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S:\Finance\Procurement\Contract-R\Contract\ETI FY2009 &amp; FY2019\ETI0047 - Life Ins RFP\2. RFP\Final Documents ETI0047\Addendum #1\"/>
    </mc:Choice>
  </mc:AlternateContent>
  <xr:revisionPtr revIDLastSave="0" documentId="13_ncr:1_{5708B1D9-1879-4D25-9AC6-BC7A4D788400}" xr6:coauthVersionLast="44" xr6:coauthVersionMax="44" xr10:uidLastSave="{00000000-0000-0000-0000-000000000000}"/>
  <bookViews>
    <workbookView xWindow="-110" yWindow="-110" windowWidth="19420" windowHeight="10420" tabRatio="844" xr2:uid="{00000000-000D-0000-FFFF-FFFF00000000}"/>
  </bookViews>
  <sheets>
    <sheet name="1. Summary" sheetId="5" r:id="rId1"/>
    <sheet name="2. Death and AD&amp;D Claims-State" sheetId="3" r:id="rId2"/>
    <sheet name="3. Death and AD&amp;D Claims-Local" sheetId="4" r:id="rId3"/>
    <sheet name="4. Waiver of Premium - State" sheetId="1" r:id="rId4"/>
    <sheet name="5. Waiver of Premium - Local" sheetId="2" r:id="rId5"/>
    <sheet name="6. Conversions - State" sheetId="6" r:id="rId6"/>
    <sheet name="7. Conversions - Local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256" i="3" l="1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H5237" i="3"/>
  <c r="J5236" i="3"/>
  <c r="J5235" i="3"/>
  <c r="J5234" i="3"/>
  <c r="J5233" i="3"/>
  <c r="J5232" i="3"/>
  <c r="J5231" i="3"/>
  <c r="J5230" i="3"/>
  <c r="J5229" i="3"/>
  <c r="J5228" i="3"/>
  <c r="H5228" i="3"/>
  <c r="J5227" i="3"/>
  <c r="J5226" i="3"/>
  <c r="J5225" i="3"/>
  <c r="J5224" i="3"/>
  <c r="J5223" i="3"/>
  <c r="H5222" i="3"/>
  <c r="J5222" i="3" s="1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H5171" i="3"/>
  <c r="J5171" i="3" s="1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H5060" i="3"/>
  <c r="J5060" i="3" s="1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H5018" i="3"/>
  <c r="J5017" i="3"/>
  <c r="J5016" i="3"/>
  <c r="J5015" i="3"/>
  <c r="J5014" i="3"/>
  <c r="J5013" i="3"/>
  <c r="J5012" i="3"/>
  <c r="J5011" i="3"/>
  <c r="J5010" i="3"/>
  <c r="J5009" i="3"/>
  <c r="J5008" i="3"/>
  <c r="J5007" i="3"/>
  <c r="H5006" i="3"/>
  <c r="J5006" i="3" s="1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H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H4954" i="3"/>
  <c r="J4954" i="3" s="1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H4927" i="3"/>
  <c r="J4927" i="3" s="1"/>
  <c r="J4926" i="3"/>
  <c r="J4925" i="3"/>
  <c r="J4924" i="3"/>
  <c r="J4923" i="3"/>
  <c r="J4922" i="3"/>
  <c r="J4921" i="3"/>
  <c r="J4920" i="3"/>
  <c r="J4919" i="3"/>
  <c r="H4919" i="3"/>
  <c r="J4918" i="3"/>
  <c r="J4917" i="3"/>
  <c r="J4916" i="3"/>
  <c r="J4915" i="3"/>
  <c r="J4914" i="3"/>
  <c r="J4913" i="3"/>
  <c r="J4912" i="3"/>
  <c r="J4911" i="3"/>
  <c r="J4910" i="3"/>
  <c r="J4909" i="3"/>
  <c r="J4908" i="3"/>
  <c r="H4907" i="3"/>
  <c r="J4907" i="3" s="1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H4863" i="3"/>
  <c r="J4862" i="3"/>
  <c r="J4861" i="3"/>
  <c r="J4860" i="3"/>
  <c r="J4859" i="3"/>
  <c r="J4858" i="3"/>
  <c r="J4857" i="3"/>
  <c r="J4856" i="3"/>
  <c r="H4855" i="3"/>
  <c r="J4855" i="3" s="1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H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H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H4645" i="3"/>
  <c r="J4644" i="3"/>
  <c r="H4643" i="3"/>
  <c r="J4643" i="3" s="1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H4626" i="3"/>
  <c r="J4626" i="3" s="1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H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H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H4475" i="3"/>
  <c r="J4475" i="3" s="1"/>
  <c r="J4474" i="3"/>
  <c r="J4473" i="3"/>
  <c r="J4472" i="3"/>
  <c r="J4471" i="3"/>
  <c r="J4470" i="3"/>
  <c r="J4469" i="3"/>
  <c r="J4468" i="3"/>
  <c r="J4467" i="3"/>
  <c r="H4466" i="3"/>
  <c r="J4466" i="3" s="1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H4345" i="3"/>
  <c r="J4345" i="3" s="1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H4294" i="3"/>
  <c r="J4294" i="3" s="1"/>
  <c r="J4293" i="3"/>
  <c r="J4292" i="3"/>
  <c r="J4291" i="3"/>
  <c r="J4290" i="3"/>
  <c r="J4289" i="3"/>
  <c r="J4288" i="3"/>
  <c r="J4287" i="3"/>
  <c r="J4286" i="3"/>
  <c r="H4285" i="3"/>
  <c r="J4285" i="3" s="1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H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H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H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H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H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H3991" i="3"/>
  <c r="J3991" i="3" s="1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H3972" i="3"/>
  <c r="J3972" i="3" s="1"/>
  <c r="J3971" i="3"/>
  <c r="J3970" i="3"/>
  <c r="J3969" i="3"/>
  <c r="J3968" i="3"/>
  <c r="J3967" i="3"/>
  <c r="J3966" i="3"/>
  <c r="J3965" i="3"/>
  <c r="J3964" i="3"/>
  <c r="H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H3939" i="3"/>
  <c r="J3938" i="3"/>
  <c r="H3937" i="3"/>
  <c r="J3937" i="3" s="1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H3894" i="3"/>
  <c r="J3894" i="3" s="1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H3879" i="3"/>
  <c r="J3879" i="3" s="1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H3772" i="3"/>
  <c r="J3772" i="3" s="1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H3751" i="3"/>
  <c r="J3751" i="3" s="1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H3730" i="3"/>
  <c r="J3730" i="3" s="1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H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H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H3666" i="3"/>
  <c r="J3665" i="3"/>
  <c r="J3664" i="3"/>
  <c r="J3663" i="3"/>
  <c r="H3663" i="3"/>
  <c r="J3662" i="3"/>
  <c r="J3661" i="3"/>
  <c r="J3660" i="3"/>
  <c r="J3659" i="3"/>
  <c r="J3658" i="3"/>
  <c r="H3657" i="3"/>
  <c r="J3657" i="3" s="1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H3634" i="3"/>
  <c r="J3634" i="3" s="1"/>
  <c r="J3633" i="3"/>
  <c r="J3632" i="3"/>
  <c r="J3631" i="3"/>
  <c r="J3630" i="3"/>
  <c r="J3629" i="3"/>
  <c r="J3628" i="3"/>
  <c r="J3627" i="3"/>
  <c r="J3626" i="3"/>
  <c r="J3625" i="3"/>
  <c r="J3624" i="3"/>
  <c r="H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H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H3507" i="3"/>
  <c r="J3507" i="3" s="1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H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H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H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H3333" i="3"/>
  <c r="J3333" i="3" s="1"/>
  <c r="J3332" i="3"/>
  <c r="J3331" i="3"/>
  <c r="H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H3308" i="3"/>
  <c r="J3307" i="3"/>
  <c r="J3306" i="3"/>
  <c r="J3305" i="3"/>
  <c r="J3304" i="3"/>
  <c r="J3303" i="3"/>
  <c r="H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H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H3241" i="3"/>
  <c r="J3240" i="3"/>
  <c r="J3239" i="3"/>
  <c r="J3238" i="3"/>
  <c r="J3237" i="3"/>
  <c r="J3236" i="3"/>
  <c r="J3235" i="3"/>
  <c r="J3234" i="3"/>
  <c r="H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H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H3111" i="3"/>
  <c r="J3111" i="3" s="1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H3060" i="3"/>
  <c r="J3060" i="3" s="1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H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H3034" i="3"/>
  <c r="J3034" i="3" s="1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H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H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H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H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H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H2764" i="3"/>
  <c r="J2764" i="3" s="1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H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H2636" i="3"/>
  <c r="J2636" i="3" s="1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H2619" i="3"/>
  <c r="J2619" i="3" s="1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H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H2581" i="3"/>
  <c r="J2581" i="3" s="1"/>
  <c r="H2580" i="3"/>
  <c r="J2580" i="3" s="1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H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H2541" i="3"/>
  <c r="J2540" i="3"/>
  <c r="J2539" i="3"/>
  <c r="J2538" i="3"/>
  <c r="J2537" i="3"/>
  <c r="J2536" i="3"/>
  <c r="J2535" i="3"/>
  <c r="J2534" i="3"/>
  <c r="H2534" i="3"/>
  <c r="J2533" i="3"/>
  <c r="J2532" i="3"/>
  <c r="J2531" i="3"/>
  <c r="J2530" i="3"/>
  <c r="J2529" i="3"/>
  <c r="J2528" i="3"/>
  <c r="J2527" i="3"/>
  <c r="J2526" i="3"/>
  <c r="J2525" i="3"/>
  <c r="J2524" i="3"/>
  <c r="J2523" i="3"/>
  <c r="H2522" i="3"/>
  <c r="J2522" i="3" s="1"/>
  <c r="J2521" i="3"/>
  <c r="J2520" i="3"/>
  <c r="H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H2506" i="3"/>
  <c r="J2506" i="3" s="1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H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H2407" i="3"/>
  <c r="J2406" i="3"/>
  <c r="J2405" i="3"/>
  <c r="J2404" i="3"/>
  <c r="J2403" i="3"/>
  <c r="J2402" i="3"/>
  <c r="J2401" i="3"/>
  <c r="J2400" i="3"/>
  <c r="H2400" i="3"/>
  <c r="J2399" i="3"/>
  <c r="J2398" i="3"/>
  <c r="J2397" i="3"/>
  <c r="J2396" i="3"/>
  <c r="J2395" i="3"/>
  <c r="J2394" i="3"/>
  <c r="J2393" i="3"/>
  <c r="J2392" i="3"/>
  <c r="J2391" i="3"/>
  <c r="J2390" i="3"/>
  <c r="J2389" i="3"/>
  <c r="H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H2323" i="3"/>
  <c r="J2323" i="3" s="1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H2230" i="3"/>
  <c r="J2230" i="3" s="1"/>
  <c r="J2229" i="3"/>
  <c r="J2228" i="3"/>
  <c r="H2228" i="3"/>
  <c r="J2227" i="3"/>
  <c r="J2226" i="3"/>
  <c r="J2225" i="3"/>
  <c r="J2224" i="3"/>
  <c r="J2223" i="3"/>
  <c r="J2222" i="3"/>
  <c r="J2221" i="3"/>
  <c r="J2220" i="3"/>
  <c r="J2219" i="3"/>
  <c r="H2218" i="3"/>
  <c r="J2218" i="3" s="1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H2166" i="3"/>
  <c r="J2165" i="3"/>
  <c r="J2164" i="3"/>
  <c r="J2163" i="3"/>
  <c r="H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H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H2104" i="3"/>
  <c r="J2104" i="3" s="1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H2067" i="3"/>
  <c r="J2067" i="3" s="1"/>
  <c r="J2066" i="3"/>
  <c r="J2065" i="3"/>
  <c r="J2064" i="3"/>
  <c r="J2063" i="3"/>
  <c r="J2062" i="3"/>
  <c r="J2061" i="3"/>
  <c r="H2060" i="3"/>
  <c r="J2060" i="3" s="1"/>
  <c r="J2059" i="3"/>
  <c r="J2058" i="3"/>
  <c r="J2057" i="3"/>
  <c r="J2056" i="3"/>
  <c r="J2055" i="3"/>
  <c r="J2054" i="3"/>
  <c r="J2053" i="3"/>
  <c r="J2052" i="3"/>
  <c r="J2051" i="3"/>
  <c r="J2050" i="3"/>
  <c r="H2049" i="3"/>
  <c r="J2049" i="3" s="1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H2034" i="3"/>
  <c r="J2034" i="3" s="1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H2001" i="3"/>
  <c r="J2001" i="3" s="1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H1983" i="3"/>
  <c r="J1982" i="3"/>
  <c r="J1981" i="3"/>
  <c r="J1980" i="3"/>
  <c r="J1979" i="3"/>
  <c r="J1978" i="3"/>
  <c r="J1977" i="3"/>
  <c r="J1976" i="3"/>
  <c r="J1975" i="3"/>
  <c r="J1974" i="3"/>
  <c r="J1973" i="3"/>
  <c r="J1972" i="3"/>
  <c r="H1971" i="3"/>
  <c r="J1971" i="3" s="1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H1949" i="3"/>
  <c r="J1948" i="3"/>
  <c r="J1947" i="3"/>
  <c r="J1946" i="3"/>
  <c r="J1945" i="3"/>
  <c r="J1944" i="3"/>
  <c r="H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H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H1831" i="3"/>
  <c r="J1831" i="3" s="1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H1747" i="3"/>
  <c r="J1746" i="3"/>
  <c r="J1745" i="3"/>
  <c r="J1744" i="3"/>
  <c r="H1744" i="3"/>
  <c r="J1743" i="3"/>
  <c r="J1742" i="3"/>
  <c r="J1741" i="3"/>
  <c r="J1740" i="3"/>
  <c r="J1739" i="3"/>
  <c r="J1738" i="3"/>
  <c r="J1737" i="3"/>
  <c r="H1736" i="3"/>
  <c r="J1736" i="3" s="1"/>
  <c r="J1735" i="3"/>
  <c r="J1734" i="3"/>
  <c r="H1734" i="3"/>
  <c r="J1733" i="3"/>
  <c r="J1732" i="3"/>
  <c r="J1731" i="3"/>
  <c r="J1730" i="3"/>
  <c r="J1729" i="3"/>
  <c r="J1728" i="3"/>
  <c r="J1727" i="3"/>
  <c r="J1726" i="3"/>
  <c r="J1725" i="3"/>
  <c r="J1724" i="3"/>
  <c r="J1723" i="3"/>
  <c r="H1722" i="3"/>
  <c r="J1722" i="3" s="1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H1707" i="3"/>
  <c r="J1707" i="3" s="1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H1657" i="3"/>
  <c r="J1656" i="3"/>
  <c r="H1656" i="3"/>
  <c r="J1655" i="3"/>
  <c r="J1654" i="3"/>
  <c r="J1653" i="3"/>
  <c r="J1652" i="3"/>
  <c r="J1651" i="3"/>
  <c r="H1650" i="3"/>
  <c r="J1650" i="3" s="1"/>
  <c r="H1649" i="3"/>
  <c r="J1649" i="3" s="1"/>
  <c r="J1648" i="3"/>
  <c r="J1647" i="3"/>
  <c r="H1646" i="3"/>
  <c r="J1646" i="3" s="1"/>
  <c r="J1645" i="3"/>
  <c r="J1644" i="3"/>
  <c r="J1643" i="3"/>
  <c r="J1642" i="3"/>
  <c r="H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H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H1471" i="3"/>
  <c r="J1471" i="3" s="1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H1447" i="3"/>
  <c r="J1446" i="3"/>
  <c r="J1445" i="3"/>
  <c r="J1444" i="3"/>
  <c r="J1443" i="3"/>
  <c r="J1442" i="3"/>
  <c r="J1441" i="3"/>
  <c r="J1440" i="3"/>
  <c r="J1439" i="3"/>
  <c r="J1438" i="3"/>
  <c r="J1437" i="3"/>
  <c r="J1436" i="3"/>
  <c r="H1435" i="3"/>
  <c r="J1435" i="3" s="1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H1422" i="3"/>
  <c r="J1422" i="3" s="1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H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H1294" i="3"/>
  <c r="J1294" i="3" s="1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H1205" i="3"/>
  <c r="J1205" i="3" s="1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H1189" i="3"/>
  <c r="J1188" i="3"/>
  <c r="J1187" i="3"/>
  <c r="J1186" i="3"/>
  <c r="J1185" i="3"/>
  <c r="J1184" i="3"/>
  <c r="J1183" i="3"/>
  <c r="J1182" i="3"/>
  <c r="J1181" i="3"/>
  <c r="J1180" i="3"/>
  <c r="J1179" i="3"/>
  <c r="J1178" i="3"/>
  <c r="H1177" i="3"/>
  <c r="J1177" i="3" s="1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H1163" i="3"/>
  <c r="J1162" i="3"/>
  <c r="J1161" i="3"/>
  <c r="J1160" i="3"/>
  <c r="J1159" i="3"/>
  <c r="J1158" i="3"/>
  <c r="J1157" i="3"/>
  <c r="J1156" i="3"/>
  <c r="J1155" i="3"/>
  <c r="J1154" i="3"/>
  <c r="H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H1126" i="3"/>
  <c r="J1126" i="3" s="1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H1113" i="3"/>
  <c r="J1113" i="3" s="1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H1093" i="3"/>
  <c r="J1092" i="3"/>
  <c r="J1091" i="3"/>
  <c r="J1090" i="3"/>
  <c r="J1089" i="3"/>
  <c r="J1088" i="3"/>
  <c r="H1087" i="3"/>
  <c r="J1087" i="3" s="1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H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H1009" i="3"/>
  <c r="J1009" i="3" s="1"/>
  <c r="J1008" i="3"/>
  <c r="J1007" i="3"/>
  <c r="J1006" i="3"/>
  <c r="J1005" i="3"/>
  <c r="J1004" i="3"/>
  <c r="J1003" i="3"/>
  <c r="J1002" i="3"/>
  <c r="J1001" i="3"/>
  <c r="H1000" i="3"/>
  <c r="J1000" i="3" s="1"/>
  <c r="H999" i="3"/>
  <c r="J999" i="3" s="1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H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H935" i="3"/>
  <c r="J935" i="3" s="1"/>
  <c r="J934" i="3"/>
  <c r="J933" i="3"/>
  <c r="J932" i="3"/>
  <c r="J931" i="3"/>
  <c r="J930" i="3"/>
  <c r="J929" i="3"/>
  <c r="H929" i="3"/>
  <c r="J928" i="3"/>
  <c r="J927" i="3"/>
  <c r="J926" i="3"/>
  <c r="H926" i="3"/>
  <c r="J925" i="3"/>
  <c r="J924" i="3"/>
  <c r="J923" i="3"/>
  <c r="J922" i="3"/>
  <c r="J921" i="3"/>
  <c r="J920" i="3"/>
  <c r="J919" i="3"/>
  <c r="J918" i="3"/>
  <c r="J917" i="3"/>
  <c r="H916" i="3"/>
  <c r="J916" i="3" s="1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H901" i="3"/>
  <c r="J901" i="3" s="1"/>
  <c r="J900" i="3"/>
  <c r="J899" i="3"/>
  <c r="J898" i="3"/>
  <c r="J897" i="3"/>
  <c r="J896" i="3"/>
  <c r="J895" i="3"/>
  <c r="H894" i="3"/>
  <c r="J894" i="3" s="1"/>
  <c r="J893" i="3"/>
  <c r="J892" i="3"/>
  <c r="J891" i="3"/>
  <c r="J890" i="3"/>
  <c r="J889" i="3"/>
  <c r="J888" i="3"/>
  <c r="J887" i="3"/>
  <c r="J886" i="3"/>
  <c r="H886" i="3"/>
  <c r="J885" i="3"/>
  <c r="J884" i="3"/>
  <c r="J883" i="3"/>
  <c r="J882" i="3"/>
  <c r="J881" i="3"/>
  <c r="J880" i="3"/>
  <c r="J879" i="3"/>
  <c r="H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H859" i="3"/>
  <c r="J859" i="3" s="1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H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H709" i="3"/>
  <c r="J709" i="3" s="1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H591" i="3"/>
  <c r="J590" i="3"/>
  <c r="J589" i="3"/>
  <c r="J588" i="3"/>
  <c r="J587" i="3"/>
  <c r="J586" i="3"/>
  <c r="H586" i="3"/>
  <c r="J585" i="3"/>
  <c r="J584" i="3"/>
  <c r="J583" i="3"/>
  <c r="H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H524" i="3"/>
  <c r="J523" i="3"/>
  <c r="J522" i="3"/>
  <c r="J521" i="3"/>
  <c r="J520" i="3"/>
  <c r="J519" i="3"/>
  <c r="J518" i="3"/>
  <c r="J517" i="3"/>
  <c r="J516" i="3"/>
  <c r="J515" i="3"/>
  <c r="H515" i="3"/>
  <c r="J514" i="3"/>
  <c r="J513" i="3"/>
  <c r="J512" i="3"/>
  <c r="J511" i="3"/>
  <c r="J510" i="3"/>
  <c r="J509" i="3"/>
  <c r="J508" i="3"/>
  <c r="J507" i="3"/>
  <c r="J506" i="3"/>
  <c r="J505" i="3"/>
  <c r="J504" i="3"/>
  <c r="H504" i="3"/>
  <c r="J503" i="3"/>
  <c r="H502" i="3"/>
  <c r="J502" i="3" s="1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H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H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H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H334" i="3"/>
  <c r="J334" i="3" s="1"/>
  <c r="H333" i="3"/>
  <c r="J333" i="3" s="1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H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H259" i="3"/>
  <c r="J259" i="3" s="1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H233" i="3"/>
  <c r="J232" i="3"/>
  <c r="J231" i="3"/>
  <c r="J230" i="3"/>
  <c r="J229" i="3"/>
  <c r="J228" i="3"/>
  <c r="H228" i="3"/>
  <c r="J227" i="3"/>
  <c r="J226" i="3"/>
  <c r="J225" i="3"/>
  <c r="J224" i="3"/>
  <c r="J223" i="3"/>
  <c r="J222" i="3"/>
  <c r="J221" i="3"/>
  <c r="J220" i="3"/>
  <c r="J219" i="3"/>
  <c r="H219" i="3"/>
  <c r="J218" i="3"/>
  <c r="H218" i="3"/>
  <c r="J217" i="3"/>
  <c r="J216" i="3"/>
  <c r="J215" i="3"/>
  <c r="J214" i="3"/>
  <c r="J213" i="3"/>
  <c r="J212" i="3"/>
  <c r="J211" i="3"/>
  <c r="H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H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H131" i="3"/>
  <c r="J130" i="3"/>
  <c r="H129" i="3"/>
  <c r="J129" i="3" s="1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H89" i="3"/>
  <c r="J88" i="3"/>
  <c r="J87" i="3"/>
  <c r="J86" i="3"/>
  <c r="J85" i="3"/>
  <c r="J84" i="3"/>
  <c r="J83" i="3"/>
  <c r="J82" i="3"/>
  <c r="H81" i="3"/>
  <c r="J81" i="3" s="1"/>
  <c r="J80" i="3"/>
  <c r="J79" i="3"/>
  <c r="J78" i="3"/>
  <c r="J77" i="3"/>
  <c r="H77" i="3"/>
  <c r="J76" i="3"/>
  <c r="J75" i="3"/>
  <c r="J74" i="3"/>
  <c r="J73" i="3"/>
  <c r="J72" i="3"/>
  <c r="H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6249" i="4"/>
  <c r="J6248" i="4"/>
  <c r="J6247" i="4"/>
  <c r="J6246" i="4"/>
  <c r="J6245" i="4"/>
  <c r="J6244" i="4"/>
  <c r="J6243" i="4"/>
  <c r="J6242" i="4"/>
  <c r="J6241" i="4"/>
  <c r="J6240" i="4"/>
  <c r="J6239" i="4"/>
  <c r="J6238" i="4"/>
  <c r="J6237" i="4"/>
  <c r="J6236" i="4"/>
  <c r="J6235" i="4"/>
  <c r="J6234" i="4"/>
  <c r="J6233" i="4"/>
  <c r="J6232" i="4"/>
  <c r="J6231" i="4"/>
  <c r="J6230" i="4"/>
  <c r="J6229" i="4"/>
  <c r="J6228" i="4"/>
  <c r="J6227" i="4"/>
  <c r="J6226" i="4"/>
  <c r="J6225" i="4"/>
  <c r="J6224" i="4"/>
  <c r="J6223" i="4"/>
  <c r="J6222" i="4"/>
  <c r="J6221" i="4"/>
  <c r="J6220" i="4"/>
  <c r="J6219" i="4"/>
  <c r="J6218" i="4"/>
  <c r="J6217" i="4"/>
  <c r="J6216" i="4"/>
  <c r="J6215" i="4"/>
  <c r="J6214" i="4"/>
  <c r="J6213" i="4"/>
  <c r="J6212" i="4"/>
  <c r="J6211" i="4"/>
  <c r="J6210" i="4"/>
  <c r="J6209" i="4"/>
  <c r="J6208" i="4"/>
  <c r="J6207" i="4"/>
  <c r="J6206" i="4"/>
  <c r="J6205" i="4"/>
  <c r="J6204" i="4"/>
  <c r="J6203" i="4"/>
  <c r="J6202" i="4"/>
  <c r="J6201" i="4"/>
  <c r="J6200" i="4"/>
  <c r="J6199" i="4"/>
  <c r="J6198" i="4"/>
  <c r="J6197" i="4"/>
  <c r="J6196" i="4"/>
  <c r="J6195" i="4"/>
  <c r="J6194" i="4"/>
  <c r="J6193" i="4"/>
  <c r="J6192" i="4"/>
  <c r="J6191" i="4"/>
  <c r="J6190" i="4"/>
  <c r="J6189" i="4"/>
  <c r="J6188" i="4"/>
  <c r="J6187" i="4"/>
  <c r="J6186" i="4"/>
  <c r="J6185" i="4"/>
  <c r="J6184" i="4"/>
  <c r="J6183" i="4"/>
  <c r="J6182" i="4"/>
  <c r="J6181" i="4"/>
  <c r="J6180" i="4"/>
  <c r="J6179" i="4"/>
  <c r="J6178" i="4"/>
  <c r="J6177" i="4"/>
  <c r="J6176" i="4"/>
  <c r="J6175" i="4"/>
  <c r="J6174" i="4"/>
  <c r="J6173" i="4"/>
  <c r="J6172" i="4"/>
  <c r="J6171" i="4"/>
  <c r="J6170" i="4"/>
  <c r="J6169" i="4"/>
  <c r="J6168" i="4"/>
  <c r="J6167" i="4"/>
  <c r="J6166" i="4"/>
  <c r="J6165" i="4"/>
  <c r="J6164" i="4"/>
  <c r="J6163" i="4"/>
  <c r="J6162" i="4"/>
  <c r="J6161" i="4"/>
  <c r="J6160" i="4"/>
  <c r="J6159" i="4"/>
  <c r="J6158" i="4"/>
  <c r="J6157" i="4"/>
  <c r="J6156" i="4"/>
  <c r="J6155" i="4"/>
  <c r="J6154" i="4"/>
  <c r="J6153" i="4"/>
  <c r="J6152" i="4"/>
  <c r="J6151" i="4"/>
  <c r="J6150" i="4"/>
  <c r="J6149" i="4"/>
  <c r="J6148" i="4"/>
  <c r="J6147" i="4"/>
  <c r="J6146" i="4"/>
  <c r="J6145" i="4"/>
  <c r="J6144" i="4"/>
  <c r="J6143" i="4"/>
  <c r="J6142" i="4"/>
  <c r="J6141" i="4"/>
  <c r="J6140" i="4"/>
  <c r="J6139" i="4"/>
  <c r="J6138" i="4"/>
  <c r="J6137" i="4"/>
  <c r="J6136" i="4"/>
  <c r="J6135" i="4"/>
  <c r="J6134" i="4"/>
  <c r="J6133" i="4"/>
  <c r="J6132" i="4"/>
  <c r="J6131" i="4"/>
  <c r="J6130" i="4"/>
  <c r="J6129" i="4"/>
  <c r="J6128" i="4"/>
  <c r="J6127" i="4"/>
  <c r="J6126" i="4"/>
  <c r="J6125" i="4"/>
  <c r="J6124" i="4"/>
  <c r="H6123" i="4"/>
  <c r="J6123" i="4" s="1"/>
  <c r="J6122" i="4"/>
  <c r="J6121" i="4"/>
  <c r="J6120" i="4"/>
  <c r="J6119" i="4"/>
  <c r="J6118" i="4"/>
  <c r="J6117" i="4"/>
  <c r="J6116" i="4"/>
  <c r="J6115" i="4"/>
  <c r="J6114" i="4"/>
  <c r="J6113" i="4"/>
  <c r="J6112" i="4"/>
  <c r="J6111" i="4"/>
  <c r="H6111" i="4"/>
  <c r="J6110" i="4"/>
  <c r="J6109" i="4"/>
  <c r="J6108" i="4"/>
  <c r="J6107" i="4"/>
  <c r="J6106" i="4"/>
  <c r="J6105" i="4"/>
  <c r="J6104" i="4"/>
  <c r="J6103" i="4"/>
  <c r="J6102" i="4"/>
  <c r="J6101" i="4"/>
  <c r="J6100" i="4"/>
  <c r="J6099" i="4"/>
  <c r="J6098" i="4"/>
  <c r="J6097" i="4"/>
  <c r="J6096" i="4"/>
  <c r="J6095" i="4"/>
  <c r="J6094" i="4"/>
  <c r="J6093" i="4"/>
  <c r="J6092" i="4"/>
  <c r="J6091" i="4"/>
  <c r="J6090" i="4"/>
  <c r="J6089" i="4"/>
  <c r="J6088" i="4"/>
  <c r="J6087" i="4"/>
  <c r="J6086" i="4"/>
  <c r="J6085" i="4"/>
  <c r="J6084" i="4"/>
  <c r="J6083" i="4"/>
  <c r="J6082" i="4"/>
  <c r="J6081" i="4"/>
  <c r="J6080" i="4"/>
  <c r="J6079" i="4"/>
  <c r="J6078" i="4"/>
  <c r="J6077" i="4"/>
  <c r="J6076" i="4"/>
  <c r="J6075" i="4"/>
  <c r="J6074" i="4"/>
  <c r="J6073" i="4"/>
  <c r="J6072" i="4"/>
  <c r="J6071" i="4"/>
  <c r="J6070" i="4"/>
  <c r="J6069" i="4"/>
  <c r="J6068" i="4"/>
  <c r="J6067" i="4"/>
  <c r="J6066" i="4"/>
  <c r="J6065" i="4"/>
  <c r="J6064" i="4"/>
  <c r="J6063" i="4"/>
  <c r="J6062" i="4"/>
  <c r="J6061" i="4"/>
  <c r="J6060" i="4"/>
  <c r="J6059" i="4"/>
  <c r="J6058" i="4"/>
  <c r="J6057" i="4"/>
  <c r="J6056" i="4"/>
  <c r="J6055" i="4"/>
  <c r="J6054" i="4"/>
  <c r="J6053" i="4"/>
  <c r="J6052" i="4"/>
  <c r="J6051" i="4"/>
  <c r="J6050" i="4"/>
  <c r="J6049" i="4"/>
  <c r="J6048" i="4"/>
  <c r="H6048" i="4"/>
  <c r="J6047" i="4"/>
  <c r="J6046" i="4"/>
  <c r="J6045" i="4"/>
  <c r="J6044" i="4"/>
  <c r="J6043" i="4"/>
  <c r="J6042" i="4"/>
  <c r="J6041" i="4"/>
  <c r="J6040" i="4"/>
  <c r="J6039" i="4"/>
  <c r="J6038" i="4"/>
  <c r="J6037" i="4"/>
  <c r="H6037" i="4"/>
  <c r="J6036" i="4"/>
  <c r="J6035" i="4"/>
  <c r="J6034" i="4"/>
  <c r="J6033" i="4"/>
  <c r="J6032" i="4"/>
  <c r="J6031" i="4"/>
  <c r="J6030" i="4"/>
  <c r="J6029" i="4"/>
  <c r="J6028" i="4"/>
  <c r="J6027" i="4"/>
  <c r="J6026" i="4"/>
  <c r="J6025" i="4"/>
  <c r="J6024" i="4"/>
  <c r="J6023" i="4"/>
  <c r="J6022" i="4"/>
  <c r="J6021" i="4"/>
  <c r="J6020" i="4"/>
  <c r="J6019" i="4"/>
  <c r="J6018" i="4"/>
  <c r="J6017" i="4"/>
  <c r="J6016" i="4"/>
  <c r="J6015" i="4"/>
  <c r="J6014" i="4"/>
  <c r="J6013" i="4"/>
  <c r="J6012" i="4"/>
  <c r="H6011" i="4"/>
  <c r="J6011" i="4" s="1"/>
  <c r="J6010" i="4"/>
  <c r="J6009" i="4"/>
  <c r="J6008" i="4"/>
  <c r="J6007" i="4"/>
  <c r="J6006" i="4"/>
  <c r="J6005" i="4"/>
  <c r="J6004" i="4"/>
  <c r="J6003" i="4"/>
  <c r="J6002" i="4"/>
  <c r="H6001" i="4"/>
  <c r="J6001" i="4" s="1"/>
  <c r="J6000" i="4"/>
  <c r="J5999" i="4"/>
  <c r="J5998" i="4"/>
  <c r="J5997" i="4"/>
  <c r="J5996" i="4"/>
  <c r="J5995" i="4"/>
  <c r="J5994" i="4"/>
  <c r="J5993" i="4"/>
  <c r="J5992" i="4"/>
  <c r="H5992" i="4"/>
  <c r="J5991" i="4"/>
  <c r="J5990" i="4"/>
  <c r="J5989" i="4"/>
  <c r="J5988" i="4"/>
  <c r="J5987" i="4"/>
  <c r="J5986" i="4"/>
  <c r="J5985" i="4"/>
  <c r="J5984" i="4"/>
  <c r="J5983" i="4"/>
  <c r="J5982" i="4"/>
  <c r="J5981" i="4"/>
  <c r="J5980" i="4"/>
  <c r="J5979" i="4"/>
  <c r="J5978" i="4"/>
  <c r="J5977" i="4"/>
  <c r="J5976" i="4"/>
  <c r="J5975" i="4"/>
  <c r="J5974" i="4"/>
  <c r="J5973" i="4"/>
  <c r="J5972" i="4"/>
  <c r="J5971" i="4"/>
  <c r="J5970" i="4"/>
  <c r="J5969" i="4"/>
  <c r="J5968" i="4"/>
  <c r="J5967" i="4"/>
  <c r="H5966" i="4"/>
  <c r="J5966" i="4" s="1"/>
  <c r="J5965" i="4"/>
  <c r="J5964" i="4"/>
  <c r="J5963" i="4"/>
  <c r="J5962" i="4"/>
  <c r="J5961" i="4"/>
  <c r="J5960" i="4"/>
  <c r="J5959" i="4"/>
  <c r="J5958" i="4"/>
  <c r="J5957" i="4"/>
  <c r="H5956" i="4"/>
  <c r="J5956" i="4" s="1"/>
  <c r="J5955" i="4"/>
  <c r="J5954" i="4"/>
  <c r="J5953" i="4"/>
  <c r="J5952" i="4"/>
  <c r="J5951" i="4"/>
  <c r="J5950" i="4"/>
  <c r="J5949" i="4"/>
  <c r="J5948" i="4"/>
  <c r="J5947" i="4"/>
  <c r="J5946" i="4"/>
  <c r="J5945" i="4"/>
  <c r="J5944" i="4"/>
  <c r="J5943" i="4"/>
  <c r="J5942" i="4"/>
  <c r="J5941" i="4"/>
  <c r="J5940" i="4"/>
  <c r="J5939" i="4"/>
  <c r="J5938" i="4"/>
  <c r="J5937" i="4"/>
  <c r="J5936" i="4"/>
  <c r="J5935" i="4"/>
  <c r="J5934" i="4"/>
  <c r="J5933" i="4"/>
  <c r="J5932" i="4"/>
  <c r="J5931" i="4"/>
  <c r="J5930" i="4"/>
  <c r="J5929" i="4"/>
  <c r="J5928" i="4"/>
  <c r="J5927" i="4"/>
  <c r="J5926" i="4"/>
  <c r="J5925" i="4"/>
  <c r="J5924" i="4"/>
  <c r="J5923" i="4"/>
  <c r="J5922" i="4"/>
  <c r="J5921" i="4"/>
  <c r="J5920" i="4"/>
  <c r="J5919" i="4"/>
  <c r="J5918" i="4"/>
  <c r="J5917" i="4"/>
  <c r="J5916" i="4"/>
  <c r="J5915" i="4"/>
  <c r="J5914" i="4"/>
  <c r="J5913" i="4"/>
  <c r="J5912" i="4"/>
  <c r="J5911" i="4"/>
  <c r="J5910" i="4"/>
  <c r="J5909" i="4"/>
  <c r="J5908" i="4"/>
  <c r="J5907" i="4"/>
  <c r="J5906" i="4"/>
  <c r="J5905" i="4"/>
  <c r="J5904" i="4"/>
  <c r="J5903" i="4"/>
  <c r="J5902" i="4"/>
  <c r="J5901" i="4"/>
  <c r="J5900" i="4"/>
  <c r="J5899" i="4"/>
  <c r="J5898" i="4"/>
  <c r="J5897" i="4"/>
  <c r="J5896" i="4"/>
  <c r="J5895" i="4"/>
  <c r="J5894" i="4"/>
  <c r="J5893" i="4"/>
  <c r="J5892" i="4"/>
  <c r="J5891" i="4"/>
  <c r="J5890" i="4"/>
  <c r="J5889" i="4"/>
  <c r="J5888" i="4"/>
  <c r="J5887" i="4"/>
  <c r="J5886" i="4"/>
  <c r="J5885" i="4"/>
  <c r="J5884" i="4"/>
  <c r="J5883" i="4"/>
  <c r="J5882" i="4"/>
  <c r="J5881" i="4"/>
  <c r="J5880" i="4"/>
  <c r="J5879" i="4"/>
  <c r="J5878" i="4"/>
  <c r="J5877" i="4"/>
  <c r="J5876" i="4"/>
  <c r="J5875" i="4"/>
  <c r="J5874" i="4"/>
  <c r="J5873" i="4"/>
  <c r="J5872" i="4"/>
  <c r="J5871" i="4"/>
  <c r="J5870" i="4"/>
  <c r="J5869" i="4"/>
  <c r="J5868" i="4"/>
  <c r="J5867" i="4"/>
  <c r="J5866" i="4"/>
  <c r="J5865" i="4"/>
  <c r="J5864" i="4"/>
  <c r="J5863" i="4"/>
  <c r="J5862" i="4"/>
  <c r="J5861" i="4"/>
  <c r="J5860" i="4"/>
  <c r="J5859" i="4"/>
  <c r="J5858" i="4"/>
  <c r="J5857" i="4"/>
  <c r="J5856" i="4"/>
  <c r="J5855" i="4"/>
  <c r="J5854" i="4"/>
  <c r="J5853" i="4"/>
  <c r="H5852" i="4"/>
  <c r="J5852" i="4" s="1"/>
  <c r="J5851" i="4"/>
  <c r="J5850" i="4"/>
  <c r="J5849" i="4"/>
  <c r="J5848" i="4"/>
  <c r="J5847" i="4"/>
  <c r="J5846" i="4"/>
  <c r="J5845" i="4"/>
  <c r="J5844" i="4"/>
  <c r="J5843" i="4"/>
  <c r="J5842" i="4"/>
  <c r="J5841" i="4"/>
  <c r="J5840" i="4"/>
  <c r="J5839" i="4"/>
  <c r="J5838" i="4"/>
  <c r="J5837" i="4"/>
  <c r="J5836" i="4"/>
  <c r="J5835" i="4"/>
  <c r="J5834" i="4"/>
  <c r="J5833" i="4"/>
  <c r="J5832" i="4"/>
  <c r="J5831" i="4"/>
  <c r="J5830" i="4"/>
  <c r="J5829" i="4"/>
  <c r="J5828" i="4"/>
  <c r="J5827" i="4"/>
  <c r="J5826" i="4"/>
  <c r="J5825" i="4"/>
  <c r="J5824" i="4"/>
  <c r="J5823" i="4"/>
  <c r="J5822" i="4"/>
  <c r="J5821" i="4"/>
  <c r="J5820" i="4"/>
  <c r="J5819" i="4"/>
  <c r="J5818" i="4"/>
  <c r="J5817" i="4"/>
  <c r="J5816" i="4"/>
  <c r="J5815" i="4"/>
  <c r="J5814" i="4"/>
  <c r="J5813" i="4"/>
  <c r="J5812" i="4"/>
  <c r="J5811" i="4"/>
  <c r="J5810" i="4"/>
  <c r="J5809" i="4"/>
  <c r="J5808" i="4"/>
  <c r="J5807" i="4"/>
  <c r="J5806" i="4"/>
  <c r="J5805" i="4"/>
  <c r="J5804" i="4"/>
  <c r="J5803" i="4"/>
  <c r="J5802" i="4"/>
  <c r="J5801" i="4"/>
  <c r="J5800" i="4"/>
  <c r="J5799" i="4"/>
  <c r="J5798" i="4"/>
  <c r="J5797" i="4"/>
  <c r="J5796" i="4"/>
  <c r="J5795" i="4"/>
  <c r="J5794" i="4"/>
  <c r="J5793" i="4"/>
  <c r="J5792" i="4"/>
  <c r="J5791" i="4"/>
  <c r="J5790" i="4"/>
  <c r="J5789" i="4"/>
  <c r="J5788" i="4"/>
  <c r="J5787" i="4"/>
  <c r="J5786" i="4"/>
  <c r="J5785" i="4"/>
  <c r="J5784" i="4"/>
  <c r="J5783" i="4"/>
  <c r="J5782" i="4"/>
  <c r="J5781" i="4"/>
  <c r="J5780" i="4"/>
  <c r="J5779" i="4"/>
  <c r="J5778" i="4"/>
  <c r="J5777" i="4"/>
  <c r="J5776" i="4"/>
  <c r="J5775" i="4"/>
  <c r="J5774" i="4"/>
  <c r="J5773" i="4"/>
  <c r="J5772" i="4"/>
  <c r="J5771" i="4"/>
  <c r="J5770" i="4"/>
  <c r="J5769" i="4"/>
  <c r="J5768" i="4"/>
  <c r="H5767" i="4"/>
  <c r="J5767" i="4" s="1"/>
  <c r="J5766" i="4"/>
  <c r="J5765" i="4"/>
  <c r="J5764" i="4"/>
  <c r="H5763" i="4"/>
  <c r="J5763" i="4" s="1"/>
  <c r="J5762" i="4"/>
  <c r="J5761" i="4"/>
  <c r="J5760" i="4"/>
  <c r="J5759" i="4"/>
  <c r="J5758" i="4"/>
  <c r="J5757" i="4"/>
  <c r="J5756" i="4"/>
  <c r="J5755" i="4"/>
  <c r="J5754" i="4"/>
  <c r="J5753" i="4"/>
  <c r="J5752" i="4"/>
  <c r="J5751" i="4"/>
  <c r="J5750" i="4"/>
  <c r="J5749" i="4"/>
  <c r="J5748" i="4"/>
  <c r="J5747" i="4"/>
  <c r="J5746" i="4"/>
  <c r="J5745" i="4"/>
  <c r="J5744" i="4"/>
  <c r="J5743" i="4"/>
  <c r="J5742" i="4"/>
  <c r="J5741" i="4"/>
  <c r="J5740" i="4"/>
  <c r="J5739" i="4"/>
  <c r="J5738" i="4"/>
  <c r="J5737" i="4"/>
  <c r="J5736" i="4"/>
  <c r="J5735" i="4"/>
  <c r="J5734" i="4"/>
  <c r="J5733" i="4"/>
  <c r="J5732" i="4"/>
  <c r="J5731" i="4"/>
  <c r="J5730" i="4"/>
  <c r="J5729" i="4"/>
  <c r="J5728" i="4"/>
  <c r="J5727" i="4"/>
  <c r="J5726" i="4"/>
  <c r="J5725" i="4"/>
  <c r="J5724" i="4"/>
  <c r="J5723" i="4"/>
  <c r="J5722" i="4"/>
  <c r="J5721" i="4"/>
  <c r="J5720" i="4"/>
  <c r="J5719" i="4"/>
  <c r="J5718" i="4"/>
  <c r="J5717" i="4"/>
  <c r="J5716" i="4"/>
  <c r="J5715" i="4"/>
  <c r="J5714" i="4"/>
  <c r="J5713" i="4"/>
  <c r="J5712" i="4"/>
  <c r="J5711" i="4"/>
  <c r="J5710" i="4"/>
  <c r="J5709" i="4"/>
  <c r="J5708" i="4"/>
  <c r="J5707" i="4"/>
  <c r="J5706" i="4"/>
  <c r="J5705" i="4"/>
  <c r="J5704" i="4"/>
  <c r="J5703" i="4"/>
  <c r="J5702" i="4"/>
  <c r="J5701" i="4"/>
  <c r="J5700" i="4"/>
  <c r="J5699" i="4"/>
  <c r="J5698" i="4"/>
  <c r="J5697" i="4"/>
  <c r="J5696" i="4"/>
  <c r="J5695" i="4"/>
  <c r="J5694" i="4"/>
  <c r="J5693" i="4"/>
  <c r="J5692" i="4"/>
  <c r="J5691" i="4"/>
  <c r="J5690" i="4"/>
  <c r="J5689" i="4"/>
  <c r="J5688" i="4"/>
  <c r="J5687" i="4"/>
  <c r="J5686" i="4"/>
  <c r="J5685" i="4"/>
  <c r="J5684" i="4"/>
  <c r="J5683" i="4"/>
  <c r="J5682" i="4"/>
  <c r="J5681" i="4"/>
  <c r="J5680" i="4"/>
  <c r="J5679" i="4"/>
  <c r="J5678" i="4"/>
  <c r="J5677" i="4"/>
  <c r="J5676" i="4"/>
  <c r="J5675" i="4"/>
  <c r="J5674" i="4"/>
  <c r="J5673" i="4"/>
  <c r="J5672" i="4"/>
  <c r="J5671" i="4"/>
  <c r="J5670" i="4"/>
  <c r="J5669" i="4"/>
  <c r="J5668" i="4"/>
  <c r="J5667" i="4"/>
  <c r="J5666" i="4"/>
  <c r="J5665" i="4"/>
  <c r="J5664" i="4"/>
  <c r="J5663" i="4"/>
  <c r="J5662" i="4"/>
  <c r="J5661" i="4"/>
  <c r="J5660" i="4"/>
  <c r="J5659" i="4"/>
  <c r="J5658" i="4"/>
  <c r="J5657" i="4"/>
  <c r="J5656" i="4"/>
  <c r="J5655" i="4"/>
  <c r="J5654" i="4"/>
  <c r="J5653" i="4"/>
  <c r="J5652" i="4"/>
  <c r="J5651" i="4"/>
  <c r="J5650" i="4"/>
  <c r="J5649" i="4"/>
  <c r="J5648" i="4"/>
  <c r="J5647" i="4"/>
  <c r="J5646" i="4"/>
  <c r="J5645" i="4"/>
  <c r="J5644" i="4"/>
  <c r="J5643" i="4"/>
  <c r="J5642" i="4"/>
  <c r="J5641" i="4"/>
  <c r="J5640" i="4"/>
  <c r="J5639" i="4"/>
  <c r="J5638" i="4"/>
  <c r="J5637" i="4"/>
  <c r="J5636" i="4"/>
  <c r="J5635" i="4"/>
  <c r="J5634" i="4"/>
  <c r="H5634" i="4"/>
  <c r="J5633" i="4"/>
  <c r="J5632" i="4"/>
  <c r="J5631" i="4"/>
  <c r="J5630" i="4"/>
  <c r="J5629" i="4"/>
  <c r="J5628" i="4"/>
  <c r="J5627" i="4"/>
  <c r="J5626" i="4"/>
  <c r="J5625" i="4"/>
  <c r="J5624" i="4"/>
  <c r="J5623" i="4"/>
  <c r="J5622" i="4"/>
  <c r="J5621" i="4"/>
  <c r="J5620" i="4"/>
  <c r="J5619" i="4"/>
  <c r="J5618" i="4"/>
  <c r="J5617" i="4"/>
  <c r="J5616" i="4"/>
  <c r="J5615" i="4"/>
  <c r="J5614" i="4"/>
  <c r="H5613" i="4"/>
  <c r="J5613" i="4" s="1"/>
  <c r="J5612" i="4"/>
  <c r="J5611" i="4"/>
  <c r="J5610" i="4"/>
  <c r="J5609" i="4"/>
  <c r="J5608" i="4"/>
  <c r="J5607" i="4"/>
  <c r="J5606" i="4"/>
  <c r="J5605" i="4"/>
  <c r="J5604" i="4"/>
  <c r="J5603" i="4"/>
  <c r="J5602" i="4"/>
  <c r="J5601" i="4"/>
  <c r="J5600" i="4"/>
  <c r="J5599" i="4"/>
  <c r="J5598" i="4"/>
  <c r="J5597" i="4"/>
  <c r="J5596" i="4"/>
  <c r="J5595" i="4"/>
  <c r="J5594" i="4"/>
  <c r="J5593" i="4"/>
  <c r="J5592" i="4"/>
  <c r="J5591" i="4"/>
  <c r="J5590" i="4"/>
  <c r="J5589" i="4"/>
  <c r="J5588" i="4"/>
  <c r="J5587" i="4"/>
  <c r="J5586" i="4"/>
  <c r="J5585" i="4"/>
  <c r="J5584" i="4"/>
  <c r="J5583" i="4"/>
  <c r="J5582" i="4"/>
  <c r="J5581" i="4"/>
  <c r="J5580" i="4"/>
  <c r="J5579" i="4"/>
  <c r="J5578" i="4"/>
  <c r="J5577" i="4"/>
  <c r="J5576" i="4"/>
  <c r="J5575" i="4"/>
  <c r="J5574" i="4"/>
  <c r="J5573" i="4"/>
  <c r="J5572" i="4"/>
  <c r="J5571" i="4"/>
  <c r="J5570" i="4"/>
  <c r="J5569" i="4"/>
  <c r="J5568" i="4"/>
  <c r="J5567" i="4"/>
  <c r="J5566" i="4"/>
  <c r="J5565" i="4"/>
  <c r="J5564" i="4"/>
  <c r="J5563" i="4"/>
  <c r="J5562" i="4"/>
  <c r="J5561" i="4"/>
  <c r="J5560" i="4"/>
  <c r="J5559" i="4"/>
  <c r="J5558" i="4"/>
  <c r="J5557" i="4"/>
  <c r="J5556" i="4"/>
  <c r="J5555" i="4"/>
  <c r="J5554" i="4"/>
  <c r="J5553" i="4"/>
  <c r="J5552" i="4"/>
  <c r="J5551" i="4"/>
  <c r="J5550" i="4"/>
  <c r="J5549" i="4"/>
  <c r="J5548" i="4"/>
  <c r="J5547" i="4"/>
  <c r="J5546" i="4"/>
  <c r="J5545" i="4"/>
  <c r="J5544" i="4"/>
  <c r="J5543" i="4"/>
  <c r="J5542" i="4"/>
  <c r="J5541" i="4"/>
  <c r="J5540" i="4"/>
  <c r="H5539" i="4"/>
  <c r="J5539" i="4" s="1"/>
  <c r="J5538" i="4"/>
  <c r="J5537" i="4"/>
  <c r="J5536" i="4"/>
  <c r="H5535" i="4"/>
  <c r="J5535" i="4" s="1"/>
  <c r="J5534" i="4"/>
  <c r="J5533" i="4"/>
  <c r="J5532" i="4"/>
  <c r="J5531" i="4"/>
  <c r="J5530" i="4"/>
  <c r="J5529" i="4"/>
  <c r="J5528" i="4"/>
  <c r="J5527" i="4"/>
  <c r="J5526" i="4"/>
  <c r="J5525" i="4"/>
  <c r="J5524" i="4"/>
  <c r="J5523" i="4"/>
  <c r="J5522" i="4"/>
  <c r="H5522" i="4"/>
  <c r="J5521" i="4"/>
  <c r="J5520" i="4"/>
  <c r="J5519" i="4"/>
  <c r="J5518" i="4"/>
  <c r="J5517" i="4"/>
  <c r="J5516" i="4"/>
  <c r="J5515" i="4"/>
  <c r="J5514" i="4"/>
  <c r="J5513" i="4"/>
  <c r="J5512" i="4"/>
  <c r="J5511" i="4"/>
  <c r="J5510" i="4"/>
  <c r="J5509" i="4"/>
  <c r="J5508" i="4"/>
  <c r="J5507" i="4"/>
  <c r="J5506" i="4"/>
  <c r="J5505" i="4"/>
  <c r="J5504" i="4"/>
  <c r="J5503" i="4"/>
  <c r="J5502" i="4"/>
  <c r="J5501" i="4"/>
  <c r="J5500" i="4"/>
  <c r="J5499" i="4"/>
  <c r="J5498" i="4"/>
  <c r="J5497" i="4"/>
  <c r="J5496" i="4"/>
  <c r="J5495" i="4"/>
  <c r="J5494" i="4"/>
  <c r="J5493" i="4"/>
  <c r="J5492" i="4"/>
  <c r="J5491" i="4"/>
  <c r="J5490" i="4"/>
  <c r="J5489" i="4"/>
  <c r="J5488" i="4"/>
  <c r="J5487" i="4"/>
  <c r="J5486" i="4"/>
  <c r="H5485" i="4"/>
  <c r="J5485" i="4" s="1"/>
  <c r="J5484" i="4"/>
  <c r="J5483" i="4"/>
  <c r="J5482" i="4"/>
  <c r="J5481" i="4"/>
  <c r="J5480" i="4"/>
  <c r="J5479" i="4"/>
  <c r="J5478" i="4"/>
  <c r="J5477" i="4"/>
  <c r="J5476" i="4"/>
  <c r="J5475" i="4"/>
  <c r="J5474" i="4"/>
  <c r="J5473" i="4"/>
  <c r="J5472" i="4"/>
  <c r="J5471" i="4"/>
  <c r="J5470" i="4"/>
  <c r="J5469" i="4"/>
  <c r="J5468" i="4"/>
  <c r="J5467" i="4"/>
  <c r="H5466" i="4"/>
  <c r="J5466" i="4" s="1"/>
  <c r="J5465" i="4"/>
  <c r="J5464" i="4"/>
  <c r="J5463" i="4"/>
  <c r="J5462" i="4"/>
  <c r="J5461" i="4"/>
  <c r="J5460" i="4"/>
  <c r="J5459" i="4"/>
  <c r="J5458" i="4"/>
  <c r="J5457" i="4"/>
  <c r="J5456" i="4"/>
  <c r="J5455" i="4"/>
  <c r="J5454" i="4"/>
  <c r="J5453" i="4"/>
  <c r="H5452" i="4"/>
  <c r="J5452" i="4" s="1"/>
  <c r="J5451" i="4"/>
  <c r="J5450" i="4"/>
  <c r="J5449" i="4"/>
  <c r="J5448" i="4"/>
  <c r="J5447" i="4"/>
  <c r="J5446" i="4"/>
  <c r="J5445" i="4"/>
  <c r="J5444" i="4"/>
  <c r="J5443" i="4"/>
  <c r="J5442" i="4"/>
  <c r="J5441" i="4"/>
  <c r="J5440" i="4"/>
  <c r="J5439" i="4"/>
  <c r="J5438" i="4"/>
  <c r="J5437" i="4"/>
  <c r="J5436" i="4"/>
  <c r="J5435" i="4"/>
  <c r="J5434" i="4"/>
  <c r="J5433" i="4"/>
  <c r="J5432" i="4"/>
  <c r="J5431" i="4"/>
  <c r="J5430" i="4"/>
  <c r="J5429" i="4"/>
  <c r="J5428" i="4"/>
  <c r="J5427" i="4"/>
  <c r="J5426" i="4"/>
  <c r="J5425" i="4"/>
  <c r="J5424" i="4"/>
  <c r="J5423" i="4"/>
  <c r="J5422" i="4"/>
  <c r="J5421" i="4"/>
  <c r="J5420" i="4"/>
  <c r="J5419" i="4"/>
  <c r="J5418" i="4"/>
  <c r="J5417" i="4"/>
  <c r="J5416" i="4"/>
  <c r="J5415" i="4"/>
  <c r="J5414" i="4"/>
  <c r="J5413" i="4"/>
  <c r="J5412" i="4"/>
  <c r="J5411" i="4"/>
  <c r="J5410" i="4"/>
  <c r="J5409" i="4"/>
  <c r="J5408" i="4"/>
  <c r="J5407" i="4"/>
  <c r="J5406" i="4"/>
  <c r="J5405" i="4"/>
  <c r="J5404" i="4"/>
  <c r="J5403" i="4"/>
  <c r="J5402" i="4"/>
  <c r="J5401" i="4"/>
  <c r="H5400" i="4"/>
  <c r="J5400" i="4" s="1"/>
  <c r="J5399" i="4"/>
  <c r="J5398" i="4"/>
  <c r="J5397" i="4"/>
  <c r="J5396" i="4"/>
  <c r="J5395" i="4"/>
  <c r="J5394" i="4"/>
  <c r="J5393" i="4"/>
  <c r="J5392" i="4"/>
  <c r="J5391" i="4"/>
  <c r="H5390" i="4"/>
  <c r="J5390" i="4" s="1"/>
  <c r="J5389" i="4"/>
  <c r="J5388" i="4"/>
  <c r="J5387" i="4"/>
  <c r="J5386" i="4"/>
  <c r="J5385" i="4"/>
  <c r="J5384" i="4"/>
  <c r="J5383" i="4"/>
  <c r="J5382" i="4"/>
  <c r="J5381" i="4"/>
  <c r="J5380" i="4"/>
  <c r="J5379" i="4"/>
  <c r="J5378" i="4"/>
  <c r="J5377" i="4"/>
  <c r="J5376" i="4"/>
  <c r="J5375" i="4"/>
  <c r="J5374" i="4"/>
  <c r="J5373" i="4"/>
  <c r="J5372" i="4"/>
  <c r="J5371" i="4"/>
  <c r="J5370" i="4"/>
  <c r="J5369" i="4"/>
  <c r="J5368" i="4"/>
  <c r="J5367" i="4"/>
  <c r="J5366" i="4"/>
  <c r="J5365" i="4"/>
  <c r="J5364" i="4"/>
  <c r="J5363" i="4"/>
  <c r="J5362" i="4"/>
  <c r="J5361" i="4"/>
  <c r="J5360" i="4"/>
  <c r="J5359" i="4"/>
  <c r="J5358" i="4"/>
  <c r="J5357" i="4"/>
  <c r="J5356" i="4"/>
  <c r="J5355" i="4"/>
  <c r="J5354" i="4"/>
  <c r="J5353" i="4"/>
  <c r="J5352" i="4"/>
  <c r="J5351" i="4"/>
  <c r="J5350" i="4"/>
  <c r="J5349" i="4"/>
  <c r="J5348" i="4"/>
  <c r="J5347" i="4"/>
  <c r="J5346" i="4"/>
  <c r="J5345" i="4"/>
  <c r="J5344" i="4"/>
  <c r="J5343" i="4"/>
  <c r="J5342" i="4"/>
  <c r="J5341" i="4"/>
  <c r="J5340" i="4"/>
  <c r="J5339" i="4"/>
  <c r="J5338" i="4"/>
  <c r="J5337" i="4"/>
  <c r="J5336" i="4"/>
  <c r="J5335" i="4"/>
  <c r="J5334" i="4"/>
  <c r="J5333" i="4"/>
  <c r="J5332" i="4"/>
  <c r="J5331" i="4"/>
  <c r="J5330" i="4"/>
  <c r="J5329" i="4"/>
  <c r="J5328" i="4"/>
  <c r="J5327" i="4"/>
  <c r="J5326" i="4"/>
  <c r="J5325" i="4"/>
  <c r="J5324" i="4"/>
  <c r="J5323" i="4"/>
  <c r="J5322" i="4"/>
  <c r="J5321" i="4"/>
  <c r="J5320" i="4"/>
  <c r="J5319" i="4"/>
  <c r="J5318" i="4"/>
  <c r="J5317" i="4"/>
  <c r="J5316" i="4"/>
  <c r="J5315" i="4"/>
  <c r="J5314" i="4"/>
  <c r="J5313" i="4"/>
  <c r="J5312" i="4"/>
  <c r="J5311" i="4"/>
  <c r="J5310" i="4"/>
  <c r="J5309" i="4"/>
  <c r="J5308" i="4"/>
  <c r="J5307" i="4"/>
  <c r="J5306" i="4"/>
  <c r="J5305" i="4"/>
  <c r="J5304" i="4"/>
  <c r="J5303" i="4"/>
  <c r="J5302" i="4"/>
  <c r="J5301" i="4"/>
  <c r="J5300" i="4"/>
  <c r="J5299" i="4"/>
  <c r="J5298" i="4"/>
  <c r="J5297" i="4"/>
  <c r="J5296" i="4"/>
  <c r="J5295" i="4"/>
  <c r="J5294" i="4"/>
  <c r="J5293" i="4"/>
  <c r="J5292" i="4"/>
  <c r="J5291" i="4"/>
  <c r="J5290" i="4"/>
  <c r="J5289" i="4"/>
  <c r="J5288" i="4"/>
  <c r="J5287" i="4"/>
  <c r="J5286" i="4"/>
  <c r="J5285" i="4"/>
  <c r="J5284" i="4"/>
  <c r="J5283" i="4"/>
  <c r="J5282" i="4"/>
  <c r="H5281" i="4"/>
  <c r="J5281" i="4" s="1"/>
  <c r="J5280" i="4"/>
  <c r="J5279" i="4"/>
  <c r="J5278" i="4"/>
  <c r="J5277" i="4"/>
  <c r="J5276" i="4"/>
  <c r="J5275" i="4"/>
  <c r="J5274" i="4"/>
  <c r="J5273" i="4"/>
  <c r="J5272" i="4"/>
  <c r="J5271" i="4"/>
  <c r="J5270" i="4"/>
  <c r="J5269" i="4"/>
  <c r="J5268" i="4"/>
  <c r="J5267" i="4"/>
  <c r="J5266" i="4"/>
  <c r="J5265" i="4"/>
  <c r="J5264" i="4"/>
  <c r="J5263" i="4"/>
  <c r="J5262" i="4"/>
  <c r="J5261" i="4"/>
  <c r="H5260" i="4"/>
  <c r="J5260" i="4" s="1"/>
  <c r="J5259" i="4"/>
  <c r="J5258" i="4"/>
  <c r="J5257" i="4"/>
  <c r="J5256" i="4"/>
  <c r="J5255" i="4"/>
  <c r="J5254" i="4"/>
  <c r="H5254" i="4"/>
  <c r="J5253" i="4"/>
  <c r="J5252" i="4"/>
  <c r="J5251" i="4"/>
  <c r="J5250" i="4"/>
  <c r="J5249" i="4"/>
  <c r="J5248" i="4"/>
  <c r="J5247" i="4"/>
  <c r="J5246" i="4"/>
  <c r="J5245" i="4"/>
  <c r="J5244" i="4"/>
  <c r="J5243" i="4"/>
  <c r="H5242" i="4"/>
  <c r="J5242" i="4" s="1"/>
  <c r="J5241" i="4"/>
  <c r="J5240" i="4"/>
  <c r="J5239" i="4"/>
  <c r="J5238" i="4"/>
  <c r="J5237" i="4"/>
  <c r="J5236" i="4"/>
  <c r="J5235" i="4"/>
  <c r="J5234" i="4"/>
  <c r="J5233" i="4"/>
  <c r="J5232" i="4"/>
  <c r="J5231" i="4"/>
  <c r="J5230" i="4"/>
  <c r="J5229" i="4"/>
  <c r="J5228" i="4"/>
  <c r="J5227" i="4"/>
  <c r="J5226" i="4"/>
  <c r="J5225" i="4"/>
  <c r="J5224" i="4"/>
  <c r="J5223" i="4"/>
  <c r="J5222" i="4"/>
  <c r="J5221" i="4"/>
  <c r="J5220" i="4"/>
  <c r="J5219" i="4"/>
  <c r="J5218" i="4"/>
  <c r="J5217" i="4"/>
  <c r="J5216" i="4"/>
  <c r="J5215" i="4"/>
  <c r="J5214" i="4"/>
  <c r="J5213" i="4"/>
  <c r="J5212" i="4"/>
  <c r="J5211" i="4"/>
  <c r="J5210" i="4"/>
  <c r="J5209" i="4"/>
  <c r="J5208" i="4"/>
  <c r="J5207" i="4"/>
  <c r="J5206" i="4"/>
  <c r="J5205" i="4"/>
  <c r="J5204" i="4"/>
  <c r="H5203" i="4"/>
  <c r="J5203" i="4" s="1"/>
  <c r="J5202" i="4"/>
  <c r="J5201" i="4"/>
  <c r="J5200" i="4"/>
  <c r="J5199" i="4"/>
  <c r="J5198" i="4"/>
  <c r="J5197" i="4"/>
  <c r="J5196" i="4"/>
  <c r="J5195" i="4"/>
  <c r="J5194" i="4"/>
  <c r="J5193" i="4"/>
  <c r="H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H5177" i="4"/>
  <c r="J5177" i="4" s="1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J5154" i="4"/>
  <c r="J5153" i="4"/>
  <c r="J5152" i="4"/>
  <c r="J5151" i="4"/>
  <c r="J5150" i="4"/>
  <c r="J5149" i="4"/>
  <c r="J5148" i="4"/>
  <c r="J5147" i="4"/>
  <c r="J5146" i="4"/>
  <c r="J5145" i="4"/>
  <c r="J5144" i="4"/>
  <c r="J5143" i="4"/>
  <c r="J5142" i="4"/>
  <c r="J5141" i="4"/>
  <c r="J5140" i="4"/>
  <c r="J5139" i="4"/>
  <c r="J5138" i="4"/>
  <c r="H5137" i="4"/>
  <c r="J5137" i="4" s="1"/>
  <c r="J5136" i="4"/>
  <c r="J5135" i="4"/>
  <c r="J5134" i="4"/>
  <c r="J5133" i="4"/>
  <c r="J5132" i="4"/>
  <c r="J5131" i="4"/>
  <c r="J5130" i="4"/>
  <c r="J5129" i="4"/>
  <c r="J5128" i="4"/>
  <c r="J5127" i="4"/>
  <c r="J5126" i="4"/>
  <c r="J5125" i="4"/>
  <c r="J5124" i="4"/>
  <c r="J5123" i="4"/>
  <c r="J5122" i="4"/>
  <c r="J5121" i="4"/>
  <c r="J5120" i="4"/>
  <c r="J5119" i="4"/>
  <c r="J5118" i="4"/>
  <c r="J5117" i="4"/>
  <c r="J5116" i="4"/>
  <c r="J5115" i="4"/>
  <c r="J5114" i="4"/>
  <c r="J5113" i="4"/>
  <c r="J5112" i="4"/>
  <c r="J5111" i="4"/>
  <c r="J5110" i="4"/>
  <c r="J5109" i="4"/>
  <c r="J5108" i="4"/>
  <c r="J5107" i="4"/>
  <c r="J5106" i="4"/>
  <c r="J5105" i="4"/>
  <c r="J5104" i="4"/>
  <c r="J5103" i="4"/>
  <c r="J5102" i="4"/>
  <c r="J5101" i="4"/>
  <c r="J5100" i="4"/>
  <c r="J5099" i="4"/>
  <c r="J5098" i="4"/>
  <c r="J5097" i="4"/>
  <c r="J5096" i="4"/>
  <c r="J5095" i="4"/>
  <c r="J5094" i="4"/>
  <c r="J5093" i="4"/>
  <c r="J5092" i="4"/>
  <c r="J5091" i="4"/>
  <c r="J5090" i="4"/>
  <c r="J5089" i="4"/>
  <c r="J5088" i="4"/>
  <c r="J5087" i="4"/>
  <c r="J5086" i="4"/>
  <c r="J5085" i="4"/>
  <c r="J5084" i="4"/>
  <c r="J5083" i="4"/>
  <c r="J5082" i="4"/>
  <c r="J5081" i="4"/>
  <c r="J5080" i="4"/>
  <c r="J5079" i="4"/>
  <c r="J5078" i="4"/>
  <c r="J5077" i="4"/>
  <c r="J5076" i="4"/>
  <c r="J5075" i="4"/>
  <c r="J5074" i="4"/>
  <c r="J5073" i="4"/>
  <c r="J5072" i="4"/>
  <c r="J5071" i="4"/>
  <c r="J5070" i="4"/>
  <c r="J5069" i="4"/>
  <c r="J5068" i="4"/>
  <c r="J5067" i="4"/>
  <c r="J5066" i="4"/>
  <c r="J5065" i="4"/>
  <c r="J5064" i="4"/>
  <c r="J5063" i="4"/>
  <c r="J5062" i="4"/>
  <c r="J5061" i="4"/>
  <c r="J5060" i="4"/>
  <c r="J5059" i="4"/>
  <c r="J5058" i="4"/>
  <c r="J5057" i="4"/>
  <c r="J5056" i="4"/>
  <c r="H5056" i="4"/>
  <c r="J5055" i="4"/>
  <c r="J5054" i="4"/>
  <c r="J5053" i="4"/>
  <c r="J5052" i="4"/>
  <c r="J5051" i="4"/>
  <c r="J5050" i="4"/>
  <c r="J5049" i="4"/>
  <c r="H5048" i="4"/>
  <c r="J5048" i="4" s="1"/>
  <c r="J5047" i="4"/>
  <c r="J5046" i="4"/>
  <c r="J5045" i="4"/>
  <c r="J5044" i="4"/>
  <c r="J5043" i="4"/>
  <c r="J5042" i="4"/>
  <c r="J5041" i="4"/>
  <c r="J5040" i="4"/>
  <c r="J5039" i="4"/>
  <c r="J5038" i="4"/>
  <c r="J5037" i="4"/>
  <c r="J5036" i="4"/>
  <c r="J5035" i="4"/>
  <c r="J5034" i="4"/>
  <c r="J5033" i="4"/>
  <c r="J5032" i="4"/>
  <c r="J5031" i="4"/>
  <c r="J5030" i="4"/>
  <c r="J5029" i="4"/>
  <c r="J5028" i="4"/>
  <c r="J5027" i="4"/>
  <c r="J5026" i="4"/>
  <c r="J5025" i="4"/>
  <c r="J5024" i="4"/>
  <c r="J5023" i="4"/>
  <c r="J5022" i="4"/>
  <c r="J5021" i="4"/>
  <c r="J5020" i="4"/>
  <c r="J5019" i="4"/>
  <c r="J5018" i="4"/>
  <c r="J5017" i="4"/>
  <c r="J5016" i="4"/>
  <c r="J5015" i="4"/>
  <c r="J5014" i="4"/>
  <c r="J5013" i="4"/>
  <c r="J5012" i="4"/>
  <c r="H5011" i="4"/>
  <c r="J5011" i="4" s="1"/>
  <c r="J5010" i="4"/>
  <c r="J5009" i="4"/>
  <c r="J5008" i="4"/>
  <c r="J5007" i="4"/>
  <c r="J5006" i="4"/>
  <c r="J5005" i="4"/>
  <c r="J5004" i="4"/>
  <c r="J5003" i="4"/>
  <c r="J5002" i="4"/>
  <c r="J5001" i="4"/>
  <c r="J5000" i="4"/>
  <c r="J4999" i="4"/>
  <c r="J4998" i="4"/>
  <c r="J4997" i="4"/>
  <c r="J4996" i="4"/>
  <c r="J4995" i="4"/>
  <c r="J4994" i="4"/>
  <c r="J4993" i="4"/>
  <c r="J4992" i="4"/>
  <c r="J4991" i="4"/>
  <c r="J4990" i="4"/>
  <c r="J4989" i="4"/>
  <c r="J4988" i="4"/>
  <c r="J4987" i="4"/>
  <c r="H4987" i="4"/>
  <c r="J4986" i="4"/>
  <c r="J4985" i="4"/>
  <c r="J4984" i="4"/>
  <c r="J4983" i="4"/>
  <c r="J4982" i="4"/>
  <c r="J4981" i="4"/>
  <c r="J4980" i="4"/>
  <c r="J4979" i="4"/>
  <c r="J4978" i="4"/>
  <c r="J4977" i="4"/>
  <c r="J4976" i="4"/>
  <c r="J4975" i="4"/>
  <c r="J4974" i="4"/>
  <c r="J4973" i="4"/>
  <c r="J4972" i="4"/>
  <c r="J4971" i="4"/>
  <c r="J4970" i="4"/>
  <c r="H4969" i="4"/>
  <c r="J4969" i="4" s="1"/>
  <c r="J4968" i="4"/>
  <c r="J4967" i="4"/>
  <c r="J4966" i="4"/>
  <c r="J4965" i="4"/>
  <c r="J4964" i="4"/>
  <c r="J4963" i="4"/>
  <c r="J4962" i="4"/>
  <c r="J4961" i="4"/>
  <c r="H4960" i="4"/>
  <c r="J4960" i="4" s="1"/>
  <c r="J4959" i="4"/>
  <c r="J4958" i="4"/>
  <c r="J4957" i="4"/>
  <c r="J4956" i="4"/>
  <c r="J4955" i="4"/>
  <c r="J4954" i="4"/>
  <c r="J4953" i="4"/>
  <c r="J4952" i="4"/>
  <c r="J4951" i="4"/>
  <c r="J4950" i="4"/>
  <c r="J4949" i="4"/>
  <c r="J4948" i="4"/>
  <c r="J4947" i="4"/>
  <c r="J4946" i="4"/>
  <c r="J4945" i="4"/>
  <c r="J4944" i="4"/>
  <c r="J4943" i="4"/>
  <c r="J4942" i="4"/>
  <c r="H4942" i="4"/>
  <c r="J4941" i="4"/>
  <c r="J4940" i="4"/>
  <c r="J4939" i="4"/>
  <c r="J4938" i="4"/>
  <c r="J4937" i="4"/>
  <c r="J4936" i="4"/>
  <c r="J4935" i="4"/>
  <c r="J4934" i="4"/>
  <c r="J4933" i="4"/>
  <c r="J4932" i="4"/>
  <c r="J4931" i="4"/>
  <c r="J4930" i="4"/>
  <c r="J4929" i="4"/>
  <c r="J4928" i="4"/>
  <c r="J4927" i="4"/>
  <c r="J4926" i="4"/>
  <c r="J4925" i="4"/>
  <c r="J4924" i="4"/>
  <c r="J4923" i="4"/>
  <c r="J4922" i="4"/>
  <c r="J4921" i="4"/>
  <c r="J4920" i="4"/>
  <c r="J4919" i="4"/>
  <c r="H4918" i="4"/>
  <c r="J4918" i="4" s="1"/>
  <c r="J4917" i="4"/>
  <c r="J4916" i="4"/>
  <c r="H4916" i="4"/>
  <c r="J4915" i="4"/>
  <c r="J4914" i="4"/>
  <c r="J4913" i="4"/>
  <c r="J4912" i="4"/>
  <c r="J4911" i="4"/>
  <c r="J4910" i="4"/>
  <c r="J4909" i="4"/>
  <c r="J4908" i="4"/>
  <c r="J4907" i="4"/>
  <c r="J4906" i="4"/>
  <c r="J4905" i="4"/>
  <c r="J4904" i="4"/>
  <c r="J4903" i="4"/>
  <c r="J4902" i="4"/>
  <c r="J4901" i="4"/>
  <c r="J4900" i="4"/>
  <c r="J4899" i="4"/>
  <c r="J4898" i="4"/>
  <c r="J4897" i="4"/>
  <c r="J4896" i="4"/>
  <c r="J4895" i="4"/>
  <c r="J4894" i="4"/>
  <c r="J4893" i="4"/>
  <c r="J4892" i="4"/>
  <c r="J4891" i="4"/>
  <c r="J4890" i="4"/>
  <c r="J4889" i="4"/>
  <c r="J4888" i="4"/>
  <c r="J4887" i="4"/>
  <c r="J4886" i="4"/>
  <c r="J4885" i="4"/>
  <c r="J4884" i="4"/>
  <c r="J4883" i="4"/>
  <c r="J4882" i="4"/>
  <c r="J4881" i="4"/>
  <c r="H4880" i="4"/>
  <c r="J4880" i="4" s="1"/>
  <c r="J4879" i="4"/>
  <c r="J4878" i="4"/>
  <c r="J4877" i="4"/>
  <c r="J4876" i="4"/>
  <c r="J4875" i="4"/>
  <c r="J4874" i="4"/>
  <c r="J4873" i="4"/>
  <c r="J4872" i="4"/>
  <c r="H4871" i="4"/>
  <c r="J4871" i="4" s="1"/>
  <c r="J4870" i="4"/>
  <c r="J4869" i="4"/>
  <c r="J4868" i="4"/>
  <c r="J4867" i="4"/>
  <c r="J4866" i="4"/>
  <c r="J4865" i="4"/>
  <c r="J4864" i="4"/>
  <c r="J4863" i="4"/>
  <c r="J4862" i="4"/>
  <c r="J4861" i="4"/>
  <c r="H4860" i="4"/>
  <c r="J4860" i="4" s="1"/>
  <c r="J4859" i="4"/>
  <c r="J4858" i="4"/>
  <c r="J4857" i="4"/>
  <c r="J4856" i="4"/>
  <c r="J4855" i="4"/>
  <c r="J4854" i="4"/>
  <c r="J4853" i="4"/>
  <c r="J4852" i="4"/>
  <c r="J4851" i="4"/>
  <c r="J4850" i="4"/>
  <c r="J4849" i="4"/>
  <c r="J4848" i="4"/>
  <c r="J4847" i="4"/>
  <c r="J4846" i="4"/>
  <c r="J4845" i="4"/>
  <c r="J4844" i="4"/>
  <c r="J4843" i="4"/>
  <c r="J4842" i="4"/>
  <c r="J4841" i="4"/>
  <c r="J4840" i="4"/>
  <c r="J4839" i="4"/>
  <c r="J4838" i="4"/>
  <c r="J4837" i="4"/>
  <c r="J4836" i="4"/>
  <c r="J4835" i="4"/>
  <c r="J4834" i="4"/>
  <c r="J4833" i="4"/>
  <c r="J4832" i="4"/>
  <c r="J4831" i="4"/>
  <c r="J4830" i="4"/>
  <c r="J4829" i="4"/>
  <c r="J4828" i="4"/>
  <c r="J4827" i="4"/>
  <c r="J4826" i="4"/>
  <c r="J4825" i="4"/>
  <c r="J4824" i="4"/>
  <c r="J4823" i="4"/>
  <c r="J4822" i="4"/>
  <c r="J4821" i="4"/>
  <c r="J4820" i="4"/>
  <c r="J4819" i="4"/>
  <c r="J4818" i="4"/>
  <c r="J4817" i="4"/>
  <c r="J4816" i="4"/>
  <c r="J4815" i="4"/>
  <c r="J4814" i="4"/>
  <c r="J4813" i="4"/>
  <c r="J4812" i="4"/>
  <c r="J4811" i="4"/>
  <c r="J4810" i="4"/>
  <c r="H4809" i="4"/>
  <c r="J4809" i="4" s="1"/>
  <c r="J4808" i="4"/>
  <c r="J4807" i="4"/>
  <c r="J4806" i="4"/>
  <c r="J4805" i="4"/>
  <c r="J4804" i="4"/>
  <c r="J4803" i="4"/>
  <c r="J4802" i="4"/>
  <c r="J4801" i="4"/>
  <c r="J4800" i="4"/>
  <c r="J4799" i="4"/>
  <c r="J4798" i="4"/>
  <c r="J4797" i="4"/>
  <c r="J4796" i="4"/>
  <c r="J4795" i="4"/>
  <c r="J4794" i="4"/>
  <c r="J4793" i="4"/>
  <c r="J4792" i="4"/>
  <c r="J4791" i="4"/>
  <c r="J4790" i="4"/>
  <c r="J4789" i="4"/>
  <c r="J4788" i="4"/>
  <c r="J4787" i="4"/>
  <c r="J4786" i="4"/>
  <c r="J4785" i="4"/>
  <c r="J4784" i="4"/>
  <c r="J4783" i="4"/>
  <c r="J4782" i="4"/>
  <c r="J4781" i="4"/>
  <c r="J4780" i="4"/>
  <c r="J4779" i="4"/>
  <c r="J4778" i="4"/>
  <c r="J4777" i="4"/>
  <c r="J4776" i="4"/>
  <c r="J4775" i="4"/>
  <c r="J4774" i="4"/>
  <c r="J4773" i="4"/>
  <c r="J4772" i="4"/>
  <c r="J4771" i="4"/>
  <c r="J4770" i="4"/>
  <c r="J4769" i="4"/>
  <c r="J4768" i="4"/>
  <c r="J4767" i="4"/>
  <c r="J4766" i="4"/>
  <c r="J4765" i="4"/>
  <c r="J4764" i="4"/>
  <c r="J4763" i="4"/>
  <c r="J4762" i="4"/>
  <c r="J4761" i="4"/>
  <c r="J4760" i="4"/>
  <c r="J4759" i="4"/>
  <c r="J4758" i="4"/>
  <c r="J4757" i="4"/>
  <c r="J4756" i="4"/>
  <c r="J4755" i="4"/>
  <c r="J4754" i="4"/>
  <c r="J4753" i="4"/>
  <c r="J4752" i="4"/>
  <c r="J4751" i="4"/>
  <c r="J4750" i="4"/>
  <c r="J4749" i="4"/>
  <c r="J4748" i="4"/>
  <c r="H4747" i="4"/>
  <c r="J4747" i="4" s="1"/>
  <c r="J4746" i="4"/>
  <c r="J4745" i="4"/>
  <c r="J4744" i="4"/>
  <c r="J4743" i="4"/>
  <c r="J4742" i="4"/>
  <c r="J4741" i="4"/>
  <c r="J4740" i="4"/>
  <c r="J4739" i="4"/>
  <c r="J4738" i="4"/>
  <c r="J4737" i="4"/>
  <c r="J4736" i="4"/>
  <c r="J4735" i="4"/>
  <c r="J4734" i="4"/>
  <c r="J4733" i="4"/>
  <c r="J4732" i="4"/>
  <c r="J4731" i="4"/>
  <c r="J4730" i="4"/>
  <c r="J4729" i="4"/>
  <c r="J4728" i="4"/>
  <c r="J4727" i="4"/>
  <c r="J4726" i="4"/>
  <c r="J4725" i="4"/>
  <c r="J4724" i="4"/>
  <c r="J4723" i="4"/>
  <c r="J4722" i="4"/>
  <c r="J4721" i="4"/>
  <c r="J4720" i="4"/>
  <c r="J4719" i="4"/>
  <c r="J4718" i="4"/>
  <c r="J4717" i="4"/>
  <c r="J4716" i="4"/>
  <c r="J4715" i="4"/>
  <c r="J4714" i="4"/>
  <c r="J4713" i="4"/>
  <c r="J4712" i="4"/>
  <c r="J4711" i="4"/>
  <c r="J4710" i="4"/>
  <c r="H4710" i="4"/>
  <c r="J4709" i="4"/>
  <c r="J4708" i="4"/>
  <c r="J4707" i="4"/>
  <c r="J4706" i="4"/>
  <c r="J4705" i="4"/>
  <c r="J4704" i="4"/>
  <c r="J4703" i="4"/>
  <c r="J4702" i="4"/>
  <c r="J4701" i="4"/>
  <c r="J4700" i="4"/>
  <c r="J4699" i="4"/>
  <c r="J4698" i="4"/>
  <c r="J4697" i="4"/>
  <c r="J4696" i="4"/>
  <c r="J4695" i="4"/>
  <c r="J4694" i="4"/>
  <c r="J4693" i="4"/>
  <c r="J4692" i="4"/>
  <c r="J4691" i="4"/>
  <c r="J4690" i="4"/>
  <c r="J4689" i="4"/>
  <c r="J4688" i="4"/>
  <c r="J4687" i="4"/>
  <c r="J4686" i="4"/>
  <c r="H4685" i="4"/>
  <c r="J4685" i="4" s="1"/>
  <c r="J4684" i="4"/>
  <c r="J4683" i="4"/>
  <c r="J4682" i="4"/>
  <c r="J4681" i="4"/>
  <c r="J4680" i="4"/>
  <c r="J4679" i="4"/>
  <c r="J4678" i="4"/>
  <c r="J4677" i="4"/>
  <c r="J4676" i="4"/>
  <c r="J4675" i="4"/>
  <c r="J4674" i="4"/>
  <c r="J4673" i="4"/>
  <c r="J4672" i="4"/>
  <c r="J4671" i="4"/>
  <c r="J4670" i="4"/>
  <c r="J4669" i="4"/>
  <c r="J4668" i="4"/>
  <c r="J4667" i="4"/>
  <c r="J4666" i="4"/>
  <c r="J4665" i="4"/>
  <c r="J4664" i="4"/>
  <c r="J4663" i="4"/>
  <c r="J4662" i="4"/>
  <c r="J4661" i="4"/>
  <c r="J4660" i="4"/>
  <c r="J4659" i="4"/>
  <c r="J4658" i="4"/>
  <c r="H4657" i="4"/>
  <c r="J4657" i="4" s="1"/>
  <c r="J4656" i="4"/>
  <c r="J4655" i="4"/>
  <c r="J4654" i="4"/>
  <c r="J4653" i="4"/>
  <c r="J4652" i="4"/>
  <c r="J4651" i="4"/>
  <c r="J4650" i="4"/>
  <c r="J4649" i="4"/>
  <c r="J4648" i="4"/>
  <c r="J4647" i="4"/>
  <c r="J4646" i="4"/>
  <c r="J4645" i="4"/>
  <c r="J4644" i="4"/>
  <c r="J4643" i="4"/>
  <c r="J4642" i="4"/>
  <c r="J4641" i="4"/>
  <c r="J4640" i="4"/>
  <c r="J4639" i="4"/>
  <c r="J4638" i="4"/>
  <c r="J4637" i="4"/>
  <c r="J4636" i="4"/>
  <c r="J4635" i="4"/>
  <c r="J4634" i="4"/>
  <c r="J4633" i="4"/>
  <c r="J4632" i="4"/>
  <c r="J4631" i="4"/>
  <c r="J4630" i="4"/>
  <c r="J4629" i="4"/>
  <c r="J4628" i="4"/>
  <c r="H4627" i="4"/>
  <c r="J4627" i="4" s="1"/>
  <c r="J4626" i="4"/>
  <c r="J4625" i="4"/>
  <c r="J4624" i="4"/>
  <c r="J4623" i="4"/>
  <c r="J4622" i="4"/>
  <c r="J4621" i="4"/>
  <c r="J4620" i="4"/>
  <c r="J4619" i="4"/>
  <c r="J4618" i="4"/>
  <c r="J4617" i="4"/>
  <c r="J4616" i="4"/>
  <c r="J4615" i="4"/>
  <c r="J4614" i="4"/>
  <c r="J4613" i="4"/>
  <c r="J4612" i="4"/>
  <c r="J4611" i="4"/>
  <c r="J4610" i="4"/>
  <c r="J4609" i="4"/>
  <c r="J4608" i="4"/>
  <c r="J4607" i="4"/>
  <c r="J4606" i="4"/>
  <c r="J4605" i="4"/>
  <c r="J4604" i="4"/>
  <c r="J4603" i="4"/>
  <c r="J4602" i="4"/>
  <c r="J4601" i="4"/>
  <c r="J4600" i="4"/>
  <c r="J4599" i="4"/>
  <c r="J4598" i="4"/>
  <c r="J4597" i="4"/>
  <c r="J4596" i="4"/>
  <c r="J4595" i="4"/>
  <c r="J4594" i="4"/>
  <c r="J4593" i="4"/>
  <c r="J4592" i="4"/>
  <c r="J4591" i="4"/>
  <c r="J4590" i="4"/>
  <c r="J4589" i="4"/>
  <c r="J4588" i="4"/>
  <c r="J4587" i="4"/>
  <c r="J4586" i="4"/>
  <c r="J4585" i="4"/>
  <c r="J4584" i="4"/>
  <c r="J4583" i="4"/>
  <c r="J4582" i="4"/>
  <c r="J4581" i="4"/>
  <c r="J4580" i="4"/>
  <c r="J4579" i="4"/>
  <c r="J4578" i="4"/>
  <c r="J4577" i="4"/>
  <c r="J4576" i="4"/>
  <c r="J4575" i="4"/>
  <c r="J4574" i="4"/>
  <c r="J4573" i="4"/>
  <c r="J4572" i="4"/>
  <c r="J4571" i="4"/>
  <c r="J4570" i="4"/>
  <c r="J4569" i="4"/>
  <c r="J4568" i="4"/>
  <c r="J4567" i="4"/>
  <c r="J4566" i="4"/>
  <c r="J4565" i="4"/>
  <c r="H4564" i="4"/>
  <c r="J4564" i="4" s="1"/>
  <c r="J4563" i="4"/>
  <c r="J4562" i="4"/>
  <c r="J4561" i="4"/>
  <c r="J4560" i="4"/>
  <c r="J4559" i="4"/>
  <c r="J4558" i="4"/>
  <c r="J4557" i="4"/>
  <c r="J4556" i="4"/>
  <c r="J4555" i="4"/>
  <c r="J4554" i="4"/>
  <c r="J4553" i="4"/>
  <c r="J4552" i="4"/>
  <c r="J4551" i="4"/>
  <c r="J4550" i="4"/>
  <c r="J4549" i="4"/>
  <c r="J4548" i="4"/>
  <c r="J4547" i="4"/>
  <c r="J4546" i="4"/>
  <c r="J4545" i="4"/>
  <c r="J4544" i="4"/>
  <c r="J4543" i="4"/>
  <c r="J4542" i="4"/>
  <c r="J4541" i="4"/>
  <c r="J4540" i="4"/>
  <c r="J4539" i="4"/>
  <c r="J4538" i="4"/>
  <c r="J4537" i="4"/>
  <c r="J4536" i="4"/>
  <c r="J4535" i="4"/>
  <c r="J4534" i="4"/>
  <c r="J4533" i="4"/>
  <c r="J4532" i="4"/>
  <c r="J4531" i="4"/>
  <c r="J4530" i="4"/>
  <c r="J4529" i="4"/>
  <c r="J4528" i="4"/>
  <c r="J4527" i="4"/>
  <c r="J4526" i="4"/>
  <c r="J4525" i="4"/>
  <c r="J4524" i="4"/>
  <c r="J4523" i="4"/>
  <c r="J4522" i="4"/>
  <c r="J4521" i="4"/>
  <c r="J4520" i="4"/>
  <c r="J4519" i="4"/>
  <c r="H4519" i="4"/>
  <c r="J4518" i="4"/>
  <c r="J4517" i="4"/>
  <c r="J4516" i="4"/>
  <c r="J4515" i="4"/>
  <c r="J4514" i="4"/>
  <c r="J4513" i="4"/>
  <c r="J4512" i="4"/>
  <c r="J4511" i="4"/>
  <c r="J4510" i="4"/>
  <c r="J4509" i="4"/>
  <c r="J4508" i="4"/>
  <c r="J4507" i="4"/>
  <c r="J4506" i="4"/>
  <c r="J4505" i="4"/>
  <c r="J4504" i="4"/>
  <c r="J4503" i="4"/>
  <c r="J4502" i="4"/>
  <c r="J4501" i="4"/>
  <c r="J4500" i="4"/>
  <c r="J4499" i="4"/>
  <c r="J4498" i="4"/>
  <c r="J4497" i="4"/>
  <c r="J4496" i="4"/>
  <c r="J4495" i="4"/>
  <c r="J4494" i="4"/>
  <c r="J4493" i="4"/>
  <c r="J4492" i="4"/>
  <c r="J4491" i="4"/>
  <c r="J4490" i="4"/>
  <c r="J4489" i="4"/>
  <c r="J4488" i="4"/>
  <c r="J4487" i="4"/>
  <c r="J4486" i="4"/>
  <c r="J4485" i="4"/>
  <c r="J4484" i="4"/>
  <c r="J4483" i="4"/>
  <c r="J4482" i="4"/>
  <c r="J4481" i="4"/>
  <c r="J4480" i="4"/>
  <c r="J4479" i="4"/>
  <c r="J4478" i="4"/>
  <c r="J4477" i="4"/>
  <c r="J4476" i="4"/>
  <c r="J4475" i="4"/>
  <c r="J4474" i="4"/>
  <c r="J4473" i="4"/>
  <c r="J4472" i="4"/>
  <c r="J4471" i="4"/>
  <c r="J4470" i="4"/>
  <c r="J4469" i="4"/>
  <c r="J4468" i="4"/>
  <c r="J4467" i="4"/>
  <c r="J4466" i="4"/>
  <c r="J4465" i="4"/>
  <c r="J4464" i="4"/>
  <c r="J4463" i="4"/>
  <c r="J4462" i="4"/>
  <c r="J4461" i="4"/>
  <c r="J4460" i="4"/>
  <c r="J4459" i="4"/>
  <c r="J4458" i="4"/>
  <c r="J4457" i="4"/>
  <c r="J4456" i="4"/>
  <c r="J4455" i="4"/>
  <c r="J4454" i="4"/>
  <c r="J4453" i="4"/>
  <c r="J4452" i="4"/>
  <c r="J4451" i="4"/>
  <c r="J4450" i="4"/>
  <c r="J4449" i="4"/>
  <c r="J4448" i="4"/>
  <c r="J4447" i="4"/>
  <c r="J4446" i="4"/>
  <c r="J4445" i="4"/>
  <c r="J4444" i="4"/>
  <c r="J4443" i="4"/>
  <c r="J4442" i="4"/>
  <c r="J4441" i="4"/>
  <c r="J4440" i="4"/>
  <c r="J4439" i="4"/>
  <c r="J4438" i="4"/>
  <c r="J4437" i="4"/>
  <c r="J4436" i="4"/>
  <c r="J4435" i="4"/>
  <c r="J4434" i="4"/>
  <c r="J4433" i="4"/>
  <c r="J4432" i="4"/>
  <c r="J4431" i="4"/>
  <c r="J4430" i="4"/>
  <c r="J4429" i="4"/>
  <c r="J4428" i="4"/>
  <c r="J4427" i="4"/>
  <c r="J4426" i="4"/>
  <c r="J4425" i="4"/>
  <c r="J4424" i="4"/>
  <c r="J4423" i="4"/>
  <c r="J4422" i="4"/>
  <c r="J4421" i="4"/>
  <c r="J4420" i="4"/>
  <c r="J4419" i="4"/>
  <c r="J4418" i="4"/>
  <c r="J4417" i="4"/>
  <c r="J4416" i="4"/>
  <c r="J4415" i="4"/>
  <c r="J4414" i="4"/>
  <c r="J4413" i="4"/>
  <c r="J4412" i="4"/>
  <c r="H4412" i="4"/>
  <c r="J4411" i="4"/>
  <c r="J4410" i="4"/>
  <c r="J4409" i="4"/>
  <c r="J4408" i="4"/>
  <c r="J4407" i="4"/>
  <c r="J4406" i="4"/>
  <c r="J4405" i="4"/>
  <c r="J4404" i="4"/>
  <c r="J4403" i="4"/>
  <c r="J4402" i="4"/>
  <c r="J4401" i="4"/>
  <c r="J4400" i="4"/>
  <c r="J4399" i="4"/>
  <c r="J4398" i="4"/>
  <c r="J4397" i="4"/>
  <c r="J4396" i="4"/>
  <c r="J4395" i="4"/>
  <c r="J4394" i="4"/>
  <c r="J4393" i="4"/>
  <c r="J4392" i="4"/>
  <c r="J4391" i="4"/>
  <c r="J4390" i="4"/>
  <c r="J4389" i="4"/>
  <c r="J4388" i="4"/>
  <c r="J4387" i="4"/>
  <c r="J4386" i="4"/>
  <c r="J4385" i="4"/>
  <c r="J4384" i="4"/>
  <c r="J4383" i="4"/>
  <c r="J4382" i="4"/>
  <c r="J4381" i="4"/>
  <c r="J4380" i="4"/>
  <c r="J4379" i="4"/>
  <c r="J4378" i="4"/>
  <c r="J4377" i="4"/>
  <c r="J4376" i="4"/>
  <c r="J4375" i="4"/>
  <c r="J4374" i="4"/>
  <c r="J4373" i="4"/>
  <c r="J4372" i="4"/>
  <c r="J4371" i="4"/>
  <c r="J4370" i="4"/>
  <c r="J4369" i="4"/>
  <c r="J4368" i="4"/>
  <c r="J4367" i="4"/>
  <c r="J4366" i="4"/>
  <c r="J4365" i="4"/>
  <c r="J4364" i="4"/>
  <c r="J4363" i="4"/>
  <c r="J4362" i="4"/>
  <c r="J4361" i="4"/>
  <c r="J4360" i="4"/>
  <c r="J4359" i="4"/>
  <c r="J4358" i="4"/>
  <c r="J4357" i="4"/>
  <c r="J4356" i="4"/>
  <c r="J4355" i="4"/>
  <c r="J4354" i="4"/>
  <c r="J4353" i="4"/>
  <c r="J4352" i="4"/>
  <c r="J4351" i="4"/>
  <c r="J4350" i="4"/>
  <c r="J4349" i="4"/>
  <c r="J4348" i="4"/>
  <c r="J4347" i="4"/>
  <c r="J4346" i="4"/>
  <c r="J4345" i="4"/>
  <c r="J4344" i="4"/>
  <c r="J4343" i="4"/>
  <c r="J4342" i="4"/>
  <c r="J4341" i="4"/>
  <c r="J4340" i="4"/>
  <c r="J4339" i="4"/>
  <c r="J4338" i="4"/>
  <c r="J4337" i="4"/>
  <c r="J4336" i="4"/>
  <c r="J4335" i="4"/>
  <c r="J4334" i="4"/>
  <c r="J4333" i="4"/>
  <c r="J4332" i="4"/>
  <c r="J4331" i="4"/>
  <c r="J4330" i="4"/>
  <c r="J4329" i="4"/>
  <c r="J4328" i="4"/>
  <c r="J4327" i="4"/>
  <c r="J4326" i="4"/>
  <c r="J4325" i="4"/>
  <c r="J4324" i="4"/>
  <c r="J4323" i="4"/>
  <c r="J4322" i="4"/>
  <c r="J4321" i="4"/>
  <c r="J4320" i="4"/>
  <c r="J4319" i="4"/>
  <c r="J4318" i="4"/>
  <c r="J4317" i="4"/>
  <c r="J4316" i="4"/>
  <c r="J4315" i="4"/>
  <c r="J4314" i="4"/>
  <c r="J4313" i="4"/>
  <c r="J4312" i="4"/>
  <c r="J4311" i="4"/>
  <c r="J4310" i="4"/>
  <c r="J4309" i="4"/>
  <c r="J4308" i="4"/>
  <c r="J4307" i="4"/>
  <c r="J4306" i="4"/>
  <c r="J4305" i="4"/>
  <c r="J4304" i="4"/>
  <c r="J4303" i="4"/>
  <c r="J4302" i="4"/>
  <c r="J4301" i="4"/>
  <c r="J4300" i="4"/>
  <c r="J4299" i="4"/>
  <c r="J4298" i="4"/>
  <c r="J4297" i="4"/>
  <c r="J4296" i="4"/>
  <c r="J4295" i="4"/>
  <c r="J4294" i="4"/>
  <c r="J4293" i="4"/>
  <c r="J4292" i="4"/>
  <c r="J4291" i="4"/>
  <c r="J4290" i="4"/>
  <c r="J4289" i="4"/>
  <c r="J4288" i="4"/>
  <c r="J4287" i="4"/>
  <c r="J4286" i="4"/>
  <c r="J4285" i="4"/>
  <c r="J4284" i="4"/>
  <c r="J4283" i="4"/>
  <c r="J4282" i="4"/>
  <c r="J4281" i="4"/>
  <c r="J4280" i="4"/>
  <c r="J4279" i="4"/>
  <c r="J4278" i="4"/>
  <c r="J4277" i="4"/>
  <c r="J4276" i="4"/>
  <c r="J4275" i="4"/>
  <c r="J4274" i="4"/>
  <c r="J4273" i="4"/>
  <c r="J4272" i="4"/>
  <c r="J4271" i="4"/>
  <c r="J4270" i="4"/>
  <c r="J4269" i="4"/>
  <c r="J4268" i="4"/>
  <c r="J4267" i="4"/>
  <c r="J4266" i="4"/>
  <c r="J4265" i="4"/>
  <c r="J4264" i="4"/>
  <c r="J4263" i="4"/>
  <c r="J4262" i="4"/>
  <c r="J4261" i="4"/>
  <c r="J4260" i="4"/>
  <c r="J4259" i="4"/>
  <c r="J4258" i="4"/>
  <c r="J4257" i="4"/>
  <c r="J4256" i="4"/>
  <c r="J4255" i="4"/>
  <c r="J4254" i="4"/>
  <c r="J4253" i="4"/>
  <c r="J4252" i="4"/>
  <c r="J4251" i="4"/>
  <c r="J4250" i="4"/>
  <c r="J4249" i="4"/>
  <c r="J4248" i="4"/>
  <c r="J4247" i="4"/>
  <c r="J4246" i="4"/>
  <c r="J4245" i="4"/>
  <c r="J4244" i="4"/>
  <c r="J4243" i="4"/>
  <c r="J4242" i="4"/>
  <c r="J4241" i="4"/>
  <c r="J4240" i="4"/>
  <c r="J4239" i="4"/>
  <c r="J4238" i="4"/>
  <c r="J4237" i="4"/>
  <c r="J4236" i="4"/>
  <c r="J4235" i="4"/>
  <c r="J4234" i="4"/>
  <c r="J4233" i="4"/>
  <c r="J4232" i="4"/>
  <c r="J4231" i="4"/>
  <c r="J4230" i="4"/>
  <c r="J4229" i="4"/>
  <c r="J4228" i="4"/>
  <c r="J4227" i="4"/>
  <c r="J4226" i="4"/>
  <c r="J4225" i="4"/>
  <c r="J4224" i="4"/>
  <c r="J4223" i="4"/>
  <c r="J4222" i="4"/>
  <c r="J4221" i="4"/>
  <c r="J4220" i="4"/>
  <c r="J4219" i="4"/>
  <c r="J4218" i="4"/>
  <c r="J4217" i="4"/>
  <c r="J4216" i="4"/>
  <c r="J4215" i="4"/>
  <c r="J4214" i="4"/>
  <c r="J4213" i="4"/>
  <c r="J4212" i="4"/>
  <c r="J4211" i="4"/>
  <c r="J4210" i="4"/>
  <c r="J4209" i="4"/>
  <c r="J4208" i="4"/>
  <c r="J4207" i="4"/>
  <c r="J4206" i="4"/>
  <c r="J4205" i="4"/>
  <c r="J4204" i="4"/>
  <c r="J4203" i="4"/>
  <c r="J4202" i="4"/>
  <c r="J4201" i="4"/>
  <c r="J4200" i="4"/>
  <c r="J4199" i="4"/>
  <c r="J4198" i="4"/>
  <c r="J4197" i="4"/>
  <c r="J4196" i="4"/>
  <c r="J4195" i="4"/>
  <c r="J4194" i="4"/>
  <c r="J4193" i="4"/>
  <c r="H4192" i="4"/>
  <c r="J4192" i="4" s="1"/>
  <c r="J4191" i="4"/>
  <c r="J4190" i="4"/>
  <c r="J4189" i="4"/>
  <c r="J4188" i="4"/>
  <c r="J4187" i="4"/>
  <c r="J4186" i="4"/>
  <c r="J4185" i="4"/>
  <c r="J4184" i="4"/>
  <c r="J4183" i="4"/>
  <c r="J4182" i="4"/>
  <c r="J4181" i="4"/>
  <c r="J4180" i="4"/>
  <c r="J4179" i="4"/>
  <c r="J4178" i="4"/>
  <c r="J4177" i="4"/>
  <c r="J4176" i="4"/>
  <c r="J4175" i="4"/>
  <c r="J4174" i="4"/>
  <c r="J4173" i="4"/>
  <c r="J4172" i="4"/>
  <c r="J4171" i="4"/>
  <c r="J4170" i="4"/>
  <c r="J4169" i="4"/>
  <c r="J4168" i="4"/>
  <c r="H4167" i="4"/>
  <c r="J4167" i="4" s="1"/>
  <c r="J4166" i="4"/>
  <c r="J4165" i="4"/>
  <c r="H4164" i="4"/>
  <c r="J4164" i="4" s="1"/>
  <c r="J4163" i="4"/>
  <c r="J4162" i="4"/>
  <c r="J4161" i="4"/>
  <c r="J4160" i="4"/>
  <c r="J4159" i="4"/>
  <c r="J4158" i="4"/>
  <c r="J4157" i="4"/>
  <c r="J4156" i="4"/>
  <c r="J4155" i="4"/>
  <c r="J4154" i="4"/>
  <c r="J4153" i="4"/>
  <c r="J4152" i="4"/>
  <c r="J4151" i="4"/>
  <c r="J4150" i="4"/>
  <c r="J4149" i="4"/>
  <c r="J4148" i="4"/>
  <c r="J4147" i="4"/>
  <c r="J4146" i="4"/>
  <c r="J4145" i="4"/>
  <c r="J4144" i="4"/>
  <c r="J4143" i="4"/>
  <c r="J4142" i="4"/>
  <c r="J4141" i="4"/>
  <c r="J4140" i="4"/>
  <c r="J4139" i="4"/>
  <c r="J4138" i="4"/>
  <c r="J4137" i="4"/>
  <c r="J4136" i="4"/>
  <c r="J4135" i="4"/>
  <c r="H4134" i="4"/>
  <c r="J4134" i="4" s="1"/>
  <c r="J4133" i="4"/>
  <c r="J4132" i="4"/>
  <c r="J4131" i="4"/>
  <c r="J4130" i="4"/>
  <c r="J4129" i="4"/>
  <c r="J4128" i="4"/>
  <c r="J4127" i="4"/>
  <c r="J4126" i="4"/>
  <c r="J4125" i="4"/>
  <c r="J4124" i="4"/>
  <c r="J4123" i="4"/>
  <c r="J4122" i="4"/>
  <c r="J4121" i="4"/>
  <c r="J4120" i="4"/>
  <c r="J4119" i="4"/>
  <c r="J4118" i="4"/>
  <c r="J4117" i="4"/>
  <c r="J4116" i="4"/>
  <c r="H4115" i="4"/>
  <c r="J4115" i="4" s="1"/>
  <c r="J4114" i="4"/>
  <c r="J4113" i="4"/>
  <c r="J4112" i="4"/>
  <c r="J4111" i="4"/>
  <c r="J4110" i="4"/>
  <c r="J4109" i="4"/>
  <c r="J4108" i="4"/>
  <c r="J4107" i="4"/>
  <c r="J4106" i="4"/>
  <c r="J4105" i="4"/>
  <c r="J4104" i="4"/>
  <c r="J4103" i="4"/>
  <c r="J4102" i="4"/>
  <c r="J4101" i="4"/>
  <c r="J4100" i="4"/>
  <c r="J4099" i="4"/>
  <c r="J4098" i="4"/>
  <c r="J4097" i="4"/>
  <c r="J4096" i="4"/>
  <c r="J4095" i="4"/>
  <c r="J4094" i="4"/>
  <c r="J4093" i="4"/>
  <c r="H4092" i="4"/>
  <c r="J4092" i="4" s="1"/>
  <c r="J4091" i="4"/>
  <c r="J4090" i="4"/>
  <c r="J4089" i="4"/>
  <c r="J4088" i="4"/>
  <c r="J4087" i="4"/>
  <c r="J4086" i="4"/>
  <c r="J4085" i="4"/>
  <c r="J4084" i="4"/>
  <c r="J4083" i="4"/>
  <c r="J4082" i="4"/>
  <c r="H4081" i="4"/>
  <c r="J4081" i="4" s="1"/>
  <c r="J4080" i="4"/>
  <c r="J4079" i="4"/>
  <c r="J4078" i="4"/>
  <c r="J4077" i="4"/>
  <c r="J4076" i="4"/>
  <c r="J4075" i="4"/>
  <c r="J4074" i="4"/>
  <c r="J4073" i="4"/>
  <c r="J4072" i="4"/>
  <c r="J4071" i="4"/>
  <c r="J4070" i="4"/>
  <c r="J4069" i="4"/>
  <c r="J4068" i="4"/>
  <c r="J4067" i="4"/>
  <c r="J4066" i="4"/>
  <c r="J4065" i="4"/>
  <c r="J4064" i="4"/>
  <c r="J4063" i="4"/>
  <c r="J4062" i="4"/>
  <c r="J4061" i="4"/>
  <c r="J4060" i="4"/>
  <c r="J4059" i="4"/>
  <c r="J4058" i="4"/>
  <c r="J4057" i="4"/>
  <c r="J4056" i="4"/>
  <c r="J4055" i="4"/>
  <c r="J4054" i="4"/>
  <c r="J4053" i="4"/>
  <c r="J4052" i="4"/>
  <c r="J4051" i="4"/>
  <c r="J4050" i="4"/>
  <c r="J4049" i="4"/>
  <c r="J4048" i="4"/>
  <c r="H4047" i="4"/>
  <c r="J4047" i="4" s="1"/>
  <c r="J4046" i="4"/>
  <c r="J4045" i="4"/>
  <c r="J4044" i="4"/>
  <c r="J4043" i="4"/>
  <c r="J4042" i="4"/>
  <c r="J4041" i="4"/>
  <c r="J4040" i="4"/>
  <c r="J4039" i="4"/>
  <c r="J4038" i="4"/>
  <c r="J4037" i="4"/>
  <c r="J4036" i="4"/>
  <c r="J4035" i="4"/>
  <c r="J4034" i="4"/>
  <c r="J4033" i="4"/>
  <c r="J4032" i="4"/>
  <c r="J4031" i="4"/>
  <c r="J4030" i="4"/>
  <c r="J4029" i="4"/>
  <c r="J4028" i="4"/>
  <c r="J4027" i="4"/>
  <c r="J4026" i="4"/>
  <c r="J4025" i="4"/>
  <c r="J4024" i="4"/>
  <c r="J4023" i="4"/>
  <c r="H4022" i="4"/>
  <c r="J4022" i="4" s="1"/>
  <c r="J4021" i="4"/>
  <c r="J4020" i="4"/>
  <c r="J4019" i="4"/>
  <c r="J4018" i="4"/>
  <c r="J4017" i="4"/>
  <c r="J4016" i="4"/>
  <c r="J4015" i="4"/>
  <c r="J4014" i="4"/>
  <c r="J4013" i="4"/>
  <c r="J4012" i="4"/>
  <c r="J4011" i="4"/>
  <c r="J4010" i="4"/>
  <c r="J4009" i="4"/>
  <c r="J4008" i="4"/>
  <c r="J4007" i="4"/>
  <c r="J4006" i="4"/>
  <c r="J4005" i="4"/>
  <c r="J4004" i="4"/>
  <c r="J4003" i="4"/>
  <c r="J4002" i="4"/>
  <c r="J4001" i="4"/>
  <c r="J4000" i="4"/>
  <c r="J3999" i="4"/>
  <c r="J3998" i="4"/>
  <c r="J3997" i="4"/>
  <c r="J3996" i="4"/>
  <c r="J3995" i="4"/>
  <c r="J3994" i="4"/>
  <c r="J3993" i="4"/>
  <c r="J3992" i="4"/>
  <c r="J3991" i="4"/>
  <c r="J3990" i="4"/>
  <c r="J3989" i="4"/>
  <c r="J3988" i="4"/>
  <c r="J3987" i="4"/>
  <c r="J3986" i="4"/>
  <c r="J3985" i="4"/>
  <c r="J3984" i="4"/>
  <c r="J3983" i="4"/>
  <c r="J3982" i="4"/>
  <c r="J3981" i="4"/>
  <c r="J3980" i="4"/>
  <c r="J3979" i="4"/>
  <c r="J3978" i="4"/>
  <c r="J3977" i="4"/>
  <c r="J3976" i="4"/>
  <c r="J3975" i="4"/>
  <c r="J3974" i="4"/>
  <c r="J3973" i="4"/>
  <c r="J3972" i="4"/>
  <c r="J3971" i="4"/>
  <c r="J3970" i="4"/>
  <c r="J3969" i="4"/>
  <c r="J3968" i="4"/>
  <c r="J3967" i="4"/>
  <c r="J3966" i="4"/>
  <c r="J3965" i="4"/>
  <c r="J3964" i="4"/>
  <c r="J3963" i="4"/>
  <c r="J3962" i="4"/>
  <c r="J3961" i="4"/>
  <c r="J3960" i="4"/>
  <c r="J3959" i="4"/>
  <c r="J3958" i="4"/>
  <c r="J3957" i="4"/>
  <c r="J3956" i="4"/>
  <c r="J3955" i="4"/>
  <c r="J3954" i="4"/>
  <c r="J3953" i="4"/>
  <c r="J3952" i="4"/>
  <c r="J3951" i="4"/>
  <c r="J3950" i="4"/>
  <c r="J3949" i="4"/>
  <c r="J3948" i="4"/>
  <c r="J3947" i="4"/>
  <c r="J3946" i="4"/>
  <c r="J3945" i="4"/>
  <c r="J3944" i="4"/>
  <c r="J3943" i="4"/>
  <c r="J3942" i="4"/>
  <c r="J3941" i="4"/>
  <c r="J3940" i="4"/>
  <c r="J3939" i="4"/>
  <c r="J3938" i="4"/>
  <c r="J3937" i="4"/>
  <c r="J3936" i="4"/>
  <c r="J3935" i="4"/>
  <c r="J3934" i="4"/>
  <c r="J3933" i="4"/>
  <c r="J3932" i="4"/>
  <c r="J3931" i="4"/>
  <c r="J3930" i="4"/>
  <c r="J3929" i="4"/>
  <c r="J3928" i="4"/>
  <c r="J3927" i="4"/>
  <c r="J3926" i="4"/>
  <c r="J3925" i="4"/>
  <c r="J3924" i="4"/>
  <c r="J3923" i="4"/>
  <c r="J3922" i="4"/>
  <c r="J3921" i="4"/>
  <c r="J3920" i="4"/>
  <c r="J3919" i="4"/>
  <c r="J3918" i="4"/>
  <c r="J3917" i="4"/>
  <c r="J3916" i="4"/>
  <c r="J3915" i="4"/>
  <c r="J3914" i="4"/>
  <c r="J3913" i="4"/>
  <c r="J3912" i="4"/>
  <c r="J3911" i="4"/>
  <c r="J3910" i="4"/>
  <c r="J3909" i="4"/>
  <c r="J3908" i="4"/>
  <c r="J3907" i="4"/>
  <c r="J3906" i="4"/>
  <c r="J3905" i="4"/>
  <c r="J3904" i="4"/>
  <c r="J3903" i="4"/>
  <c r="J3902" i="4"/>
  <c r="J3901" i="4"/>
  <c r="J3900" i="4"/>
  <c r="J3899" i="4"/>
  <c r="J3898" i="4"/>
  <c r="J3897" i="4"/>
  <c r="J3896" i="4"/>
  <c r="J3895" i="4"/>
  <c r="J3894" i="4"/>
  <c r="J3893" i="4"/>
  <c r="J3892" i="4"/>
  <c r="J3891" i="4"/>
  <c r="J3890" i="4"/>
  <c r="J3889" i="4"/>
  <c r="J3888" i="4"/>
  <c r="J3887" i="4"/>
  <c r="J3886" i="4"/>
  <c r="J3885" i="4"/>
  <c r="J3884" i="4"/>
  <c r="H3883" i="4"/>
  <c r="J3883" i="4" s="1"/>
  <c r="J3882" i="4"/>
  <c r="J3881" i="4"/>
  <c r="J3880" i="4"/>
  <c r="J3879" i="4"/>
  <c r="J3878" i="4"/>
  <c r="J3877" i="4"/>
  <c r="J3876" i="4"/>
  <c r="J3875" i="4"/>
  <c r="J3874" i="4"/>
  <c r="H3873" i="4"/>
  <c r="J3873" i="4" s="1"/>
  <c r="J3872" i="4"/>
  <c r="J3871" i="4"/>
  <c r="J3870" i="4"/>
  <c r="J3869" i="4"/>
  <c r="J3868" i="4"/>
  <c r="J3867" i="4"/>
  <c r="J3866" i="4"/>
  <c r="J3865" i="4"/>
  <c r="J3864" i="4"/>
  <c r="H3863" i="4"/>
  <c r="J3863" i="4" s="1"/>
  <c r="J3862" i="4"/>
  <c r="J3861" i="4"/>
  <c r="J3860" i="4"/>
  <c r="J3859" i="4"/>
  <c r="J3858" i="4"/>
  <c r="J3857" i="4"/>
  <c r="J3856" i="4"/>
  <c r="J3855" i="4"/>
  <c r="H3854" i="4"/>
  <c r="J3854" i="4" s="1"/>
  <c r="J3853" i="4"/>
  <c r="J3852" i="4"/>
  <c r="J3851" i="4"/>
  <c r="J3850" i="4"/>
  <c r="J3849" i="4"/>
  <c r="J3848" i="4"/>
  <c r="J3847" i="4"/>
  <c r="J3846" i="4"/>
  <c r="J3845" i="4"/>
  <c r="J3844" i="4"/>
  <c r="J3843" i="4"/>
  <c r="J3842" i="4"/>
  <c r="J3841" i="4"/>
  <c r="J3840" i="4"/>
  <c r="J3839" i="4"/>
  <c r="J3838" i="4"/>
  <c r="J3837" i="4"/>
  <c r="J3836" i="4"/>
  <c r="J3835" i="4"/>
  <c r="J3834" i="4"/>
  <c r="J3833" i="4"/>
  <c r="J3832" i="4"/>
  <c r="J3831" i="4"/>
  <c r="J3830" i="4"/>
  <c r="J3829" i="4"/>
  <c r="J3828" i="4"/>
  <c r="J3827" i="4"/>
  <c r="J3826" i="4"/>
  <c r="J3825" i="4"/>
  <c r="J3824" i="4"/>
  <c r="J3823" i="4"/>
  <c r="J3822" i="4"/>
  <c r="J3821" i="4"/>
  <c r="J3820" i="4"/>
  <c r="J3819" i="4"/>
  <c r="J3818" i="4"/>
  <c r="J3817" i="4"/>
  <c r="J3816" i="4"/>
  <c r="J3815" i="4"/>
  <c r="J3814" i="4"/>
  <c r="J3813" i="4"/>
  <c r="J3812" i="4"/>
  <c r="J3811" i="4"/>
  <c r="J3810" i="4"/>
  <c r="J3809" i="4"/>
  <c r="J3808" i="4"/>
  <c r="J3807" i="4"/>
  <c r="J3806" i="4"/>
  <c r="J3805" i="4"/>
  <c r="J3804" i="4"/>
  <c r="J3803" i="4"/>
  <c r="J3802" i="4"/>
  <c r="J3801" i="4"/>
  <c r="J3800" i="4"/>
  <c r="J3799" i="4"/>
  <c r="J3798" i="4"/>
  <c r="J3797" i="4"/>
  <c r="J3796" i="4"/>
  <c r="J3795" i="4"/>
  <c r="J3794" i="4"/>
  <c r="J3793" i="4"/>
  <c r="J3792" i="4"/>
  <c r="J3791" i="4"/>
  <c r="J3790" i="4"/>
  <c r="J3789" i="4"/>
  <c r="J3788" i="4"/>
  <c r="J3787" i="4"/>
  <c r="J3786" i="4"/>
  <c r="J3785" i="4"/>
  <c r="J3784" i="4"/>
  <c r="J3783" i="4"/>
  <c r="J3782" i="4"/>
  <c r="H3782" i="4"/>
  <c r="J3781" i="4"/>
  <c r="J3780" i="4"/>
  <c r="J3779" i="4"/>
  <c r="J3778" i="4"/>
  <c r="J3777" i="4"/>
  <c r="J3776" i="4"/>
  <c r="J3775" i="4"/>
  <c r="J3774" i="4"/>
  <c r="J3773" i="4"/>
  <c r="J3772" i="4"/>
  <c r="J3771" i="4"/>
  <c r="J3770" i="4"/>
  <c r="J3769" i="4"/>
  <c r="J3768" i="4"/>
  <c r="J3767" i="4"/>
  <c r="J3766" i="4"/>
  <c r="J3765" i="4"/>
  <c r="J3764" i="4"/>
  <c r="J3763" i="4"/>
  <c r="J3762" i="4"/>
  <c r="J3761" i="4"/>
  <c r="J3760" i="4"/>
  <c r="J3759" i="4"/>
  <c r="J3758" i="4"/>
  <c r="J3757" i="4"/>
  <c r="J3756" i="4"/>
  <c r="J3755" i="4"/>
  <c r="J3754" i="4"/>
  <c r="J3753" i="4"/>
  <c r="J3752" i="4"/>
  <c r="J3751" i="4"/>
  <c r="J3750" i="4"/>
  <c r="J3749" i="4"/>
  <c r="J3748" i="4"/>
  <c r="J3747" i="4"/>
  <c r="J3746" i="4"/>
  <c r="J3745" i="4"/>
  <c r="J3744" i="4"/>
  <c r="J3743" i="4"/>
  <c r="J3742" i="4"/>
  <c r="J3741" i="4"/>
  <c r="J3740" i="4"/>
  <c r="J3739" i="4"/>
  <c r="J3738" i="4"/>
  <c r="J3737" i="4"/>
  <c r="H3736" i="4"/>
  <c r="J3736" i="4" s="1"/>
  <c r="J3735" i="4"/>
  <c r="J3734" i="4"/>
  <c r="J3733" i="4"/>
  <c r="J3732" i="4"/>
  <c r="J3731" i="4"/>
  <c r="J3730" i="4"/>
  <c r="J3729" i="4"/>
  <c r="J3728" i="4"/>
  <c r="J3727" i="4"/>
  <c r="J3726" i="4"/>
  <c r="J3725" i="4"/>
  <c r="J3724" i="4"/>
  <c r="J3723" i="4"/>
  <c r="J3722" i="4"/>
  <c r="J3721" i="4"/>
  <c r="J3720" i="4"/>
  <c r="J3719" i="4"/>
  <c r="J3718" i="4"/>
  <c r="J3717" i="4"/>
  <c r="J3716" i="4"/>
  <c r="J3715" i="4"/>
  <c r="J3714" i="4"/>
  <c r="J3713" i="4"/>
  <c r="J3712" i="4"/>
  <c r="J3711" i="4"/>
  <c r="J3710" i="4"/>
  <c r="J3709" i="4"/>
  <c r="J3708" i="4"/>
  <c r="J3707" i="4"/>
  <c r="J3706" i="4"/>
  <c r="J3705" i="4"/>
  <c r="J3704" i="4"/>
  <c r="J3703" i="4"/>
  <c r="J3702" i="4"/>
  <c r="J3701" i="4"/>
  <c r="J3700" i="4"/>
  <c r="H3700" i="4"/>
  <c r="J3699" i="4"/>
  <c r="H3698" i="4"/>
  <c r="J3698" i="4" s="1"/>
  <c r="J3697" i="4"/>
  <c r="J3696" i="4"/>
  <c r="J3695" i="4"/>
  <c r="J3694" i="4"/>
  <c r="J3693" i="4"/>
  <c r="J3692" i="4"/>
  <c r="J3691" i="4"/>
  <c r="J3690" i="4"/>
  <c r="J3689" i="4"/>
  <c r="J3688" i="4"/>
  <c r="J3687" i="4"/>
  <c r="J3686" i="4"/>
  <c r="J3685" i="4"/>
  <c r="J3684" i="4"/>
  <c r="J3683" i="4"/>
  <c r="J3682" i="4"/>
  <c r="J3681" i="4"/>
  <c r="J3680" i="4"/>
  <c r="J3679" i="4"/>
  <c r="J3678" i="4"/>
  <c r="J3677" i="4"/>
  <c r="J3676" i="4"/>
  <c r="J3675" i="4"/>
  <c r="J3674" i="4"/>
  <c r="J3673" i="4"/>
  <c r="J3672" i="4"/>
  <c r="J3671" i="4"/>
  <c r="J3670" i="4"/>
  <c r="J3669" i="4"/>
  <c r="J3668" i="4"/>
  <c r="J3667" i="4"/>
  <c r="J3666" i="4"/>
  <c r="J3665" i="4"/>
  <c r="H3665" i="4"/>
  <c r="J3664" i="4"/>
  <c r="J3663" i="4"/>
  <c r="J3662" i="4"/>
  <c r="H3661" i="4"/>
  <c r="J3661" i="4" s="1"/>
  <c r="J3660" i="4"/>
  <c r="J3659" i="4"/>
  <c r="J3658" i="4"/>
  <c r="J3657" i="4"/>
  <c r="J3656" i="4"/>
  <c r="J3655" i="4"/>
  <c r="J3654" i="4"/>
  <c r="H3653" i="4"/>
  <c r="J3653" i="4" s="1"/>
  <c r="J3652" i="4"/>
  <c r="J3651" i="4"/>
  <c r="H3650" i="4"/>
  <c r="J3650" i="4" s="1"/>
  <c r="J3649" i="4"/>
  <c r="H3648" i="4"/>
  <c r="J3648" i="4" s="1"/>
  <c r="J3647" i="4"/>
  <c r="J3646" i="4"/>
  <c r="H3646" i="4"/>
  <c r="J3645" i="4"/>
  <c r="J3644" i="4"/>
  <c r="J3643" i="4"/>
  <c r="J3642" i="4"/>
  <c r="J3641" i="4"/>
  <c r="J3640" i="4"/>
  <c r="J3639" i="4"/>
  <c r="J3638" i="4"/>
  <c r="J3637" i="4"/>
  <c r="J3636" i="4"/>
  <c r="J3635" i="4"/>
  <c r="J3634" i="4"/>
  <c r="J3633" i="4"/>
  <c r="J3632" i="4"/>
  <c r="J3631" i="4"/>
  <c r="J3630" i="4"/>
  <c r="J3629" i="4"/>
  <c r="J3628" i="4"/>
  <c r="J3627" i="4"/>
  <c r="J3626" i="4"/>
  <c r="J3625" i="4"/>
  <c r="J3624" i="4"/>
  <c r="J3623" i="4"/>
  <c r="J3622" i="4"/>
  <c r="J3621" i="4"/>
  <c r="J3620" i="4"/>
  <c r="J3619" i="4"/>
  <c r="J3618" i="4"/>
  <c r="H3617" i="4"/>
  <c r="J3617" i="4" s="1"/>
  <c r="J3616" i="4"/>
  <c r="H3615" i="4"/>
  <c r="J3615" i="4" s="1"/>
  <c r="J3614" i="4"/>
  <c r="J3613" i="4"/>
  <c r="J3612" i="4"/>
  <c r="J3611" i="4"/>
  <c r="J3610" i="4"/>
  <c r="J3609" i="4"/>
  <c r="J3608" i="4"/>
  <c r="J3607" i="4"/>
  <c r="J3606" i="4"/>
  <c r="J3605" i="4"/>
  <c r="J3604" i="4"/>
  <c r="J3603" i="4"/>
  <c r="J3602" i="4"/>
  <c r="J3601" i="4"/>
  <c r="J3600" i="4"/>
  <c r="J3599" i="4"/>
  <c r="J3598" i="4"/>
  <c r="J3597" i="4"/>
  <c r="J3596" i="4"/>
  <c r="J3595" i="4"/>
  <c r="J3594" i="4"/>
  <c r="J3593" i="4"/>
  <c r="J3592" i="4"/>
  <c r="J3591" i="4"/>
  <c r="J3590" i="4"/>
  <c r="J3589" i="4"/>
  <c r="J3588" i="4"/>
  <c r="J3587" i="4"/>
  <c r="J3586" i="4"/>
  <c r="J3585" i="4"/>
  <c r="J3584" i="4"/>
  <c r="J3583" i="4"/>
  <c r="J3582" i="4"/>
  <c r="J3581" i="4"/>
  <c r="J3580" i="4"/>
  <c r="J3579" i="4"/>
  <c r="J3578" i="4"/>
  <c r="J3577" i="4"/>
  <c r="J3576" i="4"/>
  <c r="J3575" i="4"/>
  <c r="J3574" i="4"/>
  <c r="J3573" i="4"/>
  <c r="J3572" i="4"/>
  <c r="J3571" i="4"/>
  <c r="J3570" i="4"/>
  <c r="J3569" i="4"/>
  <c r="J3568" i="4"/>
  <c r="J3567" i="4"/>
  <c r="J3566" i="4"/>
  <c r="J3565" i="4"/>
  <c r="J3564" i="4"/>
  <c r="J3563" i="4"/>
  <c r="J3562" i="4"/>
  <c r="J3561" i="4"/>
  <c r="J3560" i="4"/>
  <c r="J3559" i="4"/>
  <c r="J3558" i="4"/>
  <c r="J3557" i="4"/>
  <c r="J3556" i="4"/>
  <c r="J3555" i="4"/>
  <c r="J3554" i="4"/>
  <c r="J3553" i="4"/>
  <c r="J3552" i="4"/>
  <c r="J3551" i="4"/>
  <c r="J3550" i="4"/>
  <c r="J3549" i="4"/>
  <c r="J3548" i="4"/>
  <c r="J3547" i="4"/>
  <c r="J3546" i="4"/>
  <c r="J3545" i="4"/>
  <c r="H3544" i="4"/>
  <c r="J3544" i="4" s="1"/>
  <c r="J3543" i="4"/>
  <c r="J3542" i="4"/>
  <c r="J3541" i="4"/>
  <c r="J3540" i="4"/>
  <c r="J3539" i="4"/>
  <c r="H3539" i="4"/>
  <c r="J3538" i="4"/>
  <c r="J3537" i="4"/>
  <c r="J3536" i="4"/>
  <c r="J3535" i="4"/>
  <c r="J3534" i="4"/>
  <c r="J3533" i="4"/>
  <c r="J3532" i="4"/>
  <c r="J3531" i="4"/>
  <c r="J3530" i="4"/>
  <c r="J3529" i="4"/>
  <c r="J3528" i="4"/>
  <c r="J3527" i="4"/>
  <c r="J3526" i="4"/>
  <c r="H3525" i="4"/>
  <c r="J3525" i="4" s="1"/>
  <c r="J3524" i="4"/>
  <c r="J3523" i="4"/>
  <c r="J3522" i="4"/>
  <c r="J3521" i="4"/>
  <c r="J3520" i="4"/>
  <c r="H3520" i="4"/>
  <c r="J3519" i="4"/>
  <c r="J3518" i="4"/>
  <c r="J3517" i="4"/>
  <c r="H3516" i="4"/>
  <c r="J3516" i="4" s="1"/>
  <c r="J3515" i="4"/>
  <c r="J3514" i="4"/>
  <c r="J3513" i="4"/>
  <c r="J3512" i="4"/>
  <c r="J3511" i="4"/>
  <c r="J3510" i="4"/>
  <c r="J3509" i="4"/>
  <c r="J3508" i="4"/>
  <c r="J3507" i="4"/>
  <c r="J3506" i="4"/>
  <c r="J3505" i="4"/>
  <c r="J3504" i="4"/>
  <c r="J3503" i="4"/>
  <c r="J3502" i="4"/>
  <c r="J3501" i="4"/>
  <c r="J3500" i="4"/>
  <c r="J3499" i="4"/>
  <c r="J3498" i="4"/>
  <c r="J3497" i="4"/>
  <c r="J3496" i="4"/>
  <c r="J3495" i="4"/>
  <c r="J3494" i="4"/>
  <c r="J3493" i="4"/>
  <c r="J3492" i="4"/>
  <c r="J3491" i="4"/>
  <c r="J3490" i="4"/>
  <c r="J3489" i="4"/>
  <c r="J3488" i="4"/>
  <c r="J3487" i="4"/>
  <c r="J3486" i="4"/>
  <c r="J3485" i="4"/>
  <c r="J3484" i="4"/>
  <c r="J3483" i="4"/>
  <c r="J3482" i="4"/>
  <c r="J3481" i="4"/>
  <c r="J3480" i="4"/>
  <c r="J3479" i="4"/>
  <c r="J3478" i="4"/>
  <c r="J3477" i="4"/>
  <c r="J3476" i="4"/>
  <c r="J3475" i="4"/>
  <c r="J3474" i="4"/>
  <c r="J3473" i="4"/>
  <c r="J3472" i="4"/>
  <c r="J3471" i="4"/>
  <c r="J3470" i="4"/>
  <c r="J3469" i="4"/>
  <c r="J3468" i="4"/>
  <c r="J3467" i="4"/>
  <c r="J3466" i="4"/>
  <c r="J3465" i="4"/>
  <c r="J3464" i="4"/>
  <c r="J3463" i="4"/>
  <c r="J3462" i="4"/>
  <c r="J3461" i="4"/>
  <c r="J3460" i="4"/>
  <c r="J3459" i="4"/>
  <c r="J3458" i="4"/>
  <c r="J3457" i="4"/>
  <c r="J3456" i="4"/>
  <c r="J3455" i="4"/>
  <c r="J3454" i="4"/>
  <c r="J3453" i="4"/>
  <c r="J3452" i="4"/>
  <c r="J3451" i="4"/>
  <c r="J3450" i="4"/>
  <c r="J3449" i="4"/>
  <c r="J3448" i="4"/>
  <c r="J3447" i="4"/>
  <c r="J3446" i="4"/>
  <c r="J3445" i="4"/>
  <c r="J3444" i="4"/>
  <c r="J3443" i="4"/>
  <c r="J3442" i="4"/>
  <c r="J3441" i="4"/>
  <c r="J3440" i="4"/>
  <c r="J3439" i="4"/>
  <c r="J3438" i="4"/>
  <c r="J3437" i="4"/>
  <c r="J3436" i="4"/>
  <c r="J3435" i="4"/>
  <c r="J3434" i="4"/>
  <c r="J3433" i="4"/>
  <c r="J3432" i="4"/>
  <c r="J3431" i="4"/>
  <c r="J3430" i="4"/>
  <c r="J3429" i="4"/>
  <c r="J3428" i="4"/>
  <c r="J3427" i="4"/>
  <c r="J3426" i="4"/>
  <c r="J3425" i="4"/>
  <c r="J3424" i="4"/>
  <c r="J3423" i="4"/>
  <c r="J3422" i="4"/>
  <c r="H3421" i="4"/>
  <c r="J3421" i="4" s="1"/>
  <c r="J3420" i="4"/>
  <c r="J3419" i="4"/>
  <c r="J3418" i="4"/>
  <c r="J3417" i="4"/>
  <c r="J3416" i="4"/>
  <c r="J3415" i="4"/>
  <c r="J3414" i="4"/>
  <c r="J3413" i="4"/>
  <c r="J3412" i="4"/>
  <c r="J3411" i="4"/>
  <c r="J3410" i="4"/>
  <c r="J3409" i="4"/>
  <c r="J3408" i="4"/>
  <c r="J3407" i="4"/>
  <c r="J3406" i="4"/>
  <c r="J3405" i="4"/>
  <c r="J3404" i="4"/>
  <c r="J3403" i="4"/>
  <c r="J3402" i="4"/>
  <c r="J3401" i="4"/>
  <c r="J3400" i="4"/>
  <c r="J3399" i="4"/>
  <c r="J3398" i="4"/>
  <c r="J3397" i="4"/>
  <c r="J3396" i="4"/>
  <c r="J3395" i="4"/>
  <c r="J3394" i="4"/>
  <c r="J3393" i="4"/>
  <c r="J3392" i="4"/>
  <c r="J3391" i="4"/>
  <c r="J3390" i="4"/>
  <c r="J3389" i="4"/>
  <c r="J3388" i="4"/>
  <c r="J3387" i="4"/>
  <c r="J3386" i="4"/>
  <c r="J3385" i="4"/>
  <c r="J3384" i="4"/>
  <c r="J3383" i="4"/>
  <c r="J3382" i="4"/>
  <c r="J3381" i="4"/>
  <c r="J3380" i="4"/>
  <c r="J3379" i="4"/>
  <c r="J3378" i="4"/>
  <c r="J3377" i="4"/>
  <c r="J3376" i="4"/>
  <c r="H3376" i="4"/>
  <c r="J3375" i="4"/>
  <c r="J3374" i="4"/>
  <c r="J3373" i="4"/>
  <c r="J3372" i="4"/>
  <c r="J3371" i="4"/>
  <c r="J3370" i="4"/>
  <c r="J3369" i="4"/>
  <c r="J3368" i="4"/>
  <c r="J3367" i="4"/>
  <c r="J3366" i="4"/>
  <c r="J3365" i="4"/>
  <c r="J3364" i="4"/>
  <c r="J3363" i="4"/>
  <c r="J3362" i="4"/>
  <c r="J3361" i="4"/>
  <c r="J3360" i="4"/>
  <c r="J3359" i="4"/>
  <c r="J3358" i="4"/>
  <c r="J3357" i="4"/>
  <c r="J3356" i="4"/>
  <c r="J3355" i="4"/>
  <c r="J3354" i="4"/>
  <c r="J3353" i="4"/>
  <c r="J3352" i="4"/>
  <c r="J3351" i="4"/>
  <c r="J3350" i="4"/>
  <c r="J3349" i="4"/>
  <c r="J3348" i="4"/>
  <c r="J3347" i="4"/>
  <c r="J3346" i="4"/>
  <c r="J3345" i="4"/>
  <c r="J3344" i="4"/>
  <c r="J3343" i="4"/>
  <c r="J3342" i="4"/>
  <c r="J3341" i="4"/>
  <c r="J3340" i="4"/>
  <c r="J3339" i="4"/>
  <c r="J3338" i="4"/>
  <c r="J3337" i="4"/>
  <c r="J3336" i="4"/>
  <c r="J3335" i="4"/>
  <c r="J3334" i="4"/>
  <c r="J3333" i="4"/>
  <c r="H3333" i="4"/>
  <c r="G3333" i="4"/>
  <c r="J3332" i="4"/>
  <c r="J3331" i="4"/>
  <c r="J3330" i="4"/>
  <c r="J3329" i="4"/>
  <c r="J3328" i="4"/>
  <c r="J3327" i="4"/>
  <c r="J3326" i="4"/>
  <c r="J3325" i="4"/>
  <c r="J3324" i="4"/>
  <c r="J3323" i="4"/>
  <c r="J3322" i="4"/>
  <c r="J3321" i="4"/>
  <c r="J3320" i="4"/>
  <c r="J3319" i="4"/>
  <c r="J3318" i="4"/>
  <c r="J3317" i="4"/>
  <c r="J3316" i="4"/>
  <c r="J3315" i="4"/>
  <c r="J3314" i="4"/>
  <c r="H3314" i="4"/>
  <c r="J3313" i="4"/>
  <c r="J3312" i="4"/>
  <c r="J3311" i="4"/>
  <c r="J3310" i="4"/>
  <c r="J3309" i="4"/>
  <c r="J3308" i="4"/>
  <c r="H3308" i="4"/>
  <c r="J3307" i="4"/>
  <c r="J3306" i="4"/>
  <c r="J3305" i="4"/>
  <c r="J3304" i="4"/>
  <c r="J3303" i="4"/>
  <c r="J3302" i="4"/>
  <c r="J3301" i="4"/>
  <c r="J3300" i="4"/>
  <c r="J3299" i="4"/>
  <c r="J3298" i="4"/>
  <c r="J3297" i="4"/>
  <c r="J3296" i="4"/>
  <c r="J3295" i="4"/>
  <c r="H3294" i="4"/>
  <c r="J3294" i="4" s="1"/>
  <c r="J3293" i="4"/>
  <c r="J3292" i="4"/>
  <c r="J3291" i="4"/>
  <c r="J3290" i="4"/>
  <c r="J3289" i="4"/>
  <c r="J3288" i="4"/>
  <c r="J3287" i="4"/>
  <c r="J3286" i="4"/>
  <c r="J3285" i="4"/>
  <c r="J3284" i="4"/>
  <c r="J3283" i="4"/>
  <c r="J3282" i="4"/>
  <c r="H3282" i="4"/>
  <c r="J3281" i="4"/>
  <c r="J3280" i="4"/>
  <c r="J3279" i="4"/>
  <c r="J3278" i="4"/>
  <c r="J3277" i="4"/>
  <c r="J3276" i="4"/>
  <c r="J3275" i="4"/>
  <c r="J3274" i="4"/>
  <c r="J3273" i="4"/>
  <c r="J3272" i="4"/>
  <c r="J3271" i="4"/>
  <c r="J3270" i="4"/>
  <c r="J3269" i="4"/>
  <c r="J3268" i="4"/>
  <c r="J3267" i="4"/>
  <c r="J3266" i="4"/>
  <c r="J3265" i="4"/>
  <c r="J3264" i="4"/>
  <c r="J3263" i="4"/>
  <c r="J3262" i="4"/>
  <c r="J3261" i="4"/>
  <c r="J3260" i="4"/>
  <c r="J3259" i="4"/>
  <c r="J3258" i="4"/>
  <c r="J3257" i="4"/>
  <c r="J3256" i="4"/>
  <c r="J3255" i="4"/>
  <c r="J3254" i="4"/>
  <c r="J3253" i="4"/>
  <c r="H3252" i="4"/>
  <c r="J3252" i="4" s="1"/>
  <c r="J3251" i="4"/>
  <c r="J3250" i="4"/>
  <c r="J3249" i="4"/>
  <c r="J3248" i="4"/>
  <c r="J3247" i="4"/>
  <c r="J3246" i="4"/>
  <c r="J3245" i="4"/>
  <c r="J3244" i="4"/>
  <c r="J3243" i="4"/>
  <c r="J3242" i="4"/>
  <c r="J3241" i="4"/>
  <c r="J3240" i="4"/>
  <c r="J3239" i="4"/>
  <c r="J3238" i="4"/>
  <c r="J3237" i="4"/>
  <c r="J3236" i="4"/>
  <c r="J3235" i="4"/>
  <c r="J3234" i="4"/>
  <c r="J3233" i="4"/>
  <c r="J3232" i="4"/>
  <c r="J3231" i="4"/>
  <c r="J3230" i="4"/>
  <c r="J3229" i="4"/>
  <c r="J3228" i="4"/>
  <c r="J3227" i="4"/>
  <c r="J3226" i="4"/>
  <c r="J3225" i="4"/>
  <c r="J3224" i="4"/>
  <c r="J3223" i="4"/>
  <c r="J3222" i="4"/>
  <c r="J3221" i="4"/>
  <c r="J3220" i="4"/>
  <c r="J3219" i="4"/>
  <c r="J3218" i="4"/>
  <c r="J3217" i="4"/>
  <c r="J3216" i="4"/>
  <c r="J3215" i="4"/>
  <c r="J3214" i="4"/>
  <c r="J3213" i="4"/>
  <c r="J3212" i="4"/>
  <c r="J3211" i="4"/>
  <c r="J3210" i="4"/>
  <c r="J3209" i="4"/>
  <c r="J3208" i="4"/>
  <c r="J3207" i="4"/>
  <c r="J3206" i="4"/>
  <c r="J3205" i="4"/>
  <c r="J3204" i="4"/>
  <c r="J3203" i="4"/>
  <c r="J3202" i="4"/>
  <c r="J3201" i="4"/>
  <c r="J3200" i="4"/>
  <c r="J3199" i="4"/>
  <c r="J3198" i="4"/>
  <c r="J3197" i="4"/>
  <c r="J3196" i="4"/>
  <c r="J3195" i="4"/>
  <c r="J3194" i="4"/>
  <c r="J3193" i="4"/>
  <c r="J3192" i="4"/>
  <c r="J3191" i="4"/>
  <c r="J3190" i="4"/>
  <c r="J3189" i="4"/>
  <c r="J3188" i="4"/>
  <c r="J3187" i="4"/>
  <c r="J3186" i="4"/>
  <c r="J3185" i="4"/>
  <c r="J3184" i="4"/>
  <c r="J3183" i="4"/>
  <c r="J3182" i="4"/>
  <c r="J3181" i="4"/>
  <c r="J3180" i="4"/>
  <c r="J3179" i="4"/>
  <c r="J3178" i="4"/>
  <c r="J3177" i="4"/>
  <c r="J3176" i="4"/>
  <c r="J3175" i="4"/>
  <c r="J3174" i="4"/>
  <c r="J3173" i="4"/>
  <c r="J3172" i="4"/>
  <c r="J3171" i="4"/>
  <c r="J3170" i="4"/>
  <c r="J3169" i="4"/>
  <c r="J3168" i="4"/>
  <c r="J3167" i="4"/>
  <c r="J3166" i="4"/>
  <c r="J3165" i="4"/>
  <c r="J3164" i="4"/>
  <c r="J3163" i="4"/>
  <c r="J3162" i="4"/>
  <c r="J3161" i="4"/>
  <c r="J3160" i="4"/>
  <c r="J3159" i="4"/>
  <c r="J3158" i="4"/>
  <c r="J3157" i="4"/>
  <c r="J3156" i="4"/>
  <c r="J3155" i="4"/>
  <c r="J3154" i="4"/>
  <c r="J3153" i="4"/>
  <c r="J3152" i="4"/>
  <c r="J3151" i="4"/>
  <c r="J3150" i="4"/>
  <c r="H3149" i="4"/>
  <c r="J3149" i="4" s="1"/>
  <c r="J3148" i="4"/>
  <c r="J3147" i="4"/>
  <c r="J3146" i="4"/>
  <c r="J3145" i="4"/>
  <c r="H3145" i="4"/>
  <c r="J3144" i="4"/>
  <c r="J3143" i="4"/>
  <c r="J3142" i="4"/>
  <c r="J3141" i="4"/>
  <c r="J3140" i="4"/>
  <c r="J3139" i="4"/>
  <c r="J3138" i="4"/>
  <c r="J3137" i="4"/>
  <c r="J3136" i="4"/>
  <c r="J3135" i="4"/>
  <c r="J3134" i="4"/>
  <c r="J3133" i="4"/>
  <c r="J3132" i="4"/>
  <c r="J3131" i="4"/>
  <c r="J3130" i="4"/>
  <c r="J3129" i="4"/>
  <c r="J3128" i="4"/>
  <c r="J3127" i="4"/>
  <c r="J3126" i="4"/>
  <c r="J3125" i="4"/>
  <c r="J3124" i="4"/>
  <c r="J3123" i="4"/>
  <c r="J3122" i="4"/>
  <c r="J3121" i="4"/>
  <c r="J3120" i="4"/>
  <c r="J3119" i="4"/>
  <c r="J3118" i="4"/>
  <c r="J3117" i="4"/>
  <c r="J3116" i="4"/>
  <c r="J3115" i="4"/>
  <c r="J3114" i="4"/>
  <c r="J3113" i="4"/>
  <c r="J3112" i="4"/>
  <c r="J3111" i="4"/>
  <c r="J3110" i="4"/>
  <c r="J3109" i="4"/>
  <c r="J3108" i="4"/>
  <c r="J3107" i="4"/>
  <c r="J3106" i="4"/>
  <c r="J3105" i="4"/>
  <c r="J3104" i="4"/>
  <c r="J3103" i="4"/>
  <c r="J3102" i="4"/>
  <c r="J3101" i="4"/>
  <c r="J3100" i="4"/>
  <c r="J3099" i="4"/>
  <c r="J3098" i="4"/>
  <c r="J3097" i="4"/>
  <c r="J3096" i="4"/>
  <c r="J3095" i="4"/>
  <c r="J3094" i="4"/>
  <c r="J3093" i="4"/>
  <c r="J3092" i="4"/>
  <c r="J3091" i="4"/>
  <c r="J3090" i="4"/>
  <c r="J3089" i="4"/>
  <c r="J3088" i="4"/>
  <c r="J3087" i="4"/>
  <c r="J3086" i="4"/>
  <c r="J3085" i="4"/>
  <c r="J3084" i="4"/>
  <c r="J3083" i="4"/>
  <c r="J3082" i="4"/>
  <c r="J3081" i="4"/>
  <c r="J3080" i="4"/>
  <c r="J3079" i="4"/>
  <c r="J3078" i="4"/>
  <c r="J3077" i="4"/>
  <c r="J3076" i="4"/>
  <c r="J3075" i="4"/>
  <c r="J3074" i="4"/>
  <c r="J3073" i="4"/>
  <c r="J3072" i="4"/>
  <c r="J3071" i="4"/>
  <c r="J3070" i="4"/>
  <c r="J3069" i="4"/>
  <c r="J3068" i="4"/>
  <c r="J3067" i="4"/>
  <c r="J3066" i="4"/>
  <c r="J3065" i="4"/>
  <c r="J3064" i="4"/>
  <c r="J3063" i="4"/>
  <c r="J3062" i="4"/>
  <c r="J3061" i="4"/>
  <c r="J3060" i="4"/>
  <c r="J3059" i="4"/>
  <c r="J3058" i="4"/>
  <c r="J3057" i="4"/>
  <c r="J3056" i="4"/>
  <c r="J3055" i="4"/>
  <c r="J3054" i="4"/>
  <c r="J3053" i="4"/>
  <c r="J3052" i="4"/>
  <c r="J3051" i="4"/>
  <c r="J3050" i="4"/>
  <c r="J3049" i="4"/>
  <c r="J3048" i="4"/>
  <c r="J3047" i="4"/>
  <c r="J3046" i="4"/>
  <c r="J3045" i="4"/>
  <c r="J3044" i="4"/>
  <c r="J3043" i="4"/>
  <c r="J3042" i="4"/>
  <c r="J3041" i="4"/>
  <c r="J3040" i="4"/>
  <c r="J3039" i="4"/>
  <c r="J3038" i="4"/>
  <c r="J3037" i="4"/>
  <c r="J3036" i="4"/>
  <c r="J3035" i="4"/>
  <c r="J3034" i="4"/>
  <c r="J3033" i="4"/>
  <c r="J3032" i="4"/>
  <c r="J3031" i="4"/>
  <c r="J3030" i="4"/>
  <c r="J3029" i="4"/>
  <c r="J3028" i="4"/>
  <c r="J3027" i="4"/>
  <c r="J3026" i="4"/>
  <c r="J3025" i="4"/>
  <c r="J3024" i="4"/>
  <c r="J3023" i="4"/>
  <c r="J3022" i="4"/>
  <c r="J3021" i="4"/>
  <c r="J3020" i="4"/>
  <c r="J3019" i="4"/>
  <c r="J3018" i="4"/>
  <c r="J3017" i="4"/>
  <c r="J3016" i="4"/>
  <c r="J3015" i="4"/>
  <c r="J3014" i="4"/>
  <c r="J3013" i="4"/>
  <c r="J3012" i="4"/>
  <c r="J3011" i="4"/>
  <c r="J3010" i="4"/>
  <c r="J3009" i="4"/>
  <c r="J3008" i="4"/>
  <c r="J3007" i="4"/>
  <c r="J3006" i="4"/>
  <c r="J3005" i="4"/>
  <c r="J3004" i="4"/>
  <c r="J3003" i="4"/>
  <c r="J3002" i="4"/>
  <c r="J3001" i="4"/>
  <c r="H3000" i="4"/>
  <c r="J3000" i="4" s="1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1" i="4"/>
  <c r="J2970" i="4"/>
  <c r="J2969" i="4"/>
  <c r="J2968" i="4"/>
  <c r="J2967" i="4"/>
  <c r="J2966" i="4"/>
  <c r="J2965" i="4"/>
  <c r="J2964" i="4"/>
  <c r="J2963" i="4"/>
  <c r="J2962" i="4"/>
  <c r="J2961" i="4"/>
  <c r="J2960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J2914" i="4"/>
  <c r="J2913" i="4"/>
  <c r="J2912" i="4"/>
  <c r="J2911" i="4"/>
  <c r="J2910" i="4"/>
  <c r="J2909" i="4"/>
  <c r="J2908" i="4"/>
  <c r="J2907" i="4"/>
  <c r="J2906" i="4"/>
  <c r="J2905" i="4"/>
  <c r="J2904" i="4"/>
  <c r="J2903" i="4"/>
  <c r="J2902" i="4"/>
  <c r="J2901" i="4"/>
  <c r="J2900" i="4"/>
  <c r="J2899" i="4"/>
  <c r="J2898" i="4"/>
  <c r="J2897" i="4"/>
  <c r="H2896" i="4"/>
  <c r="J2896" i="4" s="1"/>
  <c r="J2895" i="4"/>
  <c r="J2894" i="4"/>
  <c r="J2893" i="4"/>
  <c r="J2892" i="4"/>
  <c r="J2891" i="4"/>
  <c r="J2890" i="4"/>
  <c r="J2889" i="4"/>
  <c r="J2888" i="4"/>
  <c r="J2887" i="4"/>
  <c r="J2886" i="4"/>
  <c r="J2885" i="4"/>
  <c r="J2884" i="4"/>
  <c r="J2883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9" i="4"/>
  <c r="J2858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J2813" i="4"/>
  <c r="J2812" i="4"/>
  <c r="J2811" i="4"/>
  <c r="J2810" i="4"/>
  <c r="J2809" i="4"/>
  <c r="J2808" i="4"/>
  <c r="J2807" i="4"/>
  <c r="J2806" i="4"/>
  <c r="J2805" i="4"/>
  <c r="J2804" i="4"/>
  <c r="J2803" i="4"/>
  <c r="J2802" i="4"/>
  <c r="J2801" i="4"/>
  <c r="J2800" i="4"/>
  <c r="J2799" i="4"/>
  <c r="J2798" i="4"/>
  <c r="J2797" i="4"/>
  <c r="J2796" i="4"/>
  <c r="J2795" i="4"/>
  <c r="J2794" i="4"/>
  <c r="J2793" i="4"/>
  <c r="J2792" i="4"/>
  <c r="J2791" i="4"/>
  <c r="H2790" i="4"/>
  <c r="J2790" i="4" s="1"/>
  <c r="J2789" i="4"/>
  <c r="J2788" i="4"/>
  <c r="J2787" i="4"/>
  <c r="J2786" i="4"/>
  <c r="J2785" i="4"/>
  <c r="J2784" i="4"/>
  <c r="J2783" i="4"/>
  <c r="J2782" i="4"/>
  <c r="J2781" i="4"/>
  <c r="J2780" i="4"/>
  <c r="J2779" i="4"/>
  <c r="J2778" i="4"/>
  <c r="J2777" i="4"/>
  <c r="J2776" i="4"/>
  <c r="J2775" i="4"/>
  <c r="J2774" i="4"/>
  <c r="J2773" i="4"/>
  <c r="J2772" i="4"/>
  <c r="J2771" i="4"/>
  <c r="J2770" i="4"/>
  <c r="J2769" i="4"/>
  <c r="J2768" i="4"/>
  <c r="J2767" i="4"/>
  <c r="J2766" i="4"/>
  <c r="J2765" i="4"/>
  <c r="J2764" i="4"/>
  <c r="J2763" i="4"/>
  <c r="J2762" i="4"/>
  <c r="J2761" i="4"/>
  <c r="J2760" i="4"/>
  <c r="J2759" i="4"/>
  <c r="J2758" i="4"/>
  <c r="J2757" i="4"/>
  <c r="J2756" i="4"/>
  <c r="J2755" i="4"/>
  <c r="J2754" i="4"/>
  <c r="J2753" i="4"/>
  <c r="J2752" i="4"/>
  <c r="J2751" i="4"/>
  <c r="J2750" i="4"/>
  <c r="J2749" i="4"/>
  <c r="J2748" i="4"/>
  <c r="J2747" i="4"/>
  <c r="J2746" i="4"/>
  <c r="J2745" i="4"/>
  <c r="J2744" i="4"/>
  <c r="H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H2731" i="4"/>
  <c r="J2731" i="4" s="1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3" i="4"/>
  <c r="J2702" i="4"/>
  <c r="J2701" i="4"/>
  <c r="J2700" i="4"/>
  <c r="J2699" i="4"/>
  <c r="J2698" i="4"/>
  <c r="J2697" i="4"/>
  <c r="J2696" i="4"/>
  <c r="J2695" i="4"/>
  <c r="J2694" i="4"/>
  <c r="J2693" i="4"/>
  <c r="J2692" i="4"/>
  <c r="J2691" i="4"/>
  <c r="J2690" i="4"/>
  <c r="J2689" i="4"/>
  <c r="J2688" i="4"/>
  <c r="J2687" i="4"/>
  <c r="J2686" i="4"/>
  <c r="H2685" i="4"/>
  <c r="J2685" i="4" s="1"/>
  <c r="J2684" i="4"/>
  <c r="J2683" i="4"/>
  <c r="J2682" i="4"/>
  <c r="J2681" i="4"/>
  <c r="J2680" i="4"/>
  <c r="H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7" i="4"/>
  <c r="J2666" i="4"/>
  <c r="J2665" i="4"/>
  <c r="J2664" i="4"/>
  <c r="J2663" i="4"/>
  <c r="H2662" i="4"/>
  <c r="J2662" i="4" s="1"/>
  <c r="J2661" i="4"/>
  <c r="J2660" i="4"/>
  <c r="J2659" i="4"/>
  <c r="J2658" i="4"/>
  <c r="J2657" i="4"/>
  <c r="J2656" i="4"/>
  <c r="H2655" i="4"/>
  <c r="J2655" i="4" s="1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H2633" i="4"/>
  <c r="J2633" i="4" s="1"/>
  <c r="J2632" i="4"/>
  <c r="J2631" i="4"/>
  <c r="J2630" i="4"/>
  <c r="J2629" i="4"/>
  <c r="J2628" i="4"/>
  <c r="J2627" i="4"/>
  <c r="J2626" i="4"/>
  <c r="J2625" i="4"/>
  <c r="J2624" i="4"/>
  <c r="J2623" i="4"/>
  <c r="H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J2610" i="4"/>
  <c r="J2609" i="4"/>
  <c r="J2608" i="4"/>
  <c r="J2607" i="4"/>
  <c r="J2606" i="4"/>
  <c r="J2605" i="4"/>
  <c r="J2604" i="4"/>
  <c r="J2603" i="4"/>
  <c r="J2602" i="4"/>
  <c r="J2601" i="4"/>
  <c r="J2600" i="4"/>
  <c r="J2599" i="4"/>
  <c r="H2598" i="4"/>
  <c r="J2598" i="4" s="1"/>
  <c r="J2597" i="4"/>
  <c r="J2596" i="4"/>
  <c r="J2595" i="4"/>
  <c r="J2594" i="4"/>
  <c r="J2593" i="4"/>
  <c r="H2593" i="4"/>
  <c r="J2592" i="4"/>
  <c r="J2591" i="4"/>
  <c r="J2590" i="4"/>
  <c r="J2589" i="4"/>
  <c r="J2588" i="4"/>
  <c r="J2587" i="4"/>
  <c r="J2586" i="4"/>
  <c r="J2585" i="4"/>
  <c r="J2584" i="4"/>
  <c r="J2583" i="4"/>
  <c r="J2582" i="4"/>
  <c r="J2581" i="4"/>
  <c r="J2580" i="4"/>
  <c r="J2579" i="4"/>
  <c r="J2578" i="4"/>
  <c r="J2577" i="4"/>
  <c r="J2576" i="4"/>
  <c r="J2575" i="4"/>
  <c r="J2574" i="4"/>
  <c r="J2573" i="4"/>
  <c r="J2572" i="4"/>
  <c r="J2571" i="4"/>
  <c r="J2570" i="4"/>
  <c r="J2569" i="4"/>
  <c r="J2568" i="4"/>
  <c r="J2567" i="4"/>
  <c r="J2566" i="4"/>
  <c r="J2565" i="4"/>
  <c r="J2564" i="4"/>
  <c r="J2563" i="4"/>
  <c r="J2562" i="4"/>
  <c r="J2561" i="4"/>
  <c r="J2560" i="4"/>
  <c r="J2559" i="4"/>
  <c r="J2558" i="4"/>
  <c r="J2557" i="4"/>
  <c r="J2556" i="4"/>
  <c r="J2555" i="4"/>
  <c r="J2554" i="4"/>
  <c r="J2553" i="4"/>
  <c r="J2552" i="4"/>
  <c r="J2551" i="4"/>
  <c r="J2550" i="4"/>
  <c r="J2549" i="4"/>
  <c r="J2548" i="4"/>
  <c r="J2547" i="4"/>
  <c r="J2546" i="4"/>
  <c r="J2545" i="4"/>
  <c r="J2544" i="4"/>
  <c r="J2543" i="4"/>
  <c r="J2542" i="4"/>
  <c r="J2541" i="4"/>
  <c r="J2540" i="4"/>
  <c r="J2539" i="4"/>
  <c r="J2538" i="4"/>
  <c r="J2537" i="4"/>
  <c r="J2536" i="4"/>
  <c r="J2535" i="4"/>
  <c r="J2534" i="4"/>
  <c r="J2533" i="4"/>
  <c r="J2532" i="4"/>
  <c r="J2531" i="4"/>
  <c r="J2530" i="4"/>
  <c r="J2529" i="4"/>
  <c r="J2528" i="4"/>
  <c r="J2527" i="4"/>
  <c r="H2527" i="4"/>
  <c r="J2526" i="4"/>
  <c r="J2525" i="4"/>
  <c r="J2524" i="4"/>
  <c r="J2523" i="4"/>
  <c r="J2522" i="4"/>
  <c r="J2521" i="4"/>
  <c r="J2520" i="4"/>
  <c r="J2519" i="4"/>
  <c r="J2518" i="4"/>
  <c r="J2517" i="4"/>
  <c r="J2516" i="4"/>
  <c r="J2515" i="4"/>
  <c r="J2514" i="4"/>
  <c r="J2513" i="4"/>
  <c r="J2512" i="4"/>
  <c r="J2511" i="4"/>
  <c r="J2510" i="4"/>
  <c r="J2509" i="4"/>
  <c r="J2508" i="4"/>
  <c r="J2507" i="4"/>
  <c r="J2506" i="4"/>
  <c r="J2505" i="4"/>
  <c r="J2504" i="4"/>
  <c r="J2503" i="4"/>
  <c r="J2502" i="4"/>
  <c r="J2501" i="4"/>
  <c r="J2500" i="4"/>
  <c r="J2499" i="4"/>
  <c r="J2498" i="4"/>
  <c r="J2497" i="4"/>
  <c r="J2496" i="4"/>
  <c r="J2495" i="4"/>
  <c r="J2494" i="4"/>
  <c r="J2493" i="4"/>
  <c r="J2492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H2478" i="4"/>
  <c r="J2478" i="4" s="1"/>
  <c r="J2477" i="4"/>
  <c r="J2476" i="4"/>
  <c r="J2475" i="4"/>
  <c r="J2474" i="4"/>
  <c r="J2473" i="4"/>
  <c r="J2472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8" i="4"/>
  <c r="J2447" i="4"/>
  <c r="J2446" i="4"/>
  <c r="J2445" i="4"/>
  <c r="J2444" i="4"/>
  <c r="J2443" i="4"/>
  <c r="H2442" i="4"/>
  <c r="J2442" i="4" s="1"/>
  <c r="J2441" i="4"/>
  <c r="J2440" i="4"/>
  <c r="J2439" i="4"/>
  <c r="J2438" i="4"/>
  <c r="J2437" i="4"/>
  <c r="J2436" i="4"/>
  <c r="J2435" i="4"/>
  <c r="J2434" i="4"/>
  <c r="J2433" i="4"/>
  <c r="J2432" i="4"/>
  <c r="J2431" i="4"/>
  <c r="J2430" i="4"/>
  <c r="J2429" i="4"/>
  <c r="J2428" i="4"/>
  <c r="J2427" i="4"/>
  <c r="J2426" i="4"/>
  <c r="J2425" i="4"/>
  <c r="J2424" i="4"/>
  <c r="J2423" i="4"/>
  <c r="J2422" i="4"/>
  <c r="J2421" i="4"/>
  <c r="J2420" i="4"/>
  <c r="J2419" i="4"/>
  <c r="J2418" i="4"/>
  <c r="H2418" i="4"/>
  <c r="J2417" i="4"/>
  <c r="J2416" i="4"/>
  <c r="J2415" i="4"/>
  <c r="J2414" i="4"/>
  <c r="J2413" i="4"/>
  <c r="H2412" i="4"/>
  <c r="J2412" i="4" s="1"/>
  <c r="J2411" i="4"/>
  <c r="J2410" i="4"/>
  <c r="J2409" i="4"/>
  <c r="J2408" i="4"/>
  <c r="J2407" i="4"/>
  <c r="J2406" i="4"/>
  <c r="J2405" i="4"/>
  <c r="J2404" i="4"/>
  <c r="J2403" i="4"/>
  <c r="J2402" i="4"/>
  <c r="J2401" i="4"/>
  <c r="J2400" i="4"/>
  <c r="J2399" i="4"/>
  <c r="J2398" i="4"/>
  <c r="J2397" i="4"/>
  <c r="J2396" i="4"/>
  <c r="J2395" i="4"/>
  <c r="J2394" i="4"/>
  <c r="J2393" i="4"/>
  <c r="J2392" i="4"/>
  <c r="J2391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7" i="4"/>
  <c r="J2346" i="4"/>
  <c r="J2345" i="4"/>
  <c r="J2344" i="4"/>
  <c r="J2343" i="4"/>
  <c r="J2342" i="4"/>
  <c r="J2341" i="4"/>
  <c r="J2340" i="4"/>
  <c r="J2339" i="4"/>
  <c r="J2338" i="4"/>
  <c r="J2337" i="4"/>
  <c r="J2336" i="4"/>
  <c r="J2335" i="4"/>
  <c r="J2334" i="4"/>
  <c r="J2333" i="4"/>
  <c r="J2332" i="4"/>
  <c r="J2331" i="4"/>
  <c r="J2330" i="4"/>
  <c r="J2329" i="4"/>
  <c r="J2328" i="4"/>
  <c r="J2327" i="4"/>
  <c r="J2326" i="4"/>
  <c r="J2325" i="4"/>
  <c r="J2324" i="4"/>
  <c r="J2323" i="4"/>
  <c r="J2322" i="4"/>
  <c r="J2321" i="4"/>
  <c r="J2320" i="4"/>
  <c r="J2319" i="4"/>
  <c r="J2318" i="4"/>
  <c r="J2317" i="4"/>
  <c r="J2316" i="4"/>
  <c r="J2315" i="4"/>
  <c r="J2314" i="4"/>
  <c r="J2313" i="4"/>
  <c r="J2312" i="4"/>
  <c r="J2311" i="4"/>
  <c r="J2310" i="4"/>
  <c r="J2309" i="4"/>
  <c r="J2308" i="4"/>
  <c r="J2307" i="4"/>
  <c r="J2306" i="4"/>
  <c r="J2305" i="4"/>
  <c r="J2304" i="4"/>
  <c r="J2303" i="4"/>
  <c r="J2302" i="4"/>
  <c r="J2301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6" i="4"/>
  <c r="J2285" i="4"/>
  <c r="J2284" i="4"/>
  <c r="J2283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H2266" i="4"/>
  <c r="J2266" i="4" s="1"/>
  <c r="J2265" i="4"/>
  <c r="J2264" i="4"/>
  <c r="J2263" i="4"/>
  <c r="J2262" i="4"/>
  <c r="J2261" i="4"/>
  <c r="J2260" i="4"/>
  <c r="J2259" i="4"/>
  <c r="J2258" i="4"/>
  <c r="J2257" i="4"/>
  <c r="J2256" i="4"/>
  <c r="J2255" i="4"/>
  <c r="J2254" i="4"/>
  <c r="J2253" i="4"/>
  <c r="J2252" i="4"/>
  <c r="J2251" i="4"/>
  <c r="J2250" i="4"/>
  <c r="J2249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2" i="4"/>
  <c r="J2231" i="4"/>
  <c r="J2230" i="4"/>
  <c r="J2229" i="4"/>
  <c r="J2228" i="4"/>
  <c r="J2227" i="4"/>
  <c r="J2226" i="4"/>
  <c r="J2225" i="4"/>
  <c r="J2224" i="4"/>
  <c r="J2223" i="4"/>
  <c r="J2222" i="4"/>
  <c r="J2221" i="4"/>
  <c r="J2220" i="4"/>
  <c r="J2219" i="4"/>
  <c r="J2218" i="4"/>
  <c r="J2217" i="4"/>
  <c r="J2216" i="4"/>
  <c r="J2215" i="4"/>
  <c r="J2214" i="4"/>
  <c r="J2213" i="4"/>
  <c r="J2212" i="4"/>
  <c r="J2211" i="4"/>
  <c r="J2210" i="4"/>
  <c r="J2209" i="4"/>
  <c r="J2208" i="4"/>
  <c r="J2207" i="4"/>
  <c r="J2206" i="4"/>
  <c r="J2205" i="4"/>
  <c r="J2204" i="4"/>
  <c r="J2203" i="4"/>
  <c r="J2202" i="4"/>
  <c r="J2201" i="4"/>
  <c r="J2200" i="4"/>
  <c r="J2199" i="4"/>
  <c r="J2198" i="4"/>
  <c r="J2197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H2161" i="4"/>
  <c r="J2160" i="4"/>
  <c r="J2159" i="4"/>
  <c r="J2158" i="4"/>
  <c r="J2157" i="4"/>
  <c r="J2156" i="4"/>
  <c r="H2155" i="4"/>
  <c r="J2155" i="4" s="1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H2143" i="4"/>
  <c r="J2142" i="4"/>
  <c r="J2141" i="4"/>
  <c r="J2140" i="4"/>
  <c r="J2139" i="4"/>
  <c r="H2138" i="4"/>
  <c r="J2138" i="4" s="1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H2091" i="4"/>
  <c r="J2091" i="4" s="1"/>
  <c r="J2090" i="4"/>
  <c r="J2089" i="4"/>
  <c r="J2088" i="4"/>
  <c r="H2087" i="4"/>
  <c r="J2087" i="4" s="1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H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H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H1885" i="4"/>
  <c r="J1884" i="4"/>
  <c r="J1883" i="4"/>
  <c r="J1882" i="4"/>
  <c r="J1881" i="4"/>
  <c r="J1880" i="4"/>
  <c r="J1879" i="4"/>
  <c r="J1878" i="4"/>
  <c r="J1877" i="4"/>
  <c r="H1876" i="4"/>
  <c r="J1876" i="4" s="1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H1857" i="4"/>
  <c r="J1857" i="4" s="1"/>
  <c r="J1856" i="4"/>
  <c r="J1855" i="4"/>
  <c r="J1854" i="4"/>
  <c r="J1853" i="4"/>
  <c r="J1852" i="4"/>
  <c r="J1851" i="4"/>
  <c r="H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H1794" i="4"/>
  <c r="J1794" i="4" s="1"/>
  <c r="J1793" i="4"/>
  <c r="J1792" i="4"/>
  <c r="J1791" i="4"/>
  <c r="J1790" i="4"/>
  <c r="H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H1743" i="4"/>
  <c r="J1742" i="4"/>
  <c r="J1741" i="4"/>
  <c r="J1740" i="4"/>
  <c r="J1739" i="4"/>
  <c r="J1738" i="4"/>
  <c r="J1737" i="4"/>
  <c r="J1736" i="4"/>
  <c r="J1735" i="4"/>
  <c r="H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H1694" i="4"/>
  <c r="J1694" i="4" s="1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H1678" i="4"/>
  <c r="J1677" i="4"/>
  <c r="J1676" i="4"/>
  <c r="J1675" i="4"/>
  <c r="J1674" i="4"/>
  <c r="H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H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H1616" i="4"/>
  <c r="J1615" i="4"/>
  <c r="J1614" i="4"/>
  <c r="J1613" i="4"/>
  <c r="H1612" i="4"/>
  <c r="J1612" i="4" s="1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H1592" i="4"/>
  <c r="J1592" i="4" s="1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H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H1539" i="4"/>
  <c r="J1539" i="4" s="1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H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H1457" i="4"/>
  <c r="J1457" i="4" s="1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H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H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H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H1310" i="4"/>
  <c r="J1309" i="4"/>
  <c r="J1308" i="4"/>
  <c r="J1307" i="4"/>
  <c r="J1306" i="4"/>
  <c r="J1305" i="4"/>
  <c r="J1304" i="4"/>
  <c r="H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H1278" i="4"/>
  <c r="J1278" i="4" s="1"/>
  <c r="J1277" i="4"/>
  <c r="J1276" i="4"/>
  <c r="J1275" i="4"/>
  <c r="J1274" i="4"/>
  <c r="H1274" i="4"/>
  <c r="J1273" i="4"/>
  <c r="H1272" i="4"/>
  <c r="J1272" i="4" s="1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H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H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H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H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H962" i="4"/>
  <c r="J962" i="4" s="1"/>
  <c r="J961" i="4"/>
  <c r="J960" i="4"/>
  <c r="J959" i="4"/>
  <c r="H958" i="4"/>
  <c r="J958" i="4" s="1"/>
  <c r="J957" i="4"/>
  <c r="J956" i="4"/>
  <c r="J955" i="4"/>
  <c r="J954" i="4"/>
  <c r="J953" i="4"/>
  <c r="H952" i="4"/>
  <c r="J952" i="4" s="1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H921" i="4"/>
  <c r="J921" i="4" s="1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H858" i="4"/>
  <c r="J858" i="4" s="1"/>
  <c r="J857" i="4"/>
  <c r="J856" i="4"/>
  <c r="J855" i="4"/>
  <c r="J854" i="4"/>
  <c r="J853" i="4"/>
  <c r="H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H819" i="4"/>
  <c r="J819" i="4" s="1"/>
  <c r="J818" i="4"/>
  <c r="J817" i="4"/>
  <c r="J816" i="4"/>
  <c r="J815" i="4"/>
  <c r="H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H773" i="4"/>
  <c r="J773" i="4" s="1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H756" i="4"/>
  <c r="J756" i="4" s="1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H735" i="4"/>
  <c r="J735" i="4" s="1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H696" i="4"/>
  <c r="J696" i="4" s="1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H681" i="4"/>
  <c r="J681" i="4" s="1"/>
  <c r="J680" i="4"/>
  <c r="J679" i="4"/>
  <c r="J678" i="4"/>
  <c r="J677" i="4"/>
  <c r="J676" i="4"/>
  <c r="J675" i="4"/>
  <c r="J674" i="4"/>
  <c r="J673" i="4"/>
  <c r="H672" i="4"/>
  <c r="J672" i="4" s="1"/>
  <c r="J671" i="4"/>
  <c r="J670" i="4"/>
  <c r="J669" i="4"/>
  <c r="J668" i="4"/>
  <c r="J667" i="4"/>
  <c r="J666" i="4"/>
  <c r="J665" i="4"/>
  <c r="J664" i="4"/>
  <c r="J663" i="4"/>
  <c r="J662" i="4"/>
  <c r="J661" i="4"/>
  <c r="J660" i="4"/>
  <c r="H659" i="4"/>
  <c r="J659" i="4" s="1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H646" i="4"/>
  <c r="J645" i="4"/>
  <c r="J644" i="4"/>
  <c r="J643" i="4"/>
  <c r="J642" i="4"/>
  <c r="J641" i="4"/>
  <c r="J640" i="4"/>
  <c r="J639" i="4"/>
  <c r="H639" i="4"/>
  <c r="J638" i="4"/>
  <c r="J637" i="4"/>
  <c r="J636" i="4"/>
  <c r="J635" i="4"/>
  <c r="J634" i="4"/>
  <c r="J633" i="4"/>
  <c r="J632" i="4"/>
  <c r="J631" i="4"/>
  <c r="J630" i="4"/>
  <c r="J629" i="4"/>
  <c r="J628" i="4"/>
  <c r="H627" i="4"/>
  <c r="J627" i="4" s="1"/>
  <c r="J626" i="4"/>
  <c r="J625" i="4"/>
  <c r="J624" i="4"/>
  <c r="J623" i="4"/>
  <c r="J622" i="4"/>
  <c r="H622" i="4"/>
  <c r="J621" i="4"/>
  <c r="J620" i="4"/>
  <c r="J619" i="4"/>
  <c r="H618" i="4"/>
  <c r="J618" i="4" s="1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H603" i="4"/>
  <c r="J603" i="4" s="1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H564" i="4"/>
  <c r="J564" i="4" s="1"/>
  <c r="H563" i="4"/>
  <c r="J563" i="4" s="1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H530" i="4"/>
  <c r="J530" i="4" s="1"/>
  <c r="J529" i="4"/>
  <c r="J528" i="4"/>
  <c r="H528" i="4"/>
  <c r="J527" i="4"/>
  <c r="J526" i="4"/>
  <c r="J525" i="4"/>
  <c r="J524" i="4"/>
  <c r="J523" i="4"/>
  <c r="H522" i="4"/>
  <c r="J522" i="4" s="1"/>
  <c r="J521" i="4"/>
  <c r="J520" i="4"/>
  <c r="J519" i="4"/>
  <c r="J518" i="4"/>
  <c r="J517" i="4"/>
  <c r="J516" i="4"/>
  <c r="J515" i="4"/>
  <c r="J514" i="4"/>
  <c r="J513" i="4"/>
  <c r="J512" i="4"/>
  <c r="J511" i="4"/>
  <c r="J510" i="4"/>
  <c r="H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H473" i="4"/>
  <c r="J473" i="4" s="1"/>
  <c r="J472" i="4"/>
  <c r="H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H386" i="4"/>
  <c r="J386" i="4" s="1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H335" i="4"/>
  <c r="J335" i="4" s="1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H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H155" i="4"/>
  <c r="J155" i="4" s="1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H46" i="4"/>
  <c r="J46" i="4" s="1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</calcChain>
</file>

<file path=xl/sharedStrings.xml><?xml version="1.0" encoding="utf-8"?>
<sst xmlns="http://schemas.openxmlformats.org/spreadsheetml/2006/main" count="44273" uniqueCount="174">
  <si>
    <t>Cov</t>
  </si>
  <si>
    <t>Plan Identifier</t>
  </si>
  <si>
    <t>Date of Birth</t>
  </si>
  <si>
    <t>Date of Disability</t>
  </si>
  <si>
    <t>Gender</t>
  </si>
  <si>
    <t>Status</t>
  </si>
  <si>
    <t>Original Life Ins Amt</t>
  </si>
  <si>
    <t>12/31/2018 Life Ins Amt</t>
  </si>
  <si>
    <t>Spouse/Dep Ins Units</t>
  </si>
  <si>
    <t>12/31/2018 Reserve Amt</t>
  </si>
  <si>
    <t>Waiver of Premium End Date</t>
  </si>
  <si>
    <t>Basic Waiver</t>
  </si>
  <si>
    <t>State Plan</t>
  </si>
  <si>
    <t>M</t>
  </si>
  <si>
    <t>Active</t>
  </si>
  <si>
    <t>Supp Waiver</t>
  </si>
  <si>
    <t>Add'l Waiver</t>
  </si>
  <si>
    <t>F</t>
  </si>
  <si>
    <t>Pending</t>
  </si>
  <si>
    <t>Total Reserve as of 12/31/2018:</t>
  </si>
  <si>
    <t>Local - 25%</t>
  </si>
  <si>
    <t>Local - 50%</t>
  </si>
  <si>
    <t>Local - ???%</t>
  </si>
  <si>
    <t>Coverage Name</t>
  </si>
  <si>
    <t>Date of Dth-Dis</t>
  </si>
  <si>
    <t>Date of Notice</t>
  </si>
  <si>
    <t>Date of Payment</t>
  </si>
  <si>
    <t>Ins Amount Paid</t>
  </si>
  <si>
    <t>Interest Paid</t>
  </si>
  <si>
    <t>Current Reserve</t>
  </si>
  <si>
    <t>Incurred Claims</t>
  </si>
  <si>
    <t>Basic Life</t>
  </si>
  <si>
    <t>Retiree Life</t>
  </si>
  <si>
    <t>Active Supplemental Life</t>
  </si>
  <si>
    <t>Active Additional AD&amp;D</t>
  </si>
  <si>
    <t>Retiree Supplemental Life</t>
  </si>
  <si>
    <t>Active Basic AD&amp;D</t>
  </si>
  <si>
    <t>Spouse Life</t>
  </si>
  <si>
    <t>Active Supplemental AD&amp;D</t>
  </si>
  <si>
    <t>Retiree Additional AD&amp;D</t>
  </si>
  <si>
    <t>Dependent Life</t>
  </si>
  <si>
    <t>Retiree Basic AD&amp;D</t>
  </si>
  <si>
    <t>Retiree Supplemental AD&amp;D</t>
  </si>
  <si>
    <t>Retiree Basic Life</t>
  </si>
  <si>
    <t>Active Basic Life</t>
  </si>
  <si>
    <t>Incurral Year</t>
  </si>
  <si>
    <t>Coverage 
Type</t>
  </si>
  <si>
    <t>Before 2000</t>
  </si>
  <si>
    <t>Reserves</t>
  </si>
  <si>
    <t>Basic</t>
  </si>
  <si>
    <t xml:space="preserve">Supplemental </t>
  </si>
  <si>
    <t>Additional</t>
  </si>
  <si>
    <t>Total</t>
  </si>
  <si>
    <t>The State of Wisconsin Public Employees Group Life Insurance Program</t>
  </si>
  <si>
    <t>Waiver of Premium Reserves by Incurral Year and Coverage Type as of December 31, 2018
State Plan</t>
  </si>
  <si>
    <t>Waiver of Premium Reserves by Incurral Year and Coverage Type as of December 31, 2018
Local Plan</t>
  </si>
  <si>
    <t>Death and AD&amp;D Claims by Incurral Year and Coverage Type
State Plan</t>
  </si>
  <si>
    <t>Death and AD&amp;D Claims by Incurral Year and Coverage Type
Local Government Plan</t>
  </si>
  <si>
    <t>Local Plan</t>
  </si>
  <si>
    <t>Conversion Charges by Effective Year and Coverage Type
State Plan</t>
  </si>
  <si>
    <t>Conversion Charges by Effective Year and Coverage Type
Local Plan</t>
  </si>
  <si>
    <t>Effective Year</t>
  </si>
  <si>
    <t>Supplemental</t>
  </si>
  <si>
    <t>Spouse and Dependent</t>
  </si>
  <si>
    <t>Conversions - State Plan</t>
  </si>
  <si>
    <t>Employee Pre-Retirement Basic Conversion Listing</t>
  </si>
  <si>
    <t>Employee Pre-Retirement Supplemental Conversion Listing</t>
  </si>
  <si>
    <t>Spouse and Dependent Conversion Listing</t>
  </si>
  <si>
    <t>For the Period January 1, 2014 through December 31, 2018</t>
  </si>
  <si>
    <t>For the Period January 1,2014 through December 31, 2018</t>
  </si>
  <si>
    <t>Conversion Charges</t>
  </si>
  <si>
    <t xml:space="preserve">Effective </t>
  </si>
  <si>
    <t>Amount</t>
  </si>
  <si>
    <t>Conversion</t>
  </si>
  <si>
    <t>Effective</t>
  </si>
  <si>
    <t xml:space="preserve">Conversion </t>
  </si>
  <si>
    <t>Count</t>
  </si>
  <si>
    <t>Date</t>
  </si>
  <si>
    <t>Converted</t>
  </si>
  <si>
    <t>Charge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</si>
  <si>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</si>
  <si>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</si>
  <si>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</si>
  <si>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</si>
  <si>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</si>
  <si>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</si>
  <si>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</si>
  <si>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</si>
  <si>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</si>
  <si>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</si>
  <si>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</si>
  <si>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</si>
  <si>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</si>
  <si>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</si>
  <si>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</si>
  <si>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</si>
  <si>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</si>
  <si>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</si>
  <si>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</si>
  <si>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</si>
  <si>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</si>
  <si>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</si>
  <si>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</si>
  <si>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</si>
  <si>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</si>
  <si>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</si>
  <si>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</si>
  <si>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</si>
  <si>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</si>
  <si>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</si>
  <si>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</si>
  <si>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</si>
  <si>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</si>
  <si>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</si>
  <si>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</si>
  <si>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</si>
  <si>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</si>
  <si>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</si>
  <si>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</si>
  <si>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</si>
  <si>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</si>
  <si>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</si>
  <si>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</si>
  <si>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</si>
  <si>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</si>
  <si>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</si>
  <si>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</si>
  <si>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</si>
  <si>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</si>
  <si>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</si>
  <si>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</si>
  <si>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</si>
  <si>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</si>
  <si>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</si>
  <si>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</si>
  <si>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</si>
  <si>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</si>
  <si>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</si>
  <si>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</si>
  <si>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</si>
  <si>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</si>
  <si>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</si>
  <si>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</si>
  <si>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</si>
  <si>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</si>
  <si>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</si>
  <si>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</si>
  <si>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</si>
  <si>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</si>
  <si>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</si>
  <si>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</si>
  <si>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</si>
  <si>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</si>
  <si>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</si>
  <si>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</si>
  <si>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</si>
  <si>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Conversions - Local Plan</t>
  </si>
  <si>
    <t xml:space="preserve">Conversion Charges </t>
  </si>
  <si>
    <t xml:space="preserve">Conversion Charges  </t>
  </si>
  <si>
    <t>RFP ETI0047 Appendix 9 - Historical Claims Experience</t>
  </si>
  <si>
    <t>Summary</t>
  </si>
  <si>
    <t>Policy :  Wisconsin Local Governments</t>
  </si>
  <si>
    <t>Policy : Wisconsin Local Governments</t>
  </si>
  <si>
    <t>Policy :  State of Wisconsin</t>
  </si>
  <si>
    <t>Policy: State of Wisconsin</t>
  </si>
  <si>
    <t>Policy : State of Wisconsin</t>
  </si>
  <si>
    <t>Waiver of Premium - Local</t>
  </si>
  <si>
    <t>Waiver of Premium - State</t>
  </si>
  <si>
    <t>Death and AD&amp;D Claims - Local</t>
  </si>
  <si>
    <t>Death and AD&amp;D Claims - State</t>
  </si>
  <si>
    <t>Active Additional Life</t>
  </si>
  <si>
    <t>Rev. 4.1.2020</t>
  </si>
  <si>
    <t>Rev. 4/1/2020</t>
  </si>
  <si>
    <t>Retiree Additional Life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</si>
</sst>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5" formatCode="&quot;$&quot;#,##0_);\(&quot;$&quot;#,##0\)"/>
    <numFmt numFmtId="44" formatCode="_(&quot;$&quot;* #,##0.00_);_(&quot;$&quot;* \(#,##0.00\);_(&quot;$&quot;* &quot;-&quot;??_);_(@_)"/>
    <numFmt numFmtId="164" formatCode="mm\/dd\/yyyy"/>
    <numFmt numFmtId="165" formatCode="&quot;$&quot;#,##0"/>
    <numFmt numFmtId="166" formatCode="0_);\(0\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44" fontId="1" fillId="0" borderId="0" applyFont="0" applyFill="0" applyBorder="0" applyAlignment="0" applyProtection="0"/>
  </cellStyleXfs>
  <cellXfs count="148">
    <xf numFmtId="0" fontId="0" fillId="0" borderId="0" xfId="0"/>
    <xf numFmtId="14" fontId="3" fillId="0" borderId="0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quotePrefix="1" applyNumberFormat="1" applyFont="1" applyFill="1" applyBorder="1" applyAlignment="1">
      <alignment horizontal="right"/>
    </xf>
    <xf numFmtId="5" fontId="3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37" fontId="3" fillId="0" borderId="0" xfId="0" applyNumberFormat="1" applyFont="1" applyFill="1"/>
    <xf numFmtId="49" fontId="3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7" fontId="3" fillId="0" borderId="0" xfId="0" applyNumberFormat="1" applyFont="1" applyFill="1" applyAlignment="1"/>
    <xf numFmtId="37" fontId="3" fillId="0" borderId="1" xfId="0" applyNumberFormat="1" applyFont="1" applyFill="1" applyBorder="1" applyAlignment="1"/>
    <xf numFmtId="14" fontId="3" fillId="0" borderId="1" xfId="0" applyNumberFormat="1" applyFont="1" applyFill="1" applyBorder="1" applyAlignment="1">
      <alignment horizontal="center"/>
    </xf>
    <xf numFmtId="37" fontId="3" fillId="0" borderId="2" xfId="0" applyNumberFormat="1" applyFont="1" applyFill="1" applyBorder="1" applyAlignment="1"/>
    <xf numFmtId="5" fontId="3" fillId="0" borderId="0" xfId="0" applyNumberFormat="1" applyFont="1" applyFill="1"/>
    <xf numFmtId="165" fontId="3" fillId="0" borderId="1" xfId="0" applyNumberFormat="1" applyFont="1" applyFill="1" applyBorder="1" applyAlignment="1">
      <alignment horizontal="right"/>
    </xf>
    <xf numFmtId="0" fontId="6" fillId="0" borderId="0" xfId="0" applyFont="1"/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6" fillId="0" borderId="12" xfId="0" applyFont="1" applyBorder="1"/>
    <xf numFmtId="165" fontId="6" fillId="0" borderId="0" xfId="0" applyNumberFormat="1" applyFont="1" applyBorder="1"/>
    <xf numFmtId="0" fontId="6" fillId="0" borderId="14" xfId="0" applyFont="1" applyBorder="1"/>
    <xf numFmtId="0" fontId="7" fillId="0" borderId="0" xfId="0" applyFont="1" applyFill="1" applyBorder="1" applyAlignment="1"/>
    <xf numFmtId="0" fontId="8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/>
    <xf numFmtId="0" fontId="6" fillId="0" borderId="12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0" xfId="0" applyFont="1" applyBorder="1"/>
    <xf numFmtId="0" fontId="9" fillId="0" borderId="0" xfId="0" applyFont="1"/>
    <xf numFmtId="0" fontId="10" fillId="0" borderId="0" xfId="0" applyFont="1"/>
    <xf numFmtId="0" fontId="3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49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right"/>
    </xf>
    <xf numFmtId="0" fontId="11" fillId="0" borderId="0" xfId="0" applyFont="1"/>
    <xf numFmtId="0" fontId="3" fillId="0" borderId="0" xfId="0" applyFont="1"/>
    <xf numFmtId="0" fontId="8" fillId="0" borderId="14" xfId="0" applyFont="1" applyBorder="1"/>
    <xf numFmtId="0" fontId="8" fillId="0" borderId="0" xfId="0" applyFont="1"/>
    <xf numFmtId="0" fontId="6" fillId="0" borderId="23" xfId="0" applyFont="1" applyBorder="1"/>
    <xf numFmtId="0" fontId="8" fillId="0" borderId="0" xfId="0" applyFont="1" applyBorder="1" applyAlignment="1">
      <alignment horizontal="center"/>
    </xf>
    <xf numFmtId="5" fontId="8" fillId="0" borderId="0" xfId="0" applyNumberFormat="1" applyFont="1" applyBorder="1"/>
    <xf numFmtId="0" fontId="2" fillId="0" borderId="0" xfId="1" quotePrefix="1" applyNumberFormat="1" applyFont="1" applyFill="1" applyAlignment="1">
      <alignment horizontal="center"/>
    </xf>
    <xf numFmtId="0" fontId="3" fillId="0" borderId="0" xfId="1" quotePrefix="1" applyNumberFormat="1" applyFont="1" applyAlignment="1">
      <alignment horizontal="center"/>
    </xf>
    <xf numFmtId="0" fontId="3" fillId="0" borderId="0" xfId="1" applyNumberFormat="1" applyFont="1" applyAlignment="1"/>
    <xf numFmtId="49" fontId="3" fillId="0" borderId="0" xfId="1" applyNumberFormat="1" applyFont="1" applyAlignment="1">
      <alignment horizontal="center"/>
    </xf>
    <xf numFmtId="14" fontId="3" fillId="0" borderId="0" xfId="1" applyNumberFormat="1" applyFont="1" applyBorder="1" applyAlignment="1">
      <alignment horizontal="center" vertical="top"/>
    </xf>
    <xf numFmtId="0" fontId="3" fillId="0" borderId="0" xfId="1" applyNumberFormat="1" applyFont="1" applyAlignment="1">
      <alignment horizontal="center"/>
    </xf>
    <xf numFmtId="0" fontId="3" fillId="0" borderId="7" xfId="1" applyNumberFormat="1" applyFont="1" applyBorder="1" applyAlignment="1">
      <alignment horizontal="center"/>
    </xf>
    <xf numFmtId="14" fontId="3" fillId="0" borderId="7" xfId="1" applyNumberFormat="1" applyFont="1" applyBorder="1" applyAlignment="1">
      <alignment horizontal="center" vertical="top"/>
    </xf>
    <xf numFmtId="0" fontId="13" fillId="0" borderId="0" xfId="0" applyFont="1"/>
    <xf numFmtId="49" fontId="3" fillId="0" borderId="0" xfId="1" applyNumberFormat="1" applyFont="1" applyFill="1" applyAlignment="1">
      <alignment horizontal="center" vertical="center"/>
    </xf>
    <xf numFmtId="14" fontId="3" fillId="0" borderId="0" xfId="1" applyNumberFormat="1" applyFont="1" applyBorder="1" applyAlignment="1">
      <alignment horizontal="center" vertical="center"/>
    </xf>
    <xf numFmtId="37" fontId="3" fillId="0" borderId="0" xfId="1" applyNumberFormat="1" applyFont="1" applyFill="1" applyBorder="1" applyAlignment="1">
      <alignment vertical="center"/>
    </xf>
    <xf numFmtId="49" fontId="3" fillId="0" borderId="0" xfId="1" quotePrefix="1" applyNumberFormat="1" applyFont="1" applyAlignment="1">
      <alignment horizontal="center" vertical="center"/>
    </xf>
    <xf numFmtId="49" fontId="3" fillId="0" borderId="0" xfId="1" applyNumberFormat="1" applyFont="1" applyAlignment="1">
      <alignment horizontal="center" vertical="center"/>
    </xf>
    <xf numFmtId="37" fontId="3" fillId="0" borderId="7" xfId="1" applyNumberFormat="1" applyFont="1" applyFill="1" applyBorder="1" applyAlignment="1">
      <alignment vertical="center"/>
    </xf>
    <xf numFmtId="37" fontId="3" fillId="0" borderId="0" xfId="1" applyNumberFormat="1" applyFont="1" applyAlignment="1">
      <alignment vertical="center"/>
    </xf>
    <xf numFmtId="37" fontId="3" fillId="0" borderId="7" xfId="1" applyNumberFormat="1" applyFont="1" applyBorder="1" applyAlignment="1">
      <alignment vertical="center"/>
    </xf>
    <xf numFmtId="0" fontId="14" fillId="0" borderId="0" xfId="1" applyNumberFormat="1" applyFont="1" applyAlignment="1"/>
    <xf numFmtId="0" fontId="2" fillId="0" borderId="0" xfId="0" applyFont="1"/>
    <xf numFmtId="0" fontId="12" fillId="0" borderId="0" xfId="0" applyFont="1"/>
    <xf numFmtId="0" fontId="3" fillId="0" borderId="0" xfId="1" applyNumberFormat="1" applyFont="1" applyAlignment="1">
      <alignment horizontal="center" vertical="center"/>
    </xf>
    <xf numFmtId="165" fontId="15" fillId="0" borderId="5" xfId="0" applyNumberFormat="1" applyFont="1" applyBorder="1"/>
    <xf numFmtId="165" fontId="15" fillId="0" borderId="13" xfId="0" applyNumberFormat="1" applyFont="1" applyBorder="1"/>
    <xf numFmtId="165" fontId="15" fillId="0" borderId="15" xfId="0" applyNumberFormat="1" applyFont="1" applyBorder="1"/>
    <xf numFmtId="165" fontId="15" fillId="0" borderId="17" xfId="0" applyNumberFormat="1" applyFont="1" applyBorder="1"/>
    <xf numFmtId="165" fontId="16" fillId="0" borderId="26" xfId="0" applyNumberFormat="1" applyFont="1" applyBorder="1"/>
    <xf numFmtId="165" fontId="16" fillId="0" borderId="27" xfId="0" applyNumberFormat="1" applyFont="1" applyBorder="1"/>
    <xf numFmtId="165" fontId="15" fillId="0" borderId="0" xfId="0" applyNumberFormat="1" applyFont="1" applyBorder="1"/>
    <xf numFmtId="165" fontId="15" fillId="0" borderId="16" xfId="0" applyNumberFormat="1" applyFont="1" applyBorder="1"/>
    <xf numFmtId="5" fontId="15" fillId="0" borderId="5" xfId="0" applyNumberFormat="1" applyFont="1" applyBorder="1"/>
    <xf numFmtId="5" fontId="16" fillId="0" borderId="13" xfId="0" applyNumberFormat="1" applyFont="1" applyBorder="1"/>
    <xf numFmtId="5" fontId="15" fillId="0" borderId="8" xfId="0" applyNumberFormat="1" applyFont="1" applyBorder="1"/>
    <xf numFmtId="5" fontId="16" fillId="0" borderId="11" xfId="0" applyNumberFormat="1" applyFont="1" applyBorder="1"/>
    <xf numFmtId="5" fontId="16" fillId="0" borderId="15" xfId="0" applyNumberFormat="1" applyFont="1" applyBorder="1"/>
    <xf numFmtId="5" fontId="16" fillId="0" borderId="17" xfId="0" applyNumberFormat="1" applyFont="1" applyBorder="1"/>
    <xf numFmtId="165" fontId="15" fillId="0" borderId="8" xfId="0" applyNumberFormat="1" applyFont="1" applyBorder="1"/>
    <xf numFmtId="165" fontId="15" fillId="0" borderId="11" xfId="0" applyNumberFormat="1" applyFont="1" applyBorder="1"/>
    <xf numFmtId="165" fontId="16" fillId="0" borderId="15" xfId="0" applyNumberFormat="1" applyFont="1" applyBorder="1"/>
    <xf numFmtId="165" fontId="16" fillId="0" borderId="17" xfId="0" applyNumberFormat="1" applyFont="1" applyBorder="1"/>
    <xf numFmtId="0" fontId="3" fillId="3" borderId="0" xfId="1" applyNumberFormat="1" applyFont="1" applyFill="1" applyAlignment="1"/>
    <xf numFmtId="14" fontId="3" fillId="3" borderId="0" xfId="1" applyNumberFormat="1" applyFont="1" applyFill="1" applyBorder="1" applyAlignment="1">
      <alignment horizontal="center" vertical="top"/>
    </xf>
    <xf numFmtId="166" fontId="3" fillId="3" borderId="0" xfId="1" applyNumberFormat="1" applyFont="1" applyFill="1" applyBorder="1" applyAlignment="1">
      <alignment vertical="center"/>
    </xf>
    <xf numFmtId="37" fontId="3" fillId="3" borderId="0" xfId="1" applyNumberFormat="1" applyFont="1" applyFill="1" applyBorder="1" applyAlignment="1">
      <alignment vertical="center"/>
    </xf>
    <xf numFmtId="0" fontId="3" fillId="3" borderId="0" xfId="0" applyFont="1" applyFill="1"/>
    <xf numFmtId="0" fontId="2" fillId="3" borderId="0" xfId="1" quotePrefix="1" applyNumberFormat="1" applyFont="1" applyFill="1" applyAlignment="1">
      <alignment horizontal="center"/>
    </xf>
    <xf numFmtId="0" fontId="2" fillId="3" borderId="0" xfId="0" applyFont="1" applyFill="1"/>
    <xf numFmtId="0" fontId="17" fillId="0" borderId="0" xfId="0" applyFont="1"/>
    <xf numFmtId="0" fontId="18" fillId="0" borderId="0" xfId="0" applyFont="1"/>
    <xf numFmtId="0" fontId="5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165" fontId="5" fillId="0" borderId="0" xfId="2" applyNumberFormat="1" applyFont="1" applyAlignment="1">
      <alignment horizontal="left" wrapText="1"/>
    </xf>
    <xf numFmtId="0" fontId="4" fillId="0" borderId="0" xfId="0" applyFont="1" applyAlignment="1">
      <alignment horizontal="left"/>
    </xf>
    <xf numFmtId="49" fontId="4" fillId="0" borderId="1" xfId="0" applyNumberFormat="1" applyFont="1" applyBorder="1" applyAlignment="1">
      <alignment horizontal="left"/>
    </xf>
    <xf numFmtId="164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165" fontId="4" fillId="0" borderId="1" xfId="2" applyNumberFormat="1" applyFont="1" applyBorder="1" applyAlignment="1">
      <alignment horizontal="right"/>
    </xf>
    <xf numFmtId="165" fontId="4" fillId="0" borderId="3" xfId="2" applyNumberFormat="1" applyFont="1" applyBorder="1" applyAlignment="1">
      <alignment horizontal="right"/>
    </xf>
    <xf numFmtId="14" fontId="4" fillId="0" borderId="4" xfId="0" applyNumberFormat="1" applyFont="1" applyBorder="1" applyAlignment="1">
      <alignment horizontal="left"/>
    </xf>
    <xf numFmtId="165" fontId="4" fillId="0" borderId="0" xfId="2" applyNumberFormat="1" applyFont="1" applyAlignment="1">
      <alignment horizontal="right"/>
    </xf>
    <xf numFmtId="165" fontId="4" fillId="0" borderId="2" xfId="2" applyNumberFormat="1" applyFont="1" applyBorder="1" applyAlignment="1">
      <alignment horizontal="right"/>
    </xf>
    <xf numFmtId="165" fontId="0" fillId="0" borderId="0" xfId="2" applyNumberFormat="1" applyFont="1"/>
    <xf numFmtId="49" fontId="8" fillId="0" borderId="1" xfId="0" applyNumberFormat="1" applyFont="1" applyBorder="1" applyAlignment="1">
      <alignment horizontal="center" wrapText="1"/>
    </xf>
    <xf numFmtId="165" fontId="8" fillId="0" borderId="1" xfId="2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165" fontId="3" fillId="0" borderId="1" xfId="2" applyNumberFormat="1" applyFont="1" applyBorder="1" applyAlignment="1">
      <alignment horizontal="right"/>
    </xf>
    <xf numFmtId="165" fontId="4" fillId="0" borderId="0" xfId="2" applyNumberFormat="1" applyFont="1" applyAlignment="1">
      <alignment horizontal="left"/>
    </xf>
    <xf numFmtId="165" fontId="11" fillId="0" borderId="0" xfId="2" applyNumberFormat="1" applyFont="1"/>
    <xf numFmtId="0" fontId="7" fillId="2" borderId="20" xfId="0" applyFont="1" applyFill="1" applyBorder="1" applyAlignment="1">
      <alignment horizontal="center" wrapText="1"/>
    </xf>
    <xf numFmtId="0" fontId="7" fillId="2" borderId="21" xfId="0" applyFont="1" applyFill="1" applyBorder="1" applyAlignment="1">
      <alignment horizontal="center"/>
    </xf>
    <xf numFmtId="0" fontId="7" fillId="2" borderId="22" xfId="0" applyFont="1" applyFill="1" applyBorder="1" applyAlignment="1">
      <alignment horizontal="center"/>
    </xf>
    <xf numFmtId="0" fontId="8" fillId="0" borderId="1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7" fillId="2" borderId="21" xfId="0" applyFont="1" applyFill="1" applyBorder="1" applyAlignment="1">
      <alignment horizontal="center" wrapText="1"/>
    </xf>
    <xf numFmtId="0" fontId="7" fillId="2" borderId="22" xfId="0" applyFont="1" applyFill="1" applyBorder="1" applyAlignment="1">
      <alignment horizontal="center" wrapText="1"/>
    </xf>
    <xf numFmtId="0" fontId="8" fillId="0" borderId="23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/>
    </xf>
    <xf numFmtId="14" fontId="3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49" fontId="3" fillId="0" borderId="0" xfId="0" applyNumberFormat="1" applyFont="1" applyFill="1" applyAlignment="1">
      <alignment horizontal="center"/>
    </xf>
    <xf numFmtId="0" fontId="2" fillId="0" borderId="0" xfId="1" quotePrefix="1" applyNumberFormat="1" applyFont="1" applyAlignment="1">
      <alignment horizontal="center"/>
    </xf>
    <xf numFmtId="0" fontId="3" fillId="0" borderId="0" xfId="1" quotePrefix="1" applyNumberFormat="1" applyFont="1" applyAlignment="1">
      <alignment horizontal="center"/>
    </xf>
    <xf numFmtId="0" fontId="3" fillId="0" borderId="0" xfId="1" applyNumberFormat="1" applyFont="1" applyAlignment="1">
      <alignment horizontal="center"/>
    </xf>
    <xf numFmtId="0" fontId="2" fillId="0" borderId="0" xfId="1" quotePrefix="1" applyNumberFormat="1" applyFont="1" applyFill="1" applyAlignment="1">
      <alignment horizontal="center"/>
    </xf>
    <xf numFmtId="0" fontId="2" fillId="0" borderId="0" xfId="1" applyNumberFormat="1" applyFont="1" applyFill="1" applyAlignment="1">
      <alignment horizontal="center"/>
    </xf>
  </cellXfs>
  <cellStyles count="3">
    <cellStyle name="Currency" xfId="2" builtinId="4"/>
    <cellStyle name="Normal" xfId="0" builtinId="0"/>
    <cellStyle name="Normal 2 2" xfId="1" xr:uid="{00000000-0005-0000-0000-00000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57"/>
  <sheetViews>
    <sheetView tabSelected="1" zoomScaleNormal="100" workbookViewId="0"/>
  </sheetViews>
  <sheetFormatPr defaultColWidth="9.140625" defaultRowHeight="12.75" x14ac:dyDescent="0.2"/>
  <cols>
    <col min="1" max="1" width="24.28515625" style="20" customWidth="1"/>
    <col min="2" max="4" width="14.42578125" style="20" customWidth="1"/>
    <col min="5" max="5" width="16.85546875" style="20" customWidth="1"/>
    <col min="6" max="6" width="14.42578125" style="20" customWidth="1"/>
    <col min="7" max="7" width="4.42578125" style="20" customWidth="1"/>
    <col min="8" max="8" width="25.28515625" style="20" customWidth="1"/>
    <col min="9" max="13" width="14.42578125" style="20" customWidth="1"/>
    <col min="14" max="16384" width="9.140625" style="20"/>
  </cols>
  <sheetData>
    <row r="1" spans="1:13" ht="15.75" x14ac:dyDescent="0.25">
      <c r="A1" s="37" t="s">
        <v>53</v>
      </c>
    </row>
    <row r="2" spans="1:13" s="100" customFormat="1" ht="15" x14ac:dyDescent="0.25">
      <c r="A2" s="99" t="s">
        <v>159</v>
      </c>
    </row>
    <row r="3" spans="1:13" s="100" customFormat="1" ht="15" x14ac:dyDescent="0.25">
      <c r="A3" s="99"/>
    </row>
    <row r="4" spans="1:13" ht="14.25" x14ac:dyDescent="0.2">
      <c r="A4" s="38" t="s">
        <v>160</v>
      </c>
      <c r="H4" s="38" t="s">
        <v>160</v>
      </c>
    </row>
    <row r="5" spans="1:13" s="37" customFormat="1" ht="15.75" x14ac:dyDescent="0.25">
      <c r="A5" s="37" t="s">
        <v>12</v>
      </c>
      <c r="H5" s="37" t="s">
        <v>58</v>
      </c>
    </row>
    <row r="6" spans="1:13" ht="13.5" thickBot="1" x14ac:dyDescent="0.25"/>
    <row r="7" spans="1:13" ht="25.5" customHeight="1" thickBot="1" x14ac:dyDescent="0.25">
      <c r="A7" s="123" t="s">
        <v>56</v>
      </c>
      <c r="B7" s="124"/>
      <c r="C7" s="124"/>
      <c r="D7" s="124"/>
      <c r="E7" s="124"/>
      <c r="F7" s="125"/>
      <c r="H7" s="123" t="s">
        <v>57</v>
      </c>
      <c r="I7" s="124"/>
      <c r="J7" s="124"/>
      <c r="K7" s="124"/>
      <c r="L7" s="124"/>
      <c r="M7" s="125"/>
    </row>
    <row r="8" spans="1:13" ht="13.5" thickTop="1" x14ac:dyDescent="0.2">
      <c r="A8" s="126" t="s">
        <v>46</v>
      </c>
      <c r="B8" s="128" t="s">
        <v>45</v>
      </c>
      <c r="C8" s="129"/>
      <c r="D8" s="129"/>
      <c r="E8" s="129"/>
      <c r="F8" s="130"/>
      <c r="H8" s="126" t="s">
        <v>46</v>
      </c>
      <c r="I8" s="128" t="s">
        <v>45</v>
      </c>
      <c r="J8" s="129"/>
      <c r="K8" s="129"/>
      <c r="L8" s="129"/>
      <c r="M8" s="130"/>
    </row>
    <row r="9" spans="1:13" ht="13.5" thickBot="1" x14ac:dyDescent="0.25">
      <c r="A9" s="127"/>
      <c r="B9" s="21">
        <v>2014</v>
      </c>
      <c r="C9" s="22">
        <v>2015</v>
      </c>
      <c r="D9" s="21">
        <v>2016</v>
      </c>
      <c r="E9" s="22">
        <v>2017</v>
      </c>
      <c r="F9" s="23">
        <v>2018</v>
      </c>
      <c r="H9" s="127"/>
      <c r="I9" s="21">
        <v>2014</v>
      </c>
      <c r="J9" s="22">
        <v>2015</v>
      </c>
      <c r="K9" s="21">
        <v>2016</v>
      </c>
      <c r="L9" s="22">
        <v>2017</v>
      </c>
      <c r="M9" s="23">
        <v>2018</v>
      </c>
    </row>
    <row r="10" spans="1:13" ht="13.5" thickTop="1" x14ac:dyDescent="0.2">
      <c r="A10" s="24" t="s">
        <v>44</v>
      </c>
      <c r="B10" s="74">
        <v>3903365.1300000004</v>
      </c>
      <c r="C10" s="74">
        <v>4434436.7100000009</v>
      </c>
      <c r="D10" s="74">
        <v>5355380.6999999983</v>
      </c>
      <c r="E10" s="74">
        <v>4507335.05</v>
      </c>
      <c r="F10" s="75">
        <v>5259033.0500000007</v>
      </c>
      <c r="H10" s="24" t="s">
        <v>44</v>
      </c>
      <c r="I10" s="74">
        <v>4493697.26</v>
      </c>
      <c r="J10" s="80">
        <v>4725859.74</v>
      </c>
      <c r="K10" s="74">
        <v>3611903.2999999989</v>
      </c>
      <c r="L10" s="80">
        <v>4212868.2499999981</v>
      </c>
      <c r="M10" s="75">
        <v>4284272.63</v>
      </c>
    </row>
    <row r="11" spans="1:13" x14ac:dyDescent="0.2">
      <c r="A11" s="24" t="s">
        <v>33</v>
      </c>
      <c r="B11" s="74">
        <v>2845958.5200000005</v>
      </c>
      <c r="C11" s="74">
        <v>3165083.8900000006</v>
      </c>
      <c r="D11" s="74">
        <v>3697903.1800000011</v>
      </c>
      <c r="E11" s="74">
        <v>3178576.3499999987</v>
      </c>
      <c r="F11" s="75">
        <v>3143545.18</v>
      </c>
      <c r="H11" s="24" t="s">
        <v>33</v>
      </c>
      <c r="I11" s="74">
        <v>1434455.9</v>
      </c>
      <c r="J11" s="80">
        <v>1726887.5499999998</v>
      </c>
      <c r="K11" s="74">
        <v>1217937.4900000002</v>
      </c>
      <c r="L11" s="80">
        <v>1554609.6700000002</v>
      </c>
      <c r="M11" s="75">
        <v>1368469.5899999996</v>
      </c>
    </row>
    <row r="12" spans="1:13" x14ac:dyDescent="0.2">
      <c r="A12" s="24" t="s">
        <v>36</v>
      </c>
      <c r="B12" s="74">
        <v>487238.97</v>
      </c>
      <c r="C12" s="74">
        <v>42151.66</v>
      </c>
      <c r="D12" s="74">
        <v>113167.19</v>
      </c>
      <c r="E12" s="74">
        <v>348250.36</v>
      </c>
      <c r="F12" s="75">
        <v>323055.17</v>
      </c>
      <c r="H12" s="24" t="s">
        <v>36</v>
      </c>
      <c r="I12" s="74">
        <v>275034.87</v>
      </c>
      <c r="J12" s="80">
        <v>325390.19</v>
      </c>
      <c r="K12" s="74">
        <v>171394.55000000002</v>
      </c>
      <c r="L12" s="80">
        <v>191317.81</v>
      </c>
      <c r="M12" s="75">
        <v>421045.61000000004</v>
      </c>
    </row>
    <row r="13" spans="1:13" x14ac:dyDescent="0.2">
      <c r="A13" s="24" t="s">
        <v>38</v>
      </c>
      <c r="B13" s="74">
        <v>411890.89</v>
      </c>
      <c r="C13" s="74">
        <v>0</v>
      </c>
      <c r="D13" s="74">
        <v>113167.19</v>
      </c>
      <c r="E13" s="74">
        <v>284076.33</v>
      </c>
      <c r="F13" s="75">
        <v>173880.24</v>
      </c>
      <c r="H13" s="24" t="s">
        <v>38</v>
      </c>
      <c r="I13" s="74">
        <v>208515.26</v>
      </c>
      <c r="J13" s="80">
        <v>138132.5</v>
      </c>
      <c r="K13" s="74">
        <v>76124.820000000007</v>
      </c>
      <c r="L13" s="80">
        <v>71070.03</v>
      </c>
      <c r="M13" s="75">
        <v>83000</v>
      </c>
    </row>
    <row r="14" spans="1:13" x14ac:dyDescent="0.2">
      <c r="A14" s="24" t="s">
        <v>34</v>
      </c>
      <c r="B14" s="74">
        <v>4109318.6500000013</v>
      </c>
      <c r="C14" s="74">
        <v>4097675.6799999997</v>
      </c>
      <c r="D14" s="74">
        <v>5610490.8199999994</v>
      </c>
      <c r="E14" s="74">
        <v>5915199.7799999993</v>
      </c>
      <c r="F14" s="75">
        <v>4780410.37</v>
      </c>
      <c r="H14" s="24" t="s">
        <v>34</v>
      </c>
      <c r="I14" s="74">
        <v>4185775.439999999</v>
      </c>
      <c r="J14" s="80">
        <v>6015775.1700000009</v>
      </c>
      <c r="K14" s="74">
        <v>3580607.1700000004</v>
      </c>
      <c r="L14" s="80">
        <v>4481682.9099999992</v>
      </c>
      <c r="M14" s="75">
        <v>4731965.1499999994</v>
      </c>
    </row>
    <row r="15" spans="1:13" x14ac:dyDescent="0.2">
      <c r="A15" s="24" t="s">
        <v>37</v>
      </c>
      <c r="B15" s="74">
        <v>1031412.7200000002</v>
      </c>
      <c r="C15" s="74">
        <v>750947.39999999991</v>
      </c>
      <c r="D15" s="74">
        <v>851671.50000000012</v>
      </c>
      <c r="E15" s="74">
        <v>771346.02</v>
      </c>
      <c r="F15" s="75">
        <v>700921.78000000026</v>
      </c>
      <c r="H15" s="24" t="s">
        <v>37</v>
      </c>
      <c r="I15" s="74">
        <v>1142051.7499999998</v>
      </c>
      <c r="J15" s="80">
        <v>991993.73000000021</v>
      </c>
      <c r="K15" s="74">
        <v>1081368.6499999999</v>
      </c>
      <c r="L15" s="80">
        <v>980818.20999999961</v>
      </c>
      <c r="M15" s="75">
        <v>820752.64000000013</v>
      </c>
    </row>
    <row r="16" spans="1:13" x14ac:dyDescent="0.2">
      <c r="A16" s="24" t="s">
        <v>40</v>
      </c>
      <c r="B16" s="74">
        <v>80284.700000000012</v>
      </c>
      <c r="C16" s="74">
        <v>65143.59</v>
      </c>
      <c r="D16" s="74">
        <v>195650.77</v>
      </c>
      <c r="E16" s="74">
        <v>115179.48000000001</v>
      </c>
      <c r="F16" s="75">
        <v>110118.48999999999</v>
      </c>
      <c r="H16" s="24" t="s">
        <v>40</v>
      </c>
      <c r="I16" s="74">
        <v>145142.52000000002</v>
      </c>
      <c r="J16" s="80">
        <v>100197.34</v>
      </c>
      <c r="K16" s="74">
        <v>90227.15</v>
      </c>
      <c r="L16" s="80">
        <v>90259.98000000001</v>
      </c>
      <c r="M16" s="75">
        <v>125317.95999999999</v>
      </c>
    </row>
    <row r="17" spans="1:13" x14ac:dyDescent="0.2">
      <c r="A17" s="24" t="s">
        <v>43</v>
      </c>
      <c r="B17" s="74">
        <v>16303845.5</v>
      </c>
      <c r="C17" s="74">
        <v>15764042.370000001</v>
      </c>
      <c r="D17" s="74">
        <v>16394681.930000011</v>
      </c>
      <c r="E17" s="74">
        <v>17914451.770000007</v>
      </c>
      <c r="F17" s="75">
        <v>18910571.730000004</v>
      </c>
      <c r="H17" s="24" t="s">
        <v>43</v>
      </c>
      <c r="I17" s="74">
        <v>9760369.5299999937</v>
      </c>
      <c r="J17" s="80">
        <v>11395596.980000008</v>
      </c>
      <c r="K17" s="74">
        <v>11636759.369999992</v>
      </c>
      <c r="L17" s="80">
        <v>11258820.790000012</v>
      </c>
      <c r="M17" s="75">
        <v>11971568.130000012</v>
      </c>
    </row>
    <row r="18" spans="1:13" x14ac:dyDescent="0.2">
      <c r="A18" s="24" t="s">
        <v>35</v>
      </c>
      <c r="B18" s="74">
        <v>1112013.8299999998</v>
      </c>
      <c r="C18" s="74">
        <v>1156900.49</v>
      </c>
      <c r="D18" s="74">
        <v>1828829.4600000002</v>
      </c>
      <c r="E18" s="74">
        <v>911047.42</v>
      </c>
      <c r="F18" s="75">
        <v>1291868.75</v>
      </c>
      <c r="H18" s="24" t="s">
        <v>35</v>
      </c>
      <c r="I18" s="74">
        <v>342379.17</v>
      </c>
      <c r="J18" s="80">
        <v>478646.88</v>
      </c>
      <c r="K18" s="74">
        <v>789563.4600000002</v>
      </c>
      <c r="L18" s="80">
        <v>361296.61</v>
      </c>
      <c r="M18" s="75">
        <v>521369.09000000008</v>
      </c>
    </row>
    <row r="19" spans="1:13" x14ac:dyDescent="0.2">
      <c r="A19" s="24" t="s">
        <v>41</v>
      </c>
      <c r="B19" s="74">
        <v>46085.61</v>
      </c>
      <c r="C19" s="74">
        <v>0</v>
      </c>
      <c r="D19" s="74">
        <v>27011.84</v>
      </c>
      <c r="E19" s="74">
        <v>0</v>
      </c>
      <c r="F19" s="75">
        <v>43106.02</v>
      </c>
      <c r="H19" s="24" t="s">
        <v>41</v>
      </c>
      <c r="I19" s="74">
        <v>269172.26</v>
      </c>
      <c r="J19" s="80">
        <v>161550.78999999998</v>
      </c>
      <c r="K19" s="74">
        <v>0</v>
      </c>
      <c r="L19" s="80">
        <v>66180.820000000007</v>
      </c>
      <c r="M19" s="75">
        <v>0</v>
      </c>
    </row>
    <row r="20" spans="1:13" x14ac:dyDescent="0.2">
      <c r="A20" s="24" t="s">
        <v>42</v>
      </c>
      <c r="B20" s="74">
        <v>46085.61</v>
      </c>
      <c r="C20" s="74">
        <v>0</v>
      </c>
      <c r="D20" s="74">
        <v>27011.84</v>
      </c>
      <c r="E20" s="74">
        <v>0</v>
      </c>
      <c r="F20" s="75">
        <v>0</v>
      </c>
      <c r="H20" s="24" t="s">
        <v>42</v>
      </c>
      <c r="I20" s="74">
        <v>72530</v>
      </c>
      <c r="J20" s="80">
        <v>109412.12</v>
      </c>
      <c r="K20" s="74">
        <v>0</v>
      </c>
      <c r="L20" s="80">
        <v>66180.820000000007</v>
      </c>
      <c r="M20" s="75">
        <v>0</v>
      </c>
    </row>
    <row r="21" spans="1:13" ht="13.5" thickBot="1" x14ac:dyDescent="0.25">
      <c r="A21" s="26" t="s">
        <v>39</v>
      </c>
      <c r="B21" s="76">
        <v>941880.32000000007</v>
      </c>
      <c r="C21" s="76">
        <v>1026863.81</v>
      </c>
      <c r="D21" s="76">
        <v>1944380.96</v>
      </c>
      <c r="E21" s="76">
        <v>500261.55000000005</v>
      </c>
      <c r="F21" s="77">
        <v>1454117.8499999999</v>
      </c>
      <c r="H21" s="26" t="s">
        <v>39</v>
      </c>
      <c r="I21" s="76">
        <v>1382285.19</v>
      </c>
      <c r="J21" s="81">
        <v>2381836.2600000002</v>
      </c>
      <c r="K21" s="76">
        <v>1981457.95</v>
      </c>
      <c r="L21" s="81">
        <v>1062864.9100000001</v>
      </c>
      <c r="M21" s="77">
        <v>634460.64</v>
      </c>
    </row>
    <row r="22" spans="1:13" ht="14.25" thickTop="1" thickBot="1" x14ac:dyDescent="0.25">
      <c r="A22" s="48" t="s">
        <v>52</v>
      </c>
      <c r="B22" s="78">
        <v>31319380.449999996</v>
      </c>
      <c r="C22" s="78">
        <v>30503245.600000001</v>
      </c>
      <c r="D22" s="78">
        <v>36159347.380000018</v>
      </c>
      <c r="E22" s="78">
        <v>34445724.109999999</v>
      </c>
      <c r="F22" s="79">
        <v>36190628.63000001</v>
      </c>
      <c r="G22" s="49"/>
      <c r="H22" s="48" t="s">
        <v>52</v>
      </c>
      <c r="I22" s="78">
        <v>23711409.149999999</v>
      </c>
      <c r="J22" s="78">
        <v>28551279.250000011</v>
      </c>
      <c r="K22" s="78">
        <v>24237343.909999993</v>
      </c>
      <c r="L22" s="78">
        <v>24397970.81000001</v>
      </c>
      <c r="M22" s="79">
        <v>24962221.440000016</v>
      </c>
    </row>
    <row r="23" spans="1:13" x14ac:dyDescent="0.2">
      <c r="A23" s="36"/>
      <c r="B23" s="25"/>
      <c r="C23" s="25"/>
      <c r="D23" s="25"/>
      <c r="E23" s="25"/>
      <c r="F23" s="25"/>
      <c r="H23" s="36"/>
      <c r="I23" s="25"/>
      <c r="J23" s="25"/>
      <c r="K23" s="25"/>
      <c r="L23" s="25"/>
      <c r="M23" s="25"/>
    </row>
    <row r="24" spans="1:13" ht="13.5" thickBot="1" x14ac:dyDescent="0.25"/>
    <row r="25" spans="1:13" ht="25.5" customHeight="1" thickBot="1" x14ac:dyDescent="0.25">
      <c r="A25" s="123" t="s">
        <v>54</v>
      </c>
      <c r="B25" s="131"/>
      <c r="C25" s="131"/>
      <c r="D25" s="131"/>
      <c r="E25" s="132"/>
      <c r="F25" s="27"/>
      <c r="H25" s="123" t="s">
        <v>55</v>
      </c>
      <c r="I25" s="131"/>
      <c r="J25" s="131"/>
      <c r="K25" s="131"/>
      <c r="L25" s="132"/>
    </row>
    <row r="26" spans="1:13" ht="15.75" customHeight="1" thickTop="1" x14ac:dyDescent="0.2">
      <c r="A26" s="126" t="s">
        <v>45</v>
      </c>
      <c r="B26" s="128" t="s">
        <v>48</v>
      </c>
      <c r="C26" s="129"/>
      <c r="D26" s="129"/>
      <c r="E26" s="130"/>
      <c r="F26" s="28"/>
      <c r="H26" s="126" t="s">
        <v>45</v>
      </c>
      <c r="I26" s="128" t="s">
        <v>48</v>
      </c>
      <c r="J26" s="129"/>
      <c r="K26" s="129"/>
      <c r="L26" s="130"/>
    </row>
    <row r="27" spans="1:13" ht="13.5" thickBot="1" x14ac:dyDescent="0.25">
      <c r="A27" s="133"/>
      <c r="B27" s="32" t="s">
        <v>49</v>
      </c>
      <c r="C27" s="22" t="s">
        <v>50</v>
      </c>
      <c r="D27" s="32" t="s">
        <v>51</v>
      </c>
      <c r="E27" s="33" t="s">
        <v>52</v>
      </c>
      <c r="F27" s="29"/>
      <c r="H27" s="133"/>
      <c r="I27" s="32" t="s">
        <v>49</v>
      </c>
      <c r="J27" s="22" t="s">
        <v>50</v>
      </c>
      <c r="K27" s="32" t="s">
        <v>51</v>
      </c>
      <c r="L27" s="33" t="s">
        <v>52</v>
      </c>
    </row>
    <row r="28" spans="1:13" ht="13.5" thickTop="1" x14ac:dyDescent="0.2">
      <c r="A28" s="31" t="s">
        <v>47</v>
      </c>
      <c r="B28" s="82">
        <v>226143</v>
      </c>
      <c r="C28" s="82">
        <v>170848</v>
      </c>
      <c r="D28" s="82">
        <v>128741</v>
      </c>
      <c r="E28" s="83">
        <v>525732</v>
      </c>
      <c r="F28" s="30"/>
      <c r="H28" s="31" t="s">
        <v>47</v>
      </c>
      <c r="I28" s="82">
        <v>241698</v>
      </c>
      <c r="J28" s="82">
        <v>33573</v>
      </c>
      <c r="K28" s="82">
        <v>75250</v>
      </c>
      <c r="L28" s="83">
        <v>350521</v>
      </c>
    </row>
    <row r="29" spans="1:13" x14ac:dyDescent="0.2">
      <c r="A29" s="31">
        <v>2000</v>
      </c>
      <c r="B29" s="82">
        <v>67718</v>
      </c>
      <c r="C29" s="82">
        <v>60444</v>
      </c>
      <c r="D29" s="82">
        <v>80383</v>
      </c>
      <c r="E29" s="83">
        <v>208545</v>
      </c>
      <c r="F29" s="30"/>
      <c r="H29" s="31">
        <v>2000</v>
      </c>
      <c r="I29" s="82">
        <v>85745</v>
      </c>
      <c r="J29" s="82">
        <v>45754</v>
      </c>
      <c r="K29" s="82">
        <v>71915</v>
      </c>
      <c r="L29" s="83">
        <v>203414</v>
      </c>
    </row>
    <row r="30" spans="1:13" x14ac:dyDescent="0.2">
      <c r="A30" s="31">
        <v>2001</v>
      </c>
      <c r="B30" s="82">
        <v>72605</v>
      </c>
      <c r="C30" s="82">
        <v>54943</v>
      </c>
      <c r="D30" s="82">
        <v>77944</v>
      </c>
      <c r="E30" s="83">
        <v>205492</v>
      </c>
      <c r="F30" s="30"/>
      <c r="H30" s="31">
        <v>2001</v>
      </c>
      <c r="I30" s="82">
        <v>64730</v>
      </c>
      <c r="J30" s="82">
        <v>25205</v>
      </c>
      <c r="K30" s="82">
        <v>47292</v>
      </c>
      <c r="L30" s="83">
        <v>137227</v>
      </c>
    </row>
    <row r="31" spans="1:13" x14ac:dyDescent="0.2">
      <c r="A31" s="31">
        <v>2002</v>
      </c>
      <c r="B31" s="82">
        <v>119719</v>
      </c>
      <c r="C31" s="82">
        <v>111163</v>
      </c>
      <c r="D31" s="82">
        <v>167727</v>
      </c>
      <c r="E31" s="83">
        <v>398609</v>
      </c>
      <c r="F31" s="30"/>
      <c r="H31" s="31">
        <v>2002</v>
      </c>
      <c r="I31" s="82">
        <v>70337</v>
      </c>
      <c r="J31" s="82">
        <v>40276</v>
      </c>
      <c r="K31" s="82">
        <v>105817</v>
      </c>
      <c r="L31" s="83">
        <v>216430</v>
      </c>
    </row>
    <row r="32" spans="1:13" x14ac:dyDescent="0.2">
      <c r="A32" s="31">
        <v>2003</v>
      </c>
      <c r="B32" s="82">
        <v>114165</v>
      </c>
      <c r="C32" s="82">
        <v>73757</v>
      </c>
      <c r="D32" s="82">
        <v>62824</v>
      </c>
      <c r="E32" s="83">
        <v>250746</v>
      </c>
      <c r="F32" s="30"/>
      <c r="H32" s="31">
        <v>2003</v>
      </c>
      <c r="I32" s="82">
        <v>126521</v>
      </c>
      <c r="J32" s="82">
        <v>38680</v>
      </c>
      <c r="K32" s="82">
        <v>85893</v>
      </c>
      <c r="L32" s="83">
        <v>251094</v>
      </c>
    </row>
    <row r="33" spans="1:12" x14ac:dyDescent="0.2">
      <c r="A33" s="31">
        <v>2004</v>
      </c>
      <c r="B33" s="82">
        <v>215423</v>
      </c>
      <c r="C33" s="82">
        <v>179902</v>
      </c>
      <c r="D33" s="82">
        <v>298462</v>
      </c>
      <c r="E33" s="83">
        <v>693787</v>
      </c>
      <c r="F33" s="30"/>
      <c r="H33" s="31">
        <v>2004</v>
      </c>
      <c r="I33" s="82">
        <v>217041</v>
      </c>
      <c r="J33" s="82">
        <v>89811</v>
      </c>
      <c r="K33" s="82">
        <v>300862</v>
      </c>
      <c r="L33" s="83">
        <v>607714</v>
      </c>
    </row>
    <row r="34" spans="1:12" x14ac:dyDescent="0.2">
      <c r="A34" s="31">
        <v>2005</v>
      </c>
      <c r="B34" s="82">
        <v>234038</v>
      </c>
      <c r="C34" s="82">
        <v>181076</v>
      </c>
      <c r="D34" s="82">
        <v>320846</v>
      </c>
      <c r="E34" s="83">
        <v>735960</v>
      </c>
      <c r="F34" s="30"/>
      <c r="H34" s="31">
        <v>2005</v>
      </c>
      <c r="I34" s="82">
        <v>156624</v>
      </c>
      <c r="J34" s="82">
        <v>52200</v>
      </c>
      <c r="K34" s="82">
        <v>195442</v>
      </c>
      <c r="L34" s="83">
        <v>404266</v>
      </c>
    </row>
    <row r="35" spans="1:12" x14ac:dyDescent="0.2">
      <c r="A35" s="31">
        <v>2006</v>
      </c>
      <c r="B35" s="82">
        <v>361717</v>
      </c>
      <c r="C35" s="82">
        <v>275103</v>
      </c>
      <c r="D35" s="82">
        <v>439774</v>
      </c>
      <c r="E35" s="83">
        <v>1076594</v>
      </c>
      <c r="F35" s="30"/>
      <c r="H35" s="31">
        <v>2006</v>
      </c>
      <c r="I35" s="82">
        <v>235860</v>
      </c>
      <c r="J35" s="82">
        <v>121234</v>
      </c>
      <c r="K35" s="82">
        <v>336653</v>
      </c>
      <c r="L35" s="83">
        <v>693747</v>
      </c>
    </row>
    <row r="36" spans="1:12" x14ac:dyDescent="0.2">
      <c r="A36" s="31">
        <v>2007</v>
      </c>
      <c r="B36" s="82">
        <v>321685</v>
      </c>
      <c r="C36" s="82">
        <v>235973</v>
      </c>
      <c r="D36" s="82">
        <v>301377</v>
      </c>
      <c r="E36" s="83">
        <v>859035</v>
      </c>
      <c r="F36" s="30"/>
      <c r="H36" s="31">
        <v>2007</v>
      </c>
      <c r="I36" s="82">
        <v>298321</v>
      </c>
      <c r="J36" s="82">
        <v>141101</v>
      </c>
      <c r="K36" s="82">
        <v>363849</v>
      </c>
      <c r="L36" s="83">
        <v>803271</v>
      </c>
    </row>
    <row r="37" spans="1:12" x14ac:dyDescent="0.2">
      <c r="A37" s="31">
        <v>2008</v>
      </c>
      <c r="B37" s="82">
        <v>393205</v>
      </c>
      <c r="C37" s="82">
        <v>279121</v>
      </c>
      <c r="D37" s="82">
        <v>461246</v>
      </c>
      <c r="E37" s="83">
        <v>1133572</v>
      </c>
      <c r="F37" s="30"/>
      <c r="H37" s="31">
        <v>2008</v>
      </c>
      <c r="I37" s="82">
        <v>266512</v>
      </c>
      <c r="J37" s="82">
        <v>66392</v>
      </c>
      <c r="K37" s="82">
        <v>258291</v>
      </c>
      <c r="L37" s="83">
        <v>591195</v>
      </c>
    </row>
    <row r="38" spans="1:12" x14ac:dyDescent="0.2">
      <c r="A38" s="31">
        <v>2009</v>
      </c>
      <c r="B38" s="82">
        <v>323987</v>
      </c>
      <c r="C38" s="82">
        <v>259259</v>
      </c>
      <c r="D38" s="82">
        <v>565222</v>
      </c>
      <c r="E38" s="83">
        <v>1148468</v>
      </c>
      <c r="F38" s="30"/>
      <c r="H38" s="31">
        <v>2009</v>
      </c>
      <c r="I38" s="82">
        <v>402385</v>
      </c>
      <c r="J38" s="82">
        <v>186044</v>
      </c>
      <c r="K38" s="82">
        <v>543014</v>
      </c>
      <c r="L38" s="83">
        <v>1131443</v>
      </c>
    </row>
    <row r="39" spans="1:12" x14ac:dyDescent="0.2">
      <c r="A39" s="31">
        <v>2010</v>
      </c>
      <c r="B39" s="82">
        <v>404326</v>
      </c>
      <c r="C39" s="82">
        <v>295994</v>
      </c>
      <c r="D39" s="82">
        <v>492152</v>
      </c>
      <c r="E39" s="83">
        <v>1192472</v>
      </c>
      <c r="F39" s="30"/>
      <c r="H39" s="31">
        <v>2010</v>
      </c>
      <c r="I39" s="82">
        <v>416900</v>
      </c>
      <c r="J39" s="82">
        <v>109025</v>
      </c>
      <c r="K39" s="82">
        <v>323923</v>
      </c>
      <c r="L39" s="83">
        <v>849848</v>
      </c>
    </row>
    <row r="40" spans="1:12" x14ac:dyDescent="0.2">
      <c r="A40" s="31">
        <v>2011</v>
      </c>
      <c r="B40" s="82">
        <v>563535</v>
      </c>
      <c r="C40" s="82">
        <v>418084</v>
      </c>
      <c r="D40" s="82">
        <v>747279</v>
      </c>
      <c r="E40" s="83">
        <v>1728898</v>
      </c>
      <c r="H40" s="31">
        <v>2011</v>
      </c>
      <c r="I40" s="82">
        <v>705958</v>
      </c>
      <c r="J40" s="82">
        <v>266652</v>
      </c>
      <c r="K40" s="82">
        <v>777645</v>
      </c>
      <c r="L40" s="83">
        <v>1750255</v>
      </c>
    </row>
    <row r="41" spans="1:12" x14ac:dyDescent="0.2">
      <c r="A41" s="31">
        <v>2012</v>
      </c>
      <c r="B41" s="82">
        <v>670042</v>
      </c>
      <c r="C41" s="82">
        <v>565671</v>
      </c>
      <c r="D41" s="82">
        <v>970848</v>
      </c>
      <c r="E41" s="83">
        <v>2206561</v>
      </c>
      <c r="H41" s="31">
        <v>2012</v>
      </c>
      <c r="I41" s="82">
        <v>479186</v>
      </c>
      <c r="J41" s="82">
        <v>225897</v>
      </c>
      <c r="K41" s="82">
        <v>705865</v>
      </c>
      <c r="L41" s="83">
        <v>1410948</v>
      </c>
    </row>
    <row r="42" spans="1:12" x14ac:dyDescent="0.2">
      <c r="A42" s="31">
        <v>2013</v>
      </c>
      <c r="B42" s="82">
        <v>857391</v>
      </c>
      <c r="C42" s="82">
        <v>711530</v>
      </c>
      <c r="D42" s="82">
        <v>1298400</v>
      </c>
      <c r="E42" s="83">
        <v>2867321</v>
      </c>
      <c r="H42" s="31">
        <v>2013</v>
      </c>
      <c r="I42" s="82">
        <v>658650</v>
      </c>
      <c r="J42" s="82">
        <v>315444</v>
      </c>
      <c r="K42" s="82">
        <v>849717</v>
      </c>
      <c r="L42" s="83">
        <v>1823811</v>
      </c>
    </row>
    <row r="43" spans="1:12" x14ac:dyDescent="0.2">
      <c r="A43" s="31">
        <v>2014</v>
      </c>
      <c r="B43" s="82">
        <v>736715</v>
      </c>
      <c r="C43" s="82">
        <v>657967</v>
      </c>
      <c r="D43" s="82">
        <v>1219795</v>
      </c>
      <c r="E43" s="83">
        <v>2614477</v>
      </c>
      <c r="H43" s="31">
        <v>2014</v>
      </c>
      <c r="I43" s="82">
        <v>790326</v>
      </c>
      <c r="J43" s="82">
        <v>381017</v>
      </c>
      <c r="K43" s="82">
        <v>1077388</v>
      </c>
      <c r="L43" s="83">
        <v>2248731</v>
      </c>
    </row>
    <row r="44" spans="1:12" x14ac:dyDescent="0.2">
      <c r="A44" s="31">
        <v>2015</v>
      </c>
      <c r="B44" s="82">
        <v>834642</v>
      </c>
      <c r="C44" s="82">
        <v>631991</v>
      </c>
      <c r="D44" s="82">
        <v>1189505</v>
      </c>
      <c r="E44" s="83">
        <v>2656138</v>
      </c>
      <c r="H44" s="31">
        <v>2015</v>
      </c>
      <c r="I44" s="82">
        <v>1054632</v>
      </c>
      <c r="J44" s="82">
        <v>506969</v>
      </c>
      <c r="K44" s="82">
        <v>1278116</v>
      </c>
      <c r="L44" s="83">
        <v>2839717</v>
      </c>
    </row>
    <row r="45" spans="1:12" x14ac:dyDescent="0.2">
      <c r="A45" s="31">
        <v>2016</v>
      </c>
      <c r="B45" s="82">
        <v>959367</v>
      </c>
      <c r="C45" s="82">
        <v>694000</v>
      </c>
      <c r="D45" s="82">
        <v>1354659</v>
      </c>
      <c r="E45" s="83">
        <v>3008026</v>
      </c>
      <c r="H45" s="31">
        <v>2016</v>
      </c>
      <c r="I45" s="82">
        <v>1052160</v>
      </c>
      <c r="J45" s="82">
        <v>508017</v>
      </c>
      <c r="K45" s="82">
        <v>1618228</v>
      </c>
      <c r="L45" s="83">
        <v>3178405</v>
      </c>
    </row>
    <row r="46" spans="1:12" x14ac:dyDescent="0.2">
      <c r="A46" s="31">
        <v>2017</v>
      </c>
      <c r="B46" s="82">
        <v>785898</v>
      </c>
      <c r="C46" s="82">
        <v>555268</v>
      </c>
      <c r="D46" s="82">
        <v>1031061</v>
      </c>
      <c r="E46" s="83">
        <v>2372227</v>
      </c>
      <c r="H46" s="31">
        <v>2017</v>
      </c>
      <c r="I46" s="82">
        <v>944318</v>
      </c>
      <c r="J46" s="82">
        <v>471939</v>
      </c>
      <c r="K46" s="82">
        <v>1334505</v>
      </c>
      <c r="L46" s="83">
        <v>2750762</v>
      </c>
    </row>
    <row r="47" spans="1:12" ht="13.5" thickBot="1" x14ac:dyDescent="0.25">
      <c r="A47" s="35">
        <v>2018</v>
      </c>
      <c r="B47" s="84">
        <v>491359</v>
      </c>
      <c r="C47" s="84">
        <v>433202</v>
      </c>
      <c r="D47" s="84">
        <v>775293</v>
      </c>
      <c r="E47" s="85">
        <v>1699854</v>
      </c>
      <c r="H47" s="35">
        <v>2018</v>
      </c>
      <c r="I47" s="84">
        <v>749757</v>
      </c>
      <c r="J47" s="84">
        <v>363326</v>
      </c>
      <c r="K47" s="84">
        <v>741594</v>
      </c>
      <c r="L47" s="85">
        <v>1854677</v>
      </c>
    </row>
    <row r="48" spans="1:12" ht="14.25" thickTop="1" thickBot="1" x14ac:dyDescent="0.25">
      <c r="A48" s="34" t="s">
        <v>52</v>
      </c>
      <c r="B48" s="86">
        <v>8753680</v>
      </c>
      <c r="C48" s="86">
        <v>6845296</v>
      </c>
      <c r="D48" s="86">
        <v>11983538</v>
      </c>
      <c r="E48" s="87">
        <v>27582514</v>
      </c>
      <c r="H48" s="34" t="s">
        <v>52</v>
      </c>
      <c r="I48" s="86">
        <v>9017661</v>
      </c>
      <c r="J48" s="86">
        <v>3988556</v>
      </c>
      <c r="K48" s="86">
        <v>11091259</v>
      </c>
      <c r="L48" s="87">
        <v>24097476</v>
      </c>
    </row>
    <row r="49" spans="1:13" x14ac:dyDescent="0.2">
      <c r="A49" s="51"/>
      <c r="B49" s="52"/>
      <c r="C49" s="52"/>
      <c r="D49" s="52"/>
      <c r="E49" s="52"/>
      <c r="H49" s="51"/>
      <c r="I49" s="52"/>
      <c r="J49" s="52"/>
      <c r="K49" s="52"/>
      <c r="L49" s="52"/>
    </row>
    <row r="50" spans="1:13" ht="13.5" thickBot="1" x14ac:dyDescent="0.25"/>
    <row r="51" spans="1:13" ht="29.25" customHeight="1" thickBot="1" x14ac:dyDescent="0.25">
      <c r="A51" s="123" t="s">
        <v>59</v>
      </c>
      <c r="B51" s="124"/>
      <c r="C51" s="124"/>
      <c r="D51" s="124"/>
      <c r="E51" s="124"/>
      <c r="F51" s="125"/>
      <c r="H51" s="123" t="s">
        <v>60</v>
      </c>
      <c r="I51" s="124"/>
      <c r="J51" s="124"/>
      <c r="K51" s="124"/>
      <c r="L51" s="124"/>
      <c r="M51" s="125"/>
    </row>
    <row r="52" spans="1:13" ht="13.5" thickTop="1" x14ac:dyDescent="0.2">
      <c r="A52" s="126" t="s">
        <v>46</v>
      </c>
      <c r="B52" s="128" t="s">
        <v>61</v>
      </c>
      <c r="C52" s="129"/>
      <c r="D52" s="129"/>
      <c r="E52" s="129"/>
      <c r="F52" s="130"/>
      <c r="H52" s="126" t="s">
        <v>46</v>
      </c>
      <c r="I52" s="128" t="s">
        <v>61</v>
      </c>
      <c r="J52" s="129"/>
      <c r="K52" s="129"/>
      <c r="L52" s="129"/>
      <c r="M52" s="130"/>
    </row>
    <row r="53" spans="1:13" ht="13.5" thickBot="1" x14ac:dyDescent="0.25">
      <c r="A53" s="127"/>
      <c r="B53" s="21">
        <v>2014</v>
      </c>
      <c r="C53" s="22">
        <v>2015</v>
      </c>
      <c r="D53" s="21">
        <v>2016</v>
      </c>
      <c r="E53" s="22">
        <v>2017</v>
      </c>
      <c r="F53" s="23">
        <v>2018</v>
      </c>
      <c r="H53" s="127"/>
      <c r="I53" s="21">
        <v>2014</v>
      </c>
      <c r="J53" s="22">
        <v>2015</v>
      </c>
      <c r="K53" s="21">
        <v>2016</v>
      </c>
      <c r="L53" s="22">
        <v>2017</v>
      </c>
      <c r="M53" s="23">
        <v>2018</v>
      </c>
    </row>
    <row r="54" spans="1:13" ht="13.5" thickTop="1" x14ac:dyDescent="0.2">
      <c r="A54" s="24" t="s">
        <v>49</v>
      </c>
      <c r="B54" s="74">
        <v>24240</v>
      </c>
      <c r="C54" s="74">
        <v>36780</v>
      </c>
      <c r="D54" s="74">
        <v>21900</v>
      </c>
      <c r="E54" s="74">
        <v>7260</v>
      </c>
      <c r="F54" s="75">
        <v>12855.72</v>
      </c>
      <c r="H54" s="24" t="s">
        <v>49</v>
      </c>
      <c r="I54" s="74">
        <v>0</v>
      </c>
      <c r="J54" s="74">
        <v>26040</v>
      </c>
      <c r="K54" s="74">
        <v>6060</v>
      </c>
      <c r="L54" s="74">
        <v>7080</v>
      </c>
      <c r="M54" s="75">
        <v>2940</v>
      </c>
    </row>
    <row r="55" spans="1:13" x14ac:dyDescent="0.2">
      <c r="A55" s="24" t="s">
        <v>62</v>
      </c>
      <c r="B55" s="74">
        <v>6060</v>
      </c>
      <c r="C55" s="74">
        <v>8040</v>
      </c>
      <c r="D55" s="74">
        <v>2100</v>
      </c>
      <c r="E55" s="74">
        <v>0</v>
      </c>
      <c r="F55" s="75">
        <v>16440</v>
      </c>
      <c r="H55" s="24" t="s">
        <v>62</v>
      </c>
      <c r="I55" s="74">
        <v>0</v>
      </c>
      <c r="J55" s="74">
        <v>60</v>
      </c>
      <c r="K55" s="74">
        <v>4860</v>
      </c>
      <c r="L55" s="74">
        <v>1920</v>
      </c>
      <c r="M55" s="75">
        <v>0</v>
      </c>
    </row>
    <row r="56" spans="1:13" ht="13.5" thickBot="1" x14ac:dyDescent="0.25">
      <c r="A56" s="50" t="s">
        <v>63</v>
      </c>
      <c r="B56" s="88">
        <v>15420</v>
      </c>
      <c r="C56" s="88">
        <v>16500</v>
      </c>
      <c r="D56" s="88">
        <v>12600</v>
      </c>
      <c r="E56" s="88">
        <v>8040</v>
      </c>
      <c r="F56" s="89">
        <v>8100</v>
      </c>
      <c r="H56" s="50" t="s">
        <v>63</v>
      </c>
      <c r="I56" s="88">
        <v>2700</v>
      </c>
      <c r="J56" s="88">
        <v>4500</v>
      </c>
      <c r="K56" s="88">
        <v>4200</v>
      </c>
      <c r="L56" s="88">
        <v>4800</v>
      </c>
      <c r="M56" s="89">
        <v>6300</v>
      </c>
    </row>
    <row r="57" spans="1:13" ht="14.25" thickTop="1" thickBot="1" x14ac:dyDescent="0.25">
      <c r="A57" s="48" t="s">
        <v>52</v>
      </c>
      <c r="B57" s="90">
        <v>45720</v>
      </c>
      <c r="C57" s="90">
        <v>61320</v>
      </c>
      <c r="D57" s="90">
        <v>36600</v>
      </c>
      <c r="E57" s="90">
        <v>15300</v>
      </c>
      <c r="F57" s="91">
        <v>37395.72</v>
      </c>
      <c r="H57" s="48" t="s">
        <v>52</v>
      </c>
      <c r="I57" s="90">
        <v>2700</v>
      </c>
      <c r="J57" s="90">
        <v>30600</v>
      </c>
      <c r="K57" s="90">
        <v>15120</v>
      </c>
      <c r="L57" s="90">
        <v>13800</v>
      </c>
      <c r="M57" s="91">
        <v>9240</v>
      </c>
    </row>
  </sheetData>
  <mergeCells count="18">
    <mergeCell ref="H25:L25"/>
    <mergeCell ref="H26:H27"/>
    <mergeCell ref="I26:L26"/>
    <mergeCell ref="A26:A27"/>
    <mergeCell ref="A25:E25"/>
    <mergeCell ref="B26:E26"/>
    <mergeCell ref="I8:M8"/>
    <mergeCell ref="H8:H9"/>
    <mergeCell ref="H7:M7"/>
    <mergeCell ref="A7:F7"/>
    <mergeCell ref="A8:A9"/>
    <mergeCell ref="B8:F8"/>
    <mergeCell ref="A51:F51"/>
    <mergeCell ref="H51:M51"/>
    <mergeCell ref="A52:A53"/>
    <mergeCell ref="B52:F52"/>
    <mergeCell ref="H52:H53"/>
    <mergeCell ref="I52:M52"/>
  </mergeCells>
  <pageMargins left="0.7" right="0.7" top="0.75" bottom="0.75" header="0.3" footer="0.3"/>
  <pageSetup scale="8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5260"/>
  <sheetViews>
    <sheetView topLeftCell="A10" workbookViewId="0">
      <selection activeCell="M7" sqref="M7"/>
    </sheetView>
  </sheetViews>
  <sheetFormatPr defaultRowHeight="15" x14ac:dyDescent="0.25"/>
  <cols>
    <col min="1" max="1" width="23.85546875" style="46" customWidth="1"/>
    <col min="2" max="2" width="7.42578125" style="46" customWidth="1"/>
    <col min="3" max="3" width="10.140625" style="46" bestFit="1" customWidth="1"/>
    <col min="4" max="4" width="10.28515625" style="46" customWidth="1"/>
    <col min="5" max="5" width="10.140625" style="46" customWidth="1"/>
    <col min="6" max="6" width="10.140625" style="46" bestFit="1" customWidth="1"/>
    <col min="7" max="7" width="13.5703125" style="122" customWidth="1"/>
    <col min="8" max="8" width="11.140625" style="122" customWidth="1"/>
    <col min="9" max="9" width="13.140625" style="122" customWidth="1"/>
    <col min="10" max="10" width="13.5703125" style="122" bestFit="1" customWidth="1"/>
    <col min="13" max="14" width="20.5703125" bestFit="1" customWidth="1"/>
    <col min="257" max="257" width="23.85546875" customWidth="1"/>
    <col min="258" max="258" width="7.42578125" customWidth="1"/>
    <col min="259" max="259" width="9.85546875" bestFit="1" customWidth="1"/>
    <col min="260" max="260" width="10.28515625" customWidth="1"/>
    <col min="261" max="261" width="10.140625" customWidth="1"/>
    <col min="262" max="262" width="9.85546875" bestFit="1" customWidth="1"/>
    <col min="263" max="263" width="13.5703125" customWidth="1"/>
    <col min="264" max="264" width="11.140625" customWidth="1"/>
    <col min="265" max="265" width="13.140625" customWidth="1"/>
    <col min="266" max="266" width="13.42578125" bestFit="1" customWidth="1"/>
    <col min="269" max="270" width="20.5703125" bestFit="1" customWidth="1"/>
    <col min="513" max="513" width="23.85546875" customWidth="1"/>
    <col min="514" max="514" width="7.42578125" customWidth="1"/>
    <col min="515" max="515" width="9.85546875" bestFit="1" customWidth="1"/>
    <col min="516" max="516" width="10.28515625" customWidth="1"/>
    <col min="517" max="517" width="10.140625" customWidth="1"/>
    <col min="518" max="518" width="9.85546875" bestFit="1" customWidth="1"/>
    <col min="519" max="519" width="13.5703125" customWidth="1"/>
    <col min="520" max="520" width="11.140625" customWidth="1"/>
    <col min="521" max="521" width="13.140625" customWidth="1"/>
    <col min="522" max="522" width="13.42578125" bestFit="1" customWidth="1"/>
    <col min="525" max="526" width="20.5703125" bestFit="1" customWidth="1"/>
    <col min="769" max="769" width="23.85546875" customWidth="1"/>
    <col min="770" max="770" width="7.42578125" customWidth="1"/>
    <col min="771" max="771" width="9.85546875" bestFit="1" customWidth="1"/>
    <col min="772" max="772" width="10.28515625" customWidth="1"/>
    <col min="773" max="773" width="10.140625" customWidth="1"/>
    <col min="774" max="774" width="9.85546875" bestFit="1" customWidth="1"/>
    <col min="775" max="775" width="13.5703125" customWidth="1"/>
    <col min="776" max="776" width="11.140625" customWidth="1"/>
    <col min="777" max="777" width="13.140625" customWidth="1"/>
    <col min="778" max="778" width="13.42578125" bestFit="1" customWidth="1"/>
    <col min="781" max="782" width="20.5703125" bestFit="1" customWidth="1"/>
    <col min="1025" max="1025" width="23.85546875" customWidth="1"/>
    <col min="1026" max="1026" width="7.42578125" customWidth="1"/>
    <col min="1027" max="1027" width="9.85546875" bestFit="1" customWidth="1"/>
    <col min="1028" max="1028" width="10.28515625" customWidth="1"/>
    <col min="1029" max="1029" width="10.140625" customWidth="1"/>
    <col min="1030" max="1030" width="9.85546875" bestFit="1" customWidth="1"/>
    <col min="1031" max="1031" width="13.5703125" customWidth="1"/>
    <col min="1032" max="1032" width="11.140625" customWidth="1"/>
    <col min="1033" max="1033" width="13.140625" customWidth="1"/>
    <col min="1034" max="1034" width="13.42578125" bestFit="1" customWidth="1"/>
    <col min="1037" max="1038" width="20.5703125" bestFit="1" customWidth="1"/>
    <col min="1281" max="1281" width="23.85546875" customWidth="1"/>
    <col min="1282" max="1282" width="7.42578125" customWidth="1"/>
    <col min="1283" max="1283" width="9.85546875" bestFit="1" customWidth="1"/>
    <col min="1284" max="1284" width="10.28515625" customWidth="1"/>
    <col min="1285" max="1285" width="10.140625" customWidth="1"/>
    <col min="1286" max="1286" width="9.85546875" bestFit="1" customWidth="1"/>
    <col min="1287" max="1287" width="13.5703125" customWidth="1"/>
    <col min="1288" max="1288" width="11.140625" customWidth="1"/>
    <col min="1289" max="1289" width="13.140625" customWidth="1"/>
    <col min="1290" max="1290" width="13.42578125" bestFit="1" customWidth="1"/>
    <col min="1293" max="1294" width="20.5703125" bestFit="1" customWidth="1"/>
    <col min="1537" max="1537" width="23.85546875" customWidth="1"/>
    <col min="1538" max="1538" width="7.42578125" customWidth="1"/>
    <col min="1539" max="1539" width="9.85546875" bestFit="1" customWidth="1"/>
    <col min="1540" max="1540" width="10.28515625" customWidth="1"/>
    <col min="1541" max="1541" width="10.140625" customWidth="1"/>
    <col min="1542" max="1542" width="9.85546875" bestFit="1" customWidth="1"/>
    <col min="1543" max="1543" width="13.5703125" customWidth="1"/>
    <col min="1544" max="1544" width="11.140625" customWidth="1"/>
    <col min="1545" max="1545" width="13.140625" customWidth="1"/>
    <col min="1546" max="1546" width="13.42578125" bestFit="1" customWidth="1"/>
    <col min="1549" max="1550" width="20.5703125" bestFit="1" customWidth="1"/>
    <col min="1793" max="1793" width="23.85546875" customWidth="1"/>
    <col min="1794" max="1794" width="7.42578125" customWidth="1"/>
    <col min="1795" max="1795" width="9.85546875" bestFit="1" customWidth="1"/>
    <col min="1796" max="1796" width="10.28515625" customWidth="1"/>
    <col min="1797" max="1797" width="10.140625" customWidth="1"/>
    <col min="1798" max="1798" width="9.85546875" bestFit="1" customWidth="1"/>
    <col min="1799" max="1799" width="13.5703125" customWidth="1"/>
    <col min="1800" max="1800" width="11.140625" customWidth="1"/>
    <col min="1801" max="1801" width="13.140625" customWidth="1"/>
    <col min="1802" max="1802" width="13.42578125" bestFit="1" customWidth="1"/>
    <col min="1805" max="1806" width="20.5703125" bestFit="1" customWidth="1"/>
    <col min="2049" max="2049" width="23.85546875" customWidth="1"/>
    <col min="2050" max="2050" width="7.42578125" customWidth="1"/>
    <col min="2051" max="2051" width="9.85546875" bestFit="1" customWidth="1"/>
    <col min="2052" max="2052" width="10.28515625" customWidth="1"/>
    <col min="2053" max="2053" width="10.140625" customWidth="1"/>
    <col min="2054" max="2054" width="9.85546875" bestFit="1" customWidth="1"/>
    <col min="2055" max="2055" width="13.5703125" customWidth="1"/>
    <col min="2056" max="2056" width="11.140625" customWidth="1"/>
    <col min="2057" max="2057" width="13.140625" customWidth="1"/>
    <col min="2058" max="2058" width="13.42578125" bestFit="1" customWidth="1"/>
    <col min="2061" max="2062" width="20.5703125" bestFit="1" customWidth="1"/>
    <col min="2305" max="2305" width="23.85546875" customWidth="1"/>
    <col min="2306" max="2306" width="7.42578125" customWidth="1"/>
    <col min="2307" max="2307" width="9.85546875" bestFit="1" customWidth="1"/>
    <col min="2308" max="2308" width="10.28515625" customWidth="1"/>
    <col min="2309" max="2309" width="10.140625" customWidth="1"/>
    <col min="2310" max="2310" width="9.85546875" bestFit="1" customWidth="1"/>
    <col min="2311" max="2311" width="13.5703125" customWidth="1"/>
    <col min="2312" max="2312" width="11.140625" customWidth="1"/>
    <col min="2313" max="2313" width="13.140625" customWidth="1"/>
    <col min="2314" max="2314" width="13.42578125" bestFit="1" customWidth="1"/>
    <col min="2317" max="2318" width="20.5703125" bestFit="1" customWidth="1"/>
    <col min="2561" max="2561" width="23.85546875" customWidth="1"/>
    <col min="2562" max="2562" width="7.42578125" customWidth="1"/>
    <col min="2563" max="2563" width="9.85546875" bestFit="1" customWidth="1"/>
    <col min="2564" max="2564" width="10.28515625" customWidth="1"/>
    <col min="2565" max="2565" width="10.140625" customWidth="1"/>
    <col min="2566" max="2566" width="9.85546875" bestFit="1" customWidth="1"/>
    <col min="2567" max="2567" width="13.5703125" customWidth="1"/>
    <col min="2568" max="2568" width="11.140625" customWidth="1"/>
    <col min="2569" max="2569" width="13.140625" customWidth="1"/>
    <col min="2570" max="2570" width="13.42578125" bestFit="1" customWidth="1"/>
    <col min="2573" max="2574" width="20.5703125" bestFit="1" customWidth="1"/>
    <col min="2817" max="2817" width="23.85546875" customWidth="1"/>
    <col min="2818" max="2818" width="7.42578125" customWidth="1"/>
    <col min="2819" max="2819" width="9.85546875" bestFit="1" customWidth="1"/>
    <col min="2820" max="2820" width="10.28515625" customWidth="1"/>
    <col min="2821" max="2821" width="10.140625" customWidth="1"/>
    <col min="2822" max="2822" width="9.85546875" bestFit="1" customWidth="1"/>
    <col min="2823" max="2823" width="13.5703125" customWidth="1"/>
    <col min="2824" max="2824" width="11.140625" customWidth="1"/>
    <col min="2825" max="2825" width="13.140625" customWidth="1"/>
    <col min="2826" max="2826" width="13.42578125" bestFit="1" customWidth="1"/>
    <col min="2829" max="2830" width="20.5703125" bestFit="1" customWidth="1"/>
    <col min="3073" max="3073" width="23.85546875" customWidth="1"/>
    <col min="3074" max="3074" width="7.42578125" customWidth="1"/>
    <col min="3075" max="3075" width="9.85546875" bestFit="1" customWidth="1"/>
    <col min="3076" max="3076" width="10.28515625" customWidth="1"/>
    <col min="3077" max="3077" width="10.140625" customWidth="1"/>
    <col min="3078" max="3078" width="9.85546875" bestFit="1" customWidth="1"/>
    <col min="3079" max="3079" width="13.5703125" customWidth="1"/>
    <col min="3080" max="3080" width="11.140625" customWidth="1"/>
    <col min="3081" max="3081" width="13.140625" customWidth="1"/>
    <col min="3082" max="3082" width="13.42578125" bestFit="1" customWidth="1"/>
    <col min="3085" max="3086" width="20.5703125" bestFit="1" customWidth="1"/>
    <col min="3329" max="3329" width="23.85546875" customWidth="1"/>
    <col min="3330" max="3330" width="7.42578125" customWidth="1"/>
    <col min="3331" max="3331" width="9.85546875" bestFit="1" customWidth="1"/>
    <col min="3332" max="3332" width="10.28515625" customWidth="1"/>
    <col min="3333" max="3333" width="10.140625" customWidth="1"/>
    <col min="3334" max="3334" width="9.85546875" bestFit="1" customWidth="1"/>
    <col min="3335" max="3335" width="13.5703125" customWidth="1"/>
    <col min="3336" max="3336" width="11.140625" customWidth="1"/>
    <col min="3337" max="3337" width="13.140625" customWidth="1"/>
    <col min="3338" max="3338" width="13.42578125" bestFit="1" customWidth="1"/>
    <col min="3341" max="3342" width="20.5703125" bestFit="1" customWidth="1"/>
    <col min="3585" max="3585" width="23.85546875" customWidth="1"/>
    <col min="3586" max="3586" width="7.42578125" customWidth="1"/>
    <col min="3587" max="3587" width="9.85546875" bestFit="1" customWidth="1"/>
    <col min="3588" max="3588" width="10.28515625" customWidth="1"/>
    <col min="3589" max="3589" width="10.140625" customWidth="1"/>
    <col min="3590" max="3590" width="9.85546875" bestFit="1" customWidth="1"/>
    <col min="3591" max="3591" width="13.5703125" customWidth="1"/>
    <col min="3592" max="3592" width="11.140625" customWidth="1"/>
    <col min="3593" max="3593" width="13.140625" customWidth="1"/>
    <col min="3594" max="3594" width="13.42578125" bestFit="1" customWidth="1"/>
    <col min="3597" max="3598" width="20.5703125" bestFit="1" customWidth="1"/>
    <col min="3841" max="3841" width="23.85546875" customWidth="1"/>
    <col min="3842" max="3842" width="7.42578125" customWidth="1"/>
    <col min="3843" max="3843" width="9.85546875" bestFit="1" customWidth="1"/>
    <col min="3844" max="3844" width="10.28515625" customWidth="1"/>
    <col min="3845" max="3845" width="10.140625" customWidth="1"/>
    <col min="3846" max="3846" width="9.85546875" bestFit="1" customWidth="1"/>
    <col min="3847" max="3847" width="13.5703125" customWidth="1"/>
    <col min="3848" max="3848" width="11.140625" customWidth="1"/>
    <col min="3849" max="3849" width="13.140625" customWidth="1"/>
    <col min="3850" max="3850" width="13.42578125" bestFit="1" customWidth="1"/>
    <col min="3853" max="3854" width="20.5703125" bestFit="1" customWidth="1"/>
    <col min="4097" max="4097" width="23.85546875" customWidth="1"/>
    <col min="4098" max="4098" width="7.42578125" customWidth="1"/>
    <col min="4099" max="4099" width="9.85546875" bestFit="1" customWidth="1"/>
    <col min="4100" max="4100" width="10.28515625" customWidth="1"/>
    <col min="4101" max="4101" width="10.140625" customWidth="1"/>
    <col min="4102" max="4102" width="9.85546875" bestFit="1" customWidth="1"/>
    <col min="4103" max="4103" width="13.5703125" customWidth="1"/>
    <col min="4104" max="4104" width="11.140625" customWidth="1"/>
    <col min="4105" max="4105" width="13.140625" customWidth="1"/>
    <col min="4106" max="4106" width="13.42578125" bestFit="1" customWidth="1"/>
    <col min="4109" max="4110" width="20.5703125" bestFit="1" customWidth="1"/>
    <col min="4353" max="4353" width="23.85546875" customWidth="1"/>
    <col min="4354" max="4354" width="7.42578125" customWidth="1"/>
    <col min="4355" max="4355" width="9.85546875" bestFit="1" customWidth="1"/>
    <col min="4356" max="4356" width="10.28515625" customWidth="1"/>
    <col min="4357" max="4357" width="10.140625" customWidth="1"/>
    <col min="4358" max="4358" width="9.85546875" bestFit="1" customWidth="1"/>
    <col min="4359" max="4359" width="13.5703125" customWidth="1"/>
    <col min="4360" max="4360" width="11.140625" customWidth="1"/>
    <col min="4361" max="4361" width="13.140625" customWidth="1"/>
    <col min="4362" max="4362" width="13.42578125" bestFit="1" customWidth="1"/>
    <col min="4365" max="4366" width="20.5703125" bestFit="1" customWidth="1"/>
    <col min="4609" max="4609" width="23.85546875" customWidth="1"/>
    <col min="4610" max="4610" width="7.42578125" customWidth="1"/>
    <col min="4611" max="4611" width="9.85546875" bestFit="1" customWidth="1"/>
    <col min="4612" max="4612" width="10.28515625" customWidth="1"/>
    <col min="4613" max="4613" width="10.140625" customWidth="1"/>
    <col min="4614" max="4614" width="9.85546875" bestFit="1" customWidth="1"/>
    <col min="4615" max="4615" width="13.5703125" customWidth="1"/>
    <col min="4616" max="4616" width="11.140625" customWidth="1"/>
    <col min="4617" max="4617" width="13.140625" customWidth="1"/>
    <col min="4618" max="4618" width="13.42578125" bestFit="1" customWidth="1"/>
    <col min="4621" max="4622" width="20.5703125" bestFit="1" customWidth="1"/>
    <col min="4865" max="4865" width="23.85546875" customWidth="1"/>
    <col min="4866" max="4866" width="7.42578125" customWidth="1"/>
    <col min="4867" max="4867" width="9.85546875" bestFit="1" customWidth="1"/>
    <col min="4868" max="4868" width="10.28515625" customWidth="1"/>
    <col min="4869" max="4869" width="10.140625" customWidth="1"/>
    <col min="4870" max="4870" width="9.85546875" bestFit="1" customWidth="1"/>
    <col min="4871" max="4871" width="13.5703125" customWidth="1"/>
    <col min="4872" max="4872" width="11.140625" customWidth="1"/>
    <col min="4873" max="4873" width="13.140625" customWidth="1"/>
    <col min="4874" max="4874" width="13.42578125" bestFit="1" customWidth="1"/>
    <col min="4877" max="4878" width="20.5703125" bestFit="1" customWidth="1"/>
    <col min="5121" max="5121" width="23.85546875" customWidth="1"/>
    <col min="5122" max="5122" width="7.42578125" customWidth="1"/>
    <col min="5123" max="5123" width="9.85546875" bestFit="1" customWidth="1"/>
    <col min="5124" max="5124" width="10.28515625" customWidth="1"/>
    <col min="5125" max="5125" width="10.140625" customWidth="1"/>
    <col min="5126" max="5126" width="9.85546875" bestFit="1" customWidth="1"/>
    <col min="5127" max="5127" width="13.5703125" customWidth="1"/>
    <col min="5128" max="5128" width="11.140625" customWidth="1"/>
    <col min="5129" max="5129" width="13.140625" customWidth="1"/>
    <col min="5130" max="5130" width="13.42578125" bestFit="1" customWidth="1"/>
    <col min="5133" max="5134" width="20.5703125" bestFit="1" customWidth="1"/>
    <col min="5377" max="5377" width="23.85546875" customWidth="1"/>
    <col min="5378" max="5378" width="7.42578125" customWidth="1"/>
    <col min="5379" max="5379" width="9.85546875" bestFit="1" customWidth="1"/>
    <col min="5380" max="5380" width="10.28515625" customWidth="1"/>
    <col min="5381" max="5381" width="10.140625" customWidth="1"/>
    <col min="5382" max="5382" width="9.85546875" bestFit="1" customWidth="1"/>
    <col min="5383" max="5383" width="13.5703125" customWidth="1"/>
    <col min="5384" max="5384" width="11.140625" customWidth="1"/>
    <col min="5385" max="5385" width="13.140625" customWidth="1"/>
    <col min="5386" max="5386" width="13.42578125" bestFit="1" customWidth="1"/>
    <col min="5389" max="5390" width="20.5703125" bestFit="1" customWidth="1"/>
    <col min="5633" max="5633" width="23.85546875" customWidth="1"/>
    <col min="5634" max="5634" width="7.42578125" customWidth="1"/>
    <col min="5635" max="5635" width="9.85546875" bestFit="1" customWidth="1"/>
    <col min="5636" max="5636" width="10.28515625" customWidth="1"/>
    <col min="5637" max="5637" width="10.140625" customWidth="1"/>
    <col min="5638" max="5638" width="9.85546875" bestFit="1" customWidth="1"/>
    <col min="5639" max="5639" width="13.5703125" customWidth="1"/>
    <col min="5640" max="5640" width="11.140625" customWidth="1"/>
    <col min="5641" max="5641" width="13.140625" customWidth="1"/>
    <col min="5642" max="5642" width="13.42578125" bestFit="1" customWidth="1"/>
    <col min="5645" max="5646" width="20.5703125" bestFit="1" customWidth="1"/>
    <col min="5889" max="5889" width="23.85546875" customWidth="1"/>
    <col min="5890" max="5890" width="7.42578125" customWidth="1"/>
    <col min="5891" max="5891" width="9.85546875" bestFit="1" customWidth="1"/>
    <col min="5892" max="5892" width="10.28515625" customWidth="1"/>
    <col min="5893" max="5893" width="10.140625" customWidth="1"/>
    <col min="5894" max="5894" width="9.85546875" bestFit="1" customWidth="1"/>
    <col min="5895" max="5895" width="13.5703125" customWidth="1"/>
    <col min="5896" max="5896" width="11.140625" customWidth="1"/>
    <col min="5897" max="5897" width="13.140625" customWidth="1"/>
    <col min="5898" max="5898" width="13.42578125" bestFit="1" customWidth="1"/>
    <col min="5901" max="5902" width="20.5703125" bestFit="1" customWidth="1"/>
    <col min="6145" max="6145" width="23.85546875" customWidth="1"/>
    <col min="6146" max="6146" width="7.42578125" customWidth="1"/>
    <col min="6147" max="6147" width="9.85546875" bestFit="1" customWidth="1"/>
    <col min="6148" max="6148" width="10.28515625" customWidth="1"/>
    <col min="6149" max="6149" width="10.140625" customWidth="1"/>
    <col min="6150" max="6150" width="9.85546875" bestFit="1" customWidth="1"/>
    <col min="6151" max="6151" width="13.5703125" customWidth="1"/>
    <col min="6152" max="6152" width="11.140625" customWidth="1"/>
    <col min="6153" max="6153" width="13.140625" customWidth="1"/>
    <col min="6154" max="6154" width="13.42578125" bestFit="1" customWidth="1"/>
    <col min="6157" max="6158" width="20.5703125" bestFit="1" customWidth="1"/>
    <col min="6401" max="6401" width="23.85546875" customWidth="1"/>
    <col min="6402" max="6402" width="7.42578125" customWidth="1"/>
    <col min="6403" max="6403" width="9.85546875" bestFit="1" customWidth="1"/>
    <col min="6404" max="6404" width="10.28515625" customWidth="1"/>
    <col min="6405" max="6405" width="10.140625" customWidth="1"/>
    <col min="6406" max="6406" width="9.85546875" bestFit="1" customWidth="1"/>
    <col min="6407" max="6407" width="13.5703125" customWidth="1"/>
    <col min="6408" max="6408" width="11.140625" customWidth="1"/>
    <col min="6409" max="6409" width="13.140625" customWidth="1"/>
    <col min="6410" max="6410" width="13.42578125" bestFit="1" customWidth="1"/>
    <col min="6413" max="6414" width="20.5703125" bestFit="1" customWidth="1"/>
    <col min="6657" max="6657" width="23.85546875" customWidth="1"/>
    <col min="6658" max="6658" width="7.42578125" customWidth="1"/>
    <col min="6659" max="6659" width="9.85546875" bestFit="1" customWidth="1"/>
    <col min="6660" max="6660" width="10.28515625" customWidth="1"/>
    <col min="6661" max="6661" width="10.140625" customWidth="1"/>
    <col min="6662" max="6662" width="9.85546875" bestFit="1" customWidth="1"/>
    <col min="6663" max="6663" width="13.5703125" customWidth="1"/>
    <col min="6664" max="6664" width="11.140625" customWidth="1"/>
    <col min="6665" max="6665" width="13.140625" customWidth="1"/>
    <col min="6666" max="6666" width="13.42578125" bestFit="1" customWidth="1"/>
    <col min="6669" max="6670" width="20.5703125" bestFit="1" customWidth="1"/>
    <col min="6913" max="6913" width="23.85546875" customWidth="1"/>
    <col min="6914" max="6914" width="7.42578125" customWidth="1"/>
    <col min="6915" max="6915" width="9.85546875" bestFit="1" customWidth="1"/>
    <col min="6916" max="6916" width="10.28515625" customWidth="1"/>
    <col min="6917" max="6917" width="10.140625" customWidth="1"/>
    <col min="6918" max="6918" width="9.85546875" bestFit="1" customWidth="1"/>
    <col min="6919" max="6919" width="13.5703125" customWidth="1"/>
    <col min="6920" max="6920" width="11.140625" customWidth="1"/>
    <col min="6921" max="6921" width="13.140625" customWidth="1"/>
    <col min="6922" max="6922" width="13.42578125" bestFit="1" customWidth="1"/>
    <col min="6925" max="6926" width="20.5703125" bestFit="1" customWidth="1"/>
    <col min="7169" max="7169" width="23.85546875" customWidth="1"/>
    <col min="7170" max="7170" width="7.42578125" customWidth="1"/>
    <col min="7171" max="7171" width="9.85546875" bestFit="1" customWidth="1"/>
    <col min="7172" max="7172" width="10.28515625" customWidth="1"/>
    <col min="7173" max="7173" width="10.140625" customWidth="1"/>
    <col min="7174" max="7174" width="9.85546875" bestFit="1" customWidth="1"/>
    <col min="7175" max="7175" width="13.5703125" customWidth="1"/>
    <col min="7176" max="7176" width="11.140625" customWidth="1"/>
    <col min="7177" max="7177" width="13.140625" customWidth="1"/>
    <col min="7178" max="7178" width="13.42578125" bestFit="1" customWidth="1"/>
    <col min="7181" max="7182" width="20.5703125" bestFit="1" customWidth="1"/>
    <col min="7425" max="7425" width="23.85546875" customWidth="1"/>
    <col min="7426" max="7426" width="7.42578125" customWidth="1"/>
    <col min="7427" max="7427" width="9.85546875" bestFit="1" customWidth="1"/>
    <col min="7428" max="7428" width="10.28515625" customWidth="1"/>
    <col min="7429" max="7429" width="10.140625" customWidth="1"/>
    <col min="7430" max="7430" width="9.85546875" bestFit="1" customWidth="1"/>
    <col min="7431" max="7431" width="13.5703125" customWidth="1"/>
    <col min="7432" max="7432" width="11.140625" customWidth="1"/>
    <col min="7433" max="7433" width="13.140625" customWidth="1"/>
    <col min="7434" max="7434" width="13.42578125" bestFit="1" customWidth="1"/>
    <col min="7437" max="7438" width="20.5703125" bestFit="1" customWidth="1"/>
    <col min="7681" max="7681" width="23.85546875" customWidth="1"/>
    <col min="7682" max="7682" width="7.42578125" customWidth="1"/>
    <col min="7683" max="7683" width="9.85546875" bestFit="1" customWidth="1"/>
    <col min="7684" max="7684" width="10.28515625" customWidth="1"/>
    <col min="7685" max="7685" width="10.140625" customWidth="1"/>
    <col min="7686" max="7686" width="9.85546875" bestFit="1" customWidth="1"/>
    <col min="7687" max="7687" width="13.5703125" customWidth="1"/>
    <col min="7688" max="7688" width="11.140625" customWidth="1"/>
    <col min="7689" max="7689" width="13.140625" customWidth="1"/>
    <col min="7690" max="7690" width="13.42578125" bestFit="1" customWidth="1"/>
    <col min="7693" max="7694" width="20.5703125" bestFit="1" customWidth="1"/>
    <col min="7937" max="7937" width="23.85546875" customWidth="1"/>
    <col min="7938" max="7938" width="7.42578125" customWidth="1"/>
    <col min="7939" max="7939" width="9.85546875" bestFit="1" customWidth="1"/>
    <col min="7940" max="7940" width="10.28515625" customWidth="1"/>
    <col min="7941" max="7941" width="10.140625" customWidth="1"/>
    <col min="7942" max="7942" width="9.85546875" bestFit="1" customWidth="1"/>
    <col min="7943" max="7943" width="13.5703125" customWidth="1"/>
    <col min="7944" max="7944" width="11.140625" customWidth="1"/>
    <col min="7945" max="7945" width="13.140625" customWidth="1"/>
    <col min="7946" max="7946" width="13.42578125" bestFit="1" customWidth="1"/>
    <col min="7949" max="7950" width="20.5703125" bestFit="1" customWidth="1"/>
    <col min="8193" max="8193" width="23.85546875" customWidth="1"/>
    <col min="8194" max="8194" width="7.42578125" customWidth="1"/>
    <col min="8195" max="8195" width="9.85546875" bestFit="1" customWidth="1"/>
    <col min="8196" max="8196" width="10.28515625" customWidth="1"/>
    <col min="8197" max="8197" width="10.140625" customWidth="1"/>
    <col min="8198" max="8198" width="9.85546875" bestFit="1" customWidth="1"/>
    <col min="8199" max="8199" width="13.5703125" customWidth="1"/>
    <col min="8200" max="8200" width="11.140625" customWidth="1"/>
    <col min="8201" max="8201" width="13.140625" customWidth="1"/>
    <col min="8202" max="8202" width="13.42578125" bestFit="1" customWidth="1"/>
    <col min="8205" max="8206" width="20.5703125" bestFit="1" customWidth="1"/>
    <col min="8449" max="8449" width="23.85546875" customWidth="1"/>
    <col min="8450" max="8450" width="7.42578125" customWidth="1"/>
    <col min="8451" max="8451" width="9.85546875" bestFit="1" customWidth="1"/>
    <col min="8452" max="8452" width="10.28515625" customWidth="1"/>
    <col min="8453" max="8453" width="10.140625" customWidth="1"/>
    <col min="8454" max="8454" width="9.85546875" bestFit="1" customWidth="1"/>
    <col min="8455" max="8455" width="13.5703125" customWidth="1"/>
    <col min="8456" max="8456" width="11.140625" customWidth="1"/>
    <col min="8457" max="8457" width="13.140625" customWidth="1"/>
    <col min="8458" max="8458" width="13.42578125" bestFit="1" customWidth="1"/>
    <col min="8461" max="8462" width="20.5703125" bestFit="1" customWidth="1"/>
    <col min="8705" max="8705" width="23.85546875" customWidth="1"/>
    <col min="8706" max="8706" width="7.42578125" customWidth="1"/>
    <col min="8707" max="8707" width="9.85546875" bestFit="1" customWidth="1"/>
    <col min="8708" max="8708" width="10.28515625" customWidth="1"/>
    <col min="8709" max="8709" width="10.140625" customWidth="1"/>
    <col min="8710" max="8710" width="9.85546875" bestFit="1" customWidth="1"/>
    <col min="8711" max="8711" width="13.5703125" customWidth="1"/>
    <col min="8712" max="8712" width="11.140625" customWidth="1"/>
    <col min="8713" max="8713" width="13.140625" customWidth="1"/>
    <col min="8714" max="8714" width="13.42578125" bestFit="1" customWidth="1"/>
    <col min="8717" max="8718" width="20.5703125" bestFit="1" customWidth="1"/>
    <col min="8961" max="8961" width="23.85546875" customWidth="1"/>
    <col min="8962" max="8962" width="7.42578125" customWidth="1"/>
    <col min="8963" max="8963" width="9.85546875" bestFit="1" customWidth="1"/>
    <col min="8964" max="8964" width="10.28515625" customWidth="1"/>
    <col min="8965" max="8965" width="10.140625" customWidth="1"/>
    <col min="8966" max="8966" width="9.85546875" bestFit="1" customWidth="1"/>
    <col min="8967" max="8967" width="13.5703125" customWidth="1"/>
    <col min="8968" max="8968" width="11.140625" customWidth="1"/>
    <col min="8969" max="8969" width="13.140625" customWidth="1"/>
    <col min="8970" max="8970" width="13.42578125" bestFit="1" customWidth="1"/>
    <col min="8973" max="8974" width="20.5703125" bestFit="1" customWidth="1"/>
    <col min="9217" max="9217" width="23.85546875" customWidth="1"/>
    <col min="9218" max="9218" width="7.42578125" customWidth="1"/>
    <col min="9219" max="9219" width="9.85546875" bestFit="1" customWidth="1"/>
    <col min="9220" max="9220" width="10.28515625" customWidth="1"/>
    <col min="9221" max="9221" width="10.140625" customWidth="1"/>
    <col min="9222" max="9222" width="9.85546875" bestFit="1" customWidth="1"/>
    <col min="9223" max="9223" width="13.5703125" customWidth="1"/>
    <col min="9224" max="9224" width="11.140625" customWidth="1"/>
    <col min="9225" max="9225" width="13.140625" customWidth="1"/>
    <col min="9226" max="9226" width="13.42578125" bestFit="1" customWidth="1"/>
    <col min="9229" max="9230" width="20.5703125" bestFit="1" customWidth="1"/>
    <col min="9473" max="9473" width="23.85546875" customWidth="1"/>
    <col min="9474" max="9474" width="7.42578125" customWidth="1"/>
    <col min="9475" max="9475" width="9.85546875" bestFit="1" customWidth="1"/>
    <col min="9476" max="9476" width="10.28515625" customWidth="1"/>
    <col min="9477" max="9477" width="10.140625" customWidth="1"/>
    <col min="9478" max="9478" width="9.85546875" bestFit="1" customWidth="1"/>
    <col min="9479" max="9479" width="13.5703125" customWidth="1"/>
    <col min="9480" max="9480" width="11.140625" customWidth="1"/>
    <col min="9481" max="9481" width="13.140625" customWidth="1"/>
    <col min="9482" max="9482" width="13.42578125" bestFit="1" customWidth="1"/>
    <col min="9485" max="9486" width="20.5703125" bestFit="1" customWidth="1"/>
    <col min="9729" max="9729" width="23.85546875" customWidth="1"/>
    <col min="9730" max="9730" width="7.42578125" customWidth="1"/>
    <col min="9731" max="9731" width="9.85546875" bestFit="1" customWidth="1"/>
    <col min="9732" max="9732" width="10.28515625" customWidth="1"/>
    <col min="9733" max="9733" width="10.140625" customWidth="1"/>
    <col min="9734" max="9734" width="9.85546875" bestFit="1" customWidth="1"/>
    <col min="9735" max="9735" width="13.5703125" customWidth="1"/>
    <col min="9736" max="9736" width="11.140625" customWidth="1"/>
    <col min="9737" max="9737" width="13.140625" customWidth="1"/>
    <col min="9738" max="9738" width="13.42578125" bestFit="1" customWidth="1"/>
    <col min="9741" max="9742" width="20.5703125" bestFit="1" customWidth="1"/>
    <col min="9985" max="9985" width="23.85546875" customWidth="1"/>
    <col min="9986" max="9986" width="7.42578125" customWidth="1"/>
    <col min="9987" max="9987" width="9.85546875" bestFit="1" customWidth="1"/>
    <col min="9988" max="9988" width="10.28515625" customWidth="1"/>
    <col min="9989" max="9989" width="10.140625" customWidth="1"/>
    <col min="9990" max="9990" width="9.85546875" bestFit="1" customWidth="1"/>
    <col min="9991" max="9991" width="13.5703125" customWidth="1"/>
    <col min="9992" max="9992" width="11.140625" customWidth="1"/>
    <col min="9993" max="9993" width="13.140625" customWidth="1"/>
    <col min="9994" max="9994" width="13.42578125" bestFit="1" customWidth="1"/>
    <col min="9997" max="9998" width="20.5703125" bestFit="1" customWidth="1"/>
    <col min="10241" max="10241" width="23.85546875" customWidth="1"/>
    <col min="10242" max="10242" width="7.42578125" customWidth="1"/>
    <col min="10243" max="10243" width="9.85546875" bestFit="1" customWidth="1"/>
    <col min="10244" max="10244" width="10.28515625" customWidth="1"/>
    <col min="10245" max="10245" width="10.140625" customWidth="1"/>
    <col min="10246" max="10246" width="9.85546875" bestFit="1" customWidth="1"/>
    <col min="10247" max="10247" width="13.5703125" customWidth="1"/>
    <col min="10248" max="10248" width="11.140625" customWidth="1"/>
    <col min="10249" max="10249" width="13.140625" customWidth="1"/>
    <col min="10250" max="10250" width="13.42578125" bestFit="1" customWidth="1"/>
    <col min="10253" max="10254" width="20.5703125" bestFit="1" customWidth="1"/>
    <col min="10497" max="10497" width="23.85546875" customWidth="1"/>
    <col min="10498" max="10498" width="7.42578125" customWidth="1"/>
    <col min="10499" max="10499" width="9.85546875" bestFit="1" customWidth="1"/>
    <col min="10500" max="10500" width="10.28515625" customWidth="1"/>
    <col min="10501" max="10501" width="10.140625" customWidth="1"/>
    <col min="10502" max="10502" width="9.85546875" bestFit="1" customWidth="1"/>
    <col min="10503" max="10503" width="13.5703125" customWidth="1"/>
    <col min="10504" max="10504" width="11.140625" customWidth="1"/>
    <col min="10505" max="10505" width="13.140625" customWidth="1"/>
    <col min="10506" max="10506" width="13.42578125" bestFit="1" customWidth="1"/>
    <col min="10509" max="10510" width="20.5703125" bestFit="1" customWidth="1"/>
    <col min="10753" max="10753" width="23.85546875" customWidth="1"/>
    <col min="10754" max="10754" width="7.42578125" customWidth="1"/>
    <col min="10755" max="10755" width="9.85546875" bestFit="1" customWidth="1"/>
    <col min="10756" max="10756" width="10.28515625" customWidth="1"/>
    <col min="10757" max="10757" width="10.140625" customWidth="1"/>
    <col min="10758" max="10758" width="9.85546875" bestFit="1" customWidth="1"/>
    <col min="10759" max="10759" width="13.5703125" customWidth="1"/>
    <col min="10760" max="10760" width="11.140625" customWidth="1"/>
    <col min="10761" max="10761" width="13.140625" customWidth="1"/>
    <col min="10762" max="10762" width="13.42578125" bestFit="1" customWidth="1"/>
    <col min="10765" max="10766" width="20.5703125" bestFit="1" customWidth="1"/>
    <col min="11009" max="11009" width="23.85546875" customWidth="1"/>
    <col min="11010" max="11010" width="7.42578125" customWidth="1"/>
    <col min="11011" max="11011" width="9.85546875" bestFit="1" customWidth="1"/>
    <col min="11012" max="11012" width="10.28515625" customWidth="1"/>
    <col min="11013" max="11013" width="10.140625" customWidth="1"/>
    <col min="11014" max="11014" width="9.85546875" bestFit="1" customWidth="1"/>
    <col min="11015" max="11015" width="13.5703125" customWidth="1"/>
    <col min="11016" max="11016" width="11.140625" customWidth="1"/>
    <col min="11017" max="11017" width="13.140625" customWidth="1"/>
    <col min="11018" max="11018" width="13.42578125" bestFit="1" customWidth="1"/>
    <col min="11021" max="11022" width="20.5703125" bestFit="1" customWidth="1"/>
    <col min="11265" max="11265" width="23.85546875" customWidth="1"/>
    <col min="11266" max="11266" width="7.42578125" customWidth="1"/>
    <col min="11267" max="11267" width="9.85546875" bestFit="1" customWidth="1"/>
    <col min="11268" max="11268" width="10.28515625" customWidth="1"/>
    <col min="11269" max="11269" width="10.140625" customWidth="1"/>
    <col min="11270" max="11270" width="9.85546875" bestFit="1" customWidth="1"/>
    <col min="11271" max="11271" width="13.5703125" customWidth="1"/>
    <col min="11272" max="11272" width="11.140625" customWidth="1"/>
    <col min="11273" max="11273" width="13.140625" customWidth="1"/>
    <col min="11274" max="11274" width="13.42578125" bestFit="1" customWidth="1"/>
    <col min="11277" max="11278" width="20.5703125" bestFit="1" customWidth="1"/>
    <col min="11521" max="11521" width="23.85546875" customWidth="1"/>
    <col min="11522" max="11522" width="7.42578125" customWidth="1"/>
    <col min="11523" max="11523" width="9.85546875" bestFit="1" customWidth="1"/>
    <col min="11524" max="11524" width="10.28515625" customWidth="1"/>
    <col min="11525" max="11525" width="10.140625" customWidth="1"/>
    <col min="11526" max="11526" width="9.85546875" bestFit="1" customWidth="1"/>
    <col min="11527" max="11527" width="13.5703125" customWidth="1"/>
    <col min="11528" max="11528" width="11.140625" customWidth="1"/>
    <col min="11529" max="11529" width="13.140625" customWidth="1"/>
    <col min="11530" max="11530" width="13.42578125" bestFit="1" customWidth="1"/>
    <col min="11533" max="11534" width="20.5703125" bestFit="1" customWidth="1"/>
    <col min="11777" max="11777" width="23.85546875" customWidth="1"/>
    <col min="11778" max="11778" width="7.42578125" customWidth="1"/>
    <col min="11779" max="11779" width="9.85546875" bestFit="1" customWidth="1"/>
    <col min="11780" max="11780" width="10.28515625" customWidth="1"/>
    <col min="11781" max="11781" width="10.140625" customWidth="1"/>
    <col min="11782" max="11782" width="9.85546875" bestFit="1" customWidth="1"/>
    <col min="11783" max="11783" width="13.5703125" customWidth="1"/>
    <col min="11784" max="11784" width="11.140625" customWidth="1"/>
    <col min="11785" max="11785" width="13.140625" customWidth="1"/>
    <col min="11786" max="11786" width="13.42578125" bestFit="1" customWidth="1"/>
    <col min="11789" max="11790" width="20.5703125" bestFit="1" customWidth="1"/>
    <col min="12033" max="12033" width="23.85546875" customWidth="1"/>
    <col min="12034" max="12034" width="7.42578125" customWidth="1"/>
    <col min="12035" max="12035" width="9.85546875" bestFit="1" customWidth="1"/>
    <col min="12036" max="12036" width="10.28515625" customWidth="1"/>
    <col min="12037" max="12037" width="10.140625" customWidth="1"/>
    <col min="12038" max="12038" width="9.85546875" bestFit="1" customWidth="1"/>
    <col min="12039" max="12039" width="13.5703125" customWidth="1"/>
    <col min="12040" max="12040" width="11.140625" customWidth="1"/>
    <col min="12041" max="12041" width="13.140625" customWidth="1"/>
    <col min="12042" max="12042" width="13.42578125" bestFit="1" customWidth="1"/>
    <col min="12045" max="12046" width="20.5703125" bestFit="1" customWidth="1"/>
    <col min="12289" max="12289" width="23.85546875" customWidth="1"/>
    <col min="12290" max="12290" width="7.42578125" customWidth="1"/>
    <col min="12291" max="12291" width="9.85546875" bestFit="1" customWidth="1"/>
    <col min="12292" max="12292" width="10.28515625" customWidth="1"/>
    <col min="12293" max="12293" width="10.140625" customWidth="1"/>
    <col min="12294" max="12294" width="9.85546875" bestFit="1" customWidth="1"/>
    <col min="12295" max="12295" width="13.5703125" customWidth="1"/>
    <col min="12296" max="12296" width="11.140625" customWidth="1"/>
    <col min="12297" max="12297" width="13.140625" customWidth="1"/>
    <col min="12298" max="12298" width="13.42578125" bestFit="1" customWidth="1"/>
    <col min="12301" max="12302" width="20.5703125" bestFit="1" customWidth="1"/>
    <col min="12545" max="12545" width="23.85546875" customWidth="1"/>
    <col min="12546" max="12546" width="7.42578125" customWidth="1"/>
    <col min="12547" max="12547" width="9.85546875" bestFit="1" customWidth="1"/>
    <col min="12548" max="12548" width="10.28515625" customWidth="1"/>
    <col min="12549" max="12549" width="10.140625" customWidth="1"/>
    <col min="12550" max="12550" width="9.85546875" bestFit="1" customWidth="1"/>
    <col min="12551" max="12551" width="13.5703125" customWidth="1"/>
    <col min="12552" max="12552" width="11.140625" customWidth="1"/>
    <col min="12553" max="12553" width="13.140625" customWidth="1"/>
    <col min="12554" max="12554" width="13.42578125" bestFit="1" customWidth="1"/>
    <col min="12557" max="12558" width="20.5703125" bestFit="1" customWidth="1"/>
    <col min="12801" max="12801" width="23.85546875" customWidth="1"/>
    <col min="12802" max="12802" width="7.42578125" customWidth="1"/>
    <col min="12803" max="12803" width="9.85546875" bestFit="1" customWidth="1"/>
    <col min="12804" max="12804" width="10.28515625" customWidth="1"/>
    <col min="12805" max="12805" width="10.140625" customWidth="1"/>
    <col min="12806" max="12806" width="9.85546875" bestFit="1" customWidth="1"/>
    <col min="12807" max="12807" width="13.5703125" customWidth="1"/>
    <col min="12808" max="12808" width="11.140625" customWidth="1"/>
    <col min="12809" max="12809" width="13.140625" customWidth="1"/>
    <col min="12810" max="12810" width="13.42578125" bestFit="1" customWidth="1"/>
    <col min="12813" max="12814" width="20.5703125" bestFit="1" customWidth="1"/>
    <col min="13057" max="13057" width="23.85546875" customWidth="1"/>
    <col min="13058" max="13058" width="7.42578125" customWidth="1"/>
    <col min="13059" max="13059" width="9.85546875" bestFit="1" customWidth="1"/>
    <col min="13060" max="13060" width="10.28515625" customWidth="1"/>
    <col min="13061" max="13061" width="10.140625" customWidth="1"/>
    <col min="13062" max="13062" width="9.85546875" bestFit="1" customWidth="1"/>
    <col min="13063" max="13063" width="13.5703125" customWidth="1"/>
    <col min="13064" max="13064" width="11.140625" customWidth="1"/>
    <col min="13065" max="13065" width="13.140625" customWidth="1"/>
    <col min="13066" max="13066" width="13.42578125" bestFit="1" customWidth="1"/>
    <col min="13069" max="13070" width="20.5703125" bestFit="1" customWidth="1"/>
    <col min="13313" max="13313" width="23.85546875" customWidth="1"/>
    <col min="13314" max="13314" width="7.42578125" customWidth="1"/>
    <col min="13315" max="13315" width="9.85546875" bestFit="1" customWidth="1"/>
    <col min="13316" max="13316" width="10.28515625" customWidth="1"/>
    <col min="13317" max="13317" width="10.140625" customWidth="1"/>
    <col min="13318" max="13318" width="9.85546875" bestFit="1" customWidth="1"/>
    <col min="13319" max="13319" width="13.5703125" customWidth="1"/>
    <col min="13320" max="13320" width="11.140625" customWidth="1"/>
    <col min="13321" max="13321" width="13.140625" customWidth="1"/>
    <col min="13322" max="13322" width="13.42578125" bestFit="1" customWidth="1"/>
    <col min="13325" max="13326" width="20.5703125" bestFit="1" customWidth="1"/>
    <col min="13569" max="13569" width="23.85546875" customWidth="1"/>
    <col min="13570" max="13570" width="7.42578125" customWidth="1"/>
    <col min="13571" max="13571" width="9.85546875" bestFit="1" customWidth="1"/>
    <col min="13572" max="13572" width="10.28515625" customWidth="1"/>
    <col min="13573" max="13573" width="10.140625" customWidth="1"/>
    <col min="13574" max="13574" width="9.85546875" bestFit="1" customWidth="1"/>
    <col min="13575" max="13575" width="13.5703125" customWidth="1"/>
    <col min="13576" max="13576" width="11.140625" customWidth="1"/>
    <col min="13577" max="13577" width="13.140625" customWidth="1"/>
    <col min="13578" max="13578" width="13.42578125" bestFit="1" customWidth="1"/>
    <col min="13581" max="13582" width="20.5703125" bestFit="1" customWidth="1"/>
    <col min="13825" max="13825" width="23.85546875" customWidth="1"/>
    <col min="13826" max="13826" width="7.42578125" customWidth="1"/>
    <col min="13827" max="13827" width="9.85546875" bestFit="1" customWidth="1"/>
    <col min="13828" max="13828" width="10.28515625" customWidth="1"/>
    <col min="13829" max="13829" width="10.140625" customWidth="1"/>
    <col min="13830" max="13830" width="9.85546875" bestFit="1" customWidth="1"/>
    <col min="13831" max="13831" width="13.5703125" customWidth="1"/>
    <col min="13832" max="13832" width="11.140625" customWidth="1"/>
    <col min="13833" max="13833" width="13.140625" customWidth="1"/>
    <col min="13834" max="13834" width="13.42578125" bestFit="1" customWidth="1"/>
    <col min="13837" max="13838" width="20.5703125" bestFit="1" customWidth="1"/>
    <col min="14081" max="14081" width="23.85546875" customWidth="1"/>
    <col min="14082" max="14082" width="7.42578125" customWidth="1"/>
    <col min="14083" max="14083" width="9.85546875" bestFit="1" customWidth="1"/>
    <col min="14084" max="14084" width="10.28515625" customWidth="1"/>
    <col min="14085" max="14085" width="10.140625" customWidth="1"/>
    <col min="14086" max="14086" width="9.85546875" bestFit="1" customWidth="1"/>
    <col min="14087" max="14087" width="13.5703125" customWidth="1"/>
    <col min="14088" max="14088" width="11.140625" customWidth="1"/>
    <col min="14089" max="14089" width="13.140625" customWidth="1"/>
    <col min="14090" max="14090" width="13.42578125" bestFit="1" customWidth="1"/>
    <col min="14093" max="14094" width="20.5703125" bestFit="1" customWidth="1"/>
    <col min="14337" max="14337" width="23.85546875" customWidth="1"/>
    <col min="14338" max="14338" width="7.42578125" customWidth="1"/>
    <col min="14339" max="14339" width="9.85546875" bestFit="1" customWidth="1"/>
    <col min="14340" max="14340" width="10.28515625" customWidth="1"/>
    <col min="14341" max="14341" width="10.140625" customWidth="1"/>
    <col min="14342" max="14342" width="9.85546875" bestFit="1" customWidth="1"/>
    <col min="14343" max="14343" width="13.5703125" customWidth="1"/>
    <col min="14344" max="14344" width="11.140625" customWidth="1"/>
    <col min="14345" max="14345" width="13.140625" customWidth="1"/>
    <col min="14346" max="14346" width="13.42578125" bestFit="1" customWidth="1"/>
    <col min="14349" max="14350" width="20.5703125" bestFit="1" customWidth="1"/>
    <col min="14593" max="14593" width="23.85546875" customWidth="1"/>
    <col min="14594" max="14594" width="7.42578125" customWidth="1"/>
    <col min="14595" max="14595" width="9.85546875" bestFit="1" customWidth="1"/>
    <col min="14596" max="14596" width="10.28515625" customWidth="1"/>
    <col min="14597" max="14597" width="10.140625" customWidth="1"/>
    <col min="14598" max="14598" width="9.85546875" bestFit="1" customWidth="1"/>
    <col min="14599" max="14599" width="13.5703125" customWidth="1"/>
    <col min="14600" max="14600" width="11.140625" customWidth="1"/>
    <col min="14601" max="14601" width="13.140625" customWidth="1"/>
    <col min="14602" max="14602" width="13.42578125" bestFit="1" customWidth="1"/>
    <col min="14605" max="14606" width="20.5703125" bestFit="1" customWidth="1"/>
    <col min="14849" max="14849" width="23.85546875" customWidth="1"/>
    <col min="14850" max="14850" width="7.42578125" customWidth="1"/>
    <col min="14851" max="14851" width="9.85546875" bestFit="1" customWidth="1"/>
    <col min="14852" max="14852" width="10.28515625" customWidth="1"/>
    <col min="14853" max="14853" width="10.140625" customWidth="1"/>
    <col min="14854" max="14854" width="9.85546875" bestFit="1" customWidth="1"/>
    <col min="14855" max="14855" width="13.5703125" customWidth="1"/>
    <col min="14856" max="14856" width="11.140625" customWidth="1"/>
    <col min="14857" max="14857" width="13.140625" customWidth="1"/>
    <col min="14858" max="14858" width="13.42578125" bestFit="1" customWidth="1"/>
    <col min="14861" max="14862" width="20.5703125" bestFit="1" customWidth="1"/>
    <col min="15105" max="15105" width="23.85546875" customWidth="1"/>
    <col min="15106" max="15106" width="7.42578125" customWidth="1"/>
    <col min="15107" max="15107" width="9.85546875" bestFit="1" customWidth="1"/>
    <col min="15108" max="15108" width="10.28515625" customWidth="1"/>
    <col min="15109" max="15109" width="10.140625" customWidth="1"/>
    <col min="15110" max="15110" width="9.85546875" bestFit="1" customWidth="1"/>
    <col min="15111" max="15111" width="13.5703125" customWidth="1"/>
    <col min="15112" max="15112" width="11.140625" customWidth="1"/>
    <col min="15113" max="15113" width="13.140625" customWidth="1"/>
    <col min="15114" max="15114" width="13.42578125" bestFit="1" customWidth="1"/>
    <col min="15117" max="15118" width="20.5703125" bestFit="1" customWidth="1"/>
    <col min="15361" max="15361" width="23.85546875" customWidth="1"/>
    <col min="15362" max="15362" width="7.42578125" customWidth="1"/>
    <col min="15363" max="15363" width="9.85546875" bestFit="1" customWidth="1"/>
    <col min="15364" max="15364" width="10.28515625" customWidth="1"/>
    <col min="15365" max="15365" width="10.140625" customWidth="1"/>
    <col min="15366" max="15366" width="9.85546875" bestFit="1" customWidth="1"/>
    <col min="15367" max="15367" width="13.5703125" customWidth="1"/>
    <col min="15368" max="15368" width="11.140625" customWidth="1"/>
    <col min="15369" max="15369" width="13.140625" customWidth="1"/>
    <col min="15370" max="15370" width="13.42578125" bestFit="1" customWidth="1"/>
    <col min="15373" max="15374" width="20.5703125" bestFit="1" customWidth="1"/>
    <col min="15617" max="15617" width="23.85546875" customWidth="1"/>
    <col min="15618" max="15618" width="7.42578125" customWidth="1"/>
    <col min="15619" max="15619" width="9.85546875" bestFit="1" customWidth="1"/>
    <col min="15620" max="15620" width="10.28515625" customWidth="1"/>
    <col min="15621" max="15621" width="10.140625" customWidth="1"/>
    <col min="15622" max="15622" width="9.85546875" bestFit="1" customWidth="1"/>
    <col min="15623" max="15623" width="13.5703125" customWidth="1"/>
    <col min="15624" max="15624" width="11.140625" customWidth="1"/>
    <col min="15625" max="15625" width="13.140625" customWidth="1"/>
    <col min="15626" max="15626" width="13.42578125" bestFit="1" customWidth="1"/>
    <col min="15629" max="15630" width="20.5703125" bestFit="1" customWidth="1"/>
    <col min="15873" max="15873" width="23.85546875" customWidth="1"/>
    <col min="15874" max="15874" width="7.42578125" customWidth="1"/>
    <col min="15875" max="15875" width="9.85546875" bestFit="1" customWidth="1"/>
    <col min="15876" max="15876" width="10.28515625" customWidth="1"/>
    <col min="15877" max="15877" width="10.140625" customWidth="1"/>
    <col min="15878" max="15878" width="9.85546875" bestFit="1" customWidth="1"/>
    <col min="15879" max="15879" width="13.5703125" customWidth="1"/>
    <col min="15880" max="15880" width="11.140625" customWidth="1"/>
    <col min="15881" max="15881" width="13.140625" customWidth="1"/>
    <col min="15882" max="15882" width="13.42578125" bestFit="1" customWidth="1"/>
    <col min="15885" max="15886" width="20.5703125" bestFit="1" customWidth="1"/>
    <col min="16129" max="16129" width="23.85546875" customWidth="1"/>
    <col min="16130" max="16130" width="7.42578125" customWidth="1"/>
    <col min="16131" max="16131" width="9.85546875" bestFit="1" customWidth="1"/>
    <col min="16132" max="16132" width="10.28515625" customWidth="1"/>
    <col min="16133" max="16133" width="10.140625" customWidth="1"/>
    <col min="16134" max="16134" width="9.85546875" bestFit="1" customWidth="1"/>
    <col min="16135" max="16135" width="13.5703125" customWidth="1"/>
    <col min="16136" max="16136" width="11.140625" customWidth="1"/>
    <col min="16137" max="16137" width="13.140625" customWidth="1"/>
    <col min="16138" max="16138" width="13.42578125" bestFit="1" customWidth="1"/>
    <col min="16141" max="16142" width="20.5703125" bestFit="1" customWidth="1"/>
  </cols>
  <sheetData>
    <row r="1" spans="1:10" s="102" customFormat="1" ht="15" customHeight="1" x14ac:dyDescent="0.2">
      <c r="A1" s="134" t="s">
        <v>169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0" s="102" customFormat="1" ht="15" customHeight="1" x14ac:dyDescent="0.2">
      <c r="A2" s="135"/>
      <c r="B2" s="135"/>
      <c r="C2" s="135"/>
      <c r="D2" s="135"/>
      <c r="E2" s="135"/>
      <c r="F2" s="135"/>
      <c r="G2" s="135"/>
      <c r="H2" s="135"/>
      <c r="I2" s="135"/>
      <c r="J2" s="135"/>
    </row>
    <row r="3" spans="1:10" s="102" customFormat="1" ht="15" customHeight="1" x14ac:dyDescent="0.2">
      <c r="A3" s="136" t="s">
        <v>172</v>
      </c>
      <c r="B3" s="136"/>
      <c r="C3" s="136"/>
      <c r="D3" s="136"/>
      <c r="E3" s="136"/>
      <c r="F3" s="136"/>
      <c r="G3" s="136"/>
      <c r="H3" s="136"/>
      <c r="I3" s="136"/>
      <c r="J3" s="136"/>
    </row>
    <row r="4" spans="1:10" s="102" customFormat="1" ht="25.5" customHeight="1" x14ac:dyDescent="0.2">
      <c r="A4" s="115" t="s">
        <v>23</v>
      </c>
      <c r="B4" s="115" t="s">
        <v>4</v>
      </c>
      <c r="C4" s="115" t="s">
        <v>2</v>
      </c>
      <c r="D4" s="115" t="s">
        <v>24</v>
      </c>
      <c r="E4" s="115" t="s">
        <v>25</v>
      </c>
      <c r="F4" s="115" t="s">
        <v>26</v>
      </c>
      <c r="G4" s="116" t="s">
        <v>27</v>
      </c>
      <c r="H4" s="116" t="s">
        <v>28</v>
      </c>
      <c r="I4" s="116" t="s">
        <v>29</v>
      </c>
      <c r="J4" s="116" t="s">
        <v>30</v>
      </c>
    </row>
    <row r="5" spans="1:10" s="102" customFormat="1" ht="18" customHeight="1" x14ac:dyDescent="0.2">
      <c r="A5" s="106" t="s">
        <v>31</v>
      </c>
      <c r="B5" s="106" t="s">
        <v>17</v>
      </c>
      <c r="C5" s="107">
        <v>23458</v>
      </c>
      <c r="D5" s="107">
        <v>42539</v>
      </c>
      <c r="E5" s="107">
        <v>42542</v>
      </c>
      <c r="F5" s="108">
        <v>42577</v>
      </c>
      <c r="G5" s="109">
        <v>42000</v>
      </c>
      <c r="H5" s="109">
        <v>43.74</v>
      </c>
      <c r="I5" s="109">
        <v>0</v>
      </c>
      <c r="J5" s="109">
        <f>+G5+H5+I5</f>
        <v>42043.74</v>
      </c>
    </row>
    <row r="6" spans="1:10" s="102" customFormat="1" ht="18" customHeight="1" x14ac:dyDescent="0.2">
      <c r="A6" s="106" t="s">
        <v>32</v>
      </c>
      <c r="B6" s="106" t="s">
        <v>13</v>
      </c>
      <c r="C6" s="107">
        <v>12328</v>
      </c>
      <c r="D6" s="107">
        <v>42842</v>
      </c>
      <c r="E6" s="107">
        <v>42850</v>
      </c>
      <c r="F6" s="108">
        <v>42857</v>
      </c>
      <c r="G6" s="109">
        <v>20000</v>
      </c>
      <c r="H6" s="109">
        <v>8.2200000000000006</v>
      </c>
      <c r="I6" s="109">
        <v>0</v>
      </c>
      <c r="J6" s="109">
        <f t="shared" ref="J6:J69" si="0">+G6+H6+I6</f>
        <v>20008.22</v>
      </c>
    </row>
    <row r="7" spans="1:10" s="102" customFormat="1" ht="18" customHeight="1" x14ac:dyDescent="0.2">
      <c r="A7" s="106" t="s">
        <v>32</v>
      </c>
      <c r="B7" s="106" t="s">
        <v>17</v>
      </c>
      <c r="C7" s="107">
        <v>7937</v>
      </c>
      <c r="D7" s="107">
        <v>41879</v>
      </c>
      <c r="E7" s="107">
        <v>41885</v>
      </c>
      <c r="F7" s="108">
        <v>41907</v>
      </c>
      <c r="G7" s="109">
        <v>12500</v>
      </c>
      <c r="H7" s="109">
        <v>9.7200000000000006</v>
      </c>
      <c r="I7" s="109">
        <v>0</v>
      </c>
      <c r="J7" s="109">
        <f t="shared" si="0"/>
        <v>12509.72</v>
      </c>
    </row>
    <row r="8" spans="1:10" s="102" customFormat="1" ht="18" customHeight="1" x14ac:dyDescent="0.2">
      <c r="A8" s="106" t="s">
        <v>32</v>
      </c>
      <c r="B8" s="106" t="s">
        <v>13</v>
      </c>
      <c r="C8" s="107">
        <v>10194</v>
      </c>
      <c r="D8" s="107">
        <v>42574</v>
      </c>
      <c r="E8" s="107">
        <v>42578</v>
      </c>
      <c r="F8" s="108">
        <v>42629</v>
      </c>
      <c r="G8" s="109">
        <v>30500</v>
      </c>
      <c r="H8" s="109">
        <v>45.96</v>
      </c>
      <c r="I8" s="109">
        <v>0</v>
      </c>
      <c r="J8" s="109">
        <f t="shared" si="0"/>
        <v>30545.96</v>
      </c>
    </row>
    <row r="9" spans="1:10" s="102" customFormat="1" ht="18" customHeight="1" x14ac:dyDescent="0.2">
      <c r="A9" s="106" t="s">
        <v>32</v>
      </c>
      <c r="B9" s="106" t="s">
        <v>13</v>
      </c>
      <c r="C9" s="107">
        <v>11028</v>
      </c>
      <c r="D9" s="107">
        <v>43234</v>
      </c>
      <c r="E9" s="107">
        <v>43244</v>
      </c>
      <c r="F9" s="108">
        <v>43263</v>
      </c>
      <c r="G9" s="109">
        <v>35500</v>
      </c>
      <c r="H9" s="109">
        <v>28.21</v>
      </c>
      <c r="I9" s="109">
        <v>0</v>
      </c>
      <c r="J9" s="109">
        <f t="shared" si="0"/>
        <v>35528.21</v>
      </c>
    </row>
    <row r="10" spans="1:10" s="102" customFormat="1" ht="18" customHeight="1" x14ac:dyDescent="0.2">
      <c r="A10" s="106" t="s">
        <v>32</v>
      </c>
      <c r="B10" s="106" t="s">
        <v>17</v>
      </c>
      <c r="C10" s="107">
        <v>7983</v>
      </c>
      <c r="D10" s="107">
        <v>42597</v>
      </c>
      <c r="E10" s="107">
        <v>42621</v>
      </c>
      <c r="F10" s="108">
        <v>42646</v>
      </c>
      <c r="G10" s="109">
        <v>8000</v>
      </c>
      <c r="H10" s="109">
        <v>10.74</v>
      </c>
      <c r="I10" s="109">
        <v>0</v>
      </c>
      <c r="J10" s="109">
        <f t="shared" si="0"/>
        <v>8010.74</v>
      </c>
    </row>
    <row r="11" spans="1:10" s="102" customFormat="1" ht="18" customHeight="1" x14ac:dyDescent="0.2">
      <c r="A11" s="106" t="s">
        <v>32</v>
      </c>
      <c r="B11" s="106" t="s">
        <v>17</v>
      </c>
      <c r="C11" s="107">
        <v>11770</v>
      </c>
      <c r="D11" s="107">
        <v>42142</v>
      </c>
      <c r="E11" s="107">
        <v>42145</v>
      </c>
      <c r="F11" s="108">
        <v>42164</v>
      </c>
      <c r="G11" s="109">
        <v>11500</v>
      </c>
      <c r="H11" s="109">
        <v>7.03</v>
      </c>
      <c r="I11" s="109">
        <v>0</v>
      </c>
      <c r="J11" s="109">
        <f t="shared" si="0"/>
        <v>11507.03</v>
      </c>
    </row>
    <row r="12" spans="1:10" s="102" customFormat="1" ht="18" customHeight="1" x14ac:dyDescent="0.2">
      <c r="A12" s="106" t="s">
        <v>32</v>
      </c>
      <c r="B12" s="106" t="s">
        <v>13</v>
      </c>
      <c r="C12" s="107">
        <v>8954</v>
      </c>
      <c r="D12" s="107">
        <v>42442</v>
      </c>
      <c r="E12" s="107">
        <v>42514</v>
      </c>
      <c r="F12" s="108">
        <v>42559</v>
      </c>
      <c r="G12" s="109">
        <v>17500</v>
      </c>
      <c r="H12" s="109">
        <v>56.1</v>
      </c>
      <c r="I12" s="109">
        <v>0</v>
      </c>
      <c r="J12" s="109">
        <f t="shared" si="0"/>
        <v>17556.099999999999</v>
      </c>
    </row>
    <row r="13" spans="1:10" s="102" customFormat="1" ht="18" customHeight="1" x14ac:dyDescent="0.2">
      <c r="A13" s="106" t="s">
        <v>32</v>
      </c>
      <c r="B13" s="106" t="s">
        <v>17</v>
      </c>
      <c r="C13" s="107">
        <v>8424</v>
      </c>
      <c r="D13" s="107">
        <v>42074</v>
      </c>
      <c r="E13" s="107">
        <v>42083</v>
      </c>
      <c r="F13" s="108">
        <v>42093</v>
      </c>
      <c r="G13" s="109">
        <v>8000</v>
      </c>
      <c r="H13" s="109">
        <v>4.22</v>
      </c>
      <c r="I13" s="109">
        <v>0</v>
      </c>
      <c r="J13" s="109">
        <f t="shared" si="0"/>
        <v>8004.22</v>
      </c>
    </row>
    <row r="14" spans="1:10" s="102" customFormat="1" ht="18" customHeight="1" x14ac:dyDescent="0.2">
      <c r="A14" s="106" t="s">
        <v>32</v>
      </c>
      <c r="B14" s="106" t="s">
        <v>17</v>
      </c>
      <c r="C14" s="107">
        <v>10471</v>
      </c>
      <c r="D14" s="107">
        <v>41880</v>
      </c>
      <c r="E14" s="107">
        <v>42433</v>
      </c>
      <c r="F14" s="108">
        <v>42478</v>
      </c>
      <c r="G14" s="109">
        <v>5000</v>
      </c>
      <c r="H14" s="109">
        <v>0</v>
      </c>
      <c r="I14" s="109">
        <v>0</v>
      </c>
      <c r="J14" s="109">
        <f t="shared" si="0"/>
        <v>5000</v>
      </c>
    </row>
    <row r="15" spans="1:10" s="102" customFormat="1" ht="18" customHeight="1" x14ac:dyDescent="0.2">
      <c r="A15" s="106" t="s">
        <v>32</v>
      </c>
      <c r="B15" s="106" t="s">
        <v>13</v>
      </c>
      <c r="C15" s="107">
        <v>10228</v>
      </c>
      <c r="D15" s="107">
        <v>43285</v>
      </c>
      <c r="E15" s="107">
        <v>43292</v>
      </c>
      <c r="F15" s="108">
        <v>43326</v>
      </c>
      <c r="G15" s="109">
        <v>26000</v>
      </c>
      <c r="H15" s="109">
        <v>29.21</v>
      </c>
      <c r="I15" s="109">
        <v>0</v>
      </c>
      <c r="J15" s="109">
        <f t="shared" si="0"/>
        <v>26029.21</v>
      </c>
    </row>
    <row r="16" spans="1:10" s="102" customFormat="1" ht="18" customHeight="1" x14ac:dyDescent="0.2">
      <c r="A16" s="106" t="s">
        <v>32</v>
      </c>
      <c r="B16" s="106" t="s">
        <v>17</v>
      </c>
      <c r="C16" s="107">
        <v>12522</v>
      </c>
      <c r="D16" s="107">
        <v>41782</v>
      </c>
      <c r="E16" s="107">
        <v>41799</v>
      </c>
      <c r="F16" s="108">
        <v>41809</v>
      </c>
      <c r="G16" s="109">
        <v>16500</v>
      </c>
      <c r="H16" s="109">
        <v>12.38</v>
      </c>
      <c r="I16" s="109">
        <v>0</v>
      </c>
      <c r="J16" s="109">
        <f t="shared" si="0"/>
        <v>16512.38</v>
      </c>
    </row>
    <row r="17" spans="1:10" s="102" customFormat="1" ht="18" customHeight="1" x14ac:dyDescent="0.2">
      <c r="A17" s="106" t="s">
        <v>31</v>
      </c>
      <c r="B17" s="106" t="s">
        <v>17</v>
      </c>
      <c r="C17" s="107">
        <v>21395</v>
      </c>
      <c r="D17" s="107">
        <v>42754</v>
      </c>
      <c r="E17" s="107">
        <v>42761</v>
      </c>
      <c r="F17" s="108">
        <v>42780</v>
      </c>
      <c r="G17" s="109">
        <v>23000</v>
      </c>
      <c r="H17" s="109">
        <v>16.38</v>
      </c>
      <c r="I17" s="109">
        <v>0</v>
      </c>
      <c r="J17" s="109">
        <f t="shared" si="0"/>
        <v>23016.38</v>
      </c>
    </row>
    <row r="18" spans="1:10" s="102" customFormat="1" ht="18" customHeight="1" x14ac:dyDescent="0.2">
      <c r="A18" s="106" t="s">
        <v>33</v>
      </c>
      <c r="B18" s="106" t="s">
        <v>17</v>
      </c>
      <c r="C18" s="107">
        <v>21395</v>
      </c>
      <c r="D18" s="107">
        <v>42754</v>
      </c>
      <c r="E18" s="107">
        <v>42761</v>
      </c>
      <c r="F18" s="108">
        <v>42780</v>
      </c>
      <c r="G18" s="109">
        <v>23000</v>
      </c>
      <c r="H18" s="109">
        <v>16.38</v>
      </c>
      <c r="I18" s="109">
        <v>0</v>
      </c>
      <c r="J18" s="109">
        <f t="shared" si="0"/>
        <v>23016.38</v>
      </c>
    </row>
    <row r="19" spans="1:10" s="102" customFormat="1" ht="18" customHeight="1" x14ac:dyDescent="0.2">
      <c r="A19" s="106" t="s">
        <v>32</v>
      </c>
      <c r="B19" s="106" t="s">
        <v>13</v>
      </c>
      <c r="C19" s="107">
        <v>12637</v>
      </c>
      <c r="D19" s="107">
        <v>42551</v>
      </c>
      <c r="E19" s="107">
        <v>42570</v>
      </c>
      <c r="F19" s="108">
        <v>42570</v>
      </c>
      <c r="G19" s="109">
        <v>22000</v>
      </c>
      <c r="H19" s="109">
        <v>11.45</v>
      </c>
      <c r="I19" s="109">
        <v>0</v>
      </c>
      <c r="J19" s="109">
        <f t="shared" si="0"/>
        <v>22011.45</v>
      </c>
    </row>
    <row r="20" spans="1:10" s="102" customFormat="1" ht="18" customHeight="1" x14ac:dyDescent="0.2">
      <c r="A20" s="106" t="s">
        <v>32</v>
      </c>
      <c r="B20" s="106" t="s">
        <v>13</v>
      </c>
      <c r="C20" s="107">
        <v>12850</v>
      </c>
      <c r="D20" s="107">
        <v>43448</v>
      </c>
      <c r="E20" s="107">
        <v>43472</v>
      </c>
      <c r="F20" s="108">
        <v>43523</v>
      </c>
      <c r="G20" s="109">
        <v>14500</v>
      </c>
      <c r="H20" s="109">
        <v>25.16</v>
      </c>
      <c r="I20" s="109">
        <v>0</v>
      </c>
      <c r="J20" s="109">
        <f t="shared" si="0"/>
        <v>14525.16</v>
      </c>
    </row>
    <row r="21" spans="1:10" s="102" customFormat="1" ht="18" customHeight="1" x14ac:dyDescent="0.2">
      <c r="A21" s="106" t="s">
        <v>31</v>
      </c>
      <c r="B21" s="106" t="s">
        <v>13</v>
      </c>
      <c r="C21" s="107">
        <v>22057</v>
      </c>
      <c r="D21" s="107">
        <v>43416</v>
      </c>
      <c r="E21" s="107">
        <v>43424</v>
      </c>
      <c r="F21" s="108">
        <v>43444</v>
      </c>
      <c r="G21" s="109">
        <v>57000</v>
      </c>
      <c r="H21" s="109">
        <v>43.72</v>
      </c>
      <c r="I21" s="109">
        <v>0</v>
      </c>
      <c r="J21" s="109">
        <f t="shared" si="0"/>
        <v>57043.72</v>
      </c>
    </row>
    <row r="22" spans="1:10" s="102" customFormat="1" ht="18" customHeight="1" x14ac:dyDescent="0.2">
      <c r="A22" s="106" t="s">
        <v>33</v>
      </c>
      <c r="B22" s="106" t="s">
        <v>13</v>
      </c>
      <c r="C22" s="107">
        <v>22057</v>
      </c>
      <c r="D22" s="107">
        <v>43416</v>
      </c>
      <c r="E22" s="107">
        <v>43424</v>
      </c>
      <c r="F22" s="108">
        <v>43444</v>
      </c>
      <c r="G22" s="109">
        <v>57000</v>
      </c>
      <c r="H22" s="109">
        <v>43.72</v>
      </c>
      <c r="I22" s="109">
        <v>0</v>
      </c>
      <c r="J22" s="109">
        <f t="shared" si="0"/>
        <v>57043.72</v>
      </c>
    </row>
    <row r="23" spans="1:10" s="102" customFormat="1" ht="18" customHeight="1" x14ac:dyDescent="0.2">
      <c r="A23" s="106" t="s">
        <v>170</v>
      </c>
      <c r="B23" s="106" t="s">
        <v>13</v>
      </c>
      <c r="C23" s="107">
        <v>22057</v>
      </c>
      <c r="D23" s="107">
        <v>43416</v>
      </c>
      <c r="E23" s="107">
        <v>43424</v>
      </c>
      <c r="F23" s="108">
        <v>43444</v>
      </c>
      <c r="G23" s="109">
        <v>171000</v>
      </c>
      <c r="H23" s="109">
        <v>131.18</v>
      </c>
      <c r="I23" s="109">
        <v>0</v>
      </c>
      <c r="J23" s="109">
        <f t="shared" si="0"/>
        <v>171131.18</v>
      </c>
    </row>
    <row r="24" spans="1:10" s="102" customFormat="1" ht="18" customHeight="1" x14ac:dyDescent="0.2">
      <c r="A24" s="106" t="s">
        <v>32</v>
      </c>
      <c r="B24" s="106" t="s">
        <v>17</v>
      </c>
      <c r="C24" s="107">
        <v>9292</v>
      </c>
      <c r="D24" s="107">
        <v>42290</v>
      </c>
      <c r="E24" s="107">
        <v>42321</v>
      </c>
      <c r="F24" s="108">
        <v>42755</v>
      </c>
      <c r="G24" s="109">
        <v>10000</v>
      </c>
      <c r="H24" s="109">
        <v>129.16999999999999</v>
      </c>
      <c r="I24" s="109">
        <v>0</v>
      </c>
      <c r="J24" s="109">
        <f t="shared" si="0"/>
        <v>10129.17</v>
      </c>
    </row>
    <row r="25" spans="1:10" s="102" customFormat="1" ht="18" customHeight="1" x14ac:dyDescent="0.2">
      <c r="A25" s="106" t="s">
        <v>32</v>
      </c>
      <c r="B25" s="106" t="s">
        <v>13</v>
      </c>
      <c r="C25" s="107">
        <v>11328</v>
      </c>
      <c r="D25" s="107">
        <v>41878</v>
      </c>
      <c r="E25" s="107">
        <v>41900</v>
      </c>
      <c r="F25" s="108">
        <v>41929</v>
      </c>
      <c r="G25" s="109">
        <v>28500</v>
      </c>
      <c r="H25" s="109">
        <v>40.380000000000003</v>
      </c>
      <c r="I25" s="109">
        <v>0</v>
      </c>
      <c r="J25" s="109">
        <f t="shared" si="0"/>
        <v>28540.38</v>
      </c>
    </row>
    <row r="26" spans="1:10" s="102" customFormat="1" ht="18" customHeight="1" x14ac:dyDescent="0.2">
      <c r="A26" s="106" t="s">
        <v>32</v>
      </c>
      <c r="B26" s="106" t="s">
        <v>13</v>
      </c>
      <c r="C26" s="107">
        <v>15278</v>
      </c>
      <c r="D26" s="107">
        <v>41894</v>
      </c>
      <c r="E26" s="107">
        <v>41912</v>
      </c>
      <c r="F26" s="108">
        <v>41933</v>
      </c>
      <c r="G26" s="109">
        <v>47000</v>
      </c>
      <c r="H26" s="109">
        <v>50.92</v>
      </c>
      <c r="I26" s="109">
        <v>0</v>
      </c>
      <c r="J26" s="109">
        <f t="shared" si="0"/>
        <v>47050.92</v>
      </c>
    </row>
    <row r="27" spans="1:10" s="102" customFormat="1" ht="18" customHeight="1" x14ac:dyDescent="0.2">
      <c r="A27" s="106" t="s">
        <v>31</v>
      </c>
      <c r="B27" s="106" t="s">
        <v>17</v>
      </c>
      <c r="C27" s="107">
        <v>22690</v>
      </c>
      <c r="D27" s="107">
        <v>42650</v>
      </c>
      <c r="E27" s="107">
        <v>42667</v>
      </c>
      <c r="F27" s="108">
        <v>42934</v>
      </c>
      <c r="G27" s="109">
        <v>40000</v>
      </c>
      <c r="H27" s="109">
        <v>155.62</v>
      </c>
      <c r="I27" s="109">
        <v>0</v>
      </c>
      <c r="J27" s="109">
        <f t="shared" si="0"/>
        <v>40155.620000000003</v>
      </c>
    </row>
    <row r="28" spans="1:10" s="102" customFormat="1" ht="18" customHeight="1" x14ac:dyDescent="0.2">
      <c r="A28" s="106" t="s">
        <v>33</v>
      </c>
      <c r="B28" s="106" t="s">
        <v>17</v>
      </c>
      <c r="C28" s="107">
        <v>22690</v>
      </c>
      <c r="D28" s="107">
        <v>42650</v>
      </c>
      <c r="E28" s="107">
        <v>42667</v>
      </c>
      <c r="F28" s="108">
        <v>42934</v>
      </c>
      <c r="G28" s="109">
        <v>40000</v>
      </c>
      <c r="H28" s="109">
        <v>155.62</v>
      </c>
      <c r="I28" s="109">
        <v>0</v>
      </c>
      <c r="J28" s="109">
        <f t="shared" si="0"/>
        <v>40155.620000000003</v>
      </c>
    </row>
    <row r="29" spans="1:10" s="102" customFormat="1" ht="18" customHeight="1" x14ac:dyDescent="0.2">
      <c r="A29" s="106" t="s">
        <v>170</v>
      </c>
      <c r="B29" s="106" t="s">
        <v>17</v>
      </c>
      <c r="C29" s="107">
        <v>22690</v>
      </c>
      <c r="D29" s="107">
        <v>42650</v>
      </c>
      <c r="E29" s="107">
        <v>42667</v>
      </c>
      <c r="F29" s="108">
        <v>42934</v>
      </c>
      <c r="G29" s="109">
        <v>120000</v>
      </c>
      <c r="H29" s="109">
        <v>466.85</v>
      </c>
      <c r="I29" s="109">
        <v>0</v>
      </c>
      <c r="J29" s="109">
        <f t="shared" si="0"/>
        <v>120466.85</v>
      </c>
    </row>
    <row r="30" spans="1:10" s="102" customFormat="1" ht="18" customHeight="1" x14ac:dyDescent="0.2">
      <c r="A30" s="106" t="s">
        <v>32</v>
      </c>
      <c r="B30" s="106" t="s">
        <v>13</v>
      </c>
      <c r="C30" s="107">
        <v>16364</v>
      </c>
      <c r="D30" s="107">
        <v>42884</v>
      </c>
      <c r="E30" s="107">
        <v>42892</v>
      </c>
      <c r="F30" s="108">
        <v>42915</v>
      </c>
      <c r="G30" s="109">
        <v>40500</v>
      </c>
      <c r="H30" s="109">
        <v>34.4</v>
      </c>
      <c r="I30" s="109">
        <v>0</v>
      </c>
      <c r="J30" s="109">
        <f t="shared" si="0"/>
        <v>40534.400000000001</v>
      </c>
    </row>
    <row r="31" spans="1:10" s="102" customFormat="1" ht="18" customHeight="1" x14ac:dyDescent="0.2">
      <c r="A31" s="106" t="s">
        <v>32</v>
      </c>
      <c r="B31" s="106" t="s">
        <v>13</v>
      </c>
      <c r="C31" s="107">
        <v>9869</v>
      </c>
      <c r="D31" s="107">
        <v>42822</v>
      </c>
      <c r="E31" s="107">
        <v>42829</v>
      </c>
      <c r="F31" s="108">
        <v>42858</v>
      </c>
      <c r="G31" s="109">
        <v>31500</v>
      </c>
      <c r="H31" s="109">
        <v>31.07</v>
      </c>
      <c r="I31" s="109">
        <v>0</v>
      </c>
      <c r="J31" s="109">
        <f t="shared" si="0"/>
        <v>31531.07</v>
      </c>
    </row>
    <row r="32" spans="1:10" s="102" customFormat="1" ht="18" customHeight="1" x14ac:dyDescent="0.2">
      <c r="A32" s="106" t="s">
        <v>32</v>
      </c>
      <c r="B32" s="106" t="s">
        <v>13</v>
      </c>
      <c r="C32" s="107">
        <v>11554</v>
      </c>
      <c r="D32" s="107">
        <v>41716</v>
      </c>
      <c r="E32" s="107">
        <v>41719</v>
      </c>
      <c r="F32" s="108">
        <v>41744</v>
      </c>
      <c r="G32" s="109">
        <v>15500</v>
      </c>
      <c r="H32" s="109">
        <v>12.04</v>
      </c>
      <c r="I32" s="109">
        <v>0</v>
      </c>
      <c r="J32" s="109">
        <f t="shared" si="0"/>
        <v>15512.04</v>
      </c>
    </row>
    <row r="33" spans="1:10" s="102" customFormat="1" ht="18" customHeight="1" x14ac:dyDescent="0.2">
      <c r="A33" s="106" t="s">
        <v>32</v>
      </c>
      <c r="B33" s="106" t="s">
        <v>17</v>
      </c>
      <c r="C33" s="107">
        <v>9041</v>
      </c>
      <c r="D33" s="107">
        <v>42160</v>
      </c>
      <c r="E33" s="107">
        <v>42165</v>
      </c>
      <c r="F33" s="108">
        <v>42297</v>
      </c>
      <c r="G33" s="109">
        <v>11000</v>
      </c>
      <c r="H33" s="109">
        <v>41.86</v>
      </c>
      <c r="I33" s="109">
        <v>0</v>
      </c>
      <c r="J33" s="109">
        <f t="shared" si="0"/>
        <v>11041.86</v>
      </c>
    </row>
    <row r="34" spans="1:10" s="102" customFormat="1" ht="18" customHeight="1" x14ac:dyDescent="0.2">
      <c r="A34" s="106" t="s">
        <v>32</v>
      </c>
      <c r="B34" s="106" t="s">
        <v>13</v>
      </c>
      <c r="C34" s="107">
        <v>8632</v>
      </c>
      <c r="D34" s="107">
        <v>42437</v>
      </c>
      <c r="E34" s="107">
        <v>42440</v>
      </c>
      <c r="F34" s="108">
        <v>42454</v>
      </c>
      <c r="G34" s="109">
        <v>16500</v>
      </c>
      <c r="H34" s="109">
        <v>7.68</v>
      </c>
      <c r="I34" s="109">
        <v>0</v>
      </c>
      <c r="J34" s="109">
        <f t="shared" si="0"/>
        <v>16507.68</v>
      </c>
    </row>
    <row r="35" spans="1:10" s="102" customFormat="1" ht="18" customHeight="1" x14ac:dyDescent="0.2">
      <c r="A35" s="106" t="s">
        <v>32</v>
      </c>
      <c r="B35" s="106" t="s">
        <v>13</v>
      </c>
      <c r="C35" s="107">
        <v>12168</v>
      </c>
      <c r="D35" s="107">
        <v>42120</v>
      </c>
      <c r="E35" s="107">
        <v>42130</v>
      </c>
      <c r="F35" s="108">
        <v>42145</v>
      </c>
      <c r="G35" s="109">
        <v>35500</v>
      </c>
      <c r="H35" s="109">
        <v>24.65</v>
      </c>
      <c r="I35" s="109">
        <v>0</v>
      </c>
      <c r="J35" s="109">
        <f t="shared" si="0"/>
        <v>35524.65</v>
      </c>
    </row>
    <row r="36" spans="1:10" s="102" customFormat="1" ht="18" customHeight="1" x14ac:dyDescent="0.2">
      <c r="A36" s="106" t="s">
        <v>32</v>
      </c>
      <c r="B36" s="106" t="s">
        <v>17</v>
      </c>
      <c r="C36" s="107">
        <v>9782</v>
      </c>
      <c r="D36" s="107">
        <v>42540</v>
      </c>
      <c r="E36" s="107">
        <v>42569</v>
      </c>
      <c r="F36" s="108">
        <v>42604</v>
      </c>
      <c r="G36" s="109">
        <v>18500</v>
      </c>
      <c r="H36" s="109">
        <v>32.44</v>
      </c>
      <c r="I36" s="109">
        <v>0</v>
      </c>
      <c r="J36" s="109">
        <f t="shared" si="0"/>
        <v>18532.439999999999</v>
      </c>
    </row>
    <row r="37" spans="1:10" s="102" customFormat="1" ht="18" customHeight="1" x14ac:dyDescent="0.2">
      <c r="A37" s="106" t="s">
        <v>32</v>
      </c>
      <c r="B37" s="106" t="s">
        <v>13</v>
      </c>
      <c r="C37" s="107">
        <v>15052</v>
      </c>
      <c r="D37" s="107">
        <v>41952</v>
      </c>
      <c r="E37" s="107">
        <v>41957</v>
      </c>
      <c r="F37" s="108">
        <v>41988</v>
      </c>
      <c r="G37" s="109">
        <v>22500</v>
      </c>
      <c r="H37" s="109">
        <v>22.51</v>
      </c>
      <c r="I37" s="109">
        <v>0</v>
      </c>
      <c r="J37" s="109">
        <f t="shared" si="0"/>
        <v>22522.51</v>
      </c>
    </row>
    <row r="38" spans="1:10" s="102" customFormat="1" ht="18" customHeight="1" x14ac:dyDescent="0.2">
      <c r="A38" s="106" t="s">
        <v>31</v>
      </c>
      <c r="B38" s="106" t="s">
        <v>13</v>
      </c>
      <c r="C38" s="107">
        <v>19949</v>
      </c>
      <c r="D38" s="107">
        <v>42310</v>
      </c>
      <c r="E38" s="107">
        <v>42390</v>
      </c>
      <c r="F38" s="108">
        <v>42627</v>
      </c>
      <c r="G38" s="109">
        <v>33000</v>
      </c>
      <c r="H38" s="109">
        <v>284.17</v>
      </c>
      <c r="I38" s="109">
        <v>0</v>
      </c>
      <c r="J38" s="109">
        <f t="shared" si="0"/>
        <v>33284.17</v>
      </c>
    </row>
    <row r="39" spans="1:10" s="102" customFormat="1" ht="18" customHeight="1" x14ac:dyDescent="0.2">
      <c r="A39" s="106" t="s">
        <v>32</v>
      </c>
      <c r="B39" s="106" t="s">
        <v>13</v>
      </c>
      <c r="C39" s="107">
        <v>13712</v>
      </c>
      <c r="D39" s="107">
        <v>42272</v>
      </c>
      <c r="E39" s="107">
        <v>42283</v>
      </c>
      <c r="F39" s="108">
        <v>42298</v>
      </c>
      <c r="G39" s="109">
        <v>40500</v>
      </c>
      <c r="H39" s="109">
        <v>29.25</v>
      </c>
      <c r="I39" s="109">
        <v>0</v>
      </c>
      <c r="J39" s="109">
        <f t="shared" si="0"/>
        <v>40529.25</v>
      </c>
    </row>
    <row r="40" spans="1:10" s="102" customFormat="1" ht="18" customHeight="1" x14ac:dyDescent="0.2">
      <c r="A40" s="106" t="s">
        <v>32</v>
      </c>
      <c r="B40" s="106" t="s">
        <v>13</v>
      </c>
      <c r="C40" s="107">
        <v>8775</v>
      </c>
      <c r="D40" s="107">
        <v>43220</v>
      </c>
      <c r="E40" s="107">
        <v>43231</v>
      </c>
      <c r="F40" s="108">
        <v>43242</v>
      </c>
      <c r="G40" s="109">
        <v>20500</v>
      </c>
      <c r="H40" s="109">
        <v>12.36</v>
      </c>
      <c r="I40" s="109">
        <v>0</v>
      </c>
      <c r="J40" s="109">
        <f t="shared" si="0"/>
        <v>20512.36</v>
      </c>
    </row>
    <row r="41" spans="1:10" s="102" customFormat="1" ht="18" customHeight="1" x14ac:dyDescent="0.2">
      <c r="A41" s="106" t="s">
        <v>32</v>
      </c>
      <c r="B41" s="106" t="s">
        <v>13</v>
      </c>
      <c r="C41" s="107">
        <v>13726</v>
      </c>
      <c r="D41" s="107">
        <v>42834</v>
      </c>
      <c r="E41" s="107">
        <v>42860</v>
      </c>
      <c r="F41" s="108">
        <v>42901</v>
      </c>
      <c r="G41" s="109">
        <v>29000</v>
      </c>
      <c r="H41" s="109">
        <v>53.23</v>
      </c>
      <c r="I41" s="109">
        <v>0</v>
      </c>
      <c r="J41" s="109">
        <f t="shared" si="0"/>
        <v>29053.23</v>
      </c>
    </row>
    <row r="42" spans="1:10" s="102" customFormat="1" ht="18" customHeight="1" x14ac:dyDescent="0.2">
      <c r="A42" s="106" t="s">
        <v>32</v>
      </c>
      <c r="B42" s="106" t="s">
        <v>13</v>
      </c>
      <c r="C42" s="107">
        <v>7842</v>
      </c>
      <c r="D42" s="107">
        <v>42065</v>
      </c>
      <c r="E42" s="107">
        <v>42069</v>
      </c>
      <c r="F42" s="108">
        <v>42096</v>
      </c>
      <c r="G42" s="109">
        <v>12500</v>
      </c>
      <c r="H42" s="109">
        <v>10.77</v>
      </c>
      <c r="I42" s="109">
        <v>0</v>
      </c>
      <c r="J42" s="109">
        <f t="shared" si="0"/>
        <v>12510.77</v>
      </c>
    </row>
    <row r="43" spans="1:10" s="102" customFormat="1" ht="18" customHeight="1" x14ac:dyDescent="0.2">
      <c r="A43" s="106" t="s">
        <v>32</v>
      </c>
      <c r="B43" s="106" t="s">
        <v>17</v>
      </c>
      <c r="C43" s="107">
        <v>17537</v>
      </c>
      <c r="D43" s="107">
        <v>41996</v>
      </c>
      <c r="E43" s="107">
        <v>42010</v>
      </c>
      <c r="F43" s="108">
        <v>42079</v>
      </c>
      <c r="G43" s="109">
        <v>33500</v>
      </c>
      <c r="H43" s="109">
        <v>77.239999999999995</v>
      </c>
      <c r="I43" s="109">
        <v>0</v>
      </c>
      <c r="J43" s="109">
        <f t="shared" si="0"/>
        <v>33577.24</v>
      </c>
    </row>
    <row r="44" spans="1:10" s="102" customFormat="1" ht="18" customHeight="1" x14ac:dyDescent="0.2">
      <c r="A44" s="106" t="s">
        <v>32</v>
      </c>
      <c r="B44" s="106" t="s">
        <v>17</v>
      </c>
      <c r="C44" s="107">
        <v>14550</v>
      </c>
      <c r="D44" s="107">
        <v>42487</v>
      </c>
      <c r="E44" s="107">
        <v>42493</v>
      </c>
      <c r="F44" s="108">
        <v>42509</v>
      </c>
      <c r="G44" s="109">
        <v>14500</v>
      </c>
      <c r="H44" s="109">
        <v>8.74</v>
      </c>
      <c r="I44" s="109">
        <v>0</v>
      </c>
      <c r="J44" s="109">
        <f t="shared" si="0"/>
        <v>14508.74</v>
      </c>
    </row>
    <row r="45" spans="1:10" s="102" customFormat="1" ht="18" customHeight="1" x14ac:dyDescent="0.2">
      <c r="A45" s="106" t="s">
        <v>32</v>
      </c>
      <c r="B45" s="106" t="s">
        <v>13</v>
      </c>
      <c r="C45" s="107">
        <v>14812</v>
      </c>
      <c r="D45" s="107">
        <v>43253</v>
      </c>
      <c r="E45" s="107">
        <v>43264</v>
      </c>
      <c r="F45" s="108">
        <v>43290</v>
      </c>
      <c r="G45" s="109">
        <v>9000</v>
      </c>
      <c r="H45" s="109">
        <v>9.1199999999999992</v>
      </c>
      <c r="I45" s="109">
        <v>0</v>
      </c>
      <c r="J45" s="109">
        <f t="shared" si="0"/>
        <v>9009.1200000000008</v>
      </c>
    </row>
    <row r="46" spans="1:10" s="102" customFormat="1" ht="18" customHeight="1" x14ac:dyDescent="0.2">
      <c r="A46" s="106" t="s">
        <v>32</v>
      </c>
      <c r="B46" s="106" t="s">
        <v>17</v>
      </c>
      <c r="C46" s="107">
        <v>20991</v>
      </c>
      <c r="D46" s="107">
        <v>42511</v>
      </c>
      <c r="E46" s="107">
        <v>42522</v>
      </c>
      <c r="F46" s="108">
        <v>42541</v>
      </c>
      <c r="G46" s="109">
        <v>37000</v>
      </c>
      <c r="H46" s="109">
        <v>30.41</v>
      </c>
      <c r="I46" s="109">
        <v>0</v>
      </c>
      <c r="J46" s="109">
        <f t="shared" si="0"/>
        <v>37030.410000000003</v>
      </c>
    </row>
    <row r="47" spans="1:10" s="102" customFormat="1" ht="18" customHeight="1" x14ac:dyDescent="0.2">
      <c r="A47" s="106" t="s">
        <v>35</v>
      </c>
      <c r="B47" s="106" t="s">
        <v>17</v>
      </c>
      <c r="C47" s="107">
        <v>20991</v>
      </c>
      <c r="D47" s="107">
        <v>42511</v>
      </c>
      <c r="E47" s="107">
        <v>42522</v>
      </c>
      <c r="F47" s="108">
        <v>42541</v>
      </c>
      <c r="G47" s="109">
        <v>37000</v>
      </c>
      <c r="H47" s="109">
        <v>30.41</v>
      </c>
      <c r="I47" s="109">
        <v>0</v>
      </c>
      <c r="J47" s="109">
        <f t="shared" si="0"/>
        <v>37030.410000000003</v>
      </c>
    </row>
    <row r="48" spans="1:10" s="102" customFormat="1" ht="18" customHeight="1" x14ac:dyDescent="0.2">
      <c r="A48" s="106" t="s">
        <v>31</v>
      </c>
      <c r="B48" s="106" t="s">
        <v>17</v>
      </c>
      <c r="C48" s="107">
        <v>19697</v>
      </c>
      <c r="D48" s="107">
        <v>42269</v>
      </c>
      <c r="E48" s="107">
        <v>42276</v>
      </c>
      <c r="F48" s="108">
        <v>42306</v>
      </c>
      <c r="G48" s="109">
        <v>34000</v>
      </c>
      <c r="H48" s="109">
        <v>34.94</v>
      </c>
      <c r="I48" s="109">
        <v>0</v>
      </c>
      <c r="J48" s="109">
        <f t="shared" si="0"/>
        <v>34034.94</v>
      </c>
    </row>
    <row r="49" spans="1:10" s="102" customFormat="1" ht="18" customHeight="1" x14ac:dyDescent="0.2">
      <c r="A49" s="106" t="s">
        <v>33</v>
      </c>
      <c r="B49" s="106" t="s">
        <v>17</v>
      </c>
      <c r="C49" s="107">
        <v>19697</v>
      </c>
      <c r="D49" s="107">
        <v>42269</v>
      </c>
      <c r="E49" s="107">
        <v>42276</v>
      </c>
      <c r="F49" s="108">
        <v>42306</v>
      </c>
      <c r="G49" s="109">
        <v>34000</v>
      </c>
      <c r="H49" s="109">
        <v>34.94</v>
      </c>
      <c r="I49" s="109">
        <v>0</v>
      </c>
      <c r="J49" s="109">
        <f t="shared" si="0"/>
        <v>34034.94</v>
      </c>
    </row>
    <row r="50" spans="1:10" s="102" customFormat="1" ht="18" customHeight="1" x14ac:dyDescent="0.2">
      <c r="A50" s="106" t="s">
        <v>32</v>
      </c>
      <c r="B50" s="106" t="s">
        <v>13</v>
      </c>
      <c r="C50" s="107">
        <v>10020</v>
      </c>
      <c r="D50" s="107">
        <v>41688</v>
      </c>
      <c r="E50" s="107">
        <v>41698</v>
      </c>
      <c r="F50" s="108">
        <v>41729</v>
      </c>
      <c r="G50" s="109">
        <v>29500</v>
      </c>
      <c r="H50" s="109">
        <v>33.6</v>
      </c>
      <c r="I50" s="109">
        <v>0</v>
      </c>
      <c r="J50" s="109">
        <f t="shared" si="0"/>
        <v>29533.599999999999</v>
      </c>
    </row>
    <row r="51" spans="1:10" s="102" customFormat="1" ht="18" customHeight="1" x14ac:dyDescent="0.2">
      <c r="A51" s="106" t="s">
        <v>32</v>
      </c>
      <c r="B51" s="106" t="s">
        <v>13</v>
      </c>
      <c r="C51" s="107">
        <v>17250</v>
      </c>
      <c r="D51" s="107">
        <v>42298</v>
      </c>
      <c r="E51" s="107">
        <v>42300</v>
      </c>
      <c r="F51" s="108">
        <v>42317</v>
      </c>
      <c r="G51" s="109">
        <v>16500</v>
      </c>
      <c r="H51" s="109">
        <v>8.7100000000000009</v>
      </c>
      <c r="I51" s="109">
        <v>0</v>
      </c>
      <c r="J51" s="109">
        <f t="shared" si="0"/>
        <v>16508.71</v>
      </c>
    </row>
    <row r="52" spans="1:10" s="102" customFormat="1" ht="18" customHeight="1" x14ac:dyDescent="0.2">
      <c r="A52" s="106" t="s">
        <v>32</v>
      </c>
      <c r="B52" s="106" t="s">
        <v>13</v>
      </c>
      <c r="C52" s="107">
        <v>12359</v>
      </c>
      <c r="D52" s="107">
        <v>43267</v>
      </c>
      <c r="E52" s="107">
        <v>43270</v>
      </c>
      <c r="F52" s="108">
        <v>43277</v>
      </c>
      <c r="G52" s="109">
        <v>20000</v>
      </c>
      <c r="H52" s="109">
        <v>5.48</v>
      </c>
      <c r="I52" s="109">
        <v>0</v>
      </c>
      <c r="J52" s="109">
        <f t="shared" si="0"/>
        <v>20005.48</v>
      </c>
    </row>
    <row r="53" spans="1:10" s="102" customFormat="1" ht="18" customHeight="1" x14ac:dyDescent="0.2">
      <c r="A53" s="106" t="s">
        <v>31</v>
      </c>
      <c r="B53" s="106" t="s">
        <v>17</v>
      </c>
      <c r="C53" s="107">
        <v>24580</v>
      </c>
      <c r="D53" s="107">
        <v>41925</v>
      </c>
      <c r="E53" s="107">
        <v>41939</v>
      </c>
      <c r="F53" s="108">
        <v>42033</v>
      </c>
      <c r="G53" s="109">
        <v>66000</v>
      </c>
      <c r="H53" s="109">
        <v>198</v>
      </c>
      <c r="I53" s="109">
        <v>0</v>
      </c>
      <c r="J53" s="109">
        <f t="shared" si="0"/>
        <v>66198</v>
      </c>
    </row>
    <row r="54" spans="1:10" s="102" customFormat="1" ht="18" customHeight="1" x14ac:dyDescent="0.2">
      <c r="A54" s="106" t="s">
        <v>33</v>
      </c>
      <c r="B54" s="106" t="s">
        <v>17</v>
      </c>
      <c r="C54" s="107">
        <v>24580</v>
      </c>
      <c r="D54" s="107">
        <v>41925</v>
      </c>
      <c r="E54" s="107">
        <v>41939</v>
      </c>
      <c r="F54" s="108">
        <v>42033</v>
      </c>
      <c r="G54" s="109">
        <v>66000</v>
      </c>
      <c r="H54" s="109">
        <v>198</v>
      </c>
      <c r="I54" s="109">
        <v>0</v>
      </c>
      <c r="J54" s="109">
        <f t="shared" si="0"/>
        <v>66198</v>
      </c>
    </row>
    <row r="55" spans="1:10" s="102" customFormat="1" ht="18" customHeight="1" x14ac:dyDescent="0.2">
      <c r="A55" s="106" t="s">
        <v>32</v>
      </c>
      <c r="B55" s="106" t="s">
        <v>13</v>
      </c>
      <c r="C55" s="107">
        <v>16840</v>
      </c>
      <c r="D55" s="107">
        <v>43382</v>
      </c>
      <c r="E55" s="107">
        <v>43397</v>
      </c>
      <c r="F55" s="108">
        <v>43409</v>
      </c>
      <c r="G55" s="109">
        <v>37500</v>
      </c>
      <c r="H55" s="109">
        <v>26.2</v>
      </c>
      <c r="I55" s="109">
        <v>0</v>
      </c>
      <c r="J55" s="109">
        <f t="shared" si="0"/>
        <v>37526.199999999997</v>
      </c>
    </row>
    <row r="56" spans="1:10" s="102" customFormat="1" ht="18" customHeight="1" x14ac:dyDescent="0.2">
      <c r="A56" s="106" t="s">
        <v>32</v>
      </c>
      <c r="B56" s="106" t="s">
        <v>17</v>
      </c>
      <c r="C56" s="107">
        <v>17322</v>
      </c>
      <c r="D56" s="107">
        <v>43311</v>
      </c>
      <c r="E56" s="107">
        <v>43314</v>
      </c>
      <c r="F56" s="108">
        <v>43335</v>
      </c>
      <c r="G56" s="109">
        <v>15500</v>
      </c>
      <c r="H56" s="109">
        <v>9.8800000000000008</v>
      </c>
      <c r="I56" s="109">
        <v>0</v>
      </c>
      <c r="J56" s="109">
        <f t="shared" si="0"/>
        <v>15509.88</v>
      </c>
    </row>
    <row r="57" spans="1:10" s="102" customFormat="1" ht="18" customHeight="1" x14ac:dyDescent="0.2">
      <c r="A57" s="106" t="s">
        <v>32</v>
      </c>
      <c r="B57" s="106" t="s">
        <v>13</v>
      </c>
      <c r="C57" s="107">
        <v>12466</v>
      </c>
      <c r="D57" s="107">
        <v>42064</v>
      </c>
      <c r="E57" s="107">
        <v>42067</v>
      </c>
      <c r="F57" s="108">
        <v>42089</v>
      </c>
      <c r="G57" s="109">
        <v>15500</v>
      </c>
      <c r="H57" s="109">
        <v>10.76</v>
      </c>
      <c r="I57" s="109">
        <v>0</v>
      </c>
      <c r="J57" s="109">
        <f t="shared" si="0"/>
        <v>15510.76</v>
      </c>
    </row>
    <row r="58" spans="1:10" s="102" customFormat="1" ht="18" customHeight="1" x14ac:dyDescent="0.2">
      <c r="A58" s="106" t="s">
        <v>31</v>
      </c>
      <c r="B58" s="106" t="s">
        <v>17</v>
      </c>
      <c r="C58" s="107">
        <v>19885</v>
      </c>
      <c r="D58" s="107">
        <v>42952</v>
      </c>
      <c r="E58" s="107">
        <v>42955</v>
      </c>
      <c r="F58" s="108">
        <v>42975</v>
      </c>
      <c r="G58" s="109">
        <v>52000</v>
      </c>
      <c r="H58" s="109">
        <v>29.909999999999997</v>
      </c>
      <c r="I58" s="109">
        <v>0</v>
      </c>
      <c r="J58" s="109">
        <f t="shared" si="0"/>
        <v>52029.91</v>
      </c>
    </row>
    <row r="59" spans="1:10" s="102" customFormat="1" ht="18" customHeight="1" x14ac:dyDescent="0.2">
      <c r="A59" s="106" t="s">
        <v>33</v>
      </c>
      <c r="B59" s="106" t="s">
        <v>17</v>
      </c>
      <c r="C59" s="107">
        <v>19885</v>
      </c>
      <c r="D59" s="107">
        <v>42952</v>
      </c>
      <c r="E59" s="107">
        <v>42955</v>
      </c>
      <c r="F59" s="108">
        <v>42975</v>
      </c>
      <c r="G59" s="109">
        <v>52000</v>
      </c>
      <c r="H59" s="109">
        <v>29.909999999999997</v>
      </c>
      <c r="I59" s="109">
        <v>0</v>
      </c>
      <c r="J59" s="109">
        <f t="shared" si="0"/>
        <v>52029.91</v>
      </c>
    </row>
    <row r="60" spans="1:10" s="102" customFormat="1" ht="18" customHeight="1" x14ac:dyDescent="0.2">
      <c r="A60" s="106" t="s">
        <v>170</v>
      </c>
      <c r="B60" s="106" t="s">
        <v>17</v>
      </c>
      <c r="C60" s="107">
        <v>19885</v>
      </c>
      <c r="D60" s="107">
        <v>42952</v>
      </c>
      <c r="E60" s="107">
        <v>42955</v>
      </c>
      <c r="F60" s="108">
        <v>42975</v>
      </c>
      <c r="G60" s="109">
        <v>52000</v>
      </c>
      <c r="H60" s="109">
        <v>29.909999999999997</v>
      </c>
      <c r="I60" s="109">
        <v>0</v>
      </c>
      <c r="J60" s="109">
        <f t="shared" si="0"/>
        <v>52029.91</v>
      </c>
    </row>
    <row r="61" spans="1:10" s="102" customFormat="1" ht="18" customHeight="1" x14ac:dyDescent="0.2">
      <c r="A61" s="106" t="s">
        <v>32</v>
      </c>
      <c r="B61" s="106" t="s">
        <v>13</v>
      </c>
      <c r="C61" s="107">
        <v>10768</v>
      </c>
      <c r="D61" s="107">
        <v>42163</v>
      </c>
      <c r="E61" s="107">
        <v>42166</v>
      </c>
      <c r="F61" s="108">
        <v>42186</v>
      </c>
      <c r="G61" s="109">
        <v>12500</v>
      </c>
      <c r="H61" s="109">
        <v>7.99</v>
      </c>
      <c r="I61" s="109">
        <v>0</v>
      </c>
      <c r="J61" s="109">
        <f t="shared" si="0"/>
        <v>12507.99</v>
      </c>
    </row>
    <row r="62" spans="1:10" s="102" customFormat="1" ht="18" customHeight="1" x14ac:dyDescent="0.2">
      <c r="A62" s="106" t="s">
        <v>31</v>
      </c>
      <c r="B62" s="106" t="s">
        <v>13</v>
      </c>
      <c r="C62" s="107">
        <v>19575</v>
      </c>
      <c r="D62" s="107">
        <v>42524</v>
      </c>
      <c r="E62" s="107">
        <v>42529</v>
      </c>
      <c r="F62" s="108">
        <v>42565</v>
      </c>
      <c r="G62" s="109">
        <v>55000</v>
      </c>
      <c r="H62" s="109">
        <v>61.78</v>
      </c>
      <c r="I62" s="109">
        <v>0</v>
      </c>
      <c r="J62" s="109">
        <f t="shared" si="0"/>
        <v>55061.78</v>
      </c>
    </row>
    <row r="63" spans="1:10" s="102" customFormat="1" ht="18" customHeight="1" x14ac:dyDescent="0.2">
      <c r="A63" s="106" t="s">
        <v>33</v>
      </c>
      <c r="B63" s="106" t="s">
        <v>13</v>
      </c>
      <c r="C63" s="107">
        <v>19575</v>
      </c>
      <c r="D63" s="107">
        <v>42524</v>
      </c>
      <c r="E63" s="107">
        <v>42529</v>
      </c>
      <c r="F63" s="108">
        <v>42565</v>
      </c>
      <c r="G63" s="109">
        <v>55000</v>
      </c>
      <c r="H63" s="109">
        <v>61.78</v>
      </c>
      <c r="I63" s="109">
        <v>0</v>
      </c>
      <c r="J63" s="109">
        <f t="shared" si="0"/>
        <v>55061.78</v>
      </c>
    </row>
    <row r="64" spans="1:10" s="102" customFormat="1" ht="18" customHeight="1" x14ac:dyDescent="0.2">
      <c r="A64" s="106" t="s">
        <v>170</v>
      </c>
      <c r="B64" s="106" t="s">
        <v>13</v>
      </c>
      <c r="C64" s="107">
        <v>19575</v>
      </c>
      <c r="D64" s="107">
        <v>42524</v>
      </c>
      <c r="E64" s="107">
        <v>42529</v>
      </c>
      <c r="F64" s="108">
        <v>42565</v>
      </c>
      <c r="G64" s="109">
        <v>55000</v>
      </c>
      <c r="H64" s="109">
        <v>61.78</v>
      </c>
      <c r="I64" s="109">
        <v>0</v>
      </c>
      <c r="J64" s="109">
        <f t="shared" si="0"/>
        <v>55061.78</v>
      </c>
    </row>
    <row r="65" spans="1:10" s="102" customFormat="1" ht="18" customHeight="1" x14ac:dyDescent="0.2">
      <c r="A65" s="106" t="s">
        <v>32</v>
      </c>
      <c r="B65" s="106" t="s">
        <v>13</v>
      </c>
      <c r="C65" s="107">
        <v>9087</v>
      </c>
      <c r="D65" s="107">
        <v>43130</v>
      </c>
      <c r="E65" s="107">
        <v>43150</v>
      </c>
      <c r="F65" s="108">
        <v>43195</v>
      </c>
      <c r="G65" s="109">
        <v>19000</v>
      </c>
      <c r="H65" s="109">
        <v>30.89</v>
      </c>
      <c r="I65" s="109">
        <v>0</v>
      </c>
      <c r="J65" s="109">
        <f t="shared" si="0"/>
        <v>19030.89</v>
      </c>
    </row>
    <row r="66" spans="1:10" s="102" customFormat="1" ht="18" customHeight="1" x14ac:dyDescent="0.2">
      <c r="A66" s="106" t="s">
        <v>32</v>
      </c>
      <c r="B66" s="106" t="s">
        <v>17</v>
      </c>
      <c r="C66" s="107">
        <v>14255</v>
      </c>
      <c r="D66" s="107">
        <v>42242</v>
      </c>
      <c r="E66" s="107">
        <v>42251</v>
      </c>
      <c r="F66" s="108">
        <v>42264</v>
      </c>
      <c r="G66" s="109">
        <v>23500</v>
      </c>
      <c r="H66" s="109">
        <v>14.36</v>
      </c>
      <c r="I66" s="109">
        <v>0</v>
      </c>
      <c r="J66" s="109">
        <f t="shared" si="0"/>
        <v>23514.36</v>
      </c>
    </row>
    <row r="67" spans="1:10" s="102" customFormat="1" ht="18" customHeight="1" x14ac:dyDescent="0.2">
      <c r="A67" s="106" t="s">
        <v>32</v>
      </c>
      <c r="B67" s="106" t="s">
        <v>13</v>
      </c>
      <c r="C67" s="107">
        <v>11999</v>
      </c>
      <c r="D67" s="107">
        <v>42629</v>
      </c>
      <c r="E67" s="107">
        <v>42655</v>
      </c>
      <c r="F67" s="108">
        <v>42706</v>
      </c>
      <c r="G67" s="109">
        <v>13500</v>
      </c>
      <c r="H67" s="109">
        <v>28.48</v>
      </c>
      <c r="I67" s="109">
        <v>0</v>
      </c>
      <c r="J67" s="109">
        <f t="shared" si="0"/>
        <v>13528.48</v>
      </c>
    </row>
    <row r="68" spans="1:10" s="102" customFormat="1" ht="18" customHeight="1" x14ac:dyDescent="0.2">
      <c r="A68" s="106" t="s">
        <v>32</v>
      </c>
      <c r="B68" s="106" t="s">
        <v>17</v>
      </c>
      <c r="C68" s="107">
        <v>11588</v>
      </c>
      <c r="D68" s="107">
        <v>42910</v>
      </c>
      <c r="E68" s="107">
        <v>42922</v>
      </c>
      <c r="F68" s="108">
        <v>42927</v>
      </c>
      <c r="G68" s="109">
        <v>5000</v>
      </c>
      <c r="H68" s="109">
        <v>2.33</v>
      </c>
      <c r="I68" s="109">
        <v>0</v>
      </c>
      <c r="J68" s="109">
        <f t="shared" si="0"/>
        <v>5002.33</v>
      </c>
    </row>
    <row r="69" spans="1:10" s="102" customFormat="1" ht="18" customHeight="1" x14ac:dyDescent="0.2">
      <c r="A69" s="106" t="s">
        <v>32</v>
      </c>
      <c r="B69" s="106" t="s">
        <v>17</v>
      </c>
      <c r="C69" s="107">
        <v>17236</v>
      </c>
      <c r="D69" s="107">
        <v>42226</v>
      </c>
      <c r="E69" s="107">
        <v>42229</v>
      </c>
      <c r="F69" s="108">
        <v>42256</v>
      </c>
      <c r="G69" s="109">
        <v>23500</v>
      </c>
      <c r="H69" s="109">
        <v>19.579999999999998</v>
      </c>
      <c r="I69" s="109">
        <v>0</v>
      </c>
      <c r="J69" s="109">
        <f t="shared" si="0"/>
        <v>23519.58</v>
      </c>
    </row>
    <row r="70" spans="1:10" s="102" customFormat="1" ht="18" customHeight="1" x14ac:dyDescent="0.2">
      <c r="A70" s="106" t="s">
        <v>31</v>
      </c>
      <c r="B70" s="106" t="s">
        <v>13</v>
      </c>
      <c r="C70" s="107">
        <v>23029</v>
      </c>
      <c r="D70" s="107">
        <v>41924</v>
      </c>
      <c r="E70" s="107">
        <v>41927</v>
      </c>
      <c r="F70" s="108">
        <v>41943</v>
      </c>
      <c r="G70" s="109">
        <v>95000</v>
      </c>
      <c r="H70" s="109">
        <v>50.14</v>
      </c>
      <c r="I70" s="109">
        <v>0</v>
      </c>
      <c r="J70" s="109">
        <f t="shared" ref="J70:J134" si="1">+G70+H70+I70</f>
        <v>95050.14</v>
      </c>
    </row>
    <row r="71" spans="1:10" s="102" customFormat="1" ht="18" customHeight="1" x14ac:dyDescent="0.2">
      <c r="A71" s="106" t="s">
        <v>36</v>
      </c>
      <c r="B71" s="106" t="s">
        <v>13</v>
      </c>
      <c r="C71" s="107">
        <v>23029</v>
      </c>
      <c r="D71" s="107">
        <v>41924</v>
      </c>
      <c r="E71" s="107">
        <v>41927</v>
      </c>
      <c r="F71" s="108">
        <v>41943</v>
      </c>
      <c r="G71" s="109">
        <v>95000</v>
      </c>
      <c r="H71" s="109">
        <v>50.14</v>
      </c>
      <c r="I71" s="109">
        <v>0</v>
      </c>
      <c r="J71" s="109">
        <f t="shared" si="1"/>
        <v>95050.14</v>
      </c>
    </row>
    <row r="72" spans="1:10" s="102" customFormat="1" ht="18" customHeight="1" x14ac:dyDescent="0.2">
      <c r="A72" s="106" t="s">
        <v>37</v>
      </c>
      <c r="B72" s="106" t="s">
        <v>13</v>
      </c>
      <c r="C72" s="107">
        <v>23029</v>
      </c>
      <c r="D72" s="107">
        <v>41924</v>
      </c>
      <c r="E72" s="107">
        <v>41934</v>
      </c>
      <c r="F72" s="108">
        <v>41943</v>
      </c>
      <c r="G72" s="109">
        <v>20000</v>
      </c>
      <c r="H72" s="109">
        <f>5.28+5.28</f>
        <v>10.56</v>
      </c>
      <c r="I72" s="109">
        <v>0</v>
      </c>
      <c r="J72" s="109">
        <f t="shared" si="1"/>
        <v>20010.560000000001</v>
      </c>
    </row>
    <row r="73" spans="1:10" s="102" customFormat="1" ht="18" customHeight="1" x14ac:dyDescent="0.2">
      <c r="A73" s="106" t="s">
        <v>33</v>
      </c>
      <c r="B73" s="106" t="s">
        <v>13</v>
      </c>
      <c r="C73" s="107">
        <v>23029</v>
      </c>
      <c r="D73" s="107">
        <v>41924</v>
      </c>
      <c r="E73" s="107">
        <v>41927</v>
      </c>
      <c r="F73" s="108">
        <v>41943</v>
      </c>
      <c r="G73" s="109">
        <v>95000</v>
      </c>
      <c r="H73" s="109">
        <v>50.14</v>
      </c>
      <c r="I73" s="109">
        <v>0</v>
      </c>
      <c r="J73" s="109">
        <f t="shared" si="1"/>
        <v>95050.14</v>
      </c>
    </row>
    <row r="74" spans="1:10" s="102" customFormat="1" ht="18" customHeight="1" x14ac:dyDescent="0.2">
      <c r="A74" s="106" t="s">
        <v>170</v>
      </c>
      <c r="B74" s="106" t="s">
        <v>13</v>
      </c>
      <c r="C74" s="107">
        <v>23029</v>
      </c>
      <c r="D74" s="107">
        <v>41924</v>
      </c>
      <c r="E74" s="107">
        <v>41927</v>
      </c>
      <c r="F74" s="108">
        <v>41943</v>
      </c>
      <c r="G74" s="109">
        <v>95000</v>
      </c>
      <c r="H74" s="109">
        <v>50.14</v>
      </c>
      <c r="I74" s="109">
        <v>0</v>
      </c>
      <c r="J74" s="109">
        <f t="shared" si="1"/>
        <v>95050.14</v>
      </c>
    </row>
    <row r="75" spans="1:10" s="102" customFormat="1" ht="18" customHeight="1" x14ac:dyDescent="0.2">
      <c r="A75" s="106" t="s">
        <v>38</v>
      </c>
      <c r="B75" s="106" t="s">
        <v>13</v>
      </c>
      <c r="C75" s="107">
        <v>23029</v>
      </c>
      <c r="D75" s="107">
        <v>41924</v>
      </c>
      <c r="E75" s="107">
        <v>41927</v>
      </c>
      <c r="F75" s="108">
        <v>41943</v>
      </c>
      <c r="G75" s="109">
        <v>95000</v>
      </c>
      <c r="H75" s="109">
        <v>50.14</v>
      </c>
      <c r="I75" s="109">
        <v>0</v>
      </c>
      <c r="J75" s="109">
        <f t="shared" si="1"/>
        <v>95050.14</v>
      </c>
    </row>
    <row r="76" spans="1:10" s="102" customFormat="1" ht="18" customHeight="1" x14ac:dyDescent="0.2">
      <c r="A76" s="106" t="s">
        <v>34</v>
      </c>
      <c r="B76" s="106" t="s">
        <v>13</v>
      </c>
      <c r="C76" s="107">
        <v>23029</v>
      </c>
      <c r="D76" s="107">
        <v>41924</v>
      </c>
      <c r="E76" s="107">
        <v>41927</v>
      </c>
      <c r="F76" s="108">
        <v>41943</v>
      </c>
      <c r="G76" s="109">
        <v>95000</v>
      </c>
      <c r="H76" s="109">
        <v>50.14</v>
      </c>
      <c r="I76" s="109">
        <v>0</v>
      </c>
      <c r="J76" s="109">
        <f>+G76+H76+I76</f>
        <v>95050.14</v>
      </c>
    </row>
    <row r="77" spans="1:10" s="102" customFormat="1" ht="18" customHeight="1" x14ac:dyDescent="0.2">
      <c r="A77" s="106" t="s">
        <v>37</v>
      </c>
      <c r="B77" s="106" t="s">
        <v>13</v>
      </c>
      <c r="C77" s="107">
        <v>16380</v>
      </c>
      <c r="D77" s="107">
        <v>41759</v>
      </c>
      <c r="E77" s="107">
        <v>41778</v>
      </c>
      <c r="F77" s="108">
        <v>41788</v>
      </c>
      <c r="G77" s="109">
        <v>20000</v>
      </c>
      <c r="H77" s="109">
        <f>8.06+8.06</f>
        <v>16.12</v>
      </c>
      <c r="I77" s="109">
        <v>0</v>
      </c>
      <c r="J77" s="109">
        <f t="shared" si="1"/>
        <v>20016.12</v>
      </c>
    </row>
    <row r="78" spans="1:10" s="102" customFormat="1" ht="18" customHeight="1" x14ac:dyDescent="0.2">
      <c r="A78" s="106" t="s">
        <v>32</v>
      </c>
      <c r="B78" s="106" t="s">
        <v>17</v>
      </c>
      <c r="C78" s="107">
        <v>10620</v>
      </c>
      <c r="D78" s="107">
        <v>41977</v>
      </c>
      <c r="E78" s="107">
        <v>42010</v>
      </c>
      <c r="F78" s="108">
        <v>42060</v>
      </c>
      <c r="G78" s="109">
        <v>10500</v>
      </c>
      <c r="H78" s="109">
        <v>24.21</v>
      </c>
      <c r="I78" s="109">
        <v>0</v>
      </c>
      <c r="J78" s="109">
        <f t="shared" si="1"/>
        <v>10524.21</v>
      </c>
    </row>
    <row r="79" spans="1:10" s="102" customFormat="1" ht="18" customHeight="1" x14ac:dyDescent="0.2">
      <c r="A79" s="106" t="s">
        <v>32</v>
      </c>
      <c r="B79" s="106" t="s">
        <v>13</v>
      </c>
      <c r="C79" s="107">
        <v>7403</v>
      </c>
      <c r="D79" s="107">
        <v>42135</v>
      </c>
      <c r="E79" s="107">
        <v>42165</v>
      </c>
      <c r="F79" s="108">
        <v>42184</v>
      </c>
      <c r="G79" s="109">
        <v>18500</v>
      </c>
      <c r="H79" s="109">
        <v>25.18</v>
      </c>
      <c r="I79" s="109">
        <v>0</v>
      </c>
      <c r="J79" s="109">
        <f t="shared" si="1"/>
        <v>18525.18</v>
      </c>
    </row>
    <row r="80" spans="1:10" s="102" customFormat="1" ht="18" customHeight="1" x14ac:dyDescent="0.2">
      <c r="A80" s="106" t="s">
        <v>32</v>
      </c>
      <c r="B80" s="106" t="s">
        <v>13</v>
      </c>
      <c r="C80" s="107">
        <v>9509</v>
      </c>
      <c r="D80" s="107">
        <v>41875</v>
      </c>
      <c r="E80" s="107">
        <v>41886</v>
      </c>
      <c r="F80" s="108">
        <v>41906</v>
      </c>
      <c r="G80" s="109">
        <v>23000</v>
      </c>
      <c r="H80" s="109">
        <v>19.809999999999999</v>
      </c>
      <c r="I80" s="109">
        <v>0</v>
      </c>
      <c r="J80" s="109">
        <f t="shared" si="1"/>
        <v>23019.81</v>
      </c>
    </row>
    <row r="81" spans="1:10" s="102" customFormat="1" ht="18" customHeight="1" x14ac:dyDescent="0.2">
      <c r="A81" s="106" t="s">
        <v>37</v>
      </c>
      <c r="B81" s="106" t="s">
        <v>13</v>
      </c>
      <c r="C81" s="107">
        <v>20549</v>
      </c>
      <c r="D81" s="107">
        <v>42548</v>
      </c>
      <c r="E81" s="107">
        <v>42873</v>
      </c>
      <c r="F81" s="108">
        <v>42873</v>
      </c>
      <c r="G81" s="109">
        <v>20000</v>
      </c>
      <c r="H81" s="109">
        <f>89.04+89.04</f>
        <v>178.08</v>
      </c>
      <c r="I81" s="109">
        <v>0</v>
      </c>
      <c r="J81" s="109">
        <f t="shared" si="1"/>
        <v>20178.080000000002</v>
      </c>
    </row>
    <row r="82" spans="1:10" s="102" customFormat="1" ht="18" customHeight="1" x14ac:dyDescent="0.2">
      <c r="A82" s="106" t="s">
        <v>32</v>
      </c>
      <c r="B82" s="106" t="s">
        <v>13</v>
      </c>
      <c r="C82" s="107">
        <v>11526</v>
      </c>
      <c r="D82" s="107">
        <v>41829</v>
      </c>
      <c r="E82" s="107">
        <v>41834</v>
      </c>
      <c r="F82" s="108">
        <v>41849</v>
      </c>
      <c r="G82" s="109">
        <v>12500</v>
      </c>
      <c r="H82" s="109">
        <v>6.94</v>
      </c>
      <c r="I82" s="109">
        <v>0</v>
      </c>
      <c r="J82" s="109">
        <f t="shared" si="1"/>
        <v>12506.94</v>
      </c>
    </row>
    <row r="83" spans="1:10" s="102" customFormat="1" ht="18" customHeight="1" x14ac:dyDescent="0.2">
      <c r="A83" s="106" t="s">
        <v>32</v>
      </c>
      <c r="B83" s="106" t="s">
        <v>13</v>
      </c>
      <c r="C83" s="107">
        <v>11609</v>
      </c>
      <c r="D83" s="107">
        <v>43217</v>
      </c>
      <c r="E83" s="107">
        <v>43230</v>
      </c>
      <c r="F83" s="108">
        <v>43287</v>
      </c>
      <c r="G83" s="109">
        <v>13500</v>
      </c>
      <c r="H83" s="109">
        <v>13.33</v>
      </c>
      <c r="I83" s="109">
        <v>0</v>
      </c>
      <c r="J83" s="109">
        <f t="shared" si="1"/>
        <v>13513.33</v>
      </c>
    </row>
    <row r="84" spans="1:10" s="102" customFormat="1" ht="18" customHeight="1" x14ac:dyDescent="0.2">
      <c r="A84" s="106" t="s">
        <v>32</v>
      </c>
      <c r="B84" s="106" t="s">
        <v>13</v>
      </c>
      <c r="C84" s="107">
        <v>9573</v>
      </c>
      <c r="D84" s="107">
        <v>43423</v>
      </c>
      <c r="E84" s="107">
        <v>43441</v>
      </c>
      <c r="F84" s="108">
        <v>43461</v>
      </c>
      <c r="G84" s="109">
        <v>17500</v>
      </c>
      <c r="H84" s="109">
        <v>18.22</v>
      </c>
      <c r="I84" s="109">
        <v>0</v>
      </c>
      <c r="J84" s="109">
        <f t="shared" si="1"/>
        <v>17518.22</v>
      </c>
    </row>
    <row r="85" spans="1:10" s="102" customFormat="1" ht="18" customHeight="1" x14ac:dyDescent="0.2">
      <c r="A85" s="106" t="s">
        <v>32</v>
      </c>
      <c r="B85" s="106" t="s">
        <v>17</v>
      </c>
      <c r="C85" s="107">
        <v>8137</v>
      </c>
      <c r="D85" s="107">
        <v>43390</v>
      </c>
      <c r="E85" s="107">
        <v>43403</v>
      </c>
      <c r="F85" s="108">
        <v>43438</v>
      </c>
      <c r="G85" s="109">
        <v>9500</v>
      </c>
      <c r="H85" s="109">
        <v>8.129999999999999</v>
      </c>
      <c r="I85" s="109">
        <v>0</v>
      </c>
      <c r="J85" s="109">
        <f t="shared" si="1"/>
        <v>9508.1299999999992</v>
      </c>
    </row>
    <row r="86" spans="1:10" s="102" customFormat="1" ht="18" customHeight="1" x14ac:dyDescent="0.2">
      <c r="A86" s="106" t="s">
        <v>32</v>
      </c>
      <c r="B86" s="106" t="s">
        <v>17</v>
      </c>
      <c r="C86" s="107">
        <v>13182</v>
      </c>
      <c r="D86" s="107">
        <v>42084</v>
      </c>
      <c r="E86" s="107">
        <v>42095</v>
      </c>
      <c r="F86" s="108">
        <v>42139</v>
      </c>
      <c r="G86" s="109">
        <v>18000</v>
      </c>
      <c r="H86" s="109">
        <v>27.51</v>
      </c>
      <c r="I86" s="109">
        <v>0</v>
      </c>
      <c r="J86" s="109">
        <f t="shared" si="1"/>
        <v>18027.509999999998</v>
      </c>
    </row>
    <row r="87" spans="1:10" s="102" customFormat="1" ht="18" customHeight="1" x14ac:dyDescent="0.2">
      <c r="A87" s="106" t="s">
        <v>31</v>
      </c>
      <c r="B87" s="106" t="s">
        <v>17</v>
      </c>
      <c r="C87" s="107">
        <v>21397</v>
      </c>
      <c r="D87" s="107">
        <v>42316</v>
      </c>
      <c r="E87" s="107">
        <v>42318</v>
      </c>
      <c r="F87" s="108">
        <v>42338</v>
      </c>
      <c r="G87" s="109">
        <v>83000</v>
      </c>
      <c r="H87" s="109">
        <v>50.72</v>
      </c>
      <c r="I87" s="109">
        <v>0</v>
      </c>
      <c r="J87" s="109">
        <f t="shared" si="1"/>
        <v>83050.720000000001</v>
      </c>
    </row>
    <row r="88" spans="1:10" s="102" customFormat="1" ht="18" customHeight="1" x14ac:dyDescent="0.2">
      <c r="A88" s="106" t="s">
        <v>32</v>
      </c>
      <c r="B88" s="106" t="s">
        <v>17</v>
      </c>
      <c r="C88" s="107">
        <v>10565</v>
      </c>
      <c r="D88" s="107">
        <v>42986</v>
      </c>
      <c r="E88" s="107">
        <v>42998</v>
      </c>
      <c r="F88" s="108">
        <v>43067</v>
      </c>
      <c r="G88" s="109">
        <v>13500</v>
      </c>
      <c r="H88" s="109">
        <v>19.259999999999998</v>
      </c>
      <c r="I88" s="109">
        <v>0</v>
      </c>
      <c r="J88" s="109">
        <f t="shared" si="1"/>
        <v>13519.26</v>
      </c>
    </row>
    <row r="89" spans="1:10" s="102" customFormat="1" ht="18" customHeight="1" x14ac:dyDescent="0.2">
      <c r="A89" s="106" t="s">
        <v>37</v>
      </c>
      <c r="B89" s="106" t="s">
        <v>13</v>
      </c>
      <c r="C89" s="107">
        <v>21360</v>
      </c>
      <c r="D89" s="107">
        <v>42824</v>
      </c>
      <c r="E89" s="107">
        <v>42839</v>
      </c>
      <c r="F89" s="108">
        <v>42844</v>
      </c>
      <c r="G89" s="109">
        <v>20000</v>
      </c>
      <c r="H89" s="109">
        <f>5.48+5.48</f>
        <v>10.96</v>
      </c>
      <c r="I89" s="109">
        <v>0</v>
      </c>
      <c r="J89" s="109">
        <f t="shared" si="1"/>
        <v>20010.96</v>
      </c>
    </row>
    <row r="90" spans="1:10" s="102" customFormat="1" ht="18" customHeight="1" x14ac:dyDescent="0.2">
      <c r="A90" s="106" t="s">
        <v>32</v>
      </c>
      <c r="B90" s="106" t="s">
        <v>13</v>
      </c>
      <c r="C90" s="107">
        <v>13256</v>
      </c>
      <c r="D90" s="107">
        <v>43284</v>
      </c>
      <c r="E90" s="107">
        <v>43313</v>
      </c>
      <c r="F90" s="108">
        <v>43329</v>
      </c>
      <c r="G90" s="109">
        <v>17000</v>
      </c>
      <c r="H90" s="109">
        <v>20.96</v>
      </c>
      <c r="I90" s="109">
        <v>0</v>
      </c>
      <c r="J90" s="109">
        <f t="shared" si="1"/>
        <v>17020.96</v>
      </c>
    </row>
    <row r="91" spans="1:10" s="102" customFormat="1" ht="18" customHeight="1" x14ac:dyDescent="0.2">
      <c r="A91" s="106" t="s">
        <v>32</v>
      </c>
      <c r="B91" s="106" t="s">
        <v>17</v>
      </c>
      <c r="C91" s="107">
        <v>11096</v>
      </c>
      <c r="D91" s="107">
        <v>43439</v>
      </c>
      <c r="E91" s="107">
        <v>43446</v>
      </c>
      <c r="F91" s="108">
        <v>43465</v>
      </c>
      <c r="G91" s="109">
        <v>11000</v>
      </c>
      <c r="H91" s="109">
        <v>7.39</v>
      </c>
      <c r="I91" s="109">
        <v>0</v>
      </c>
      <c r="J91" s="109">
        <f t="shared" si="1"/>
        <v>11007.39</v>
      </c>
    </row>
    <row r="92" spans="1:10" s="102" customFormat="1" ht="18" customHeight="1" x14ac:dyDescent="0.2">
      <c r="A92" s="106" t="s">
        <v>32</v>
      </c>
      <c r="B92" s="106" t="s">
        <v>13</v>
      </c>
      <c r="C92" s="107">
        <v>21444</v>
      </c>
      <c r="D92" s="107">
        <v>43435</v>
      </c>
      <c r="E92" s="107">
        <v>43439</v>
      </c>
      <c r="F92" s="108">
        <v>43455</v>
      </c>
      <c r="G92" s="109">
        <v>61000</v>
      </c>
      <c r="H92" s="109">
        <v>33.42</v>
      </c>
      <c r="I92" s="109">
        <v>0</v>
      </c>
      <c r="J92" s="109">
        <f t="shared" si="1"/>
        <v>61033.42</v>
      </c>
    </row>
    <row r="93" spans="1:10" s="102" customFormat="1" ht="18" customHeight="1" x14ac:dyDescent="0.2">
      <c r="A93" s="106" t="s">
        <v>35</v>
      </c>
      <c r="B93" s="106" t="s">
        <v>13</v>
      </c>
      <c r="C93" s="107">
        <v>21444</v>
      </c>
      <c r="D93" s="107">
        <v>43435</v>
      </c>
      <c r="E93" s="107">
        <v>43439</v>
      </c>
      <c r="F93" s="108">
        <v>43455</v>
      </c>
      <c r="G93" s="109">
        <v>61000</v>
      </c>
      <c r="H93" s="109">
        <v>33.42</v>
      </c>
      <c r="I93" s="109">
        <v>0</v>
      </c>
      <c r="J93" s="109">
        <f t="shared" si="1"/>
        <v>61033.42</v>
      </c>
    </row>
    <row r="94" spans="1:10" s="102" customFormat="1" ht="18" customHeight="1" x14ac:dyDescent="0.2">
      <c r="A94" s="106" t="s">
        <v>173</v>
      </c>
      <c r="B94" s="106" t="s">
        <v>13</v>
      </c>
      <c r="C94" s="107">
        <v>21444</v>
      </c>
      <c r="D94" s="107">
        <v>43435</v>
      </c>
      <c r="E94" s="107">
        <v>43439</v>
      </c>
      <c r="F94" s="108">
        <v>43455</v>
      </c>
      <c r="G94" s="109">
        <v>61000</v>
      </c>
      <c r="H94" s="109">
        <v>33.42</v>
      </c>
      <c r="I94" s="109">
        <v>0</v>
      </c>
      <c r="J94" s="109">
        <f t="shared" si="1"/>
        <v>61033.42</v>
      </c>
    </row>
    <row r="95" spans="1:10" s="102" customFormat="1" ht="18" customHeight="1" x14ac:dyDescent="0.2">
      <c r="A95" s="106" t="s">
        <v>32</v>
      </c>
      <c r="B95" s="106" t="s">
        <v>17</v>
      </c>
      <c r="C95" s="107">
        <v>10975</v>
      </c>
      <c r="D95" s="107">
        <v>42335</v>
      </c>
      <c r="E95" s="107">
        <v>42346</v>
      </c>
      <c r="F95" s="108">
        <v>42366</v>
      </c>
      <c r="G95" s="109">
        <v>11500</v>
      </c>
      <c r="H95" s="109">
        <v>9.92</v>
      </c>
      <c r="I95" s="109">
        <v>0</v>
      </c>
      <c r="J95" s="109">
        <f t="shared" si="1"/>
        <v>11509.92</v>
      </c>
    </row>
    <row r="96" spans="1:10" s="102" customFormat="1" ht="18" customHeight="1" x14ac:dyDescent="0.2">
      <c r="A96" s="106" t="s">
        <v>32</v>
      </c>
      <c r="B96" s="106" t="s">
        <v>13</v>
      </c>
      <c r="C96" s="107">
        <v>12633</v>
      </c>
      <c r="D96" s="107">
        <v>43298</v>
      </c>
      <c r="E96" s="107">
        <v>43319</v>
      </c>
      <c r="F96" s="108">
        <v>43363</v>
      </c>
      <c r="G96" s="109">
        <v>16000</v>
      </c>
      <c r="H96" s="109">
        <v>26.04</v>
      </c>
      <c r="I96" s="109">
        <v>0</v>
      </c>
      <c r="J96" s="109">
        <f t="shared" si="1"/>
        <v>16026.04</v>
      </c>
    </row>
    <row r="97" spans="1:10" s="102" customFormat="1" ht="18" customHeight="1" x14ac:dyDescent="0.2">
      <c r="A97" s="106" t="s">
        <v>32</v>
      </c>
      <c r="B97" s="106" t="s">
        <v>13</v>
      </c>
      <c r="C97" s="107">
        <v>8994</v>
      </c>
      <c r="D97" s="107">
        <v>42722</v>
      </c>
      <c r="E97" s="107">
        <v>42733</v>
      </c>
      <c r="F97" s="108">
        <v>43018</v>
      </c>
      <c r="G97" s="109">
        <v>31000</v>
      </c>
      <c r="H97" s="109">
        <v>20.38</v>
      </c>
      <c r="I97" s="109">
        <v>0</v>
      </c>
      <c r="J97" s="109">
        <f t="shared" si="1"/>
        <v>31020.38</v>
      </c>
    </row>
    <row r="98" spans="1:10" s="102" customFormat="1" ht="18" customHeight="1" x14ac:dyDescent="0.2">
      <c r="A98" s="106" t="s">
        <v>32</v>
      </c>
      <c r="B98" s="106" t="s">
        <v>13</v>
      </c>
      <c r="C98" s="107">
        <v>10045</v>
      </c>
      <c r="D98" s="107">
        <v>41735</v>
      </c>
      <c r="E98" s="107">
        <v>41740</v>
      </c>
      <c r="F98" s="108">
        <v>41772</v>
      </c>
      <c r="G98" s="109">
        <v>21500</v>
      </c>
      <c r="H98" s="109">
        <v>22.11</v>
      </c>
      <c r="I98" s="109">
        <v>0</v>
      </c>
      <c r="J98" s="109">
        <f t="shared" si="1"/>
        <v>21522.11</v>
      </c>
    </row>
    <row r="99" spans="1:10" s="102" customFormat="1" ht="18" customHeight="1" x14ac:dyDescent="0.2">
      <c r="A99" s="106" t="s">
        <v>32</v>
      </c>
      <c r="B99" s="106" t="s">
        <v>17</v>
      </c>
      <c r="C99" s="107">
        <v>13444</v>
      </c>
      <c r="D99" s="107">
        <v>43447</v>
      </c>
      <c r="E99" s="107">
        <v>43452</v>
      </c>
      <c r="F99" s="108">
        <v>43468</v>
      </c>
      <c r="G99" s="109">
        <v>13500</v>
      </c>
      <c r="H99" s="109">
        <v>6.79</v>
      </c>
      <c r="I99" s="109">
        <v>0</v>
      </c>
      <c r="J99" s="109">
        <f t="shared" si="1"/>
        <v>13506.79</v>
      </c>
    </row>
    <row r="100" spans="1:10" s="102" customFormat="1" ht="18" customHeight="1" x14ac:dyDescent="0.2">
      <c r="A100" s="106" t="s">
        <v>32</v>
      </c>
      <c r="B100" s="106" t="s">
        <v>17</v>
      </c>
      <c r="C100" s="107">
        <v>11161</v>
      </c>
      <c r="D100" s="107">
        <v>41856</v>
      </c>
      <c r="E100" s="107">
        <v>41858</v>
      </c>
      <c r="F100" s="108">
        <v>41884</v>
      </c>
      <c r="G100" s="109">
        <v>10000</v>
      </c>
      <c r="H100" s="109">
        <v>7.78</v>
      </c>
      <c r="I100" s="109">
        <v>0</v>
      </c>
      <c r="J100" s="109">
        <f t="shared" si="1"/>
        <v>10007.780000000001</v>
      </c>
    </row>
    <row r="101" spans="1:10" s="102" customFormat="1" ht="18" customHeight="1" x14ac:dyDescent="0.2">
      <c r="A101" s="106" t="s">
        <v>32</v>
      </c>
      <c r="B101" s="106" t="s">
        <v>17</v>
      </c>
      <c r="C101" s="107">
        <v>13431</v>
      </c>
      <c r="D101" s="107">
        <v>42594</v>
      </c>
      <c r="E101" s="107">
        <v>42612</v>
      </c>
      <c r="F101" s="108">
        <v>42627</v>
      </c>
      <c r="G101" s="109">
        <v>34000</v>
      </c>
      <c r="H101" s="109">
        <v>30.75</v>
      </c>
      <c r="I101" s="109">
        <v>0</v>
      </c>
      <c r="J101" s="109">
        <f t="shared" si="1"/>
        <v>34030.75</v>
      </c>
    </row>
    <row r="102" spans="1:10" s="102" customFormat="1" ht="18" customHeight="1" x14ac:dyDescent="0.2">
      <c r="A102" s="106" t="s">
        <v>31</v>
      </c>
      <c r="B102" s="106" t="s">
        <v>17</v>
      </c>
      <c r="C102" s="107">
        <v>23330</v>
      </c>
      <c r="D102" s="107">
        <v>43329</v>
      </c>
      <c r="E102" s="107">
        <v>43333</v>
      </c>
      <c r="F102" s="108">
        <v>43391</v>
      </c>
      <c r="G102" s="109">
        <v>19500</v>
      </c>
      <c r="H102" s="109">
        <v>33.119999999999997</v>
      </c>
      <c r="I102" s="109">
        <v>19500</v>
      </c>
      <c r="J102" s="109">
        <f t="shared" si="1"/>
        <v>39033.119999999995</v>
      </c>
    </row>
    <row r="103" spans="1:10" s="102" customFormat="1" ht="18" customHeight="1" x14ac:dyDescent="0.2">
      <c r="A103" s="106" t="s">
        <v>36</v>
      </c>
      <c r="B103" s="106" t="s">
        <v>17</v>
      </c>
      <c r="C103" s="107">
        <v>23330</v>
      </c>
      <c r="D103" s="107">
        <v>43329</v>
      </c>
      <c r="E103" s="107">
        <v>43333</v>
      </c>
      <c r="F103" s="108">
        <v>43391</v>
      </c>
      <c r="G103" s="109">
        <v>19500</v>
      </c>
      <c r="H103" s="109">
        <v>33.119999999999997</v>
      </c>
      <c r="I103" s="109">
        <v>19500</v>
      </c>
      <c r="J103" s="109">
        <f t="shared" si="1"/>
        <v>39033.119999999995</v>
      </c>
    </row>
    <row r="104" spans="1:10" s="102" customFormat="1" ht="18" customHeight="1" x14ac:dyDescent="0.2">
      <c r="A104" s="106" t="s">
        <v>33</v>
      </c>
      <c r="B104" s="106" t="s">
        <v>17</v>
      </c>
      <c r="C104" s="107">
        <v>23330</v>
      </c>
      <c r="D104" s="107">
        <v>43329</v>
      </c>
      <c r="E104" s="107">
        <v>43333</v>
      </c>
      <c r="F104" s="108">
        <v>43391</v>
      </c>
      <c r="G104" s="109">
        <v>19500</v>
      </c>
      <c r="H104" s="109">
        <v>33.119999999999997</v>
      </c>
      <c r="I104" s="109">
        <v>19500</v>
      </c>
      <c r="J104" s="109">
        <f t="shared" si="1"/>
        <v>39033.119999999995</v>
      </c>
    </row>
    <row r="105" spans="1:10" s="102" customFormat="1" ht="18" customHeight="1" x14ac:dyDescent="0.2">
      <c r="A105" s="106" t="s">
        <v>38</v>
      </c>
      <c r="B105" s="106" t="s">
        <v>17</v>
      </c>
      <c r="C105" s="107">
        <v>23330</v>
      </c>
      <c r="D105" s="107">
        <v>43329</v>
      </c>
      <c r="E105" s="107">
        <v>43333</v>
      </c>
      <c r="F105" s="108">
        <v>43391</v>
      </c>
      <c r="G105" s="109">
        <v>19500</v>
      </c>
      <c r="H105" s="109">
        <v>33.119999999999997</v>
      </c>
      <c r="I105" s="109">
        <v>19500</v>
      </c>
      <c r="J105" s="109">
        <f t="shared" si="1"/>
        <v>39033.119999999995</v>
      </c>
    </row>
    <row r="106" spans="1:10" s="102" customFormat="1" ht="18" customHeight="1" x14ac:dyDescent="0.2">
      <c r="A106" s="106" t="s">
        <v>32</v>
      </c>
      <c r="B106" s="106" t="s">
        <v>17</v>
      </c>
      <c r="C106" s="107">
        <v>11489</v>
      </c>
      <c r="D106" s="107">
        <v>42577</v>
      </c>
      <c r="E106" s="107">
        <v>42580</v>
      </c>
      <c r="F106" s="108">
        <v>42597</v>
      </c>
      <c r="G106" s="109">
        <v>10500</v>
      </c>
      <c r="H106" s="109">
        <v>5.76</v>
      </c>
      <c r="I106" s="109">
        <v>0</v>
      </c>
      <c r="J106" s="109">
        <f t="shared" si="1"/>
        <v>10505.76</v>
      </c>
    </row>
    <row r="107" spans="1:10" s="102" customFormat="1" ht="18" customHeight="1" x14ac:dyDescent="0.2">
      <c r="A107" s="106" t="s">
        <v>32</v>
      </c>
      <c r="B107" s="106" t="s">
        <v>17</v>
      </c>
      <c r="C107" s="107">
        <v>18104</v>
      </c>
      <c r="D107" s="107">
        <v>43105</v>
      </c>
      <c r="E107" s="107">
        <v>43109</v>
      </c>
      <c r="F107" s="108">
        <v>43479</v>
      </c>
      <c r="G107" s="109">
        <v>13000</v>
      </c>
      <c r="H107" s="109">
        <v>133.21</v>
      </c>
      <c r="I107" s="109">
        <v>0</v>
      </c>
      <c r="J107" s="109">
        <f t="shared" si="1"/>
        <v>13133.21</v>
      </c>
    </row>
    <row r="108" spans="1:10" s="102" customFormat="1" ht="18" customHeight="1" x14ac:dyDescent="0.2">
      <c r="A108" s="106" t="s">
        <v>32</v>
      </c>
      <c r="B108" s="106" t="s">
        <v>17</v>
      </c>
      <c r="C108" s="107">
        <v>17351</v>
      </c>
      <c r="D108" s="107">
        <v>43398</v>
      </c>
      <c r="E108" s="107">
        <v>43412</v>
      </c>
      <c r="F108" s="108">
        <v>43431</v>
      </c>
      <c r="G108" s="109">
        <v>31000</v>
      </c>
      <c r="H108" s="109">
        <v>24.63</v>
      </c>
      <c r="I108" s="109">
        <v>0</v>
      </c>
      <c r="J108" s="109">
        <f t="shared" si="1"/>
        <v>31024.63</v>
      </c>
    </row>
    <row r="109" spans="1:10" s="102" customFormat="1" ht="18" customHeight="1" x14ac:dyDescent="0.2">
      <c r="A109" s="106" t="s">
        <v>32</v>
      </c>
      <c r="B109" s="106" t="s">
        <v>13</v>
      </c>
      <c r="C109" s="107">
        <v>7445</v>
      </c>
      <c r="D109" s="107">
        <v>43410</v>
      </c>
      <c r="E109" s="107">
        <v>43413</v>
      </c>
      <c r="F109" s="108">
        <v>43577</v>
      </c>
      <c r="G109" s="109">
        <v>26500</v>
      </c>
      <c r="H109" s="109">
        <v>109.15</v>
      </c>
      <c r="I109" s="109">
        <v>0</v>
      </c>
      <c r="J109" s="109">
        <f t="shared" si="1"/>
        <v>26609.15</v>
      </c>
    </row>
    <row r="110" spans="1:10" s="102" customFormat="1" ht="18" customHeight="1" x14ac:dyDescent="0.2">
      <c r="A110" s="106" t="s">
        <v>32</v>
      </c>
      <c r="B110" s="106" t="s">
        <v>17</v>
      </c>
      <c r="C110" s="107">
        <v>9589</v>
      </c>
      <c r="D110" s="107">
        <v>41671</v>
      </c>
      <c r="E110" s="107">
        <v>41729</v>
      </c>
      <c r="F110" s="108">
        <v>41731</v>
      </c>
      <c r="G110" s="109">
        <v>11000</v>
      </c>
      <c r="H110" s="109">
        <v>18.36</v>
      </c>
      <c r="I110" s="109">
        <v>0</v>
      </c>
      <c r="J110" s="109">
        <f t="shared" si="1"/>
        <v>11018.36</v>
      </c>
    </row>
    <row r="111" spans="1:10" s="102" customFormat="1" ht="18" customHeight="1" x14ac:dyDescent="0.2">
      <c r="A111" s="106" t="s">
        <v>32</v>
      </c>
      <c r="B111" s="106" t="s">
        <v>13</v>
      </c>
      <c r="C111" s="107">
        <v>11104</v>
      </c>
      <c r="D111" s="107">
        <v>42095</v>
      </c>
      <c r="E111" s="107">
        <v>42123</v>
      </c>
      <c r="F111" s="108">
        <v>42142</v>
      </c>
      <c r="G111" s="109">
        <v>11000</v>
      </c>
      <c r="H111" s="109">
        <v>14.36</v>
      </c>
      <c r="I111" s="109">
        <v>0</v>
      </c>
      <c r="J111" s="109">
        <f t="shared" si="1"/>
        <v>11014.36</v>
      </c>
    </row>
    <row r="112" spans="1:10" s="102" customFormat="1" ht="18" customHeight="1" x14ac:dyDescent="0.2">
      <c r="A112" s="106" t="s">
        <v>32</v>
      </c>
      <c r="B112" s="106" t="s">
        <v>13</v>
      </c>
      <c r="C112" s="107">
        <v>10351</v>
      </c>
      <c r="D112" s="107">
        <v>42119</v>
      </c>
      <c r="E112" s="107">
        <v>42123</v>
      </c>
      <c r="F112" s="108">
        <v>42136</v>
      </c>
      <c r="G112" s="109">
        <v>33500</v>
      </c>
      <c r="H112" s="109">
        <v>15.82</v>
      </c>
      <c r="I112" s="109">
        <v>0</v>
      </c>
      <c r="J112" s="109">
        <f t="shared" si="1"/>
        <v>33515.82</v>
      </c>
    </row>
    <row r="113" spans="1:10" s="102" customFormat="1" ht="18" customHeight="1" x14ac:dyDescent="0.2">
      <c r="A113" s="106" t="s">
        <v>32</v>
      </c>
      <c r="B113" s="106" t="s">
        <v>17</v>
      </c>
      <c r="C113" s="107">
        <v>18112</v>
      </c>
      <c r="D113" s="107">
        <v>43346</v>
      </c>
      <c r="E113" s="107">
        <v>43353</v>
      </c>
      <c r="F113" s="108">
        <v>43382</v>
      </c>
      <c r="G113" s="109">
        <v>28500</v>
      </c>
      <c r="H113" s="109">
        <v>28.1</v>
      </c>
      <c r="I113" s="109">
        <v>0</v>
      </c>
      <c r="J113" s="109">
        <f t="shared" si="1"/>
        <v>28528.1</v>
      </c>
    </row>
    <row r="114" spans="1:10" s="102" customFormat="1" ht="18" customHeight="1" x14ac:dyDescent="0.2">
      <c r="A114" s="106" t="s">
        <v>31</v>
      </c>
      <c r="B114" s="106" t="s">
        <v>13</v>
      </c>
      <c r="C114" s="107">
        <v>32753</v>
      </c>
      <c r="D114" s="107">
        <v>42995</v>
      </c>
      <c r="E114" s="107">
        <v>42997</v>
      </c>
      <c r="F114" s="108">
        <v>43047</v>
      </c>
      <c r="G114" s="109">
        <v>56000</v>
      </c>
      <c r="H114" s="109">
        <v>79.78</v>
      </c>
      <c r="I114" s="109">
        <v>0</v>
      </c>
      <c r="J114" s="109">
        <f t="shared" si="1"/>
        <v>56079.78</v>
      </c>
    </row>
    <row r="115" spans="1:10" s="102" customFormat="1" ht="18" customHeight="1" x14ac:dyDescent="0.2">
      <c r="A115" s="106" t="s">
        <v>33</v>
      </c>
      <c r="B115" s="106" t="s">
        <v>13</v>
      </c>
      <c r="C115" s="107">
        <v>32753</v>
      </c>
      <c r="D115" s="107">
        <v>42995</v>
      </c>
      <c r="E115" s="107">
        <v>42997</v>
      </c>
      <c r="F115" s="108">
        <v>43047</v>
      </c>
      <c r="G115" s="109">
        <v>56000</v>
      </c>
      <c r="H115" s="109">
        <v>79.78</v>
      </c>
      <c r="I115" s="109">
        <v>0</v>
      </c>
      <c r="J115" s="109">
        <f t="shared" si="1"/>
        <v>56079.78</v>
      </c>
    </row>
    <row r="116" spans="1:10" s="102" customFormat="1" ht="18" customHeight="1" x14ac:dyDescent="0.2">
      <c r="A116" s="106" t="s">
        <v>170</v>
      </c>
      <c r="B116" s="106" t="s">
        <v>13</v>
      </c>
      <c r="C116" s="107">
        <v>32753</v>
      </c>
      <c r="D116" s="107">
        <v>42995</v>
      </c>
      <c r="E116" s="107">
        <v>42997</v>
      </c>
      <c r="F116" s="108">
        <v>43047</v>
      </c>
      <c r="G116" s="109">
        <v>168000</v>
      </c>
      <c r="H116" s="109">
        <v>239.34</v>
      </c>
      <c r="I116" s="109">
        <v>0</v>
      </c>
      <c r="J116" s="109">
        <f t="shared" si="1"/>
        <v>168239.34</v>
      </c>
    </row>
    <row r="117" spans="1:10" s="102" customFormat="1" ht="18" customHeight="1" x14ac:dyDescent="0.2">
      <c r="A117" s="106" t="s">
        <v>32</v>
      </c>
      <c r="B117" s="106" t="s">
        <v>13</v>
      </c>
      <c r="C117" s="107">
        <v>8315</v>
      </c>
      <c r="D117" s="107">
        <v>41739</v>
      </c>
      <c r="E117" s="107">
        <v>41795</v>
      </c>
      <c r="F117" s="108">
        <v>41864</v>
      </c>
      <c r="G117" s="109">
        <v>29500</v>
      </c>
      <c r="H117" s="109">
        <v>102.44</v>
      </c>
      <c r="I117" s="109">
        <v>0</v>
      </c>
      <c r="J117" s="109">
        <f t="shared" si="1"/>
        <v>29602.44</v>
      </c>
    </row>
    <row r="118" spans="1:10" s="102" customFormat="1" ht="18" customHeight="1" x14ac:dyDescent="0.2">
      <c r="A118" s="106" t="s">
        <v>32</v>
      </c>
      <c r="B118" s="106" t="s">
        <v>13</v>
      </c>
      <c r="C118" s="107">
        <v>10284</v>
      </c>
      <c r="D118" s="107">
        <v>41661</v>
      </c>
      <c r="E118" s="107">
        <v>41682</v>
      </c>
      <c r="F118" s="108">
        <v>41690</v>
      </c>
      <c r="G118" s="109">
        <v>24500</v>
      </c>
      <c r="H118" s="109">
        <v>19.72</v>
      </c>
      <c r="I118" s="109">
        <v>0</v>
      </c>
      <c r="J118" s="109">
        <f t="shared" si="1"/>
        <v>24519.72</v>
      </c>
    </row>
    <row r="119" spans="1:10" s="102" customFormat="1" ht="18" customHeight="1" x14ac:dyDescent="0.2">
      <c r="A119" s="106" t="s">
        <v>32</v>
      </c>
      <c r="B119" s="106" t="s">
        <v>13</v>
      </c>
      <c r="C119" s="107">
        <v>12121</v>
      </c>
      <c r="D119" s="107">
        <v>42037</v>
      </c>
      <c r="E119" s="107">
        <v>42041</v>
      </c>
      <c r="F119" s="108">
        <v>42062</v>
      </c>
      <c r="G119" s="109">
        <v>22500</v>
      </c>
      <c r="H119" s="109">
        <v>15.63</v>
      </c>
      <c r="I119" s="109">
        <v>0</v>
      </c>
      <c r="J119" s="109">
        <f t="shared" si="1"/>
        <v>22515.63</v>
      </c>
    </row>
    <row r="120" spans="1:10" s="102" customFormat="1" ht="18" customHeight="1" x14ac:dyDescent="0.2">
      <c r="A120" s="106" t="s">
        <v>32</v>
      </c>
      <c r="B120" s="106" t="s">
        <v>13</v>
      </c>
      <c r="C120" s="107">
        <v>12206</v>
      </c>
      <c r="D120" s="107">
        <v>43228</v>
      </c>
      <c r="E120" s="107">
        <v>43251</v>
      </c>
      <c r="F120" s="108">
        <v>43263</v>
      </c>
      <c r="G120" s="109">
        <v>26500</v>
      </c>
      <c r="H120" s="109">
        <v>25.41</v>
      </c>
      <c r="I120" s="109">
        <v>0</v>
      </c>
      <c r="J120" s="109">
        <f t="shared" si="1"/>
        <v>26525.41</v>
      </c>
    </row>
    <row r="121" spans="1:10" s="102" customFormat="1" ht="18" customHeight="1" x14ac:dyDescent="0.2">
      <c r="A121" s="106" t="s">
        <v>31</v>
      </c>
      <c r="B121" s="106" t="s">
        <v>17</v>
      </c>
      <c r="C121" s="107">
        <v>22365</v>
      </c>
      <c r="D121" s="107">
        <v>43356</v>
      </c>
      <c r="E121" s="107">
        <v>43361</v>
      </c>
      <c r="F121" s="108">
        <v>43396</v>
      </c>
      <c r="G121" s="109">
        <v>119000</v>
      </c>
      <c r="H121" s="109">
        <v>130.41</v>
      </c>
      <c r="I121" s="109">
        <v>0</v>
      </c>
      <c r="J121" s="109">
        <f t="shared" si="1"/>
        <v>119130.41</v>
      </c>
    </row>
    <row r="122" spans="1:10" s="102" customFormat="1" ht="18" customHeight="1" x14ac:dyDescent="0.2">
      <c r="A122" s="106" t="s">
        <v>33</v>
      </c>
      <c r="B122" s="106" t="s">
        <v>17</v>
      </c>
      <c r="C122" s="107">
        <v>22365</v>
      </c>
      <c r="D122" s="107">
        <v>43356</v>
      </c>
      <c r="E122" s="107">
        <v>43361</v>
      </c>
      <c r="F122" s="108">
        <v>43396</v>
      </c>
      <c r="G122" s="109">
        <v>119000</v>
      </c>
      <c r="H122" s="109">
        <v>130.41</v>
      </c>
      <c r="I122" s="109">
        <v>0</v>
      </c>
      <c r="J122" s="109">
        <f t="shared" si="1"/>
        <v>119130.41</v>
      </c>
    </row>
    <row r="123" spans="1:10" s="102" customFormat="1" ht="18" customHeight="1" x14ac:dyDescent="0.2">
      <c r="A123" s="106" t="s">
        <v>170</v>
      </c>
      <c r="B123" s="106" t="s">
        <v>17</v>
      </c>
      <c r="C123" s="107">
        <v>22365</v>
      </c>
      <c r="D123" s="107">
        <v>43356</v>
      </c>
      <c r="E123" s="107">
        <v>43361</v>
      </c>
      <c r="F123" s="108">
        <v>43396</v>
      </c>
      <c r="G123" s="109">
        <v>119000</v>
      </c>
      <c r="H123" s="109">
        <v>130.41</v>
      </c>
      <c r="I123" s="109">
        <v>0</v>
      </c>
      <c r="J123" s="109">
        <f t="shared" si="1"/>
        <v>119130.41</v>
      </c>
    </row>
    <row r="124" spans="1:10" s="102" customFormat="1" ht="18" customHeight="1" x14ac:dyDescent="0.2">
      <c r="A124" s="106" t="s">
        <v>32</v>
      </c>
      <c r="B124" s="106" t="s">
        <v>17</v>
      </c>
      <c r="C124" s="107">
        <v>8645</v>
      </c>
      <c r="D124" s="107">
        <v>42317</v>
      </c>
      <c r="E124" s="107">
        <v>42338</v>
      </c>
      <c r="F124" s="108">
        <v>42401</v>
      </c>
      <c r="G124" s="109">
        <v>9500</v>
      </c>
      <c r="H124" s="109">
        <v>22.17</v>
      </c>
      <c r="I124" s="109">
        <v>0</v>
      </c>
      <c r="J124" s="109">
        <f t="shared" si="1"/>
        <v>9522.17</v>
      </c>
    </row>
    <row r="125" spans="1:10" s="102" customFormat="1" ht="18" customHeight="1" x14ac:dyDescent="0.2">
      <c r="A125" s="106" t="s">
        <v>32</v>
      </c>
      <c r="B125" s="106" t="s">
        <v>13</v>
      </c>
      <c r="C125" s="107">
        <v>19760</v>
      </c>
      <c r="D125" s="107">
        <v>42249</v>
      </c>
      <c r="E125" s="107">
        <v>42256</v>
      </c>
      <c r="F125" s="108">
        <v>42300</v>
      </c>
      <c r="G125" s="109">
        <v>92000</v>
      </c>
      <c r="H125" s="109">
        <v>130.33000000000001</v>
      </c>
      <c r="I125" s="109">
        <v>0</v>
      </c>
      <c r="J125" s="109">
        <f t="shared" si="1"/>
        <v>92130.33</v>
      </c>
    </row>
    <row r="126" spans="1:10" s="102" customFormat="1" ht="18" customHeight="1" x14ac:dyDescent="0.2">
      <c r="A126" s="106" t="s">
        <v>35</v>
      </c>
      <c r="B126" s="106" t="s">
        <v>13</v>
      </c>
      <c r="C126" s="107">
        <v>19760</v>
      </c>
      <c r="D126" s="107">
        <v>42249</v>
      </c>
      <c r="E126" s="107">
        <v>42256</v>
      </c>
      <c r="F126" s="108">
        <v>42300</v>
      </c>
      <c r="G126" s="109">
        <v>92000</v>
      </c>
      <c r="H126" s="109">
        <v>130.33000000000001</v>
      </c>
      <c r="I126" s="109">
        <v>0</v>
      </c>
      <c r="J126" s="109">
        <f t="shared" si="1"/>
        <v>92130.33</v>
      </c>
    </row>
    <row r="127" spans="1:10" s="102" customFormat="1" ht="18" customHeight="1" x14ac:dyDescent="0.2">
      <c r="A127" s="106" t="s">
        <v>32</v>
      </c>
      <c r="B127" s="106" t="s">
        <v>13</v>
      </c>
      <c r="C127" s="107">
        <v>17404</v>
      </c>
      <c r="D127" s="107">
        <v>42879</v>
      </c>
      <c r="E127" s="107">
        <v>42881</v>
      </c>
      <c r="F127" s="108">
        <v>42914</v>
      </c>
      <c r="G127" s="109">
        <v>27500</v>
      </c>
      <c r="H127" s="109">
        <v>26.37</v>
      </c>
      <c r="I127" s="109">
        <v>0</v>
      </c>
      <c r="J127" s="109">
        <f t="shared" si="1"/>
        <v>27526.37</v>
      </c>
    </row>
    <row r="128" spans="1:10" s="102" customFormat="1" ht="18" customHeight="1" x14ac:dyDescent="0.2">
      <c r="A128" s="106" t="s">
        <v>32</v>
      </c>
      <c r="B128" s="106" t="s">
        <v>13</v>
      </c>
      <c r="C128" s="107">
        <v>15145</v>
      </c>
      <c r="D128" s="107">
        <v>41705</v>
      </c>
      <c r="E128" s="107">
        <v>41711</v>
      </c>
      <c r="F128" s="108">
        <v>41746</v>
      </c>
      <c r="G128" s="109">
        <v>14500</v>
      </c>
      <c r="H128" s="109">
        <v>16.510000000000002</v>
      </c>
      <c r="I128" s="109">
        <v>0</v>
      </c>
      <c r="J128" s="109">
        <f t="shared" si="1"/>
        <v>14516.51</v>
      </c>
    </row>
    <row r="129" spans="1:10" s="102" customFormat="1" ht="18" customHeight="1" x14ac:dyDescent="0.2">
      <c r="A129" s="106" t="s">
        <v>37</v>
      </c>
      <c r="B129" s="106" t="s">
        <v>13</v>
      </c>
      <c r="C129" s="107">
        <v>26786</v>
      </c>
      <c r="D129" s="107">
        <v>42781</v>
      </c>
      <c r="E129" s="107">
        <v>42839</v>
      </c>
      <c r="F129" s="108">
        <v>42839</v>
      </c>
      <c r="G129" s="109">
        <v>20000</v>
      </c>
      <c r="H129" s="109">
        <f>15.89+15.89</f>
        <v>31.78</v>
      </c>
      <c r="I129" s="109">
        <v>0</v>
      </c>
      <c r="J129" s="109">
        <f t="shared" si="1"/>
        <v>20031.78</v>
      </c>
    </row>
    <row r="130" spans="1:10" s="102" customFormat="1" ht="18" customHeight="1" x14ac:dyDescent="0.2">
      <c r="A130" s="106" t="s">
        <v>32</v>
      </c>
      <c r="B130" s="106" t="s">
        <v>13</v>
      </c>
      <c r="C130" s="107">
        <v>11672</v>
      </c>
      <c r="D130" s="107">
        <v>42367</v>
      </c>
      <c r="E130" s="107">
        <v>42374</v>
      </c>
      <c r="F130" s="108">
        <v>42430</v>
      </c>
      <c r="G130" s="109">
        <v>19500</v>
      </c>
      <c r="H130" s="109">
        <v>34.130000000000003</v>
      </c>
      <c r="I130" s="109">
        <v>0</v>
      </c>
      <c r="J130" s="109">
        <f t="shared" si="1"/>
        <v>19534.13</v>
      </c>
    </row>
    <row r="131" spans="1:10" s="102" customFormat="1" ht="18" customHeight="1" x14ac:dyDescent="0.2">
      <c r="A131" s="106" t="s">
        <v>37</v>
      </c>
      <c r="B131" s="106" t="s">
        <v>13</v>
      </c>
      <c r="C131" s="107">
        <v>19189</v>
      </c>
      <c r="D131" s="107">
        <v>42667</v>
      </c>
      <c r="E131" s="107">
        <v>42691</v>
      </c>
      <c r="F131" s="108">
        <v>42691</v>
      </c>
      <c r="G131" s="109">
        <v>20000</v>
      </c>
      <c r="H131" s="109">
        <f>6.58+6.58</f>
        <v>13.16</v>
      </c>
      <c r="I131" s="109">
        <v>0</v>
      </c>
      <c r="J131" s="109">
        <f t="shared" si="1"/>
        <v>20013.16</v>
      </c>
    </row>
    <row r="132" spans="1:10" s="102" customFormat="1" ht="18" customHeight="1" x14ac:dyDescent="0.2">
      <c r="A132" s="106" t="s">
        <v>32</v>
      </c>
      <c r="B132" s="106" t="s">
        <v>17</v>
      </c>
      <c r="C132" s="107">
        <v>15517</v>
      </c>
      <c r="D132" s="107">
        <v>42287</v>
      </c>
      <c r="E132" s="107">
        <v>42297</v>
      </c>
      <c r="F132" s="108">
        <v>42311</v>
      </c>
      <c r="G132" s="109">
        <v>25500</v>
      </c>
      <c r="H132" s="109">
        <v>17</v>
      </c>
      <c r="I132" s="109">
        <v>0</v>
      </c>
      <c r="J132" s="109">
        <f t="shared" si="1"/>
        <v>25517</v>
      </c>
    </row>
    <row r="133" spans="1:10" s="102" customFormat="1" ht="18" customHeight="1" x14ac:dyDescent="0.2">
      <c r="A133" s="106" t="s">
        <v>32</v>
      </c>
      <c r="B133" s="106" t="s">
        <v>17</v>
      </c>
      <c r="C133" s="107">
        <v>13258</v>
      </c>
      <c r="D133" s="107">
        <v>42359</v>
      </c>
      <c r="E133" s="107">
        <v>42361</v>
      </c>
      <c r="F133" s="108">
        <v>42395</v>
      </c>
      <c r="G133" s="109">
        <v>17500</v>
      </c>
      <c r="H133" s="109">
        <v>17.52</v>
      </c>
      <c r="I133" s="109">
        <v>0</v>
      </c>
      <c r="J133" s="109">
        <f t="shared" si="1"/>
        <v>17517.52</v>
      </c>
    </row>
    <row r="134" spans="1:10" s="102" customFormat="1" ht="18" customHeight="1" x14ac:dyDescent="0.2">
      <c r="A134" s="106" t="s">
        <v>32</v>
      </c>
      <c r="B134" s="106" t="s">
        <v>17</v>
      </c>
      <c r="C134" s="107">
        <v>14835</v>
      </c>
      <c r="D134" s="107">
        <v>43391</v>
      </c>
      <c r="E134" s="107">
        <v>43396</v>
      </c>
      <c r="F134" s="108">
        <v>43424</v>
      </c>
      <c r="G134" s="109">
        <v>7000</v>
      </c>
      <c r="H134" s="109">
        <v>5.1099999999999994</v>
      </c>
      <c r="I134" s="109">
        <v>0</v>
      </c>
      <c r="J134" s="109">
        <f t="shared" si="1"/>
        <v>7005.11</v>
      </c>
    </row>
    <row r="135" spans="1:10" s="102" customFormat="1" ht="18" customHeight="1" x14ac:dyDescent="0.2">
      <c r="A135" s="106" t="s">
        <v>32</v>
      </c>
      <c r="B135" s="106" t="s">
        <v>13</v>
      </c>
      <c r="C135" s="107">
        <v>13092</v>
      </c>
      <c r="D135" s="107">
        <v>43294</v>
      </c>
      <c r="E135" s="107">
        <v>43300</v>
      </c>
      <c r="F135" s="108">
        <v>43312</v>
      </c>
      <c r="G135" s="109">
        <v>37500</v>
      </c>
      <c r="H135" s="109">
        <v>18.489999999999998</v>
      </c>
      <c r="I135" s="109">
        <v>0</v>
      </c>
      <c r="J135" s="109">
        <f t="shared" ref="J135:J198" si="2">+G135+H135+I135</f>
        <v>37518.49</v>
      </c>
    </row>
    <row r="136" spans="1:10" s="102" customFormat="1" ht="18" customHeight="1" x14ac:dyDescent="0.2">
      <c r="A136" s="106" t="s">
        <v>32</v>
      </c>
      <c r="B136" s="106" t="s">
        <v>13</v>
      </c>
      <c r="C136" s="107">
        <v>9258</v>
      </c>
      <c r="D136" s="107">
        <v>42558</v>
      </c>
      <c r="E136" s="107">
        <v>42585</v>
      </c>
      <c r="F136" s="108">
        <v>42591</v>
      </c>
      <c r="G136" s="109">
        <v>13500</v>
      </c>
      <c r="H136" s="109">
        <v>12.21</v>
      </c>
      <c r="I136" s="109">
        <v>0</v>
      </c>
      <c r="J136" s="109">
        <f t="shared" si="2"/>
        <v>13512.21</v>
      </c>
    </row>
    <row r="137" spans="1:10" s="102" customFormat="1" ht="18" customHeight="1" x14ac:dyDescent="0.2">
      <c r="A137" s="106" t="s">
        <v>31</v>
      </c>
      <c r="B137" s="106" t="s">
        <v>13</v>
      </c>
      <c r="C137" s="107">
        <v>22344</v>
      </c>
      <c r="D137" s="107">
        <v>43421</v>
      </c>
      <c r="E137" s="107">
        <v>43425</v>
      </c>
      <c r="F137" s="108">
        <v>43446</v>
      </c>
      <c r="G137" s="109">
        <v>74000</v>
      </c>
      <c r="H137" s="109">
        <v>50.68</v>
      </c>
      <c r="I137" s="109">
        <v>0</v>
      </c>
      <c r="J137" s="109">
        <f t="shared" si="2"/>
        <v>74050.679999999993</v>
      </c>
    </row>
    <row r="138" spans="1:10" s="102" customFormat="1" ht="18" customHeight="1" x14ac:dyDescent="0.2">
      <c r="A138" s="106" t="s">
        <v>33</v>
      </c>
      <c r="B138" s="106" t="s">
        <v>13</v>
      </c>
      <c r="C138" s="107">
        <v>22344</v>
      </c>
      <c r="D138" s="107">
        <v>43421</v>
      </c>
      <c r="E138" s="107">
        <v>43425</v>
      </c>
      <c r="F138" s="108">
        <v>43446</v>
      </c>
      <c r="G138" s="109">
        <v>74000</v>
      </c>
      <c r="H138" s="109">
        <v>50.68</v>
      </c>
      <c r="I138" s="109">
        <v>0</v>
      </c>
      <c r="J138" s="109">
        <f t="shared" si="2"/>
        <v>74050.679999999993</v>
      </c>
    </row>
    <row r="139" spans="1:10" s="102" customFormat="1" ht="18" customHeight="1" x14ac:dyDescent="0.2">
      <c r="A139" s="106" t="s">
        <v>170</v>
      </c>
      <c r="B139" s="106" t="s">
        <v>13</v>
      </c>
      <c r="C139" s="107">
        <v>22344</v>
      </c>
      <c r="D139" s="107">
        <v>43421</v>
      </c>
      <c r="E139" s="107">
        <v>43425</v>
      </c>
      <c r="F139" s="108">
        <v>43446</v>
      </c>
      <c r="G139" s="109">
        <v>222000</v>
      </c>
      <c r="H139" s="109">
        <v>152.06</v>
      </c>
      <c r="I139" s="109">
        <v>0</v>
      </c>
      <c r="J139" s="109">
        <f t="shared" si="2"/>
        <v>222152.06</v>
      </c>
    </row>
    <row r="140" spans="1:10" s="102" customFormat="1" ht="18" customHeight="1" x14ac:dyDescent="0.2">
      <c r="A140" s="106" t="s">
        <v>32</v>
      </c>
      <c r="B140" s="106" t="s">
        <v>13</v>
      </c>
      <c r="C140" s="107">
        <v>9966</v>
      </c>
      <c r="D140" s="107">
        <v>43017</v>
      </c>
      <c r="E140" s="107">
        <v>43026</v>
      </c>
      <c r="F140" s="108">
        <v>43032</v>
      </c>
      <c r="G140" s="109">
        <v>17500</v>
      </c>
      <c r="H140" s="109">
        <v>7.19</v>
      </c>
      <c r="I140" s="109">
        <v>0</v>
      </c>
      <c r="J140" s="109">
        <f t="shared" si="2"/>
        <v>17507.189999999999</v>
      </c>
    </row>
    <row r="141" spans="1:10" s="102" customFormat="1" ht="18" customHeight="1" x14ac:dyDescent="0.2">
      <c r="A141" s="106" t="s">
        <v>32</v>
      </c>
      <c r="B141" s="106" t="s">
        <v>13</v>
      </c>
      <c r="C141" s="107">
        <v>11014</v>
      </c>
      <c r="D141" s="107">
        <v>42437</v>
      </c>
      <c r="E141" s="107">
        <v>42447</v>
      </c>
      <c r="F141" s="108">
        <v>42457</v>
      </c>
      <c r="G141" s="109">
        <v>29500</v>
      </c>
      <c r="H141" s="109">
        <v>16.16</v>
      </c>
      <c r="I141" s="109">
        <v>0</v>
      </c>
      <c r="J141" s="109">
        <f t="shared" si="2"/>
        <v>29516.16</v>
      </c>
    </row>
    <row r="142" spans="1:10" s="102" customFormat="1" ht="18" customHeight="1" x14ac:dyDescent="0.2">
      <c r="A142" s="106" t="s">
        <v>32</v>
      </c>
      <c r="B142" s="106" t="s">
        <v>17</v>
      </c>
      <c r="C142" s="107">
        <v>18244</v>
      </c>
      <c r="D142" s="107">
        <v>42309</v>
      </c>
      <c r="E142" s="107">
        <v>42319</v>
      </c>
      <c r="F142" s="108">
        <v>42331</v>
      </c>
      <c r="G142" s="109">
        <v>53250</v>
      </c>
      <c r="H142" s="109">
        <v>32.54</v>
      </c>
      <c r="I142" s="109">
        <v>0</v>
      </c>
      <c r="J142" s="109">
        <f t="shared" si="2"/>
        <v>53282.54</v>
      </c>
    </row>
    <row r="143" spans="1:10" s="102" customFormat="1" ht="18" customHeight="1" x14ac:dyDescent="0.2">
      <c r="A143" s="106" t="s">
        <v>32</v>
      </c>
      <c r="B143" s="106" t="s">
        <v>17</v>
      </c>
      <c r="C143" s="107">
        <v>17324</v>
      </c>
      <c r="D143" s="107">
        <v>41883</v>
      </c>
      <c r="E143" s="107">
        <v>41887</v>
      </c>
      <c r="F143" s="108">
        <v>41901</v>
      </c>
      <c r="G143" s="109">
        <v>14000</v>
      </c>
      <c r="H143" s="109">
        <v>7</v>
      </c>
      <c r="I143" s="109">
        <v>0</v>
      </c>
      <c r="J143" s="109">
        <f t="shared" si="2"/>
        <v>14007</v>
      </c>
    </row>
    <row r="144" spans="1:10" s="102" customFormat="1" ht="18" customHeight="1" x14ac:dyDescent="0.2">
      <c r="A144" s="106" t="s">
        <v>32</v>
      </c>
      <c r="B144" s="106" t="s">
        <v>13</v>
      </c>
      <c r="C144" s="107">
        <v>14624</v>
      </c>
      <c r="D144" s="107">
        <v>42954</v>
      </c>
      <c r="E144" s="107">
        <v>42970</v>
      </c>
      <c r="F144" s="108">
        <v>43059</v>
      </c>
      <c r="G144" s="109">
        <v>17000</v>
      </c>
      <c r="H144" s="109">
        <v>40.75</v>
      </c>
      <c r="I144" s="109">
        <v>0</v>
      </c>
      <c r="J144" s="109">
        <f t="shared" si="2"/>
        <v>17040.75</v>
      </c>
    </row>
    <row r="145" spans="1:10" s="102" customFormat="1" ht="18" customHeight="1" x14ac:dyDescent="0.2">
      <c r="A145" s="106" t="s">
        <v>32</v>
      </c>
      <c r="B145" s="106" t="s">
        <v>13</v>
      </c>
      <c r="C145" s="107">
        <v>19653</v>
      </c>
      <c r="D145" s="107">
        <v>42976</v>
      </c>
      <c r="E145" s="107">
        <v>42983</v>
      </c>
      <c r="F145" s="108">
        <v>42990</v>
      </c>
      <c r="G145" s="109">
        <v>27000</v>
      </c>
      <c r="H145" s="109">
        <v>10.36</v>
      </c>
      <c r="I145" s="109">
        <v>0</v>
      </c>
      <c r="J145" s="109">
        <f t="shared" si="2"/>
        <v>27010.36</v>
      </c>
    </row>
    <row r="146" spans="1:10" s="102" customFormat="1" ht="18" customHeight="1" x14ac:dyDescent="0.2">
      <c r="A146" s="106" t="s">
        <v>35</v>
      </c>
      <c r="B146" s="106" t="s">
        <v>13</v>
      </c>
      <c r="C146" s="107">
        <v>19653</v>
      </c>
      <c r="D146" s="107">
        <v>42976</v>
      </c>
      <c r="E146" s="107">
        <v>42983</v>
      </c>
      <c r="F146" s="108">
        <v>42990</v>
      </c>
      <c r="G146" s="109">
        <v>27000</v>
      </c>
      <c r="H146" s="109">
        <v>10.36</v>
      </c>
      <c r="I146" s="109">
        <v>0</v>
      </c>
      <c r="J146" s="109">
        <f t="shared" si="2"/>
        <v>27010.36</v>
      </c>
    </row>
    <row r="147" spans="1:10" s="102" customFormat="1" ht="18" customHeight="1" x14ac:dyDescent="0.2">
      <c r="A147" s="106" t="s">
        <v>173</v>
      </c>
      <c r="B147" s="106" t="s">
        <v>13</v>
      </c>
      <c r="C147" s="107">
        <v>19653</v>
      </c>
      <c r="D147" s="107">
        <v>42976</v>
      </c>
      <c r="E147" s="107">
        <v>42983</v>
      </c>
      <c r="F147" s="108">
        <v>42990</v>
      </c>
      <c r="G147" s="109">
        <v>54000</v>
      </c>
      <c r="H147" s="109">
        <v>20.71</v>
      </c>
      <c r="I147" s="109">
        <v>0</v>
      </c>
      <c r="J147" s="109">
        <f t="shared" si="2"/>
        <v>54020.71</v>
      </c>
    </row>
    <row r="148" spans="1:10" s="102" customFormat="1" ht="18" customHeight="1" x14ac:dyDescent="0.2">
      <c r="A148" s="106" t="s">
        <v>32</v>
      </c>
      <c r="B148" s="106" t="s">
        <v>17</v>
      </c>
      <c r="C148" s="107">
        <v>13705</v>
      </c>
      <c r="D148" s="107">
        <v>43290</v>
      </c>
      <c r="E148" s="107">
        <v>43298</v>
      </c>
      <c r="F148" s="108">
        <v>43308</v>
      </c>
      <c r="G148" s="109">
        <v>19000</v>
      </c>
      <c r="H148" s="109">
        <v>9.3699999999999992</v>
      </c>
      <c r="I148" s="109">
        <v>0</v>
      </c>
      <c r="J148" s="109">
        <f t="shared" si="2"/>
        <v>19009.37</v>
      </c>
    </row>
    <row r="149" spans="1:10" s="102" customFormat="1" ht="18" customHeight="1" x14ac:dyDescent="0.2">
      <c r="A149" s="106" t="s">
        <v>32</v>
      </c>
      <c r="B149" s="106" t="s">
        <v>13</v>
      </c>
      <c r="C149" s="107">
        <v>16662</v>
      </c>
      <c r="D149" s="107">
        <v>42767</v>
      </c>
      <c r="E149" s="107">
        <v>42772</v>
      </c>
      <c r="F149" s="108">
        <v>42786</v>
      </c>
      <c r="G149" s="109">
        <v>25500</v>
      </c>
      <c r="H149" s="109">
        <v>13.27</v>
      </c>
      <c r="I149" s="109">
        <v>0</v>
      </c>
      <c r="J149" s="109">
        <f t="shared" si="2"/>
        <v>25513.27</v>
      </c>
    </row>
    <row r="150" spans="1:10" s="102" customFormat="1" ht="18" customHeight="1" x14ac:dyDescent="0.2">
      <c r="A150" s="106" t="s">
        <v>32</v>
      </c>
      <c r="B150" s="106" t="s">
        <v>17</v>
      </c>
      <c r="C150" s="107">
        <v>11563</v>
      </c>
      <c r="D150" s="107">
        <v>43456</v>
      </c>
      <c r="E150" s="107">
        <v>43461</v>
      </c>
      <c r="F150" s="108">
        <v>43483</v>
      </c>
      <c r="G150" s="109">
        <v>8500</v>
      </c>
      <c r="H150" s="109">
        <v>6.3</v>
      </c>
      <c r="I150" s="109">
        <v>0</v>
      </c>
      <c r="J150" s="109">
        <f t="shared" si="2"/>
        <v>8506.2999999999993</v>
      </c>
    </row>
    <row r="151" spans="1:10" s="102" customFormat="1" ht="18" customHeight="1" x14ac:dyDescent="0.2">
      <c r="A151" s="106" t="s">
        <v>32</v>
      </c>
      <c r="B151" s="106" t="s">
        <v>13</v>
      </c>
      <c r="C151" s="107">
        <v>15735</v>
      </c>
      <c r="D151" s="107">
        <v>42161</v>
      </c>
      <c r="E151" s="107">
        <v>42171</v>
      </c>
      <c r="F151" s="108">
        <v>42209</v>
      </c>
      <c r="G151" s="109">
        <v>19000</v>
      </c>
      <c r="H151" s="109">
        <v>25.34</v>
      </c>
      <c r="I151" s="109">
        <v>0</v>
      </c>
      <c r="J151" s="109">
        <f t="shared" si="2"/>
        <v>19025.34</v>
      </c>
    </row>
    <row r="152" spans="1:10" s="102" customFormat="1" ht="18" customHeight="1" x14ac:dyDescent="0.2">
      <c r="A152" s="106" t="s">
        <v>32</v>
      </c>
      <c r="B152" s="106" t="s">
        <v>17</v>
      </c>
      <c r="C152" s="107">
        <v>11724</v>
      </c>
      <c r="D152" s="107">
        <v>41788</v>
      </c>
      <c r="E152" s="107">
        <v>41795</v>
      </c>
      <c r="F152" s="108">
        <v>41838</v>
      </c>
      <c r="G152" s="109">
        <v>12000</v>
      </c>
      <c r="H152" s="109">
        <v>16.649999999999999</v>
      </c>
      <c r="I152" s="109">
        <v>0</v>
      </c>
      <c r="J152" s="109">
        <f t="shared" si="2"/>
        <v>12016.65</v>
      </c>
    </row>
    <row r="153" spans="1:10" s="102" customFormat="1" ht="18" customHeight="1" x14ac:dyDescent="0.2">
      <c r="A153" s="106" t="s">
        <v>32</v>
      </c>
      <c r="B153" s="106" t="s">
        <v>13</v>
      </c>
      <c r="C153" s="107">
        <v>10355</v>
      </c>
      <c r="D153" s="107">
        <v>42317</v>
      </c>
      <c r="E153" s="107">
        <v>42321</v>
      </c>
      <c r="F153" s="108">
        <v>42702</v>
      </c>
      <c r="G153" s="109">
        <v>15500</v>
      </c>
      <c r="H153" s="109">
        <v>122.91999999999999</v>
      </c>
      <c r="I153" s="109">
        <v>0</v>
      </c>
      <c r="J153" s="109">
        <f t="shared" si="2"/>
        <v>15622.92</v>
      </c>
    </row>
    <row r="154" spans="1:10" s="102" customFormat="1" ht="18" customHeight="1" x14ac:dyDescent="0.2">
      <c r="A154" s="106" t="s">
        <v>32</v>
      </c>
      <c r="B154" s="106" t="s">
        <v>13</v>
      </c>
      <c r="C154" s="107">
        <v>17114</v>
      </c>
      <c r="D154" s="107">
        <v>42302</v>
      </c>
      <c r="E154" s="107">
        <v>42305</v>
      </c>
      <c r="F154" s="108">
        <v>42326</v>
      </c>
      <c r="G154" s="109">
        <v>23500</v>
      </c>
      <c r="H154" s="109">
        <v>15.66</v>
      </c>
      <c r="I154" s="109">
        <v>0</v>
      </c>
      <c r="J154" s="109">
        <f t="shared" si="2"/>
        <v>23515.66</v>
      </c>
    </row>
    <row r="155" spans="1:10" s="102" customFormat="1" ht="18" customHeight="1" x14ac:dyDescent="0.2">
      <c r="A155" s="106" t="s">
        <v>32</v>
      </c>
      <c r="B155" s="106" t="s">
        <v>13</v>
      </c>
      <c r="C155" s="107">
        <v>12545</v>
      </c>
      <c r="D155" s="107">
        <v>43321</v>
      </c>
      <c r="E155" s="107">
        <v>43353</v>
      </c>
      <c r="F155" s="108">
        <v>43511</v>
      </c>
      <c r="G155" s="109">
        <v>31500</v>
      </c>
      <c r="H155" s="109">
        <v>163.97</v>
      </c>
      <c r="I155" s="109">
        <v>0</v>
      </c>
      <c r="J155" s="109">
        <f t="shared" si="2"/>
        <v>31663.97</v>
      </c>
    </row>
    <row r="156" spans="1:10" s="102" customFormat="1" ht="18" customHeight="1" x14ac:dyDescent="0.2">
      <c r="A156" s="106" t="s">
        <v>32</v>
      </c>
      <c r="B156" s="106" t="s">
        <v>13</v>
      </c>
      <c r="C156" s="107">
        <v>8176</v>
      </c>
      <c r="D156" s="107">
        <v>43303</v>
      </c>
      <c r="E156" s="107">
        <v>43319</v>
      </c>
      <c r="F156" s="108">
        <v>43371</v>
      </c>
      <c r="G156" s="109">
        <v>17000</v>
      </c>
      <c r="H156" s="109">
        <v>31.67</v>
      </c>
      <c r="I156" s="109">
        <v>0</v>
      </c>
      <c r="J156" s="109">
        <f t="shared" si="2"/>
        <v>17031.669999999998</v>
      </c>
    </row>
    <row r="157" spans="1:10" s="102" customFormat="1" ht="18" customHeight="1" x14ac:dyDescent="0.2">
      <c r="A157" s="106" t="s">
        <v>32</v>
      </c>
      <c r="B157" s="106" t="s">
        <v>17</v>
      </c>
      <c r="C157" s="107">
        <v>10265</v>
      </c>
      <c r="D157" s="107">
        <v>42105</v>
      </c>
      <c r="E157" s="107">
        <v>42109</v>
      </c>
      <c r="F157" s="108">
        <v>42136</v>
      </c>
      <c r="G157" s="109">
        <v>10500</v>
      </c>
      <c r="H157" s="109">
        <v>9.0299999999999994</v>
      </c>
      <c r="I157" s="109">
        <v>0</v>
      </c>
      <c r="J157" s="109">
        <f t="shared" si="2"/>
        <v>10509.03</v>
      </c>
    </row>
    <row r="158" spans="1:10" s="102" customFormat="1" ht="18" customHeight="1" x14ac:dyDescent="0.2">
      <c r="A158" s="106" t="s">
        <v>32</v>
      </c>
      <c r="B158" s="106" t="s">
        <v>13</v>
      </c>
      <c r="C158" s="107">
        <v>15671</v>
      </c>
      <c r="D158" s="107">
        <v>42761</v>
      </c>
      <c r="E158" s="107">
        <v>42766</v>
      </c>
      <c r="F158" s="108">
        <v>42776</v>
      </c>
      <c r="G158" s="109">
        <v>37000</v>
      </c>
      <c r="H158" s="109">
        <v>15.21</v>
      </c>
      <c r="I158" s="109">
        <v>0</v>
      </c>
      <c r="J158" s="109">
        <f t="shared" si="2"/>
        <v>37015.21</v>
      </c>
    </row>
    <row r="159" spans="1:10" s="102" customFormat="1" ht="18" customHeight="1" x14ac:dyDescent="0.2">
      <c r="A159" s="106" t="s">
        <v>32</v>
      </c>
      <c r="B159" s="106" t="s">
        <v>17</v>
      </c>
      <c r="C159" s="107">
        <v>14528</v>
      </c>
      <c r="D159" s="107">
        <v>41706</v>
      </c>
      <c r="E159" s="107">
        <v>41712</v>
      </c>
      <c r="F159" s="108">
        <v>41731</v>
      </c>
      <c r="G159" s="109">
        <v>18500</v>
      </c>
      <c r="H159" s="109">
        <v>12.85</v>
      </c>
      <c r="I159" s="109">
        <v>0</v>
      </c>
      <c r="J159" s="109">
        <f t="shared" si="2"/>
        <v>18512.849999999999</v>
      </c>
    </row>
    <row r="160" spans="1:10" s="102" customFormat="1" ht="18" customHeight="1" x14ac:dyDescent="0.2">
      <c r="A160" s="106" t="s">
        <v>32</v>
      </c>
      <c r="B160" s="106" t="s">
        <v>13</v>
      </c>
      <c r="C160" s="107">
        <v>15804</v>
      </c>
      <c r="D160" s="107">
        <v>42989</v>
      </c>
      <c r="E160" s="107">
        <v>43010</v>
      </c>
      <c r="F160" s="108">
        <v>43028</v>
      </c>
      <c r="G160" s="109">
        <v>23500</v>
      </c>
      <c r="H160" s="109">
        <v>25.1</v>
      </c>
      <c r="I160" s="109">
        <v>0</v>
      </c>
      <c r="J160" s="109">
        <f t="shared" si="2"/>
        <v>23525.1</v>
      </c>
    </row>
    <row r="161" spans="1:10" s="102" customFormat="1" ht="18" customHeight="1" x14ac:dyDescent="0.2">
      <c r="A161" s="106" t="s">
        <v>32</v>
      </c>
      <c r="B161" s="106" t="s">
        <v>13</v>
      </c>
      <c r="C161" s="107">
        <v>8524</v>
      </c>
      <c r="D161" s="107">
        <v>41647</v>
      </c>
      <c r="E161" s="107">
        <v>41668</v>
      </c>
      <c r="F161" s="108">
        <v>41689</v>
      </c>
      <c r="G161" s="109">
        <v>8500</v>
      </c>
      <c r="H161" s="109">
        <v>9.92</v>
      </c>
      <c r="I161" s="109">
        <v>0</v>
      </c>
      <c r="J161" s="109">
        <f t="shared" si="2"/>
        <v>8509.92</v>
      </c>
    </row>
    <row r="162" spans="1:10" s="102" customFormat="1" ht="18" customHeight="1" x14ac:dyDescent="0.2">
      <c r="A162" s="106" t="s">
        <v>32</v>
      </c>
      <c r="B162" s="106" t="s">
        <v>13</v>
      </c>
      <c r="C162" s="107">
        <v>16245</v>
      </c>
      <c r="D162" s="107">
        <v>41840</v>
      </c>
      <c r="E162" s="107">
        <v>41850</v>
      </c>
      <c r="F162" s="108">
        <v>41878</v>
      </c>
      <c r="G162" s="109">
        <v>25500</v>
      </c>
      <c r="H162" s="109">
        <v>26.92</v>
      </c>
      <c r="I162" s="109">
        <v>0</v>
      </c>
      <c r="J162" s="109">
        <f t="shared" si="2"/>
        <v>25526.92</v>
      </c>
    </row>
    <row r="163" spans="1:10" s="102" customFormat="1" ht="18" customHeight="1" x14ac:dyDescent="0.2">
      <c r="A163" s="106" t="s">
        <v>32</v>
      </c>
      <c r="B163" s="106" t="s">
        <v>17</v>
      </c>
      <c r="C163" s="107">
        <v>17926</v>
      </c>
      <c r="D163" s="107">
        <v>42675</v>
      </c>
      <c r="E163" s="107">
        <v>42697</v>
      </c>
      <c r="F163" s="108">
        <v>42705</v>
      </c>
      <c r="G163" s="109">
        <v>16000</v>
      </c>
      <c r="H163" s="109">
        <v>13.15</v>
      </c>
      <c r="I163" s="109">
        <v>0</v>
      </c>
      <c r="J163" s="109">
        <f t="shared" si="2"/>
        <v>16013.15</v>
      </c>
    </row>
    <row r="164" spans="1:10" s="102" customFormat="1" ht="18" customHeight="1" x14ac:dyDescent="0.2">
      <c r="A164" s="106" t="s">
        <v>37</v>
      </c>
      <c r="B164" s="106" t="s">
        <v>13</v>
      </c>
      <c r="C164" s="107">
        <v>22429</v>
      </c>
      <c r="D164" s="107">
        <v>42936</v>
      </c>
      <c r="E164" s="107">
        <v>42936</v>
      </c>
      <c r="F164" s="108">
        <v>42943</v>
      </c>
      <c r="G164" s="109">
        <v>20000</v>
      </c>
      <c r="H164" s="109">
        <v>0</v>
      </c>
      <c r="I164" s="109">
        <v>0</v>
      </c>
      <c r="J164" s="109">
        <f t="shared" si="2"/>
        <v>20000</v>
      </c>
    </row>
    <row r="165" spans="1:10" s="102" customFormat="1" ht="18" customHeight="1" x14ac:dyDescent="0.2">
      <c r="A165" s="106" t="s">
        <v>32</v>
      </c>
      <c r="B165" s="106" t="s">
        <v>13</v>
      </c>
      <c r="C165" s="107">
        <v>9185</v>
      </c>
      <c r="D165" s="107">
        <v>41752</v>
      </c>
      <c r="E165" s="107">
        <v>41757</v>
      </c>
      <c r="F165" s="108">
        <v>41795</v>
      </c>
      <c r="G165" s="109">
        <v>24500</v>
      </c>
      <c r="H165" s="109">
        <v>29.26</v>
      </c>
      <c r="I165" s="109">
        <v>0</v>
      </c>
      <c r="J165" s="109">
        <f t="shared" si="2"/>
        <v>24529.26</v>
      </c>
    </row>
    <row r="166" spans="1:10" s="102" customFormat="1" ht="18" customHeight="1" x14ac:dyDescent="0.2">
      <c r="A166" s="106" t="s">
        <v>31</v>
      </c>
      <c r="B166" s="106" t="s">
        <v>17</v>
      </c>
      <c r="C166" s="107">
        <v>22886</v>
      </c>
      <c r="D166" s="107">
        <v>42813</v>
      </c>
      <c r="E166" s="107">
        <v>42815</v>
      </c>
      <c r="F166" s="108">
        <v>42907</v>
      </c>
      <c r="G166" s="109">
        <v>30000</v>
      </c>
      <c r="H166" s="109">
        <v>77.260000000000005</v>
      </c>
      <c r="I166" s="109">
        <v>0</v>
      </c>
      <c r="J166" s="109">
        <f t="shared" si="2"/>
        <v>30077.26</v>
      </c>
    </row>
    <row r="167" spans="1:10" s="102" customFormat="1" ht="18" customHeight="1" x14ac:dyDescent="0.2">
      <c r="A167" s="106" t="s">
        <v>32</v>
      </c>
      <c r="B167" s="106" t="s">
        <v>13</v>
      </c>
      <c r="C167" s="107">
        <v>10002</v>
      </c>
      <c r="D167" s="107">
        <v>42536</v>
      </c>
      <c r="E167" s="107">
        <v>42577</v>
      </c>
      <c r="F167" s="108">
        <v>42599</v>
      </c>
      <c r="G167" s="109">
        <v>49500</v>
      </c>
      <c r="H167" s="109">
        <v>85.44</v>
      </c>
      <c r="I167" s="109">
        <v>0</v>
      </c>
      <c r="J167" s="109">
        <f t="shared" si="2"/>
        <v>49585.440000000002</v>
      </c>
    </row>
    <row r="168" spans="1:10" s="102" customFormat="1" ht="18" customHeight="1" x14ac:dyDescent="0.2">
      <c r="A168" s="106" t="s">
        <v>32</v>
      </c>
      <c r="B168" s="106" t="s">
        <v>17</v>
      </c>
      <c r="C168" s="107">
        <v>11276</v>
      </c>
      <c r="D168" s="107">
        <v>42475</v>
      </c>
      <c r="E168" s="107">
        <v>42495</v>
      </c>
      <c r="F168" s="108">
        <v>42527</v>
      </c>
      <c r="G168" s="109">
        <v>51000</v>
      </c>
      <c r="H168" s="109">
        <v>72.66</v>
      </c>
      <c r="I168" s="109">
        <v>0</v>
      </c>
      <c r="J168" s="109">
        <f t="shared" si="2"/>
        <v>51072.66</v>
      </c>
    </row>
    <row r="169" spans="1:10" s="102" customFormat="1" ht="18" customHeight="1" x14ac:dyDescent="0.2">
      <c r="A169" s="106" t="s">
        <v>31</v>
      </c>
      <c r="B169" s="106" t="s">
        <v>17</v>
      </c>
      <c r="C169" s="107">
        <v>19988</v>
      </c>
      <c r="D169" s="107">
        <v>42510</v>
      </c>
      <c r="E169" s="107">
        <v>42517</v>
      </c>
      <c r="F169" s="108">
        <v>42527</v>
      </c>
      <c r="G169" s="109">
        <v>40000</v>
      </c>
      <c r="H169" s="109">
        <v>18.63</v>
      </c>
      <c r="I169" s="109">
        <v>0</v>
      </c>
      <c r="J169" s="109">
        <f t="shared" si="2"/>
        <v>40018.629999999997</v>
      </c>
    </row>
    <row r="170" spans="1:10" s="102" customFormat="1" ht="18" customHeight="1" x14ac:dyDescent="0.2">
      <c r="A170" s="106" t="s">
        <v>33</v>
      </c>
      <c r="B170" s="106" t="s">
        <v>17</v>
      </c>
      <c r="C170" s="107">
        <v>19988</v>
      </c>
      <c r="D170" s="107">
        <v>42510</v>
      </c>
      <c r="E170" s="107">
        <v>42517</v>
      </c>
      <c r="F170" s="108">
        <v>42527</v>
      </c>
      <c r="G170" s="109">
        <v>40000</v>
      </c>
      <c r="H170" s="109">
        <v>18.63</v>
      </c>
      <c r="I170" s="109">
        <v>0</v>
      </c>
      <c r="J170" s="109">
        <f t="shared" si="2"/>
        <v>40018.629999999997</v>
      </c>
    </row>
    <row r="171" spans="1:10" s="102" customFormat="1" ht="18" customHeight="1" x14ac:dyDescent="0.2">
      <c r="A171" s="106" t="s">
        <v>32</v>
      </c>
      <c r="B171" s="106" t="s">
        <v>17</v>
      </c>
      <c r="C171" s="107">
        <v>11996</v>
      </c>
      <c r="D171" s="107">
        <v>42188</v>
      </c>
      <c r="E171" s="107">
        <v>42234</v>
      </c>
      <c r="F171" s="108">
        <v>42256</v>
      </c>
      <c r="G171" s="109">
        <v>14000</v>
      </c>
      <c r="H171" s="109">
        <v>26.44</v>
      </c>
      <c r="I171" s="109">
        <v>0</v>
      </c>
      <c r="J171" s="109">
        <f t="shared" si="2"/>
        <v>14026.44</v>
      </c>
    </row>
    <row r="172" spans="1:10" s="102" customFormat="1" ht="18" customHeight="1" x14ac:dyDescent="0.2">
      <c r="A172" s="106" t="s">
        <v>32</v>
      </c>
      <c r="B172" s="106" t="s">
        <v>17</v>
      </c>
      <c r="C172" s="107">
        <v>21851</v>
      </c>
      <c r="D172" s="107">
        <v>42794</v>
      </c>
      <c r="E172" s="107">
        <v>42796</v>
      </c>
      <c r="F172" s="108">
        <v>42817</v>
      </c>
      <c r="G172" s="109">
        <v>67000</v>
      </c>
      <c r="H172" s="109">
        <v>42.22</v>
      </c>
      <c r="I172" s="109">
        <v>0</v>
      </c>
      <c r="J172" s="109">
        <f t="shared" si="2"/>
        <v>67042.22</v>
      </c>
    </row>
    <row r="173" spans="1:10" s="102" customFormat="1" ht="18" customHeight="1" x14ac:dyDescent="0.2">
      <c r="A173" s="106" t="s">
        <v>32</v>
      </c>
      <c r="B173" s="106" t="s">
        <v>13</v>
      </c>
      <c r="C173" s="107">
        <v>11490</v>
      </c>
      <c r="D173" s="107">
        <v>43416</v>
      </c>
      <c r="E173" s="107">
        <v>43438</v>
      </c>
      <c r="F173" s="108">
        <v>43465</v>
      </c>
      <c r="G173" s="109">
        <v>20000</v>
      </c>
      <c r="H173" s="109">
        <v>26.84</v>
      </c>
      <c r="I173" s="109">
        <v>0</v>
      </c>
      <c r="J173" s="109">
        <f t="shared" si="2"/>
        <v>20026.84</v>
      </c>
    </row>
    <row r="174" spans="1:10" s="102" customFormat="1" ht="18" customHeight="1" x14ac:dyDescent="0.2">
      <c r="A174" s="106" t="s">
        <v>32</v>
      </c>
      <c r="B174" s="106" t="s">
        <v>13</v>
      </c>
      <c r="C174" s="107">
        <v>16784</v>
      </c>
      <c r="D174" s="107">
        <v>42041</v>
      </c>
      <c r="E174" s="107">
        <v>42045</v>
      </c>
      <c r="F174" s="108">
        <v>42074</v>
      </c>
      <c r="G174" s="109">
        <v>29500</v>
      </c>
      <c r="H174" s="109">
        <v>27.04</v>
      </c>
      <c r="I174" s="109">
        <v>0</v>
      </c>
      <c r="J174" s="109">
        <f t="shared" si="2"/>
        <v>29527.040000000001</v>
      </c>
    </row>
    <row r="175" spans="1:10" s="102" customFormat="1" ht="18" customHeight="1" x14ac:dyDescent="0.2">
      <c r="A175" s="106" t="s">
        <v>32</v>
      </c>
      <c r="B175" s="106" t="s">
        <v>17</v>
      </c>
      <c r="C175" s="107">
        <v>16772</v>
      </c>
      <c r="D175" s="107">
        <v>41981</v>
      </c>
      <c r="E175" s="107">
        <v>41991</v>
      </c>
      <c r="F175" s="108">
        <v>42027</v>
      </c>
      <c r="G175" s="109">
        <v>27000</v>
      </c>
      <c r="H175" s="109">
        <v>34.5</v>
      </c>
      <c r="I175" s="109">
        <v>0</v>
      </c>
      <c r="J175" s="109">
        <f t="shared" si="2"/>
        <v>27034.5</v>
      </c>
    </row>
    <row r="176" spans="1:10" s="102" customFormat="1" ht="18" customHeight="1" x14ac:dyDescent="0.2">
      <c r="A176" s="106" t="s">
        <v>32</v>
      </c>
      <c r="B176" s="106" t="s">
        <v>13</v>
      </c>
      <c r="C176" s="107">
        <v>16602</v>
      </c>
      <c r="D176" s="107">
        <v>42180</v>
      </c>
      <c r="E176" s="107">
        <v>42226</v>
      </c>
      <c r="F176" s="108">
        <v>42242</v>
      </c>
      <c r="G176" s="109">
        <v>28000</v>
      </c>
      <c r="H176" s="109">
        <v>48.23</v>
      </c>
      <c r="I176" s="109">
        <v>0</v>
      </c>
      <c r="J176" s="109">
        <f t="shared" si="2"/>
        <v>28048.23</v>
      </c>
    </row>
    <row r="177" spans="1:10" s="102" customFormat="1" ht="18" customHeight="1" x14ac:dyDescent="0.2">
      <c r="A177" s="106" t="s">
        <v>32</v>
      </c>
      <c r="B177" s="106" t="s">
        <v>13</v>
      </c>
      <c r="C177" s="107">
        <v>11243</v>
      </c>
      <c r="D177" s="107">
        <v>43194</v>
      </c>
      <c r="E177" s="107">
        <v>43201</v>
      </c>
      <c r="F177" s="108">
        <v>43217</v>
      </c>
      <c r="G177" s="109">
        <v>33000</v>
      </c>
      <c r="H177" s="109">
        <v>20.79</v>
      </c>
      <c r="I177" s="109">
        <v>0</v>
      </c>
      <c r="J177" s="109">
        <f t="shared" si="2"/>
        <v>33020.79</v>
      </c>
    </row>
    <row r="178" spans="1:10" s="102" customFormat="1" ht="18" customHeight="1" x14ac:dyDescent="0.2">
      <c r="A178" s="106" t="s">
        <v>32</v>
      </c>
      <c r="B178" s="106" t="s">
        <v>13</v>
      </c>
      <c r="C178" s="107">
        <v>16314</v>
      </c>
      <c r="D178" s="107">
        <v>42833</v>
      </c>
      <c r="E178" s="107">
        <v>42850</v>
      </c>
      <c r="F178" s="108">
        <v>42870</v>
      </c>
      <c r="G178" s="109">
        <v>51000</v>
      </c>
      <c r="H178" s="109">
        <v>51.7</v>
      </c>
      <c r="I178" s="109">
        <v>0</v>
      </c>
      <c r="J178" s="109">
        <f t="shared" si="2"/>
        <v>51051.7</v>
      </c>
    </row>
    <row r="179" spans="1:10" s="102" customFormat="1" ht="18" customHeight="1" x14ac:dyDescent="0.2">
      <c r="A179" s="106" t="s">
        <v>32</v>
      </c>
      <c r="B179" s="106" t="s">
        <v>13</v>
      </c>
      <c r="C179" s="107">
        <v>12052</v>
      </c>
      <c r="D179" s="107">
        <v>43433</v>
      </c>
      <c r="E179" s="107">
        <v>43444</v>
      </c>
      <c r="F179" s="108">
        <v>43454</v>
      </c>
      <c r="G179" s="109">
        <v>22000</v>
      </c>
      <c r="H179" s="109">
        <v>12.66</v>
      </c>
      <c r="I179" s="109">
        <v>0</v>
      </c>
      <c r="J179" s="109">
        <f t="shared" si="2"/>
        <v>22012.66</v>
      </c>
    </row>
    <row r="180" spans="1:10" s="102" customFormat="1" ht="18" customHeight="1" x14ac:dyDescent="0.2">
      <c r="A180" s="106" t="s">
        <v>32</v>
      </c>
      <c r="B180" s="106" t="s">
        <v>17</v>
      </c>
      <c r="C180" s="107">
        <v>5818</v>
      </c>
      <c r="D180" s="107">
        <v>41895</v>
      </c>
      <c r="E180" s="107">
        <v>41907</v>
      </c>
      <c r="F180" s="108">
        <v>41939</v>
      </c>
      <c r="G180" s="109">
        <v>9000</v>
      </c>
      <c r="H180" s="109">
        <v>11</v>
      </c>
      <c r="I180" s="109">
        <v>0</v>
      </c>
      <c r="J180" s="109">
        <f t="shared" si="2"/>
        <v>9011</v>
      </c>
    </row>
    <row r="181" spans="1:10" s="102" customFormat="1" ht="18" customHeight="1" x14ac:dyDescent="0.2">
      <c r="A181" s="106" t="s">
        <v>32</v>
      </c>
      <c r="B181" s="106" t="s">
        <v>13</v>
      </c>
      <c r="C181" s="107">
        <v>14149</v>
      </c>
      <c r="D181" s="107">
        <v>42053</v>
      </c>
      <c r="E181" s="107">
        <v>42065</v>
      </c>
      <c r="F181" s="108">
        <v>42146</v>
      </c>
      <c r="G181" s="109">
        <v>20500</v>
      </c>
      <c r="H181" s="109">
        <v>52.96</v>
      </c>
      <c r="I181" s="109">
        <v>0</v>
      </c>
      <c r="J181" s="109">
        <f t="shared" si="2"/>
        <v>20552.96</v>
      </c>
    </row>
    <row r="182" spans="1:10" s="102" customFormat="1" ht="18" customHeight="1" x14ac:dyDescent="0.2">
      <c r="A182" s="106" t="s">
        <v>31</v>
      </c>
      <c r="B182" s="106" t="s">
        <v>17</v>
      </c>
      <c r="C182" s="107">
        <v>27630</v>
      </c>
      <c r="D182" s="107">
        <v>43259</v>
      </c>
      <c r="E182" s="107">
        <v>43264</v>
      </c>
      <c r="F182" s="108">
        <v>43308</v>
      </c>
      <c r="G182" s="109">
        <v>41000</v>
      </c>
      <c r="H182" s="109">
        <v>53.92</v>
      </c>
      <c r="I182" s="109">
        <v>0</v>
      </c>
      <c r="J182" s="109">
        <f t="shared" si="2"/>
        <v>41053.919999999998</v>
      </c>
    </row>
    <row r="183" spans="1:10" s="102" customFormat="1" ht="18" customHeight="1" x14ac:dyDescent="0.2">
      <c r="A183" s="106" t="s">
        <v>33</v>
      </c>
      <c r="B183" s="106" t="s">
        <v>17</v>
      </c>
      <c r="C183" s="107">
        <v>27630</v>
      </c>
      <c r="D183" s="107">
        <v>43259</v>
      </c>
      <c r="E183" s="107">
        <v>43264</v>
      </c>
      <c r="F183" s="108">
        <v>43308</v>
      </c>
      <c r="G183" s="109">
        <v>41000</v>
      </c>
      <c r="H183" s="109">
        <v>53.92</v>
      </c>
      <c r="I183" s="109">
        <v>0</v>
      </c>
      <c r="J183" s="109">
        <f t="shared" si="2"/>
        <v>41053.919999999998</v>
      </c>
    </row>
    <row r="184" spans="1:10" s="102" customFormat="1" ht="18" customHeight="1" x14ac:dyDescent="0.2">
      <c r="A184" s="106" t="s">
        <v>170</v>
      </c>
      <c r="B184" s="106" t="s">
        <v>17</v>
      </c>
      <c r="C184" s="107">
        <v>27630</v>
      </c>
      <c r="D184" s="107">
        <v>43259</v>
      </c>
      <c r="E184" s="107">
        <v>43264</v>
      </c>
      <c r="F184" s="108">
        <v>43308</v>
      </c>
      <c r="G184" s="109">
        <v>123000</v>
      </c>
      <c r="H184" s="109">
        <v>161.75</v>
      </c>
      <c r="I184" s="109">
        <v>0</v>
      </c>
      <c r="J184" s="109">
        <f t="shared" si="2"/>
        <v>123161.75</v>
      </c>
    </row>
    <row r="185" spans="1:10" s="102" customFormat="1" ht="18" customHeight="1" x14ac:dyDescent="0.2">
      <c r="A185" s="106" t="s">
        <v>32</v>
      </c>
      <c r="B185" s="106" t="s">
        <v>13</v>
      </c>
      <c r="C185" s="107">
        <v>8508</v>
      </c>
      <c r="D185" s="107">
        <v>42645</v>
      </c>
      <c r="E185" s="107">
        <v>42648</v>
      </c>
      <c r="F185" s="108">
        <v>42738</v>
      </c>
      <c r="G185" s="109">
        <v>15500</v>
      </c>
      <c r="H185" s="109">
        <v>34.61</v>
      </c>
      <c r="I185" s="109">
        <v>0</v>
      </c>
      <c r="J185" s="109">
        <f t="shared" si="2"/>
        <v>15534.61</v>
      </c>
    </row>
    <row r="186" spans="1:10" s="102" customFormat="1" ht="18" customHeight="1" x14ac:dyDescent="0.2">
      <c r="A186" s="106" t="s">
        <v>32</v>
      </c>
      <c r="B186" s="106" t="s">
        <v>17</v>
      </c>
      <c r="C186" s="107">
        <v>10215</v>
      </c>
      <c r="D186" s="107">
        <v>43231</v>
      </c>
      <c r="E186" s="107">
        <v>43236</v>
      </c>
      <c r="F186" s="108">
        <v>43293</v>
      </c>
      <c r="G186" s="109">
        <v>7000</v>
      </c>
      <c r="H186" s="109">
        <v>9.870000000000001</v>
      </c>
      <c r="I186" s="109">
        <v>0</v>
      </c>
      <c r="J186" s="109">
        <f t="shared" si="2"/>
        <v>7009.87</v>
      </c>
    </row>
    <row r="187" spans="1:10" s="102" customFormat="1" ht="18" customHeight="1" x14ac:dyDescent="0.2">
      <c r="A187" s="106" t="s">
        <v>32</v>
      </c>
      <c r="B187" s="106" t="s">
        <v>13</v>
      </c>
      <c r="C187" s="107">
        <v>14138</v>
      </c>
      <c r="D187" s="107">
        <v>43411</v>
      </c>
      <c r="E187" s="107">
        <v>43441</v>
      </c>
      <c r="F187" s="108">
        <v>43518</v>
      </c>
      <c r="G187" s="109">
        <v>19500</v>
      </c>
      <c r="H187" s="109">
        <v>48.499999999999993</v>
      </c>
      <c r="I187" s="109">
        <v>0</v>
      </c>
      <c r="J187" s="109">
        <f t="shared" si="2"/>
        <v>19548.5</v>
      </c>
    </row>
    <row r="188" spans="1:10" s="102" customFormat="1" ht="18" customHeight="1" x14ac:dyDescent="0.2">
      <c r="A188" s="106" t="s">
        <v>32</v>
      </c>
      <c r="B188" s="106" t="s">
        <v>13</v>
      </c>
      <c r="C188" s="107">
        <v>5575</v>
      </c>
      <c r="D188" s="107">
        <v>41919</v>
      </c>
      <c r="E188" s="107">
        <v>41928</v>
      </c>
      <c r="F188" s="108">
        <v>41955</v>
      </c>
      <c r="G188" s="109">
        <v>12000</v>
      </c>
      <c r="H188" s="109">
        <v>12</v>
      </c>
      <c r="I188" s="109">
        <v>0</v>
      </c>
      <c r="J188" s="109">
        <f t="shared" si="2"/>
        <v>12012</v>
      </c>
    </row>
    <row r="189" spans="1:10" s="102" customFormat="1" ht="18" customHeight="1" x14ac:dyDescent="0.2">
      <c r="A189" s="106" t="s">
        <v>32</v>
      </c>
      <c r="B189" s="106" t="s">
        <v>13</v>
      </c>
      <c r="C189" s="107">
        <v>16154</v>
      </c>
      <c r="D189" s="107">
        <v>43366</v>
      </c>
      <c r="E189" s="107">
        <v>43369</v>
      </c>
      <c r="F189" s="108">
        <v>43410</v>
      </c>
      <c r="G189" s="109">
        <v>44000</v>
      </c>
      <c r="H189" s="109">
        <v>53.04</v>
      </c>
      <c r="I189" s="109">
        <v>0</v>
      </c>
      <c r="J189" s="109">
        <f t="shared" si="2"/>
        <v>44053.04</v>
      </c>
    </row>
    <row r="190" spans="1:10" s="102" customFormat="1" ht="18" customHeight="1" x14ac:dyDescent="0.2">
      <c r="A190" s="106" t="s">
        <v>32</v>
      </c>
      <c r="B190" s="106" t="s">
        <v>13</v>
      </c>
      <c r="C190" s="107">
        <v>15652</v>
      </c>
      <c r="D190" s="107">
        <v>42532</v>
      </c>
      <c r="E190" s="107">
        <v>42541</v>
      </c>
      <c r="F190" s="108">
        <v>42557</v>
      </c>
      <c r="G190" s="109">
        <v>37500</v>
      </c>
      <c r="H190" s="109">
        <v>25.68</v>
      </c>
      <c r="I190" s="109">
        <v>0</v>
      </c>
      <c r="J190" s="109">
        <f t="shared" si="2"/>
        <v>37525.68</v>
      </c>
    </row>
    <row r="191" spans="1:10" s="102" customFormat="1" ht="18" customHeight="1" x14ac:dyDescent="0.2">
      <c r="A191" s="106" t="s">
        <v>31</v>
      </c>
      <c r="B191" s="106" t="s">
        <v>13</v>
      </c>
      <c r="C191" s="107">
        <v>21624</v>
      </c>
      <c r="D191" s="107">
        <v>41899</v>
      </c>
      <c r="E191" s="107">
        <v>41904</v>
      </c>
      <c r="F191" s="108">
        <v>41918</v>
      </c>
      <c r="G191" s="109">
        <v>32000</v>
      </c>
      <c r="H191" s="109">
        <v>16.89</v>
      </c>
      <c r="I191" s="109">
        <v>0</v>
      </c>
      <c r="J191" s="109">
        <f t="shared" si="2"/>
        <v>32016.89</v>
      </c>
    </row>
    <row r="192" spans="1:10" s="102" customFormat="1" ht="18" customHeight="1" x14ac:dyDescent="0.2">
      <c r="A192" s="106" t="s">
        <v>33</v>
      </c>
      <c r="B192" s="106" t="s">
        <v>13</v>
      </c>
      <c r="C192" s="107">
        <v>21624</v>
      </c>
      <c r="D192" s="107">
        <v>41899</v>
      </c>
      <c r="E192" s="107">
        <v>41904</v>
      </c>
      <c r="F192" s="108">
        <v>41918</v>
      </c>
      <c r="G192" s="109">
        <v>32000</v>
      </c>
      <c r="H192" s="109">
        <v>16.89</v>
      </c>
      <c r="I192" s="109">
        <v>0</v>
      </c>
      <c r="J192" s="109">
        <f t="shared" si="2"/>
        <v>32016.89</v>
      </c>
    </row>
    <row r="193" spans="1:10" s="102" customFormat="1" ht="18" customHeight="1" x14ac:dyDescent="0.2">
      <c r="A193" s="106" t="s">
        <v>32</v>
      </c>
      <c r="B193" s="106" t="s">
        <v>17</v>
      </c>
      <c r="C193" s="107">
        <v>10679</v>
      </c>
      <c r="D193" s="107">
        <v>42834</v>
      </c>
      <c r="E193" s="107">
        <v>42849</v>
      </c>
      <c r="F193" s="108">
        <v>42915</v>
      </c>
      <c r="G193" s="109">
        <v>11000</v>
      </c>
      <c r="H193" s="109">
        <v>24.42</v>
      </c>
      <c r="I193" s="109">
        <v>0</v>
      </c>
      <c r="J193" s="109">
        <f t="shared" si="2"/>
        <v>11024.42</v>
      </c>
    </row>
    <row r="194" spans="1:10" s="102" customFormat="1" ht="18" customHeight="1" x14ac:dyDescent="0.2">
      <c r="A194" s="106" t="s">
        <v>32</v>
      </c>
      <c r="B194" s="106" t="s">
        <v>13</v>
      </c>
      <c r="C194" s="107">
        <v>13772</v>
      </c>
      <c r="D194" s="107">
        <v>43437</v>
      </c>
      <c r="E194" s="107">
        <v>43453</v>
      </c>
      <c r="F194" s="108">
        <v>43474</v>
      </c>
      <c r="G194" s="109">
        <v>11000</v>
      </c>
      <c r="H194" s="109">
        <v>9.8000000000000007</v>
      </c>
      <c r="I194" s="109">
        <v>0</v>
      </c>
      <c r="J194" s="109">
        <f t="shared" si="2"/>
        <v>11009.8</v>
      </c>
    </row>
    <row r="195" spans="1:10" s="102" customFormat="1" ht="18" customHeight="1" x14ac:dyDescent="0.2">
      <c r="A195" s="106" t="s">
        <v>32</v>
      </c>
      <c r="B195" s="106" t="s">
        <v>13</v>
      </c>
      <c r="C195" s="107">
        <v>10377</v>
      </c>
      <c r="D195" s="107">
        <v>42420</v>
      </c>
      <c r="E195" s="107">
        <v>42431</v>
      </c>
      <c r="F195" s="108">
        <v>42458</v>
      </c>
      <c r="G195" s="109">
        <v>12000</v>
      </c>
      <c r="H195" s="109">
        <v>12.67</v>
      </c>
      <c r="I195" s="109">
        <v>0</v>
      </c>
      <c r="J195" s="109">
        <f t="shared" si="2"/>
        <v>12012.67</v>
      </c>
    </row>
    <row r="196" spans="1:10" s="102" customFormat="1" ht="18" customHeight="1" x14ac:dyDescent="0.2">
      <c r="A196" s="106" t="s">
        <v>32</v>
      </c>
      <c r="B196" s="106" t="s">
        <v>13</v>
      </c>
      <c r="C196" s="107">
        <v>10182</v>
      </c>
      <c r="D196" s="107">
        <v>43413</v>
      </c>
      <c r="E196" s="107">
        <v>43417</v>
      </c>
      <c r="F196" s="108">
        <v>43432</v>
      </c>
      <c r="G196" s="109">
        <v>44000</v>
      </c>
      <c r="H196" s="109">
        <v>22.9</v>
      </c>
      <c r="I196" s="109">
        <v>0</v>
      </c>
      <c r="J196" s="109">
        <f t="shared" si="2"/>
        <v>44022.9</v>
      </c>
    </row>
    <row r="197" spans="1:10" s="102" customFormat="1" ht="18" customHeight="1" x14ac:dyDescent="0.2">
      <c r="A197" s="106" t="s">
        <v>32</v>
      </c>
      <c r="B197" s="106" t="s">
        <v>13</v>
      </c>
      <c r="C197" s="107">
        <v>11539</v>
      </c>
      <c r="D197" s="107">
        <v>43196</v>
      </c>
      <c r="E197" s="107">
        <v>43223</v>
      </c>
      <c r="F197" s="108">
        <v>43446</v>
      </c>
      <c r="G197" s="109">
        <v>15000</v>
      </c>
      <c r="H197" s="109">
        <v>102.74</v>
      </c>
      <c r="I197" s="109">
        <v>0</v>
      </c>
      <c r="J197" s="109">
        <f t="shared" si="2"/>
        <v>15102.74</v>
      </c>
    </row>
    <row r="198" spans="1:10" s="102" customFormat="1" ht="18" customHeight="1" x14ac:dyDescent="0.2">
      <c r="A198" s="106" t="s">
        <v>37</v>
      </c>
      <c r="B198" s="106" t="s">
        <v>13</v>
      </c>
      <c r="C198" s="107">
        <v>14621</v>
      </c>
      <c r="D198" s="107">
        <v>42134</v>
      </c>
      <c r="E198" s="107">
        <v>42170</v>
      </c>
      <c r="F198" s="108">
        <v>42178</v>
      </c>
      <c r="G198" s="109">
        <v>20000</v>
      </c>
      <c r="H198" s="109">
        <f>12.22+12.78</f>
        <v>25</v>
      </c>
      <c r="I198" s="109">
        <v>0</v>
      </c>
      <c r="J198" s="109">
        <f t="shared" si="2"/>
        <v>20025</v>
      </c>
    </row>
    <row r="199" spans="1:10" s="102" customFormat="1" ht="18" customHeight="1" x14ac:dyDescent="0.2">
      <c r="A199" s="106" t="s">
        <v>32</v>
      </c>
      <c r="B199" s="106" t="s">
        <v>13</v>
      </c>
      <c r="C199" s="107">
        <v>5849</v>
      </c>
      <c r="D199" s="107">
        <v>43367</v>
      </c>
      <c r="E199" s="107">
        <v>43371</v>
      </c>
      <c r="F199" s="108">
        <v>43398</v>
      </c>
      <c r="G199" s="109">
        <v>7000</v>
      </c>
      <c r="H199" s="109">
        <v>5.37</v>
      </c>
      <c r="I199" s="109">
        <v>0</v>
      </c>
      <c r="J199" s="109">
        <f t="shared" ref="J199:J262" si="3">+G199+H199+I199</f>
        <v>7005.37</v>
      </c>
    </row>
    <row r="200" spans="1:10" s="102" customFormat="1" ht="18" customHeight="1" x14ac:dyDescent="0.2">
      <c r="A200" s="106" t="s">
        <v>32</v>
      </c>
      <c r="B200" s="106" t="s">
        <v>13</v>
      </c>
      <c r="C200" s="107">
        <v>9614</v>
      </c>
      <c r="D200" s="107">
        <v>42768</v>
      </c>
      <c r="E200" s="107">
        <v>42780</v>
      </c>
      <c r="F200" s="108">
        <v>42787</v>
      </c>
      <c r="G200" s="109">
        <v>19000</v>
      </c>
      <c r="H200" s="109">
        <v>9.89</v>
      </c>
      <c r="I200" s="109">
        <v>0</v>
      </c>
      <c r="J200" s="109">
        <f t="shared" si="3"/>
        <v>19009.89</v>
      </c>
    </row>
    <row r="201" spans="1:10" s="102" customFormat="1" ht="18" customHeight="1" x14ac:dyDescent="0.2">
      <c r="A201" s="106" t="s">
        <v>32</v>
      </c>
      <c r="B201" s="106" t="s">
        <v>17</v>
      </c>
      <c r="C201" s="107">
        <v>17659</v>
      </c>
      <c r="D201" s="107">
        <v>43031</v>
      </c>
      <c r="E201" s="107">
        <v>43040</v>
      </c>
      <c r="F201" s="108">
        <v>43059</v>
      </c>
      <c r="G201" s="109">
        <v>16500</v>
      </c>
      <c r="H201" s="109">
        <v>12.66</v>
      </c>
      <c r="I201" s="109">
        <v>0</v>
      </c>
      <c r="J201" s="109">
        <f t="shared" si="3"/>
        <v>16512.66</v>
      </c>
    </row>
    <row r="202" spans="1:10" s="102" customFormat="1" ht="18" customHeight="1" x14ac:dyDescent="0.2">
      <c r="A202" s="106" t="s">
        <v>32</v>
      </c>
      <c r="B202" s="106" t="s">
        <v>13</v>
      </c>
      <c r="C202" s="107">
        <v>8584</v>
      </c>
      <c r="D202" s="107">
        <v>42598</v>
      </c>
      <c r="E202" s="107">
        <v>42605</v>
      </c>
      <c r="F202" s="108">
        <v>42620</v>
      </c>
      <c r="G202" s="109">
        <v>18000</v>
      </c>
      <c r="H202" s="109">
        <v>10.85</v>
      </c>
      <c r="I202" s="109">
        <v>0</v>
      </c>
      <c r="J202" s="109">
        <f t="shared" si="3"/>
        <v>18010.849999999999</v>
      </c>
    </row>
    <row r="203" spans="1:10" s="102" customFormat="1" ht="18" customHeight="1" x14ac:dyDescent="0.2">
      <c r="A203" s="106" t="s">
        <v>32</v>
      </c>
      <c r="B203" s="106" t="s">
        <v>13</v>
      </c>
      <c r="C203" s="107">
        <v>6791</v>
      </c>
      <c r="D203" s="107">
        <v>41931</v>
      </c>
      <c r="E203" s="107">
        <v>41934</v>
      </c>
      <c r="F203" s="108">
        <v>41963</v>
      </c>
      <c r="G203" s="109">
        <v>21500</v>
      </c>
      <c r="H203" s="109">
        <v>17.32</v>
      </c>
      <c r="I203" s="109">
        <v>0</v>
      </c>
      <c r="J203" s="109">
        <f t="shared" si="3"/>
        <v>21517.32</v>
      </c>
    </row>
    <row r="204" spans="1:10" s="102" customFormat="1" ht="18" customHeight="1" x14ac:dyDescent="0.2">
      <c r="A204" s="106" t="s">
        <v>32</v>
      </c>
      <c r="B204" s="106" t="s">
        <v>13</v>
      </c>
      <c r="C204" s="107">
        <v>15614</v>
      </c>
      <c r="D204" s="107">
        <v>42961</v>
      </c>
      <c r="E204" s="107">
        <v>42984</v>
      </c>
      <c r="F204" s="108">
        <v>43109</v>
      </c>
      <c r="G204" s="109">
        <v>26000</v>
      </c>
      <c r="H204" s="109">
        <v>66.239999999999995</v>
      </c>
      <c r="I204" s="109">
        <v>0</v>
      </c>
      <c r="J204" s="109">
        <f t="shared" si="3"/>
        <v>26066.240000000002</v>
      </c>
    </row>
    <row r="205" spans="1:10" s="102" customFormat="1" ht="18" customHeight="1" x14ac:dyDescent="0.2">
      <c r="A205" s="106" t="s">
        <v>32</v>
      </c>
      <c r="B205" s="106" t="s">
        <v>17</v>
      </c>
      <c r="C205" s="107">
        <v>8818</v>
      </c>
      <c r="D205" s="107">
        <v>43149</v>
      </c>
      <c r="E205" s="107">
        <v>43152</v>
      </c>
      <c r="F205" s="108">
        <v>43172</v>
      </c>
      <c r="G205" s="109">
        <v>12000</v>
      </c>
      <c r="H205" s="109">
        <v>7.56</v>
      </c>
      <c r="I205" s="109">
        <v>0</v>
      </c>
      <c r="J205" s="109">
        <f t="shared" si="3"/>
        <v>12007.56</v>
      </c>
    </row>
    <row r="206" spans="1:10" s="102" customFormat="1" ht="18" customHeight="1" x14ac:dyDescent="0.2">
      <c r="A206" s="106" t="s">
        <v>32</v>
      </c>
      <c r="B206" s="106" t="s">
        <v>13</v>
      </c>
      <c r="C206" s="107">
        <v>12984</v>
      </c>
      <c r="D206" s="107">
        <v>42220</v>
      </c>
      <c r="E206" s="107">
        <v>42226</v>
      </c>
      <c r="F206" s="108">
        <v>42255</v>
      </c>
      <c r="G206" s="109">
        <v>13000</v>
      </c>
      <c r="H206" s="109">
        <v>12.66</v>
      </c>
      <c r="I206" s="109">
        <v>0</v>
      </c>
      <c r="J206" s="109">
        <f t="shared" si="3"/>
        <v>13012.66</v>
      </c>
    </row>
    <row r="207" spans="1:10" s="102" customFormat="1" ht="18" customHeight="1" x14ac:dyDescent="0.2">
      <c r="A207" s="106" t="s">
        <v>32</v>
      </c>
      <c r="B207" s="106" t="s">
        <v>13</v>
      </c>
      <c r="C207" s="107">
        <v>6819</v>
      </c>
      <c r="D207" s="107">
        <v>41641</v>
      </c>
      <c r="E207" s="107">
        <v>41646</v>
      </c>
      <c r="F207" s="108">
        <v>41667</v>
      </c>
      <c r="G207" s="109">
        <v>7000</v>
      </c>
      <c r="H207" s="109">
        <v>5.0599999999999996</v>
      </c>
      <c r="I207" s="109">
        <v>0</v>
      </c>
      <c r="J207" s="109">
        <f t="shared" si="3"/>
        <v>7005.06</v>
      </c>
    </row>
    <row r="208" spans="1:10" s="102" customFormat="1" ht="18" customHeight="1" x14ac:dyDescent="0.2">
      <c r="A208" s="106" t="s">
        <v>31</v>
      </c>
      <c r="B208" s="106" t="s">
        <v>13</v>
      </c>
      <c r="C208" s="107">
        <v>19586</v>
      </c>
      <c r="D208" s="107">
        <v>42211</v>
      </c>
      <c r="E208" s="107">
        <v>42221</v>
      </c>
      <c r="F208" s="108">
        <v>42236</v>
      </c>
      <c r="G208" s="109">
        <v>40000</v>
      </c>
      <c r="H208" s="109">
        <v>27.78</v>
      </c>
      <c r="I208" s="109">
        <v>0</v>
      </c>
      <c r="J208" s="109">
        <f t="shared" si="3"/>
        <v>40027.78</v>
      </c>
    </row>
    <row r="209" spans="1:10" s="102" customFormat="1" ht="18" customHeight="1" x14ac:dyDescent="0.2">
      <c r="A209" s="106" t="s">
        <v>33</v>
      </c>
      <c r="B209" s="106" t="s">
        <v>13</v>
      </c>
      <c r="C209" s="107">
        <v>19586</v>
      </c>
      <c r="D209" s="107">
        <v>42211</v>
      </c>
      <c r="E209" s="107">
        <v>42221</v>
      </c>
      <c r="F209" s="108">
        <v>42236</v>
      </c>
      <c r="G209" s="109">
        <v>20000</v>
      </c>
      <c r="H209" s="109">
        <v>13.89</v>
      </c>
      <c r="I209" s="109">
        <v>0</v>
      </c>
      <c r="J209" s="109">
        <f t="shared" si="3"/>
        <v>20013.89</v>
      </c>
    </row>
    <row r="210" spans="1:10" s="102" customFormat="1" ht="18" customHeight="1" x14ac:dyDescent="0.2">
      <c r="A210" s="106" t="s">
        <v>32</v>
      </c>
      <c r="B210" s="106" t="s">
        <v>17</v>
      </c>
      <c r="C210" s="107">
        <v>17400</v>
      </c>
      <c r="D210" s="107">
        <v>41892</v>
      </c>
      <c r="E210" s="107">
        <v>41901</v>
      </c>
      <c r="F210" s="108">
        <v>41912</v>
      </c>
      <c r="G210" s="109">
        <v>31000</v>
      </c>
      <c r="H210" s="109">
        <v>17.22</v>
      </c>
      <c r="I210" s="109">
        <v>0</v>
      </c>
      <c r="J210" s="109">
        <f t="shared" si="3"/>
        <v>31017.22</v>
      </c>
    </row>
    <row r="211" spans="1:10" s="102" customFormat="1" ht="18" customHeight="1" x14ac:dyDescent="0.2">
      <c r="A211" s="106" t="s">
        <v>37</v>
      </c>
      <c r="B211" s="106" t="s">
        <v>13</v>
      </c>
      <c r="C211" s="107">
        <v>15723</v>
      </c>
      <c r="D211" s="107">
        <v>41708</v>
      </c>
      <c r="E211" s="107">
        <v>41709</v>
      </c>
      <c r="F211" s="108">
        <v>41732</v>
      </c>
      <c r="G211" s="109">
        <v>20000</v>
      </c>
      <c r="H211" s="109">
        <f>6.67+6.67</f>
        <v>13.34</v>
      </c>
      <c r="I211" s="109">
        <v>0</v>
      </c>
      <c r="J211" s="109">
        <f t="shared" si="3"/>
        <v>20013.34</v>
      </c>
    </row>
    <row r="212" spans="1:10" s="102" customFormat="1" ht="18" customHeight="1" x14ac:dyDescent="0.2">
      <c r="A212" s="106" t="s">
        <v>32</v>
      </c>
      <c r="B212" s="106" t="s">
        <v>13</v>
      </c>
      <c r="C212" s="107">
        <v>13098</v>
      </c>
      <c r="D212" s="107">
        <v>42385</v>
      </c>
      <c r="E212" s="107">
        <v>42396</v>
      </c>
      <c r="F212" s="108">
        <v>42415</v>
      </c>
      <c r="G212" s="109">
        <v>13000</v>
      </c>
      <c r="H212" s="109">
        <v>10.83</v>
      </c>
      <c r="I212" s="109">
        <v>0</v>
      </c>
      <c r="J212" s="109">
        <f t="shared" si="3"/>
        <v>13010.83</v>
      </c>
    </row>
    <row r="213" spans="1:10" s="102" customFormat="1" ht="18" customHeight="1" x14ac:dyDescent="0.2">
      <c r="A213" s="106" t="s">
        <v>32</v>
      </c>
      <c r="B213" s="106" t="s">
        <v>17</v>
      </c>
      <c r="C213" s="107">
        <v>8717</v>
      </c>
      <c r="D213" s="107">
        <v>41763</v>
      </c>
      <c r="E213" s="107">
        <v>41767</v>
      </c>
      <c r="F213" s="108">
        <v>41802</v>
      </c>
      <c r="G213" s="109">
        <v>17500</v>
      </c>
      <c r="H213" s="109">
        <v>18.96</v>
      </c>
      <c r="I213" s="109">
        <v>0</v>
      </c>
      <c r="J213" s="109">
        <f t="shared" si="3"/>
        <v>17518.96</v>
      </c>
    </row>
    <row r="214" spans="1:10" s="102" customFormat="1" ht="18" customHeight="1" x14ac:dyDescent="0.2">
      <c r="A214" s="106" t="s">
        <v>32</v>
      </c>
      <c r="B214" s="106" t="s">
        <v>13</v>
      </c>
      <c r="C214" s="107">
        <v>18207</v>
      </c>
      <c r="D214" s="107">
        <v>42644</v>
      </c>
      <c r="E214" s="107">
        <v>42662</v>
      </c>
      <c r="F214" s="108">
        <v>42685</v>
      </c>
      <c r="G214" s="109">
        <v>37500</v>
      </c>
      <c r="H214" s="109">
        <v>42.12</v>
      </c>
      <c r="I214" s="109">
        <v>0</v>
      </c>
      <c r="J214" s="109">
        <f t="shared" si="3"/>
        <v>37542.120000000003</v>
      </c>
    </row>
    <row r="215" spans="1:10" s="102" customFormat="1" ht="18" customHeight="1" x14ac:dyDescent="0.2">
      <c r="A215" s="106" t="s">
        <v>32</v>
      </c>
      <c r="B215" s="106" t="s">
        <v>17</v>
      </c>
      <c r="C215" s="107">
        <v>10537</v>
      </c>
      <c r="D215" s="107">
        <v>43461</v>
      </c>
      <c r="E215" s="107">
        <v>43462</v>
      </c>
      <c r="F215" s="108">
        <v>43571</v>
      </c>
      <c r="G215" s="109">
        <v>14000</v>
      </c>
      <c r="H215" s="109">
        <v>32.6</v>
      </c>
      <c r="I215" s="109">
        <v>0</v>
      </c>
      <c r="J215" s="109">
        <f t="shared" si="3"/>
        <v>14032.6</v>
      </c>
    </row>
    <row r="216" spans="1:10" s="102" customFormat="1" ht="18" customHeight="1" x14ac:dyDescent="0.2">
      <c r="A216" s="106" t="s">
        <v>32</v>
      </c>
      <c r="B216" s="106" t="s">
        <v>17</v>
      </c>
      <c r="C216" s="107">
        <v>16660</v>
      </c>
      <c r="D216" s="107">
        <v>42410</v>
      </c>
      <c r="E216" s="107">
        <v>42418</v>
      </c>
      <c r="F216" s="108">
        <v>42430</v>
      </c>
      <c r="G216" s="109">
        <v>20000</v>
      </c>
      <c r="H216" s="109">
        <v>11.12</v>
      </c>
      <c r="I216" s="109">
        <v>0</v>
      </c>
      <c r="J216" s="109">
        <f t="shared" si="3"/>
        <v>20011.12</v>
      </c>
    </row>
    <row r="217" spans="1:10" s="102" customFormat="1" ht="18" customHeight="1" x14ac:dyDescent="0.2">
      <c r="A217" s="106" t="s">
        <v>32</v>
      </c>
      <c r="B217" s="106" t="s">
        <v>13</v>
      </c>
      <c r="C217" s="107">
        <v>16695</v>
      </c>
      <c r="D217" s="107">
        <v>42784</v>
      </c>
      <c r="E217" s="107">
        <v>42787</v>
      </c>
      <c r="F217" s="108">
        <v>42811</v>
      </c>
      <c r="G217" s="109">
        <v>12000</v>
      </c>
      <c r="H217" s="109">
        <v>8.8800000000000008</v>
      </c>
      <c r="I217" s="109">
        <v>0</v>
      </c>
      <c r="J217" s="109">
        <f t="shared" si="3"/>
        <v>12008.88</v>
      </c>
    </row>
    <row r="218" spans="1:10" s="102" customFormat="1" ht="18" customHeight="1" x14ac:dyDescent="0.2">
      <c r="A218" s="106" t="s">
        <v>37</v>
      </c>
      <c r="B218" s="106" t="s">
        <v>13</v>
      </c>
      <c r="C218" s="107">
        <v>18464</v>
      </c>
      <c r="D218" s="107">
        <v>42525</v>
      </c>
      <c r="E218" s="107">
        <v>42542</v>
      </c>
      <c r="F218" s="108">
        <v>42549</v>
      </c>
      <c r="G218" s="109">
        <v>20000</v>
      </c>
      <c r="H218" s="109">
        <f>6.58+6.58</f>
        <v>13.16</v>
      </c>
      <c r="I218" s="109">
        <v>0</v>
      </c>
      <c r="J218" s="109">
        <f t="shared" si="3"/>
        <v>20013.16</v>
      </c>
    </row>
    <row r="219" spans="1:10" s="102" customFormat="1" ht="18" customHeight="1" x14ac:dyDescent="0.2">
      <c r="A219" s="106" t="s">
        <v>37</v>
      </c>
      <c r="B219" s="106" t="s">
        <v>17</v>
      </c>
      <c r="C219" s="107">
        <v>19086</v>
      </c>
      <c r="D219" s="107">
        <v>43185</v>
      </c>
      <c r="E219" s="107">
        <v>43206</v>
      </c>
      <c r="F219" s="108">
        <v>43206</v>
      </c>
      <c r="G219" s="109">
        <v>20000</v>
      </c>
      <c r="H219" s="109">
        <f>5.75+5.75</f>
        <v>11.5</v>
      </c>
      <c r="I219" s="109">
        <v>0</v>
      </c>
      <c r="J219" s="109">
        <f t="shared" si="3"/>
        <v>20011.5</v>
      </c>
    </row>
    <row r="220" spans="1:10" s="102" customFormat="1" ht="18" customHeight="1" x14ac:dyDescent="0.2">
      <c r="A220" s="106" t="s">
        <v>32</v>
      </c>
      <c r="B220" s="106" t="s">
        <v>13</v>
      </c>
      <c r="C220" s="107">
        <v>7774</v>
      </c>
      <c r="D220" s="107">
        <v>42668</v>
      </c>
      <c r="E220" s="107">
        <v>42675</v>
      </c>
      <c r="F220" s="108">
        <v>42691</v>
      </c>
      <c r="G220" s="109">
        <v>11000</v>
      </c>
      <c r="H220" s="109">
        <v>6.93</v>
      </c>
      <c r="I220" s="109">
        <v>0</v>
      </c>
      <c r="J220" s="109">
        <f t="shared" si="3"/>
        <v>11006.93</v>
      </c>
    </row>
    <row r="221" spans="1:10" s="102" customFormat="1" ht="18" customHeight="1" x14ac:dyDescent="0.2">
      <c r="A221" s="106" t="s">
        <v>32</v>
      </c>
      <c r="B221" s="106" t="s">
        <v>13</v>
      </c>
      <c r="C221" s="107">
        <v>16635</v>
      </c>
      <c r="D221" s="107">
        <v>42762</v>
      </c>
      <c r="E221" s="107">
        <v>42767</v>
      </c>
      <c r="F221" s="108">
        <v>42775</v>
      </c>
      <c r="G221" s="109">
        <v>23500</v>
      </c>
      <c r="H221" s="109">
        <v>8.3699999999999992</v>
      </c>
      <c r="I221" s="109">
        <v>0</v>
      </c>
      <c r="J221" s="109">
        <f t="shared" si="3"/>
        <v>23508.37</v>
      </c>
    </row>
    <row r="222" spans="1:10" s="102" customFormat="1" ht="18" customHeight="1" x14ac:dyDescent="0.2">
      <c r="A222" s="106" t="s">
        <v>32</v>
      </c>
      <c r="B222" s="106" t="s">
        <v>13</v>
      </c>
      <c r="C222" s="107">
        <v>9299</v>
      </c>
      <c r="D222" s="107">
        <v>42295</v>
      </c>
      <c r="E222" s="107">
        <v>42325</v>
      </c>
      <c r="F222" s="108">
        <v>42562</v>
      </c>
      <c r="G222" s="109">
        <v>5500</v>
      </c>
      <c r="H222" s="109">
        <v>40.799999999999997</v>
      </c>
      <c r="I222" s="109">
        <v>0</v>
      </c>
      <c r="J222" s="109">
        <f t="shared" si="3"/>
        <v>5540.8</v>
      </c>
    </row>
    <row r="223" spans="1:10" s="102" customFormat="1" ht="18" customHeight="1" x14ac:dyDescent="0.2">
      <c r="A223" s="106" t="s">
        <v>32</v>
      </c>
      <c r="B223" s="106" t="s">
        <v>13</v>
      </c>
      <c r="C223" s="107">
        <v>11481</v>
      </c>
      <c r="D223" s="107">
        <v>42203</v>
      </c>
      <c r="E223" s="107">
        <v>42212</v>
      </c>
      <c r="F223" s="108">
        <v>42236</v>
      </c>
      <c r="G223" s="109">
        <v>43500</v>
      </c>
      <c r="H223" s="109">
        <v>39.880000000000003</v>
      </c>
      <c r="I223" s="109">
        <v>0</v>
      </c>
      <c r="J223" s="109">
        <f t="shared" si="3"/>
        <v>43539.88</v>
      </c>
    </row>
    <row r="224" spans="1:10" s="102" customFormat="1" ht="18" customHeight="1" x14ac:dyDescent="0.2">
      <c r="A224" s="106" t="s">
        <v>32</v>
      </c>
      <c r="B224" s="106" t="s">
        <v>13</v>
      </c>
      <c r="C224" s="107">
        <v>6664</v>
      </c>
      <c r="D224" s="107">
        <v>43122</v>
      </c>
      <c r="E224" s="107">
        <v>43136</v>
      </c>
      <c r="F224" s="108">
        <v>43154</v>
      </c>
      <c r="G224" s="109">
        <v>16500</v>
      </c>
      <c r="H224" s="109">
        <v>14.47</v>
      </c>
      <c r="I224" s="109">
        <v>0</v>
      </c>
      <c r="J224" s="109">
        <f t="shared" si="3"/>
        <v>16514.47</v>
      </c>
    </row>
    <row r="225" spans="1:10" s="102" customFormat="1" ht="18" customHeight="1" x14ac:dyDescent="0.2">
      <c r="A225" s="106" t="s">
        <v>32</v>
      </c>
      <c r="B225" s="106" t="s">
        <v>13</v>
      </c>
      <c r="C225" s="107">
        <v>17060</v>
      </c>
      <c r="D225" s="107">
        <v>42143</v>
      </c>
      <c r="E225" s="107">
        <v>42151</v>
      </c>
      <c r="F225" s="108">
        <v>42172</v>
      </c>
      <c r="G225" s="109">
        <v>22500</v>
      </c>
      <c r="H225" s="109">
        <v>18.13</v>
      </c>
      <c r="I225" s="109">
        <v>0</v>
      </c>
      <c r="J225" s="109">
        <f t="shared" si="3"/>
        <v>22518.13</v>
      </c>
    </row>
    <row r="226" spans="1:10" s="102" customFormat="1" ht="18" customHeight="1" x14ac:dyDescent="0.2">
      <c r="A226" s="106" t="s">
        <v>32</v>
      </c>
      <c r="B226" s="106" t="s">
        <v>17</v>
      </c>
      <c r="C226" s="107">
        <v>17167</v>
      </c>
      <c r="D226" s="107">
        <v>43312</v>
      </c>
      <c r="E226" s="107">
        <v>43314</v>
      </c>
      <c r="F226" s="108">
        <v>43392</v>
      </c>
      <c r="G226" s="109">
        <v>14500</v>
      </c>
      <c r="H226" s="109">
        <v>31.78</v>
      </c>
      <c r="I226" s="109">
        <v>0</v>
      </c>
      <c r="J226" s="109">
        <f t="shared" si="3"/>
        <v>14531.78</v>
      </c>
    </row>
    <row r="227" spans="1:10" s="102" customFormat="1" ht="18" customHeight="1" x14ac:dyDescent="0.2">
      <c r="A227" s="106" t="s">
        <v>32</v>
      </c>
      <c r="B227" s="106" t="s">
        <v>17</v>
      </c>
      <c r="C227" s="107">
        <v>17304</v>
      </c>
      <c r="D227" s="107">
        <v>41683</v>
      </c>
      <c r="E227" s="107">
        <v>41691</v>
      </c>
      <c r="F227" s="108">
        <v>41698</v>
      </c>
      <c r="G227" s="109">
        <v>23500</v>
      </c>
      <c r="H227" s="109">
        <v>9.7899999999999991</v>
      </c>
      <c r="I227" s="109">
        <v>0</v>
      </c>
      <c r="J227" s="109">
        <f t="shared" si="3"/>
        <v>23509.79</v>
      </c>
    </row>
    <row r="228" spans="1:10" s="102" customFormat="1" ht="18" customHeight="1" x14ac:dyDescent="0.2">
      <c r="A228" s="106" t="s">
        <v>40</v>
      </c>
      <c r="B228" s="106" t="s">
        <v>17</v>
      </c>
      <c r="C228" s="107">
        <v>35340</v>
      </c>
      <c r="D228" s="107">
        <v>43099</v>
      </c>
      <c r="E228" s="107">
        <v>43118</v>
      </c>
      <c r="F228" s="108">
        <v>43160</v>
      </c>
      <c r="G228" s="109">
        <v>10000</v>
      </c>
      <c r="H228" s="109">
        <f>8.36+8.36</f>
        <v>16.72</v>
      </c>
      <c r="I228" s="109">
        <v>0</v>
      </c>
      <c r="J228" s="109">
        <f t="shared" si="3"/>
        <v>10016.719999999999</v>
      </c>
    </row>
    <row r="229" spans="1:10" s="102" customFormat="1" ht="18" customHeight="1" x14ac:dyDescent="0.2">
      <c r="A229" s="106" t="s">
        <v>32</v>
      </c>
      <c r="B229" s="106" t="s">
        <v>13</v>
      </c>
      <c r="C229" s="107">
        <v>11599</v>
      </c>
      <c r="D229" s="107">
        <v>42814</v>
      </c>
      <c r="E229" s="107">
        <v>42822</v>
      </c>
      <c r="F229" s="108">
        <v>42832</v>
      </c>
      <c r="G229" s="109">
        <v>15500</v>
      </c>
      <c r="H229" s="109">
        <v>7.64</v>
      </c>
      <c r="I229" s="109">
        <v>0</v>
      </c>
      <c r="J229" s="109">
        <f t="shared" si="3"/>
        <v>15507.64</v>
      </c>
    </row>
    <row r="230" spans="1:10" s="102" customFormat="1" ht="18" customHeight="1" x14ac:dyDescent="0.2">
      <c r="A230" s="106" t="s">
        <v>32</v>
      </c>
      <c r="B230" s="106" t="s">
        <v>13</v>
      </c>
      <c r="C230" s="107">
        <v>12220</v>
      </c>
      <c r="D230" s="107">
        <v>41701</v>
      </c>
      <c r="E230" s="107">
        <v>41705</v>
      </c>
      <c r="F230" s="108">
        <v>41722</v>
      </c>
      <c r="G230" s="109">
        <v>7000</v>
      </c>
      <c r="H230" s="109">
        <v>4.08</v>
      </c>
      <c r="I230" s="109">
        <v>0</v>
      </c>
      <c r="J230" s="109">
        <f t="shared" si="3"/>
        <v>7004.08</v>
      </c>
    </row>
    <row r="231" spans="1:10" s="102" customFormat="1" ht="18" customHeight="1" x14ac:dyDescent="0.2">
      <c r="A231" s="106" t="s">
        <v>32</v>
      </c>
      <c r="B231" s="106" t="s">
        <v>13</v>
      </c>
      <c r="C231" s="107">
        <v>13242</v>
      </c>
      <c r="D231" s="107">
        <v>42093</v>
      </c>
      <c r="E231" s="107">
        <v>42096</v>
      </c>
      <c r="F231" s="108">
        <v>42116</v>
      </c>
      <c r="G231" s="109">
        <v>23500</v>
      </c>
      <c r="H231" s="109">
        <v>15.01</v>
      </c>
      <c r="I231" s="109">
        <v>0</v>
      </c>
      <c r="J231" s="109">
        <f t="shared" si="3"/>
        <v>23515.01</v>
      </c>
    </row>
    <row r="232" spans="1:10" s="102" customFormat="1" ht="18" customHeight="1" x14ac:dyDescent="0.2">
      <c r="A232" s="106" t="s">
        <v>32</v>
      </c>
      <c r="B232" s="106" t="s">
        <v>17</v>
      </c>
      <c r="C232" s="107">
        <v>11696</v>
      </c>
      <c r="D232" s="107">
        <v>42755</v>
      </c>
      <c r="E232" s="107">
        <v>42762</v>
      </c>
      <c r="F232" s="108">
        <v>42781</v>
      </c>
      <c r="G232" s="109">
        <v>12500</v>
      </c>
      <c r="H232" s="109">
        <v>8.9</v>
      </c>
      <c r="I232" s="109">
        <v>0</v>
      </c>
      <c r="J232" s="109">
        <f t="shared" si="3"/>
        <v>12508.9</v>
      </c>
    </row>
    <row r="233" spans="1:10" s="102" customFormat="1" ht="18" customHeight="1" x14ac:dyDescent="0.2">
      <c r="A233" s="106" t="s">
        <v>40</v>
      </c>
      <c r="B233" s="106" t="s">
        <v>17</v>
      </c>
      <c r="C233" s="107">
        <v>37841</v>
      </c>
      <c r="D233" s="107">
        <v>42388</v>
      </c>
      <c r="E233" s="107">
        <v>42402</v>
      </c>
      <c r="F233" s="108">
        <v>42402</v>
      </c>
      <c r="G233" s="109">
        <v>10000</v>
      </c>
      <c r="H233" s="109">
        <f>1.94+1.94</f>
        <v>3.88</v>
      </c>
      <c r="I233" s="109">
        <v>0</v>
      </c>
      <c r="J233" s="109">
        <f t="shared" si="3"/>
        <v>10003.879999999999</v>
      </c>
    </row>
    <row r="234" spans="1:10" s="102" customFormat="1" ht="18" customHeight="1" x14ac:dyDescent="0.2">
      <c r="A234" s="106" t="s">
        <v>32</v>
      </c>
      <c r="B234" s="106" t="s">
        <v>13</v>
      </c>
      <c r="C234" s="107">
        <v>16428</v>
      </c>
      <c r="D234" s="107">
        <v>41690</v>
      </c>
      <c r="E234" s="107">
        <v>41698</v>
      </c>
      <c r="F234" s="108">
        <v>41737</v>
      </c>
      <c r="G234" s="109">
        <v>11000</v>
      </c>
      <c r="H234" s="109">
        <v>14.36</v>
      </c>
      <c r="I234" s="109">
        <v>0</v>
      </c>
      <c r="J234" s="109">
        <f t="shared" si="3"/>
        <v>11014.36</v>
      </c>
    </row>
    <row r="235" spans="1:10" s="102" customFormat="1" ht="18" customHeight="1" x14ac:dyDescent="0.2">
      <c r="A235" s="106" t="s">
        <v>40</v>
      </c>
      <c r="B235" s="106" t="s">
        <v>17</v>
      </c>
      <c r="C235" s="107">
        <v>36910</v>
      </c>
      <c r="D235" s="107">
        <v>42388</v>
      </c>
      <c r="E235" s="107">
        <v>42402</v>
      </c>
      <c r="F235" s="108">
        <v>42402</v>
      </c>
      <c r="G235" s="109">
        <v>10000</v>
      </c>
      <c r="H235" s="109">
        <v>3.88</v>
      </c>
      <c r="I235" s="109">
        <v>0</v>
      </c>
      <c r="J235" s="109">
        <f t="shared" si="3"/>
        <v>10003.879999999999</v>
      </c>
    </row>
    <row r="236" spans="1:10" s="102" customFormat="1" ht="18" customHeight="1" x14ac:dyDescent="0.2">
      <c r="A236" s="106" t="s">
        <v>32</v>
      </c>
      <c r="B236" s="106" t="s">
        <v>13</v>
      </c>
      <c r="C236" s="107">
        <v>15489</v>
      </c>
      <c r="D236" s="107">
        <v>43059</v>
      </c>
      <c r="E236" s="107">
        <v>43074</v>
      </c>
      <c r="F236" s="108">
        <v>43081</v>
      </c>
      <c r="G236" s="109">
        <v>25500</v>
      </c>
      <c r="H236" s="109">
        <v>15.37</v>
      </c>
      <c r="I236" s="109">
        <v>0</v>
      </c>
      <c r="J236" s="109">
        <f t="shared" si="3"/>
        <v>25515.37</v>
      </c>
    </row>
    <row r="237" spans="1:10" s="102" customFormat="1" ht="18" customHeight="1" x14ac:dyDescent="0.2">
      <c r="A237" s="106" t="s">
        <v>32</v>
      </c>
      <c r="B237" s="106" t="s">
        <v>13</v>
      </c>
      <c r="C237" s="107">
        <v>7149</v>
      </c>
      <c r="D237" s="107">
        <v>42299</v>
      </c>
      <c r="E237" s="107">
        <v>42325</v>
      </c>
      <c r="F237" s="108">
        <v>42360</v>
      </c>
      <c r="G237" s="109">
        <v>34000</v>
      </c>
      <c r="H237" s="109">
        <v>51</v>
      </c>
      <c r="I237" s="109">
        <v>0</v>
      </c>
      <c r="J237" s="109">
        <f t="shared" si="3"/>
        <v>34051</v>
      </c>
    </row>
    <row r="238" spans="1:10" s="102" customFormat="1" ht="18" customHeight="1" x14ac:dyDescent="0.2">
      <c r="A238" s="106" t="s">
        <v>32</v>
      </c>
      <c r="B238" s="106" t="s">
        <v>13</v>
      </c>
      <c r="C238" s="107">
        <v>15679</v>
      </c>
      <c r="D238" s="107">
        <v>42487</v>
      </c>
      <c r="E238" s="107">
        <v>42509</v>
      </c>
      <c r="F238" s="108">
        <v>42524</v>
      </c>
      <c r="G238" s="109">
        <v>17000</v>
      </c>
      <c r="H238" s="109">
        <v>17.239999999999998</v>
      </c>
      <c r="I238" s="109">
        <v>0</v>
      </c>
      <c r="J238" s="109">
        <f t="shared" si="3"/>
        <v>17017.240000000002</v>
      </c>
    </row>
    <row r="239" spans="1:10" s="102" customFormat="1" ht="18" customHeight="1" x14ac:dyDescent="0.2">
      <c r="A239" s="106" t="s">
        <v>32</v>
      </c>
      <c r="B239" s="106" t="s">
        <v>13</v>
      </c>
      <c r="C239" s="107">
        <v>17806</v>
      </c>
      <c r="D239" s="107">
        <v>43431</v>
      </c>
      <c r="E239" s="107">
        <v>43433</v>
      </c>
      <c r="F239" s="108">
        <v>43465</v>
      </c>
      <c r="G239" s="109">
        <v>14500</v>
      </c>
      <c r="H239" s="109">
        <v>10.72</v>
      </c>
      <c r="I239" s="109">
        <v>0</v>
      </c>
      <c r="J239" s="109">
        <f t="shared" si="3"/>
        <v>14510.72</v>
      </c>
    </row>
    <row r="240" spans="1:10" s="102" customFormat="1" ht="18" customHeight="1" x14ac:dyDescent="0.2">
      <c r="A240" s="106" t="s">
        <v>32</v>
      </c>
      <c r="B240" s="106" t="s">
        <v>17</v>
      </c>
      <c r="C240" s="107">
        <v>12653</v>
      </c>
      <c r="D240" s="107">
        <v>42635</v>
      </c>
      <c r="E240" s="107">
        <v>42655</v>
      </c>
      <c r="F240" s="108">
        <v>42723</v>
      </c>
      <c r="G240" s="109">
        <v>10500</v>
      </c>
      <c r="H240" s="109">
        <v>25.32</v>
      </c>
      <c r="I240" s="109">
        <v>0</v>
      </c>
      <c r="J240" s="109">
        <f t="shared" si="3"/>
        <v>10525.32</v>
      </c>
    </row>
    <row r="241" spans="1:10" s="102" customFormat="1" ht="18" customHeight="1" x14ac:dyDescent="0.2">
      <c r="A241" s="106" t="s">
        <v>32</v>
      </c>
      <c r="B241" s="106" t="s">
        <v>13</v>
      </c>
      <c r="C241" s="107">
        <v>11357</v>
      </c>
      <c r="D241" s="107">
        <v>43448</v>
      </c>
      <c r="E241" s="107">
        <v>43472</v>
      </c>
      <c r="F241" s="108">
        <v>43592</v>
      </c>
      <c r="G241" s="109">
        <v>12500</v>
      </c>
      <c r="H241" s="109">
        <v>49.32</v>
      </c>
      <c r="I241" s="109">
        <v>0</v>
      </c>
      <c r="J241" s="109">
        <f t="shared" si="3"/>
        <v>12549.32</v>
      </c>
    </row>
    <row r="242" spans="1:10" s="102" customFormat="1" ht="18" customHeight="1" x14ac:dyDescent="0.2">
      <c r="A242" s="106" t="s">
        <v>32</v>
      </c>
      <c r="B242" s="106" t="s">
        <v>13</v>
      </c>
      <c r="C242" s="107">
        <v>8416</v>
      </c>
      <c r="D242" s="107">
        <v>41918</v>
      </c>
      <c r="E242" s="107">
        <v>41934</v>
      </c>
      <c r="F242" s="108">
        <v>41954</v>
      </c>
      <c r="G242" s="109">
        <v>13000</v>
      </c>
      <c r="H242" s="109">
        <v>13</v>
      </c>
      <c r="I242" s="109">
        <v>0</v>
      </c>
      <c r="J242" s="109">
        <f t="shared" si="3"/>
        <v>13013</v>
      </c>
    </row>
    <row r="243" spans="1:10" s="102" customFormat="1" ht="18" customHeight="1" x14ac:dyDescent="0.2">
      <c r="A243" s="106" t="s">
        <v>32</v>
      </c>
      <c r="B243" s="106" t="s">
        <v>13</v>
      </c>
      <c r="C243" s="107">
        <v>15658</v>
      </c>
      <c r="D243" s="107">
        <v>41687</v>
      </c>
      <c r="E243" s="107">
        <v>41691</v>
      </c>
      <c r="F243" s="108">
        <v>41704</v>
      </c>
      <c r="G243" s="109">
        <v>30500</v>
      </c>
      <c r="H243" s="109">
        <v>14.4</v>
      </c>
      <c r="I243" s="109">
        <v>0</v>
      </c>
      <c r="J243" s="109">
        <f t="shared" si="3"/>
        <v>30514.400000000001</v>
      </c>
    </row>
    <row r="244" spans="1:10" s="102" customFormat="1" ht="18" customHeight="1" x14ac:dyDescent="0.2">
      <c r="A244" s="106" t="s">
        <v>32</v>
      </c>
      <c r="B244" s="106" t="s">
        <v>13</v>
      </c>
      <c r="C244" s="107">
        <v>15649</v>
      </c>
      <c r="D244" s="107">
        <v>43118</v>
      </c>
      <c r="E244" s="107">
        <v>43123</v>
      </c>
      <c r="F244" s="108">
        <v>43144</v>
      </c>
      <c r="G244" s="109">
        <v>42000</v>
      </c>
      <c r="H244" s="109">
        <v>29.92</v>
      </c>
      <c r="I244" s="109">
        <v>0</v>
      </c>
      <c r="J244" s="109">
        <f t="shared" si="3"/>
        <v>42029.919999999998</v>
      </c>
    </row>
    <row r="245" spans="1:10" s="102" customFormat="1" ht="18" customHeight="1" x14ac:dyDescent="0.2">
      <c r="A245" s="106" t="s">
        <v>32</v>
      </c>
      <c r="B245" s="106" t="s">
        <v>17</v>
      </c>
      <c r="C245" s="107">
        <v>13652</v>
      </c>
      <c r="D245" s="107">
        <v>41792</v>
      </c>
      <c r="E245" s="107">
        <v>41796</v>
      </c>
      <c r="F245" s="108">
        <v>41815</v>
      </c>
      <c r="G245" s="109">
        <v>19500</v>
      </c>
      <c r="H245" s="109">
        <v>12.46</v>
      </c>
      <c r="I245" s="109">
        <v>0</v>
      </c>
      <c r="J245" s="109">
        <f t="shared" si="3"/>
        <v>19512.46</v>
      </c>
    </row>
    <row r="246" spans="1:10" s="102" customFormat="1" ht="18" customHeight="1" x14ac:dyDescent="0.2">
      <c r="A246" s="106" t="s">
        <v>32</v>
      </c>
      <c r="B246" s="106" t="s">
        <v>13</v>
      </c>
      <c r="C246" s="107">
        <v>15458</v>
      </c>
      <c r="D246" s="107">
        <v>42007</v>
      </c>
      <c r="E246" s="107">
        <v>42012</v>
      </c>
      <c r="F246" s="108">
        <v>42032</v>
      </c>
      <c r="G246" s="109">
        <v>18500</v>
      </c>
      <c r="H246" s="109">
        <v>12.85</v>
      </c>
      <c r="I246" s="109">
        <v>0</v>
      </c>
      <c r="J246" s="109">
        <f t="shared" si="3"/>
        <v>18512.849999999999</v>
      </c>
    </row>
    <row r="247" spans="1:10" s="102" customFormat="1" ht="18" customHeight="1" x14ac:dyDescent="0.2">
      <c r="A247" s="106" t="s">
        <v>32</v>
      </c>
      <c r="B247" s="106" t="s">
        <v>13</v>
      </c>
      <c r="C247" s="107">
        <v>8698</v>
      </c>
      <c r="D247" s="107">
        <v>42101</v>
      </c>
      <c r="E247" s="107">
        <v>42103</v>
      </c>
      <c r="F247" s="108">
        <v>42122</v>
      </c>
      <c r="G247" s="109">
        <v>14500</v>
      </c>
      <c r="H247" s="109">
        <v>8.4600000000000009</v>
      </c>
      <c r="I247" s="109">
        <v>0</v>
      </c>
      <c r="J247" s="109">
        <f t="shared" si="3"/>
        <v>14508.46</v>
      </c>
    </row>
    <row r="248" spans="1:10" s="102" customFormat="1" ht="18" customHeight="1" x14ac:dyDescent="0.2">
      <c r="A248" s="106" t="s">
        <v>32</v>
      </c>
      <c r="B248" s="106" t="s">
        <v>13</v>
      </c>
      <c r="C248" s="107">
        <v>11968</v>
      </c>
      <c r="D248" s="107">
        <v>42182</v>
      </c>
      <c r="E248" s="107">
        <v>42194</v>
      </c>
      <c r="F248" s="108">
        <v>42212</v>
      </c>
      <c r="G248" s="109">
        <v>23000</v>
      </c>
      <c r="H248" s="109">
        <v>19.170000000000002</v>
      </c>
      <c r="I248" s="109">
        <v>0</v>
      </c>
      <c r="J248" s="109">
        <f t="shared" si="3"/>
        <v>23019.17</v>
      </c>
    </row>
    <row r="249" spans="1:10" s="102" customFormat="1" ht="18" customHeight="1" x14ac:dyDescent="0.2">
      <c r="A249" s="106" t="s">
        <v>32</v>
      </c>
      <c r="B249" s="106" t="s">
        <v>17</v>
      </c>
      <c r="C249" s="107">
        <v>5753</v>
      </c>
      <c r="D249" s="107">
        <v>41863</v>
      </c>
      <c r="E249" s="107">
        <v>41878</v>
      </c>
      <c r="F249" s="108">
        <v>41929</v>
      </c>
      <c r="G249" s="109">
        <v>6000</v>
      </c>
      <c r="H249" s="109">
        <v>11.01</v>
      </c>
      <c r="I249" s="109">
        <v>0</v>
      </c>
      <c r="J249" s="109">
        <f t="shared" si="3"/>
        <v>6011.01</v>
      </c>
    </row>
    <row r="250" spans="1:10" s="102" customFormat="1" ht="18" customHeight="1" x14ac:dyDescent="0.2">
      <c r="A250" s="106" t="s">
        <v>31</v>
      </c>
      <c r="B250" s="106" t="s">
        <v>13</v>
      </c>
      <c r="C250" s="107">
        <v>19003</v>
      </c>
      <c r="D250" s="107">
        <v>42455</v>
      </c>
      <c r="E250" s="107">
        <v>42460</v>
      </c>
      <c r="F250" s="108">
        <v>42480</v>
      </c>
      <c r="G250" s="109">
        <v>146000</v>
      </c>
      <c r="H250" s="109">
        <v>100</v>
      </c>
      <c r="I250" s="109">
        <v>0</v>
      </c>
      <c r="J250" s="109">
        <f t="shared" si="3"/>
        <v>146100</v>
      </c>
    </row>
    <row r="251" spans="1:10" s="102" customFormat="1" ht="18" customHeight="1" x14ac:dyDescent="0.2">
      <c r="A251" s="106" t="s">
        <v>33</v>
      </c>
      <c r="B251" s="106" t="s">
        <v>13</v>
      </c>
      <c r="C251" s="107">
        <v>19003</v>
      </c>
      <c r="D251" s="107">
        <v>42455</v>
      </c>
      <c r="E251" s="107">
        <v>42460</v>
      </c>
      <c r="F251" s="108">
        <v>42480</v>
      </c>
      <c r="G251" s="109">
        <v>146000</v>
      </c>
      <c r="H251" s="109">
        <v>100</v>
      </c>
      <c r="I251" s="109">
        <v>0</v>
      </c>
      <c r="J251" s="109">
        <f t="shared" si="3"/>
        <v>146100</v>
      </c>
    </row>
    <row r="252" spans="1:10" s="102" customFormat="1" ht="18" customHeight="1" x14ac:dyDescent="0.2">
      <c r="A252" s="106" t="s">
        <v>32</v>
      </c>
      <c r="B252" s="106" t="s">
        <v>17</v>
      </c>
      <c r="C252" s="107">
        <v>16150</v>
      </c>
      <c r="D252" s="107">
        <v>43425</v>
      </c>
      <c r="E252" s="107">
        <v>43431</v>
      </c>
      <c r="F252" s="108">
        <v>43445</v>
      </c>
      <c r="G252" s="109">
        <v>28500</v>
      </c>
      <c r="H252" s="109">
        <v>15.62</v>
      </c>
      <c r="I252" s="109">
        <v>0</v>
      </c>
      <c r="J252" s="109">
        <f t="shared" si="3"/>
        <v>28515.62</v>
      </c>
    </row>
    <row r="253" spans="1:10" s="102" customFormat="1" ht="18" customHeight="1" x14ac:dyDescent="0.2">
      <c r="A253" s="106" t="s">
        <v>32</v>
      </c>
      <c r="B253" s="106" t="s">
        <v>17</v>
      </c>
      <c r="C253" s="107">
        <v>9582</v>
      </c>
      <c r="D253" s="107">
        <v>43010</v>
      </c>
      <c r="E253" s="107">
        <v>43032</v>
      </c>
      <c r="F253" s="108">
        <v>43039</v>
      </c>
      <c r="G253" s="109">
        <v>5500</v>
      </c>
      <c r="H253" s="109">
        <v>4.37</v>
      </c>
      <c r="I253" s="109">
        <v>0</v>
      </c>
      <c r="J253" s="109">
        <f t="shared" si="3"/>
        <v>5504.37</v>
      </c>
    </row>
    <row r="254" spans="1:10" s="102" customFormat="1" ht="18" customHeight="1" x14ac:dyDescent="0.2">
      <c r="A254" s="106" t="s">
        <v>32</v>
      </c>
      <c r="B254" s="106" t="s">
        <v>13</v>
      </c>
      <c r="C254" s="107">
        <v>9782</v>
      </c>
      <c r="D254" s="107">
        <v>42527</v>
      </c>
      <c r="E254" s="107">
        <v>42542</v>
      </c>
      <c r="F254" s="108">
        <v>42619</v>
      </c>
      <c r="G254" s="109">
        <v>8500</v>
      </c>
      <c r="H254" s="109">
        <v>21.4</v>
      </c>
      <c r="I254" s="109">
        <v>0</v>
      </c>
      <c r="J254" s="109">
        <f t="shared" si="3"/>
        <v>8521.4</v>
      </c>
    </row>
    <row r="255" spans="1:10" s="102" customFormat="1" ht="18" customHeight="1" x14ac:dyDescent="0.2">
      <c r="A255" s="106" t="s">
        <v>32</v>
      </c>
      <c r="B255" s="106" t="s">
        <v>13</v>
      </c>
      <c r="C255" s="107">
        <v>16410</v>
      </c>
      <c r="D255" s="107">
        <v>41662</v>
      </c>
      <c r="E255" s="107">
        <v>41666</v>
      </c>
      <c r="F255" s="108">
        <v>41687</v>
      </c>
      <c r="G255" s="109">
        <v>51000</v>
      </c>
      <c r="H255" s="109">
        <v>35.42</v>
      </c>
      <c r="I255" s="109">
        <v>0</v>
      </c>
      <c r="J255" s="109">
        <f t="shared" si="3"/>
        <v>51035.42</v>
      </c>
    </row>
    <row r="256" spans="1:10" s="102" customFormat="1" ht="18" customHeight="1" x14ac:dyDescent="0.2">
      <c r="A256" s="106" t="s">
        <v>32</v>
      </c>
      <c r="B256" s="106" t="s">
        <v>13</v>
      </c>
      <c r="C256" s="107">
        <v>6190</v>
      </c>
      <c r="D256" s="107">
        <v>43018</v>
      </c>
      <c r="E256" s="107">
        <v>43047</v>
      </c>
      <c r="F256" s="108">
        <v>43070</v>
      </c>
      <c r="G256" s="109">
        <v>9000</v>
      </c>
      <c r="H256" s="109">
        <v>12.82</v>
      </c>
      <c r="I256" s="109">
        <v>0</v>
      </c>
      <c r="J256" s="109">
        <f t="shared" si="3"/>
        <v>9012.82</v>
      </c>
    </row>
    <row r="257" spans="1:10" s="102" customFormat="1" ht="18" customHeight="1" x14ac:dyDescent="0.2">
      <c r="A257" s="106" t="s">
        <v>32</v>
      </c>
      <c r="B257" s="106" t="s">
        <v>17</v>
      </c>
      <c r="C257" s="107">
        <v>13574</v>
      </c>
      <c r="D257" s="107">
        <v>42706</v>
      </c>
      <c r="E257" s="107">
        <v>42744</v>
      </c>
      <c r="F257" s="108">
        <v>42768</v>
      </c>
      <c r="G257" s="109">
        <v>13500</v>
      </c>
      <c r="H257" s="109">
        <v>22.93</v>
      </c>
      <c r="I257" s="109">
        <v>0</v>
      </c>
      <c r="J257" s="109">
        <f t="shared" si="3"/>
        <v>13522.93</v>
      </c>
    </row>
    <row r="258" spans="1:10" s="102" customFormat="1" ht="18" customHeight="1" x14ac:dyDescent="0.2">
      <c r="A258" s="106" t="s">
        <v>32</v>
      </c>
      <c r="B258" s="106" t="s">
        <v>17</v>
      </c>
      <c r="C258" s="107">
        <v>10773</v>
      </c>
      <c r="D258" s="107">
        <v>42957</v>
      </c>
      <c r="E258" s="107">
        <v>42963</v>
      </c>
      <c r="F258" s="108">
        <v>42975</v>
      </c>
      <c r="G258" s="109">
        <v>12500</v>
      </c>
      <c r="H258" s="109">
        <v>6.16</v>
      </c>
      <c r="I258" s="109">
        <v>0</v>
      </c>
      <c r="J258" s="109">
        <f t="shared" si="3"/>
        <v>12506.16</v>
      </c>
    </row>
    <row r="259" spans="1:10" s="102" customFormat="1" ht="18" customHeight="1" x14ac:dyDescent="0.2">
      <c r="A259" s="106" t="s">
        <v>37</v>
      </c>
      <c r="B259" s="106" t="s">
        <v>17</v>
      </c>
      <c r="C259" s="107">
        <v>19399</v>
      </c>
      <c r="D259" s="107">
        <v>42653</v>
      </c>
      <c r="E259" s="107">
        <v>42656</v>
      </c>
      <c r="F259" s="108">
        <v>42675</v>
      </c>
      <c r="G259" s="109">
        <v>20000</v>
      </c>
      <c r="H259" s="109">
        <f>6.03+6.03</f>
        <v>12.06</v>
      </c>
      <c r="I259" s="109">
        <v>0</v>
      </c>
      <c r="J259" s="109">
        <f t="shared" si="3"/>
        <v>20012.060000000001</v>
      </c>
    </row>
    <row r="260" spans="1:10" s="102" customFormat="1" ht="18" customHeight="1" x14ac:dyDescent="0.2">
      <c r="A260" s="106" t="s">
        <v>32</v>
      </c>
      <c r="B260" s="106" t="s">
        <v>17</v>
      </c>
      <c r="C260" s="107">
        <v>11301</v>
      </c>
      <c r="D260" s="107">
        <v>42343</v>
      </c>
      <c r="E260" s="107">
        <v>42346</v>
      </c>
      <c r="F260" s="108">
        <v>42461</v>
      </c>
      <c r="G260" s="109">
        <v>15000</v>
      </c>
      <c r="H260" s="109">
        <v>49.15</v>
      </c>
      <c r="I260" s="109">
        <v>0</v>
      </c>
      <c r="J260" s="109">
        <f t="shared" si="3"/>
        <v>15049.15</v>
      </c>
    </row>
    <row r="261" spans="1:10" s="102" customFormat="1" ht="18" customHeight="1" x14ac:dyDescent="0.2">
      <c r="A261" s="106" t="s">
        <v>32</v>
      </c>
      <c r="B261" s="106" t="s">
        <v>17</v>
      </c>
      <c r="C261" s="107">
        <v>10265</v>
      </c>
      <c r="D261" s="107">
        <v>42958</v>
      </c>
      <c r="E261" s="107">
        <v>42965</v>
      </c>
      <c r="F261" s="108">
        <v>42969</v>
      </c>
      <c r="G261" s="109">
        <v>21500</v>
      </c>
      <c r="H261" s="109">
        <v>6.48</v>
      </c>
      <c r="I261" s="109">
        <v>0</v>
      </c>
      <c r="J261" s="109">
        <f t="shared" si="3"/>
        <v>21506.48</v>
      </c>
    </row>
    <row r="262" spans="1:10" s="102" customFormat="1" ht="18" customHeight="1" x14ac:dyDescent="0.2">
      <c r="A262" s="106" t="s">
        <v>32</v>
      </c>
      <c r="B262" s="106" t="s">
        <v>13</v>
      </c>
      <c r="C262" s="107">
        <v>14925</v>
      </c>
      <c r="D262" s="107">
        <v>43025</v>
      </c>
      <c r="E262" s="107">
        <v>43042</v>
      </c>
      <c r="F262" s="108">
        <v>43056</v>
      </c>
      <c r="G262" s="109">
        <v>26000</v>
      </c>
      <c r="H262" s="109">
        <v>22.08</v>
      </c>
      <c r="I262" s="109">
        <v>0</v>
      </c>
      <c r="J262" s="109">
        <f t="shared" si="3"/>
        <v>26022.080000000002</v>
      </c>
    </row>
    <row r="263" spans="1:10" s="102" customFormat="1" ht="18" customHeight="1" x14ac:dyDescent="0.2">
      <c r="A263" s="106" t="s">
        <v>32</v>
      </c>
      <c r="B263" s="106" t="s">
        <v>17</v>
      </c>
      <c r="C263" s="107">
        <v>12805</v>
      </c>
      <c r="D263" s="107">
        <v>42092</v>
      </c>
      <c r="E263" s="107">
        <v>42110</v>
      </c>
      <c r="F263" s="108">
        <v>42171</v>
      </c>
      <c r="G263" s="109">
        <v>12000</v>
      </c>
      <c r="H263" s="109">
        <v>26.32</v>
      </c>
      <c r="I263" s="109">
        <v>0</v>
      </c>
      <c r="J263" s="109">
        <f t="shared" ref="J263:J326" si="4">+G263+H263+I263</f>
        <v>12026.32</v>
      </c>
    </row>
    <row r="264" spans="1:10" s="102" customFormat="1" ht="18" customHeight="1" x14ac:dyDescent="0.2">
      <c r="A264" s="106" t="s">
        <v>32</v>
      </c>
      <c r="B264" s="106" t="s">
        <v>13</v>
      </c>
      <c r="C264" s="107">
        <v>7798</v>
      </c>
      <c r="D264" s="107">
        <v>42060</v>
      </c>
      <c r="E264" s="107">
        <v>42072</v>
      </c>
      <c r="F264" s="108">
        <v>42089</v>
      </c>
      <c r="G264" s="109">
        <v>11500</v>
      </c>
      <c r="H264" s="109">
        <v>9.26</v>
      </c>
      <c r="I264" s="109">
        <v>0</v>
      </c>
      <c r="J264" s="109">
        <f t="shared" si="4"/>
        <v>11509.26</v>
      </c>
    </row>
    <row r="265" spans="1:10" s="102" customFormat="1" ht="18" customHeight="1" x14ac:dyDescent="0.2">
      <c r="A265" s="106" t="s">
        <v>32</v>
      </c>
      <c r="B265" s="106" t="s">
        <v>13</v>
      </c>
      <c r="C265" s="107">
        <v>8602</v>
      </c>
      <c r="D265" s="107">
        <v>42642</v>
      </c>
      <c r="E265" s="107">
        <v>42650</v>
      </c>
      <c r="F265" s="108">
        <v>42681</v>
      </c>
      <c r="G265" s="109">
        <v>6000</v>
      </c>
      <c r="H265" s="109">
        <v>6.42</v>
      </c>
      <c r="I265" s="109">
        <v>0</v>
      </c>
      <c r="J265" s="109">
        <f t="shared" si="4"/>
        <v>6006.42</v>
      </c>
    </row>
    <row r="266" spans="1:10" s="102" customFormat="1" ht="18" customHeight="1" x14ac:dyDescent="0.2">
      <c r="A266" s="106" t="s">
        <v>32</v>
      </c>
      <c r="B266" s="106" t="s">
        <v>13</v>
      </c>
      <c r="C266" s="107">
        <v>10404</v>
      </c>
      <c r="D266" s="107">
        <v>41993</v>
      </c>
      <c r="E266" s="107">
        <v>42003</v>
      </c>
      <c r="F266" s="108">
        <v>42031</v>
      </c>
      <c r="G266" s="109">
        <v>14500</v>
      </c>
      <c r="H266" s="109">
        <v>15.31</v>
      </c>
      <c r="I266" s="109">
        <v>0</v>
      </c>
      <c r="J266" s="109">
        <f t="shared" si="4"/>
        <v>14515.31</v>
      </c>
    </row>
    <row r="267" spans="1:10" s="102" customFormat="1" ht="18" customHeight="1" x14ac:dyDescent="0.2">
      <c r="A267" s="106" t="s">
        <v>32</v>
      </c>
      <c r="B267" s="106" t="s">
        <v>13</v>
      </c>
      <c r="C267" s="107">
        <v>12236</v>
      </c>
      <c r="D267" s="107">
        <v>42397</v>
      </c>
      <c r="E267" s="107">
        <v>42397</v>
      </c>
      <c r="F267" s="108">
        <v>42451</v>
      </c>
      <c r="G267" s="109">
        <v>26500</v>
      </c>
      <c r="H267" s="109">
        <v>39.75</v>
      </c>
      <c r="I267" s="109">
        <v>0</v>
      </c>
      <c r="J267" s="109">
        <f t="shared" si="4"/>
        <v>26539.75</v>
      </c>
    </row>
    <row r="268" spans="1:10" s="102" customFormat="1" ht="18" customHeight="1" x14ac:dyDescent="0.2">
      <c r="A268" s="106" t="s">
        <v>32</v>
      </c>
      <c r="B268" s="106" t="s">
        <v>13</v>
      </c>
      <c r="C268" s="107">
        <v>11688</v>
      </c>
      <c r="D268" s="107">
        <v>42021</v>
      </c>
      <c r="E268" s="107">
        <v>42034</v>
      </c>
      <c r="F268" s="108">
        <v>42073</v>
      </c>
      <c r="G268" s="109">
        <v>32000</v>
      </c>
      <c r="H268" s="109">
        <v>46.22</v>
      </c>
      <c r="I268" s="109">
        <v>0</v>
      </c>
      <c r="J268" s="109">
        <f t="shared" si="4"/>
        <v>32046.22</v>
      </c>
    </row>
    <row r="269" spans="1:10" s="102" customFormat="1" ht="18" customHeight="1" x14ac:dyDescent="0.2">
      <c r="A269" s="106" t="s">
        <v>31</v>
      </c>
      <c r="B269" s="106" t="s">
        <v>13</v>
      </c>
      <c r="C269" s="107">
        <v>21922</v>
      </c>
      <c r="D269" s="107">
        <v>43357</v>
      </c>
      <c r="E269" s="107">
        <v>43361</v>
      </c>
      <c r="F269" s="108">
        <v>43369</v>
      </c>
      <c r="G269" s="109">
        <v>52000</v>
      </c>
      <c r="H269" s="109">
        <v>17.100000000000001</v>
      </c>
      <c r="I269" s="109">
        <v>0</v>
      </c>
      <c r="J269" s="109">
        <f t="shared" si="4"/>
        <v>52017.1</v>
      </c>
    </row>
    <row r="270" spans="1:10" s="102" customFormat="1" ht="18" customHeight="1" x14ac:dyDescent="0.2">
      <c r="A270" s="106" t="s">
        <v>33</v>
      </c>
      <c r="B270" s="106" t="s">
        <v>13</v>
      </c>
      <c r="C270" s="107">
        <v>21922</v>
      </c>
      <c r="D270" s="107">
        <v>43357</v>
      </c>
      <c r="E270" s="107">
        <v>43361</v>
      </c>
      <c r="F270" s="108">
        <v>43369</v>
      </c>
      <c r="G270" s="109">
        <v>52000</v>
      </c>
      <c r="H270" s="109">
        <v>17.100000000000001</v>
      </c>
      <c r="I270" s="109">
        <v>0</v>
      </c>
      <c r="J270" s="109">
        <f t="shared" si="4"/>
        <v>52017.1</v>
      </c>
    </row>
    <row r="271" spans="1:10" s="102" customFormat="1" ht="18" customHeight="1" x14ac:dyDescent="0.2">
      <c r="A271" s="106" t="s">
        <v>170</v>
      </c>
      <c r="B271" s="106" t="s">
        <v>13</v>
      </c>
      <c r="C271" s="107">
        <v>21922</v>
      </c>
      <c r="D271" s="107">
        <v>43357</v>
      </c>
      <c r="E271" s="107">
        <v>43361</v>
      </c>
      <c r="F271" s="108">
        <v>43369</v>
      </c>
      <c r="G271" s="109">
        <v>156000</v>
      </c>
      <c r="H271" s="109">
        <v>51.29</v>
      </c>
      <c r="I271" s="109">
        <v>0</v>
      </c>
      <c r="J271" s="109">
        <f t="shared" si="4"/>
        <v>156051.29</v>
      </c>
    </row>
    <row r="272" spans="1:10" s="102" customFormat="1" ht="18" customHeight="1" x14ac:dyDescent="0.2">
      <c r="A272" s="106" t="s">
        <v>32</v>
      </c>
      <c r="B272" s="106" t="s">
        <v>13</v>
      </c>
      <c r="C272" s="107">
        <v>20389</v>
      </c>
      <c r="D272" s="107">
        <v>43295</v>
      </c>
      <c r="E272" s="107">
        <v>43298</v>
      </c>
      <c r="F272" s="108">
        <v>43318</v>
      </c>
      <c r="G272" s="109">
        <v>49000</v>
      </c>
      <c r="H272" s="109">
        <v>30.88</v>
      </c>
      <c r="I272" s="109">
        <v>0</v>
      </c>
      <c r="J272" s="109">
        <f t="shared" si="4"/>
        <v>49030.879999999997</v>
      </c>
    </row>
    <row r="273" spans="1:10" s="102" customFormat="1" ht="18" customHeight="1" x14ac:dyDescent="0.2">
      <c r="A273" s="106" t="s">
        <v>35</v>
      </c>
      <c r="B273" s="106" t="s">
        <v>13</v>
      </c>
      <c r="C273" s="107">
        <v>20389</v>
      </c>
      <c r="D273" s="107">
        <v>43295</v>
      </c>
      <c r="E273" s="107">
        <v>43298</v>
      </c>
      <c r="F273" s="108">
        <v>43318</v>
      </c>
      <c r="G273" s="109">
        <v>49000</v>
      </c>
      <c r="H273" s="109">
        <v>30.88</v>
      </c>
      <c r="I273" s="109">
        <v>0</v>
      </c>
      <c r="J273" s="109">
        <f t="shared" si="4"/>
        <v>49030.879999999997</v>
      </c>
    </row>
    <row r="274" spans="1:10" s="102" customFormat="1" ht="18" customHeight="1" x14ac:dyDescent="0.2">
      <c r="A274" s="106" t="s">
        <v>32</v>
      </c>
      <c r="B274" s="106" t="s">
        <v>13</v>
      </c>
      <c r="C274" s="107">
        <v>15991</v>
      </c>
      <c r="D274" s="107">
        <v>43118</v>
      </c>
      <c r="E274" s="107">
        <v>43122</v>
      </c>
      <c r="F274" s="108">
        <v>43136</v>
      </c>
      <c r="G274" s="109">
        <v>30500</v>
      </c>
      <c r="H274" s="109">
        <v>15.04</v>
      </c>
      <c r="I274" s="109">
        <v>0</v>
      </c>
      <c r="J274" s="109">
        <f t="shared" si="4"/>
        <v>30515.040000000001</v>
      </c>
    </row>
    <row r="275" spans="1:10" s="102" customFormat="1" ht="18" customHeight="1" x14ac:dyDescent="0.2">
      <c r="A275" s="106" t="s">
        <v>32</v>
      </c>
      <c r="B275" s="106" t="s">
        <v>13</v>
      </c>
      <c r="C275" s="107">
        <v>17319</v>
      </c>
      <c r="D275" s="107">
        <v>42828</v>
      </c>
      <c r="E275" s="107">
        <v>42830</v>
      </c>
      <c r="F275" s="108">
        <v>42870</v>
      </c>
      <c r="G275" s="109">
        <v>24000</v>
      </c>
      <c r="H275" s="109">
        <v>27.62</v>
      </c>
      <c r="I275" s="109">
        <v>0</v>
      </c>
      <c r="J275" s="109">
        <f t="shared" si="4"/>
        <v>24027.62</v>
      </c>
    </row>
    <row r="276" spans="1:10" s="102" customFormat="1" ht="18" customHeight="1" x14ac:dyDescent="0.2">
      <c r="A276" s="106" t="s">
        <v>32</v>
      </c>
      <c r="B276" s="106" t="s">
        <v>17</v>
      </c>
      <c r="C276" s="107">
        <v>8651</v>
      </c>
      <c r="D276" s="107">
        <v>41647</v>
      </c>
      <c r="E276" s="107">
        <v>41649</v>
      </c>
      <c r="F276" s="108">
        <v>41655</v>
      </c>
      <c r="G276" s="109">
        <v>8500</v>
      </c>
      <c r="H276" s="109">
        <v>1.89</v>
      </c>
      <c r="I276" s="109">
        <v>0</v>
      </c>
      <c r="J276" s="109">
        <f t="shared" si="4"/>
        <v>8501.89</v>
      </c>
    </row>
    <row r="277" spans="1:10" s="102" customFormat="1" ht="18" customHeight="1" x14ac:dyDescent="0.2">
      <c r="A277" s="106" t="s">
        <v>32</v>
      </c>
      <c r="B277" s="106" t="s">
        <v>17</v>
      </c>
      <c r="C277" s="107">
        <v>10313</v>
      </c>
      <c r="D277" s="107">
        <v>41749</v>
      </c>
      <c r="E277" s="107">
        <v>41759</v>
      </c>
      <c r="F277" s="108">
        <v>41789</v>
      </c>
      <c r="G277" s="109">
        <v>10000</v>
      </c>
      <c r="H277" s="109">
        <v>11.11</v>
      </c>
      <c r="I277" s="109">
        <v>0</v>
      </c>
      <c r="J277" s="109">
        <f t="shared" si="4"/>
        <v>10011.11</v>
      </c>
    </row>
    <row r="278" spans="1:10" s="102" customFormat="1" ht="18" customHeight="1" x14ac:dyDescent="0.2">
      <c r="A278" s="106" t="s">
        <v>32</v>
      </c>
      <c r="B278" s="106" t="s">
        <v>13</v>
      </c>
      <c r="C278" s="107">
        <v>11583</v>
      </c>
      <c r="D278" s="107">
        <v>41986</v>
      </c>
      <c r="E278" s="107">
        <v>41990</v>
      </c>
      <c r="F278" s="108">
        <v>42009</v>
      </c>
      <c r="G278" s="109">
        <v>18500</v>
      </c>
      <c r="H278" s="109">
        <v>11.82</v>
      </c>
      <c r="I278" s="109">
        <v>0</v>
      </c>
      <c r="J278" s="109">
        <f t="shared" si="4"/>
        <v>18511.82</v>
      </c>
    </row>
    <row r="279" spans="1:10" s="102" customFormat="1" ht="18" customHeight="1" x14ac:dyDescent="0.2">
      <c r="A279" s="106" t="s">
        <v>32</v>
      </c>
      <c r="B279" s="106" t="s">
        <v>13</v>
      </c>
      <c r="C279" s="107">
        <v>6326</v>
      </c>
      <c r="D279" s="107">
        <v>41759</v>
      </c>
      <c r="E279" s="107">
        <v>41795</v>
      </c>
      <c r="F279" s="108">
        <v>41831</v>
      </c>
      <c r="G279" s="109">
        <v>19000</v>
      </c>
      <c r="H279" s="109">
        <v>38</v>
      </c>
      <c r="I279" s="109">
        <v>0</v>
      </c>
      <c r="J279" s="109">
        <f t="shared" si="4"/>
        <v>19038</v>
      </c>
    </row>
    <row r="280" spans="1:10" s="102" customFormat="1" ht="18" customHeight="1" x14ac:dyDescent="0.2">
      <c r="A280" s="106" t="s">
        <v>32</v>
      </c>
      <c r="B280" s="106" t="s">
        <v>13</v>
      </c>
      <c r="C280" s="107">
        <v>11036</v>
      </c>
      <c r="D280" s="107">
        <v>41994</v>
      </c>
      <c r="E280" s="107">
        <v>42009</v>
      </c>
      <c r="F280" s="108">
        <v>42037</v>
      </c>
      <c r="G280" s="109">
        <v>32000</v>
      </c>
      <c r="H280" s="109">
        <v>38.22</v>
      </c>
      <c r="I280" s="109">
        <v>0</v>
      </c>
      <c r="J280" s="109">
        <f t="shared" si="4"/>
        <v>32038.22</v>
      </c>
    </row>
    <row r="281" spans="1:10" s="102" customFormat="1" ht="18" customHeight="1" x14ac:dyDescent="0.2">
      <c r="A281" s="106" t="s">
        <v>32</v>
      </c>
      <c r="B281" s="106" t="s">
        <v>13</v>
      </c>
      <c r="C281" s="107">
        <v>11175</v>
      </c>
      <c r="D281" s="107">
        <v>42213</v>
      </c>
      <c r="E281" s="107">
        <v>42219</v>
      </c>
      <c r="F281" s="108">
        <v>42243</v>
      </c>
      <c r="G281" s="109">
        <v>34500</v>
      </c>
      <c r="H281" s="109">
        <v>28.76</v>
      </c>
      <c r="I281" s="109">
        <v>0</v>
      </c>
      <c r="J281" s="109">
        <f t="shared" si="4"/>
        <v>34528.76</v>
      </c>
    </row>
    <row r="282" spans="1:10" s="102" customFormat="1" ht="18" customHeight="1" x14ac:dyDescent="0.2">
      <c r="A282" s="106" t="s">
        <v>32</v>
      </c>
      <c r="B282" s="106" t="s">
        <v>13</v>
      </c>
      <c r="C282" s="107">
        <v>8607</v>
      </c>
      <c r="D282" s="107">
        <v>42136</v>
      </c>
      <c r="E282" s="107">
        <v>42146</v>
      </c>
      <c r="F282" s="108">
        <v>42207</v>
      </c>
      <c r="G282" s="109">
        <v>20000</v>
      </c>
      <c r="H282" s="109">
        <v>39.44</v>
      </c>
      <c r="I282" s="109">
        <v>0</v>
      </c>
      <c r="J282" s="109">
        <f t="shared" si="4"/>
        <v>20039.439999999999</v>
      </c>
    </row>
    <row r="283" spans="1:10" s="102" customFormat="1" ht="18" customHeight="1" x14ac:dyDescent="0.2">
      <c r="A283" s="106" t="s">
        <v>32</v>
      </c>
      <c r="B283" s="106" t="s">
        <v>17</v>
      </c>
      <c r="C283" s="107">
        <v>9732</v>
      </c>
      <c r="D283" s="107">
        <v>42677</v>
      </c>
      <c r="E283" s="107">
        <v>42706</v>
      </c>
      <c r="F283" s="108">
        <v>42794</v>
      </c>
      <c r="G283" s="109">
        <v>10500</v>
      </c>
      <c r="H283" s="109">
        <v>33.659999999999997</v>
      </c>
      <c r="I283" s="109">
        <v>0</v>
      </c>
      <c r="J283" s="109">
        <f t="shared" si="4"/>
        <v>10533.66</v>
      </c>
    </row>
    <row r="284" spans="1:10" s="102" customFormat="1" ht="18" customHeight="1" x14ac:dyDescent="0.2">
      <c r="A284" s="106" t="s">
        <v>32</v>
      </c>
      <c r="B284" s="106" t="s">
        <v>13</v>
      </c>
      <c r="C284" s="107">
        <v>15948</v>
      </c>
      <c r="D284" s="107">
        <v>42271</v>
      </c>
      <c r="E284" s="107">
        <v>42275</v>
      </c>
      <c r="F284" s="108">
        <v>42338</v>
      </c>
      <c r="G284" s="109">
        <v>48500</v>
      </c>
      <c r="H284" s="109">
        <v>90.27</v>
      </c>
      <c r="I284" s="109">
        <v>0</v>
      </c>
      <c r="J284" s="109">
        <f t="shared" si="4"/>
        <v>48590.27</v>
      </c>
    </row>
    <row r="285" spans="1:10" s="102" customFormat="1" ht="18" customHeight="1" x14ac:dyDescent="0.2">
      <c r="A285" s="106" t="s">
        <v>32</v>
      </c>
      <c r="B285" s="106" t="s">
        <v>13</v>
      </c>
      <c r="C285" s="107">
        <v>18488</v>
      </c>
      <c r="D285" s="107">
        <v>42919</v>
      </c>
      <c r="E285" s="107">
        <v>42942</v>
      </c>
      <c r="F285" s="108">
        <v>42950</v>
      </c>
      <c r="G285" s="109">
        <v>22000</v>
      </c>
      <c r="H285" s="109">
        <v>18.68</v>
      </c>
      <c r="I285" s="109">
        <v>0</v>
      </c>
      <c r="J285" s="109">
        <f t="shared" si="4"/>
        <v>22018.68</v>
      </c>
    </row>
    <row r="286" spans="1:10" s="102" customFormat="1" ht="18" customHeight="1" x14ac:dyDescent="0.2">
      <c r="A286" s="106" t="s">
        <v>32</v>
      </c>
      <c r="B286" s="106" t="s">
        <v>13</v>
      </c>
      <c r="C286" s="107">
        <v>13990</v>
      </c>
      <c r="D286" s="107">
        <v>43033</v>
      </c>
      <c r="E286" s="107">
        <v>43039</v>
      </c>
      <c r="F286" s="108">
        <v>43069</v>
      </c>
      <c r="G286" s="109">
        <v>31500</v>
      </c>
      <c r="H286" s="109">
        <v>31.07</v>
      </c>
      <c r="I286" s="109">
        <v>0</v>
      </c>
      <c r="J286" s="109">
        <f t="shared" si="4"/>
        <v>31531.07</v>
      </c>
    </row>
    <row r="287" spans="1:10" s="102" customFormat="1" ht="18" customHeight="1" x14ac:dyDescent="0.2">
      <c r="A287" s="106" t="s">
        <v>32</v>
      </c>
      <c r="B287" s="106" t="s">
        <v>17</v>
      </c>
      <c r="C287" s="107">
        <v>8077</v>
      </c>
      <c r="D287" s="107">
        <v>42376</v>
      </c>
      <c r="E287" s="107">
        <v>42404</v>
      </c>
      <c r="F287" s="108">
        <v>42415</v>
      </c>
      <c r="G287" s="109">
        <v>13500</v>
      </c>
      <c r="H287" s="109">
        <v>14.63</v>
      </c>
      <c r="I287" s="109">
        <v>0</v>
      </c>
      <c r="J287" s="109">
        <f t="shared" si="4"/>
        <v>13514.63</v>
      </c>
    </row>
    <row r="288" spans="1:10" s="102" customFormat="1" ht="18" customHeight="1" x14ac:dyDescent="0.2">
      <c r="A288" s="106" t="s">
        <v>32</v>
      </c>
      <c r="B288" s="106" t="s">
        <v>17</v>
      </c>
      <c r="C288" s="107">
        <v>9965</v>
      </c>
      <c r="D288" s="107">
        <v>43255</v>
      </c>
      <c r="E288" s="107">
        <v>43271</v>
      </c>
      <c r="F288" s="108">
        <v>43388</v>
      </c>
      <c r="G288" s="109">
        <v>4500</v>
      </c>
      <c r="H288" s="109">
        <v>15.97</v>
      </c>
      <c r="I288" s="109">
        <v>0</v>
      </c>
      <c r="J288" s="109">
        <f t="shared" si="4"/>
        <v>4515.97</v>
      </c>
    </row>
    <row r="289" spans="1:10" s="102" customFormat="1" ht="18" customHeight="1" x14ac:dyDescent="0.2">
      <c r="A289" s="106" t="s">
        <v>32</v>
      </c>
      <c r="B289" s="106" t="s">
        <v>17</v>
      </c>
      <c r="C289" s="107">
        <v>12536</v>
      </c>
      <c r="D289" s="107">
        <v>41728</v>
      </c>
      <c r="E289" s="107">
        <v>41736</v>
      </c>
      <c r="F289" s="108">
        <v>41780</v>
      </c>
      <c r="G289" s="109">
        <v>11000</v>
      </c>
      <c r="H289" s="109">
        <v>15.9</v>
      </c>
      <c r="I289" s="109">
        <v>0</v>
      </c>
      <c r="J289" s="109">
        <f t="shared" si="4"/>
        <v>11015.9</v>
      </c>
    </row>
    <row r="290" spans="1:10" s="102" customFormat="1" ht="18" customHeight="1" x14ac:dyDescent="0.2">
      <c r="A290" s="106" t="s">
        <v>32</v>
      </c>
      <c r="B290" s="106" t="s">
        <v>13</v>
      </c>
      <c r="C290" s="107">
        <v>17088</v>
      </c>
      <c r="D290" s="107">
        <v>41993</v>
      </c>
      <c r="E290" s="107">
        <v>41999</v>
      </c>
      <c r="F290" s="108">
        <v>42032</v>
      </c>
      <c r="G290" s="109">
        <v>29000</v>
      </c>
      <c r="H290" s="109">
        <v>31.42</v>
      </c>
      <c r="I290" s="109">
        <v>0</v>
      </c>
      <c r="J290" s="109">
        <f t="shared" si="4"/>
        <v>29031.42</v>
      </c>
    </row>
    <row r="291" spans="1:10" s="102" customFormat="1" ht="18" customHeight="1" x14ac:dyDescent="0.2">
      <c r="A291" s="106" t="s">
        <v>32</v>
      </c>
      <c r="B291" s="106" t="s">
        <v>13</v>
      </c>
      <c r="C291" s="107">
        <v>9947</v>
      </c>
      <c r="D291" s="107">
        <v>41703</v>
      </c>
      <c r="E291" s="107">
        <v>41745</v>
      </c>
      <c r="F291" s="108">
        <v>41771</v>
      </c>
      <c r="G291" s="109">
        <v>21000</v>
      </c>
      <c r="H291" s="109">
        <v>39.67</v>
      </c>
      <c r="I291" s="109">
        <v>0</v>
      </c>
      <c r="J291" s="109">
        <f t="shared" si="4"/>
        <v>21039.67</v>
      </c>
    </row>
    <row r="292" spans="1:10" s="102" customFormat="1" ht="18" customHeight="1" x14ac:dyDescent="0.2">
      <c r="A292" s="106" t="s">
        <v>31</v>
      </c>
      <c r="B292" s="106" t="s">
        <v>13</v>
      </c>
      <c r="C292" s="107">
        <v>20960</v>
      </c>
      <c r="D292" s="107">
        <v>42095</v>
      </c>
      <c r="E292" s="107">
        <v>42097</v>
      </c>
      <c r="F292" s="108">
        <v>42114</v>
      </c>
      <c r="G292" s="109">
        <v>58000</v>
      </c>
      <c r="H292" s="109">
        <v>30.61</v>
      </c>
      <c r="I292" s="109">
        <v>0</v>
      </c>
      <c r="J292" s="109">
        <f t="shared" si="4"/>
        <v>58030.61</v>
      </c>
    </row>
    <row r="293" spans="1:10" s="102" customFormat="1" ht="18" customHeight="1" x14ac:dyDescent="0.2">
      <c r="A293" s="106" t="s">
        <v>33</v>
      </c>
      <c r="B293" s="106" t="s">
        <v>13</v>
      </c>
      <c r="C293" s="107">
        <v>20960</v>
      </c>
      <c r="D293" s="107">
        <v>42095</v>
      </c>
      <c r="E293" s="107">
        <v>42097</v>
      </c>
      <c r="F293" s="108">
        <v>42114</v>
      </c>
      <c r="G293" s="109">
        <v>58000</v>
      </c>
      <c r="H293" s="109">
        <v>30.61</v>
      </c>
      <c r="I293" s="109">
        <v>0</v>
      </c>
      <c r="J293" s="109">
        <f t="shared" si="4"/>
        <v>58030.61</v>
      </c>
    </row>
    <row r="294" spans="1:10" s="102" customFormat="1" ht="18" customHeight="1" x14ac:dyDescent="0.2">
      <c r="A294" s="106" t="s">
        <v>170</v>
      </c>
      <c r="B294" s="106" t="s">
        <v>13</v>
      </c>
      <c r="C294" s="107">
        <v>20960</v>
      </c>
      <c r="D294" s="107">
        <v>42095</v>
      </c>
      <c r="E294" s="107">
        <v>42097</v>
      </c>
      <c r="F294" s="108">
        <v>42114</v>
      </c>
      <c r="G294" s="109">
        <v>58000</v>
      </c>
      <c r="H294" s="109">
        <v>30.61</v>
      </c>
      <c r="I294" s="109">
        <v>0</v>
      </c>
      <c r="J294" s="109">
        <f t="shared" si="4"/>
        <v>58030.61</v>
      </c>
    </row>
    <row r="295" spans="1:10" s="102" customFormat="1" ht="18" customHeight="1" x14ac:dyDescent="0.2">
      <c r="A295" s="106" t="s">
        <v>32</v>
      </c>
      <c r="B295" s="106" t="s">
        <v>13</v>
      </c>
      <c r="C295" s="107">
        <v>13219</v>
      </c>
      <c r="D295" s="107">
        <v>43233</v>
      </c>
      <c r="E295" s="107">
        <v>43235</v>
      </c>
      <c r="F295" s="108">
        <v>43403</v>
      </c>
      <c r="G295" s="109">
        <v>12000</v>
      </c>
      <c r="H295" s="109">
        <v>55.89</v>
      </c>
      <c r="I295" s="109">
        <v>0</v>
      </c>
      <c r="J295" s="109">
        <f t="shared" si="4"/>
        <v>12055.89</v>
      </c>
    </row>
    <row r="296" spans="1:10" s="102" customFormat="1" ht="18" customHeight="1" x14ac:dyDescent="0.2">
      <c r="A296" s="106" t="s">
        <v>32</v>
      </c>
      <c r="B296" s="106" t="s">
        <v>13</v>
      </c>
      <c r="C296" s="107">
        <v>11811</v>
      </c>
      <c r="D296" s="107">
        <v>42290</v>
      </c>
      <c r="E296" s="107">
        <v>42300</v>
      </c>
      <c r="F296" s="108">
        <v>42331</v>
      </c>
      <c r="G296" s="109">
        <v>16500</v>
      </c>
      <c r="H296" s="109">
        <v>18.79</v>
      </c>
      <c r="I296" s="109">
        <v>0</v>
      </c>
      <c r="J296" s="109">
        <f t="shared" si="4"/>
        <v>16518.79</v>
      </c>
    </row>
    <row r="297" spans="1:10" s="102" customFormat="1" ht="18" customHeight="1" x14ac:dyDescent="0.2">
      <c r="A297" s="106" t="s">
        <v>32</v>
      </c>
      <c r="B297" s="106" t="s">
        <v>13</v>
      </c>
      <c r="C297" s="107">
        <v>18505</v>
      </c>
      <c r="D297" s="107">
        <v>42195</v>
      </c>
      <c r="E297" s="107">
        <v>42200</v>
      </c>
      <c r="F297" s="108">
        <v>42212</v>
      </c>
      <c r="G297" s="109">
        <v>81000</v>
      </c>
      <c r="H297" s="109">
        <v>38.25</v>
      </c>
      <c r="I297" s="109">
        <v>0</v>
      </c>
      <c r="J297" s="109">
        <f t="shared" si="4"/>
        <v>81038.25</v>
      </c>
    </row>
    <row r="298" spans="1:10" s="102" customFormat="1" ht="18" customHeight="1" x14ac:dyDescent="0.2">
      <c r="A298" s="106" t="s">
        <v>35</v>
      </c>
      <c r="B298" s="106" t="s">
        <v>13</v>
      </c>
      <c r="C298" s="107">
        <v>18505</v>
      </c>
      <c r="D298" s="107">
        <v>42195</v>
      </c>
      <c r="E298" s="107">
        <v>42200</v>
      </c>
      <c r="F298" s="108">
        <v>42212</v>
      </c>
      <c r="G298" s="109">
        <v>81000</v>
      </c>
      <c r="H298" s="109">
        <v>38.25</v>
      </c>
      <c r="I298" s="109">
        <v>0</v>
      </c>
      <c r="J298" s="109">
        <f t="shared" si="4"/>
        <v>81038.25</v>
      </c>
    </row>
    <row r="299" spans="1:10" s="102" customFormat="1" ht="18" customHeight="1" x14ac:dyDescent="0.2">
      <c r="A299" s="106" t="s">
        <v>31</v>
      </c>
      <c r="B299" s="106" t="s">
        <v>13</v>
      </c>
      <c r="C299" s="107">
        <v>18235</v>
      </c>
      <c r="D299" s="107">
        <v>41668</v>
      </c>
      <c r="E299" s="107">
        <v>41687</v>
      </c>
      <c r="F299" s="108">
        <v>41708</v>
      </c>
      <c r="G299" s="109">
        <v>39000</v>
      </c>
      <c r="H299" s="109">
        <v>43.32</v>
      </c>
      <c r="I299" s="109">
        <v>0</v>
      </c>
      <c r="J299" s="109">
        <f t="shared" si="4"/>
        <v>39043.32</v>
      </c>
    </row>
    <row r="300" spans="1:10" s="102" customFormat="1" ht="18" customHeight="1" x14ac:dyDescent="0.2">
      <c r="A300" s="106" t="s">
        <v>32</v>
      </c>
      <c r="B300" s="106" t="s">
        <v>13</v>
      </c>
      <c r="C300" s="107">
        <v>14863</v>
      </c>
      <c r="D300" s="107">
        <v>43143</v>
      </c>
      <c r="E300" s="107">
        <v>43159</v>
      </c>
      <c r="F300" s="108">
        <v>43172</v>
      </c>
      <c r="G300" s="109">
        <v>18000</v>
      </c>
      <c r="H300" s="109">
        <v>14.31</v>
      </c>
      <c r="I300" s="109">
        <v>0</v>
      </c>
      <c r="J300" s="109">
        <f t="shared" si="4"/>
        <v>18014.310000000001</v>
      </c>
    </row>
    <row r="301" spans="1:10" s="102" customFormat="1" ht="18" customHeight="1" x14ac:dyDescent="0.2">
      <c r="A301" s="106" t="s">
        <v>32</v>
      </c>
      <c r="B301" s="106" t="s">
        <v>13</v>
      </c>
      <c r="C301" s="107">
        <v>13362</v>
      </c>
      <c r="D301" s="107">
        <v>43087</v>
      </c>
      <c r="E301" s="107">
        <v>43097</v>
      </c>
      <c r="F301" s="108">
        <v>43136</v>
      </c>
      <c r="G301" s="109">
        <v>22000</v>
      </c>
      <c r="H301" s="109">
        <v>21.22</v>
      </c>
      <c r="I301" s="109">
        <v>0</v>
      </c>
      <c r="J301" s="109">
        <f t="shared" si="4"/>
        <v>22021.22</v>
      </c>
    </row>
    <row r="302" spans="1:10" s="102" customFormat="1" ht="18" customHeight="1" x14ac:dyDescent="0.2">
      <c r="A302" s="106" t="s">
        <v>32</v>
      </c>
      <c r="B302" s="106" t="s">
        <v>17</v>
      </c>
      <c r="C302" s="107">
        <v>13160</v>
      </c>
      <c r="D302" s="107">
        <v>42376</v>
      </c>
      <c r="E302" s="107">
        <v>42395</v>
      </c>
      <c r="F302" s="108">
        <v>42411</v>
      </c>
      <c r="G302" s="109">
        <v>7000</v>
      </c>
      <c r="H302" s="109">
        <v>6.81</v>
      </c>
      <c r="I302" s="109">
        <v>0</v>
      </c>
      <c r="J302" s="109">
        <f t="shared" si="4"/>
        <v>7006.81</v>
      </c>
    </row>
    <row r="303" spans="1:10" s="102" customFormat="1" ht="18" customHeight="1" x14ac:dyDescent="0.2">
      <c r="A303" s="106" t="s">
        <v>31</v>
      </c>
      <c r="B303" s="106" t="s">
        <v>17</v>
      </c>
      <c r="C303" s="107">
        <v>25104</v>
      </c>
      <c r="D303" s="107">
        <v>43217</v>
      </c>
      <c r="E303" s="107">
        <v>43222</v>
      </c>
      <c r="F303" s="108">
        <v>43390</v>
      </c>
      <c r="G303" s="109">
        <v>33000</v>
      </c>
      <c r="H303" s="109">
        <v>156.41999999999999</v>
      </c>
      <c r="I303" s="109">
        <v>0</v>
      </c>
      <c r="J303" s="109">
        <f t="shared" si="4"/>
        <v>33156.42</v>
      </c>
    </row>
    <row r="304" spans="1:10" s="102" customFormat="1" ht="18" customHeight="1" x14ac:dyDescent="0.2">
      <c r="A304" s="106" t="s">
        <v>33</v>
      </c>
      <c r="B304" s="106" t="s">
        <v>17</v>
      </c>
      <c r="C304" s="107">
        <v>25104</v>
      </c>
      <c r="D304" s="107">
        <v>43217</v>
      </c>
      <c r="E304" s="107">
        <v>43222</v>
      </c>
      <c r="F304" s="108">
        <v>43390</v>
      </c>
      <c r="G304" s="109">
        <v>33000</v>
      </c>
      <c r="H304" s="109">
        <v>156.41999999999999</v>
      </c>
      <c r="I304" s="109">
        <v>0</v>
      </c>
      <c r="J304" s="109">
        <f t="shared" si="4"/>
        <v>33156.42</v>
      </c>
    </row>
    <row r="305" spans="1:10" s="102" customFormat="1" ht="18" customHeight="1" x14ac:dyDescent="0.2">
      <c r="A305" s="106" t="s">
        <v>170</v>
      </c>
      <c r="B305" s="106" t="s">
        <v>17</v>
      </c>
      <c r="C305" s="107">
        <v>25104</v>
      </c>
      <c r="D305" s="107">
        <v>43217</v>
      </c>
      <c r="E305" s="107">
        <v>43222</v>
      </c>
      <c r="F305" s="108">
        <v>43390</v>
      </c>
      <c r="G305" s="109">
        <v>99000</v>
      </c>
      <c r="H305" s="109">
        <v>469.24</v>
      </c>
      <c r="I305" s="109">
        <v>0</v>
      </c>
      <c r="J305" s="109">
        <f t="shared" si="4"/>
        <v>99469.24</v>
      </c>
    </row>
    <row r="306" spans="1:10" s="102" customFormat="1" ht="18" customHeight="1" x14ac:dyDescent="0.2">
      <c r="A306" s="106" t="s">
        <v>32</v>
      </c>
      <c r="B306" s="106" t="s">
        <v>13</v>
      </c>
      <c r="C306" s="107">
        <v>13119</v>
      </c>
      <c r="D306" s="107">
        <v>42649</v>
      </c>
      <c r="E306" s="107">
        <v>42654</v>
      </c>
      <c r="F306" s="108">
        <v>42668</v>
      </c>
      <c r="G306" s="109">
        <v>39000</v>
      </c>
      <c r="H306" s="109">
        <v>20.3</v>
      </c>
      <c r="I306" s="109">
        <v>0</v>
      </c>
      <c r="J306" s="109">
        <f t="shared" si="4"/>
        <v>39020.300000000003</v>
      </c>
    </row>
    <row r="307" spans="1:10" s="102" customFormat="1" ht="18" customHeight="1" x14ac:dyDescent="0.2">
      <c r="A307" s="106" t="s">
        <v>32</v>
      </c>
      <c r="B307" s="106" t="s">
        <v>13</v>
      </c>
      <c r="C307" s="107">
        <v>15598</v>
      </c>
      <c r="D307" s="107">
        <v>42072</v>
      </c>
      <c r="E307" s="107">
        <v>42075</v>
      </c>
      <c r="F307" s="108">
        <v>42102</v>
      </c>
      <c r="G307" s="109">
        <v>22000</v>
      </c>
      <c r="H307" s="109">
        <v>18.329999999999998</v>
      </c>
      <c r="I307" s="109">
        <v>0</v>
      </c>
      <c r="J307" s="109">
        <f t="shared" si="4"/>
        <v>22018.33</v>
      </c>
    </row>
    <row r="308" spans="1:10" s="102" customFormat="1" ht="18" customHeight="1" x14ac:dyDescent="0.2">
      <c r="A308" s="106" t="s">
        <v>31</v>
      </c>
      <c r="B308" s="106" t="s">
        <v>13</v>
      </c>
      <c r="C308" s="107">
        <v>24820</v>
      </c>
      <c r="D308" s="107">
        <v>43068</v>
      </c>
      <c r="E308" s="107">
        <v>43074</v>
      </c>
      <c r="F308" s="108">
        <v>43098</v>
      </c>
      <c r="G308" s="109">
        <v>102000</v>
      </c>
      <c r="H308" s="109">
        <v>83.84</v>
      </c>
      <c r="I308" s="109">
        <v>0</v>
      </c>
      <c r="J308" s="109">
        <f t="shared" si="4"/>
        <v>102083.84</v>
      </c>
    </row>
    <row r="309" spans="1:10" s="102" customFormat="1" ht="18" customHeight="1" x14ac:dyDescent="0.2">
      <c r="A309" s="106" t="s">
        <v>33</v>
      </c>
      <c r="B309" s="106" t="s">
        <v>13</v>
      </c>
      <c r="C309" s="107">
        <v>24820</v>
      </c>
      <c r="D309" s="107">
        <v>43068</v>
      </c>
      <c r="E309" s="107">
        <v>43074</v>
      </c>
      <c r="F309" s="108">
        <v>43098</v>
      </c>
      <c r="G309" s="109">
        <v>102000</v>
      </c>
      <c r="H309" s="109">
        <v>83.84</v>
      </c>
      <c r="I309" s="109">
        <v>0</v>
      </c>
      <c r="J309" s="109">
        <f t="shared" si="4"/>
        <v>102083.84</v>
      </c>
    </row>
    <row r="310" spans="1:10" s="102" customFormat="1" ht="18" customHeight="1" x14ac:dyDescent="0.2">
      <c r="A310" s="106" t="s">
        <v>170</v>
      </c>
      <c r="B310" s="106" t="s">
        <v>13</v>
      </c>
      <c r="C310" s="107">
        <v>24820</v>
      </c>
      <c r="D310" s="107">
        <v>43068</v>
      </c>
      <c r="E310" s="107">
        <v>43074</v>
      </c>
      <c r="F310" s="108">
        <v>43098</v>
      </c>
      <c r="G310" s="109">
        <v>306000</v>
      </c>
      <c r="H310" s="109">
        <v>251.51</v>
      </c>
      <c r="I310" s="109">
        <v>0</v>
      </c>
      <c r="J310" s="109">
        <f t="shared" si="4"/>
        <v>306251.51</v>
      </c>
    </row>
    <row r="311" spans="1:10" s="102" customFormat="1" ht="18" customHeight="1" x14ac:dyDescent="0.2">
      <c r="A311" s="106" t="s">
        <v>32</v>
      </c>
      <c r="B311" s="106" t="s">
        <v>13</v>
      </c>
      <c r="C311" s="107">
        <v>10041</v>
      </c>
      <c r="D311" s="107">
        <v>43120</v>
      </c>
      <c r="E311" s="107">
        <v>43123</v>
      </c>
      <c r="F311" s="108">
        <v>43157</v>
      </c>
      <c r="G311" s="109">
        <v>28000</v>
      </c>
      <c r="H311" s="109">
        <v>21.09</v>
      </c>
      <c r="I311" s="109">
        <v>0</v>
      </c>
      <c r="J311" s="109">
        <f t="shared" si="4"/>
        <v>28021.09</v>
      </c>
    </row>
    <row r="312" spans="1:10" s="102" customFormat="1" ht="18" customHeight="1" x14ac:dyDescent="0.2">
      <c r="A312" s="106" t="s">
        <v>32</v>
      </c>
      <c r="B312" s="106" t="s">
        <v>13</v>
      </c>
      <c r="C312" s="107">
        <v>17272</v>
      </c>
      <c r="D312" s="107">
        <v>43181</v>
      </c>
      <c r="E312" s="107">
        <v>43199</v>
      </c>
      <c r="F312" s="108">
        <v>43339</v>
      </c>
      <c r="G312" s="109">
        <v>57000</v>
      </c>
      <c r="H312" s="109">
        <v>148.34</v>
      </c>
      <c r="I312" s="109">
        <v>0</v>
      </c>
      <c r="J312" s="109">
        <f t="shared" si="4"/>
        <v>57148.34</v>
      </c>
    </row>
    <row r="313" spans="1:10" s="102" customFormat="1" ht="18" customHeight="1" x14ac:dyDescent="0.2">
      <c r="A313" s="106" t="s">
        <v>32</v>
      </c>
      <c r="B313" s="106" t="s">
        <v>13</v>
      </c>
      <c r="C313" s="107">
        <v>9991</v>
      </c>
      <c r="D313" s="107">
        <v>43405</v>
      </c>
      <c r="E313" s="107">
        <v>43417</v>
      </c>
      <c r="F313" s="108">
        <v>43434</v>
      </c>
      <c r="G313" s="109">
        <v>19000</v>
      </c>
      <c r="H313" s="109">
        <v>15.1</v>
      </c>
      <c r="I313" s="109">
        <v>0</v>
      </c>
      <c r="J313" s="109">
        <f t="shared" si="4"/>
        <v>19015.099999999999</v>
      </c>
    </row>
    <row r="314" spans="1:10" s="102" customFormat="1" ht="18" customHeight="1" x14ac:dyDescent="0.2">
      <c r="A314" s="106" t="s">
        <v>32</v>
      </c>
      <c r="B314" s="106" t="s">
        <v>13</v>
      </c>
      <c r="C314" s="107">
        <v>11343</v>
      </c>
      <c r="D314" s="107">
        <v>43233</v>
      </c>
      <c r="E314" s="107">
        <v>43236</v>
      </c>
      <c r="F314" s="108">
        <v>43262</v>
      </c>
      <c r="G314" s="109">
        <v>20000</v>
      </c>
      <c r="H314" s="109">
        <v>11.69</v>
      </c>
      <c r="I314" s="109">
        <v>0</v>
      </c>
      <c r="J314" s="109">
        <f t="shared" si="4"/>
        <v>20011.689999999999</v>
      </c>
    </row>
    <row r="315" spans="1:10" s="102" customFormat="1" ht="18" customHeight="1" x14ac:dyDescent="0.2">
      <c r="A315" s="106" t="s">
        <v>32</v>
      </c>
      <c r="B315" s="106" t="s">
        <v>13</v>
      </c>
      <c r="C315" s="107">
        <v>10019</v>
      </c>
      <c r="D315" s="107">
        <v>42387</v>
      </c>
      <c r="E315" s="107">
        <v>42396</v>
      </c>
      <c r="F315" s="108">
        <v>42417</v>
      </c>
      <c r="G315" s="109">
        <v>7500</v>
      </c>
      <c r="H315" s="109">
        <v>6.25</v>
      </c>
      <c r="I315" s="109">
        <v>0</v>
      </c>
      <c r="J315" s="109">
        <f t="shared" si="4"/>
        <v>7506.25</v>
      </c>
    </row>
    <row r="316" spans="1:10" s="102" customFormat="1" ht="18" customHeight="1" x14ac:dyDescent="0.2">
      <c r="A316" s="106" t="s">
        <v>31</v>
      </c>
      <c r="B316" s="106" t="s">
        <v>17</v>
      </c>
      <c r="C316" s="107">
        <v>22612</v>
      </c>
      <c r="D316" s="107">
        <v>43111</v>
      </c>
      <c r="E316" s="107">
        <v>43118</v>
      </c>
      <c r="F316" s="108">
        <v>43126</v>
      </c>
      <c r="G316" s="109">
        <v>38000</v>
      </c>
      <c r="H316" s="109">
        <v>15.62</v>
      </c>
      <c r="I316" s="109">
        <v>0</v>
      </c>
      <c r="J316" s="109">
        <f t="shared" si="4"/>
        <v>38015.620000000003</v>
      </c>
    </row>
    <row r="317" spans="1:10" s="102" customFormat="1" ht="18" customHeight="1" x14ac:dyDescent="0.2">
      <c r="A317" s="106" t="s">
        <v>32</v>
      </c>
      <c r="B317" s="106" t="s">
        <v>17</v>
      </c>
      <c r="C317" s="107">
        <v>12008</v>
      </c>
      <c r="D317" s="107">
        <v>43280</v>
      </c>
      <c r="E317" s="107">
        <v>43292</v>
      </c>
      <c r="F317" s="108">
        <v>43304</v>
      </c>
      <c r="G317" s="109">
        <v>17000</v>
      </c>
      <c r="H317" s="109">
        <v>11.18</v>
      </c>
      <c r="I317" s="109">
        <v>0</v>
      </c>
      <c r="J317" s="109">
        <f t="shared" si="4"/>
        <v>17011.18</v>
      </c>
    </row>
    <row r="318" spans="1:10" s="102" customFormat="1" ht="18" customHeight="1" x14ac:dyDescent="0.2">
      <c r="A318" s="106" t="s">
        <v>32</v>
      </c>
      <c r="B318" s="106" t="s">
        <v>13</v>
      </c>
      <c r="C318" s="107">
        <v>12210</v>
      </c>
      <c r="D318" s="107">
        <v>43334</v>
      </c>
      <c r="E318" s="107">
        <v>43341</v>
      </c>
      <c r="F318" s="108">
        <v>43374</v>
      </c>
      <c r="G318" s="109">
        <v>29000</v>
      </c>
      <c r="H318" s="109">
        <v>31.78</v>
      </c>
      <c r="I318" s="109">
        <v>0</v>
      </c>
      <c r="J318" s="109">
        <f t="shared" si="4"/>
        <v>29031.78</v>
      </c>
    </row>
    <row r="319" spans="1:10" s="102" customFormat="1" ht="18" customHeight="1" x14ac:dyDescent="0.2">
      <c r="A319" s="106" t="s">
        <v>40</v>
      </c>
      <c r="B319" s="106" t="s">
        <v>17</v>
      </c>
      <c r="C319" s="107">
        <v>38176</v>
      </c>
      <c r="D319" s="107">
        <v>42773</v>
      </c>
      <c r="E319" s="107">
        <v>42793</v>
      </c>
      <c r="F319" s="108">
        <v>42793</v>
      </c>
      <c r="G319" s="109">
        <v>10000</v>
      </c>
      <c r="H319" s="109">
        <f>2.74+2.74</f>
        <v>5.48</v>
      </c>
      <c r="I319" s="109">
        <v>0</v>
      </c>
      <c r="J319" s="109">
        <f t="shared" si="4"/>
        <v>10005.48</v>
      </c>
    </row>
    <row r="320" spans="1:10" s="102" customFormat="1" ht="18" customHeight="1" x14ac:dyDescent="0.2">
      <c r="A320" s="106" t="s">
        <v>32</v>
      </c>
      <c r="B320" s="106" t="s">
        <v>17</v>
      </c>
      <c r="C320" s="107">
        <v>16340</v>
      </c>
      <c r="D320" s="107">
        <v>42756</v>
      </c>
      <c r="E320" s="107">
        <v>42774</v>
      </c>
      <c r="F320" s="108">
        <v>42794</v>
      </c>
      <c r="G320" s="109">
        <v>17000</v>
      </c>
      <c r="H320" s="109">
        <v>17.7</v>
      </c>
      <c r="I320" s="109">
        <v>0</v>
      </c>
      <c r="J320" s="109">
        <f t="shared" si="4"/>
        <v>17017.7</v>
      </c>
    </row>
    <row r="321" spans="1:10" s="102" customFormat="1" ht="18" customHeight="1" x14ac:dyDescent="0.2">
      <c r="A321" s="106" t="s">
        <v>32</v>
      </c>
      <c r="B321" s="106" t="s">
        <v>13</v>
      </c>
      <c r="C321" s="107">
        <v>18205</v>
      </c>
      <c r="D321" s="107">
        <v>42484</v>
      </c>
      <c r="E321" s="107">
        <v>42501</v>
      </c>
      <c r="F321" s="108">
        <v>42564</v>
      </c>
      <c r="G321" s="109">
        <v>27500</v>
      </c>
      <c r="H321" s="109">
        <v>60.27</v>
      </c>
      <c r="I321" s="109">
        <v>0</v>
      </c>
      <c r="J321" s="109">
        <f t="shared" si="4"/>
        <v>27560.27</v>
      </c>
    </row>
    <row r="322" spans="1:10" s="102" customFormat="1" ht="18" customHeight="1" x14ac:dyDescent="0.2">
      <c r="A322" s="106" t="s">
        <v>32</v>
      </c>
      <c r="B322" s="106" t="s">
        <v>13</v>
      </c>
      <c r="C322" s="107">
        <v>6899</v>
      </c>
      <c r="D322" s="107">
        <v>42227</v>
      </c>
      <c r="E322" s="107">
        <v>42233</v>
      </c>
      <c r="F322" s="108">
        <v>42297</v>
      </c>
      <c r="G322" s="109">
        <v>5000</v>
      </c>
      <c r="H322" s="109">
        <v>9.7200000000000006</v>
      </c>
      <c r="I322" s="109">
        <v>0</v>
      </c>
      <c r="J322" s="109">
        <f t="shared" si="4"/>
        <v>5009.72</v>
      </c>
    </row>
    <row r="323" spans="1:10" s="102" customFormat="1" ht="18" customHeight="1" x14ac:dyDescent="0.2">
      <c r="A323" s="106" t="s">
        <v>32</v>
      </c>
      <c r="B323" s="106" t="s">
        <v>13</v>
      </c>
      <c r="C323" s="107">
        <v>11994</v>
      </c>
      <c r="D323" s="107">
        <v>42776</v>
      </c>
      <c r="E323" s="107">
        <v>42795</v>
      </c>
      <c r="F323" s="108">
        <v>42844</v>
      </c>
      <c r="G323" s="109">
        <v>32500</v>
      </c>
      <c r="H323" s="109">
        <v>60.56</v>
      </c>
      <c r="I323" s="109">
        <v>0</v>
      </c>
      <c r="J323" s="109">
        <f t="shared" si="4"/>
        <v>32560.560000000001</v>
      </c>
    </row>
    <row r="324" spans="1:10" s="102" customFormat="1" ht="18" customHeight="1" x14ac:dyDescent="0.2">
      <c r="A324" s="106" t="s">
        <v>32</v>
      </c>
      <c r="B324" s="106" t="s">
        <v>13</v>
      </c>
      <c r="C324" s="107">
        <v>12954</v>
      </c>
      <c r="D324" s="107">
        <v>41967</v>
      </c>
      <c r="E324" s="107">
        <v>41982</v>
      </c>
      <c r="F324" s="108">
        <v>42011</v>
      </c>
      <c r="G324" s="109">
        <v>16500</v>
      </c>
      <c r="H324" s="109">
        <v>20.170000000000002</v>
      </c>
      <c r="I324" s="109">
        <v>0</v>
      </c>
      <c r="J324" s="109">
        <f t="shared" si="4"/>
        <v>16520.169999999998</v>
      </c>
    </row>
    <row r="325" spans="1:10" s="102" customFormat="1" ht="18" customHeight="1" x14ac:dyDescent="0.2">
      <c r="A325" s="106" t="s">
        <v>32</v>
      </c>
      <c r="B325" s="106" t="s">
        <v>13</v>
      </c>
      <c r="C325" s="107">
        <v>15349</v>
      </c>
      <c r="D325" s="107">
        <v>43026</v>
      </c>
      <c r="E325" s="107">
        <v>43032</v>
      </c>
      <c r="F325" s="108">
        <v>43082</v>
      </c>
      <c r="G325" s="109">
        <v>32500</v>
      </c>
      <c r="H325" s="109">
        <v>34.730000000000004</v>
      </c>
      <c r="I325" s="109">
        <v>0</v>
      </c>
      <c r="J325" s="109">
        <f t="shared" si="4"/>
        <v>32534.73</v>
      </c>
    </row>
    <row r="326" spans="1:10" s="102" customFormat="1" ht="18" customHeight="1" x14ac:dyDescent="0.2">
      <c r="A326" s="106" t="s">
        <v>32</v>
      </c>
      <c r="B326" s="106" t="s">
        <v>17</v>
      </c>
      <c r="C326" s="107">
        <v>14473</v>
      </c>
      <c r="D326" s="107">
        <v>42883</v>
      </c>
      <c r="E326" s="107">
        <v>42900</v>
      </c>
      <c r="F326" s="108">
        <v>42947</v>
      </c>
      <c r="G326" s="109">
        <v>19000</v>
      </c>
      <c r="H326" s="109">
        <v>33.32</v>
      </c>
      <c r="I326" s="109">
        <v>0</v>
      </c>
      <c r="J326" s="109">
        <f t="shared" si="4"/>
        <v>19033.32</v>
      </c>
    </row>
    <row r="327" spans="1:10" s="102" customFormat="1" ht="18" customHeight="1" x14ac:dyDescent="0.2">
      <c r="A327" s="106" t="s">
        <v>32</v>
      </c>
      <c r="B327" s="106" t="s">
        <v>13</v>
      </c>
      <c r="C327" s="107">
        <v>9934</v>
      </c>
      <c r="D327" s="107">
        <v>42392</v>
      </c>
      <c r="E327" s="107">
        <v>42398</v>
      </c>
      <c r="F327" s="108">
        <v>42415</v>
      </c>
      <c r="G327" s="109">
        <v>4500</v>
      </c>
      <c r="H327" s="109">
        <v>2.88</v>
      </c>
      <c r="I327" s="109">
        <v>0</v>
      </c>
      <c r="J327" s="109">
        <f t="shared" ref="J327:J391" si="5">+G327+H327+I327</f>
        <v>4502.88</v>
      </c>
    </row>
    <row r="328" spans="1:10" s="102" customFormat="1" ht="18" customHeight="1" x14ac:dyDescent="0.2">
      <c r="A328" s="106" t="s">
        <v>32</v>
      </c>
      <c r="B328" s="106" t="s">
        <v>13</v>
      </c>
      <c r="C328" s="107">
        <v>16361</v>
      </c>
      <c r="D328" s="107">
        <v>42776</v>
      </c>
      <c r="E328" s="107">
        <v>42795</v>
      </c>
      <c r="F328" s="108">
        <v>42817</v>
      </c>
      <c r="G328" s="109">
        <v>18500</v>
      </c>
      <c r="H328" s="109">
        <v>20.78</v>
      </c>
      <c r="I328" s="109">
        <v>0</v>
      </c>
      <c r="J328" s="109">
        <f t="shared" si="5"/>
        <v>18520.78</v>
      </c>
    </row>
    <row r="329" spans="1:10" s="102" customFormat="1" ht="18" customHeight="1" x14ac:dyDescent="0.2">
      <c r="A329" s="106" t="s">
        <v>32</v>
      </c>
      <c r="B329" s="106" t="s">
        <v>17</v>
      </c>
      <c r="C329" s="107">
        <v>10181</v>
      </c>
      <c r="D329" s="107">
        <v>43099</v>
      </c>
      <c r="E329" s="107">
        <v>43108</v>
      </c>
      <c r="F329" s="108">
        <v>43138</v>
      </c>
      <c r="G329" s="109">
        <v>9500</v>
      </c>
      <c r="H329" s="109">
        <v>10.15</v>
      </c>
      <c r="I329" s="109">
        <v>0</v>
      </c>
      <c r="J329" s="109">
        <f t="shared" si="5"/>
        <v>9510.15</v>
      </c>
    </row>
    <row r="330" spans="1:10" s="102" customFormat="1" ht="18" customHeight="1" x14ac:dyDescent="0.2">
      <c r="A330" s="106" t="s">
        <v>32</v>
      </c>
      <c r="B330" s="106" t="s">
        <v>13</v>
      </c>
      <c r="C330" s="107">
        <v>15297</v>
      </c>
      <c r="D330" s="107">
        <v>43449</v>
      </c>
      <c r="E330" s="107">
        <v>43468</v>
      </c>
      <c r="F330" s="108">
        <v>43481</v>
      </c>
      <c r="G330" s="109">
        <v>29000</v>
      </c>
      <c r="H330" s="109">
        <v>25.42</v>
      </c>
      <c r="I330" s="109">
        <v>0</v>
      </c>
      <c r="J330" s="109">
        <f t="shared" si="5"/>
        <v>29025.42</v>
      </c>
    </row>
    <row r="331" spans="1:10" s="102" customFormat="1" ht="18" customHeight="1" x14ac:dyDescent="0.2">
      <c r="A331" s="106" t="s">
        <v>32</v>
      </c>
      <c r="B331" s="106" t="s">
        <v>13</v>
      </c>
      <c r="C331" s="107">
        <v>7853</v>
      </c>
      <c r="D331" s="107">
        <v>41866</v>
      </c>
      <c r="E331" s="107">
        <v>41898</v>
      </c>
      <c r="F331" s="108">
        <v>41995</v>
      </c>
      <c r="G331" s="109">
        <v>16500</v>
      </c>
      <c r="H331" s="109">
        <v>59.13</v>
      </c>
      <c r="I331" s="109">
        <v>0</v>
      </c>
      <c r="J331" s="109">
        <f t="shared" si="5"/>
        <v>16559.13</v>
      </c>
    </row>
    <row r="332" spans="1:10" s="102" customFormat="1" ht="18" customHeight="1" x14ac:dyDescent="0.2">
      <c r="A332" s="106" t="s">
        <v>32</v>
      </c>
      <c r="B332" s="106" t="s">
        <v>13</v>
      </c>
      <c r="C332" s="107">
        <v>18072</v>
      </c>
      <c r="D332" s="107">
        <v>41968</v>
      </c>
      <c r="E332" s="107">
        <v>41984</v>
      </c>
      <c r="F332" s="108">
        <v>41999</v>
      </c>
      <c r="G332" s="109">
        <v>24750</v>
      </c>
      <c r="H332" s="109">
        <v>21.31</v>
      </c>
      <c r="I332" s="109">
        <v>0</v>
      </c>
      <c r="J332" s="109">
        <f t="shared" si="5"/>
        <v>24771.31</v>
      </c>
    </row>
    <row r="333" spans="1:10" s="102" customFormat="1" ht="18" customHeight="1" x14ac:dyDescent="0.2">
      <c r="A333" s="106" t="s">
        <v>37</v>
      </c>
      <c r="B333" s="106" t="s">
        <v>13</v>
      </c>
      <c r="C333" s="107">
        <v>21394</v>
      </c>
      <c r="D333" s="107">
        <v>42520</v>
      </c>
      <c r="E333" s="107">
        <v>42548</v>
      </c>
      <c r="F333" s="108">
        <v>42548</v>
      </c>
      <c r="G333" s="109">
        <v>20000</v>
      </c>
      <c r="H333" s="109">
        <f>7.67+7.67</f>
        <v>15.34</v>
      </c>
      <c r="I333" s="109">
        <v>0</v>
      </c>
      <c r="J333" s="109">
        <f t="shared" si="5"/>
        <v>20015.34</v>
      </c>
    </row>
    <row r="334" spans="1:10" s="102" customFormat="1" ht="18" customHeight="1" x14ac:dyDescent="0.2">
      <c r="A334" s="106" t="s">
        <v>37</v>
      </c>
      <c r="B334" s="106" t="s">
        <v>17</v>
      </c>
      <c r="C334" s="107">
        <v>20060</v>
      </c>
      <c r="D334" s="107">
        <v>42847</v>
      </c>
      <c r="E334" s="107">
        <v>42922</v>
      </c>
      <c r="F334" s="108">
        <v>42923</v>
      </c>
      <c r="G334" s="109">
        <v>20000</v>
      </c>
      <c r="H334" s="109">
        <f>20.82+20.82</f>
        <v>41.64</v>
      </c>
      <c r="I334" s="109">
        <v>0</v>
      </c>
      <c r="J334" s="109">
        <f t="shared" si="5"/>
        <v>20041.64</v>
      </c>
    </row>
    <row r="335" spans="1:10" s="102" customFormat="1" ht="18" customHeight="1" x14ac:dyDescent="0.2">
      <c r="A335" s="106" t="s">
        <v>32</v>
      </c>
      <c r="B335" s="106" t="s">
        <v>13</v>
      </c>
      <c r="C335" s="107">
        <v>13060</v>
      </c>
      <c r="D335" s="107">
        <v>41676</v>
      </c>
      <c r="E335" s="107">
        <v>41687</v>
      </c>
      <c r="F335" s="108">
        <v>41697</v>
      </c>
      <c r="G335" s="109">
        <v>28000</v>
      </c>
      <c r="H335" s="109">
        <v>16.329999999999998</v>
      </c>
      <c r="I335" s="109">
        <v>0</v>
      </c>
      <c r="J335" s="109">
        <f t="shared" si="5"/>
        <v>28016.33</v>
      </c>
    </row>
    <row r="336" spans="1:10" s="102" customFormat="1" ht="18" customHeight="1" x14ac:dyDescent="0.2">
      <c r="A336" s="106" t="s">
        <v>32</v>
      </c>
      <c r="B336" s="106" t="s">
        <v>13</v>
      </c>
      <c r="C336" s="107">
        <v>17331</v>
      </c>
      <c r="D336" s="107">
        <v>41760</v>
      </c>
      <c r="E336" s="107">
        <v>41765</v>
      </c>
      <c r="F336" s="108">
        <v>41795</v>
      </c>
      <c r="G336" s="109">
        <v>15500</v>
      </c>
      <c r="H336" s="109">
        <v>15.07</v>
      </c>
      <c r="I336" s="109">
        <v>0</v>
      </c>
      <c r="J336" s="109">
        <f t="shared" si="5"/>
        <v>15515.07</v>
      </c>
    </row>
    <row r="337" spans="1:10" s="102" customFormat="1" ht="18" customHeight="1" x14ac:dyDescent="0.2">
      <c r="A337" s="106" t="s">
        <v>32</v>
      </c>
      <c r="B337" s="106" t="s">
        <v>17</v>
      </c>
      <c r="C337" s="107">
        <v>6946</v>
      </c>
      <c r="D337" s="107">
        <v>42821</v>
      </c>
      <c r="E337" s="107">
        <v>42836</v>
      </c>
      <c r="F337" s="108">
        <v>42846</v>
      </c>
      <c r="G337" s="109">
        <v>9000</v>
      </c>
      <c r="H337" s="109">
        <v>6.16</v>
      </c>
      <c r="I337" s="109">
        <v>0</v>
      </c>
      <c r="J337" s="109">
        <f t="shared" si="5"/>
        <v>9006.16</v>
      </c>
    </row>
    <row r="338" spans="1:10" s="102" customFormat="1" ht="18" customHeight="1" x14ac:dyDescent="0.2">
      <c r="A338" s="106" t="s">
        <v>32</v>
      </c>
      <c r="B338" s="106" t="s">
        <v>13</v>
      </c>
      <c r="C338" s="107">
        <v>12050</v>
      </c>
      <c r="D338" s="107">
        <v>43122</v>
      </c>
      <c r="E338" s="107">
        <v>43124</v>
      </c>
      <c r="F338" s="108">
        <v>43136</v>
      </c>
      <c r="G338" s="109">
        <v>16500</v>
      </c>
      <c r="H338" s="109">
        <v>6.33</v>
      </c>
      <c r="I338" s="109">
        <v>0</v>
      </c>
      <c r="J338" s="109">
        <f t="shared" si="5"/>
        <v>16506.330000000002</v>
      </c>
    </row>
    <row r="339" spans="1:10" s="102" customFormat="1" ht="18" customHeight="1" x14ac:dyDescent="0.2">
      <c r="A339" s="106" t="s">
        <v>32</v>
      </c>
      <c r="B339" s="106" t="s">
        <v>13</v>
      </c>
      <c r="C339" s="107">
        <v>10525</v>
      </c>
      <c r="D339" s="107">
        <v>42868</v>
      </c>
      <c r="E339" s="107">
        <v>42873</v>
      </c>
      <c r="F339" s="108">
        <v>42892</v>
      </c>
      <c r="G339" s="109">
        <v>34000</v>
      </c>
      <c r="H339" s="109">
        <v>22.36</v>
      </c>
      <c r="I339" s="109">
        <v>0</v>
      </c>
      <c r="J339" s="109">
        <f t="shared" si="5"/>
        <v>34022.36</v>
      </c>
    </row>
    <row r="340" spans="1:10" s="102" customFormat="1" ht="18" customHeight="1" x14ac:dyDescent="0.2">
      <c r="A340" s="106" t="s">
        <v>32</v>
      </c>
      <c r="B340" s="106" t="s">
        <v>17</v>
      </c>
      <c r="C340" s="107">
        <v>14065</v>
      </c>
      <c r="D340" s="107">
        <v>42017</v>
      </c>
      <c r="E340" s="107">
        <v>42051</v>
      </c>
      <c r="F340" s="108">
        <v>42311</v>
      </c>
      <c r="G340" s="109">
        <v>14500</v>
      </c>
      <c r="H340" s="109">
        <v>97.47</v>
      </c>
      <c r="I340" s="109">
        <v>0</v>
      </c>
      <c r="J340" s="109">
        <f t="shared" si="5"/>
        <v>14597.47</v>
      </c>
    </row>
    <row r="341" spans="1:10" s="102" customFormat="1" ht="18" customHeight="1" x14ac:dyDescent="0.2">
      <c r="A341" s="106" t="s">
        <v>32</v>
      </c>
      <c r="B341" s="106" t="s">
        <v>13</v>
      </c>
      <c r="C341" s="107">
        <v>10950</v>
      </c>
      <c r="D341" s="107">
        <v>42966</v>
      </c>
      <c r="E341" s="107">
        <v>42986</v>
      </c>
      <c r="F341" s="108">
        <v>43018</v>
      </c>
      <c r="G341" s="109">
        <v>53000</v>
      </c>
      <c r="H341" s="109">
        <v>66.069999999999993</v>
      </c>
      <c r="I341" s="109">
        <v>0</v>
      </c>
      <c r="J341" s="109">
        <f t="shared" si="5"/>
        <v>53066.07</v>
      </c>
    </row>
    <row r="342" spans="1:10" s="102" customFormat="1" ht="18" customHeight="1" x14ac:dyDescent="0.2">
      <c r="A342" s="106" t="s">
        <v>32</v>
      </c>
      <c r="B342" s="106" t="s">
        <v>13</v>
      </c>
      <c r="C342" s="107">
        <v>8870</v>
      </c>
      <c r="D342" s="107">
        <v>42774</v>
      </c>
      <c r="E342" s="107">
        <v>42780</v>
      </c>
      <c r="F342" s="108">
        <v>42807</v>
      </c>
      <c r="G342" s="109">
        <v>13500</v>
      </c>
      <c r="H342" s="109">
        <v>12.2</v>
      </c>
      <c r="I342" s="109">
        <v>0</v>
      </c>
      <c r="J342" s="109">
        <f t="shared" si="5"/>
        <v>13512.2</v>
      </c>
    </row>
    <row r="343" spans="1:10" s="102" customFormat="1" ht="18" customHeight="1" x14ac:dyDescent="0.2">
      <c r="A343" s="106" t="s">
        <v>32</v>
      </c>
      <c r="B343" s="106" t="s">
        <v>13</v>
      </c>
      <c r="C343" s="107">
        <v>10982</v>
      </c>
      <c r="D343" s="107">
        <v>41670</v>
      </c>
      <c r="E343" s="107">
        <v>41682</v>
      </c>
      <c r="F343" s="108">
        <v>41710</v>
      </c>
      <c r="G343" s="109">
        <v>12000</v>
      </c>
      <c r="H343" s="109">
        <v>13.33</v>
      </c>
      <c r="I343" s="109">
        <v>0</v>
      </c>
      <c r="J343" s="109">
        <f t="shared" si="5"/>
        <v>12013.33</v>
      </c>
    </row>
    <row r="344" spans="1:10" s="102" customFormat="1" ht="18" customHeight="1" x14ac:dyDescent="0.2">
      <c r="A344" s="106" t="s">
        <v>32</v>
      </c>
      <c r="B344" s="106" t="s">
        <v>13</v>
      </c>
      <c r="C344" s="107">
        <v>9417</v>
      </c>
      <c r="D344" s="107">
        <v>42718</v>
      </c>
      <c r="E344" s="107">
        <v>42723</v>
      </c>
      <c r="F344" s="108">
        <v>42782</v>
      </c>
      <c r="G344" s="109">
        <v>22000</v>
      </c>
      <c r="H344" s="109">
        <v>38.58</v>
      </c>
      <c r="I344" s="109">
        <v>0</v>
      </c>
      <c r="J344" s="109">
        <f t="shared" si="5"/>
        <v>22038.58</v>
      </c>
    </row>
    <row r="345" spans="1:10" s="102" customFormat="1" ht="18" customHeight="1" x14ac:dyDescent="0.2">
      <c r="A345" s="106" t="s">
        <v>31</v>
      </c>
      <c r="B345" s="106" t="s">
        <v>13</v>
      </c>
      <c r="C345" s="107">
        <v>30515</v>
      </c>
      <c r="D345" s="107">
        <v>42587</v>
      </c>
      <c r="E345" s="107">
        <v>42592</v>
      </c>
      <c r="F345" s="108">
        <v>42608</v>
      </c>
      <c r="G345" s="109">
        <v>80000</v>
      </c>
      <c r="H345" s="109">
        <v>46.03</v>
      </c>
      <c r="I345" s="109">
        <v>0</v>
      </c>
      <c r="J345" s="109">
        <f t="shared" si="5"/>
        <v>80046.03</v>
      </c>
    </row>
    <row r="346" spans="1:10" s="102" customFormat="1" ht="18" customHeight="1" x14ac:dyDescent="0.2">
      <c r="A346" s="106" t="s">
        <v>36</v>
      </c>
      <c r="B346" s="106" t="s">
        <v>13</v>
      </c>
      <c r="C346" s="107">
        <v>30515</v>
      </c>
      <c r="D346" s="107">
        <v>42587</v>
      </c>
      <c r="E346" s="107">
        <v>42592</v>
      </c>
      <c r="F346" s="108">
        <v>42608</v>
      </c>
      <c r="G346" s="109">
        <v>80000</v>
      </c>
      <c r="H346" s="109">
        <v>46.03</v>
      </c>
      <c r="I346" s="109">
        <v>0</v>
      </c>
      <c r="J346" s="109">
        <f t="shared" si="5"/>
        <v>80046.03</v>
      </c>
    </row>
    <row r="347" spans="1:10" s="102" customFormat="1" ht="18" customHeight="1" x14ac:dyDescent="0.2">
      <c r="A347" s="106" t="s">
        <v>33</v>
      </c>
      <c r="B347" s="106" t="s">
        <v>13</v>
      </c>
      <c r="C347" s="107">
        <v>30515</v>
      </c>
      <c r="D347" s="107">
        <v>42587</v>
      </c>
      <c r="E347" s="107">
        <v>42592</v>
      </c>
      <c r="F347" s="108">
        <v>42608</v>
      </c>
      <c r="G347" s="109">
        <v>80000</v>
      </c>
      <c r="H347" s="109">
        <v>46.03</v>
      </c>
      <c r="I347" s="109">
        <v>0</v>
      </c>
      <c r="J347" s="109">
        <f t="shared" si="5"/>
        <v>80046.03</v>
      </c>
    </row>
    <row r="348" spans="1:10" s="102" customFormat="1" ht="18" customHeight="1" x14ac:dyDescent="0.2">
      <c r="A348" s="106" t="s">
        <v>38</v>
      </c>
      <c r="B348" s="106" t="s">
        <v>13</v>
      </c>
      <c r="C348" s="107">
        <v>30515</v>
      </c>
      <c r="D348" s="107">
        <v>42587</v>
      </c>
      <c r="E348" s="107">
        <v>42592</v>
      </c>
      <c r="F348" s="108">
        <v>42608</v>
      </c>
      <c r="G348" s="109">
        <v>80000</v>
      </c>
      <c r="H348" s="109">
        <v>46.03</v>
      </c>
      <c r="I348" s="109">
        <v>0</v>
      </c>
      <c r="J348" s="109">
        <f t="shared" si="5"/>
        <v>80046.03</v>
      </c>
    </row>
    <row r="349" spans="1:10" s="102" customFormat="1" ht="18" customHeight="1" x14ac:dyDescent="0.2">
      <c r="A349" s="106" t="s">
        <v>170</v>
      </c>
      <c r="B349" s="106" t="s">
        <v>13</v>
      </c>
      <c r="C349" s="107">
        <v>30515</v>
      </c>
      <c r="D349" s="107">
        <v>42587</v>
      </c>
      <c r="E349" s="107">
        <v>42592</v>
      </c>
      <c r="F349" s="108">
        <v>42608</v>
      </c>
      <c r="G349" s="109">
        <v>240000</v>
      </c>
      <c r="H349" s="109">
        <v>138.08000000000001</v>
      </c>
      <c r="I349" s="109">
        <v>0</v>
      </c>
      <c r="J349" s="109">
        <f t="shared" si="5"/>
        <v>240138.08</v>
      </c>
    </row>
    <row r="350" spans="1:10" s="102" customFormat="1" ht="18" customHeight="1" x14ac:dyDescent="0.2">
      <c r="A350" s="106" t="s">
        <v>34</v>
      </c>
      <c r="B350" s="106" t="s">
        <v>13</v>
      </c>
      <c r="C350" s="107">
        <v>30515</v>
      </c>
      <c r="D350" s="107">
        <v>42587</v>
      </c>
      <c r="E350" s="107">
        <v>42592</v>
      </c>
      <c r="F350" s="108">
        <v>42608</v>
      </c>
      <c r="G350" s="109">
        <v>240000</v>
      </c>
      <c r="H350" s="109">
        <v>138.08000000000001</v>
      </c>
      <c r="I350" s="109">
        <v>0</v>
      </c>
      <c r="J350" s="109">
        <f>+G350+H350+I350</f>
        <v>240138.08</v>
      </c>
    </row>
    <row r="351" spans="1:10" s="102" customFormat="1" ht="18" customHeight="1" x14ac:dyDescent="0.2">
      <c r="A351" s="106" t="s">
        <v>32</v>
      </c>
      <c r="B351" s="106" t="s">
        <v>13</v>
      </c>
      <c r="C351" s="107">
        <v>10036</v>
      </c>
      <c r="D351" s="107">
        <v>42138</v>
      </c>
      <c r="E351" s="107">
        <v>42153</v>
      </c>
      <c r="F351" s="108">
        <v>42199</v>
      </c>
      <c r="G351" s="109">
        <v>12000</v>
      </c>
      <c r="H351" s="109">
        <v>20.329999999999998</v>
      </c>
      <c r="I351" s="109">
        <v>0</v>
      </c>
      <c r="J351" s="109">
        <f t="shared" si="5"/>
        <v>12020.33</v>
      </c>
    </row>
    <row r="352" spans="1:10" s="102" customFormat="1" ht="18" customHeight="1" x14ac:dyDescent="0.2">
      <c r="A352" s="106" t="s">
        <v>32</v>
      </c>
      <c r="B352" s="106" t="s">
        <v>17</v>
      </c>
      <c r="C352" s="107">
        <v>13730</v>
      </c>
      <c r="D352" s="107">
        <v>41757</v>
      </c>
      <c r="E352" s="107">
        <v>41799</v>
      </c>
      <c r="F352" s="108">
        <v>41845</v>
      </c>
      <c r="G352" s="109">
        <v>14000</v>
      </c>
      <c r="H352" s="109">
        <v>34.22</v>
      </c>
      <c r="I352" s="109">
        <v>0</v>
      </c>
      <c r="J352" s="109">
        <f t="shared" si="5"/>
        <v>14034.22</v>
      </c>
    </row>
    <row r="353" spans="1:10" s="102" customFormat="1" ht="18" customHeight="1" x14ac:dyDescent="0.2">
      <c r="A353" s="106" t="s">
        <v>32</v>
      </c>
      <c r="B353" s="106" t="s">
        <v>13</v>
      </c>
      <c r="C353" s="107">
        <v>15695</v>
      </c>
      <c r="D353" s="107">
        <v>42717</v>
      </c>
      <c r="E353" s="107">
        <v>42746</v>
      </c>
      <c r="F353" s="108">
        <v>42767</v>
      </c>
      <c r="G353" s="109">
        <v>31500</v>
      </c>
      <c r="H353" s="109">
        <v>43.14</v>
      </c>
      <c r="I353" s="109">
        <v>0</v>
      </c>
      <c r="J353" s="109">
        <f t="shared" si="5"/>
        <v>31543.14</v>
      </c>
    </row>
    <row r="354" spans="1:10" s="102" customFormat="1" ht="18" customHeight="1" x14ac:dyDescent="0.2">
      <c r="A354" s="106" t="s">
        <v>32</v>
      </c>
      <c r="B354" s="106" t="s">
        <v>17</v>
      </c>
      <c r="C354" s="107">
        <v>7352</v>
      </c>
      <c r="D354" s="107">
        <v>42091</v>
      </c>
      <c r="E354" s="107">
        <v>42095</v>
      </c>
      <c r="F354" s="108">
        <v>42110</v>
      </c>
      <c r="G354" s="109">
        <v>7500</v>
      </c>
      <c r="H354" s="109">
        <v>3.96</v>
      </c>
      <c r="I354" s="109">
        <v>0</v>
      </c>
      <c r="J354" s="109">
        <f t="shared" si="5"/>
        <v>7503.96</v>
      </c>
    </row>
    <row r="355" spans="1:10" s="102" customFormat="1" ht="18" customHeight="1" x14ac:dyDescent="0.2">
      <c r="A355" s="106" t="s">
        <v>32</v>
      </c>
      <c r="B355" s="106" t="s">
        <v>17</v>
      </c>
      <c r="C355" s="107">
        <v>9619</v>
      </c>
      <c r="D355" s="107">
        <v>42693</v>
      </c>
      <c r="E355" s="107">
        <v>42697</v>
      </c>
      <c r="F355" s="108">
        <v>42731</v>
      </c>
      <c r="G355" s="109">
        <v>10000</v>
      </c>
      <c r="H355" s="109">
        <v>10.4</v>
      </c>
      <c r="I355" s="109">
        <v>0</v>
      </c>
      <c r="J355" s="109">
        <f t="shared" si="5"/>
        <v>10010.4</v>
      </c>
    </row>
    <row r="356" spans="1:10" s="102" customFormat="1" ht="18" customHeight="1" x14ac:dyDescent="0.2">
      <c r="A356" s="106" t="s">
        <v>32</v>
      </c>
      <c r="B356" s="106" t="s">
        <v>13</v>
      </c>
      <c r="C356" s="107">
        <v>7374</v>
      </c>
      <c r="D356" s="107">
        <v>42057</v>
      </c>
      <c r="E356" s="107">
        <v>42062</v>
      </c>
      <c r="F356" s="108">
        <v>42079</v>
      </c>
      <c r="G356" s="109">
        <v>18500</v>
      </c>
      <c r="H356" s="109">
        <v>11.31</v>
      </c>
      <c r="I356" s="109">
        <v>0</v>
      </c>
      <c r="J356" s="109">
        <f t="shared" si="5"/>
        <v>18511.310000000001</v>
      </c>
    </row>
    <row r="357" spans="1:10" s="102" customFormat="1" ht="18" customHeight="1" x14ac:dyDescent="0.2">
      <c r="A357" s="106" t="s">
        <v>32</v>
      </c>
      <c r="B357" s="106" t="s">
        <v>13</v>
      </c>
      <c r="C357" s="107">
        <v>12201</v>
      </c>
      <c r="D357" s="107">
        <v>42583</v>
      </c>
      <c r="E357" s="107">
        <v>42587</v>
      </c>
      <c r="F357" s="108">
        <v>42594</v>
      </c>
      <c r="G357" s="109">
        <v>20500</v>
      </c>
      <c r="H357" s="109">
        <v>6.18</v>
      </c>
      <c r="I357" s="109">
        <v>0</v>
      </c>
      <c r="J357" s="109">
        <f t="shared" si="5"/>
        <v>20506.18</v>
      </c>
    </row>
    <row r="358" spans="1:10" s="102" customFormat="1" ht="18" customHeight="1" x14ac:dyDescent="0.2">
      <c r="A358" s="106" t="s">
        <v>32</v>
      </c>
      <c r="B358" s="106" t="s">
        <v>17</v>
      </c>
      <c r="C358" s="107">
        <v>20913</v>
      </c>
      <c r="D358" s="107">
        <v>42749</v>
      </c>
      <c r="E358" s="107">
        <v>42758</v>
      </c>
      <c r="F358" s="108">
        <v>42768</v>
      </c>
      <c r="G358" s="109">
        <v>74000</v>
      </c>
      <c r="H358" s="109">
        <v>38.520000000000003</v>
      </c>
      <c r="I358" s="109">
        <v>0</v>
      </c>
      <c r="J358" s="109">
        <f t="shared" si="5"/>
        <v>74038.52</v>
      </c>
    </row>
    <row r="359" spans="1:10" s="102" customFormat="1" ht="18" customHeight="1" x14ac:dyDescent="0.2">
      <c r="A359" s="106" t="s">
        <v>32</v>
      </c>
      <c r="B359" s="106" t="s">
        <v>17</v>
      </c>
      <c r="C359" s="107">
        <v>12347</v>
      </c>
      <c r="D359" s="107">
        <v>43009</v>
      </c>
      <c r="E359" s="107">
        <v>43046</v>
      </c>
      <c r="F359" s="108">
        <v>43060</v>
      </c>
      <c r="G359" s="109">
        <v>16500</v>
      </c>
      <c r="H359" s="109">
        <v>22.15</v>
      </c>
      <c r="I359" s="109">
        <v>0</v>
      </c>
      <c r="J359" s="109">
        <f t="shared" si="5"/>
        <v>16522.150000000001</v>
      </c>
    </row>
    <row r="360" spans="1:10" s="102" customFormat="1" ht="18" customHeight="1" x14ac:dyDescent="0.2">
      <c r="A360" s="106" t="s">
        <v>31</v>
      </c>
      <c r="B360" s="106" t="s">
        <v>13</v>
      </c>
      <c r="C360" s="107">
        <v>21439</v>
      </c>
      <c r="D360" s="107">
        <v>42048</v>
      </c>
      <c r="E360" s="107">
        <v>42051</v>
      </c>
      <c r="F360" s="108">
        <v>42081</v>
      </c>
      <c r="G360" s="109">
        <v>27000</v>
      </c>
      <c r="H360" s="109">
        <v>24.75</v>
      </c>
      <c r="I360" s="109">
        <v>0</v>
      </c>
      <c r="J360" s="109">
        <f t="shared" si="5"/>
        <v>27024.75</v>
      </c>
    </row>
    <row r="361" spans="1:10" s="102" customFormat="1" ht="18" customHeight="1" x14ac:dyDescent="0.2">
      <c r="A361" s="106" t="s">
        <v>33</v>
      </c>
      <c r="B361" s="106" t="s">
        <v>13</v>
      </c>
      <c r="C361" s="107">
        <v>21439</v>
      </c>
      <c r="D361" s="107">
        <v>42048</v>
      </c>
      <c r="E361" s="107">
        <v>42051</v>
      </c>
      <c r="F361" s="108">
        <v>42081</v>
      </c>
      <c r="G361" s="109">
        <v>27000</v>
      </c>
      <c r="H361" s="109">
        <v>24.75</v>
      </c>
      <c r="I361" s="109">
        <v>0</v>
      </c>
      <c r="J361" s="109">
        <f t="shared" si="5"/>
        <v>27024.75</v>
      </c>
    </row>
    <row r="362" spans="1:10" s="102" customFormat="1" ht="18" customHeight="1" x14ac:dyDescent="0.2">
      <c r="A362" s="106" t="s">
        <v>32</v>
      </c>
      <c r="B362" s="106" t="s">
        <v>17</v>
      </c>
      <c r="C362" s="107">
        <v>16800</v>
      </c>
      <c r="D362" s="107">
        <v>42902</v>
      </c>
      <c r="E362" s="107">
        <v>42906</v>
      </c>
      <c r="F362" s="108">
        <v>42915</v>
      </c>
      <c r="G362" s="109">
        <v>24500</v>
      </c>
      <c r="H362" s="109">
        <v>8.73</v>
      </c>
      <c r="I362" s="109">
        <v>0</v>
      </c>
      <c r="J362" s="109">
        <f t="shared" si="5"/>
        <v>24508.73</v>
      </c>
    </row>
    <row r="363" spans="1:10" s="102" customFormat="1" ht="18" customHeight="1" x14ac:dyDescent="0.2">
      <c r="A363" s="106" t="s">
        <v>32</v>
      </c>
      <c r="B363" s="106" t="s">
        <v>13</v>
      </c>
      <c r="C363" s="107">
        <v>9404</v>
      </c>
      <c r="D363" s="107">
        <v>41816</v>
      </c>
      <c r="E363" s="107">
        <v>41823</v>
      </c>
      <c r="F363" s="108">
        <v>41850</v>
      </c>
      <c r="G363" s="109">
        <v>12000</v>
      </c>
      <c r="H363" s="109">
        <v>11.33</v>
      </c>
      <c r="I363" s="109">
        <v>0</v>
      </c>
      <c r="J363" s="109">
        <f t="shared" si="5"/>
        <v>12011.33</v>
      </c>
    </row>
    <row r="364" spans="1:10" s="102" customFormat="1" ht="18" customHeight="1" x14ac:dyDescent="0.2">
      <c r="A364" s="106" t="s">
        <v>32</v>
      </c>
      <c r="B364" s="106" t="s">
        <v>13</v>
      </c>
      <c r="C364" s="107">
        <v>12402</v>
      </c>
      <c r="D364" s="107">
        <v>42850</v>
      </c>
      <c r="E364" s="107">
        <v>42880</v>
      </c>
      <c r="F364" s="108">
        <v>42900</v>
      </c>
      <c r="G364" s="109">
        <v>13000</v>
      </c>
      <c r="H364" s="109">
        <v>17.809999999999999</v>
      </c>
      <c r="I364" s="109">
        <v>0</v>
      </c>
      <c r="J364" s="109">
        <f t="shared" si="5"/>
        <v>13017.81</v>
      </c>
    </row>
    <row r="365" spans="1:10" s="102" customFormat="1" ht="18" customHeight="1" x14ac:dyDescent="0.2">
      <c r="A365" s="106" t="s">
        <v>32</v>
      </c>
      <c r="B365" s="106" t="s">
        <v>17</v>
      </c>
      <c r="C365" s="107">
        <v>13895</v>
      </c>
      <c r="D365" s="107">
        <v>42821</v>
      </c>
      <c r="E365" s="107">
        <v>42823</v>
      </c>
      <c r="F365" s="108">
        <v>42856</v>
      </c>
      <c r="G365" s="109">
        <v>14000</v>
      </c>
      <c r="H365" s="109">
        <v>13.42</v>
      </c>
      <c r="I365" s="109">
        <v>0</v>
      </c>
      <c r="J365" s="109">
        <f t="shared" si="5"/>
        <v>14013.42</v>
      </c>
    </row>
    <row r="366" spans="1:10" s="102" customFormat="1" ht="18" customHeight="1" x14ac:dyDescent="0.2">
      <c r="A366" s="106" t="s">
        <v>32</v>
      </c>
      <c r="B366" s="106" t="s">
        <v>17</v>
      </c>
      <c r="C366" s="107">
        <v>21538</v>
      </c>
      <c r="D366" s="107">
        <v>41807</v>
      </c>
      <c r="E366" s="107">
        <v>41810</v>
      </c>
      <c r="F366" s="108">
        <v>41829</v>
      </c>
      <c r="G366" s="109">
        <v>62000</v>
      </c>
      <c r="H366" s="109">
        <v>37.880000000000003</v>
      </c>
      <c r="I366" s="109">
        <v>0</v>
      </c>
      <c r="J366" s="109">
        <f t="shared" si="5"/>
        <v>62037.88</v>
      </c>
    </row>
    <row r="367" spans="1:10" s="102" customFormat="1" ht="18" customHeight="1" x14ac:dyDescent="0.2">
      <c r="A367" s="106" t="s">
        <v>35</v>
      </c>
      <c r="B367" s="106" t="s">
        <v>17</v>
      </c>
      <c r="C367" s="107">
        <v>21538</v>
      </c>
      <c r="D367" s="107">
        <v>41807</v>
      </c>
      <c r="E367" s="107">
        <v>41810</v>
      </c>
      <c r="F367" s="108">
        <v>41829</v>
      </c>
      <c r="G367" s="109">
        <v>62000</v>
      </c>
      <c r="H367" s="109">
        <v>37.880000000000003</v>
      </c>
      <c r="I367" s="109">
        <v>0</v>
      </c>
      <c r="J367" s="109">
        <f t="shared" si="5"/>
        <v>62037.88</v>
      </c>
    </row>
    <row r="368" spans="1:10" s="102" customFormat="1" ht="18" customHeight="1" x14ac:dyDescent="0.2">
      <c r="A368" s="106" t="s">
        <v>173</v>
      </c>
      <c r="B368" s="106" t="s">
        <v>17</v>
      </c>
      <c r="C368" s="107">
        <v>21538</v>
      </c>
      <c r="D368" s="107">
        <v>41807</v>
      </c>
      <c r="E368" s="107">
        <v>41810</v>
      </c>
      <c r="F368" s="108">
        <v>41829</v>
      </c>
      <c r="G368" s="109">
        <v>62000</v>
      </c>
      <c r="H368" s="109">
        <v>37.880000000000003</v>
      </c>
      <c r="I368" s="109">
        <v>0</v>
      </c>
      <c r="J368" s="109">
        <f t="shared" si="5"/>
        <v>62037.88</v>
      </c>
    </row>
    <row r="369" spans="1:10" s="102" customFormat="1" ht="18" customHeight="1" x14ac:dyDescent="0.2">
      <c r="A369" s="106" t="s">
        <v>32</v>
      </c>
      <c r="B369" s="106" t="s">
        <v>13</v>
      </c>
      <c r="C369" s="107">
        <v>11531</v>
      </c>
      <c r="D369" s="107">
        <v>42026</v>
      </c>
      <c r="E369" s="107">
        <v>42031</v>
      </c>
      <c r="F369" s="108">
        <v>42059</v>
      </c>
      <c r="G369" s="109">
        <v>15500</v>
      </c>
      <c r="H369" s="109">
        <v>14.21</v>
      </c>
      <c r="I369" s="109">
        <v>0</v>
      </c>
      <c r="J369" s="109">
        <f t="shared" si="5"/>
        <v>15514.21</v>
      </c>
    </row>
    <row r="370" spans="1:10" s="102" customFormat="1" ht="18" customHeight="1" x14ac:dyDescent="0.2">
      <c r="A370" s="106" t="s">
        <v>32</v>
      </c>
      <c r="B370" s="106" t="s">
        <v>13</v>
      </c>
      <c r="C370" s="107">
        <v>12577</v>
      </c>
      <c r="D370" s="107">
        <v>42356</v>
      </c>
      <c r="E370" s="107">
        <v>42368</v>
      </c>
      <c r="F370" s="108">
        <v>42381</v>
      </c>
      <c r="G370" s="109">
        <v>21500</v>
      </c>
      <c r="H370" s="109">
        <v>14.93</v>
      </c>
      <c r="I370" s="109">
        <v>0</v>
      </c>
      <c r="J370" s="109">
        <f t="shared" si="5"/>
        <v>21514.93</v>
      </c>
    </row>
    <row r="371" spans="1:10" s="102" customFormat="1" ht="18" customHeight="1" x14ac:dyDescent="0.2">
      <c r="A371" s="106" t="s">
        <v>32</v>
      </c>
      <c r="B371" s="106" t="s">
        <v>13</v>
      </c>
      <c r="C371" s="107">
        <v>9785</v>
      </c>
      <c r="D371" s="107">
        <v>42171</v>
      </c>
      <c r="E371" s="107">
        <v>42185</v>
      </c>
      <c r="F371" s="108">
        <v>42192</v>
      </c>
      <c r="G371" s="109">
        <v>7000</v>
      </c>
      <c r="H371" s="109">
        <v>4.08</v>
      </c>
      <c r="I371" s="109">
        <v>0</v>
      </c>
      <c r="J371" s="109">
        <f t="shared" si="5"/>
        <v>7004.08</v>
      </c>
    </row>
    <row r="372" spans="1:10" s="102" customFormat="1" ht="18" customHeight="1" x14ac:dyDescent="0.2">
      <c r="A372" s="106" t="s">
        <v>32</v>
      </c>
      <c r="B372" s="106" t="s">
        <v>13</v>
      </c>
      <c r="C372" s="107">
        <v>19027</v>
      </c>
      <c r="D372" s="107">
        <v>42457</v>
      </c>
      <c r="E372" s="107">
        <v>42464</v>
      </c>
      <c r="F372" s="108">
        <v>42481</v>
      </c>
      <c r="G372" s="109">
        <v>64000</v>
      </c>
      <c r="H372" s="109">
        <v>42.08</v>
      </c>
      <c r="I372" s="109">
        <v>0</v>
      </c>
      <c r="J372" s="109">
        <f t="shared" si="5"/>
        <v>64042.080000000002</v>
      </c>
    </row>
    <row r="373" spans="1:10" s="102" customFormat="1" ht="18" customHeight="1" x14ac:dyDescent="0.2">
      <c r="A373" s="106" t="s">
        <v>35</v>
      </c>
      <c r="B373" s="106" t="s">
        <v>13</v>
      </c>
      <c r="C373" s="107">
        <v>19027</v>
      </c>
      <c r="D373" s="107">
        <v>42457</v>
      </c>
      <c r="E373" s="107">
        <v>42464</v>
      </c>
      <c r="F373" s="108">
        <v>42481</v>
      </c>
      <c r="G373" s="109">
        <v>64000</v>
      </c>
      <c r="H373" s="109">
        <v>42.08</v>
      </c>
      <c r="I373" s="109">
        <v>0</v>
      </c>
      <c r="J373" s="109">
        <f t="shared" si="5"/>
        <v>64042.080000000002</v>
      </c>
    </row>
    <row r="374" spans="1:10" s="102" customFormat="1" ht="18" customHeight="1" x14ac:dyDescent="0.2">
      <c r="A374" s="106" t="s">
        <v>32</v>
      </c>
      <c r="B374" s="106" t="s">
        <v>13</v>
      </c>
      <c r="C374" s="107">
        <v>12545</v>
      </c>
      <c r="D374" s="107">
        <v>42369</v>
      </c>
      <c r="E374" s="107">
        <v>42376</v>
      </c>
      <c r="F374" s="108">
        <v>42410</v>
      </c>
      <c r="G374" s="109">
        <v>39000</v>
      </c>
      <c r="H374" s="109">
        <v>44.42</v>
      </c>
      <c r="I374" s="109">
        <v>0</v>
      </c>
      <c r="J374" s="109">
        <f t="shared" si="5"/>
        <v>39044.42</v>
      </c>
    </row>
    <row r="375" spans="1:10" s="102" customFormat="1" ht="18" customHeight="1" x14ac:dyDescent="0.2">
      <c r="A375" s="106" t="s">
        <v>32</v>
      </c>
      <c r="B375" s="106" t="s">
        <v>13</v>
      </c>
      <c r="C375" s="107">
        <v>9720</v>
      </c>
      <c r="D375" s="107">
        <v>42372</v>
      </c>
      <c r="E375" s="107">
        <v>42381</v>
      </c>
      <c r="F375" s="108">
        <v>42404</v>
      </c>
      <c r="G375" s="109">
        <v>44500</v>
      </c>
      <c r="H375" s="109">
        <v>39.56</v>
      </c>
      <c r="I375" s="109">
        <v>0</v>
      </c>
      <c r="J375" s="109">
        <f t="shared" si="5"/>
        <v>44539.56</v>
      </c>
    </row>
    <row r="376" spans="1:10" s="102" customFormat="1" ht="18" customHeight="1" x14ac:dyDescent="0.2">
      <c r="A376" s="106" t="s">
        <v>32</v>
      </c>
      <c r="B376" s="106" t="s">
        <v>17</v>
      </c>
      <c r="C376" s="107">
        <v>15698</v>
      </c>
      <c r="D376" s="107">
        <v>42017</v>
      </c>
      <c r="E376" s="107">
        <v>42020</v>
      </c>
      <c r="F376" s="108">
        <v>42040</v>
      </c>
      <c r="G376" s="109">
        <v>7000</v>
      </c>
      <c r="H376" s="109">
        <v>4.47</v>
      </c>
      <c r="I376" s="109">
        <v>0</v>
      </c>
      <c r="J376" s="109">
        <f t="shared" si="5"/>
        <v>7004.47</v>
      </c>
    </row>
    <row r="377" spans="1:10" s="102" customFormat="1" ht="18" customHeight="1" x14ac:dyDescent="0.2">
      <c r="A377" s="106" t="s">
        <v>32</v>
      </c>
      <c r="B377" s="106" t="s">
        <v>13</v>
      </c>
      <c r="C377" s="107">
        <v>13422</v>
      </c>
      <c r="D377" s="107">
        <v>41886</v>
      </c>
      <c r="E377" s="107">
        <v>41897</v>
      </c>
      <c r="F377" s="108">
        <v>41918</v>
      </c>
      <c r="G377" s="109">
        <v>20500</v>
      </c>
      <c r="H377" s="109">
        <v>18.22</v>
      </c>
      <c r="I377" s="109">
        <v>0</v>
      </c>
      <c r="J377" s="109">
        <f t="shared" si="5"/>
        <v>20518.22</v>
      </c>
    </row>
    <row r="378" spans="1:10" s="102" customFormat="1" ht="18" customHeight="1" x14ac:dyDescent="0.2">
      <c r="A378" s="106" t="s">
        <v>32</v>
      </c>
      <c r="B378" s="106" t="s">
        <v>13</v>
      </c>
      <c r="C378" s="107">
        <v>8264</v>
      </c>
      <c r="D378" s="107">
        <v>43128</v>
      </c>
      <c r="E378" s="107">
        <v>43136</v>
      </c>
      <c r="F378" s="108">
        <v>43145</v>
      </c>
      <c r="G378" s="109">
        <v>19000</v>
      </c>
      <c r="H378" s="109">
        <v>8.85</v>
      </c>
      <c r="I378" s="109">
        <v>0</v>
      </c>
      <c r="J378" s="109">
        <f t="shared" si="5"/>
        <v>19008.849999999999</v>
      </c>
    </row>
    <row r="379" spans="1:10" s="102" customFormat="1" ht="18" customHeight="1" x14ac:dyDescent="0.2">
      <c r="A379" s="106" t="s">
        <v>32</v>
      </c>
      <c r="B379" s="106" t="s">
        <v>17</v>
      </c>
      <c r="C379" s="107">
        <v>18037</v>
      </c>
      <c r="D379" s="107">
        <v>43013</v>
      </c>
      <c r="E379" s="107">
        <v>43025</v>
      </c>
      <c r="F379" s="108">
        <v>43076</v>
      </c>
      <c r="G379" s="109">
        <v>16000</v>
      </c>
      <c r="H379" s="109">
        <v>27.18</v>
      </c>
      <c r="I379" s="109">
        <v>0</v>
      </c>
      <c r="J379" s="109">
        <f t="shared" si="5"/>
        <v>16027.18</v>
      </c>
    </row>
    <row r="380" spans="1:10" s="102" customFormat="1" ht="18" customHeight="1" x14ac:dyDescent="0.2">
      <c r="A380" s="106" t="s">
        <v>32</v>
      </c>
      <c r="B380" s="106" t="s">
        <v>13</v>
      </c>
      <c r="C380" s="107">
        <v>14670</v>
      </c>
      <c r="D380" s="107">
        <v>42250</v>
      </c>
      <c r="E380" s="107">
        <v>42255</v>
      </c>
      <c r="F380" s="108">
        <v>42264</v>
      </c>
      <c r="G380" s="109">
        <v>15000</v>
      </c>
      <c r="H380" s="109">
        <v>5.83</v>
      </c>
      <c r="I380" s="109">
        <v>0</v>
      </c>
      <c r="J380" s="109">
        <f t="shared" si="5"/>
        <v>15005.83</v>
      </c>
    </row>
    <row r="381" spans="1:10" s="102" customFormat="1" ht="18" customHeight="1" x14ac:dyDescent="0.2">
      <c r="A381" s="106" t="s">
        <v>32</v>
      </c>
      <c r="B381" s="106" t="s">
        <v>13</v>
      </c>
      <c r="C381" s="107">
        <v>9495</v>
      </c>
      <c r="D381" s="107">
        <v>42272</v>
      </c>
      <c r="E381" s="107">
        <v>42277</v>
      </c>
      <c r="F381" s="108">
        <v>42291</v>
      </c>
      <c r="G381" s="109">
        <v>12000</v>
      </c>
      <c r="H381" s="109">
        <v>6.33</v>
      </c>
      <c r="I381" s="109">
        <v>0</v>
      </c>
      <c r="J381" s="109">
        <f t="shared" si="5"/>
        <v>12006.33</v>
      </c>
    </row>
    <row r="382" spans="1:10" s="102" customFormat="1" ht="18" customHeight="1" x14ac:dyDescent="0.2">
      <c r="A382" s="106" t="s">
        <v>32</v>
      </c>
      <c r="B382" s="106" t="s">
        <v>13</v>
      </c>
      <c r="C382" s="107">
        <v>14072</v>
      </c>
      <c r="D382" s="107">
        <v>42048</v>
      </c>
      <c r="E382" s="107">
        <v>42060</v>
      </c>
      <c r="F382" s="108">
        <v>42087</v>
      </c>
      <c r="G382" s="109">
        <v>19000</v>
      </c>
      <c r="H382" s="109">
        <v>20.58</v>
      </c>
      <c r="I382" s="109">
        <v>0</v>
      </c>
      <c r="J382" s="109">
        <f t="shared" si="5"/>
        <v>19020.580000000002</v>
      </c>
    </row>
    <row r="383" spans="1:10" s="102" customFormat="1" ht="18" customHeight="1" x14ac:dyDescent="0.2">
      <c r="A383" s="106" t="s">
        <v>32</v>
      </c>
      <c r="B383" s="106" t="s">
        <v>17</v>
      </c>
      <c r="C383" s="107">
        <v>7159</v>
      </c>
      <c r="D383" s="107">
        <v>41939</v>
      </c>
      <c r="E383" s="107">
        <v>41943</v>
      </c>
      <c r="F383" s="108">
        <v>41961</v>
      </c>
      <c r="G383" s="109">
        <v>10000</v>
      </c>
      <c r="H383" s="109">
        <v>6.11</v>
      </c>
      <c r="I383" s="109">
        <v>0</v>
      </c>
      <c r="J383" s="109">
        <f t="shared" si="5"/>
        <v>10006.11</v>
      </c>
    </row>
    <row r="384" spans="1:10" s="102" customFormat="1" ht="18" customHeight="1" x14ac:dyDescent="0.2">
      <c r="A384" s="106" t="s">
        <v>31</v>
      </c>
      <c r="B384" s="106" t="s">
        <v>17</v>
      </c>
      <c r="C384" s="107">
        <v>22096</v>
      </c>
      <c r="D384" s="107">
        <v>43154</v>
      </c>
      <c r="E384" s="107">
        <v>43158</v>
      </c>
      <c r="F384" s="108">
        <v>43206</v>
      </c>
      <c r="G384" s="109">
        <v>76000</v>
      </c>
      <c r="H384" s="109">
        <v>108.27</v>
      </c>
      <c r="I384" s="109">
        <v>0</v>
      </c>
      <c r="J384" s="109">
        <f t="shared" si="5"/>
        <v>76108.27</v>
      </c>
    </row>
    <row r="385" spans="1:10" s="102" customFormat="1" ht="18" customHeight="1" x14ac:dyDescent="0.2">
      <c r="A385" s="106" t="s">
        <v>32</v>
      </c>
      <c r="B385" s="106" t="s">
        <v>13</v>
      </c>
      <c r="C385" s="107">
        <v>9795</v>
      </c>
      <c r="D385" s="107">
        <v>42352</v>
      </c>
      <c r="E385" s="107">
        <v>42376</v>
      </c>
      <c r="F385" s="108">
        <v>42394</v>
      </c>
      <c r="G385" s="109">
        <v>13000</v>
      </c>
      <c r="H385" s="109">
        <v>15.16</v>
      </c>
      <c r="I385" s="109">
        <v>0</v>
      </c>
      <c r="J385" s="109">
        <f t="shared" si="5"/>
        <v>13015.16</v>
      </c>
    </row>
    <row r="386" spans="1:10" s="102" customFormat="1" ht="18" customHeight="1" x14ac:dyDescent="0.2">
      <c r="A386" s="106" t="s">
        <v>40</v>
      </c>
      <c r="B386" s="106" t="s">
        <v>13</v>
      </c>
      <c r="C386" s="107">
        <v>35890</v>
      </c>
      <c r="D386" s="107">
        <v>42608</v>
      </c>
      <c r="E386" s="107">
        <v>42627</v>
      </c>
      <c r="F386" s="108">
        <v>42627</v>
      </c>
      <c r="G386" s="109">
        <v>10000</v>
      </c>
      <c r="H386" s="109">
        <f>2.6+2.6</f>
        <v>5.2</v>
      </c>
      <c r="I386" s="109">
        <v>0</v>
      </c>
      <c r="J386" s="109">
        <f t="shared" si="5"/>
        <v>10005.200000000001</v>
      </c>
    </row>
    <row r="387" spans="1:10" s="102" customFormat="1" ht="18" customHeight="1" x14ac:dyDescent="0.2">
      <c r="A387" s="106" t="s">
        <v>32</v>
      </c>
      <c r="B387" s="106" t="s">
        <v>13</v>
      </c>
      <c r="C387" s="107">
        <v>15797</v>
      </c>
      <c r="D387" s="107">
        <v>42952</v>
      </c>
      <c r="E387" s="107">
        <v>42955</v>
      </c>
      <c r="F387" s="108">
        <v>42964</v>
      </c>
      <c r="G387" s="109">
        <v>20000</v>
      </c>
      <c r="H387" s="109">
        <v>6.58</v>
      </c>
      <c r="I387" s="109">
        <v>0</v>
      </c>
      <c r="J387" s="109">
        <f t="shared" si="5"/>
        <v>20006.580000000002</v>
      </c>
    </row>
    <row r="388" spans="1:10" s="102" customFormat="1" ht="18" customHeight="1" x14ac:dyDescent="0.2">
      <c r="A388" s="106" t="s">
        <v>31</v>
      </c>
      <c r="B388" s="106" t="s">
        <v>17</v>
      </c>
      <c r="C388" s="107">
        <v>20407</v>
      </c>
      <c r="D388" s="107">
        <v>43123</v>
      </c>
      <c r="E388" s="107">
        <v>43136</v>
      </c>
      <c r="F388" s="108">
        <v>43195</v>
      </c>
      <c r="G388" s="109">
        <v>58000</v>
      </c>
      <c r="H388" s="109">
        <v>104.86000000000001</v>
      </c>
      <c r="I388" s="109">
        <v>0</v>
      </c>
      <c r="J388" s="109">
        <f t="shared" si="5"/>
        <v>58104.86</v>
      </c>
    </row>
    <row r="389" spans="1:10" s="102" customFormat="1" ht="18" customHeight="1" x14ac:dyDescent="0.2">
      <c r="A389" s="106" t="s">
        <v>32</v>
      </c>
      <c r="B389" s="106" t="s">
        <v>13</v>
      </c>
      <c r="C389" s="107">
        <v>18069</v>
      </c>
      <c r="D389" s="107">
        <v>43030</v>
      </c>
      <c r="E389" s="107">
        <v>43034</v>
      </c>
      <c r="F389" s="108">
        <v>43053</v>
      </c>
      <c r="G389" s="109">
        <v>45000</v>
      </c>
      <c r="H389" s="109">
        <v>28.36</v>
      </c>
      <c r="I389" s="109">
        <v>0</v>
      </c>
      <c r="J389" s="109">
        <f t="shared" si="5"/>
        <v>45028.36</v>
      </c>
    </row>
    <row r="390" spans="1:10" s="102" customFormat="1" ht="18" customHeight="1" x14ac:dyDescent="0.2">
      <c r="A390" s="106" t="s">
        <v>32</v>
      </c>
      <c r="B390" s="106" t="s">
        <v>17</v>
      </c>
      <c r="C390" s="107">
        <v>10036</v>
      </c>
      <c r="D390" s="107">
        <v>43447</v>
      </c>
      <c r="E390" s="107">
        <v>43451</v>
      </c>
      <c r="F390" s="108">
        <v>43467</v>
      </c>
      <c r="G390" s="109">
        <v>7666.67</v>
      </c>
      <c r="H390" s="109">
        <v>3.57</v>
      </c>
      <c r="I390" s="109">
        <v>3833.33</v>
      </c>
      <c r="J390" s="109">
        <f t="shared" si="5"/>
        <v>11503.57</v>
      </c>
    </row>
    <row r="391" spans="1:10" s="102" customFormat="1" ht="18" customHeight="1" x14ac:dyDescent="0.2">
      <c r="A391" s="106" t="s">
        <v>31</v>
      </c>
      <c r="B391" s="106" t="s">
        <v>17</v>
      </c>
      <c r="C391" s="107">
        <v>23770</v>
      </c>
      <c r="D391" s="107">
        <v>43278</v>
      </c>
      <c r="E391" s="107">
        <v>43279</v>
      </c>
      <c r="F391" s="108">
        <v>43294</v>
      </c>
      <c r="G391" s="109">
        <v>66000</v>
      </c>
      <c r="H391" s="109">
        <v>28.93</v>
      </c>
      <c r="I391" s="109">
        <v>0</v>
      </c>
      <c r="J391" s="109">
        <f t="shared" si="5"/>
        <v>66028.929999999993</v>
      </c>
    </row>
    <row r="392" spans="1:10" s="102" customFormat="1" ht="18" customHeight="1" x14ac:dyDescent="0.2">
      <c r="A392" s="106" t="s">
        <v>33</v>
      </c>
      <c r="B392" s="106" t="s">
        <v>17</v>
      </c>
      <c r="C392" s="107">
        <v>23770</v>
      </c>
      <c r="D392" s="107">
        <v>43278</v>
      </c>
      <c r="E392" s="107">
        <v>43279</v>
      </c>
      <c r="F392" s="108">
        <v>43294</v>
      </c>
      <c r="G392" s="109">
        <v>66000</v>
      </c>
      <c r="H392" s="109">
        <v>28.93</v>
      </c>
      <c r="I392" s="109">
        <v>0</v>
      </c>
      <c r="J392" s="109">
        <f t="shared" ref="J392:J455" si="6">+G392+H392+I392</f>
        <v>66028.929999999993</v>
      </c>
    </row>
    <row r="393" spans="1:10" s="102" customFormat="1" ht="18" customHeight="1" x14ac:dyDescent="0.2">
      <c r="A393" s="106" t="s">
        <v>170</v>
      </c>
      <c r="B393" s="106" t="s">
        <v>17</v>
      </c>
      <c r="C393" s="107">
        <v>23770</v>
      </c>
      <c r="D393" s="107">
        <v>43278</v>
      </c>
      <c r="E393" s="107">
        <v>43279</v>
      </c>
      <c r="F393" s="108">
        <v>43294</v>
      </c>
      <c r="G393" s="109">
        <v>66000</v>
      </c>
      <c r="H393" s="109">
        <v>28.93</v>
      </c>
      <c r="I393" s="109">
        <v>0</v>
      </c>
      <c r="J393" s="109">
        <f t="shared" si="6"/>
        <v>66028.929999999993</v>
      </c>
    </row>
    <row r="394" spans="1:10" s="102" customFormat="1" ht="18" customHeight="1" x14ac:dyDescent="0.2">
      <c r="A394" s="106" t="s">
        <v>32</v>
      </c>
      <c r="B394" s="106" t="s">
        <v>13</v>
      </c>
      <c r="C394" s="107">
        <v>14776</v>
      </c>
      <c r="D394" s="107">
        <v>43162</v>
      </c>
      <c r="E394" s="107">
        <v>43189</v>
      </c>
      <c r="F394" s="108">
        <v>43237</v>
      </c>
      <c r="G394" s="109">
        <v>13500</v>
      </c>
      <c r="H394" s="109">
        <v>27.74</v>
      </c>
      <c r="I394" s="109">
        <v>0</v>
      </c>
      <c r="J394" s="109">
        <f t="shared" si="6"/>
        <v>13527.74</v>
      </c>
    </row>
    <row r="395" spans="1:10" s="102" customFormat="1" ht="18" customHeight="1" x14ac:dyDescent="0.2">
      <c r="A395" s="106" t="s">
        <v>32</v>
      </c>
      <c r="B395" s="106" t="s">
        <v>13</v>
      </c>
      <c r="C395" s="107">
        <v>15329</v>
      </c>
      <c r="D395" s="107">
        <v>41755</v>
      </c>
      <c r="E395" s="107">
        <v>41760</v>
      </c>
      <c r="F395" s="108">
        <v>41800</v>
      </c>
      <c r="G395" s="109">
        <v>17000</v>
      </c>
      <c r="H395" s="109">
        <v>21.26</v>
      </c>
      <c r="I395" s="109">
        <v>0</v>
      </c>
      <c r="J395" s="109">
        <f t="shared" si="6"/>
        <v>17021.259999999998</v>
      </c>
    </row>
    <row r="396" spans="1:10" s="102" customFormat="1" ht="18" customHeight="1" x14ac:dyDescent="0.2">
      <c r="A396" s="106" t="s">
        <v>32</v>
      </c>
      <c r="B396" s="106" t="s">
        <v>13</v>
      </c>
      <c r="C396" s="107">
        <v>14888</v>
      </c>
      <c r="D396" s="107">
        <v>42412</v>
      </c>
      <c r="E396" s="107">
        <v>42418</v>
      </c>
      <c r="F396" s="108">
        <v>42430</v>
      </c>
      <c r="G396" s="109">
        <v>19000</v>
      </c>
      <c r="H396" s="109">
        <v>9.5</v>
      </c>
      <c r="I396" s="109">
        <v>0</v>
      </c>
      <c r="J396" s="109">
        <f t="shared" si="6"/>
        <v>19009.5</v>
      </c>
    </row>
    <row r="397" spans="1:10" s="102" customFormat="1" ht="18" customHeight="1" x14ac:dyDescent="0.2">
      <c r="A397" s="106" t="s">
        <v>31</v>
      </c>
      <c r="B397" s="106" t="s">
        <v>13</v>
      </c>
      <c r="C397" s="107">
        <v>22975</v>
      </c>
      <c r="D397" s="107">
        <v>43080</v>
      </c>
      <c r="E397" s="107">
        <v>43083</v>
      </c>
      <c r="F397" s="108">
        <v>43112</v>
      </c>
      <c r="G397" s="109">
        <v>77000</v>
      </c>
      <c r="H397" s="109">
        <v>58.010000000000005</v>
      </c>
      <c r="I397" s="109">
        <v>0</v>
      </c>
      <c r="J397" s="109">
        <f t="shared" si="6"/>
        <v>77058.009999999995</v>
      </c>
    </row>
    <row r="398" spans="1:10" s="102" customFormat="1" ht="18" customHeight="1" x14ac:dyDescent="0.2">
      <c r="A398" s="106" t="s">
        <v>32</v>
      </c>
      <c r="B398" s="106" t="s">
        <v>13</v>
      </c>
      <c r="C398" s="107">
        <v>11690</v>
      </c>
      <c r="D398" s="107">
        <v>41704</v>
      </c>
      <c r="E398" s="107">
        <v>41724</v>
      </c>
      <c r="F398" s="108">
        <v>41806</v>
      </c>
      <c r="G398" s="109">
        <v>15500</v>
      </c>
      <c r="H398" s="109">
        <v>43.92</v>
      </c>
      <c r="I398" s="109">
        <v>0</v>
      </c>
      <c r="J398" s="109">
        <f t="shared" si="6"/>
        <v>15543.92</v>
      </c>
    </row>
    <row r="399" spans="1:10" s="102" customFormat="1" ht="18" customHeight="1" x14ac:dyDescent="0.2">
      <c r="A399" s="106" t="s">
        <v>32</v>
      </c>
      <c r="B399" s="106" t="s">
        <v>17</v>
      </c>
      <c r="C399" s="107">
        <v>7974</v>
      </c>
      <c r="D399" s="107">
        <v>42364</v>
      </c>
      <c r="E399" s="107">
        <v>42383</v>
      </c>
      <c r="F399" s="108">
        <v>42423</v>
      </c>
      <c r="G399" s="109">
        <v>8000</v>
      </c>
      <c r="H399" s="109">
        <v>13.12</v>
      </c>
      <c r="I399" s="109">
        <v>0</v>
      </c>
      <c r="J399" s="109">
        <f t="shared" si="6"/>
        <v>8013.12</v>
      </c>
    </row>
    <row r="400" spans="1:10" s="102" customFormat="1" ht="18" customHeight="1" x14ac:dyDescent="0.2">
      <c r="A400" s="106" t="s">
        <v>32</v>
      </c>
      <c r="B400" s="106" t="s">
        <v>13</v>
      </c>
      <c r="C400" s="107">
        <v>8575</v>
      </c>
      <c r="D400" s="107">
        <v>42215</v>
      </c>
      <c r="E400" s="107">
        <v>42233</v>
      </c>
      <c r="F400" s="108">
        <v>42283</v>
      </c>
      <c r="G400" s="109">
        <v>27000</v>
      </c>
      <c r="H400" s="109">
        <v>51</v>
      </c>
      <c r="I400" s="109">
        <v>0</v>
      </c>
      <c r="J400" s="109">
        <f t="shared" si="6"/>
        <v>27051</v>
      </c>
    </row>
    <row r="401" spans="1:10" s="102" customFormat="1" ht="18" customHeight="1" x14ac:dyDescent="0.2">
      <c r="A401" s="106" t="s">
        <v>32</v>
      </c>
      <c r="B401" s="106" t="s">
        <v>13</v>
      </c>
      <c r="C401" s="107">
        <v>10339</v>
      </c>
      <c r="D401" s="107">
        <v>43103</v>
      </c>
      <c r="E401" s="107">
        <v>43126</v>
      </c>
      <c r="F401" s="108">
        <v>43160</v>
      </c>
      <c r="G401" s="109">
        <v>23000</v>
      </c>
      <c r="H401" s="109">
        <v>35.92</v>
      </c>
      <c r="I401" s="109">
        <v>0</v>
      </c>
      <c r="J401" s="109">
        <f t="shared" si="6"/>
        <v>23035.919999999998</v>
      </c>
    </row>
    <row r="402" spans="1:10" s="102" customFormat="1" ht="18" customHeight="1" x14ac:dyDescent="0.2">
      <c r="A402" s="106" t="s">
        <v>32</v>
      </c>
      <c r="B402" s="106" t="s">
        <v>13</v>
      </c>
      <c r="C402" s="107">
        <v>17116</v>
      </c>
      <c r="D402" s="107">
        <v>42747</v>
      </c>
      <c r="E402" s="107">
        <v>42762</v>
      </c>
      <c r="F402" s="108">
        <v>42793</v>
      </c>
      <c r="G402" s="109">
        <v>22000</v>
      </c>
      <c r="H402" s="109">
        <v>27.73</v>
      </c>
      <c r="I402" s="109">
        <v>0</v>
      </c>
      <c r="J402" s="109">
        <f t="shared" si="6"/>
        <v>22027.73</v>
      </c>
    </row>
    <row r="403" spans="1:10" s="102" customFormat="1" ht="18" customHeight="1" x14ac:dyDescent="0.2">
      <c r="A403" s="106" t="s">
        <v>32</v>
      </c>
      <c r="B403" s="106" t="s">
        <v>17</v>
      </c>
      <c r="C403" s="107">
        <v>16770</v>
      </c>
      <c r="D403" s="107">
        <v>42676</v>
      </c>
      <c r="E403" s="107">
        <v>42682</v>
      </c>
      <c r="F403" s="108">
        <v>42691</v>
      </c>
      <c r="G403" s="109">
        <v>15500</v>
      </c>
      <c r="H403" s="109">
        <v>6.37</v>
      </c>
      <c r="I403" s="109">
        <v>0</v>
      </c>
      <c r="J403" s="109">
        <f t="shared" si="6"/>
        <v>15506.37</v>
      </c>
    </row>
    <row r="404" spans="1:10" s="102" customFormat="1" ht="18" customHeight="1" x14ac:dyDescent="0.2">
      <c r="A404" s="106" t="s">
        <v>32</v>
      </c>
      <c r="B404" s="106" t="s">
        <v>13</v>
      </c>
      <c r="C404" s="107">
        <v>13967</v>
      </c>
      <c r="D404" s="107">
        <v>42828</v>
      </c>
      <c r="E404" s="107">
        <v>42864</v>
      </c>
      <c r="F404" s="108">
        <v>42885</v>
      </c>
      <c r="G404" s="109">
        <v>33000</v>
      </c>
      <c r="H404" s="109">
        <v>51.53</v>
      </c>
      <c r="I404" s="109">
        <v>0</v>
      </c>
      <c r="J404" s="109">
        <f t="shared" si="6"/>
        <v>33051.53</v>
      </c>
    </row>
    <row r="405" spans="1:10" s="102" customFormat="1" ht="18" customHeight="1" x14ac:dyDescent="0.2">
      <c r="A405" s="106" t="s">
        <v>32</v>
      </c>
      <c r="B405" s="106" t="s">
        <v>13</v>
      </c>
      <c r="C405" s="107">
        <v>11073</v>
      </c>
      <c r="D405" s="107">
        <v>42682</v>
      </c>
      <c r="E405" s="107">
        <v>42697</v>
      </c>
      <c r="F405" s="108">
        <v>42712</v>
      </c>
      <c r="G405" s="109">
        <v>32000</v>
      </c>
      <c r="H405" s="109">
        <v>26.3</v>
      </c>
      <c r="I405" s="109">
        <v>0</v>
      </c>
      <c r="J405" s="109">
        <f t="shared" si="6"/>
        <v>32026.3</v>
      </c>
    </row>
    <row r="406" spans="1:10" s="102" customFormat="1" ht="18" customHeight="1" x14ac:dyDescent="0.2">
      <c r="A406" s="106" t="s">
        <v>32</v>
      </c>
      <c r="B406" s="106" t="s">
        <v>13</v>
      </c>
      <c r="C406" s="107">
        <v>9455</v>
      </c>
      <c r="D406" s="107">
        <v>41722</v>
      </c>
      <c r="E406" s="107">
        <v>41736</v>
      </c>
      <c r="F406" s="108">
        <v>41753</v>
      </c>
      <c r="G406" s="109">
        <v>13000</v>
      </c>
      <c r="H406" s="109">
        <v>11.19</v>
      </c>
      <c r="I406" s="109">
        <v>0</v>
      </c>
      <c r="J406" s="109">
        <f t="shared" si="6"/>
        <v>13011.19</v>
      </c>
    </row>
    <row r="407" spans="1:10" s="102" customFormat="1" ht="18" customHeight="1" x14ac:dyDescent="0.2">
      <c r="A407" s="106" t="s">
        <v>32</v>
      </c>
      <c r="B407" s="106" t="s">
        <v>13</v>
      </c>
      <c r="C407" s="107">
        <v>11238</v>
      </c>
      <c r="D407" s="107">
        <v>41709</v>
      </c>
      <c r="E407" s="107">
        <v>41718</v>
      </c>
      <c r="F407" s="108">
        <v>41732</v>
      </c>
      <c r="G407" s="109">
        <v>11000</v>
      </c>
      <c r="H407" s="109">
        <v>7.03</v>
      </c>
      <c r="I407" s="109">
        <v>0</v>
      </c>
      <c r="J407" s="109">
        <f t="shared" si="6"/>
        <v>11007.03</v>
      </c>
    </row>
    <row r="408" spans="1:10" s="102" customFormat="1" ht="18" customHeight="1" x14ac:dyDescent="0.2">
      <c r="A408" s="106" t="s">
        <v>32</v>
      </c>
      <c r="B408" s="106" t="s">
        <v>17</v>
      </c>
      <c r="C408" s="107">
        <v>15505</v>
      </c>
      <c r="D408" s="107">
        <v>41647</v>
      </c>
      <c r="E408" s="107">
        <v>41690</v>
      </c>
      <c r="F408" s="108">
        <v>41879</v>
      </c>
      <c r="G408" s="109">
        <v>12500</v>
      </c>
      <c r="H408" s="109">
        <v>80.56</v>
      </c>
      <c r="I408" s="109">
        <v>0</v>
      </c>
      <c r="J408" s="109">
        <f t="shared" si="6"/>
        <v>12580.56</v>
      </c>
    </row>
    <row r="409" spans="1:10" s="102" customFormat="1" ht="18" customHeight="1" x14ac:dyDescent="0.2">
      <c r="A409" s="106" t="s">
        <v>32</v>
      </c>
      <c r="B409" s="106" t="s">
        <v>17</v>
      </c>
      <c r="C409" s="107">
        <v>9710</v>
      </c>
      <c r="D409" s="107">
        <v>42542</v>
      </c>
      <c r="E409" s="107">
        <v>42551</v>
      </c>
      <c r="F409" s="108">
        <v>42570</v>
      </c>
      <c r="G409" s="109">
        <v>15000</v>
      </c>
      <c r="H409" s="109">
        <v>11.51</v>
      </c>
      <c r="I409" s="109">
        <v>0</v>
      </c>
      <c r="J409" s="109">
        <f t="shared" si="6"/>
        <v>15011.51</v>
      </c>
    </row>
    <row r="410" spans="1:10" s="102" customFormat="1" ht="18" customHeight="1" x14ac:dyDescent="0.2">
      <c r="A410" s="106" t="s">
        <v>32</v>
      </c>
      <c r="B410" s="106" t="s">
        <v>13</v>
      </c>
      <c r="C410" s="107">
        <v>11800</v>
      </c>
      <c r="D410" s="107">
        <v>41813</v>
      </c>
      <c r="E410" s="107">
        <v>41830</v>
      </c>
      <c r="F410" s="108">
        <v>41876</v>
      </c>
      <c r="G410" s="109">
        <v>10000</v>
      </c>
      <c r="H410" s="109">
        <v>17.489999999999998</v>
      </c>
      <c r="I410" s="109">
        <v>0</v>
      </c>
      <c r="J410" s="109">
        <f t="shared" si="6"/>
        <v>10017.49</v>
      </c>
    </row>
    <row r="411" spans="1:10" s="102" customFormat="1" ht="18" customHeight="1" x14ac:dyDescent="0.2">
      <c r="A411" s="106" t="s">
        <v>32</v>
      </c>
      <c r="B411" s="106" t="s">
        <v>13</v>
      </c>
      <c r="C411" s="107">
        <v>11325</v>
      </c>
      <c r="D411" s="107">
        <v>42656</v>
      </c>
      <c r="E411" s="107">
        <v>42670</v>
      </c>
      <c r="F411" s="108">
        <v>42681</v>
      </c>
      <c r="G411" s="109">
        <v>45000</v>
      </c>
      <c r="H411" s="109">
        <v>30.82</v>
      </c>
      <c r="I411" s="109">
        <v>0</v>
      </c>
      <c r="J411" s="109">
        <f t="shared" si="6"/>
        <v>45030.82</v>
      </c>
    </row>
    <row r="412" spans="1:10" s="102" customFormat="1" ht="18" customHeight="1" x14ac:dyDescent="0.2">
      <c r="A412" s="106" t="s">
        <v>32</v>
      </c>
      <c r="B412" s="106" t="s">
        <v>13</v>
      </c>
      <c r="C412" s="107">
        <v>8195</v>
      </c>
      <c r="D412" s="107">
        <v>41699</v>
      </c>
      <c r="E412" s="107">
        <v>41708</v>
      </c>
      <c r="F412" s="108">
        <v>41737</v>
      </c>
      <c r="G412" s="109">
        <v>7500</v>
      </c>
      <c r="H412" s="109">
        <v>7.92</v>
      </c>
      <c r="I412" s="109">
        <v>0</v>
      </c>
      <c r="J412" s="109">
        <f t="shared" si="6"/>
        <v>7507.92</v>
      </c>
    </row>
    <row r="413" spans="1:10" s="102" customFormat="1" ht="18" customHeight="1" x14ac:dyDescent="0.2">
      <c r="A413" s="106" t="s">
        <v>32</v>
      </c>
      <c r="B413" s="106" t="s">
        <v>13</v>
      </c>
      <c r="C413" s="107">
        <v>16009</v>
      </c>
      <c r="D413" s="107">
        <v>42497</v>
      </c>
      <c r="E413" s="107">
        <v>42500</v>
      </c>
      <c r="F413" s="108">
        <v>42509</v>
      </c>
      <c r="G413" s="109">
        <v>14000</v>
      </c>
      <c r="H413" s="109">
        <v>4.5999999999999996</v>
      </c>
      <c r="I413" s="109">
        <v>0</v>
      </c>
      <c r="J413" s="109">
        <f t="shared" si="6"/>
        <v>14004.6</v>
      </c>
    </row>
    <row r="414" spans="1:10" s="102" customFormat="1" ht="18" customHeight="1" x14ac:dyDescent="0.2">
      <c r="A414" s="106" t="s">
        <v>32</v>
      </c>
      <c r="B414" s="106" t="s">
        <v>13</v>
      </c>
      <c r="C414" s="107">
        <v>10867</v>
      </c>
      <c r="D414" s="107">
        <v>42651</v>
      </c>
      <c r="E414" s="107">
        <v>42656</v>
      </c>
      <c r="F414" s="108">
        <v>42683</v>
      </c>
      <c r="G414" s="109">
        <v>29000</v>
      </c>
      <c r="H414" s="109">
        <v>25.42</v>
      </c>
      <c r="I414" s="109">
        <v>0</v>
      </c>
      <c r="J414" s="109">
        <f t="shared" si="6"/>
        <v>29025.42</v>
      </c>
    </row>
    <row r="415" spans="1:10" s="102" customFormat="1" ht="18" customHeight="1" x14ac:dyDescent="0.2">
      <c r="A415" s="106" t="s">
        <v>32</v>
      </c>
      <c r="B415" s="106" t="s">
        <v>13</v>
      </c>
      <c r="C415" s="107">
        <v>17650</v>
      </c>
      <c r="D415" s="107">
        <v>42173</v>
      </c>
      <c r="E415" s="107">
        <v>42178</v>
      </c>
      <c r="F415" s="108">
        <v>42199</v>
      </c>
      <c r="G415" s="109">
        <v>17000</v>
      </c>
      <c r="H415" s="109">
        <v>12.28</v>
      </c>
      <c r="I415" s="109">
        <v>0</v>
      </c>
      <c r="J415" s="109">
        <f t="shared" si="6"/>
        <v>17012.28</v>
      </c>
    </row>
    <row r="416" spans="1:10" s="102" customFormat="1" ht="18" customHeight="1" x14ac:dyDescent="0.2">
      <c r="A416" s="106" t="s">
        <v>32</v>
      </c>
      <c r="B416" s="106" t="s">
        <v>17</v>
      </c>
      <c r="C416" s="107">
        <v>13693</v>
      </c>
      <c r="D416" s="107">
        <v>42760</v>
      </c>
      <c r="E416" s="107">
        <v>42762</v>
      </c>
      <c r="F416" s="108">
        <v>42779</v>
      </c>
      <c r="G416" s="109">
        <v>23000</v>
      </c>
      <c r="H416" s="109">
        <v>11.97</v>
      </c>
      <c r="I416" s="109">
        <v>0</v>
      </c>
      <c r="J416" s="109">
        <f t="shared" si="6"/>
        <v>23011.97</v>
      </c>
    </row>
    <row r="417" spans="1:10" s="102" customFormat="1" ht="18" customHeight="1" x14ac:dyDescent="0.2">
      <c r="A417" s="106" t="s">
        <v>32</v>
      </c>
      <c r="B417" s="106" t="s">
        <v>13</v>
      </c>
      <c r="C417" s="107">
        <v>19785</v>
      </c>
      <c r="D417" s="107">
        <v>43299</v>
      </c>
      <c r="E417" s="107">
        <v>43305</v>
      </c>
      <c r="F417" s="108">
        <v>43322</v>
      </c>
      <c r="G417" s="109">
        <v>43000</v>
      </c>
      <c r="H417" s="109">
        <v>27.1</v>
      </c>
      <c r="I417" s="109">
        <v>0</v>
      </c>
      <c r="J417" s="109">
        <f t="shared" si="6"/>
        <v>43027.1</v>
      </c>
    </row>
    <row r="418" spans="1:10" s="102" customFormat="1" ht="18" customHeight="1" x14ac:dyDescent="0.2">
      <c r="A418" s="106" t="s">
        <v>35</v>
      </c>
      <c r="B418" s="106" t="s">
        <v>13</v>
      </c>
      <c r="C418" s="107">
        <v>19785</v>
      </c>
      <c r="D418" s="107">
        <v>43299</v>
      </c>
      <c r="E418" s="107">
        <v>43305</v>
      </c>
      <c r="F418" s="108">
        <v>43322</v>
      </c>
      <c r="G418" s="109">
        <v>43000</v>
      </c>
      <c r="H418" s="109">
        <v>27.1</v>
      </c>
      <c r="I418" s="109">
        <v>0</v>
      </c>
      <c r="J418" s="109">
        <f t="shared" si="6"/>
        <v>43027.1</v>
      </c>
    </row>
    <row r="419" spans="1:10" s="102" customFormat="1" ht="18" customHeight="1" x14ac:dyDescent="0.2">
      <c r="A419" s="106" t="s">
        <v>173</v>
      </c>
      <c r="B419" s="106" t="s">
        <v>13</v>
      </c>
      <c r="C419" s="107">
        <v>19785</v>
      </c>
      <c r="D419" s="107">
        <v>43299</v>
      </c>
      <c r="E419" s="107">
        <v>43305</v>
      </c>
      <c r="F419" s="108">
        <v>43322</v>
      </c>
      <c r="G419" s="109">
        <v>129000</v>
      </c>
      <c r="H419" s="109">
        <v>81.290000000000006</v>
      </c>
      <c r="I419" s="109">
        <v>0</v>
      </c>
      <c r="J419" s="109">
        <f t="shared" si="6"/>
        <v>129081.29</v>
      </c>
    </row>
    <row r="420" spans="1:10" s="102" customFormat="1" ht="18" customHeight="1" x14ac:dyDescent="0.2">
      <c r="A420" s="106" t="s">
        <v>31</v>
      </c>
      <c r="B420" s="106" t="s">
        <v>13</v>
      </c>
      <c r="C420" s="107">
        <v>20177</v>
      </c>
      <c r="D420" s="107">
        <v>41821</v>
      </c>
      <c r="E420" s="107">
        <v>41822</v>
      </c>
      <c r="F420" s="108">
        <v>41849</v>
      </c>
      <c r="G420" s="109">
        <v>41000</v>
      </c>
      <c r="H420" s="109">
        <v>31.89</v>
      </c>
      <c r="I420" s="109">
        <v>0</v>
      </c>
      <c r="J420" s="109">
        <f t="shared" si="6"/>
        <v>41031.89</v>
      </c>
    </row>
    <row r="421" spans="1:10" s="102" customFormat="1" ht="18" customHeight="1" x14ac:dyDescent="0.2">
      <c r="A421" s="106" t="s">
        <v>33</v>
      </c>
      <c r="B421" s="106" t="s">
        <v>13</v>
      </c>
      <c r="C421" s="107">
        <v>20177</v>
      </c>
      <c r="D421" s="107">
        <v>41821</v>
      </c>
      <c r="E421" s="107">
        <v>41822</v>
      </c>
      <c r="F421" s="108">
        <v>41849</v>
      </c>
      <c r="G421" s="109">
        <v>41000</v>
      </c>
      <c r="H421" s="109">
        <v>31.89</v>
      </c>
      <c r="I421" s="109">
        <v>0</v>
      </c>
      <c r="J421" s="109">
        <f t="shared" si="6"/>
        <v>41031.89</v>
      </c>
    </row>
    <row r="422" spans="1:10" s="102" customFormat="1" ht="18" customHeight="1" x14ac:dyDescent="0.2">
      <c r="A422" s="106" t="s">
        <v>170</v>
      </c>
      <c r="B422" s="106" t="s">
        <v>13</v>
      </c>
      <c r="C422" s="107">
        <v>20177</v>
      </c>
      <c r="D422" s="107">
        <v>41821</v>
      </c>
      <c r="E422" s="107">
        <v>41822</v>
      </c>
      <c r="F422" s="108">
        <v>41849</v>
      </c>
      <c r="G422" s="109">
        <v>82000</v>
      </c>
      <c r="H422" s="109">
        <v>63.78</v>
      </c>
      <c r="I422" s="109">
        <v>0</v>
      </c>
      <c r="J422" s="109">
        <f t="shared" si="6"/>
        <v>82063.78</v>
      </c>
    </row>
    <row r="423" spans="1:10" s="102" customFormat="1" ht="18" customHeight="1" x14ac:dyDescent="0.2">
      <c r="A423" s="106" t="s">
        <v>32</v>
      </c>
      <c r="B423" s="106" t="s">
        <v>17</v>
      </c>
      <c r="C423" s="107">
        <v>13759</v>
      </c>
      <c r="D423" s="107">
        <v>42047</v>
      </c>
      <c r="E423" s="107">
        <v>42132</v>
      </c>
      <c r="F423" s="108">
        <v>42223</v>
      </c>
      <c r="G423" s="109">
        <v>17500</v>
      </c>
      <c r="H423" s="109">
        <v>82.15</v>
      </c>
      <c r="I423" s="109">
        <v>0</v>
      </c>
      <c r="J423" s="109">
        <f t="shared" si="6"/>
        <v>17582.150000000001</v>
      </c>
    </row>
    <row r="424" spans="1:10" s="102" customFormat="1" ht="18" customHeight="1" x14ac:dyDescent="0.2">
      <c r="A424" s="106" t="s">
        <v>32</v>
      </c>
      <c r="B424" s="106" t="s">
        <v>13</v>
      </c>
      <c r="C424" s="107">
        <v>9670</v>
      </c>
      <c r="D424" s="107">
        <v>42745</v>
      </c>
      <c r="E424" s="107">
        <v>42760</v>
      </c>
      <c r="F424" s="108">
        <v>42781</v>
      </c>
      <c r="G424" s="109">
        <v>41500</v>
      </c>
      <c r="H424" s="109">
        <v>41.49</v>
      </c>
      <c r="I424" s="109">
        <v>0</v>
      </c>
      <c r="J424" s="109">
        <f t="shared" si="6"/>
        <v>41541.49</v>
      </c>
    </row>
    <row r="425" spans="1:10" s="102" customFormat="1" ht="18" customHeight="1" x14ac:dyDescent="0.2">
      <c r="A425" s="106" t="s">
        <v>32</v>
      </c>
      <c r="B425" s="106" t="s">
        <v>13</v>
      </c>
      <c r="C425" s="107">
        <v>8935</v>
      </c>
      <c r="D425" s="107">
        <v>43447</v>
      </c>
      <c r="E425" s="107">
        <v>43472</v>
      </c>
      <c r="F425" s="108">
        <v>43487</v>
      </c>
      <c r="G425" s="109">
        <v>10000</v>
      </c>
      <c r="H425" s="109">
        <v>10.96</v>
      </c>
      <c r="I425" s="109">
        <v>0</v>
      </c>
      <c r="J425" s="109">
        <f t="shared" si="6"/>
        <v>10010.959999999999</v>
      </c>
    </row>
    <row r="426" spans="1:10" s="102" customFormat="1" ht="18" customHeight="1" x14ac:dyDescent="0.2">
      <c r="A426" s="106" t="s">
        <v>32</v>
      </c>
      <c r="B426" s="106" t="s">
        <v>13</v>
      </c>
      <c r="C426" s="107">
        <v>12144</v>
      </c>
      <c r="D426" s="107">
        <v>43415</v>
      </c>
      <c r="E426" s="107">
        <v>43425</v>
      </c>
      <c r="F426" s="108">
        <v>43453</v>
      </c>
      <c r="G426" s="109">
        <v>28500</v>
      </c>
      <c r="H426" s="109">
        <v>29.67</v>
      </c>
      <c r="I426" s="109">
        <v>0</v>
      </c>
      <c r="J426" s="109">
        <f t="shared" si="6"/>
        <v>28529.67</v>
      </c>
    </row>
    <row r="427" spans="1:10" s="102" customFormat="1" ht="18" customHeight="1" x14ac:dyDescent="0.2">
      <c r="A427" s="106" t="s">
        <v>32</v>
      </c>
      <c r="B427" s="106" t="s">
        <v>13</v>
      </c>
      <c r="C427" s="107">
        <v>6847</v>
      </c>
      <c r="D427" s="107">
        <v>41915</v>
      </c>
      <c r="E427" s="107">
        <v>41955</v>
      </c>
      <c r="F427" s="108">
        <v>42010</v>
      </c>
      <c r="G427" s="109">
        <v>14500</v>
      </c>
      <c r="H427" s="109">
        <v>38.29</v>
      </c>
      <c r="I427" s="109">
        <v>0</v>
      </c>
      <c r="J427" s="109">
        <f t="shared" si="6"/>
        <v>14538.29</v>
      </c>
    </row>
    <row r="428" spans="1:10" s="102" customFormat="1" ht="18" customHeight="1" x14ac:dyDescent="0.2">
      <c r="A428" s="106" t="s">
        <v>32</v>
      </c>
      <c r="B428" s="106" t="s">
        <v>17</v>
      </c>
      <c r="C428" s="107">
        <v>14165</v>
      </c>
      <c r="D428" s="107">
        <v>43204</v>
      </c>
      <c r="E428" s="107">
        <v>43224</v>
      </c>
      <c r="F428" s="108">
        <v>43308</v>
      </c>
      <c r="G428" s="109">
        <v>12500</v>
      </c>
      <c r="H428" s="109">
        <v>35.619999999999997</v>
      </c>
      <c r="I428" s="109">
        <v>0</v>
      </c>
      <c r="J428" s="109">
        <f t="shared" si="6"/>
        <v>12535.62</v>
      </c>
    </row>
    <row r="429" spans="1:10" s="102" customFormat="1" ht="18" customHeight="1" x14ac:dyDescent="0.2">
      <c r="A429" s="106" t="s">
        <v>32</v>
      </c>
      <c r="B429" s="106" t="s">
        <v>13</v>
      </c>
      <c r="C429" s="107">
        <v>7855</v>
      </c>
      <c r="D429" s="107">
        <v>42519</v>
      </c>
      <c r="E429" s="107">
        <v>42563</v>
      </c>
      <c r="F429" s="108">
        <v>42583</v>
      </c>
      <c r="G429" s="109">
        <v>14000</v>
      </c>
      <c r="H429" s="109">
        <v>24.55</v>
      </c>
      <c r="I429" s="109">
        <v>0</v>
      </c>
      <c r="J429" s="109">
        <f t="shared" si="6"/>
        <v>14024.55</v>
      </c>
    </row>
    <row r="430" spans="1:10" s="102" customFormat="1" ht="18" customHeight="1" x14ac:dyDescent="0.2">
      <c r="A430" s="106" t="s">
        <v>32</v>
      </c>
      <c r="B430" s="106" t="s">
        <v>17</v>
      </c>
      <c r="C430" s="107">
        <v>18297</v>
      </c>
      <c r="D430" s="107">
        <v>43068</v>
      </c>
      <c r="E430" s="107">
        <v>43074</v>
      </c>
      <c r="F430" s="108">
        <v>43091</v>
      </c>
      <c r="G430" s="109">
        <v>16000</v>
      </c>
      <c r="H430" s="109">
        <v>10.08</v>
      </c>
      <c r="I430" s="109">
        <v>0</v>
      </c>
      <c r="J430" s="109">
        <f t="shared" si="6"/>
        <v>16010.08</v>
      </c>
    </row>
    <row r="431" spans="1:10" s="102" customFormat="1" ht="18" customHeight="1" x14ac:dyDescent="0.2">
      <c r="A431" s="106" t="s">
        <v>37</v>
      </c>
      <c r="B431" s="106" t="s">
        <v>17</v>
      </c>
      <c r="C431" s="107">
        <v>18297</v>
      </c>
      <c r="D431" s="107">
        <v>43068</v>
      </c>
      <c r="E431" s="107">
        <v>43354</v>
      </c>
      <c r="F431" s="108">
        <v>43355</v>
      </c>
      <c r="G431" s="109">
        <v>20000</v>
      </c>
      <c r="H431" s="109">
        <f>78.63+78.63</f>
        <v>157.26</v>
      </c>
      <c r="I431" s="109">
        <v>0</v>
      </c>
      <c r="J431" s="109">
        <f t="shared" si="6"/>
        <v>20157.259999999998</v>
      </c>
    </row>
    <row r="432" spans="1:10" s="102" customFormat="1" ht="18" customHeight="1" x14ac:dyDescent="0.2">
      <c r="A432" s="106" t="s">
        <v>32</v>
      </c>
      <c r="B432" s="106" t="s">
        <v>13</v>
      </c>
      <c r="C432" s="107">
        <v>13937</v>
      </c>
      <c r="D432" s="107">
        <v>42766</v>
      </c>
      <c r="E432" s="107">
        <v>42772</v>
      </c>
      <c r="F432" s="108">
        <v>42779</v>
      </c>
      <c r="G432" s="110">
        <v>20000</v>
      </c>
      <c r="H432" s="110">
        <v>7.12</v>
      </c>
      <c r="I432" s="110">
        <v>0</v>
      </c>
      <c r="J432" s="109">
        <f t="shared" si="6"/>
        <v>20007.12</v>
      </c>
    </row>
    <row r="433" spans="1:10" s="102" customFormat="1" ht="18" customHeight="1" x14ac:dyDescent="0.2">
      <c r="A433" s="106" t="s">
        <v>32</v>
      </c>
      <c r="B433" s="106" t="s">
        <v>17</v>
      </c>
      <c r="C433" s="107">
        <v>7531</v>
      </c>
      <c r="D433" s="107">
        <v>41915</v>
      </c>
      <c r="E433" s="107">
        <v>41922</v>
      </c>
      <c r="F433" s="111">
        <v>41925</v>
      </c>
      <c r="G433" s="112">
        <v>6500</v>
      </c>
      <c r="H433" s="112">
        <v>1.81</v>
      </c>
      <c r="I433" s="112">
        <v>0</v>
      </c>
      <c r="J433" s="109">
        <f t="shared" si="6"/>
        <v>6501.81</v>
      </c>
    </row>
    <row r="434" spans="1:10" s="102" customFormat="1" ht="18" customHeight="1" x14ac:dyDescent="0.2">
      <c r="A434" s="106" t="s">
        <v>32</v>
      </c>
      <c r="B434" s="106" t="s">
        <v>13</v>
      </c>
      <c r="C434" s="107">
        <v>12092</v>
      </c>
      <c r="D434" s="107">
        <v>42818</v>
      </c>
      <c r="E434" s="107">
        <v>42832</v>
      </c>
      <c r="F434" s="108">
        <v>42846</v>
      </c>
      <c r="G434" s="113">
        <v>11000</v>
      </c>
      <c r="H434" s="113">
        <v>8.44</v>
      </c>
      <c r="I434" s="113">
        <v>0</v>
      </c>
      <c r="J434" s="109">
        <f t="shared" si="6"/>
        <v>11008.44</v>
      </c>
    </row>
    <row r="435" spans="1:10" s="102" customFormat="1" ht="18" customHeight="1" x14ac:dyDescent="0.2">
      <c r="A435" s="106" t="s">
        <v>32</v>
      </c>
      <c r="B435" s="106" t="s">
        <v>13</v>
      </c>
      <c r="C435" s="107">
        <v>19467</v>
      </c>
      <c r="D435" s="107">
        <v>43421</v>
      </c>
      <c r="E435" s="107">
        <v>43439</v>
      </c>
      <c r="F435" s="108">
        <v>43469</v>
      </c>
      <c r="G435" s="109">
        <v>28500</v>
      </c>
      <c r="H435" s="109">
        <v>37.479999999999997</v>
      </c>
      <c r="I435" s="109">
        <v>0</v>
      </c>
      <c r="J435" s="109">
        <f t="shared" si="6"/>
        <v>28537.48</v>
      </c>
    </row>
    <row r="436" spans="1:10" s="102" customFormat="1" ht="18" customHeight="1" x14ac:dyDescent="0.2">
      <c r="A436" s="106" t="s">
        <v>32</v>
      </c>
      <c r="B436" s="106" t="s">
        <v>13</v>
      </c>
      <c r="C436" s="107">
        <v>20991</v>
      </c>
      <c r="D436" s="107">
        <v>41800</v>
      </c>
      <c r="E436" s="107">
        <v>41822</v>
      </c>
      <c r="F436" s="108">
        <v>41852</v>
      </c>
      <c r="G436" s="109">
        <v>79000</v>
      </c>
      <c r="H436" s="109">
        <v>111.91</v>
      </c>
      <c r="I436" s="109">
        <v>0</v>
      </c>
      <c r="J436" s="109">
        <f t="shared" si="6"/>
        <v>79111.91</v>
      </c>
    </row>
    <row r="437" spans="1:10" s="102" customFormat="1" ht="18" customHeight="1" x14ac:dyDescent="0.2">
      <c r="A437" s="106" t="s">
        <v>32</v>
      </c>
      <c r="B437" s="106" t="s">
        <v>13</v>
      </c>
      <c r="C437" s="107">
        <v>14753</v>
      </c>
      <c r="D437" s="107">
        <v>42008</v>
      </c>
      <c r="E437" s="107">
        <v>42011</v>
      </c>
      <c r="F437" s="108">
        <v>42040</v>
      </c>
      <c r="G437" s="109">
        <v>16500</v>
      </c>
      <c r="H437" s="109">
        <v>14.66</v>
      </c>
      <c r="I437" s="109">
        <v>0</v>
      </c>
      <c r="J437" s="109">
        <f t="shared" si="6"/>
        <v>16514.66</v>
      </c>
    </row>
    <row r="438" spans="1:10" s="102" customFormat="1" ht="18" customHeight="1" x14ac:dyDescent="0.2">
      <c r="A438" s="106" t="s">
        <v>32</v>
      </c>
      <c r="B438" s="106" t="s">
        <v>13</v>
      </c>
      <c r="C438" s="107">
        <v>13774</v>
      </c>
      <c r="D438" s="107">
        <v>43169</v>
      </c>
      <c r="E438" s="107">
        <v>43186</v>
      </c>
      <c r="F438" s="108">
        <v>43196</v>
      </c>
      <c r="G438" s="109">
        <v>18500</v>
      </c>
      <c r="H438" s="109">
        <v>13.68</v>
      </c>
      <c r="I438" s="109">
        <v>0</v>
      </c>
      <c r="J438" s="109">
        <f t="shared" si="6"/>
        <v>18513.68</v>
      </c>
    </row>
    <row r="439" spans="1:10" s="102" customFormat="1" ht="18" customHeight="1" x14ac:dyDescent="0.2">
      <c r="A439" s="106" t="s">
        <v>32</v>
      </c>
      <c r="B439" s="106" t="s">
        <v>17</v>
      </c>
      <c r="C439" s="107">
        <v>15235</v>
      </c>
      <c r="D439" s="107">
        <v>42022</v>
      </c>
      <c r="E439" s="107">
        <v>42026</v>
      </c>
      <c r="F439" s="108">
        <v>42060</v>
      </c>
      <c r="G439" s="109">
        <v>16500</v>
      </c>
      <c r="H439" s="109">
        <v>17.420000000000002</v>
      </c>
      <c r="I439" s="109">
        <v>0</v>
      </c>
      <c r="J439" s="109">
        <f t="shared" si="6"/>
        <v>16517.419999999998</v>
      </c>
    </row>
    <row r="440" spans="1:10" s="102" customFormat="1" ht="18" customHeight="1" x14ac:dyDescent="0.2">
      <c r="A440" s="106" t="s">
        <v>32</v>
      </c>
      <c r="B440" s="106" t="s">
        <v>17</v>
      </c>
      <c r="C440" s="107">
        <v>11023</v>
      </c>
      <c r="D440" s="107">
        <v>43449</v>
      </c>
      <c r="E440" s="107">
        <v>43461</v>
      </c>
      <c r="F440" s="108">
        <v>43473</v>
      </c>
      <c r="G440" s="109">
        <v>11000</v>
      </c>
      <c r="H440" s="109">
        <v>7.23</v>
      </c>
      <c r="I440" s="109">
        <v>0</v>
      </c>
      <c r="J440" s="109">
        <f t="shared" si="6"/>
        <v>11007.23</v>
      </c>
    </row>
    <row r="441" spans="1:10" s="102" customFormat="1" ht="18" customHeight="1" x14ac:dyDescent="0.2">
      <c r="A441" s="106" t="s">
        <v>32</v>
      </c>
      <c r="B441" s="106" t="s">
        <v>17</v>
      </c>
      <c r="C441" s="107">
        <v>16607</v>
      </c>
      <c r="D441" s="107">
        <v>41827</v>
      </c>
      <c r="E441" s="107">
        <v>41830</v>
      </c>
      <c r="F441" s="108">
        <v>41857</v>
      </c>
      <c r="G441" s="109">
        <v>18500</v>
      </c>
      <c r="H441" s="109">
        <v>15.42</v>
      </c>
      <c r="I441" s="109">
        <v>0</v>
      </c>
      <c r="J441" s="109">
        <f t="shared" si="6"/>
        <v>18515.419999999998</v>
      </c>
    </row>
    <row r="442" spans="1:10" s="102" customFormat="1" ht="18" customHeight="1" x14ac:dyDescent="0.2">
      <c r="A442" s="106" t="s">
        <v>32</v>
      </c>
      <c r="B442" s="106" t="s">
        <v>13</v>
      </c>
      <c r="C442" s="107">
        <v>10214</v>
      </c>
      <c r="D442" s="107">
        <v>42474</v>
      </c>
      <c r="E442" s="107">
        <v>42501</v>
      </c>
      <c r="F442" s="108">
        <v>42531</v>
      </c>
      <c r="G442" s="109">
        <v>19500</v>
      </c>
      <c r="H442" s="109">
        <v>30.45</v>
      </c>
      <c r="I442" s="109">
        <v>0</v>
      </c>
      <c r="J442" s="109">
        <f t="shared" si="6"/>
        <v>19530.45</v>
      </c>
    </row>
    <row r="443" spans="1:10" s="102" customFormat="1" ht="18" customHeight="1" x14ac:dyDescent="0.2">
      <c r="A443" s="106" t="s">
        <v>37</v>
      </c>
      <c r="B443" s="106" t="s">
        <v>17</v>
      </c>
      <c r="C443" s="107">
        <v>26396</v>
      </c>
      <c r="D443" s="107">
        <v>42320</v>
      </c>
      <c r="E443" s="107">
        <v>42328</v>
      </c>
      <c r="F443" s="108">
        <v>42348</v>
      </c>
      <c r="G443" s="109">
        <v>10000</v>
      </c>
      <c r="H443" s="109">
        <v>7.77</v>
      </c>
      <c r="I443" s="109">
        <v>0</v>
      </c>
      <c r="J443" s="109">
        <f t="shared" si="6"/>
        <v>10007.77</v>
      </c>
    </row>
    <row r="444" spans="1:10" s="102" customFormat="1" ht="18" customHeight="1" x14ac:dyDescent="0.2">
      <c r="A444" s="106" t="s">
        <v>37</v>
      </c>
      <c r="B444" s="106" t="s">
        <v>13</v>
      </c>
      <c r="C444" s="107">
        <v>21797</v>
      </c>
      <c r="D444" s="107">
        <v>42658</v>
      </c>
      <c r="E444" s="107">
        <v>42688</v>
      </c>
      <c r="F444" s="108">
        <v>42690</v>
      </c>
      <c r="G444" s="109">
        <v>20000</v>
      </c>
      <c r="H444" s="109">
        <f>8.77+8.77</f>
        <v>17.54</v>
      </c>
      <c r="I444" s="109">
        <v>0</v>
      </c>
      <c r="J444" s="109">
        <f t="shared" si="6"/>
        <v>20017.54</v>
      </c>
    </row>
    <row r="445" spans="1:10" s="102" customFormat="1" ht="18" customHeight="1" x14ac:dyDescent="0.2">
      <c r="A445" s="106" t="s">
        <v>32</v>
      </c>
      <c r="B445" s="106" t="s">
        <v>17</v>
      </c>
      <c r="C445" s="107">
        <v>10512</v>
      </c>
      <c r="D445" s="107">
        <v>43133</v>
      </c>
      <c r="E445" s="107">
        <v>43165</v>
      </c>
      <c r="F445" s="108">
        <v>43193</v>
      </c>
      <c r="G445" s="109">
        <v>11500</v>
      </c>
      <c r="H445" s="109">
        <v>15.440000000000001</v>
      </c>
      <c r="I445" s="109">
        <v>0</v>
      </c>
      <c r="J445" s="109">
        <f t="shared" si="6"/>
        <v>11515.44</v>
      </c>
    </row>
    <row r="446" spans="1:10" s="102" customFormat="1" ht="18" customHeight="1" x14ac:dyDescent="0.2">
      <c r="A446" s="106" t="s">
        <v>32</v>
      </c>
      <c r="B446" s="106" t="s">
        <v>13</v>
      </c>
      <c r="C446" s="107">
        <v>10840</v>
      </c>
      <c r="D446" s="107">
        <v>43219</v>
      </c>
      <c r="E446" s="107">
        <v>43230</v>
      </c>
      <c r="F446" s="108">
        <v>43242</v>
      </c>
      <c r="G446" s="109">
        <v>21000</v>
      </c>
      <c r="H446" s="109">
        <v>13.23</v>
      </c>
      <c r="I446" s="109">
        <v>0</v>
      </c>
      <c r="J446" s="109">
        <f t="shared" si="6"/>
        <v>21013.23</v>
      </c>
    </row>
    <row r="447" spans="1:10" s="102" customFormat="1" ht="18" customHeight="1" x14ac:dyDescent="0.2">
      <c r="A447" s="106" t="s">
        <v>32</v>
      </c>
      <c r="B447" s="106" t="s">
        <v>17</v>
      </c>
      <c r="C447" s="107">
        <v>6715</v>
      </c>
      <c r="D447" s="107">
        <v>41887</v>
      </c>
      <c r="E447" s="107">
        <v>41894</v>
      </c>
      <c r="F447" s="108">
        <v>41932</v>
      </c>
      <c r="G447" s="109">
        <v>8500</v>
      </c>
      <c r="H447" s="109">
        <v>10.62</v>
      </c>
      <c r="I447" s="109">
        <v>0</v>
      </c>
      <c r="J447" s="109">
        <f t="shared" si="6"/>
        <v>8510.6200000000008</v>
      </c>
    </row>
    <row r="448" spans="1:10" s="102" customFormat="1" ht="18" customHeight="1" x14ac:dyDescent="0.2">
      <c r="A448" s="106" t="s">
        <v>32</v>
      </c>
      <c r="B448" s="106" t="s">
        <v>13</v>
      </c>
      <c r="C448" s="107">
        <v>18170</v>
      </c>
      <c r="D448" s="107">
        <v>43199</v>
      </c>
      <c r="E448" s="107">
        <v>43227</v>
      </c>
      <c r="F448" s="108">
        <v>43347</v>
      </c>
      <c r="G448" s="109">
        <v>11000</v>
      </c>
      <c r="H448" s="109">
        <v>44.06</v>
      </c>
      <c r="I448" s="109">
        <v>0</v>
      </c>
      <c r="J448" s="109">
        <f t="shared" si="6"/>
        <v>11044.06</v>
      </c>
    </row>
    <row r="449" spans="1:10" s="102" customFormat="1" ht="18" customHeight="1" x14ac:dyDescent="0.2">
      <c r="A449" s="106" t="s">
        <v>32</v>
      </c>
      <c r="B449" s="106" t="s">
        <v>13</v>
      </c>
      <c r="C449" s="107">
        <v>7803</v>
      </c>
      <c r="D449" s="107">
        <v>42583</v>
      </c>
      <c r="E449" s="107">
        <v>42592</v>
      </c>
      <c r="F449" s="108">
        <v>42717</v>
      </c>
      <c r="G449" s="109">
        <v>39500</v>
      </c>
      <c r="H449" s="109">
        <v>145.01</v>
      </c>
      <c r="I449" s="109">
        <v>0</v>
      </c>
      <c r="J449" s="109">
        <f t="shared" si="6"/>
        <v>39645.01</v>
      </c>
    </row>
    <row r="450" spans="1:10" s="102" customFormat="1" ht="18" customHeight="1" x14ac:dyDescent="0.2">
      <c r="A450" s="106" t="s">
        <v>32</v>
      </c>
      <c r="B450" s="106" t="s">
        <v>17</v>
      </c>
      <c r="C450" s="107">
        <v>8932</v>
      </c>
      <c r="D450" s="107">
        <v>43167</v>
      </c>
      <c r="E450" s="107">
        <v>43172</v>
      </c>
      <c r="F450" s="108">
        <v>43251</v>
      </c>
      <c r="G450" s="109">
        <v>33000</v>
      </c>
      <c r="H450" s="109">
        <v>75.95</v>
      </c>
      <c r="I450" s="109">
        <v>0</v>
      </c>
      <c r="J450" s="109">
        <f t="shared" si="6"/>
        <v>33075.949999999997</v>
      </c>
    </row>
    <row r="451" spans="1:10" s="102" customFormat="1" ht="18" customHeight="1" x14ac:dyDescent="0.2">
      <c r="A451" s="106" t="s">
        <v>32</v>
      </c>
      <c r="B451" s="106" t="s">
        <v>13</v>
      </c>
      <c r="C451" s="107">
        <v>8649</v>
      </c>
      <c r="D451" s="107">
        <v>41936</v>
      </c>
      <c r="E451" s="107">
        <v>41974</v>
      </c>
      <c r="F451" s="108">
        <v>42037</v>
      </c>
      <c r="G451" s="109">
        <v>8000</v>
      </c>
      <c r="H451" s="109">
        <v>22.44</v>
      </c>
      <c r="I451" s="109">
        <v>0</v>
      </c>
      <c r="J451" s="109">
        <f t="shared" si="6"/>
        <v>8022.44</v>
      </c>
    </row>
    <row r="452" spans="1:10" s="102" customFormat="1" ht="18" customHeight="1" x14ac:dyDescent="0.2">
      <c r="A452" s="106" t="s">
        <v>32</v>
      </c>
      <c r="B452" s="106" t="s">
        <v>13</v>
      </c>
      <c r="C452" s="107">
        <v>14646</v>
      </c>
      <c r="D452" s="107">
        <v>43413</v>
      </c>
      <c r="E452" s="107">
        <v>43440</v>
      </c>
      <c r="F452" s="108">
        <v>43455</v>
      </c>
      <c r="G452" s="109">
        <v>20000</v>
      </c>
      <c r="H452" s="109">
        <v>23.01</v>
      </c>
      <c r="I452" s="109">
        <v>0</v>
      </c>
      <c r="J452" s="109">
        <f t="shared" si="6"/>
        <v>20023.009999999998</v>
      </c>
    </row>
    <row r="453" spans="1:10" s="102" customFormat="1" ht="18" customHeight="1" x14ac:dyDescent="0.2">
      <c r="A453" s="106" t="s">
        <v>31</v>
      </c>
      <c r="B453" s="106" t="s">
        <v>13</v>
      </c>
      <c r="C453" s="107">
        <v>25842</v>
      </c>
      <c r="D453" s="107">
        <v>42795</v>
      </c>
      <c r="E453" s="107">
        <v>42815</v>
      </c>
      <c r="F453" s="108">
        <v>42838</v>
      </c>
      <c r="G453" s="109">
        <v>95000</v>
      </c>
      <c r="H453" s="109">
        <v>111.92</v>
      </c>
      <c r="I453" s="109">
        <v>0</v>
      </c>
      <c r="J453" s="109">
        <f t="shared" si="6"/>
        <v>95111.92</v>
      </c>
    </row>
    <row r="454" spans="1:10" s="102" customFormat="1" ht="18" customHeight="1" x14ac:dyDescent="0.2">
      <c r="A454" s="106" t="s">
        <v>31</v>
      </c>
      <c r="B454" s="106" t="s">
        <v>13</v>
      </c>
      <c r="C454" s="107">
        <v>25445</v>
      </c>
      <c r="D454" s="107">
        <v>42617</v>
      </c>
      <c r="E454" s="107">
        <v>42621</v>
      </c>
      <c r="F454" s="108">
        <v>42853</v>
      </c>
      <c r="G454" s="109">
        <v>80000</v>
      </c>
      <c r="H454" s="109">
        <v>299.18</v>
      </c>
      <c r="I454" s="109">
        <v>0</v>
      </c>
      <c r="J454" s="109">
        <f t="shared" si="6"/>
        <v>80299.179999999993</v>
      </c>
    </row>
    <row r="455" spans="1:10" s="102" customFormat="1" ht="18" customHeight="1" x14ac:dyDescent="0.2">
      <c r="A455" s="106" t="s">
        <v>33</v>
      </c>
      <c r="B455" s="106" t="s">
        <v>13</v>
      </c>
      <c r="C455" s="107">
        <v>25445</v>
      </c>
      <c r="D455" s="107">
        <v>42617</v>
      </c>
      <c r="E455" s="107">
        <v>42621</v>
      </c>
      <c r="F455" s="108">
        <v>42853</v>
      </c>
      <c r="G455" s="109">
        <v>80000</v>
      </c>
      <c r="H455" s="109">
        <v>299.18</v>
      </c>
      <c r="I455" s="109">
        <v>0</v>
      </c>
      <c r="J455" s="109">
        <f t="shared" si="6"/>
        <v>80299.179999999993</v>
      </c>
    </row>
    <row r="456" spans="1:10" s="102" customFormat="1" ht="18" customHeight="1" x14ac:dyDescent="0.2">
      <c r="A456" s="106" t="s">
        <v>170</v>
      </c>
      <c r="B456" s="106" t="s">
        <v>13</v>
      </c>
      <c r="C456" s="107">
        <v>25445</v>
      </c>
      <c r="D456" s="107">
        <v>42617</v>
      </c>
      <c r="E456" s="107">
        <v>42621</v>
      </c>
      <c r="F456" s="108">
        <v>42853</v>
      </c>
      <c r="G456" s="109">
        <v>240000</v>
      </c>
      <c r="H456" s="109">
        <v>897.53</v>
      </c>
      <c r="I456" s="109">
        <v>0</v>
      </c>
      <c r="J456" s="109">
        <f t="shared" ref="J456:J519" si="7">+G456+H456+I456</f>
        <v>240897.53</v>
      </c>
    </row>
    <row r="457" spans="1:10" s="102" customFormat="1" ht="18" customHeight="1" x14ac:dyDescent="0.2">
      <c r="A457" s="106" t="s">
        <v>32</v>
      </c>
      <c r="B457" s="106" t="s">
        <v>17</v>
      </c>
      <c r="C457" s="107">
        <v>8335</v>
      </c>
      <c r="D457" s="107">
        <v>42932</v>
      </c>
      <c r="E457" s="107">
        <v>42956</v>
      </c>
      <c r="F457" s="108">
        <v>42983</v>
      </c>
      <c r="G457" s="109">
        <v>16000</v>
      </c>
      <c r="H457" s="109">
        <v>18.690000000000001</v>
      </c>
      <c r="I457" s="109">
        <v>0</v>
      </c>
      <c r="J457" s="109">
        <f t="shared" si="7"/>
        <v>16018.69</v>
      </c>
    </row>
    <row r="458" spans="1:10" s="102" customFormat="1" ht="18" customHeight="1" x14ac:dyDescent="0.2">
      <c r="A458" s="106" t="s">
        <v>32</v>
      </c>
      <c r="B458" s="106" t="s">
        <v>17</v>
      </c>
      <c r="C458" s="107">
        <v>20936</v>
      </c>
      <c r="D458" s="107">
        <v>42609</v>
      </c>
      <c r="E458" s="107">
        <v>42626</v>
      </c>
      <c r="F458" s="108">
        <v>42634</v>
      </c>
      <c r="G458" s="109">
        <v>59000</v>
      </c>
      <c r="H458" s="109">
        <v>40.409999999999997</v>
      </c>
      <c r="I458" s="109">
        <v>0</v>
      </c>
      <c r="J458" s="109">
        <f t="shared" si="7"/>
        <v>59040.41</v>
      </c>
    </row>
    <row r="459" spans="1:10" s="102" customFormat="1" ht="18" customHeight="1" x14ac:dyDescent="0.2">
      <c r="A459" s="106" t="s">
        <v>32</v>
      </c>
      <c r="B459" s="106" t="s">
        <v>17</v>
      </c>
      <c r="C459" s="107">
        <v>14850</v>
      </c>
      <c r="D459" s="107">
        <v>43038</v>
      </c>
      <c r="E459" s="107">
        <v>43040</v>
      </c>
      <c r="F459" s="108">
        <v>43046</v>
      </c>
      <c r="G459" s="109">
        <v>12000</v>
      </c>
      <c r="H459" s="109">
        <v>2.63</v>
      </c>
      <c r="I459" s="109">
        <v>0</v>
      </c>
      <c r="J459" s="109">
        <f t="shared" si="7"/>
        <v>12002.63</v>
      </c>
    </row>
    <row r="460" spans="1:10" s="102" customFormat="1" ht="18" customHeight="1" x14ac:dyDescent="0.2">
      <c r="A460" s="106" t="s">
        <v>32</v>
      </c>
      <c r="B460" s="106" t="s">
        <v>13</v>
      </c>
      <c r="C460" s="107">
        <v>9351</v>
      </c>
      <c r="D460" s="107">
        <v>42048</v>
      </c>
      <c r="E460" s="107">
        <v>42079</v>
      </c>
      <c r="F460" s="108">
        <v>42097</v>
      </c>
      <c r="G460" s="109">
        <v>24500</v>
      </c>
      <c r="H460" s="109">
        <v>33.35</v>
      </c>
      <c r="I460" s="109">
        <v>0</v>
      </c>
      <c r="J460" s="109">
        <f t="shared" si="7"/>
        <v>24533.35</v>
      </c>
    </row>
    <row r="461" spans="1:10" s="102" customFormat="1" ht="18" customHeight="1" x14ac:dyDescent="0.2">
      <c r="A461" s="106" t="s">
        <v>31</v>
      </c>
      <c r="B461" s="106" t="s">
        <v>17</v>
      </c>
      <c r="C461" s="107">
        <v>21723</v>
      </c>
      <c r="D461" s="107">
        <v>42589</v>
      </c>
      <c r="E461" s="107">
        <v>42591</v>
      </c>
      <c r="F461" s="108">
        <v>42614</v>
      </c>
      <c r="G461" s="109">
        <v>27000</v>
      </c>
      <c r="H461" s="109">
        <v>18.5</v>
      </c>
      <c r="I461" s="109">
        <v>0</v>
      </c>
      <c r="J461" s="109">
        <f t="shared" si="7"/>
        <v>27018.5</v>
      </c>
    </row>
    <row r="462" spans="1:10" s="102" customFormat="1" ht="18" customHeight="1" x14ac:dyDescent="0.2">
      <c r="A462" s="106" t="s">
        <v>32</v>
      </c>
      <c r="B462" s="106" t="s">
        <v>13</v>
      </c>
      <c r="C462" s="107">
        <v>13210</v>
      </c>
      <c r="D462" s="107">
        <v>41657</v>
      </c>
      <c r="E462" s="107">
        <v>41673</v>
      </c>
      <c r="F462" s="108">
        <v>41702</v>
      </c>
      <c r="G462" s="109">
        <v>26500</v>
      </c>
      <c r="H462" s="109">
        <v>33.130000000000003</v>
      </c>
      <c r="I462" s="109">
        <v>0</v>
      </c>
      <c r="J462" s="109">
        <f t="shared" si="7"/>
        <v>26533.13</v>
      </c>
    </row>
    <row r="463" spans="1:10" s="102" customFormat="1" ht="18" customHeight="1" x14ac:dyDescent="0.2">
      <c r="A463" s="106" t="s">
        <v>32</v>
      </c>
      <c r="B463" s="106" t="s">
        <v>13</v>
      </c>
      <c r="C463" s="107">
        <v>17545</v>
      </c>
      <c r="D463" s="107">
        <v>41728</v>
      </c>
      <c r="E463" s="107">
        <v>41733</v>
      </c>
      <c r="F463" s="108">
        <v>41751</v>
      </c>
      <c r="G463" s="109">
        <v>48500</v>
      </c>
      <c r="H463" s="109">
        <v>30.99</v>
      </c>
      <c r="I463" s="109">
        <v>0</v>
      </c>
      <c r="J463" s="109">
        <f t="shared" si="7"/>
        <v>48530.99</v>
      </c>
    </row>
    <row r="464" spans="1:10" s="102" customFormat="1" ht="18" customHeight="1" x14ac:dyDescent="0.2">
      <c r="A464" s="106" t="s">
        <v>32</v>
      </c>
      <c r="B464" s="106" t="s">
        <v>13</v>
      </c>
      <c r="C464" s="107">
        <v>13218</v>
      </c>
      <c r="D464" s="107">
        <v>42126</v>
      </c>
      <c r="E464" s="107">
        <v>42136</v>
      </c>
      <c r="F464" s="108">
        <v>42151</v>
      </c>
      <c r="G464" s="109">
        <v>26500</v>
      </c>
      <c r="H464" s="109">
        <v>18.399999999999999</v>
      </c>
      <c r="I464" s="109">
        <v>0</v>
      </c>
      <c r="J464" s="109">
        <f t="shared" si="7"/>
        <v>26518.400000000001</v>
      </c>
    </row>
    <row r="465" spans="1:10" s="102" customFormat="1" ht="18" customHeight="1" x14ac:dyDescent="0.2">
      <c r="A465" s="106" t="s">
        <v>32</v>
      </c>
      <c r="B465" s="106" t="s">
        <v>17</v>
      </c>
      <c r="C465" s="107">
        <v>15422</v>
      </c>
      <c r="D465" s="107">
        <v>42977</v>
      </c>
      <c r="E465" s="107">
        <v>42984</v>
      </c>
      <c r="F465" s="108">
        <v>43018</v>
      </c>
      <c r="G465" s="109">
        <v>18000</v>
      </c>
      <c r="H465" s="109">
        <v>16.77</v>
      </c>
      <c r="I465" s="109">
        <v>0</v>
      </c>
      <c r="J465" s="109">
        <f t="shared" si="7"/>
        <v>18016.77</v>
      </c>
    </row>
    <row r="466" spans="1:10" s="102" customFormat="1" ht="18" customHeight="1" x14ac:dyDescent="0.2">
      <c r="A466" s="106" t="s">
        <v>32</v>
      </c>
      <c r="B466" s="106" t="s">
        <v>13</v>
      </c>
      <c r="C466" s="107">
        <v>8470</v>
      </c>
      <c r="D466" s="107">
        <v>43320</v>
      </c>
      <c r="E466" s="107">
        <v>43325</v>
      </c>
      <c r="F466" s="108">
        <v>43343</v>
      </c>
      <c r="G466" s="109">
        <v>58000</v>
      </c>
      <c r="H466" s="109">
        <v>36.549999999999997</v>
      </c>
      <c r="I466" s="109">
        <v>0</v>
      </c>
      <c r="J466" s="109">
        <f t="shared" si="7"/>
        <v>58036.55</v>
      </c>
    </row>
    <row r="467" spans="1:10" s="102" customFormat="1" ht="18" customHeight="1" x14ac:dyDescent="0.2">
      <c r="A467" s="106" t="s">
        <v>32</v>
      </c>
      <c r="B467" s="106" t="s">
        <v>13</v>
      </c>
      <c r="C467" s="107">
        <v>17349</v>
      </c>
      <c r="D467" s="107">
        <v>42156</v>
      </c>
      <c r="E467" s="107">
        <v>42158</v>
      </c>
      <c r="F467" s="108">
        <v>42284</v>
      </c>
      <c r="G467" s="109">
        <v>26000</v>
      </c>
      <c r="H467" s="109">
        <v>92.44</v>
      </c>
      <c r="I467" s="109">
        <v>0</v>
      </c>
      <c r="J467" s="109">
        <f t="shared" si="7"/>
        <v>26092.44</v>
      </c>
    </row>
    <row r="468" spans="1:10" s="102" customFormat="1" ht="18" customHeight="1" x14ac:dyDescent="0.2">
      <c r="A468" s="106" t="s">
        <v>32</v>
      </c>
      <c r="B468" s="106" t="s">
        <v>13</v>
      </c>
      <c r="C468" s="107">
        <v>17435</v>
      </c>
      <c r="D468" s="107">
        <v>42846</v>
      </c>
      <c r="E468" s="107">
        <v>42857</v>
      </c>
      <c r="F468" s="108">
        <v>42863</v>
      </c>
      <c r="G468" s="109">
        <v>19500</v>
      </c>
      <c r="H468" s="109">
        <v>9.08</v>
      </c>
      <c r="I468" s="109">
        <v>0</v>
      </c>
      <c r="J468" s="109">
        <f t="shared" si="7"/>
        <v>19509.080000000002</v>
      </c>
    </row>
    <row r="469" spans="1:10" s="102" customFormat="1" ht="18" customHeight="1" x14ac:dyDescent="0.2">
      <c r="A469" s="106" t="s">
        <v>32</v>
      </c>
      <c r="B469" s="106" t="s">
        <v>13</v>
      </c>
      <c r="C469" s="107">
        <v>13107</v>
      </c>
      <c r="D469" s="107">
        <v>43178</v>
      </c>
      <c r="E469" s="107">
        <v>43199</v>
      </c>
      <c r="F469" s="108">
        <v>43236</v>
      </c>
      <c r="G469" s="109">
        <v>11000</v>
      </c>
      <c r="H469" s="109">
        <v>16.34</v>
      </c>
      <c r="I469" s="109">
        <v>0</v>
      </c>
      <c r="J469" s="109">
        <f t="shared" si="7"/>
        <v>11016.34</v>
      </c>
    </row>
    <row r="470" spans="1:10" s="102" customFormat="1" ht="18" customHeight="1" x14ac:dyDescent="0.2">
      <c r="A470" s="106" t="s">
        <v>32</v>
      </c>
      <c r="B470" s="106" t="s">
        <v>13</v>
      </c>
      <c r="C470" s="107">
        <v>10469</v>
      </c>
      <c r="D470" s="107">
        <v>42028</v>
      </c>
      <c r="E470" s="107">
        <v>42039</v>
      </c>
      <c r="F470" s="108">
        <v>42066</v>
      </c>
      <c r="G470" s="109">
        <v>20000</v>
      </c>
      <c r="H470" s="109">
        <v>21.11</v>
      </c>
      <c r="I470" s="109">
        <v>0</v>
      </c>
      <c r="J470" s="109">
        <f t="shared" si="7"/>
        <v>20021.11</v>
      </c>
    </row>
    <row r="471" spans="1:10" s="102" customFormat="1" ht="18" customHeight="1" x14ac:dyDescent="0.2">
      <c r="A471" s="106" t="s">
        <v>32</v>
      </c>
      <c r="B471" s="106" t="s">
        <v>13</v>
      </c>
      <c r="C471" s="107">
        <v>10531</v>
      </c>
      <c r="D471" s="107">
        <v>43191</v>
      </c>
      <c r="E471" s="107">
        <v>43200</v>
      </c>
      <c r="F471" s="108">
        <v>43227</v>
      </c>
      <c r="G471" s="109">
        <v>31000</v>
      </c>
      <c r="H471" s="109">
        <v>26.04</v>
      </c>
      <c r="I471" s="109">
        <v>0</v>
      </c>
      <c r="J471" s="109">
        <f t="shared" si="7"/>
        <v>31026.04</v>
      </c>
    </row>
    <row r="472" spans="1:10" s="102" customFormat="1" ht="18" customHeight="1" x14ac:dyDescent="0.2">
      <c r="A472" s="106" t="s">
        <v>32</v>
      </c>
      <c r="B472" s="106" t="s">
        <v>17</v>
      </c>
      <c r="C472" s="107">
        <v>11715</v>
      </c>
      <c r="D472" s="107">
        <v>43130</v>
      </c>
      <c r="E472" s="107">
        <v>43131</v>
      </c>
      <c r="F472" s="108">
        <v>43143</v>
      </c>
      <c r="G472" s="109">
        <v>20000</v>
      </c>
      <c r="H472" s="109">
        <v>7.12</v>
      </c>
      <c r="I472" s="109">
        <v>0</v>
      </c>
      <c r="J472" s="109">
        <f t="shared" si="7"/>
        <v>20007.12</v>
      </c>
    </row>
    <row r="473" spans="1:10" s="102" customFormat="1" ht="18" customHeight="1" x14ac:dyDescent="0.2">
      <c r="A473" s="106" t="s">
        <v>32</v>
      </c>
      <c r="B473" s="106" t="s">
        <v>17</v>
      </c>
      <c r="C473" s="107">
        <v>10217</v>
      </c>
      <c r="D473" s="107">
        <v>43257</v>
      </c>
      <c r="E473" s="107">
        <v>43264</v>
      </c>
      <c r="F473" s="108">
        <v>43276</v>
      </c>
      <c r="G473" s="109">
        <v>11000</v>
      </c>
      <c r="H473" s="109">
        <v>5.72</v>
      </c>
      <c r="I473" s="109">
        <v>0</v>
      </c>
      <c r="J473" s="109">
        <f t="shared" si="7"/>
        <v>11005.72</v>
      </c>
    </row>
    <row r="474" spans="1:10" s="102" customFormat="1" ht="18" customHeight="1" x14ac:dyDescent="0.2">
      <c r="A474" s="106" t="s">
        <v>32</v>
      </c>
      <c r="B474" s="106" t="s">
        <v>17</v>
      </c>
      <c r="C474" s="107">
        <v>15201</v>
      </c>
      <c r="D474" s="107">
        <v>43042</v>
      </c>
      <c r="E474" s="107">
        <v>43082</v>
      </c>
      <c r="F474" s="108">
        <v>43122</v>
      </c>
      <c r="G474" s="109">
        <v>9500</v>
      </c>
      <c r="H474" s="109">
        <v>20.82</v>
      </c>
      <c r="I474" s="109">
        <v>0</v>
      </c>
      <c r="J474" s="109">
        <f t="shared" si="7"/>
        <v>9520.82</v>
      </c>
    </row>
    <row r="475" spans="1:10" s="102" customFormat="1" ht="18" customHeight="1" x14ac:dyDescent="0.2">
      <c r="A475" s="106" t="s">
        <v>32</v>
      </c>
      <c r="B475" s="106" t="s">
        <v>13</v>
      </c>
      <c r="C475" s="107">
        <v>12596</v>
      </c>
      <c r="D475" s="107">
        <v>41962</v>
      </c>
      <c r="E475" s="107">
        <v>41975</v>
      </c>
      <c r="F475" s="108">
        <v>41991</v>
      </c>
      <c r="G475" s="109">
        <v>20500</v>
      </c>
      <c r="H475" s="109">
        <v>16.510000000000002</v>
      </c>
      <c r="I475" s="109">
        <v>0</v>
      </c>
      <c r="J475" s="109">
        <f t="shared" si="7"/>
        <v>20516.509999999998</v>
      </c>
    </row>
    <row r="476" spans="1:10" s="102" customFormat="1" ht="18" customHeight="1" x14ac:dyDescent="0.2">
      <c r="A476" s="106" t="s">
        <v>31</v>
      </c>
      <c r="B476" s="106" t="s">
        <v>13</v>
      </c>
      <c r="C476" s="107">
        <v>21985</v>
      </c>
      <c r="D476" s="107">
        <v>41799</v>
      </c>
      <c r="E476" s="107">
        <v>41808</v>
      </c>
      <c r="F476" s="108">
        <v>41838</v>
      </c>
      <c r="G476" s="109">
        <v>49000</v>
      </c>
      <c r="H476" s="109">
        <v>53.08</v>
      </c>
      <c r="I476" s="109">
        <v>0</v>
      </c>
      <c r="J476" s="109">
        <f t="shared" si="7"/>
        <v>49053.08</v>
      </c>
    </row>
    <row r="477" spans="1:10" s="102" customFormat="1" ht="18" customHeight="1" x14ac:dyDescent="0.2">
      <c r="A477" s="106" t="s">
        <v>32</v>
      </c>
      <c r="B477" s="106" t="s">
        <v>13</v>
      </c>
      <c r="C477" s="107">
        <v>12282</v>
      </c>
      <c r="D477" s="107">
        <v>42663</v>
      </c>
      <c r="E477" s="107">
        <v>42668</v>
      </c>
      <c r="F477" s="108">
        <v>42681</v>
      </c>
      <c r="G477" s="109">
        <v>9000</v>
      </c>
      <c r="H477" s="109">
        <v>4.4400000000000004</v>
      </c>
      <c r="I477" s="109">
        <v>0</v>
      </c>
      <c r="J477" s="109">
        <f t="shared" si="7"/>
        <v>9004.44</v>
      </c>
    </row>
    <row r="478" spans="1:10" s="102" customFormat="1" ht="18" customHeight="1" x14ac:dyDescent="0.2">
      <c r="A478" s="106" t="s">
        <v>32</v>
      </c>
      <c r="B478" s="106" t="s">
        <v>13</v>
      </c>
      <c r="C478" s="107">
        <v>14887</v>
      </c>
      <c r="D478" s="107">
        <v>43451</v>
      </c>
      <c r="E478" s="107">
        <v>43469</v>
      </c>
      <c r="F478" s="108">
        <v>43669</v>
      </c>
      <c r="G478" s="109">
        <v>25500</v>
      </c>
      <c r="H478" s="109">
        <v>36.380000000000003</v>
      </c>
      <c r="I478" s="109">
        <v>0</v>
      </c>
      <c r="J478" s="109">
        <f t="shared" si="7"/>
        <v>25536.38</v>
      </c>
    </row>
    <row r="479" spans="1:10" s="102" customFormat="1" ht="18" customHeight="1" x14ac:dyDescent="0.2">
      <c r="A479" s="106" t="s">
        <v>32</v>
      </c>
      <c r="B479" s="106" t="s">
        <v>17</v>
      </c>
      <c r="C479" s="107">
        <v>9091</v>
      </c>
      <c r="D479" s="107">
        <v>42447</v>
      </c>
      <c r="E479" s="107">
        <v>42466</v>
      </c>
      <c r="F479" s="108">
        <v>42544</v>
      </c>
      <c r="G479" s="109">
        <v>32500</v>
      </c>
      <c r="H479" s="109">
        <v>86.37</v>
      </c>
      <c r="I479" s="109">
        <v>0</v>
      </c>
      <c r="J479" s="109">
        <f t="shared" si="7"/>
        <v>32586.37</v>
      </c>
    </row>
    <row r="480" spans="1:10" s="102" customFormat="1" ht="18" customHeight="1" x14ac:dyDescent="0.2">
      <c r="A480" s="106" t="s">
        <v>32</v>
      </c>
      <c r="B480" s="106" t="s">
        <v>17</v>
      </c>
      <c r="C480" s="107">
        <v>6264</v>
      </c>
      <c r="D480" s="107">
        <v>42030</v>
      </c>
      <c r="E480" s="107">
        <v>42051</v>
      </c>
      <c r="F480" s="108">
        <v>42079</v>
      </c>
      <c r="G480" s="109">
        <v>8500</v>
      </c>
      <c r="H480" s="109">
        <v>11.57</v>
      </c>
      <c r="I480" s="109">
        <v>0</v>
      </c>
      <c r="J480" s="109">
        <f t="shared" si="7"/>
        <v>8511.57</v>
      </c>
    </row>
    <row r="481" spans="1:10" s="102" customFormat="1" ht="18" customHeight="1" x14ac:dyDescent="0.2">
      <c r="A481" s="106" t="s">
        <v>32</v>
      </c>
      <c r="B481" s="106" t="s">
        <v>13</v>
      </c>
      <c r="C481" s="107">
        <v>8114</v>
      </c>
      <c r="D481" s="107">
        <v>41876</v>
      </c>
      <c r="E481" s="107">
        <v>41898</v>
      </c>
      <c r="F481" s="108">
        <v>41932</v>
      </c>
      <c r="G481" s="109">
        <v>8500</v>
      </c>
      <c r="H481" s="109">
        <v>13.2</v>
      </c>
      <c r="I481" s="109">
        <v>0</v>
      </c>
      <c r="J481" s="109">
        <f t="shared" si="7"/>
        <v>8513.2000000000007</v>
      </c>
    </row>
    <row r="482" spans="1:10" s="102" customFormat="1" ht="18" customHeight="1" x14ac:dyDescent="0.2">
      <c r="A482" s="106" t="s">
        <v>32</v>
      </c>
      <c r="B482" s="106" t="s">
        <v>17</v>
      </c>
      <c r="C482" s="107">
        <v>13516</v>
      </c>
      <c r="D482" s="107">
        <v>41704</v>
      </c>
      <c r="E482" s="107">
        <v>41709</v>
      </c>
      <c r="F482" s="108">
        <v>41729</v>
      </c>
      <c r="G482" s="109">
        <v>18000</v>
      </c>
      <c r="H482" s="109">
        <v>12.5</v>
      </c>
      <c r="I482" s="109">
        <v>0</v>
      </c>
      <c r="J482" s="109">
        <f t="shared" si="7"/>
        <v>18012.5</v>
      </c>
    </row>
    <row r="483" spans="1:10" s="102" customFormat="1" ht="18" customHeight="1" x14ac:dyDescent="0.2">
      <c r="A483" s="106" t="s">
        <v>32</v>
      </c>
      <c r="B483" s="106" t="s">
        <v>17</v>
      </c>
      <c r="C483" s="107">
        <v>7761</v>
      </c>
      <c r="D483" s="107">
        <v>42712</v>
      </c>
      <c r="E483" s="107">
        <v>42726</v>
      </c>
      <c r="F483" s="108">
        <v>42780</v>
      </c>
      <c r="G483" s="109">
        <v>7000</v>
      </c>
      <c r="H483" s="109">
        <v>13.05</v>
      </c>
      <c r="I483" s="109">
        <v>0</v>
      </c>
      <c r="J483" s="109">
        <f t="shared" si="7"/>
        <v>7013.05</v>
      </c>
    </row>
    <row r="484" spans="1:10" s="102" customFormat="1" ht="18" customHeight="1" x14ac:dyDescent="0.2">
      <c r="A484" s="106" t="s">
        <v>32</v>
      </c>
      <c r="B484" s="106" t="s">
        <v>17</v>
      </c>
      <c r="C484" s="107">
        <v>7189</v>
      </c>
      <c r="D484" s="107">
        <v>42336</v>
      </c>
      <c r="E484" s="107">
        <v>42339</v>
      </c>
      <c r="F484" s="108">
        <v>42366</v>
      </c>
      <c r="G484" s="109">
        <v>8000</v>
      </c>
      <c r="H484" s="109">
        <v>6.66</v>
      </c>
      <c r="I484" s="109">
        <v>0</v>
      </c>
      <c r="J484" s="109">
        <f t="shared" si="7"/>
        <v>8006.66</v>
      </c>
    </row>
    <row r="485" spans="1:10" s="102" customFormat="1" ht="18" customHeight="1" x14ac:dyDescent="0.2">
      <c r="A485" s="106" t="s">
        <v>32</v>
      </c>
      <c r="B485" s="106" t="s">
        <v>13</v>
      </c>
      <c r="C485" s="107">
        <v>15398</v>
      </c>
      <c r="D485" s="107">
        <v>42339</v>
      </c>
      <c r="E485" s="107">
        <v>42349</v>
      </c>
      <c r="F485" s="108">
        <v>42355</v>
      </c>
      <c r="G485" s="109">
        <v>24000</v>
      </c>
      <c r="H485" s="109">
        <v>10.67</v>
      </c>
      <c r="I485" s="109">
        <v>0</v>
      </c>
      <c r="J485" s="109">
        <f t="shared" si="7"/>
        <v>24010.67</v>
      </c>
    </row>
    <row r="486" spans="1:10" s="102" customFormat="1" ht="18" customHeight="1" x14ac:dyDescent="0.2">
      <c r="A486" s="106" t="s">
        <v>32</v>
      </c>
      <c r="B486" s="106" t="s">
        <v>13</v>
      </c>
      <c r="C486" s="107">
        <v>11449</v>
      </c>
      <c r="D486" s="107">
        <v>42699</v>
      </c>
      <c r="E486" s="107">
        <v>42702</v>
      </c>
      <c r="F486" s="108">
        <v>42748</v>
      </c>
      <c r="G486" s="109">
        <v>16500</v>
      </c>
      <c r="H486" s="109">
        <v>22.15</v>
      </c>
      <c r="I486" s="109">
        <v>0</v>
      </c>
      <c r="J486" s="109">
        <f t="shared" si="7"/>
        <v>16522.150000000001</v>
      </c>
    </row>
    <row r="487" spans="1:10" s="102" customFormat="1" ht="18" customHeight="1" x14ac:dyDescent="0.2">
      <c r="A487" s="106" t="s">
        <v>32</v>
      </c>
      <c r="B487" s="106" t="s">
        <v>17</v>
      </c>
      <c r="C487" s="107">
        <v>16650</v>
      </c>
      <c r="D487" s="107">
        <v>42885</v>
      </c>
      <c r="E487" s="107">
        <v>42885</v>
      </c>
      <c r="F487" s="108">
        <v>42888</v>
      </c>
      <c r="G487" s="109">
        <v>23500</v>
      </c>
      <c r="H487" s="109">
        <v>0</v>
      </c>
      <c r="I487" s="109">
        <v>0</v>
      </c>
      <c r="J487" s="109">
        <f t="shared" si="7"/>
        <v>23500</v>
      </c>
    </row>
    <row r="488" spans="1:10" s="102" customFormat="1" ht="18" customHeight="1" x14ac:dyDescent="0.2">
      <c r="A488" s="106" t="s">
        <v>31</v>
      </c>
      <c r="B488" s="106" t="s">
        <v>17</v>
      </c>
      <c r="C488" s="107">
        <v>24053</v>
      </c>
      <c r="D488" s="107">
        <v>41886</v>
      </c>
      <c r="E488" s="107">
        <v>41891</v>
      </c>
      <c r="F488" s="108">
        <v>41933</v>
      </c>
      <c r="G488" s="109">
        <v>46000</v>
      </c>
      <c r="H488" s="109">
        <v>60.06</v>
      </c>
      <c r="I488" s="109">
        <v>0</v>
      </c>
      <c r="J488" s="109">
        <f t="shared" si="7"/>
        <v>46060.06</v>
      </c>
    </row>
    <row r="489" spans="1:10" s="102" customFormat="1" ht="18" customHeight="1" x14ac:dyDescent="0.2">
      <c r="A489" s="106" t="s">
        <v>33</v>
      </c>
      <c r="B489" s="106" t="s">
        <v>17</v>
      </c>
      <c r="C489" s="107">
        <v>24053</v>
      </c>
      <c r="D489" s="107">
        <v>41886</v>
      </c>
      <c r="E489" s="107">
        <v>41891</v>
      </c>
      <c r="F489" s="108">
        <v>41933</v>
      </c>
      <c r="G489" s="109">
        <v>46000</v>
      </c>
      <c r="H489" s="109">
        <v>60.06</v>
      </c>
      <c r="I489" s="109">
        <v>0</v>
      </c>
      <c r="J489" s="109">
        <f t="shared" si="7"/>
        <v>46060.06</v>
      </c>
    </row>
    <row r="490" spans="1:10" s="102" customFormat="1" ht="18" customHeight="1" x14ac:dyDescent="0.2">
      <c r="A490" s="106" t="s">
        <v>170</v>
      </c>
      <c r="B490" s="106" t="s">
        <v>17</v>
      </c>
      <c r="C490" s="107">
        <v>24053</v>
      </c>
      <c r="D490" s="107">
        <v>41886</v>
      </c>
      <c r="E490" s="107">
        <v>41891</v>
      </c>
      <c r="F490" s="108">
        <v>41933</v>
      </c>
      <c r="G490" s="109">
        <v>46000</v>
      </c>
      <c r="H490" s="109">
        <v>60.06</v>
      </c>
      <c r="I490" s="109">
        <v>0</v>
      </c>
      <c r="J490" s="109">
        <f t="shared" si="7"/>
        <v>46060.06</v>
      </c>
    </row>
    <row r="491" spans="1:10" s="102" customFormat="1" ht="18" customHeight="1" x14ac:dyDescent="0.2">
      <c r="A491" s="106" t="s">
        <v>32</v>
      </c>
      <c r="B491" s="106" t="s">
        <v>17</v>
      </c>
      <c r="C491" s="107">
        <v>15269</v>
      </c>
      <c r="D491" s="107">
        <v>43238</v>
      </c>
      <c r="E491" s="107">
        <v>43244</v>
      </c>
      <c r="F491" s="108">
        <v>43255</v>
      </c>
      <c r="G491" s="109">
        <v>13500</v>
      </c>
      <c r="H491" s="109">
        <v>6.29</v>
      </c>
      <c r="I491" s="109">
        <v>0</v>
      </c>
      <c r="J491" s="109">
        <f t="shared" si="7"/>
        <v>13506.29</v>
      </c>
    </row>
    <row r="492" spans="1:10" s="102" customFormat="1" ht="18" customHeight="1" x14ac:dyDescent="0.2">
      <c r="A492" s="106" t="s">
        <v>32</v>
      </c>
      <c r="B492" s="106" t="s">
        <v>17</v>
      </c>
      <c r="C492" s="107">
        <v>9015</v>
      </c>
      <c r="D492" s="107">
        <v>41994</v>
      </c>
      <c r="E492" s="107">
        <v>42003</v>
      </c>
      <c r="F492" s="108">
        <v>42027</v>
      </c>
      <c r="G492" s="109">
        <v>10000</v>
      </c>
      <c r="H492" s="109">
        <v>9.18</v>
      </c>
      <c r="I492" s="109">
        <v>0</v>
      </c>
      <c r="J492" s="109">
        <f t="shared" si="7"/>
        <v>10009.18</v>
      </c>
    </row>
    <row r="493" spans="1:10" s="102" customFormat="1" ht="18" customHeight="1" x14ac:dyDescent="0.2">
      <c r="A493" s="106" t="s">
        <v>32</v>
      </c>
      <c r="B493" s="106" t="s">
        <v>13</v>
      </c>
      <c r="C493" s="107">
        <v>13098</v>
      </c>
      <c r="D493" s="107">
        <v>42924</v>
      </c>
      <c r="E493" s="107">
        <v>42962</v>
      </c>
      <c r="F493" s="108">
        <v>42978</v>
      </c>
      <c r="G493" s="109">
        <v>25000</v>
      </c>
      <c r="H493" s="109">
        <v>31.29</v>
      </c>
      <c r="I493" s="109">
        <v>0</v>
      </c>
      <c r="J493" s="109">
        <f t="shared" si="7"/>
        <v>25031.29</v>
      </c>
    </row>
    <row r="494" spans="1:10" s="102" customFormat="1" ht="18" customHeight="1" x14ac:dyDescent="0.2">
      <c r="A494" s="106" t="s">
        <v>32</v>
      </c>
      <c r="B494" s="106" t="s">
        <v>17</v>
      </c>
      <c r="C494" s="107">
        <v>12235</v>
      </c>
      <c r="D494" s="107">
        <v>43028</v>
      </c>
      <c r="E494" s="107">
        <v>43032</v>
      </c>
      <c r="F494" s="108">
        <v>43052</v>
      </c>
      <c r="G494" s="109">
        <v>24500</v>
      </c>
      <c r="H494" s="109">
        <v>16.11</v>
      </c>
      <c r="I494" s="109">
        <v>0</v>
      </c>
      <c r="J494" s="109">
        <f t="shared" si="7"/>
        <v>24516.11</v>
      </c>
    </row>
    <row r="495" spans="1:10" s="102" customFormat="1" ht="18" customHeight="1" x14ac:dyDescent="0.2">
      <c r="A495" s="106" t="s">
        <v>32</v>
      </c>
      <c r="B495" s="106" t="s">
        <v>13</v>
      </c>
      <c r="C495" s="107">
        <v>9653</v>
      </c>
      <c r="D495" s="107">
        <v>42173</v>
      </c>
      <c r="E495" s="107">
        <v>42191</v>
      </c>
      <c r="F495" s="108">
        <v>42209</v>
      </c>
      <c r="G495" s="109">
        <v>33500</v>
      </c>
      <c r="H495" s="109">
        <v>33.5</v>
      </c>
      <c r="I495" s="109">
        <v>0</v>
      </c>
      <c r="J495" s="109">
        <f t="shared" si="7"/>
        <v>33533.5</v>
      </c>
    </row>
    <row r="496" spans="1:10" s="102" customFormat="1" ht="18" customHeight="1" x14ac:dyDescent="0.2">
      <c r="A496" s="106" t="s">
        <v>32</v>
      </c>
      <c r="B496" s="106" t="s">
        <v>13</v>
      </c>
      <c r="C496" s="107">
        <v>6538</v>
      </c>
      <c r="D496" s="107">
        <v>42972</v>
      </c>
      <c r="E496" s="107">
        <v>42976</v>
      </c>
      <c r="F496" s="108">
        <v>43000</v>
      </c>
      <c r="G496" s="109">
        <v>31500</v>
      </c>
      <c r="H496" s="109">
        <v>18.990000000000002</v>
      </c>
      <c r="I496" s="109">
        <v>0</v>
      </c>
      <c r="J496" s="109">
        <f t="shared" si="7"/>
        <v>31518.99</v>
      </c>
    </row>
    <row r="497" spans="1:10" s="102" customFormat="1" ht="18" customHeight="1" x14ac:dyDescent="0.2">
      <c r="A497" s="106" t="s">
        <v>32</v>
      </c>
      <c r="B497" s="106" t="s">
        <v>13</v>
      </c>
      <c r="C497" s="107">
        <v>14510</v>
      </c>
      <c r="D497" s="107">
        <v>42758</v>
      </c>
      <c r="E497" s="107">
        <v>42801</v>
      </c>
      <c r="F497" s="108">
        <v>42886</v>
      </c>
      <c r="G497" s="109">
        <v>15000</v>
      </c>
      <c r="H497" s="109">
        <v>52.59</v>
      </c>
      <c r="I497" s="109">
        <v>0</v>
      </c>
      <c r="J497" s="109">
        <f t="shared" si="7"/>
        <v>15052.59</v>
      </c>
    </row>
    <row r="498" spans="1:10" s="102" customFormat="1" ht="18" customHeight="1" x14ac:dyDescent="0.2">
      <c r="A498" s="106" t="s">
        <v>32</v>
      </c>
      <c r="B498" s="106" t="s">
        <v>13</v>
      </c>
      <c r="C498" s="107">
        <v>11324</v>
      </c>
      <c r="D498" s="107">
        <v>42487</v>
      </c>
      <c r="E498" s="107">
        <v>42501</v>
      </c>
      <c r="F498" s="108">
        <v>42509</v>
      </c>
      <c r="G498" s="109">
        <v>12000</v>
      </c>
      <c r="H498" s="109">
        <v>7.23</v>
      </c>
      <c r="I498" s="109">
        <v>0</v>
      </c>
      <c r="J498" s="109">
        <f t="shared" si="7"/>
        <v>12007.23</v>
      </c>
    </row>
    <row r="499" spans="1:10" s="102" customFormat="1" ht="18" customHeight="1" x14ac:dyDescent="0.2">
      <c r="A499" s="106" t="s">
        <v>32</v>
      </c>
      <c r="B499" s="106" t="s">
        <v>17</v>
      </c>
      <c r="C499" s="107">
        <v>10250</v>
      </c>
      <c r="D499" s="107">
        <v>42203</v>
      </c>
      <c r="E499" s="107">
        <v>42214</v>
      </c>
      <c r="F499" s="108">
        <v>42258</v>
      </c>
      <c r="G499" s="109">
        <v>11000</v>
      </c>
      <c r="H499" s="109">
        <v>16.809999999999999</v>
      </c>
      <c r="I499" s="109">
        <v>0</v>
      </c>
      <c r="J499" s="109">
        <f t="shared" si="7"/>
        <v>11016.81</v>
      </c>
    </row>
    <row r="500" spans="1:10" s="102" customFormat="1" ht="18" customHeight="1" x14ac:dyDescent="0.2">
      <c r="A500" s="106" t="s">
        <v>32</v>
      </c>
      <c r="B500" s="106" t="s">
        <v>17</v>
      </c>
      <c r="C500" s="107">
        <v>16502</v>
      </c>
      <c r="D500" s="107">
        <v>42424</v>
      </c>
      <c r="E500" s="107">
        <v>42425</v>
      </c>
      <c r="F500" s="108">
        <v>42473</v>
      </c>
      <c r="G500" s="109">
        <v>18000</v>
      </c>
      <c r="H500" s="109">
        <v>24.52</v>
      </c>
      <c r="I500" s="109">
        <v>0</v>
      </c>
      <c r="J500" s="109">
        <f t="shared" si="7"/>
        <v>18024.52</v>
      </c>
    </row>
    <row r="501" spans="1:10" s="102" customFormat="1" ht="18" customHeight="1" x14ac:dyDescent="0.2">
      <c r="A501" s="106" t="s">
        <v>32</v>
      </c>
      <c r="B501" s="106" t="s">
        <v>13</v>
      </c>
      <c r="C501" s="107">
        <v>12773</v>
      </c>
      <c r="D501" s="107">
        <v>41938</v>
      </c>
      <c r="E501" s="107">
        <v>41954</v>
      </c>
      <c r="F501" s="108">
        <v>41989</v>
      </c>
      <c r="G501" s="109">
        <v>31500</v>
      </c>
      <c r="H501" s="109">
        <v>44.63</v>
      </c>
      <c r="I501" s="109">
        <v>0</v>
      </c>
      <c r="J501" s="109">
        <f t="shared" si="7"/>
        <v>31544.63</v>
      </c>
    </row>
    <row r="502" spans="1:10" s="102" customFormat="1" ht="18" customHeight="1" x14ac:dyDescent="0.2">
      <c r="A502" s="106" t="s">
        <v>37</v>
      </c>
      <c r="B502" s="106" t="s">
        <v>13</v>
      </c>
      <c r="C502" s="107">
        <v>21831</v>
      </c>
      <c r="D502" s="107">
        <v>42848</v>
      </c>
      <c r="E502" s="107">
        <v>42886</v>
      </c>
      <c r="F502" s="108">
        <v>42907</v>
      </c>
      <c r="G502" s="109">
        <v>20000</v>
      </c>
      <c r="H502" s="109">
        <f>16.16+16.16</f>
        <v>32.32</v>
      </c>
      <c r="I502" s="109">
        <v>0</v>
      </c>
      <c r="J502" s="109">
        <f t="shared" si="7"/>
        <v>20032.32</v>
      </c>
    </row>
    <row r="503" spans="1:10" s="102" customFormat="1" ht="18" customHeight="1" x14ac:dyDescent="0.2">
      <c r="A503" s="106" t="s">
        <v>32</v>
      </c>
      <c r="B503" s="106" t="s">
        <v>13</v>
      </c>
      <c r="C503" s="107">
        <v>18128</v>
      </c>
      <c r="D503" s="107">
        <v>43297</v>
      </c>
      <c r="E503" s="107">
        <v>43298</v>
      </c>
      <c r="F503" s="108">
        <v>43537</v>
      </c>
      <c r="G503" s="109">
        <v>18500</v>
      </c>
      <c r="H503" s="109">
        <v>5.58</v>
      </c>
      <c r="I503" s="109">
        <v>0</v>
      </c>
      <c r="J503" s="109">
        <f t="shared" si="7"/>
        <v>18505.580000000002</v>
      </c>
    </row>
    <row r="504" spans="1:10" s="102" customFormat="1" ht="18" customHeight="1" x14ac:dyDescent="0.2">
      <c r="A504" s="106" t="s">
        <v>37</v>
      </c>
      <c r="B504" s="106" t="s">
        <v>17</v>
      </c>
      <c r="C504" s="107">
        <v>20624</v>
      </c>
      <c r="D504" s="107">
        <v>43131</v>
      </c>
      <c r="E504" s="107">
        <v>43153</v>
      </c>
      <c r="F504" s="108">
        <v>43153</v>
      </c>
      <c r="G504" s="109">
        <v>20000</v>
      </c>
      <c r="H504" s="109">
        <f>6.03+6.03</f>
        <v>12.06</v>
      </c>
      <c r="I504" s="109">
        <v>0</v>
      </c>
      <c r="J504" s="109">
        <f t="shared" si="7"/>
        <v>20012.060000000001</v>
      </c>
    </row>
    <row r="505" spans="1:10" s="102" customFormat="1" ht="18" customHeight="1" x14ac:dyDescent="0.2">
      <c r="A505" s="106" t="s">
        <v>31</v>
      </c>
      <c r="B505" s="106" t="s">
        <v>13</v>
      </c>
      <c r="C505" s="107">
        <v>23997</v>
      </c>
      <c r="D505" s="107">
        <v>43104</v>
      </c>
      <c r="E505" s="107">
        <v>43116</v>
      </c>
      <c r="F505" s="108">
        <v>43164</v>
      </c>
      <c r="G505" s="109">
        <v>152000</v>
      </c>
      <c r="H505" s="109">
        <v>249.86</v>
      </c>
      <c r="I505" s="109">
        <v>0</v>
      </c>
      <c r="J505" s="109">
        <f t="shared" si="7"/>
        <v>152249.85999999999</v>
      </c>
    </row>
    <row r="506" spans="1:10" s="102" customFormat="1" ht="18" customHeight="1" x14ac:dyDescent="0.2">
      <c r="A506" s="106" t="s">
        <v>32</v>
      </c>
      <c r="B506" s="106" t="s">
        <v>17</v>
      </c>
      <c r="C506" s="107">
        <v>8757</v>
      </c>
      <c r="D506" s="107">
        <v>42206</v>
      </c>
      <c r="E506" s="107">
        <v>42209</v>
      </c>
      <c r="F506" s="108">
        <v>42221</v>
      </c>
      <c r="G506" s="109">
        <v>10000</v>
      </c>
      <c r="H506" s="109">
        <v>4.17</v>
      </c>
      <c r="I506" s="109">
        <v>0</v>
      </c>
      <c r="J506" s="109">
        <f t="shared" si="7"/>
        <v>10004.17</v>
      </c>
    </row>
    <row r="507" spans="1:10" s="102" customFormat="1" ht="18" customHeight="1" x14ac:dyDescent="0.2">
      <c r="A507" s="106" t="s">
        <v>32</v>
      </c>
      <c r="B507" s="106" t="s">
        <v>13</v>
      </c>
      <c r="C507" s="107">
        <v>13248</v>
      </c>
      <c r="D507" s="107">
        <v>41779</v>
      </c>
      <c r="E507" s="107">
        <v>41781</v>
      </c>
      <c r="F507" s="108">
        <v>41836</v>
      </c>
      <c r="G507" s="109">
        <v>16000</v>
      </c>
      <c r="H507" s="109">
        <v>25.32</v>
      </c>
      <c r="I507" s="109">
        <v>0</v>
      </c>
      <c r="J507" s="109">
        <f t="shared" si="7"/>
        <v>16025.32</v>
      </c>
    </row>
    <row r="508" spans="1:10" s="102" customFormat="1" ht="18" customHeight="1" x14ac:dyDescent="0.2">
      <c r="A508" s="106" t="s">
        <v>32</v>
      </c>
      <c r="B508" s="106" t="s">
        <v>17</v>
      </c>
      <c r="C508" s="107">
        <v>11935</v>
      </c>
      <c r="D508" s="107">
        <v>43287</v>
      </c>
      <c r="E508" s="107">
        <v>43292</v>
      </c>
      <c r="F508" s="108">
        <v>43306</v>
      </c>
      <c r="G508" s="109">
        <v>12000</v>
      </c>
      <c r="H508" s="109">
        <v>6.25</v>
      </c>
      <c r="I508" s="109">
        <v>0</v>
      </c>
      <c r="J508" s="109">
        <f t="shared" si="7"/>
        <v>12006.25</v>
      </c>
    </row>
    <row r="509" spans="1:10" s="102" customFormat="1" ht="18" customHeight="1" x14ac:dyDescent="0.2">
      <c r="A509" s="106" t="s">
        <v>32</v>
      </c>
      <c r="B509" s="106" t="s">
        <v>13</v>
      </c>
      <c r="C509" s="107">
        <v>20518</v>
      </c>
      <c r="D509" s="107">
        <v>43374</v>
      </c>
      <c r="E509" s="107">
        <v>43391</v>
      </c>
      <c r="F509" s="108">
        <v>43511</v>
      </c>
      <c r="G509" s="109">
        <v>37000</v>
      </c>
      <c r="H509" s="109">
        <v>138.87</v>
      </c>
      <c r="I509" s="109">
        <v>0</v>
      </c>
      <c r="J509" s="109">
        <f t="shared" si="7"/>
        <v>37138.870000000003</v>
      </c>
    </row>
    <row r="510" spans="1:10" s="102" customFormat="1" ht="18" customHeight="1" x14ac:dyDescent="0.2">
      <c r="A510" s="106" t="s">
        <v>32</v>
      </c>
      <c r="B510" s="106" t="s">
        <v>13</v>
      </c>
      <c r="C510" s="107">
        <v>15711</v>
      </c>
      <c r="D510" s="107">
        <v>42623</v>
      </c>
      <c r="E510" s="107">
        <v>42636</v>
      </c>
      <c r="F510" s="108">
        <v>42643</v>
      </c>
      <c r="G510" s="109">
        <v>40000</v>
      </c>
      <c r="H510" s="109">
        <v>21.92</v>
      </c>
      <c r="I510" s="109">
        <v>0</v>
      </c>
      <c r="J510" s="109">
        <f t="shared" si="7"/>
        <v>40021.919999999998</v>
      </c>
    </row>
    <row r="511" spans="1:10" s="102" customFormat="1" ht="18" customHeight="1" x14ac:dyDescent="0.2">
      <c r="A511" s="106" t="s">
        <v>31</v>
      </c>
      <c r="B511" s="106" t="s">
        <v>13</v>
      </c>
      <c r="C511" s="107">
        <v>31891</v>
      </c>
      <c r="D511" s="107">
        <v>43295</v>
      </c>
      <c r="E511" s="107">
        <v>43298</v>
      </c>
      <c r="F511" s="108">
        <v>43325</v>
      </c>
      <c r="G511" s="109">
        <v>62000</v>
      </c>
      <c r="H511" s="109">
        <v>50.96</v>
      </c>
      <c r="I511" s="109">
        <v>0</v>
      </c>
      <c r="J511" s="109">
        <f t="shared" si="7"/>
        <v>62050.96</v>
      </c>
    </row>
    <row r="512" spans="1:10" s="102" customFormat="1" ht="18" customHeight="1" x14ac:dyDescent="0.2">
      <c r="A512" s="106" t="s">
        <v>32</v>
      </c>
      <c r="B512" s="106" t="s">
        <v>17</v>
      </c>
      <c r="C512" s="107">
        <v>11525</v>
      </c>
      <c r="D512" s="107">
        <v>41900</v>
      </c>
      <c r="E512" s="107">
        <v>41905</v>
      </c>
      <c r="F512" s="108">
        <v>41920</v>
      </c>
      <c r="G512" s="109">
        <v>12500</v>
      </c>
      <c r="H512" s="109">
        <v>6.94</v>
      </c>
      <c r="I512" s="109">
        <v>0</v>
      </c>
      <c r="J512" s="109">
        <f t="shared" si="7"/>
        <v>12506.94</v>
      </c>
    </row>
    <row r="513" spans="1:10" s="102" customFormat="1" ht="18" customHeight="1" x14ac:dyDescent="0.2">
      <c r="A513" s="106" t="s">
        <v>32</v>
      </c>
      <c r="B513" s="106" t="s">
        <v>17</v>
      </c>
      <c r="C513" s="107">
        <v>21780</v>
      </c>
      <c r="D513" s="107">
        <v>43070</v>
      </c>
      <c r="E513" s="107">
        <v>43080</v>
      </c>
      <c r="F513" s="108">
        <v>43105</v>
      </c>
      <c r="G513" s="109">
        <v>94000</v>
      </c>
      <c r="H513" s="109">
        <v>90.14</v>
      </c>
      <c r="I513" s="109">
        <v>0</v>
      </c>
      <c r="J513" s="109">
        <f t="shared" si="7"/>
        <v>94090.14</v>
      </c>
    </row>
    <row r="514" spans="1:10" s="102" customFormat="1" ht="18" customHeight="1" x14ac:dyDescent="0.2">
      <c r="A514" s="106" t="s">
        <v>35</v>
      </c>
      <c r="B514" s="106" t="s">
        <v>17</v>
      </c>
      <c r="C514" s="107">
        <v>21780</v>
      </c>
      <c r="D514" s="107">
        <v>43070</v>
      </c>
      <c r="E514" s="107">
        <v>43080</v>
      </c>
      <c r="F514" s="108">
        <v>43105</v>
      </c>
      <c r="G514" s="109">
        <v>94000</v>
      </c>
      <c r="H514" s="109">
        <v>90.14</v>
      </c>
      <c r="I514" s="109">
        <v>0</v>
      </c>
      <c r="J514" s="109">
        <f t="shared" si="7"/>
        <v>94090.14</v>
      </c>
    </row>
    <row r="515" spans="1:10" s="102" customFormat="1" ht="18" customHeight="1" x14ac:dyDescent="0.2">
      <c r="A515" s="106" t="s">
        <v>37</v>
      </c>
      <c r="B515" s="106" t="s">
        <v>13</v>
      </c>
      <c r="C515" s="107">
        <v>19176</v>
      </c>
      <c r="D515" s="107">
        <v>42782</v>
      </c>
      <c r="E515" s="107">
        <v>42804</v>
      </c>
      <c r="F515" s="108">
        <v>42811</v>
      </c>
      <c r="G515" s="109">
        <v>20000</v>
      </c>
      <c r="H515" s="109">
        <f>7.95+7.95</f>
        <v>15.9</v>
      </c>
      <c r="I515" s="109">
        <v>0</v>
      </c>
      <c r="J515" s="109">
        <f t="shared" si="7"/>
        <v>20015.900000000001</v>
      </c>
    </row>
    <row r="516" spans="1:10" s="102" customFormat="1" ht="18" customHeight="1" x14ac:dyDescent="0.2">
      <c r="A516" s="106" t="s">
        <v>32</v>
      </c>
      <c r="B516" s="106" t="s">
        <v>13</v>
      </c>
      <c r="C516" s="107">
        <v>18811</v>
      </c>
      <c r="D516" s="107">
        <v>42551</v>
      </c>
      <c r="E516" s="107">
        <v>42564</v>
      </c>
      <c r="F516" s="108">
        <v>42614</v>
      </c>
      <c r="G516" s="109">
        <v>44000</v>
      </c>
      <c r="H516" s="109">
        <v>75.95</v>
      </c>
      <c r="I516" s="109">
        <v>0</v>
      </c>
      <c r="J516" s="109">
        <f t="shared" si="7"/>
        <v>44075.95</v>
      </c>
    </row>
    <row r="517" spans="1:10" s="102" customFormat="1" ht="18" customHeight="1" x14ac:dyDescent="0.2">
      <c r="A517" s="106" t="s">
        <v>35</v>
      </c>
      <c r="B517" s="106" t="s">
        <v>13</v>
      </c>
      <c r="C517" s="107">
        <v>18811</v>
      </c>
      <c r="D517" s="107">
        <v>42551</v>
      </c>
      <c r="E517" s="107">
        <v>42564</v>
      </c>
      <c r="F517" s="108">
        <v>42614</v>
      </c>
      <c r="G517" s="109">
        <v>44000</v>
      </c>
      <c r="H517" s="109">
        <v>75.95</v>
      </c>
      <c r="I517" s="109">
        <v>0</v>
      </c>
      <c r="J517" s="109">
        <f t="shared" si="7"/>
        <v>44075.95</v>
      </c>
    </row>
    <row r="518" spans="1:10" s="102" customFormat="1" ht="18" customHeight="1" x14ac:dyDescent="0.2">
      <c r="A518" s="106" t="s">
        <v>173</v>
      </c>
      <c r="B518" s="106" t="s">
        <v>13</v>
      </c>
      <c r="C518" s="107">
        <v>18811</v>
      </c>
      <c r="D518" s="107">
        <v>42551</v>
      </c>
      <c r="E518" s="107">
        <v>42564</v>
      </c>
      <c r="F518" s="108">
        <v>42614</v>
      </c>
      <c r="G518" s="109">
        <v>88000</v>
      </c>
      <c r="H518" s="109">
        <v>151.88999999999999</v>
      </c>
      <c r="I518" s="109">
        <v>0</v>
      </c>
      <c r="J518" s="109">
        <f t="shared" si="7"/>
        <v>88151.89</v>
      </c>
    </row>
    <row r="519" spans="1:10" s="102" customFormat="1" ht="18" customHeight="1" x14ac:dyDescent="0.2">
      <c r="A519" s="106" t="s">
        <v>32</v>
      </c>
      <c r="B519" s="106" t="s">
        <v>13</v>
      </c>
      <c r="C519" s="107">
        <v>7793</v>
      </c>
      <c r="D519" s="107">
        <v>43203</v>
      </c>
      <c r="E519" s="107">
        <v>43237</v>
      </c>
      <c r="F519" s="108">
        <v>43335</v>
      </c>
      <c r="G519" s="109">
        <v>33000</v>
      </c>
      <c r="H519" s="109">
        <v>68.72</v>
      </c>
      <c r="I519" s="109">
        <v>0</v>
      </c>
      <c r="J519" s="109">
        <f t="shared" si="7"/>
        <v>33068.720000000001</v>
      </c>
    </row>
    <row r="520" spans="1:10" s="102" customFormat="1" ht="18" customHeight="1" x14ac:dyDescent="0.2">
      <c r="A520" s="106" t="s">
        <v>32</v>
      </c>
      <c r="B520" s="106" t="s">
        <v>17</v>
      </c>
      <c r="C520" s="107">
        <v>16361</v>
      </c>
      <c r="D520" s="107">
        <v>42376</v>
      </c>
      <c r="E520" s="107">
        <v>42382</v>
      </c>
      <c r="F520" s="108">
        <v>42419</v>
      </c>
      <c r="G520" s="109">
        <v>18500</v>
      </c>
      <c r="H520" s="109">
        <v>22.1</v>
      </c>
      <c r="I520" s="109">
        <v>0</v>
      </c>
      <c r="J520" s="109">
        <f t="shared" ref="J520:J583" si="8">+G520+H520+I520</f>
        <v>18522.099999999999</v>
      </c>
    </row>
    <row r="521" spans="1:10" s="102" customFormat="1" ht="18" customHeight="1" x14ac:dyDescent="0.2">
      <c r="A521" s="106" t="s">
        <v>37</v>
      </c>
      <c r="B521" s="106" t="s">
        <v>13</v>
      </c>
      <c r="C521" s="107">
        <v>12034</v>
      </c>
      <c r="D521" s="107">
        <v>41809</v>
      </c>
      <c r="E521" s="107">
        <v>41837</v>
      </c>
      <c r="F521" s="108">
        <v>41837</v>
      </c>
      <c r="G521" s="109">
        <v>10000</v>
      </c>
      <c r="H521" s="109">
        <v>7.78</v>
      </c>
      <c r="I521" s="109">
        <v>0</v>
      </c>
      <c r="J521" s="109">
        <f t="shared" si="8"/>
        <v>10007.780000000001</v>
      </c>
    </row>
    <row r="522" spans="1:10" s="102" customFormat="1" ht="18" customHeight="1" x14ac:dyDescent="0.2">
      <c r="A522" s="106" t="s">
        <v>32</v>
      </c>
      <c r="B522" s="106" t="s">
        <v>17</v>
      </c>
      <c r="C522" s="107">
        <v>17600</v>
      </c>
      <c r="D522" s="107">
        <v>42279</v>
      </c>
      <c r="E522" s="107">
        <v>42292</v>
      </c>
      <c r="F522" s="108">
        <v>42297</v>
      </c>
      <c r="G522" s="109">
        <v>15000</v>
      </c>
      <c r="H522" s="109">
        <v>7.5</v>
      </c>
      <c r="I522" s="109">
        <v>0</v>
      </c>
      <c r="J522" s="109">
        <f t="shared" si="8"/>
        <v>15007.5</v>
      </c>
    </row>
    <row r="523" spans="1:10" s="102" customFormat="1" ht="18" customHeight="1" x14ac:dyDescent="0.2">
      <c r="A523" s="106" t="s">
        <v>32</v>
      </c>
      <c r="B523" s="106" t="s">
        <v>17</v>
      </c>
      <c r="C523" s="107">
        <v>13127</v>
      </c>
      <c r="D523" s="107">
        <v>42054</v>
      </c>
      <c r="E523" s="107">
        <v>42059</v>
      </c>
      <c r="F523" s="108">
        <v>42101</v>
      </c>
      <c r="G523" s="109">
        <v>12500</v>
      </c>
      <c r="H523" s="109">
        <v>16.32</v>
      </c>
      <c r="I523" s="109">
        <v>0</v>
      </c>
      <c r="J523" s="109">
        <f t="shared" si="8"/>
        <v>12516.32</v>
      </c>
    </row>
    <row r="524" spans="1:10" s="102" customFormat="1" ht="18" customHeight="1" x14ac:dyDescent="0.2">
      <c r="A524" s="106" t="s">
        <v>40</v>
      </c>
      <c r="B524" s="106" t="s">
        <v>13</v>
      </c>
      <c r="C524" s="107">
        <v>41863</v>
      </c>
      <c r="D524" s="107">
        <v>43268</v>
      </c>
      <c r="E524" s="107">
        <v>43293</v>
      </c>
      <c r="F524" s="108">
        <v>43293</v>
      </c>
      <c r="G524" s="109">
        <v>10000</v>
      </c>
      <c r="H524" s="109">
        <f>3.42+3.42</f>
        <v>6.84</v>
      </c>
      <c r="I524" s="109">
        <v>0</v>
      </c>
      <c r="J524" s="109">
        <f t="shared" si="8"/>
        <v>10006.84</v>
      </c>
    </row>
    <row r="525" spans="1:10" s="102" customFormat="1" ht="18" customHeight="1" x14ac:dyDescent="0.2">
      <c r="A525" s="106" t="s">
        <v>32</v>
      </c>
      <c r="B525" s="106" t="s">
        <v>13</v>
      </c>
      <c r="C525" s="107">
        <v>17091</v>
      </c>
      <c r="D525" s="107">
        <v>42409</v>
      </c>
      <c r="E525" s="107">
        <v>42424</v>
      </c>
      <c r="F525" s="108">
        <v>42438</v>
      </c>
      <c r="G525" s="109">
        <v>73500</v>
      </c>
      <c r="H525" s="109">
        <v>59.21</v>
      </c>
      <c r="I525" s="109">
        <v>0</v>
      </c>
      <c r="J525" s="109">
        <f t="shared" si="8"/>
        <v>73559.210000000006</v>
      </c>
    </row>
    <row r="526" spans="1:10" s="102" customFormat="1" ht="18" customHeight="1" x14ac:dyDescent="0.2">
      <c r="A526" s="106" t="s">
        <v>31</v>
      </c>
      <c r="B526" s="106" t="s">
        <v>13</v>
      </c>
      <c r="C526" s="107">
        <v>22106</v>
      </c>
      <c r="D526" s="107">
        <v>43195</v>
      </c>
      <c r="E526" s="107">
        <v>43203</v>
      </c>
      <c r="F526" s="108">
        <v>43242</v>
      </c>
      <c r="G526" s="109">
        <v>40000</v>
      </c>
      <c r="H526" s="109">
        <v>0</v>
      </c>
      <c r="I526" s="109">
        <v>0</v>
      </c>
      <c r="J526" s="109">
        <f t="shared" si="8"/>
        <v>40000</v>
      </c>
    </row>
    <row r="527" spans="1:10" s="102" customFormat="1" ht="18" customHeight="1" x14ac:dyDescent="0.2">
      <c r="A527" s="106" t="s">
        <v>33</v>
      </c>
      <c r="B527" s="106" t="s">
        <v>13</v>
      </c>
      <c r="C527" s="107">
        <v>22106</v>
      </c>
      <c r="D527" s="107">
        <v>43195</v>
      </c>
      <c r="E527" s="107">
        <v>43203</v>
      </c>
      <c r="F527" s="108">
        <v>43242</v>
      </c>
      <c r="G527" s="109">
        <v>40000</v>
      </c>
      <c r="H527" s="109">
        <v>51.51</v>
      </c>
      <c r="I527" s="109">
        <v>0</v>
      </c>
      <c r="J527" s="109">
        <f t="shared" si="8"/>
        <v>40051.51</v>
      </c>
    </row>
    <row r="528" spans="1:10" s="102" customFormat="1" ht="18" customHeight="1" x14ac:dyDescent="0.2">
      <c r="A528" s="106" t="s">
        <v>32</v>
      </c>
      <c r="B528" s="106" t="s">
        <v>13</v>
      </c>
      <c r="C528" s="107">
        <v>9266</v>
      </c>
      <c r="D528" s="107">
        <v>42272</v>
      </c>
      <c r="E528" s="107">
        <v>42325</v>
      </c>
      <c r="F528" s="108">
        <v>42332</v>
      </c>
      <c r="G528" s="109">
        <v>8500</v>
      </c>
      <c r="H528" s="109">
        <v>14.17</v>
      </c>
      <c r="I528" s="109">
        <v>0</v>
      </c>
      <c r="J528" s="109">
        <f t="shared" si="8"/>
        <v>8514.17</v>
      </c>
    </row>
    <row r="529" spans="1:10" s="102" customFormat="1" ht="18" customHeight="1" x14ac:dyDescent="0.2">
      <c r="A529" s="106" t="s">
        <v>32</v>
      </c>
      <c r="B529" s="106" t="s">
        <v>17</v>
      </c>
      <c r="C529" s="107">
        <v>18904</v>
      </c>
      <c r="D529" s="107">
        <v>42973</v>
      </c>
      <c r="E529" s="107">
        <v>42977</v>
      </c>
      <c r="F529" s="108">
        <v>42990</v>
      </c>
      <c r="G529" s="109">
        <v>26250</v>
      </c>
      <c r="H529" s="109">
        <v>12.23</v>
      </c>
      <c r="I529" s="109">
        <v>0</v>
      </c>
      <c r="J529" s="109">
        <f t="shared" si="8"/>
        <v>26262.23</v>
      </c>
    </row>
    <row r="530" spans="1:10" s="102" customFormat="1" ht="18" customHeight="1" x14ac:dyDescent="0.2">
      <c r="A530" s="106" t="s">
        <v>32</v>
      </c>
      <c r="B530" s="106" t="s">
        <v>13</v>
      </c>
      <c r="C530" s="107">
        <v>9233</v>
      </c>
      <c r="D530" s="107">
        <v>42024</v>
      </c>
      <c r="E530" s="107">
        <v>42033</v>
      </c>
      <c r="F530" s="108">
        <v>42051</v>
      </c>
      <c r="G530" s="109">
        <v>18500</v>
      </c>
      <c r="H530" s="109">
        <v>13.88</v>
      </c>
      <c r="I530" s="109">
        <v>0</v>
      </c>
      <c r="J530" s="109">
        <f t="shared" si="8"/>
        <v>18513.88</v>
      </c>
    </row>
    <row r="531" spans="1:10" s="102" customFormat="1" ht="18" customHeight="1" x14ac:dyDescent="0.2">
      <c r="A531" s="106" t="s">
        <v>32</v>
      </c>
      <c r="B531" s="106" t="s">
        <v>13</v>
      </c>
      <c r="C531" s="107">
        <v>10552</v>
      </c>
      <c r="D531" s="107">
        <v>41826</v>
      </c>
      <c r="E531" s="107">
        <v>41836</v>
      </c>
      <c r="F531" s="108">
        <v>41843</v>
      </c>
      <c r="G531" s="109">
        <v>27500</v>
      </c>
      <c r="H531" s="109">
        <v>12.99</v>
      </c>
      <c r="I531" s="109">
        <v>0</v>
      </c>
      <c r="J531" s="109">
        <f t="shared" si="8"/>
        <v>27512.99</v>
      </c>
    </row>
    <row r="532" spans="1:10" s="102" customFormat="1" ht="18" customHeight="1" x14ac:dyDescent="0.2">
      <c r="A532" s="106" t="s">
        <v>32</v>
      </c>
      <c r="B532" s="106" t="s">
        <v>17</v>
      </c>
      <c r="C532" s="107">
        <v>13456</v>
      </c>
      <c r="D532" s="107">
        <v>42479</v>
      </c>
      <c r="E532" s="107">
        <v>42501</v>
      </c>
      <c r="F532" s="108">
        <v>42513</v>
      </c>
      <c r="G532" s="109">
        <v>17500</v>
      </c>
      <c r="H532" s="109">
        <v>16.3</v>
      </c>
      <c r="I532" s="109">
        <v>0</v>
      </c>
      <c r="J532" s="109">
        <f t="shared" si="8"/>
        <v>17516.3</v>
      </c>
    </row>
    <row r="533" spans="1:10" s="102" customFormat="1" ht="18" customHeight="1" x14ac:dyDescent="0.2">
      <c r="A533" s="106" t="s">
        <v>32</v>
      </c>
      <c r="B533" s="106" t="s">
        <v>13</v>
      </c>
      <c r="C533" s="107">
        <v>19566</v>
      </c>
      <c r="D533" s="107">
        <v>43457</v>
      </c>
      <c r="E533" s="107">
        <v>43461</v>
      </c>
      <c r="F533" s="108">
        <v>43487</v>
      </c>
      <c r="G533" s="109">
        <v>46500</v>
      </c>
      <c r="H533" s="109">
        <v>38.22</v>
      </c>
      <c r="I533" s="109">
        <v>0</v>
      </c>
      <c r="J533" s="109">
        <f t="shared" si="8"/>
        <v>46538.22</v>
      </c>
    </row>
    <row r="534" spans="1:10" s="102" customFormat="1" ht="18" customHeight="1" x14ac:dyDescent="0.2">
      <c r="A534" s="106" t="s">
        <v>32</v>
      </c>
      <c r="B534" s="106" t="s">
        <v>17</v>
      </c>
      <c r="C534" s="107">
        <v>9059</v>
      </c>
      <c r="D534" s="107">
        <v>43143</v>
      </c>
      <c r="E534" s="107">
        <v>43146</v>
      </c>
      <c r="F534" s="108">
        <v>43195</v>
      </c>
      <c r="G534" s="109">
        <v>10000</v>
      </c>
      <c r="H534" s="109">
        <v>14.24</v>
      </c>
      <c r="I534" s="109">
        <v>0</v>
      </c>
      <c r="J534" s="109">
        <f t="shared" si="8"/>
        <v>10014.24</v>
      </c>
    </row>
    <row r="535" spans="1:10" s="102" customFormat="1" ht="18" customHeight="1" x14ac:dyDescent="0.2">
      <c r="A535" s="106" t="s">
        <v>32</v>
      </c>
      <c r="B535" s="106" t="s">
        <v>17</v>
      </c>
      <c r="C535" s="107">
        <v>12187</v>
      </c>
      <c r="D535" s="107">
        <v>41662</v>
      </c>
      <c r="E535" s="107">
        <v>41668</v>
      </c>
      <c r="F535" s="108">
        <v>41702</v>
      </c>
      <c r="G535" s="109">
        <v>13000</v>
      </c>
      <c r="H535" s="109">
        <v>14.44</v>
      </c>
      <c r="I535" s="109">
        <v>0</v>
      </c>
      <c r="J535" s="109">
        <f t="shared" si="8"/>
        <v>13014.44</v>
      </c>
    </row>
    <row r="536" spans="1:10" s="102" customFormat="1" ht="18" customHeight="1" x14ac:dyDescent="0.2">
      <c r="A536" s="106" t="s">
        <v>32</v>
      </c>
      <c r="B536" s="106" t="s">
        <v>13</v>
      </c>
      <c r="C536" s="107">
        <v>14316</v>
      </c>
      <c r="D536" s="107">
        <v>42631</v>
      </c>
      <c r="E536" s="107">
        <v>42655</v>
      </c>
      <c r="F536" s="108">
        <v>42671</v>
      </c>
      <c r="G536" s="109">
        <v>14000</v>
      </c>
      <c r="H536" s="109">
        <v>15.34</v>
      </c>
      <c r="I536" s="109">
        <v>0</v>
      </c>
      <c r="J536" s="109">
        <f t="shared" si="8"/>
        <v>14015.34</v>
      </c>
    </row>
    <row r="537" spans="1:10" s="102" customFormat="1" ht="18" customHeight="1" x14ac:dyDescent="0.2">
      <c r="A537" s="106" t="s">
        <v>32</v>
      </c>
      <c r="B537" s="106" t="s">
        <v>13</v>
      </c>
      <c r="C537" s="107">
        <v>9122</v>
      </c>
      <c r="D537" s="107">
        <v>41777</v>
      </c>
      <c r="E537" s="107">
        <v>41781</v>
      </c>
      <c r="F537" s="108">
        <v>41817</v>
      </c>
      <c r="G537" s="109">
        <v>27500</v>
      </c>
      <c r="H537" s="109">
        <v>30.56</v>
      </c>
      <c r="I537" s="109">
        <v>0</v>
      </c>
      <c r="J537" s="109">
        <f t="shared" si="8"/>
        <v>27530.560000000001</v>
      </c>
    </row>
    <row r="538" spans="1:10" s="102" customFormat="1" ht="18" customHeight="1" x14ac:dyDescent="0.2">
      <c r="A538" s="106" t="s">
        <v>32</v>
      </c>
      <c r="B538" s="106" t="s">
        <v>13</v>
      </c>
      <c r="C538" s="107">
        <v>16066</v>
      </c>
      <c r="D538" s="107">
        <v>42609</v>
      </c>
      <c r="E538" s="107">
        <v>42613</v>
      </c>
      <c r="F538" s="108">
        <v>42634</v>
      </c>
      <c r="G538" s="109">
        <v>66500</v>
      </c>
      <c r="H538" s="109">
        <v>45.54</v>
      </c>
      <c r="I538" s="109">
        <v>0</v>
      </c>
      <c r="J538" s="109">
        <f t="shared" si="8"/>
        <v>66545.539999999994</v>
      </c>
    </row>
    <row r="539" spans="1:10" s="102" customFormat="1" ht="18" customHeight="1" x14ac:dyDescent="0.2">
      <c r="A539" s="106" t="s">
        <v>31</v>
      </c>
      <c r="B539" s="106" t="s">
        <v>17</v>
      </c>
      <c r="C539" s="107">
        <v>21313</v>
      </c>
      <c r="D539" s="107">
        <v>43002</v>
      </c>
      <c r="E539" s="107">
        <v>43007</v>
      </c>
      <c r="F539" s="108">
        <v>43031</v>
      </c>
      <c r="G539" s="109">
        <v>54000</v>
      </c>
      <c r="H539" s="109">
        <v>34.619999999999997</v>
      </c>
      <c r="I539" s="109">
        <v>0</v>
      </c>
      <c r="J539" s="109">
        <f t="shared" si="8"/>
        <v>54034.62</v>
      </c>
    </row>
    <row r="540" spans="1:10" s="102" customFormat="1" ht="18" customHeight="1" x14ac:dyDescent="0.2">
      <c r="A540" s="106" t="s">
        <v>32</v>
      </c>
      <c r="B540" s="106" t="s">
        <v>13</v>
      </c>
      <c r="C540" s="107">
        <v>9489</v>
      </c>
      <c r="D540" s="107">
        <v>42095</v>
      </c>
      <c r="E540" s="107">
        <v>42118</v>
      </c>
      <c r="F540" s="108">
        <v>42136</v>
      </c>
      <c r="G540" s="109">
        <v>14500</v>
      </c>
      <c r="H540" s="109">
        <v>16.510000000000002</v>
      </c>
      <c r="I540" s="109">
        <v>0</v>
      </c>
      <c r="J540" s="109">
        <f t="shared" si="8"/>
        <v>14516.51</v>
      </c>
    </row>
    <row r="541" spans="1:10" s="102" customFormat="1" ht="18" customHeight="1" x14ac:dyDescent="0.2">
      <c r="A541" s="106" t="s">
        <v>32</v>
      </c>
      <c r="B541" s="106" t="s">
        <v>13</v>
      </c>
      <c r="C541" s="107">
        <v>7763</v>
      </c>
      <c r="D541" s="107">
        <v>43098</v>
      </c>
      <c r="E541" s="107">
        <v>43108</v>
      </c>
      <c r="F541" s="108">
        <v>43144</v>
      </c>
      <c r="G541" s="109">
        <v>17000</v>
      </c>
      <c r="H541" s="109">
        <v>19.100000000000001</v>
      </c>
      <c r="I541" s="109">
        <v>0</v>
      </c>
      <c r="J541" s="109">
        <f t="shared" si="8"/>
        <v>17019.099999999999</v>
      </c>
    </row>
    <row r="542" spans="1:10" s="102" customFormat="1" ht="18" customHeight="1" x14ac:dyDescent="0.2">
      <c r="A542" s="106" t="s">
        <v>37</v>
      </c>
      <c r="B542" s="106" t="s">
        <v>13</v>
      </c>
      <c r="C542" s="107">
        <v>15615</v>
      </c>
      <c r="D542" s="107">
        <v>41723</v>
      </c>
      <c r="E542" s="107">
        <v>41745</v>
      </c>
      <c r="F542" s="108">
        <v>41745</v>
      </c>
      <c r="G542" s="109">
        <v>10000</v>
      </c>
      <c r="H542" s="109">
        <v>6.11</v>
      </c>
      <c r="I542" s="109">
        <v>0</v>
      </c>
      <c r="J542" s="109">
        <f t="shared" si="8"/>
        <v>10006.11</v>
      </c>
    </row>
    <row r="543" spans="1:10" s="102" customFormat="1" ht="18" customHeight="1" x14ac:dyDescent="0.2">
      <c r="A543" s="106" t="s">
        <v>32</v>
      </c>
      <c r="B543" s="106" t="s">
        <v>13</v>
      </c>
      <c r="C543" s="107">
        <v>8380</v>
      </c>
      <c r="D543" s="107">
        <v>42976</v>
      </c>
      <c r="E543" s="107">
        <v>42983</v>
      </c>
      <c r="F543" s="108">
        <v>43031</v>
      </c>
      <c r="G543" s="109">
        <v>15500</v>
      </c>
      <c r="H543" s="109">
        <v>23.36</v>
      </c>
      <c r="I543" s="109">
        <v>0</v>
      </c>
      <c r="J543" s="109">
        <f t="shared" si="8"/>
        <v>15523.36</v>
      </c>
    </row>
    <row r="544" spans="1:10" s="102" customFormat="1" ht="18" customHeight="1" x14ac:dyDescent="0.2">
      <c r="A544" s="106" t="s">
        <v>32</v>
      </c>
      <c r="B544" s="106" t="s">
        <v>13</v>
      </c>
      <c r="C544" s="107">
        <v>14258</v>
      </c>
      <c r="D544" s="107">
        <v>42067</v>
      </c>
      <c r="E544" s="107">
        <v>42089</v>
      </c>
      <c r="F544" s="108">
        <v>42151</v>
      </c>
      <c r="G544" s="109">
        <v>48000</v>
      </c>
      <c r="H544" s="109">
        <v>112</v>
      </c>
      <c r="I544" s="109">
        <v>0</v>
      </c>
      <c r="J544" s="109">
        <f t="shared" si="8"/>
        <v>48112</v>
      </c>
    </row>
    <row r="545" spans="1:10" s="102" customFormat="1" ht="18" customHeight="1" x14ac:dyDescent="0.2">
      <c r="A545" s="106" t="s">
        <v>32</v>
      </c>
      <c r="B545" s="106" t="s">
        <v>17</v>
      </c>
      <c r="C545" s="107">
        <v>15067</v>
      </c>
      <c r="D545" s="107">
        <v>43031</v>
      </c>
      <c r="E545" s="107">
        <v>43045</v>
      </c>
      <c r="F545" s="108">
        <v>43059</v>
      </c>
      <c r="G545" s="109">
        <v>16000</v>
      </c>
      <c r="H545" s="109">
        <v>13.83</v>
      </c>
      <c r="I545" s="109">
        <v>0</v>
      </c>
      <c r="J545" s="109">
        <f t="shared" si="8"/>
        <v>16013.83</v>
      </c>
    </row>
    <row r="546" spans="1:10" s="102" customFormat="1" ht="18" customHeight="1" x14ac:dyDescent="0.2">
      <c r="A546" s="106" t="s">
        <v>32</v>
      </c>
      <c r="B546" s="106" t="s">
        <v>13</v>
      </c>
      <c r="C546" s="107">
        <v>8287</v>
      </c>
      <c r="D546" s="107">
        <v>42991</v>
      </c>
      <c r="E546" s="107">
        <v>42999</v>
      </c>
      <c r="F546" s="108">
        <v>43032</v>
      </c>
      <c r="G546" s="109">
        <v>22500</v>
      </c>
      <c r="H546" s="109">
        <v>25.27</v>
      </c>
      <c r="I546" s="109">
        <v>0</v>
      </c>
      <c r="J546" s="109">
        <f t="shared" si="8"/>
        <v>22525.27</v>
      </c>
    </row>
    <row r="547" spans="1:10" s="102" customFormat="1" ht="18" customHeight="1" x14ac:dyDescent="0.2">
      <c r="A547" s="106" t="s">
        <v>37</v>
      </c>
      <c r="B547" s="106" t="s">
        <v>13</v>
      </c>
      <c r="C547" s="107">
        <v>25848</v>
      </c>
      <c r="D547" s="107">
        <v>42274</v>
      </c>
      <c r="E547" s="107">
        <v>42317</v>
      </c>
      <c r="F547" s="108">
        <v>42353</v>
      </c>
      <c r="G547" s="109">
        <v>10000</v>
      </c>
      <c r="H547" s="109">
        <v>21.94</v>
      </c>
      <c r="I547" s="109">
        <v>0</v>
      </c>
      <c r="J547" s="109">
        <f t="shared" si="8"/>
        <v>10021.94</v>
      </c>
    </row>
    <row r="548" spans="1:10" s="102" customFormat="1" ht="18" customHeight="1" x14ac:dyDescent="0.2">
      <c r="A548" s="106" t="s">
        <v>32</v>
      </c>
      <c r="B548" s="106" t="s">
        <v>13</v>
      </c>
      <c r="C548" s="107">
        <v>15525</v>
      </c>
      <c r="D548" s="107">
        <v>42463</v>
      </c>
      <c r="E548" s="107">
        <v>42503</v>
      </c>
      <c r="F548" s="108">
        <v>42506</v>
      </c>
      <c r="G548" s="109">
        <v>17000</v>
      </c>
      <c r="H548" s="109">
        <v>20.03</v>
      </c>
      <c r="I548" s="109">
        <v>0</v>
      </c>
      <c r="J548" s="109">
        <f t="shared" si="8"/>
        <v>17020.03</v>
      </c>
    </row>
    <row r="549" spans="1:10" s="102" customFormat="1" ht="18" customHeight="1" x14ac:dyDescent="0.2">
      <c r="A549" s="106" t="s">
        <v>32</v>
      </c>
      <c r="B549" s="106" t="s">
        <v>17</v>
      </c>
      <c r="C549" s="107">
        <v>17166</v>
      </c>
      <c r="D549" s="107">
        <v>42740</v>
      </c>
      <c r="E549" s="107">
        <v>42741</v>
      </c>
      <c r="F549" s="108">
        <v>42755</v>
      </c>
      <c r="G549" s="109">
        <v>15500</v>
      </c>
      <c r="H549" s="109">
        <v>6.37</v>
      </c>
      <c r="I549" s="109">
        <v>0</v>
      </c>
      <c r="J549" s="109">
        <f t="shared" si="8"/>
        <v>15506.37</v>
      </c>
    </row>
    <row r="550" spans="1:10" s="102" customFormat="1" ht="18" customHeight="1" x14ac:dyDescent="0.2">
      <c r="A550" s="106" t="s">
        <v>32</v>
      </c>
      <c r="B550" s="106" t="s">
        <v>17</v>
      </c>
      <c r="C550" s="107">
        <v>14857</v>
      </c>
      <c r="D550" s="107">
        <v>42562</v>
      </c>
      <c r="E550" s="107">
        <v>42565</v>
      </c>
      <c r="F550" s="108">
        <v>42585</v>
      </c>
      <c r="G550" s="109">
        <v>15000</v>
      </c>
      <c r="H550" s="109">
        <v>9.4499999999999993</v>
      </c>
      <c r="I550" s="109">
        <v>0</v>
      </c>
      <c r="J550" s="109">
        <f t="shared" si="8"/>
        <v>15009.45</v>
      </c>
    </row>
    <row r="551" spans="1:10" s="102" customFormat="1" ht="18" customHeight="1" x14ac:dyDescent="0.2">
      <c r="A551" s="106" t="s">
        <v>32</v>
      </c>
      <c r="B551" s="106" t="s">
        <v>13</v>
      </c>
      <c r="C551" s="107">
        <v>18851</v>
      </c>
      <c r="D551" s="107">
        <v>42907</v>
      </c>
      <c r="E551" s="107">
        <v>42914</v>
      </c>
      <c r="F551" s="108">
        <v>42922</v>
      </c>
      <c r="G551" s="109">
        <v>39000</v>
      </c>
      <c r="H551" s="109">
        <v>16.03</v>
      </c>
      <c r="I551" s="109">
        <v>0</v>
      </c>
      <c r="J551" s="109">
        <f t="shared" si="8"/>
        <v>39016.03</v>
      </c>
    </row>
    <row r="552" spans="1:10" s="102" customFormat="1" ht="18" customHeight="1" x14ac:dyDescent="0.2">
      <c r="A552" s="106" t="s">
        <v>32</v>
      </c>
      <c r="B552" s="106" t="s">
        <v>17</v>
      </c>
      <c r="C552" s="107">
        <v>12412</v>
      </c>
      <c r="D552" s="107">
        <v>42149</v>
      </c>
      <c r="E552" s="107">
        <v>42153</v>
      </c>
      <c r="F552" s="108">
        <v>42166</v>
      </c>
      <c r="G552" s="109">
        <v>17000</v>
      </c>
      <c r="H552" s="109">
        <v>8.0299999999999994</v>
      </c>
      <c r="I552" s="109">
        <v>0</v>
      </c>
      <c r="J552" s="109">
        <f t="shared" si="8"/>
        <v>17008.03</v>
      </c>
    </row>
    <row r="553" spans="1:10" s="102" customFormat="1" ht="18" customHeight="1" x14ac:dyDescent="0.2">
      <c r="A553" s="106" t="s">
        <v>40</v>
      </c>
      <c r="B553" s="106" t="s">
        <v>13</v>
      </c>
      <c r="C553" s="107">
        <v>36369</v>
      </c>
      <c r="D553" s="107">
        <v>43079</v>
      </c>
      <c r="E553" s="107">
        <v>43102</v>
      </c>
      <c r="F553" s="108">
        <v>43102</v>
      </c>
      <c r="G553" s="109">
        <v>5000</v>
      </c>
      <c r="H553" s="109">
        <v>3.15</v>
      </c>
      <c r="I553" s="109">
        <v>0</v>
      </c>
      <c r="J553" s="109">
        <f t="shared" si="8"/>
        <v>5003.1499999999996</v>
      </c>
    </row>
    <row r="554" spans="1:10" s="102" customFormat="1" ht="18" customHeight="1" x14ac:dyDescent="0.2">
      <c r="A554" s="106" t="s">
        <v>32</v>
      </c>
      <c r="B554" s="106" t="s">
        <v>13</v>
      </c>
      <c r="C554" s="107">
        <v>15361</v>
      </c>
      <c r="D554" s="107">
        <v>42347</v>
      </c>
      <c r="E554" s="107">
        <v>42349</v>
      </c>
      <c r="F554" s="108">
        <v>42360</v>
      </c>
      <c r="G554" s="109">
        <v>15500</v>
      </c>
      <c r="H554" s="109">
        <v>5.6</v>
      </c>
      <c r="I554" s="109">
        <v>0</v>
      </c>
      <c r="J554" s="109">
        <f t="shared" si="8"/>
        <v>15505.6</v>
      </c>
    </row>
    <row r="555" spans="1:10" s="102" customFormat="1" ht="18" customHeight="1" x14ac:dyDescent="0.2">
      <c r="A555" s="106" t="s">
        <v>32</v>
      </c>
      <c r="B555" s="106" t="s">
        <v>17</v>
      </c>
      <c r="C555" s="107">
        <v>12858</v>
      </c>
      <c r="D555" s="107">
        <v>42565</v>
      </c>
      <c r="E555" s="107">
        <v>42572</v>
      </c>
      <c r="F555" s="108">
        <v>42615</v>
      </c>
      <c r="G555" s="109">
        <v>13500</v>
      </c>
      <c r="H555" s="109">
        <v>18.72</v>
      </c>
      <c r="I555" s="109">
        <v>0</v>
      </c>
      <c r="J555" s="109">
        <f t="shared" si="8"/>
        <v>13518.72</v>
      </c>
    </row>
    <row r="556" spans="1:10" s="102" customFormat="1" ht="18" customHeight="1" x14ac:dyDescent="0.2">
      <c r="A556" s="106" t="s">
        <v>32</v>
      </c>
      <c r="B556" s="106" t="s">
        <v>17</v>
      </c>
      <c r="C556" s="107">
        <v>12835</v>
      </c>
      <c r="D556" s="107">
        <v>43001</v>
      </c>
      <c r="E556" s="107">
        <v>43019</v>
      </c>
      <c r="F556" s="108">
        <v>43038</v>
      </c>
      <c r="G556" s="109">
        <v>13500</v>
      </c>
      <c r="H556" s="109">
        <v>13.69</v>
      </c>
      <c r="I556" s="109">
        <v>0</v>
      </c>
      <c r="J556" s="109">
        <f t="shared" si="8"/>
        <v>13513.69</v>
      </c>
    </row>
    <row r="557" spans="1:10" s="102" customFormat="1" ht="18" customHeight="1" x14ac:dyDescent="0.2">
      <c r="A557" s="106" t="s">
        <v>32</v>
      </c>
      <c r="B557" s="106" t="s">
        <v>17</v>
      </c>
      <c r="C557" s="107">
        <v>9713</v>
      </c>
      <c r="D557" s="107">
        <v>43358</v>
      </c>
      <c r="E557" s="107">
        <v>43367</v>
      </c>
      <c r="F557" s="108">
        <v>43392</v>
      </c>
      <c r="G557" s="109">
        <v>10000</v>
      </c>
      <c r="H557" s="109">
        <v>8.0399999999999991</v>
      </c>
      <c r="I557" s="109">
        <v>0</v>
      </c>
      <c r="J557" s="109">
        <f t="shared" si="8"/>
        <v>10008.040000000001</v>
      </c>
    </row>
    <row r="558" spans="1:10" s="102" customFormat="1" ht="18" customHeight="1" x14ac:dyDescent="0.2">
      <c r="A558" s="106" t="s">
        <v>32</v>
      </c>
      <c r="B558" s="106" t="s">
        <v>17</v>
      </c>
      <c r="C558" s="107">
        <v>11956</v>
      </c>
      <c r="D558" s="107">
        <v>43246</v>
      </c>
      <c r="E558" s="107">
        <v>43272</v>
      </c>
      <c r="F558" s="108">
        <v>43439</v>
      </c>
      <c r="G558" s="109">
        <v>13000</v>
      </c>
      <c r="H558" s="109">
        <v>43.849999999999994</v>
      </c>
      <c r="I558" s="109">
        <v>0</v>
      </c>
      <c r="J558" s="109">
        <f t="shared" si="8"/>
        <v>13043.85</v>
      </c>
    </row>
    <row r="559" spans="1:10" s="102" customFormat="1" ht="18" customHeight="1" x14ac:dyDescent="0.2">
      <c r="A559" s="106" t="s">
        <v>31</v>
      </c>
      <c r="B559" s="106" t="s">
        <v>17</v>
      </c>
      <c r="C559" s="107">
        <v>24019</v>
      </c>
      <c r="D559" s="107">
        <v>42937</v>
      </c>
      <c r="E559" s="107">
        <v>42943</v>
      </c>
      <c r="F559" s="108">
        <v>43026</v>
      </c>
      <c r="G559" s="109">
        <v>91000</v>
      </c>
      <c r="H559" s="109">
        <v>221.89</v>
      </c>
      <c r="I559" s="109">
        <v>0</v>
      </c>
      <c r="J559" s="109">
        <f t="shared" si="8"/>
        <v>91221.89</v>
      </c>
    </row>
    <row r="560" spans="1:10" s="102" customFormat="1" ht="18" customHeight="1" x14ac:dyDescent="0.2">
      <c r="A560" s="106" t="s">
        <v>33</v>
      </c>
      <c r="B560" s="106" t="s">
        <v>17</v>
      </c>
      <c r="C560" s="107">
        <v>24019</v>
      </c>
      <c r="D560" s="107">
        <v>42937</v>
      </c>
      <c r="E560" s="107">
        <v>42943</v>
      </c>
      <c r="F560" s="108">
        <v>43026</v>
      </c>
      <c r="G560" s="109">
        <v>91000</v>
      </c>
      <c r="H560" s="109">
        <v>221.89</v>
      </c>
      <c r="I560" s="109">
        <v>0</v>
      </c>
      <c r="J560" s="109">
        <f t="shared" si="8"/>
        <v>91221.89</v>
      </c>
    </row>
    <row r="561" spans="1:10" s="102" customFormat="1" ht="18" customHeight="1" x14ac:dyDescent="0.2">
      <c r="A561" s="106" t="s">
        <v>170</v>
      </c>
      <c r="B561" s="106" t="s">
        <v>17</v>
      </c>
      <c r="C561" s="107">
        <v>24019</v>
      </c>
      <c r="D561" s="107">
        <v>42937</v>
      </c>
      <c r="E561" s="107">
        <v>42943</v>
      </c>
      <c r="F561" s="108">
        <v>43026</v>
      </c>
      <c r="G561" s="109">
        <v>273000</v>
      </c>
      <c r="H561" s="109">
        <v>665.67</v>
      </c>
      <c r="I561" s="109">
        <v>0</v>
      </c>
      <c r="J561" s="109">
        <f t="shared" si="8"/>
        <v>273665.67</v>
      </c>
    </row>
    <row r="562" spans="1:10" s="102" customFormat="1" ht="18" customHeight="1" x14ac:dyDescent="0.2">
      <c r="A562" s="106" t="s">
        <v>32</v>
      </c>
      <c r="B562" s="106" t="s">
        <v>13</v>
      </c>
      <c r="C562" s="107">
        <v>9523</v>
      </c>
      <c r="D562" s="107">
        <v>42297</v>
      </c>
      <c r="E562" s="107">
        <v>42305</v>
      </c>
      <c r="F562" s="108">
        <v>42374</v>
      </c>
      <c r="G562" s="109">
        <v>60500</v>
      </c>
      <c r="H562" s="109">
        <v>129.4</v>
      </c>
      <c r="I562" s="109">
        <v>0</v>
      </c>
      <c r="J562" s="109">
        <f t="shared" si="8"/>
        <v>60629.4</v>
      </c>
    </row>
    <row r="563" spans="1:10" s="102" customFormat="1" ht="18" customHeight="1" x14ac:dyDescent="0.2">
      <c r="A563" s="106" t="s">
        <v>32</v>
      </c>
      <c r="B563" s="106" t="s">
        <v>13</v>
      </c>
      <c r="C563" s="107">
        <v>17475</v>
      </c>
      <c r="D563" s="107">
        <v>41819</v>
      </c>
      <c r="E563" s="107">
        <v>41827</v>
      </c>
      <c r="F563" s="108">
        <v>41858</v>
      </c>
      <c r="G563" s="109">
        <v>15000</v>
      </c>
      <c r="H563" s="109">
        <v>12.5</v>
      </c>
      <c r="I563" s="109">
        <v>0</v>
      </c>
      <c r="J563" s="109">
        <f t="shared" si="8"/>
        <v>15012.5</v>
      </c>
    </row>
    <row r="564" spans="1:10" s="102" customFormat="1" ht="18" customHeight="1" x14ac:dyDescent="0.2">
      <c r="A564" s="106" t="s">
        <v>32</v>
      </c>
      <c r="B564" s="106" t="s">
        <v>13</v>
      </c>
      <c r="C564" s="107">
        <v>10138</v>
      </c>
      <c r="D564" s="107">
        <v>41668</v>
      </c>
      <c r="E564" s="107">
        <v>41724</v>
      </c>
      <c r="F564" s="108">
        <v>41827</v>
      </c>
      <c r="G564" s="109">
        <v>13500</v>
      </c>
      <c r="H564" s="109">
        <v>59.63</v>
      </c>
      <c r="I564" s="109">
        <v>0</v>
      </c>
      <c r="J564" s="109">
        <f t="shared" si="8"/>
        <v>13559.63</v>
      </c>
    </row>
    <row r="565" spans="1:10" s="102" customFormat="1" ht="18" customHeight="1" x14ac:dyDescent="0.2">
      <c r="A565" s="106" t="s">
        <v>32</v>
      </c>
      <c r="B565" s="106" t="s">
        <v>13</v>
      </c>
      <c r="C565" s="107">
        <v>12021</v>
      </c>
      <c r="D565" s="107">
        <v>41995</v>
      </c>
      <c r="E565" s="107">
        <v>42044</v>
      </c>
      <c r="F565" s="108">
        <v>42130</v>
      </c>
      <c r="G565" s="109">
        <v>12000</v>
      </c>
      <c r="H565" s="109">
        <v>42.65</v>
      </c>
      <c r="I565" s="109">
        <v>0</v>
      </c>
      <c r="J565" s="109">
        <f t="shared" si="8"/>
        <v>12042.65</v>
      </c>
    </row>
    <row r="566" spans="1:10" s="102" customFormat="1" ht="18" customHeight="1" x14ac:dyDescent="0.2">
      <c r="A566" s="106" t="s">
        <v>32</v>
      </c>
      <c r="B566" s="106" t="s">
        <v>13</v>
      </c>
      <c r="C566" s="107">
        <v>18556</v>
      </c>
      <c r="D566" s="107">
        <v>43258</v>
      </c>
      <c r="E566" s="107">
        <v>43273</v>
      </c>
      <c r="F566" s="108">
        <v>43291</v>
      </c>
      <c r="G566" s="109">
        <v>39000</v>
      </c>
      <c r="H566" s="109">
        <v>35.26</v>
      </c>
      <c r="I566" s="109">
        <v>0</v>
      </c>
      <c r="J566" s="109">
        <f t="shared" si="8"/>
        <v>39035.26</v>
      </c>
    </row>
    <row r="567" spans="1:10" s="102" customFormat="1" ht="18" customHeight="1" x14ac:dyDescent="0.2">
      <c r="A567" s="106" t="s">
        <v>32</v>
      </c>
      <c r="B567" s="106" t="s">
        <v>17</v>
      </c>
      <c r="C567" s="107">
        <v>13289</v>
      </c>
      <c r="D567" s="107">
        <v>42863</v>
      </c>
      <c r="E567" s="107">
        <v>42871</v>
      </c>
      <c r="F567" s="108">
        <v>42888</v>
      </c>
      <c r="G567" s="109">
        <v>15500</v>
      </c>
      <c r="H567" s="109">
        <v>10.62</v>
      </c>
      <c r="I567" s="109">
        <v>0</v>
      </c>
      <c r="J567" s="109">
        <f t="shared" si="8"/>
        <v>15510.62</v>
      </c>
    </row>
    <row r="568" spans="1:10" s="102" customFormat="1" ht="18" customHeight="1" x14ac:dyDescent="0.2">
      <c r="A568" s="106" t="s">
        <v>32</v>
      </c>
      <c r="B568" s="106" t="s">
        <v>13</v>
      </c>
      <c r="C568" s="107">
        <v>16366</v>
      </c>
      <c r="D568" s="107">
        <v>43379</v>
      </c>
      <c r="E568" s="107">
        <v>43385</v>
      </c>
      <c r="F568" s="108">
        <v>43402</v>
      </c>
      <c r="G568" s="109">
        <v>25000</v>
      </c>
      <c r="H568" s="109">
        <v>15.75</v>
      </c>
      <c r="I568" s="109">
        <v>0</v>
      </c>
      <c r="J568" s="109">
        <f t="shared" si="8"/>
        <v>25015.75</v>
      </c>
    </row>
    <row r="569" spans="1:10" s="102" customFormat="1" ht="18" customHeight="1" x14ac:dyDescent="0.2">
      <c r="A569" s="106" t="s">
        <v>32</v>
      </c>
      <c r="B569" s="106" t="s">
        <v>13</v>
      </c>
      <c r="C569" s="107">
        <v>14472</v>
      </c>
      <c r="D569" s="107">
        <v>43405</v>
      </c>
      <c r="E569" s="107">
        <v>43417</v>
      </c>
      <c r="F569" s="108">
        <v>43425</v>
      </c>
      <c r="G569" s="109">
        <v>21500</v>
      </c>
      <c r="H569" s="109">
        <v>11.489999999999998</v>
      </c>
      <c r="I569" s="109">
        <v>0</v>
      </c>
      <c r="J569" s="109">
        <f t="shared" si="8"/>
        <v>21511.49</v>
      </c>
    </row>
    <row r="570" spans="1:10" s="102" customFormat="1" ht="18" customHeight="1" x14ac:dyDescent="0.2">
      <c r="A570" s="106" t="s">
        <v>32</v>
      </c>
      <c r="B570" s="106" t="s">
        <v>17</v>
      </c>
      <c r="C570" s="107">
        <v>15547</v>
      </c>
      <c r="D570" s="107">
        <v>42735</v>
      </c>
      <c r="E570" s="107">
        <v>42744</v>
      </c>
      <c r="F570" s="108">
        <v>42772</v>
      </c>
      <c r="G570" s="109">
        <v>14000</v>
      </c>
      <c r="H570" s="109">
        <v>14.2</v>
      </c>
      <c r="I570" s="109">
        <v>0</v>
      </c>
      <c r="J570" s="109">
        <f t="shared" si="8"/>
        <v>14014.2</v>
      </c>
    </row>
    <row r="571" spans="1:10" s="102" customFormat="1" ht="18" customHeight="1" x14ac:dyDescent="0.2">
      <c r="A571" s="106" t="s">
        <v>31</v>
      </c>
      <c r="B571" s="106" t="s">
        <v>13</v>
      </c>
      <c r="C571" s="107">
        <v>19816</v>
      </c>
      <c r="D571" s="107">
        <v>43183</v>
      </c>
      <c r="E571" s="107">
        <v>43186</v>
      </c>
      <c r="F571" s="108">
        <v>43228</v>
      </c>
      <c r="G571" s="109">
        <v>48000</v>
      </c>
      <c r="H571" s="109">
        <v>59.18</v>
      </c>
      <c r="I571" s="109">
        <v>0</v>
      </c>
      <c r="J571" s="109">
        <f t="shared" si="8"/>
        <v>48059.18</v>
      </c>
    </row>
    <row r="572" spans="1:10" s="102" customFormat="1" ht="18" customHeight="1" x14ac:dyDescent="0.2">
      <c r="A572" s="106" t="s">
        <v>32</v>
      </c>
      <c r="B572" s="106" t="s">
        <v>13</v>
      </c>
      <c r="C572" s="107">
        <v>17270</v>
      </c>
      <c r="D572" s="107">
        <v>43154</v>
      </c>
      <c r="E572" s="107">
        <v>43158</v>
      </c>
      <c r="F572" s="108">
        <v>43175</v>
      </c>
      <c r="G572" s="109">
        <v>19000</v>
      </c>
      <c r="H572" s="109">
        <v>10.93</v>
      </c>
      <c r="I572" s="109">
        <v>0</v>
      </c>
      <c r="J572" s="109">
        <f t="shared" si="8"/>
        <v>19010.93</v>
      </c>
    </row>
    <row r="573" spans="1:10" s="102" customFormat="1" ht="18" customHeight="1" x14ac:dyDescent="0.2">
      <c r="A573" s="106" t="s">
        <v>32</v>
      </c>
      <c r="B573" s="106" t="s">
        <v>13</v>
      </c>
      <c r="C573" s="107">
        <v>7737</v>
      </c>
      <c r="D573" s="107">
        <v>41649</v>
      </c>
      <c r="E573" s="107">
        <v>41683</v>
      </c>
      <c r="F573" s="108">
        <v>41732</v>
      </c>
      <c r="G573" s="109">
        <v>11500</v>
      </c>
      <c r="H573" s="109">
        <v>26.51</v>
      </c>
      <c r="I573" s="109">
        <v>0</v>
      </c>
      <c r="J573" s="109">
        <f t="shared" si="8"/>
        <v>11526.51</v>
      </c>
    </row>
    <row r="574" spans="1:10" s="102" customFormat="1" ht="18" customHeight="1" x14ac:dyDescent="0.2">
      <c r="A574" s="106" t="s">
        <v>32</v>
      </c>
      <c r="B574" s="106" t="s">
        <v>17</v>
      </c>
      <c r="C574" s="107">
        <v>8435</v>
      </c>
      <c r="D574" s="107">
        <v>42065</v>
      </c>
      <c r="E574" s="107">
        <v>42068</v>
      </c>
      <c r="F574" s="108">
        <v>42080</v>
      </c>
      <c r="G574" s="109">
        <v>5000</v>
      </c>
      <c r="H574" s="109">
        <v>2.08</v>
      </c>
      <c r="I574" s="109">
        <v>0</v>
      </c>
      <c r="J574" s="109">
        <f t="shared" si="8"/>
        <v>5002.08</v>
      </c>
    </row>
    <row r="575" spans="1:10" s="102" customFormat="1" ht="18" customHeight="1" x14ac:dyDescent="0.2">
      <c r="A575" s="106" t="s">
        <v>32</v>
      </c>
      <c r="B575" s="106" t="s">
        <v>13</v>
      </c>
      <c r="C575" s="107">
        <v>11697</v>
      </c>
      <c r="D575" s="107">
        <v>41822</v>
      </c>
      <c r="E575" s="107">
        <v>41829</v>
      </c>
      <c r="F575" s="108">
        <v>41848</v>
      </c>
      <c r="G575" s="109">
        <v>27000</v>
      </c>
      <c r="H575" s="109">
        <v>19.5</v>
      </c>
      <c r="I575" s="109">
        <v>0</v>
      </c>
      <c r="J575" s="109">
        <f t="shared" si="8"/>
        <v>27019.5</v>
      </c>
    </row>
    <row r="576" spans="1:10" s="102" customFormat="1" ht="18" customHeight="1" x14ac:dyDescent="0.2">
      <c r="A576" s="106" t="s">
        <v>32</v>
      </c>
      <c r="B576" s="106" t="s">
        <v>13</v>
      </c>
      <c r="C576" s="107">
        <v>17569</v>
      </c>
      <c r="D576" s="107">
        <v>43060</v>
      </c>
      <c r="E576" s="107">
        <v>43074</v>
      </c>
      <c r="F576" s="108">
        <v>43096</v>
      </c>
      <c r="G576" s="109">
        <v>40500</v>
      </c>
      <c r="H576" s="109">
        <v>35.5</v>
      </c>
      <c r="I576" s="109">
        <v>0</v>
      </c>
      <c r="J576" s="109">
        <f t="shared" si="8"/>
        <v>40535.5</v>
      </c>
    </row>
    <row r="577" spans="1:10" s="102" customFormat="1" ht="18" customHeight="1" x14ac:dyDescent="0.2">
      <c r="A577" s="106" t="s">
        <v>31</v>
      </c>
      <c r="B577" s="106" t="s">
        <v>17</v>
      </c>
      <c r="C577" s="107">
        <v>19322</v>
      </c>
      <c r="D577" s="107">
        <v>41717</v>
      </c>
      <c r="E577" s="107">
        <v>41729</v>
      </c>
      <c r="F577" s="108">
        <v>41766</v>
      </c>
      <c r="G577" s="109">
        <v>39000</v>
      </c>
      <c r="H577" s="109">
        <v>53.07</v>
      </c>
      <c r="I577" s="109">
        <v>0</v>
      </c>
      <c r="J577" s="109">
        <f t="shared" si="8"/>
        <v>39053.07</v>
      </c>
    </row>
    <row r="578" spans="1:10" s="102" customFormat="1" ht="18" customHeight="1" x14ac:dyDescent="0.2">
      <c r="A578" s="106" t="s">
        <v>33</v>
      </c>
      <c r="B578" s="106" t="s">
        <v>17</v>
      </c>
      <c r="C578" s="107">
        <v>19322</v>
      </c>
      <c r="D578" s="107">
        <v>41717</v>
      </c>
      <c r="E578" s="107">
        <v>41729</v>
      </c>
      <c r="F578" s="108">
        <v>41766</v>
      </c>
      <c r="G578" s="109">
        <v>39000</v>
      </c>
      <c r="H578" s="109">
        <v>53.07</v>
      </c>
      <c r="I578" s="109">
        <v>0</v>
      </c>
      <c r="J578" s="109">
        <f t="shared" si="8"/>
        <v>39053.07</v>
      </c>
    </row>
    <row r="579" spans="1:10" s="102" customFormat="1" ht="18" customHeight="1" x14ac:dyDescent="0.2">
      <c r="A579" s="106" t="s">
        <v>32</v>
      </c>
      <c r="B579" s="106" t="s">
        <v>17</v>
      </c>
      <c r="C579" s="107">
        <v>17231</v>
      </c>
      <c r="D579" s="107">
        <v>43043</v>
      </c>
      <c r="E579" s="107">
        <v>43055</v>
      </c>
      <c r="F579" s="108">
        <v>43069</v>
      </c>
      <c r="G579" s="109">
        <v>21000</v>
      </c>
      <c r="H579" s="109">
        <v>14.96</v>
      </c>
      <c r="I579" s="109">
        <v>0</v>
      </c>
      <c r="J579" s="109">
        <f t="shared" si="8"/>
        <v>21014.959999999999</v>
      </c>
    </row>
    <row r="580" spans="1:10" s="102" customFormat="1" ht="18" customHeight="1" x14ac:dyDescent="0.2">
      <c r="A580" s="106" t="s">
        <v>32</v>
      </c>
      <c r="B580" s="106" t="s">
        <v>17</v>
      </c>
      <c r="C580" s="107">
        <v>20852</v>
      </c>
      <c r="D580" s="107">
        <v>42924</v>
      </c>
      <c r="E580" s="107">
        <v>42934</v>
      </c>
      <c r="F580" s="108">
        <v>42965</v>
      </c>
      <c r="G580" s="109">
        <v>133000</v>
      </c>
      <c r="H580" s="109">
        <v>149.4</v>
      </c>
      <c r="I580" s="109">
        <v>0</v>
      </c>
      <c r="J580" s="109">
        <f t="shared" si="8"/>
        <v>133149.4</v>
      </c>
    </row>
    <row r="581" spans="1:10" s="102" customFormat="1" ht="18" customHeight="1" x14ac:dyDescent="0.2">
      <c r="A581" s="106" t="s">
        <v>35</v>
      </c>
      <c r="B581" s="106" t="s">
        <v>17</v>
      </c>
      <c r="C581" s="107">
        <v>20852</v>
      </c>
      <c r="D581" s="107">
        <v>42924</v>
      </c>
      <c r="E581" s="107">
        <v>42934</v>
      </c>
      <c r="F581" s="108">
        <v>42965</v>
      </c>
      <c r="G581" s="109">
        <v>133000</v>
      </c>
      <c r="H581" s="109">
        <v>149.4</v>
      </c>
      <c r="I581" s="109">
        <v>0</v>
      </c>
      <c r="J581" s="109">
        <f t="shared" si="8"/>
        <v>133149.4</v>
      </c>
    </row>
    <row r="582" spans="1:10" s="102" customFormat="1" ht="18" customHeight="1" x14ac:dyDescent="0.2">
      <c r="A582" s="106" t="s">
        <v>31</v>
      </c>
      <c r="B582" s="106" t="s">
        <v>13</v>
      </c>
      <c r="C582" s="107">
        <v>24650</v>
      </c>
      <c r="D582" s="107">
        <v>41656</v>
      </c>
      <c r="E582" s="107">
        <v>41662</v>
      </c>
      <c r="F582" s="108">
        <v>41676</v>
      </c>
      <c r="G582" s="109">
        <v>34000</v>
      </c>
      <c r="H582" s="109">
        <v>18.89</v>
      </c>
      <c r="I582" s="109">
        <v>0</v>
      </c>
      <c r="J582" s="109">
        <f t="shared" si="8"/>
        <v>34018.89</v>
      </c>
    </row>
    <row r="583" spans="1:10" s="102" customFormat="1" ht="18" customHeight="1" x14ac:dyDescent="0.2">
      <c r="A583" s="106" t="s">
        <v>37</v>
      </c>
      <c r="B583" s="106" t="s">
        <v>13</v>
      </c>
      <c r="C583" s="107">
        <v>24650</v>
      </c>
      <c r="D583" s="107">
        <v>41656</v>
      </c>
      <c r="E583" s="107">
        <v>41683</v>
      </c>
      <c r="F583" s="108">
        <v>41690</v>
      </c>
      <c r="G583" s="109">
        <v>20000</v>
      </c>
      <c r="H583" s="109">
        <f>9.44+9.44</f>
        <v>18.88</v>
      </c>
      <c r="I583" s="109">
        <v>0</v>
      </c>
      <c r="J583" s="109">
        <f t="shared" si="8"/>
        <v>20018.88</v>
      </c>
    </row>
    <row r="584" spans="1:10" s="102" customFormat="1" ht="18" customHeight="1" x14ac:dyDescent="0.2">
      <c r="A584" s="106" t="s">
        <v>33</v>
      </c>
      <c r="B584" s="106" t="s">
        <v>13</v>
      </c>
      <c r="C584" s="107">
        <v>24650</v>
      </c>
      <c r="D584" s="107">
        <v>41656</v>
      </c>
      <c r="E584" s="107">
        <v>41662</v>
      </c>
      <c r="F584" s="108">
        <v>41676</v>
      </c>
      <c r="G584" s="109">
        <v>34000</v>
      </c>
      <c r="H584" s="109">
        <v>18.89</v>
      </c>
      <c r="I584" s="109">
        <v>0</v>
      </c>
      <c r="J584" s="109">
        <f t="shared" ref="J584:J647" si="9">+G584+H584+I584</f>
        <v>34018.89</v>
      </c>
    </row>
    <row r="585" spans="1:10" s="102" customFormat="1" ht="18" customHeight="1" x14ac:dyDescent="0.2">
      <c r="A585" s="106" t="s">
        <v>170</v>
      </c>
      <c r="B585" s="106" t="s">
        <v>13</v>
      </c>
      <c r="C585" s="107">
        <v>24650</v>
      </c>
      <c r="D585" s="107">
        <v>41656</v>
      </c>
      <c r="E585" s="107">
        <v>41662</v>
      </c>
      <c r="F585" s="108">
        <v>41676</v>
      </c>
      <c r="G585" s="109">
        <v>102000</v>
      </c>
      <c r="H585" s="109">
        <v>56.67</v>
      </c>
      <c r="I585" s="109">
        <v>0</v>
      </c>
      <c r="J585" s="109">
        <f t="shared" si="9"/>
        <v>102056.67</v>
      </c>
    </row>
    <row r="586" spans="1:10" s="102" customFormat="1" ht="18" customHeight="1" x14ac:dyDescent="0.2">
      <c r="A586" s="106" t="s">
        <v>37</v>
      </c>
      <c r="B586" s="106" t="s">
        <v>13</v>
      </c>
      <c r="C586" s="107">
        <v>21338</v>
      </c>
      <c r="D586" s="107">
        <v>41894</v>
      </c>
      <c r="E586" s="107">
        <v>41920</v>
      </c>
      <c r="F586" s="108">
        <v>41935</v>
      </c>
      <c r="G586" s="109">
        <v>20000</v>
      </c>
      <c r="H586" s="109">
        <f>11.39+11.39</f>
        <v>22.78</v>
      </c>
      <c r="I586" s="109">
        <v>0</v>
      </c>
      <c r="J586" s="109">
        <f t="shared" si="9"/>
        <v>20022.78</v>
      </c>
    </row>
    <row r="587" spans="1:10" s="102" customFormat="1" ht="18" customHeight="1" x14ac:dyDescent="0.2">
      <c r="A587" s="106" t="s">
        <v>32</v>
      </c>
      <c r="B587" s="106" t="s">
        <v>17</v>
      </c>
      <c r="C587" s="107">
        <v>18519</v>
      </c>
      <c r="D587" s="107">
        <v>42991</v>
      </c>
      <c r="E587" s="107">
        <v>43000</v>
      </c>
      <c r="F587" s="108">
        <v>43018</v>
      </c>
      <c r="G587" s="109">
        <v>10000</v>
      </c>
      <c r="H587" s="109">
        <v>7.4</v>
      </c>
      <c r="I587" s="109">
        <v>0</v>
      </c>
      <c r="J587" s="109">
        <f t="shared" si="9"/>
        <v>10007.4</v>
      </c>
    </row>
    <row r="588" spans="1:10" s="102" customFormat="1" ht="18" customHeight="1" x14ac:dyDescent="0.2">
      <c r="A588" s="106" t="s">
        <v>32</v>
      </c>
      <c r="B588" s="106" t="s">
        <v>13</v>
      </c>
      <c r="C588" s="107">
        <v>12457</v>
      </c>
      <c r="D588" s="107">
        <v>42799</v>
      </c>
      <c r="E588" s="107">
        <v>42801</v>
      </c>
      <c r="F588" s="108">
        <v>42817</v>
      </c>
      <c r="G588" s="109">
        <v>22500</v>
      </c>
      <c r="H588" s="109">
        <v>11.1</v>
      </c>
      <c r="I588" s="109">
        <v>0</v>
      </c>
      <c r="J588" s="109">
        <f t="shared" si="9"/>
        <v>22511.1</v>
      </c>
    </row>
    <row r="589" spans="1:10" s="102" customFormat="1" ht="18" customHeight="1" x14ac:dyDescent="0.2">
      <c r="A589" s="106" t="s">
        <v>32</v>
      </c>
      <c r="B589" s="106" t="s">
        <v>17</v>
      </c>
      <c r="C589" s="107">
        <v>11203</v>
      </c>
      <c r="D589" s="107">
        <v>43039</v>
      </c>
      <c r="E589" s="107">
        <v>43048</v>
      </c>
      <c r="F589" s="108">
        <v>43055</v>
      </c>
      <c r="G589" s="109">
        <v>16000</v>
      </c>
      <c r="H589" s="109">
        <v>7.01</v>
      </c>
      <c r="I589" s="109">
        <v>0</v>
      </c>
      <c r="J589" s="109">
        <f t="shared" si="9"/>
        <v>16007.01</v>
      </c>
    </row>
    <row r="590" spans="1:10" s="102" customFormat="1" ht="18" customHeight="1" x14ac:dyDescent="0.2">
      <c r="A590" s="106" t="s">
        <v>32</v>
      </c>
      <c r="B590" s="106" t="s">
        <v>17</v>
      </c>
      <c r="C590" s="107">
        <v>16821</v>
      </c>
      <c r="D590" s="107">
        <v>43098</v>
      </c>
      <c r="E590" s="107">
        <v>43131</v>
      </c>
      <c r="F590" s="108">
        <v>43165</v>
      </c>
      <c r="G590" s="109">
        <v>17500</v>
      </c>
      <c r="H590" s="109">
        <v>32.119999999999997</v>
      </c>
      <c r="I590" s="109">
        <v>0</v>
      </c>
      <c r="J590" s="109">
        <f t="shared" si="9"/>
        <v>17532.12</v>
      </c>
    </row>
    <row r="591" spans="1:10" s="102" customFormat="1" ht="18" customHeight="1" x14ac:dyDescent="0.2">
      <c r="A591" s="106" t="s">
        <v>37</v>
      </c>
      <c r="B591" s="106" t="s">
        <v>17</v>
      </c>
      <c r="C591" s="107">
        <v>27570</v>
      </c>
      <c r="D591" s="107">
        <v>43123</v>
      </c>
      <c r="E591" s="107">
        <v>43161</v>
      </c>
      <c r="F591" s="108">
        <v>43214</v>
      </c>
      <c r="G591" s="109">
        <v>20000</v>
      </c>
      <c r="H591" s="109">
        <f>24.93+24.93</f>
        <v>49.86</v>
      </c>
      <c r="I591" s="109">
        <v>0</v>
      </c>
      <c r="J591" s="109">
        <f t="shared" si="9"/>
        <v>20049.86</v>
      </c>
    </row>
    <row r="592" spans="1:10" s="102" customFormat="1" ht="18" customHeight="1" x14ac:dyDescent="0.2">
      <c r="A592" s="106" t="s">
        <v>32</v>
      </c>
      <c r="B592" s="106" t="s">
        <v>17</v>
      </c>
      <c r="C592" s="107">
        <v>6100</v>
      </c>
      <c r="D592" s="107">
        <v>41675</v>
      </c>
      <c r="E592" s="107">
        <v>41682</v>
      </c>
      <c r="F592" s="108">
        <v>41691</v>
      </c>
      <c r="G592" s="109">
        <v>8500</v>
      </c>
      <c r="H592" s="109">
        <v>3.78</v>
      </c>
      <c r="I592" s="109">
        <v>0</v>
      </c>
      <c r="J592" s="109">
        <f t="shared" si="9"/>
        <v>8503.7800000000007</v>
      </c>
    </row>
    <row r="593" spans="1:10" s="102" customFormat="1" ht="18" customHeight="1" x14ac:dyDescent="0.2">
      <c r="A593" s="106" t="s">
        <v>32</v>
      </c>
      <c r="B593" s="106" t="s">
        <v>13</v>
      </c>
      <c r="C593" s="107">
        <v>11295</v>
      </c>
      <c r="D593" s="107">
        <v>42659</v>
      </c>
      <c r="E593" s="107">
        <v>42663</v>
      </c>
      <c r="F593" s="108">
        <v>42684</v>
      </c>
      <c r="G593" s="109">
        <v>16000</v>
      </c>
      <c r="H593" s="109">
        <v>10.96</v>
      </c>
      <c r="I593" s="109">
        <v>0</v>
      </c>
      <c r="J593" s="109">
        <f t="shared" si="9"/>
        <v>16010.96</v>
      </c>
    </row>
    <row r="594" spans="1:10" s="102" customFormat="1" ht="18" customHeight="1" x14ac:dyDescent="0.2">
      <c r="A594" s="106" t="s">
        <v>32</v>
      </c>
      <c r="B594" s="106" t="s">
        <v>17</v>
      </c>
      <c r="C594" s="107">
        <v>8355</v>
      </c>
      <c r="D594" s="107">
        <v>41740</v>
      </c>
      <c r="E594" s="107">
        <v>41753</v>
      </c>
      <c r="F594" s="108">
        <v>41779</v>
      </c>
      <c r="G594" s="109">
        <v>9000</v>
      </c>
      <c r="H594" s="109">
        <v>9.75</v>
      </c>
      <c r="I594" s="109">
        <v>0</v>
      </c>
      <c r="J594" s="109">
        <f t="shared" si="9"/>
        <v>9009.75</v>
      </c>
    </row>
    <row r="595" spans="1:10" s="102" customFormat="1" ht="18" customHeight="1" x14ac:dyDescent="0.2">
      <c r="A595" s="106" t="s">
        <v>32</v>
      </c>
      <c r="B595" s="106" t="s">
        <v>13</v>
      </c>
      <c r="C595" s="107">
        <v>11899</v>
      </c>
      <c r="D595" s="107">
        <v>42926</v>
      </c>
      <c r="E595" s="107">
        <v>42928</v>
      </c>
      <c r="F595" s="108">
        <v>42948</v>
      </c>
      <c r="G595" s="109">
        <v>60500</v>
      </c>
      <c r="H595" s="109">
        <v>36.47</v>
      </c>
      <c r="I595" s="109">
        <v>0</v>
      </c>
      <c r="J595" s="109">
        <f t="shared" si="9"/>
        <v>60536.47</v>
      </c>
    </row>
    <row r="596" spans="1:10" s="102" customFormat="1" ht="18" customHeight="1" x14ac:dyDescent="0.2">
      <c r="A596" s="106" t="s">
        <v>32</v>
      </c>
      <c r="B596" s="106" t="s">
        <v>13</v>
      </c>
      <c r="C596" s="107">
        <v>19685</v>
      </c>
      <c r="D596" s="107">
        <v>42471</v>
      </c>
      <c r="E596" s="107">
        <v>42474</v>
      </c>
      <c r="F596" s="108">
        <v>42486</v>
      </c>
      <c r="G596" s="109">
        <v>40000</v>
      </c>
      <c r="H596" s="109">
        <v>16.440000000000001</v>
      </c>
      <c r="I596" s="109">
        <v>0</v>
      </c>
      <c r="J596" s="109">
        <f t="shared" si="9"/>
        <v>40016.44</v>
      </c>
    </row>
    <row r="597" spans="1:10" s="102" customFormat="1" ht="18" customHeight="1" x14ac:dyDescent="0.2">
      <c r="A597" s="106" t="s">
        <v>35</v>
      </c>
      <c r="B597" s="106" t="s">
        <v>13</v>
      </c>
      <c r="C597" s="107">
        <v>19685</v>
      </c>
      <c r="D597" s="107">
        <v>42471</v>
      </c>
      <c r="E597" s="107">
        <v>42474</v>
      </c>
      <c r="F597" s="108">
        <v>42486</v>
      </c>
      <c r="G597" s="109">
        <v>20000</v>
      </c>
      <c r="H597" s="109">
        <v>8.2200000000000006</v>
      </c>
      <c r="I597" s="109">
        <v>0</v>
      </c>
      <c r="J597" s="109">
        <f t="shared" si="9"/>
        <v>20008.22</v>
      </c>
    </row>
    <row r="598" spans="1:10" s="102" customFormat="1" ht="18" customHeight="1" x14ac:dyDescent="0.2">
      <c r="A598" s="106" t="s">
        <v>173</v>
      </c>
      <c r="B598" s="106" t="s">
        <v>13</v>
      </c>
      <c r="C598" s="107">
        <v>19685</v>
      </c>
      <c r="D598" s="107">
        <v>42471</v>
      </c>
      <c r="E598" s="107">
        <v>42474</v>
      </c>
      <c r="F598" s="108">
        <v>42486</v>
      </c>
      <c r="G598" s="109">
        <v>40000</v>
      </c>
      <c r="H598" s="109">
        <v>16.440000000000001</v>
      </c>
      <c r="I598" s="109">
        <v>0</v>
      </c>
      <c r="J598" s="109">
        <f t="shared" si="9"/>
        <v>40016.44</v>
      </c>
    </row>
    <row r="599" spans="1:10" s="102" customFormat="1" ht="18" customHeight="1" x14ac:dyDescent="0.2">
      <c r="A599" s="106" t="s">
        <v>32</v>
      </c>
      <c r="B599" s="106" t="s">
        <v>17</v>
      </c>
      <c r="C599" s="107">
        <v>17292</v>
      </c>
      <c r="D599" s="107">
        <v>43051</v>
      </c>
      <c r="E599" s="107">
        <v>43068</v>
      </c>
      <c r="F599" s="108">
        <v>43098</v>
      </c>
      <c r="G599" s="109">
        <v>19500</v>
      </c>
      <c r="H599" s="109">
        <v>25.11</v>
      </c>
      <c r="I599" s="109">
        <v>0</v>
      </c>
      <c r="J599" s="109">
        <f t="shared" si="9"/>
        <v>19525.11</v>
      </c>
    </row>
    <row r="600" spans="1:10" s="102" customFormat="1" ht="18" customHeight="1" x14ac:dyDescent="0.2">
      <c r="A600" s="106" t="s">
        <v>32</v>
      </c>
      <c r="B600" s="106" t="s">
        <v>13</v>
      </c>
      <c r="C600" s="107">
        <v>8586</v>
      </c>
      <c r="D600" s="107">
        <v>42639</v>
      </c>
      <c r="E600" s="107">
        <v>42641</v>
      </c>
      <c r="F600" s="108">
        <v>42681</v>
      </c>
      <c r="G600" s="109">
        <v>14500</v>
      </c>
      <c r="H600" s="109">
        <v>15.42</v>
      </c>
      <c r="I600" s="109">
        <v>0</v>
      </c>
      <c r="J600" s="109">
        <f t="shared" si="9"/>
        <v>14515.42</v>
      </c>
    </row>
    <row r="601" spans="1:10" s="102" customFormat="1" ht="18" customHeight="1" x14ac:dyDescent="0.2">
      <c r="A601" s="106" t="s">
        <v>32</v>
      </c>
      <c r="B601" s="106" t="s">
        <v>13</v>
      </c>
      <c r="C601" s="107">
        <v>18457</v>
      </c>
      <c r="D601" s="107">
        <v>43032</v>
      </c>
      <c r="E601" s="107">
        <v>43039</v>
      </c>
      <c r="F601" s="108">
        <v>43052</v>
      </c>
      <c r="G601" s="109">
        <v>28500</v>
      </c>
      <c r="H601" s="109">
        <v>15.62</v>
      </c>
      <c r="I601" s="109">
        <v>0</v>
      </c>
      <c r="J601" s="109">
        <f t="shared" si="9"/>
        <v>28515.62</v>
      </c>
    </row>
    <row r="602" spans="1:10" s="102" customFormat="1" ht="18" customHeight="1" x14ac:dyDescent="0.2">
      <c r="A602" s="106" t="s">
        <v>31</v>
      </c>
      <c r="B602" s="106" t="s">
        <v>17</v>
      </c>
      <c r="C602" s="107">
        <v>20922</v>
      </c>
      <c r="D602" s="107">
        <v>41842</v>
      </c>
      <c r="E602" s="107">
        <v>41842</v>
      </c>
      <c r="F602" s="108">
        <v>41845</v>
      </c>
      <c r="G602" s="109">
        <v>47000</v>
      </c>
      <c r="H602" s="109">
        <v>0</v>
      </c>
      <c r="I602" s="109">
        <v>0</v>
      </c>
      <c r="J602" s="109">
        <f t="shared" si="9"/>
        <v>47000</v>
      </c>
    </row>
    <row r="603" spans="1:10" s="102" customFormat="1" ht="18" customHeight="1" x14ac:dyDescent="0.2">
      <c r="A603" s="106" t="s">
        <v>33</v>
      </c>
      <c r="B603" s="106" t="s">
        <v>17</v>
      </c>
      <c r="C603" s="107">
        <v>20922</v>
      </c>
      <c r="D603" s="107">
        <v>41842</v>
      </c>
      <c r="E603" s="107">
        <v>41842</v>
      </c>
      <c r="F603" s="108">
        <v>41845</v>
      </c>
      <c r="G603" s="109">
        <v>47000</v>
      </c>
      <c r="H603" s="109">
        <v>0</v>
      </c>
      <c r="I603" s="109">
        <v>0</v>
      </c>
      <c r="J603" s="109">
        <f t="shared" si="9"/>
        <v>47000</v>
      </c>
    </row>
    <row r="604" spans="1:10" s="102" customFormat="1" ht="18" customHeight="1" x14ac:dyDescent="0.2">
      <c r="A604" s="106" t="s">
        <v>170</v>
      </c>
      <c r="B604" s="106" t="s">
        <v>17</v>
      </c>
      <c r="C604" s="107">
        <v>20922</v>
      </c>
      <c r="D604" s="107">
        <v>41842</v>
      </c>
      <c r="E604" s="107">
        <v>41842</v>
      </c>
      <c r="F604" s="108">
        <v>41845</v>
      </c>
      <c r="G604" s="109">
        <v>141000</v>
      </c>
      <c r="H604" s="109">
        <v>0</v>
      </c>
      <c r="I604" s="109">
        <v>0</v>
      </c>
      <c r="J604" s="109">
        <f t="shared" si="9"/>
        <v>141000</v>
      </c>
    </row>
    <row r="605" spans="1:10" s="102" customFormat="1" ht="18" customHeight="1" x14ac:dyDescent="0.2">
      <c r="A605" s="106" t="s">
        <v>31</v>
      </c>
      <c r="B605" s="106" t="s">
        <v>13</v>
      </c>
      <c r="C605" s="107">
        <v>31520</v>
      </c>
      <c r="D605" s="107">
        <v>43383</v>
      </c>
      <c r="E605" s="107">
        <v>43389</v>
      </c>
      <c r="F605" s="108">
        <v>43467</v>
      </c>
      <c r="G605" s="109">
        <v>58000</v>
      </c>
      <c r="H605" s="109">
        <v>106.47</v>
      </c>
      <c r="I605" s="109">
        <v>0</v>
      </c>
      <c r="J605" s="109">
        <f t="shared" si="9"/>
        <v>58106.47</v>
      </c>
    </row>
    <row r="606" spans="1:10" s="102" customFormat="1" ht="18" customHeight="1" x14ac:dyDescent="0.2">
      <c r="A606" s="106" t="s">
        <v>36</v>
      </c>
      <c r="B606" s="106" t="s">
        <v>13</v>
      </c>
      <c r="C606" s="107">
        <v>31520</v>
      </c>
      <c r="D606" s="107">
        <v>43383</v>
      </c>
      <c r="E606" s="107">
        <v>43389</v>
      </c>
      <c r="F606" s="108">
        <v>43467</v>
      </c>
      <c r="G606" s="109">
        <v>58000</v>
      </c>
      <c r="H606" s="109">
        <v>133.47999999999999</v>
      </c>
      <c r="I606" s="109">
        <v>0</v>
      </c>
      <c r="J606" s="109">
        <f t="shared" si="9"/>
        <v>58133.48</v>
      </c>
    </row>
    <row r="607" spans="1:10" s="102" customFormat="1" ht="18" customHeight="1" x14ac:dyDescent="0.2">
      <c r="A607" s="106" t="s">
        <v>33</v>
      </c>
      <c r="B607" s="106" t="s">
        <v>13</v>
      </c>
      <c r="C607" s="107">
        <v>31520</v>
      </c>
      <c r="D607" s="107">
        <v>43383</v>
      </c>
      <c r="E607" s="107">
        <v>43389</v>
      </c>
      <c r="F607" s="108">
        <v>43467</v>
      </c>
      <c r="G607" s="109">
        <v>58000</v>
      </c>
      <c r="H607" s="109">
        <v>106.47</v>
      </c>
      <c r="I607" s="109">
        <v>0</v>
      </c>
      <c r="J607" s="109">
        <f t="shared" si="9"/>
        <v>58106.47</v>
      </c>
    </row>
    <row r="608" spans="1:10" s="102" customFormat="1" ht="18" customHeight="1" x14ac:dyDescent="0.2">
      <c r="A608" s="106" t="s">
        <v>38</v>
      </c>
      <c r="B608" s="106" t="s">
        <v>13</v>
      </c>
      <c r="C608" s="107">
        <v>31520</v>
      </c>
      <c r="D608" s="107">
        <v>43383</v>
      </c>
      <c r="E608" s="107">
        <v>43389</v>
      </c>
      <c r="F608" s="108">
        <v>43467</v>
      </c>
      <c r="G608" s="109">
        <v>58000</v>
      </c>
      <c r="H608" s="109">
        <v>133.47999999999999</v>
      </c>
      <c r="I608" s="109">
        <v>0</v>
      </c>
      <c r="J608" s="109">
        <f t="shared" si="9"/>
        <v>58133.48</v>
      </c>
    </row>
    <row r="609" spans="1:10" s="102" customFormat="1" ht="18" customHeight="1" x14ac:dyDescent="0.2">
      <c r="A609" s="106" t="s">
        <v>32</v>
      </c>
      <c r="B609" s="106" t="s">
        <v>17</v>
      </c>
      <c r="C609" s="107">
        <v>16494</v>
      </c>
      <c r="D609" s="107">
        <v>42832</v>
      </c>
      <c r="E609" s="107">
        <v>42852</v>
      </c>
      <c r="F609" s="108">
        <v>42871</v>
      </c>
      <c r="G609" s="109">
        <v>17500</v>
      </c>
      <c r="H609" s="109">
        <v>18.7</v>
      </c>
      <c r="I609" s="109">
        <v>0</v>
      </c>
      <c r="J609" s="109">
        <f t="shared" si="9"/>
        <v>17518.7</v>
      </c>
    </row>
    <row r="610" spans="1:10" s="102" customFormat="1" ht="18" customHeight="1" x14ac:dyDescent="0.2">
      <c r="A610" s="106" t="s">
        <v>32</v>
      </c>
      <c r="B610" s="106" t="s">
        <v>13</v>
      </c>
      <c r="C610" s="107">
        <v>15673</v>
      </c>
      <c r="D610" s="107">
        <v>42542</v>
      </c>
      <c r="E610" s="107">
        <v>42549</v>
      </c>
      <c r="F610" s="108">
        <v>42577</v>
      </c>
      <c r="G610" s="109">
        <v>51000</v>
      </c>
      <c r="H610" s="109">
        <v>48.9</v>
      </c>
      <c r="I610" s="109">
        <v>0</v>
      </c>
      <c r="J610" s="109">
        <f t="shared" si="9"/>
        <v>51048.9</v>
      </c>
    </row>
    <row r="611" spans="1:10" s="102" customFormat="1" ht="18" customHeight="1" x14ac:dyDescent="0.2">
      <c r="A611" s="106" t="s">
        <v>31</v>
      </c>
      <c r="B611" s="106" t="s">
        <v>17</v>
      </c>
      <c r="C611" s="107">
        <v>19781</v>
      </c>
      <c r="D611" s="107">
        <v>42087</v>
      </c>
      <c r="E611" s="107">
        <v>42094</v>
      </c>
      <c r="F611" s="108">
        <v>42102</v>
      </c>
      <c r="G611" s="109">
        <v>44000</v>
      </c>
      <c r="H611" s="109">
        <v>18.329999999999998</v>
      </c>
      <c r="I611" s="109">
        <v>0</v>
      </c>
      <c r="J611" s="109">
        <f t="shared" si="9"/>
        <v>44018.33</v>
      </c>
    </row>
    <row r="612" spans="1:10" s="102" customFormat="1" ht="18" customHeight="1" x14ac:dyDescent="0.2">
      <c r="A612" s="106" t="s">
        <v>31</v>
      </c>
      <c r="B612" s="106" t="s">
        <v>13</v>
      </c>
      <c r="C612" s="107">
        <v>20515</v>
      </c>
      <c r="D612" s="107">
        <v>42799</v>
      </c>
      <c r="E612" s="107">
        <v>42802</v>
      </c>
      <c r="F612" s="108">
        <v>42824</v>
      </c>
      <c r="G612" s="109">
        <v>90000</v>
      </c>
      <c r="H612" s="109">
        <v>61.65</v>
      </c>
      <c r="I612" s="109">
        <v>0</v>
      </c>
      <c r="J612" s="109">
        <f t="shared" si="9"/>
        <v>90061.65</v>
      </c>
    </row>
    <row r="613" spans="1:10" s="102" customFormat="1" ht="18" customHeight="1" x14ac:dyDescent="0.2">
      <c r="A613" s="106" t="s">
        <v>170</v>
      </c>
      <c r="B613" s="106" t="s">
        <v>13</v>
      </c>
      <c r="C613" s="107">
        <v>20515</v>
      </c>
      <c r="D613" s="107">
        <v>42799</v>
      </c>
      <c r="E613" s="107">
        <v>42802</v>
      </c>
      <c r="F613" s="108">
        <v>42824</v>
      </c>
      <c r="G613" s="109">
        <v>90000</v>
      </c>
      <c r="H613" s="109">
        <v>61.65</v>
      </c>
      <c r="I613" s="109">
        <v>0</v>
      </c>
      <c r="J613" s="109">
        <f t="shared" si="9"/>
        <v>90061.65</v>
      </c>
    </row>
    <row r="614" spans="1:10" s="102" customFormat="1" ht="18" customHeight="1" x14ac:dyDescent="0.2">
      <c r="A614" s="106" t="s">
        <v>31</v>
      </c>
      <c r="B614" s="106" t="s">
        <v>13</v>
      </c>
      <c r="C614" s="107">
        <v>18974</v>
      </c>
      <c r="D614" s="107">
        <v>42229</v>
      </c>
      <c r="E614" s="107">
        <v>42247</v>
      </c>
      <c r="F614" s="108">
        <v>42535</v>
      </c>
      <c r="G614" s="109">
        <v>97000</v>
      </c>
      <c r="H614" s="109">
        <v>824.48</v>
      </c>
      <c r="I614" s="109">
        <v>0</v>
      </c>
      <c r="J614" s="109">
        <f t="shared" si="9"/>
        <v>97824.48</v>
      </c>
    </row>
    <row r="615" spans="1:10" s="102" customFormat="1" ht="18" customHeight="1" x14ac:dyDescent="0.2">
      <c r="A615" s="106" t="s">
        <v>33</v>
      </c>
      <c r="B615" s="106" t="s">
        <v>13</v>
      </c>
      <c r="C615" s="107">
        <v>18974</v>
      </c>
      <c r="D615" s="107">
        <v>42229</v>
      </c>
      <c r="E615" s="107">
        <v>42247</v>
      </c>
      <c r="F615" s="108">
        <v>42535</v>
      </c>
      <c r="G615" s="109">
        <v>97000</v>
      </c>
      <c r="H615" s="109">
        <v>824.48</v>
      </c>
      <c r="I615" s="109">
        <v>0</v>
      </c>
      <c r="J615" s="109">
        <f t="shared" si="9"/>
        <v>97824.48</v>
      </c>
    </row>
    <row r="616" spans="1:10" s="102" customFormat="1" ht="18" customHeight="1" x14ac:dyDescent="0.2">
      <c r="A616" s="106" t="s">
        <v>32</v>
      </c>
      <c r="B616" s="106" t="s">
        <v>17</v>
      </c>
      <c r="C616" s="107">
        <v>16009</v>
      </c>
      <c r="D616" s="107">
        <v>42401</v>
      </c>
      <c r="E616" s="107">
        <v>42436</v>
      </c>
      <c r="F616" s="108">
        <v>42508</v>
      </c>
      <c r="G616" s="109">
        <v>22500</v>
      </c>
      <c r="H616" s="109">
        <v>66.88</v>
      </c>
      <c r="I616" s="109">
        <v>0</v>
      </c>
      <c r="J616" s="109">
        <f t="shared" si="9"/>
        <v>22566.880000000001</v>
      </c>
    </row>
    <row r="617" spans="1:10" s="102" customFormat="1" ht="18" customHeight="1" x14ac:dyDescent="0.2">
      <c r="A617" s="106" t="s">
        <v>32</v>
      </c>
      <c r="B617" s="106" t="s">
        <v>13</v>
      </c>
      <c r="C617" s="107">
        <v>14332</v>
      </c>
      <c r="D617" s="107">
        <v>41681</v>
      </c>
      <c r="E617" s="107">
        <v>41694</v>
      </c>
      <c r="F617" s="108">
        <v>41712</v>
      </c>
      <c r="G617" s="109">
        <v>48500</v>
      </c>
      <c r="H617" s="109">
        <v>41.76</v>
      </c>
      <c r="I617" s="109">
        <v>0</v>
      </c>
      <c r="J617" s="109">
        <f t="shared" si="9"/>
        <v>48541.760000000002</v>
      </c>
    </row>
    <row r="618" spans="1:10" s="102" customFormat="1" ht="18" customHeight="1" x14ac:dyDescent="0.2">
      <c r="A618" s="106" t="s">
        <v>32</v>
      </c>
      <c r="B618" s="106" t="s">
        <v>13</v>
      </c>
      <c r="C618" s="107">
        <v>9644</v>
      </c>
      <c r="D618" s="107">
        <v>43081</v>
      </c>
      <c r="E618" s="107">
        <v>43088</v>
      </c>
      <c r="F618" s="108">
        <v>43105</v>
      </c>
      <c r="G618" s="109">
        <v>26500</v>
      </c>
      <c r="H618" s="109">
        <v>17.420000000000002</v>
      </c>
      <c r="I618" s="109">
        <v>0</v>
      </c>
      <c r="J618" s="109">
        <f t="shared" si="9"/>
        <v>26517.42</v>
      </c>
    </row>
    <row r="619" spans="1:10" s="102" customFormat="1" ht="18" customHeight="1" x14ac:dyDescent="0.2">
      <c r="A619" s="106" t="s">
        <v>31</v>
      </c>
      <c r="B619" s="106" t="s">
        <v>17</v>
      </c>
      <c r="C619" s="107">
        <v>19764</v>
      </c>
      <c r="D619" s="107">
        <v>43347</v>
      </c>
      <c r="E619" s="107">
        <v>43349</v>
      </c>
      <c r="F619" s="108">
        <v>43431</v>
      </c>
      <c r="G619" s="109">
        <v>32000</v>
      </c>
      <c r="H619" s="109">
        <v>73.64</v>
      </c>
      <c r="I619" s="109">
        <v>0</v>
      </c>
      <c r="J619" s="109">
        <f t="shared" si="9"/>
        <v>32073.64</v>
      </c>
    </row>
    <row r="620" spans="1:10" s="102" customFormat="1" ht="18" customHeight="1" x14ac:dyDescent="0.2">
      <c r="A620" s="106" t="s">
        <v>36</v>
      </c>
      <c r="B620" s="106" t="s">
        <v>17</v>
      </c>
      <c r="C620" s="107">
        <v>19764</v>
      </c>
      <c r="D620" s="107">
        <v>43347</v>
      </c>
      <c r="E620" s="107">
        <v>43349</v>
      </c>
      <c r="F620" s="108"/>
      <c r="G620" s="109">
        <v>0</v>
      </c>
      <c r="H620" s="109">
        <v>0</v>
      </c>
      <c r="I620" s="109">
        <v>32000</v>
      </c>
      <c r="J620" s="109">
        <f t="shared" si="9"/>
        <v>32000</v>
      </c>
    </row>
    <row r="621" spans="1:10" s="102" customFormat="1" ht="18" customHeight="1" x14ac:dyDescent="0.2">
      <c r="A621" s="106" t="s">
        <v>33</v>
      </c>
      <c r="B621" s="106" t="s">
        <v>17</v>
      </c>
      <c r="C621" s="107">
        <v>19764</v>
      </c>
      <c r="D621" s="107">
        <v>43347</v>
      </c>
      <c r="E621" s="107">
        <v>43349</v>
      </c>
      <c r="F621" s="108">
        <v>43431</v>
      </c>
      <c r="G621" s="109">
        <v>32000</v>
      </c>
      <c r="H621" s="109">
        <v>73.64</v>
      </c>
      <c r="I621" s="109">
        <v>0</v>
      </c>
      <c r="J621" s="109">
        <f t="shared" si="9"/>
        <v>32073.64</v>
      </c>
    </row>
    <row r="622" spans="1:10" s="102" customFormat="1" ht="18" customHeight="1" x14ac:dyDescent="0.2">
      <c r="A622" s="106" t="s">
        <v>38</v>
      </c>
      <c r="B622" s="106" t="s">
        <v>17</v>
      </c>
      <c r="C622" s="107">
        <v>19764</v>
      </c>
      <c r="D622" s="107">
        <v>43347</v>
      </c>
      <c r="E622" s="107">
        <v>43349</v>
      </c>
      <c r="F622" s="108"/>
      <c r="G622" s="109">
        <v>0</v>
      </c>
      <c r="H622" s="109">
        <v>0</v>
      </c>
      <c r="I622" s="109">
        <v>32000</v>
      </c>
      <c r="J622" s="109">
        <f t="shared" si="9"/>
        <v>32000</v>
      </c>
    </row>
    <row r="623" spans="1:10" s="102" customFormat="1" ht="18" customHeight="1" x14ac:dyDescent="0.2">
      <c r="A623" s="106" t="s">
        <v>170</v>
      </c>
      <c r="B623" s="106" t="s">
        <v>17</v>
      </c>
      <c r="C623" s="107">
        <v>19764</v>
      </c>
      <c r="D623" s="107">
        <v>43347</v>
      </c>
      <c r="E623" s="107">
        <v>43349</v>
      </c>
      <c r="F623" s="108">
        <v>43431</v>
      </c>
      <c r="G623" s="109">
        <v>32000</v>
      </c>
      <c r="H623" s="109">
        <v>73.64</v>
      </c>
      <c r="I623" s="109">
        <v>0</v>
      </c>
      <c r="J623" s="109">
        <f t="shared" si="9"/>
        <v>32073.64</v>
      </c>
    </row>
    <row r="624" spans="1:10" s="102" customFormat="1" ht="18" customHeight="1" x14ac:dyDescent="0.2">
      <c r="A624" s="106" t="s">
        <v>32</v>
      </c>
      <c r="B624" s="106" t="s">
        <v>17</v>
      </c>
      <c r="C624" s="107">
        <v>9307</v>
      </c>
      <c r="D624" s="107">
        <v>42610</v>
      </c>
      <c r="E624" s="107">
        <v>42629</v>
      </c>
      <c r="F624" s="108">
        <v>42657</v>
      </c>
      <c r="G624" s="109">
        <v>16500</v>
      </c>
      <c r="H624" s="109">
        <v>21.25</v>
      </c>
      <c r="I624" s="109">
        <v>0</v>
      </c>
      <c r="J624" s="109">
        <f t="shared" si="9"/>
        <v>16521.25</v>
      </c>
    </row>
    <row r="625" spans="1:10" s="102" customFormat="1" ht="18" customHeight="1" x14ac:dyDescent="0.2">
      <c r="A625" s="106" t="s">
        <v>32</v>
      </c>
      <c r="B625" s="106" t="s">
        <v>13</v>
      </c>
      <c r="C625" s="107">
        <v>7532</v>
      </c>
      <c r="D625" s="107">
        <v>42466</v>
      </c>
      <c r="E625" s="107">
        <v>42475</v>
      </c>
      <c r="F625" s="108">
        <v>42521</v>
      </c>
      <c r="G625" s="109">
        <v>12000</v>
      </c>
      <c r="H625" s="109">
        <v>18.079999999999998</v>
      </c>
      <c r="I625" s="109">
        <v>0</v>
      </c>
      <c r="J625" s="109">
        <f t="shared" si="9"/>
        <v>12018.08</v>
      </c>
    </row>
    <row r="626" spans="1:10" s="102" customFormat="1" ht="18" customHeight="1" x14ac:dyDescent="0.2">
      <c r="A626" s="106" t="s">
        <v>32</v>
      </c>
      <c r="B626" s="106" t="s">
        <v>17</v>
      </c>
      <c r="C626" s="107">
        <v>7639</v>
      </c>
      <c r="D626" s="107">
        <v>42792</v>
      </c>
      <c r="E626" s="107">
        <v>42795</v>
      </c>
      <c r="F626" s="108">
        <v>42832</v>
      </c>
      <c r="G626" s="109">
        <v>8000</v>
      </c>
      <c r="H626" s="109">
        <v>8.76</v>
      </c>
      <c r="I626" s="109">
        <v>0</v>
      </c>
      <c r="J626" s="109">
        <f t="shared" si="9"/>
        <v>8008.76</v>
      </c>
    </row>
    <row r="627" spans="1:10" s="102" customFormat="1" ht="18" customHeight="1" x14ac:dyDescent="0.2">
      <c r="A627" s="106" t="s">
        <v>32</v>
      </c>
      <c r="B627" s="106" t="s">
        <v>13</v>
      </c>
      <c r="C627" s="107">
        <v>9441</v>
      </c>
      <c r="D627" s="107">
        <v>43013</v>
      </c>
      <c r="E627" s="107">
        <v>43018</v>
      </c>
      <c r="F627" s="108">
        <v>43045</v>
      </c>
      <c r="G627" s="109">
        <v>26000</v>
      </c>
      <c r="H627" s="109">
        <v>22.79</v>
      </c>
      <c r="I627" s="109">
        <v>0</v>
      </c>
      <c r="J627" s="109">
        <f t="shared" si="9"/>
        <v>26022.79</v>
      </c>
    </row>
    <row r="628" spans="1:10" s="102" customFormat="1" ht="18" customHeight="1" x14ac:dyDescent="0.2">
      <c r="A628" s="106" t="s">
        <v>32</v>
      </c>
      <c r="B628" s="106" t="s">
        <v>17</v>
      </c>
      <c r="C628" s="107">
        <v>10354</v>
      </c>
      <c r="D628" s="107">
        <v>42278</v>
      </c>
      <c r="E628" s="107">
        <v>42293</v>
      </c>
      <c r="F628" s="108">
        <v>42304</v>
      </c>
      <c r="G628" s="109">
        <v>19000</v>
      </c>
      <c r="H628" s="109">
        <v>13.72</v>
      </c>
      <c r="I628" s="109">
        <v>0</v>
      </c>
      <c r="J628" s="109">
        <f t="shared" si="9"/>
        <v>19013.72</v>
      </c>
    </row>
    <row r="629" spans="1:10" s="102" customFormat="1" ht="18" customHeight="1" x14ac:dyDescent="0.2">
      <c r="A629" s="106" t="s">
        <v>31</v>
      </c>
      <c r="B629" s="106" t="s">
        <v>13</v>
      </c>
      <c r="C629" s="107">
        <v>22666</v>
      </c>
      <c r="D629" s="107">
        <v>43157</v>
      </c>
      <c r="E629" s="107">
        <v>43160</v>
      </c>
      <c r="F629" s="108">
        <v>43173</v>
      </c>
      <c r="G629" s="109">
        <v>54000</v>
      </c>
      <c r="H629" s="109">
        <v>23.67</v>
      </c>
      <c r="I629" s="109">
        <v>0</v>
      </c>
      <c r="J629" s="109">
        <f t="shared" si="9"/>
        <v>54023.67</v>
      </c>
    </row>
    <row r="630" spans="1:10" s="102" customFormat="1" ht="18" customHeight="1" x14ac:dyDescent="0.2">
      <c r="A630" s="106" t="s">
        <v>33</v>
      </c>
      <c r="B630" s="106" t="s">
        <v>13</v>
      </c>
      <c r="C630" s="107">
        <v>22666</v>
      </c>
      <c r="D630" s="107">
        <v>43157</v>
      </c>
      <c r="E630" s="107">
        <v>43160</v>
      </c>
      <c r="F630" s="108">
        <v>43173</v>
      </c>
      <c r="G630" s="109">
        <v>54000</v>
      </c>
      <c r="H630" s="109">
        <v>23.67</v>
      </c>
      <c r="I630" s="109">
        <v>0</v>
      </c>
      <c r="J630" s="109">
        <f t="shared" si="9"/>
        <v>54023.67</v>
      </c>
    </row>
    <row r="631" spans="1:10" s="102" customFormat="1" ht="18" customHeight="1" x14ac:dyDescent="0.2">
      <c r="A631" s="106" t="s">
        <v>170</v>
      </c>
      <c r="B631" s="106" t="s">
        <v>13</v>
      </c>
      <c r="C631" s="107">
        <v>22666</v>
      </c>
      <c r="D631" s="107">
        <v>43157</v>
      </c>
      <c r="E631" s="107">
        <v>43160</v>
      </c>
      <c r="F631" s="108">
        <v>43173</v>
      </c>
      <c r="G631" s="109">
        <v>54000</v>
      </c>
      <c r="H631" s="109">
        <v>23.67</v>
      </c>
      <c r="I631" s="109">
        <v>0</v>
      </c>
      <c r="J631" s="109">
        <f t="shared" si="9"/>
        <v>54023.67</v>
      </c>
    </row>
    <row r="632" spans="1:10" s="102" customFormat="1" ht="18" customHeight="1" x14ac:dyDescent="0.2">
      <c r="A632" s="106" t="s">
        <v>32</v>
      </c>
      <c r="B632" s="106" t="s">
        <v>17</v>
      </c>
      <c r="C632" s="107">
        <v>19017</v>
      </c>
      <c r="D632" s="107">
        <v>42222</v>
      </c>
      <c r="E632" s="107">
        <v>42230</v>
      </c>
      <c r="F632" s="108">
        <v>42240</v>
      </c>
      <c r="G632" s="109">
        <v>94000</v>
      </c>
      <c r="H632" s="109">
        <v>47</v>
      </c>
      <c r="I632" s="109">
        <v>0</v>
      </c>
      <c r="J632" s="109">
        <f t="shared" si="9"/>
        <v>94047</v>
      </c>
    </row>
    <row r="633" spans="1:10" s="102" customFormat="1" ht="18" customHeight="1" x14ac:dyDescent="0.2">
      <c r="A633" s="106" t="s">
        <v>35</v>
      </c>
      <c r="B633" s="106" t="s">
        <v>17</v>
      </c>
      <c r="C633" s="107">
        <v>19017</v>
      </c>
      <c r="D633" s="107">
        <v>42222</v>
      </c>
      <c r="E633" s="107">
        <v>42230</v>
      </c>
      <c r="F633" s="108">
        <v>42240</v>
      </c>
      <c r="G633" s="109">
        <v>94000</v>
      </c>
      <c r="H633" s="109">
        <v>47</v>
      </c>
      <c r="I633" s="109">
        <v>0</v>
      </c>
      <c r="J633" s="109">
        <f t="shared" si="9"/>
        <v>94047</v>
      </c>
    </row>
    <row r="634" spans="1:10" s="102" customFormat="1" ht="18" customHeight="1" x14ac:dyDescent="0.2">
      <c r="A634" s="106" t="s">
        <v>32</v>
      </c>
      <c r="B634" s="106" t="s">
        <v>13</v>
      </c>
      <c r="C634" s="107">
        <v>14179</v>
      </c>
      <c r="D634" s="107">
        <v>42584</v>
      </c>
      <c r="E634" s="107">
        <v>42585</v>
      </c>
      <c r="F634" s="108">
        <v>42604</v>
      </c>
      <c r="G634" s="109">
        <v>18500</v>
      </c>
      <c r="H634" s="109">
        <v>10.14</v>
      </c>
      <c r="I634" s="109">
        <v>0</v>
      </c>
      <c r="J634" s="109">
        <f t="shared" si="9"/>
        <v>18510.14</v>
      </c>
    </row>
    <row r="635" spans="1:10" s="102" customFormat="1" ht="18" customHeight="1" x14ac:dyDescent="0.2">
      <c r="A635" s="106" t="s">
        <v>32</v>
      </c>
      <c r="B635" s="106" t="s">
        <v>13</v>
      </c>
      <c r="C635" s="107">
        <v>14853</v>
      </c>
      <c r="D635" s="107">
        <v>42892</v>
      </c>
      <c r="E635" s="107">
        <v>42905</v>
      </c>
      <c r="F635" s="108">
        <v>42913</v>
      </c>
      <c r="G635" s="109">
        <v>5500</v>
      </c>
      <c r="H635" s="109">
        <v>3.16</v>
      </c>
      <c r="I635" s="109">
        <v>0</v>
      </c>
      <c r="J635" s="109">
        <f t="shared" si="9"/>
        <v>5503.16</v>
      </c>
    </row>
    <row r="636" spans="1:10" s="102" customFormat="1" ht="18" customHeight="1" x14ac:dyDescent="0.2">
      <c r="A636" s="106" t="s">
        <v>32</v>
      </c>
      <c r="B636" s="106" t="s">
        <v>17</v>
      </c>
      <c r="C636" s="107">
        <v>6956</v>
      </c>
      <c r="D636" s="107">
        <v>43136</v>
      </c>
      <c r="E636" s="107">
        <v>43165</v>
      </c>
      <c r="F636" s="108">
        <v>43185</v>
      </c>
      <c r="G636" s="109">
        <v>8500</v>
      </c>
      <c r="H636" s="109">
        <v>11.41</v>
      </c>
      <c r="I636" s="109">
        <v>0</v>
      </c>
      <c r="J636" s="109">
        <f t="shared" si="9"/>
        <v>8511.41</v>
      </c>
    </row>
    <row r="637" spans="1:10" s="102" customFormat="1" ht="18" customHeight="1" x14ac:dyDescent="0.2">
      <c r="A637" s="106" t="s">
        <v>31</v>
      </c>
      <c r="B637" s="106" t="s">
        <v>13</v>
      </c>
      <c r="C637" s="107">
        <v>23057</v>
      </c>
      <c r="D637" s="107">
        <v>42660</v>
      </c>
      <c r="E637" s="107">
        <v>42667</v>
      </c>
      <c r="F637" s="108">
        <v>42682</v>
      </c>
      <c r="G637" s="109">
        <v>62000</v>
      </c>
      <c r="H637" s="109">
        <v>37.369999999999997</v>
      </c>
      <c r="I637" s="109">
        <v>0</v>
      </c>
      <c r="J637" s="109">
        <f t="shared" si="9"/>
        <v>62037.37</v>
      </c>
    </row>
    <row r="638" spans="1:10" s="102" customFormat="1" ht="18" customHeight="1" x14ac:dyDescent="0.2">
      <c r="A638" s="106" t="s">
        <v>32</v>
      </c>
      <c r="B638" s="106" t="s">
        <v>17</v>
      </c>
      <c r="C638" s="107">
        <v>13340</v>
      </c>
      <c r="D638" s="107">
        <v>42818</v>
      </c>
      <c r="E638" s="107">
        <v>42829</v>
      </c>
      <c r="F638" s="108">
        <v>42836</v>
      </c>
      <c r="G638" s="109">
        <v>42000</v>
      </c>
      <c r="H638" s="109">
        <v>20.71</v>
      </c>
      <c r="I638" s="109">
        <v>0</v>
      </c>
      <c r="J638" s="109">
        <f t="shared" si="9"/>
        <v>42020.71</v>
      </c>
    </row>
    <row r="639" spans="1:10" s="102" customFormat="1" ht="18" customHeight="1" x14ac:dyDescent="0.2">
      <c r="A639" s="106" t="s">
        <v>32</v>
      </c>
      <c r="B639" s="106" t="s">
        <v>13</v>
      </c>
      <c r="C639" s="107">
        <v>17933</v>
      </c>
      <c r="D639" s="107">
        <v>42221</v>
      </c>
      <c r="E639" s="107">
        <v>42230</v>
      </c>
      <c r="F639" s="108">
        <v>42256</v>
      </c>
      <c r="G639" s="109">
        <v>16000</v>
      </c>
      <c r="H639" s="109">
        <v>12.88</v>
      </c>
      <c r="I639" s="109">
        <v>0</v>
      </c>
      <c r="J639" s="109">
        <f t="shared" si="9"/>
        <v>16012.88</v>
      </c>
    </row>
    <row r="640" spans="1:10" s="102" customFormat="1" ht="18" customHeight="1" x14ac:dyDescent="0.2">
      <c r="A640" s="106" t="s">
        <v>32</v>
      </c>
      <c r="B640" s="106" t="s">
        <v>13</v>
      </c>
      <c r="C640" s="107">
        <v>8569</v>
      </c>
      <c r="D640" s="107">
        <v>42102</v>
      </c>
      <c r="E640" s="107">
        <v>42138</v>
      </c>
      <c r="F640" s="108">
        <v>42177</v>
      </c>
      <c r="G640" s="109">
        <v>10000</v>
      </c>
      <c r="H640" s="109">
        <v>20.84</v>
      </c>
      <c r="I640" s="109">
        <v>0</v>
      </c>
      <c r="J640" s="109">
        <f t="shared" si="9"/>
        <v>10020.84</v>
      </c>
    </row>
    <row r="641" spans="1:10" s="102" customFormat="1" ht="18" customHeight="1" x14ac:dyDescent="0.2">
      <c r="A641" s="106" t="s">
        <v>32</v>
      </c>
      <c r="B641" s="106" t="s">
        <v>17</v>
      </c>
      <c r="C641" s="107">
        <v>18860</v>
      </c>
      <c r="D641" s="107">
        <v>43446</v>
      </c>
      <c r="E641" s="107">
        <v>43472</v>
      </c>
      <c r="F641" s="108">
        <v>43524</v>
      </c>
      <c r="G641" s="109">
        <v>41000</v>
      </c>
      <c r="H641" s="109">
        <v>87.62</v>
      </c>
      <c r="I641" s="109">
        <v>0</v>
      </c>
      <c r="J641" s="109">
        <f t="shared" si="9"/>
        <v>41087.620000000003</v>
      </c>
    </row>
    <row r="642" spans="1:10" s="102" customFormat="1" ht="18" customHeight="1" x14ac:dyDescent="0.2">
      <c r="A642" s="106" t="s">
        <v>32</v>
      </c>
      <c r="B642" s="106" t="s">
        <v>17</v>
      </c>
      <c r="C642" s="107">
        <v>14555</v>
      </c>
      <c r="D642" s="107">
        <v>43169</v>
      </c>
      <c r="E642" s="107">
        <v>43193</v>
      </c>
      <c r="F642" s="108">
        <v>43223</v>
      </c>
      <c r="G642" s="109">
        <v>12500</v>
      </c>
      <c r="H642" s="109">
        <v>18.489999999999998</v>
      </c>
      <c r="I642" s="109">
        <v>0</v>
      </c>
      <c r="J642" s="109">
        <f t="shared" si="9"/>
        <v>12518.49</v>
      </c>
    </row>
    <row r="643" spans="1:10" s="102" customFormat="1" ht="18" customHeight="1" x14ac:dyDescent="0.2">
      <c r="A643" s="106" t="s">
        <v>32</v>
      </c>
      <c r="B643" s="106" t="s">
        <v>17</v>
      </c>
      <c r="C643" s="107">
        <v>7878</v>
      </c>
      <c r="D643" s="107">
        <v>42407</v>
      </c>
      <c r="E643" s="107">
        <v>42411</v>
      </c>
      <c r="F643" s="108">
        <v>42436</v>
      </c>
      <c r="G643" s="109">
        <v>10500</v>
      </c>
      <c r="H643" s="109">
        <v>8.4600000000000009</v>
      </c>
      <c r="I643" s="109">
        <v>0</v>
      </c>
      <c r="J643" s="109">
        <f t="shared" si="9"/>
        <v>10508.46</v>
      </c>
    </row>
    <row r="644" spans="1:10" s="102" customFormat="1" ht="18" customHeight="1" x14ac:dyDescent="0.2">
      <c r="A644" s="106" t="s">
        <v>32</v>
      </c>
      <c r="B644" s="106" t="s">
        <v>13</v>
      </c>
      <c r="C644" s="107">
        <v>17371</v>
      </c>
      <c r="D644" s="107">
        <v>42570</v>
      </c>
      <c r="E644" s="107">
        <v>42577</v>
      </c>
      <c r="F644" s="108">
        <v>42583</v>
      </c>
      <c r="G644" s="109">
        <v>18000</v>
      </c>
      <c r="H644" s="109">
        <v>6.41</v>
      </c>
      <c r="I644" s="109">
        <v>0</v>
      </c>
      <c r="J644" s="109">
        <f t="shared" si="9"/>
        <v>18006.41</v>
      </c>
    </row>
    <row r="645" spans="1:10" s="102" customFormat="1" ht="18" customHeight="1" x14ac:dyDescent="0.2">
      <c r="A645" s="106" t="s">
        <v>32</v>
      </c>
      <c r="B645" s="106" t="s">
        <v>13</v>
      </c>
      <c r="C645" s="107">
        <v>16454</v>
      </c>
      <c r="D645" s="107">
        <v>42545</v>
      </c>
      <c r="E645" s="107">
        <v>42549</v>
      </c>
      <c r="F645" s="108">
        <v>42559</v>
      </c>
      <c r="G645" s="109">
        <v>24500</v>
      </c>
      <c r="H645" s="109">
        <v>9.4</v>
      </c>
      <c r="I645" s="109">
        <v>0</v>
      </c>
      <c r="J645" s="109">
        <f t="shared" si="9"/>
        <v>24509.4</v>
      </c>
    </row>
    <row r="646" spans="1:10" s="102" customFormat="1" ht="18" customHeight="1" x14ac:dyDescent="0.2">
      <c r="A646" s="106" t="s">
        <v>32</v>
      </c>
      <c r="B646" s="106" t="s">
        <v>17</v>
      </c>
      <c r="C646" s="107">
        <v>8122</v>
      </c>
      <c r="D646" s="107">
        <v>43336</v>
      </c>
      <c r="E646" s="107">
        <v>43340</v>
      </c>
      <c r="F646" s="108">
        <v>43363</v>
      </c>
      <c r="G646" s="109">
        <v>7500</v>
      </c>
      <c r="H646" s="109">
        <v>4.93</v>
      </c>
      <c r="I646" s="109">
        <v>0</v>
      </c>
      <c r="J646" s="109">
        <f t="shared" si="9"/>
        <v>7504.93</v>
      </c>
    </row>
    <row r="647" spans="1:10" s="102" customFormat="1" ht="18" customHeight="1" x14ac:dyDescent="0.2">
      <c r="A647" s="106" t="s">
        <v>32</v>
      </c>
      <c r="B647" s="106" t="s">
        <v>13</v>
      </c>
      <c r="C647" s="107">
        <v>18943</v>
      </c>
      <c r="D647" s="107">
        <v>41848</v>
      </c>
      <c r="E647" s="107">
        <v>41852</v>
      </c>
      <c r="F647" s="108">
        <v>41870</v>
      </c>
      <c r="G647" s="109">
        <v>32000</v>
      </c>
      <c r="H647" s="109">
        <v>19.559999999999999</v>
      </c>
      <c r="I647" s="109">
        <v>0</v>
      </c>
      <c r="J647" s="109">
        <f t="shared" si="9"/>
        <v>32019.56</v>
      </c>
    </row>
    <row r="648" spans="1:10" s="102" customFormat="1" ht="18" customHeight="1" x14ac:dyDescent="0.2">
      <c r="A648" s="106" t="s">
        <v>32</v>
      </c>
      <c r="B648" s="106" t="s">
        <v>13</v>
      </c>
      <c r="C648" s="107">
        <v>9502</v>
      </c>
      <c r="D648" s="107">
        <v>41947</v>
      </c>
      <c r="E648" s="107">
        <v>41953</v>
      </c>
      <c r="F648" s="108">
        <v>41974</v>
      </c>
      <c r="G648" s="109">
        <v>32500</v>
      </c>
      <c r="H648" s="109">
        <v>24.38</v>
      </c>
      <c r="I648" s="109">
        <v>0</v>
      </c>
      <c r="J648" s="109">
        <f t="shared" ref="J648:J711" si="10">+G648+H648+I648</f>
        <v>32524.38</v>
      </c>
    </row>
    <row r="649" spans="1:10" s="102" customFormat="1" ht="18" customHeight="1" x14ac:dyDescent="0.2">
      <c r="A649" s="106" t="s">
        <v>32</v>
      </c>
      <c r="B649" s="106" t="s">
        <v>13</v>
      </c>
      <c r="C649" s="107">
        <v>11198</v>
      </c>
      <c r="D649" s="107">
        <v>41890</v>
      </c>
      <c r="E649" s="107">
        <v>41893</v>
      </c>
      <c r="F649" s="108">
        <v>41968</v>
      </c>
      <c r="G649" s="109">
        <v>16500</v>
      </c>
      <c r="H649" s="109">
        <v>35.75</v>
      </c>
      <c r="I649" s="109">
        <v>0</v>
      </c>
      <c r="J649" s="109">
        <f t="shared" si="10"/>
        <v>16535.75</v>
      </c>
    </row>
    <row r="650" spans="1:10" s="102" customFormat="1" ht="18" customHeight="1" x14ac:dyDescent="0.2">
      <c r="A650" s="106" t="s">
        <v>32</v>
      </c>
      <c r="B650" s="106" t="s">
        <v>13</v>
      </c>
      <c r="C650" s="107">
        <v>7475</v>
      </c>
      <c r="D650" s="107">
        <v>42128</v>
      </c>
      <c r="E650" s="107">
        <v>42230</v>
      </c>
      <c r="F650" s="108">
        <v>42248</v>
      </c>
      <c r="G650" s="109">
        <v>7000</v>
      </c>
      <c r="H650" s="109">
        <v>23.32</v>
      </c>
      <c r="I650" s="109">
        <v>0</v>
      </c>
      <c r="J650" s="109">
        <f t="shared" si="10"/>
        <v>7023.32</v>
      </c>
    </row>
    <row r="651" spans="1:10" s="102" customFormat="1" ht="18" customHeight="1" x14ac:dyDescent="0.2">
      <c r="A651" s="106" t="s">
        <v>32</v>
      </c>
      <c r="B651" s="106" t="s">
        <v>17</v>
      </c>
      <c r="C651" s="107">
        <v>9357</v>
      </c>
      <c r="D651" s="107">
        <v>42778</v>
      </c>
      <c r="E651" s="107">
        <v>42781</v>
      </c>
      <c r="F651" s="108">
        <v>42837</v>
      </c>
      <c r="G651" s="109">
        <v>8500</v>
      </c>
      <c r="H651" s="109">
        <v>13.74</v>
      </c>
      <c r="I651" s="109">
        <v>0</v>
      </c>
      <c r="J651" s="109">
        <f t="shared" si="10"/>
        <v>8513.74</v>
      </c>
    </row>
    <row r="652" spans="1:10" s="102" customFormat="1" ht="18" customHeight="1" x14ac:dyDescent="0.2">
      <c r="A652" s="106" t="s">
        <v>32</v>
      </c>
      <c r="B652" s="106" t="s">
        <v>13</v>
      </c>
      <c r="C652" s="107">
        <v>8578</v>
      </c>
      <c r="D652" s="107">
        <v>42090</v>
      </c>
      <c r="E652" s="107">
        <v>42094</v>
      </c>
      <c r="F652" s="108">
        <v>42111</v>
      </c>
      <c r="G652" s="109">
        <v>11500</v>
      </c>
      <c r="H652" s="109">
        <v>6.71</v>
      </c>
      <c r="I652" s="109">
        <v>0</v>
      </c>
      <c r="J652" s="109">
        <f t="shared" si="10"/>
        <v>11506.71</v>
      </c>
    </row>
    <row r="653" spans="1:10" s="102" customFormat="1" ht="18" customHeight="1" x14ac:dyDescent="0.2">
      <c r="A653" s="106" t="s">
        <v>31</v>
      </c>
      <c r="B653" s="106" t="s">
        <v>13</v>
      </c>
      <c r="C653" s="107">
        <v>18187</v>
      </c>
      <c r="D653" s="107">
        <v>42271</v>
      </c>
      <c r="E653" s="107">
        <v>42277</v>
      </c>
      <c r="F653" s="108">
        <v>42290</v>
      </c>
      <c r="G653" s="109">
        <v>66000</v>
      </c>
      <c r="H653" s="109">
        <v>34.83</v>
      </c>
      <c r="I653" s="109">
        <v>0</v>
      </c>
      <c r="J653" s="109">
        <f t="shared" si="10"/>
        <v>66034.83</v>
      </c>
    </row>
    <row r="654" spans="1:10" s="102" customFormat="1" ht="18" customHeight="1" x14ac:dyDescent="0.2">
      <c r="A654" s="106" t="s">
        <v>33</v>
      </c>
      <c r="B654" s="106" t="s">
        <v>13</v>
      </c>
      <c r="C654" s="107">
        <v>18187</v>
      </c>
      <c r="D654" s="107">
        <v>42271</v>
      </c>
      <c r="E654" s="107">
        <v>42277</v>
      </c>
      <c r="F654" s="108">
        <v>42290</v>
      </c>
      <c r="G654" s="109">
        <v>66000</v>
      </c>
      <c r="H654" s="109">
        <v>34.83</v>
      </c>
      <c r="I654" s="109">
        <v>0</v>
      </c>
      <c r="J654" s="109">
        <f t="shared" si="10"/>
        <v>66034.83</v>
      </c>
    </row>
    <row r="655" spans="1:10" s="102" customFormat="1" ht="18" customHeight="1" x14ac:dyDescent="0.2">
      <c r="A655" s="106" t="s">
        <v>32</v>
      </c>
      <c r="B655" s="106" t="s">
        <v>13</v>
      </c>
      <c r="C655" s="107">
        <v>15564</v>
      </c>
      <c r="D655" s="107">
        <v>42562</v>
      </c>
      <c r="E655" s="107">
        <v>42571</v>
      </c>
      <c r="F655" s="108">
        <v>42580</v>
      </c>
      <c r="G655" s="109">
        <v>29500</v>
      </c>
      <c r="H655" s="109">
        <v>14.55</v>
      </c>
      <c r="I655" s="109">
        <v>0</v>
      </c>
      <c r="J655" s="109">
        <f t="shared" si="10"/>
        <v>29514.55</v>
      </c>
    </row>
    <row r="656" spans="1:10" s="102" customFormat="1" ht="18" customHeight="1" x14ac:dyDescent="0.2">
      <c r="A656" s="106" t="s">
        <v>32</v>
      </c>
      <c r="B656" s="106" t="s">
        <v>13</v>
      </c>
      <c r="C656" s="107">
        <v>9941</v>
      </c>
      <c r="D656" s="107">
        <v>43000</v>
      </c>
      <c r="E656" s="107">
        <v>43019</v>
      </c>
      <c r="F656" s="108">
        <v>43060</v>
      </c>
      <c r="G656" s="109">
        <v>18000</v>
      </c>
      <c r="H656" s="109">
        <v>21.15</v>
      </c>
      <c r="I656" s="109">
        <v>0</v>
      </c>
      <c r="J656" s="109">
        <f t="shared" si="10"/>
        <v>18021.150000000001</v>
      </c>
    </row>
    <row r="657" spans="1:10" s="102" customFormat="1" ht="18" customHeight="1" x14ac:dyDescent="0.2">
      <c r="A657" s="106" t="s">
        <v>32</v>
      </c>
      <c r="B657" s="106" t="s">
        <v>13</v>
      </c>
      <c r="C657" s="107">
        <v>16737</v>
      </c>
      <c r="D657" s="107">
        <v>42862</v>
      </c>
      <c r="E657" s="107">
        <v>42870</v>
      </c>
      <c r="F657" s="108">
        <v>42888</v>
      </c>
      <c r="G657" s="109">
        <v>33500</v>
      </c>
      <c r="H657" s="109">
        <v>23.86</v>
      </c>
      <c r="I657" s="109">
        <v>0</v>
      </c>
      <c r="J657" s="109">
        <f t="shared" si="10"/>
        <v>33523.86</v>
      </c>
    </row>
    <row r="658" spans="1:10" s="102" customFormat="1" ht="18" customHeight="1" x14ac:dyDescent="0.2">
      <c r="A658" s="106" t="s">
        <v>32</v>
      </c>
      <c r="B658" s="106" t="s">
        <v>17</v>
      </c>
      <c r="C658" s="107">
        <v>9192</v>
      </c>
      <c r="D658" s="107">
        <v>42724</v>
      </c>
      <c r="E658" s="107">
        <v>42738</v>
      </c>
      <c r="F658" s="108">
        <v>42780</v>
      </c>
      <c r="G658" s="109">
        <v>5000</v>
      </c>
      <c r="H658" s="109">
        <v>7.68</v>
      </c>
      <c r="I658" s="109">
        <v>0</v>
      </c>
      <c r="J658" s="109">
        <f t="shared" si="10"/>
        <v>5007.68</v>
      </c>
    </row>
    <row r="659" spans="1:10" s="102" customFormat="1" ht="18" customHeight="1" x14ac:dyDescent="0.2">
      <c r="A659" s="106" t="s">
        <v>32</v>
      </c>
      <c r="B659" s="106" t="s">
        <v>13</v>
      </c>
      <c r="C659" s="107">
        <v>8627</v>
      </c>
      <c r="D659" s="107">
        <v>42440</v>
      </c>
      <c r="E659" s="107">
        <v>42450</v>
      </c>
      <c r="F659" s="108">
        <v>42471</v>
      </c>
      <c r="G659" s="109">
        <v>21000</v>
      </c>
      <c r="H659" s="109">
        <v>17.84</v>
      </c>
      <c r="I659" s="109">
        <v>0</v>
      </c>
      <c r="J659" s="109">
        <f t="shared" si="10"/>
        <v>21017.84</v>
      </c>
    </row>
    <row r="660" spans="1:10" s="102" customFormat="1" ht="18" customHeight="1" x14ac:dyDescent="0.2">
      <c r="A660" s="106" t="s">
        <v>32</v>
      </c>
      <c r="B660" s="106" t="s">
        <v>13</v>
      </c>
      <c r="C660" s="107">
        <v>11054</v>
      </c>
      <c r="D660" s="107">
        <v>42376</v>
      </c>
      <c r="E660" s="107">
        <v>42380</v>
      </c>
      <c r="F660" s="108">
        <v>42409</v>
      </c>
      <c r="G660" s="109">
        <v>24000</v>
      </c>
      <c r="H660" s="109">
        <v>22</v>
      </c>
      <c r="I660" s="109">
        <v>0</v>
      </c>
      <c r="J660" s="109">
        <f t="shared" si="10"/>
        <v>24022</v>
      </c>
    </row>
    <row r="661" spans="1:10" s="102" customFormat="1" ht="18" customHeight="1" x14ac:dyDescent="0.2">
      <c r="A661" s="106" t="s">
        <v>32</v>
      </c>
      <c r="B661" s="106" t="s">
        <v>13</v>
      </c>
      <c r="C661" s="107">
        <v>16536</v>
      </c>
      <c r="D661" s="107">
        <v>42169</v>
      </c>
      <c r="E661" s="107">
        <v>42172</v>
      </c>
      <c r="F661" s="108">
        <v>42187</v>
      </c>
      <c r="G661" s="109">
        <v>16500</v>
      </c>
      <c r="H661" s="109">
        <v>8.25</v>
      </c>
      <c r="I661" s="109">
        <v>0</v>
      </c>
      <c r="J661" s="109">
        <f t="shared" si="10"/>
        <v>16508.25</v>
      </c>
    </row>
    <row r="662" spans="1:10" s="102" customFormat="1" ht="18" customHeight="1" x14ac:dyDescent="0.2">
      <c r="A662" s="106" t="s">
        <v>32</v>
      </c>
      <c r="B662" s="106" t="s">
        <v>13</v>
      </c>
      <c r="C662" s="107">
        <v>9618</v>
      </c>
      <c r="D662" s="107">
        <v>42740</v>
      </c>
      <c r="E662" s="107">
        <v>42745</v>
      </c>
      <c r="F662" s="108">
        <v>42769</v>
      </c>
      <c r="G662" s="109">
        <v>15000</v>
      </c>
      <c r="H662" s="109">
        <v>11.92</v>
      </c>
      <c r="I662" s="109">
        <v>0</v>
      </c>
      <c r="J662" s="109">
        <f t="shared" si="10"/>
        <v>15011.92</v>
      </c>
    </row>
    <row r="663" spans="1:10" s="102" customFormat="1" ht="18" customHeight="1" x14ac:dyDescent="0.2">
      <c r="A663" s="106" t="s">
        <v>32</v>
      </c>
      <c r="B663" s="106" t="s">
        <v>13</v>
      </c>
      <c r="C663" s="107">
        <v>12428</v>
      </c>
      <c r="D663" s="107">
        <v>41812</v>
      </c>
      <c r="E663" s="107">
        <v>41816</v>
      </c>
      <c r="F663" s="108">
        <v>41842</v>
      </c>
      <c r="G663" s="109">
        <v>23500</v>
      </c>
      <c r="H663" s="109">
        <v>19.579999999999998</v>
      </c>
      <c r="I663" s="109">
        <v>0</v>
      </c>
      <c r="J663" s="109">
        <f t="shared" si="10"/>
        <v>23519.58</v>
      </c>
    </row>
    <row r="664" spans="1:10" s="102" customFormat="1" ht="18" customHeight="1" x14ac:dyDescent="0.2">
      <c r="A664" s="106" t="s">
        <v>32</v>
      </c>
      <c r="B664" s="106" t="s">
        <v>13</v>
      </c>
      <c r="C664" s="107">
        <v>11627</v>
      </c>
      <c r="D664" s="107">
        <v>42710</v>
      </c>
      <c r="E664" s="107">
        <v>42718</v>
      </c>
      <c r="F664" s="108">
        <v>42727</v>
      </c>
      <c r="G664" s="109">
        <v>11500</v>
      </c>
      <c r="H664" s="109">
        <v>5.36</v>
      </c>
      <c r="I664" s="109">
        <v>0</v>
      </c>
      <c r="J664" s="109">
        <f t="shared" si="10"/>
        <v>11505.36</v>
      </c>
    </row>
    <row r="665" spans="1:10" s="102" customFormat="1" ht="18" customHeight="1" x14ac:dyDescent="0.2">
      <c r="A665" s="106" t="s">
        <v>32</v>
      </c>
      <c r="B665" s="106" t="s">
        <v>13</v>
      </c>
      <c r="C665" s="107">
        <v>14315</v>
      </c>
      <c r="D665" s="107">
        <v>43110</v>
      </c>
      <c r="E665" s="107">
        <v>43123</v>
      </c>
      <c r="F665" s="108">
        <v>43153</v>
      </c>
      <c r="G665" s="109">
        <v>20000</v>
      </c>
      <c r="H665" s="109">
        <v>23.56</v>
      </c>
      <c r="I665" s="109">
        <v>0</v>
      </c>
      <c r="J665" s="109">
        <f t="shared" si="10"/>
        <v>20023.560000000001</v>
      </c>
    </row>
    <row r="666" spans="1:10" s="102" customFormat="1" ht="18" customHeight="1" x14ac:dyDescent="0.2">
      <c r="A666" s="106" t="s">
        <v>32</v>
      </c>
      <c r="B666" s="106" t="s">
        <v>17</v>
      </c>
      <c r="C666" s="107">
        <v>18889</v>
      </c>
      <c r="D666" s="107">
        <v>43223</v>
      </c>
      <c r="E666" s="107">
        <v>43244</v>
      </c>
      <c r="F666" s="108">
        <v>43361</v>
      </c>
      <c r="G666" s="109">
        <v>28500</v>
      </c>
      <c r="H666" s="109">
        <v>107.76</v>
      </c>
      <c r="I666" s="109">
        <v>0</v>
      </c>
      <c r="J666" s="109">
        <f t="shared" si="10"/>
        <v>28607.759999999998</v>
      </c>
    </row>
    <row r="667" spans="1:10" s="102" customFormat="1" ht="18" customHeight="1" x14ac:dyDescent="0.2">
      <c r="A667" s="106" t="s">
        <v>32</v>
      </c>
      <c r="B667" s="106" t="s">
        <v>13</v>
      </c>
      <c r="C667" s="107">
        <v>15314</v>
      </c>
      <c r="D667" s="107">
        <v>41974</v>
      </c>
      <c r="E667" s="107">
        <v>41989</v>
      </c>
      <c r="F667" s="108">
        <v>42058</v>
      </c>
      <c r="G667" s="109">
        <v>23000</v>
      </c>
      <c r="H667" s="109">
        <v>53.66</v>
      </c>
      <c r="I667" s="109">
        <v>0</v>
      </c>
      <c r="J667" s="109">
        <f t="shared" si="10"/>
        <v>23053.66</v>
      </c>
    </row>
    <row r="668" spans="1:10" s="102" customFormat="1" ht="18" customHeight="1" x14ac:dyDescent="0.2">
      <c r="A668" s="106" t="s">
        <v>31</v>
      </c>
      <c r="B668" s="106" t="s">
        <v>13</v>
      </c>
      <c r="C668" s="107">
        <v>23943</v>
      </c>
      <c r="D668" s="107">
        <v>43017</v>
      </c>
      <c r="E668" s="107">
        <v>43027</v>
      </c>
      <c r="F668" s="108">
        <v>43081</v>
      </c>
      <c r="G668" s="109">
        <v>78000</v>
      </c>
      <c r="H668" s="109">
        <v>136.77000000000001</v>
      </c>
      <c r="I668" s="109">
        <v>0</v>
      </c>
      <c r="J668" s="109">
        <f t="shared" si="10"/>
        <v>78136.77</v>
      </c>
    </row>
    <row r="669" spans="1:10" s="102" customFormat="1" ht="18" customHeight="1" x14ac:dyDescent="0.2">
      <c r="A669" s="106" t="s">
        <v>33</v>
      </c>
      <c r="B669" s="106" t="s">
        <v>13</v>
      </c>
      <c r="C669" s="107">
        <v>23943</v>
      </c>
      <c r="D669" s="107">
        <v>43017</v>
      </c>
      <c r="E669" s="107">
        <v>43027</v>
      </c>
      <c r="F669" s="108">
        <v>43081</v>
      </c>
      <c r="G669" s="109">
        <v>78000</v>
      </c>
      <c r="H669" s="109">
        <v>136.77000000000001</v>
      </c>
      <c r="I669" s="109">
        <v>0</v>
      </c>
      <c r="J669" s="109">
        <f t="shared" si="10"/>
        <v>78136.77</v>
      </c>
    </row>
    <row r="670" spans="1:10" s="102" customFormat="1" ht="18" customHeight="1" x14ac:dyDescent="0.2">
      <c r="A670" s="106" t="s">
        <v>170</v>
      </c>
      <c r="B670" s="106" t="s">
        <v>13</v>
      </c>
      <c r="C670" s="107">
        <v>23943</v>
      </c>
      <c r="D670" s="107">
        <v>43017</v>
      </c>
      <c r="E670" s="107">
        <v>43027</v>
      </c>
      <c r="F670" s="108">
        <v>43081</v>
      </c>
      <c r="G670" s="109">
        <v>234000</v>
      </c>
      <c r="H670" s="109">
        <v>410.3</v>
      </c>
      <c r="I670" s="109">
        <v>0</v>
      </c>
      <c r="J670" s="109">
        <f t="shared" si="10"/>
        <v>234410.3</v>
      </c>
    </row>
    <row r="671" spans="1:10" s="102" customFormat="1" ht="18" customHeight="1" x14ac:dyDescent="0.2">
      <c r="A671" s="106" t="s">
        <v>32</v>
      </c>
      <c r="B671" s="106" t="s">
        <v>13</v>
      </c>
      <c r="C671" s="107">
        <v>11125</v>
      </c>
      <c r="D671" s="107">
        <v>42122</v>
      </c>
      <c r="E671" s="107">
        <v>42150</v>
      </c>
      <c r="F671" s="108">
        <v>42165</v>
      </c>
      <c r="G671" s="109">
        <v>26500</v>
      </c>
      <c r="H671" s="109">
        <v>31.65</v>
      </c>
      <c r="I671" s="109">
        <v>0</v>
      </c>
      <c r="J671" s="109">
        <f t="shared" si="10"/>
        <v>26531.65</v>
      </c>
    </row>
    <row r="672" spans="1:10" s="102" customFormat="1" ht="18" customHeight="1" x14ac:dyDescent="0.2">
      <c r="A672" s="106" t="s">
        <v>32</v>
      </c>
      <c r="B672" s="106" t="s">
        <v>17</v>
      </c>
      <c r="C672" s="107">
        <v>9027</v>
      </c>
      <c r="D672" s="107">
        <v>43028</v>
      </c>
      <c r="E672" s="107">
        <v>43054</v>
      </c>
      <c r="F672" s="108">
        <v>43091</v>
      </c>
      <c r="G672" s="109">
        <v>12500</v>
      </c>
      <c r="H672" s="109">
        <v>21.24</v>
      </c>
      <c r="I672" s="109">
        <v>0</v>
      </c>
      <c r="J672" s="109">
        <f t="shared" si="10"/>
        <v>12521.24</v>
      </c>
    </row>
    <row r="673" spans="1:10" s="102" customFormat="1" ht="18" customHeight="1" x14ac:dyDescent="0.2">
      <c r="A673" s="106" t="s">
        <v>32</v>
      </c>
      <c r="B673" s="106" t="s">
        <v>17</v>
      </c>
      <c r="C673" s="107">
        <v>21886</v>
      </c>
      <c r="D673" s="107">
        <v>43442</v>
      </c>
      <c r="E673" s="107">
        <v>43446</v>
      </c>
      <c r="F673" s="108">
        <v>43592</v>
      </c>
      <c r="G673" s="109">
        <v>66000</v>
      </c>
      <c r="H673" s="109">
        <v>271.23</v>
      </c>
      <c r="I673" s="109">
        <v>0</v>
      </c>
      <c r="J673" s="109">
        <f t="shared" si="10"/>
        <v>66271.23</v>
      </c>
    </row>
    <row r="674" spans="1:10" s="102" customFormat="1" ht="18" customHeight="1" x14ac:dyDescent="0.2">
      <c r="A674" s="106" t="s">
        <v>35</v>
      </c>
      <c r="B674" s="106" t="s">
        <v>17</v>
      </c>
      <c r="C674" s="107">
        <v>21886</v>
      </c>
      <c r="D674" s="107">
        <v>43442</v>
      </c>
      <c r="E674" s="107">
        <v>43446</v>
      </c>
      <c r="F674" s="108">
        <v>43592</v>
      </c>
      <c r="G674" s="109">
        <v>66000</v>
      </c>
      <c r="H674" s="109">
        <v>271.23</v>
      </c>
      <c r="I674" s="109">
        <v>0</v>
      </c>
      <c r="J674" s="109">
        <f t="shared" si="10"/>
        <v>66271.23</v>
      </c>
    </row>
    <row r="675" spans="1:10" s="102" customFormat="1" ht="18" customHeight="1" x14ac:dyDescent="0.2">
      <c r="A675" s="106" t="s">
        <v>32</v>
      </c>
      <c r="B675" s="106" t="s">
        <v>13</v>
      </c>
      <c r="C675" s="107">
        <v>13323</v>
      </c>
      <c r="D675" s="107">
        <v>43287</v>
      </c>
      <c r="E675" s="107">
        <v>43294</v>
      </c>
      <c r="F675" s="108">
        <v>43305</v>
      </c>
      <c r="G675" s="109">
        <v>32000</v>
      </c>
      <c r="H675" s="109">
        <v>15.78</v>
      </c>
      <c r="I675" s="109">
        <v>0</v>
      </c>
      <c r="J675" s="109">
        <f t="shared" si="10"/>
        <v>32015.78</v>
      </c>
    </row>
    <row r="676" spans="1:10" s="102" customFormat="1" ht="18" customHeight="1" x14ac:dyDescent="0.2">
      <c r="A676" s="106" t="s">
        <v>32</v>
      </c>
      <c r="B676" s="106" t="s">
        <v>17</v>
      </c>
      <c r="C676" s="107">
        <v>9805</v>
      </c>
      <c r="D676" s="107">
        <v>42844</v>
      </c>
      <c r="E676" s="107">
        <v>42852</v>
      </c>
      <c r="F676" s="108">
        <v>42860</v>
      </c>
      <c r="G676" s="109">
        <v>10000</v>
      </c>
      <c r="H676" s="109">
        <v>4.38</v>
      </c>
      <c r="I676" s="109">
        <v>0</v>
      </c>
      <c r="J676" s="109">
        <f t="shared" si="10"/>
        <v>10004.379999999999</v>
      </c>
    </row>
    <row r="677" spans="1:10" s="102" customFormat="1" ht="18" customHeight="1" x14ac:dyDescent="0.2">
      <c r="A677" s="106" t="s">
        <v>31</v>
      </c>
      <c r="B677" s="106" t="s">
        <v>13</v>
      </c>
      <c r="C677" s="107">
        <v>22586</v>
      </c>
      <c r="D677" s="107">
        <v>43159</v>
      </c>
      <c r="E677" s="107">
        <v>43164</v>
      </c>
      <c r="F677" s="108">
        <v>43199</v>
      </c>
      <c r="G677" s="109">
        <v>109000</v>
      </c>
      <c r="H677" s="109">
        <v>101.53</v>
      </c>
      <c r="I677" s="109">
        <v>0</v>
      </c>
      <c r="J677" s="109">
        <f t="shared" si="10"/>
        <v>109101.53</v>
      </c>
    </row>
    <row r="678" spans="1:10" s="102" customFormat="1" ht="18" customHeight="1" x14ac:dyDescent="0.2">
      <c r="A678" s="106" t="s">
        <v>32</v>
      </c>
      <c r="B678" s="106" t="s">
        <v>13</v>
      </c>
      <c r="C678" s="107">
        <v>7770</v>
      </c>
      <c r="D678" s="107">
        <v>43165</v>
      </c>
      <c r="E678" s="107">
        <v>43168</v>
      </c>
      <c r="F678" s="108">
        <v>43203</v>
      </c>
      <c r="G678" s="109">
        <v>41500</v>
      </c>
      <c r="H678" s="109">
        <v>43.21</v>
      </c>
      <c r="I678" s="109">
        <v>0</v>
      </c>
      <c r="J678" s="109">
        <f t="shared" si="10"/>
        <v>41543.21</v>
      </c>
    </row>
    <row r="679" spans="1:10" s="102" customFormat="1" ht="18" customHeight="1" x14ac:dyDescent="0.2">
      <c r="A679" s="106" t="s">
        <v>32</v>
      </c>
      <c r="B679" s="106" t="s">
        <v>13</v>
      </c>
      <c r="C679" s="107">
        <v>11775</v>
      </c>
      <c r="D679" s="107">
        <v>42505</v>
      </c>
      <c r="E679" s="107">
        <v>42508</v>
      </c>
      <c r="F679" s="108">
        <v>42524</v>
      </c>
      <c r="G679" s="109">
        <v>18000</v>
      </c>
      <c r="H679" s="109">
        <v>9.36</v>
      </c>
      <c r="I679" s="109">
        <v>0</v>
      </c>
      <c r="J679" s="109">
        <f t="shared" si="10"/>
        <v>18009.36</v>
      </c>
    </row>
    <row r="680" spans="1:10" s="102" customFormat="1" ht="18" customHeight="1" x14ac:dyDescent="0.2">
      <c r="A680" s="106" t="s">
        <v>31</v>
      </c>
      <c r="B680" s="106" t="s">
        <v>13</v>
      </c>
      <c r="C680" s="107">
        <v>18500</v>
      </c>
      <c r="D680" s="107">
        <v>43048</v>
      </c>
      <c r="E680" s="107">
        <v>43054</v>
      </c>
      <c r="F680" s="108">
        <v>43119</v>
      </c>
      <c r="G680" s="109">
        <v>34000</v>
      </c>
      <c r="H680" s="109">
        <v>66.14</v>
      </c>
      <c r="I680" s="109">
        <v>0</v>
      </c>
      <c r="J680" s="109">
        <f t="shared" si="10"/>
        <v>34066.14</v>
      </c>
    </row>
    <row r="681" spans="1:10" s="102" customFormat="1" ht="18" customHeight="1" x14ac:dyDescent="0.2">
      <c r="A681" s="106" t="s">
        <v>32</v>
      </c>
      <c r="B681" s="106" t="s">
        <v>13</v>
      </c>
      <c r="C681" s="107">
        <v>9218</v>
      </c>
      <c r="D681" s="107">
        <v>41965</v>
      </c>
      <c r="E681" s="107">
        <v>41969</v>
      </c>
      <c r="F681" s="108">
        <v>41985</v>
      </c>
      <c r="G681" s="109">
        <v>48000</v>
      </c>
      <c r="H681" s="109">
        <v>26.67</v>
      </c>
      <c r="I681" s="109">
        <v>0</v>
      </c>
      <c r="J681" s="109">
        <f t="shared" si="10"/>
        <v>48026.67</v>
      </c>
    </row>
    <row r="682" spans="1:10" s="102" customFormat="1" ht="18" customHeight="1" x14ac:dyDescent="0.2">
      <c r="A682" s="106" t="s">
        <v>32</v>
      </c>
      <c r="B682" s="106" t="s">
        <v>13</v>
      </c>
      <c r="C682" s="107">
        <v>10042</v>
      </c>
      <c r="D682" s="107">
        <v>42807</v>
      </c>
      <c r="E682" s="107">
        <v>42810</v>
      </c>
      <c r="F682" s="108">
        <v>42849</v>
      </c>
      <c r="G682" s="109">
        <v>16500</v>
      </c>
      <c r="H682" s="109">
        <v>18.989999999999998</v>
      </c>
      <c r="I682" s="109">
        <v>0</v>
      </c>
      <c r="J682" s="109">
        <f t="shared" si="10"/>
        <v>16518.990000000002</v>
      </c>
    </row>
    <row r="683" spans="1:10" s="102" customFormat="1" ht="18" customHeight="1" x14ac:dyDescent="0.2">
      <c r="A683" s="106" t="s">
        <v>32</v>
      </c>
      <c r="B683" s="106" t="s">
        <v>13</v>
      </c>
      <c r="C683" s="107">
        <v>18041</v>
      </c>
      <c r="D683" s="107">
        <v>43243</v>
      </c>
      <c r="E683" s="107">
        <v>43249</v>
      </c>
      <c r="F683" s="108">
        <v>43266</v>
      </c>
      <c r="G683" s="109">
        <v>14500</v>
      </c>
      <c r="H683" s="109">
        <v>9.14</v>
      </c>
      <c r="I683" s="109">
        <v>0</v>
      </c>
      <c r="J683" s="109">
        <f t="shared" si="10"/>
        <v>14509.14</v>
      </c>
    </row>
    <row r="684" spans="1:10" s="102" customFormat="1" ht="18" customHeight="1" x14ac:dyDescent="0.2">
      <c r="A684" s="106" t="s">
        <v>32</v>
      </c>
      <c r="B684" s="106" t="s">
        <v>17</v>
      </c>
      <c r="C684" s="107">
        <v>13571</v>
      </c>
      <c r="D684" s="107">
        <v>41746</v>
      </c>
      <c r="E684" s="107">
        <v>41760</v>
      </c>
      <c r="F684" s="108">
        <v>41800</v>
      </c>
      <c r="G684" s="109">
        <v>11500</v>
      </c>
      <c r="H684" s="109">
        <v>17.25</v>
      </c>
      <c r="I684" s="109">
        <v>0</v>
      </c>
      <c r="J684" s="109">
        <f t="shared" si="10"/>
        <v>11517.25</v>
      </c>
    </row>
    <row r="685" spans="1:10" s="102" customFormat="1" ht="18" customHeight="1" x14ac:dyDescent="0.2">
      <c r="A685" s="106" t="s">
        <v>31</v>
      </c>
      <c r="B685" s="106" t="s">
        <v>13</v>
      </c>
      <c r="C685" s="107">
        <v>23258</v>
      </c>
      <c r="D685" s="107">
        <v>42985</v>
      </c>
      <c r="E685" s="107">
        <v>42996</v>
      </c>
      <c r="F685" s="108">
        <v>43017</v>
      </c>
      <c r="G685" s="109">
        <v>55000</v>
      </c>
      <c r="H685" s="109">
        <v>44.7</v>
      </c>
      <c r="I685" s="109">
        <v>0</v>
      </c>
      <c r="J685" s="109">
        <f t="shared" si="10"/>
        <v>55044.7</v>
      </c>
    </row>
    <row r="686" spans="1:10" s="102" customFormat="1" ht="18" customHeight="1" x14ac:dyDescent="0.2">
      <c r="A686" s="106" t="s">
        <v>33</v>
      </c>
      <c r="B686" s="106" t="s">
        <v>13</v>
      </c>
      <c r="C686" s="107">
        <v>23258</v>
      </c>
      <c r="D686" s="107">
        <v>42985</v>
      </c>
      <c r="E686" s="107">
        <v>42996</v>
      </c>
      <c r="F686" s="108">
        <v>43017</v>
      </c>
      <c r="G686" s="109">
        <v>55000</v>
      </c>
      <c r="H686" s="109">
        <v>44.7</v>
      </c>
      <c r="I686" s="109">
        <v>0</v>
      </c>
      <c r="J686" s="109">
        <f t="shared" si="10"/>
        <v>55044.7</v>
      </c>
    </row>
    <row r="687" spans="1:10" s="102" customFormat="1" ht="18" customHeight="1" x14ac:dyDescent="0.2">
      <c r="A687" s="106" t="s">
        <v>170</v>
      </c>
      <c r="B687" s="106" t="s">
        <v>13</v>
      </c>
      <c r="C687" s="107">
        <v>23258</v>
      </c>
      <c r="D687" s="107">
        <v>42985</v>
      </c>
      <c r="E687" s="107">
        <v>42996</v>
      </c>
      <c r="F687" s="108">
        <v>43017</v>
      </c>
      <c r="G687" s="109">
        <v>165000</v>
      </c>
      <c r="H687" s="109">
        <v>134.11000000000001</v>
      </c>
      <c r="I687" s="109">
        <v>0</v>
      </c>
      <c r="J687" s="109">
        <f t="shared" si="10"/>
        <v>165134.10999999999</v>
      </c>
    </row>
    <row r="688" spans="1:10" s="102" customFormat="1" ht="18" customHeight="1" x14ac:dyDescent="0.2">
      <c r="A688" s="106" t="s">
        <v>32</v>
      </c>
      <c r="B688" s="106" t="s">
        <v>17</v>
      </c>
      <c r="C688" s="107">
        <v>7478</v>
      </c>
      <c r="D688" s="107">
        <v>42383</v>
      </c>
      <c r="E688" s="107">
        <v>42384</v>
      </c>
      <c r="F688" s="108">
        <v>42499</v>
      </c>
      <c r="G688" s="109">
        <v>8000</v>
      </c>
      <c r="H688" s="109">
        <v>25.78</v>
      </c>
      <c r="I688" s="109">
        <v>0</v>
      </c>
      <c r="J688" s="109">
        <f t="shared" si="10"/>
        <v>8025.78</v>
      </c>
    </row>
    <row r="689" spans="1:10" s="102" customFormat="1" ht="18" customHeight="1" x14ac:dyDescent="0.2">
      <c r="A689" s="106" t="s">
        <v>31</v>
      </c>
      <c r="B689" s="106" t="s">
        <v>17</v>
      </c>
      <c r="C689" s="107">
        <v>14884</v>
      </c>
      <c r="D689" s="107">
        <v>42259</v>
      </c>
      <c r="E689" s="107">
        <v>42278</v>
      </c>
      <c r="F689" s="108">
        <v>42312</v>
      </c>
      <c r="G689" s="109">
        <v>58000</v>
      </c>
      <c r="H689" s="109">
        <v>85.38</v>
      </c>
      <c r="I689" s="109">
        <v>0</v>
      </c>
      <c r="J689" s="109">
        <f t="shared" si="10"/>
        <v>58085.38</v>
      </c>
    </row>
    <row r="690" spans="1:10" s="102" customFormat="1" ht="18" customHeight="1" x14ac:dyDescent="0.2">
      <c r="A690" s="106" t="s">
        <v>32</v>
      </c>
      <c r="B690" s="106" t="s">
        <v>13</v>
      </c>
      <c r="C690" s="107">
        <v>8934</v>
      </c>
      <c r="D690" s="107">
        <v>43394</v>
      </c>
      <c r="E690" s="107">
        <v>43397</v>
      </c>
      <c r="F690" s="108">
        <v>43444</v>
      </c>
      <c r="G690" s="109">
        <v>9500</v>
      </c>
      <c r="H690" s="109">
        <v>11.89</v>
      </c>
      <c r="I690" s="109">
        <v>0</v>
      </c>
      <c r="J690" s="109">
        <f t="shared" si="10"/>
        <v>9511.89</v>
      </c>
    </row>
    <row r="691" spans="1:10" s="102" customFormat="1" ht="18" customHeight="1" x14ac:dyDescent="0.2">
      <c r="A691" s="106" t="s">
        <v>32</v>
      </c>
      <c r="B691" s="106" t="s">
        <v>17</v>
      </c>
      <c r="C691" s="107">
        <v>20010</v>
      </c>
      <c r="D691" s="107">
        <v>43039</v>
      </c>
      <c r="E691" s="107">
        <v>43053</v>
      </c>
      <c r="F691" s="108">
        <v>43067</v>
      </c>
      <c r="G691" s="109">
        <v>42000</v>
      </c>
      <c r="H691" s="109">
        <v>32.22</v>
      </c>
      <c r="I691" s="109">
        <v>0</v>
      </c>
      <c r="J691" s="109">
        <f t="shared" si="10"/>
        <v>42032.22</v>
      </c>
    </row>
    <row r="692" spans="1:10" s="102" customFormat="1" ht="18" customHeight="1" x14ac:dyDescent="0.2">
      <c r="A692" s="106" t="s">
        <v>32</v>
      </c>
      <c r="B692" s="106" t="s">
        <v>13</v>
      </c>
      <c r="C692" s="107">
        <v>8948</v>
      </c>
      <c r="D692" s="107">
        <v>42848</v>
      </c>
      <c r="E692" s="107">
        <v>42858</v>
      </c>
      <c r="F692" s="108">
        <v>42873</v>
      </c>
      <c r="G692" s="109">
        <v>16500</v>
      </c>
      <c r="H692" s="109">
        <v>10.3</v>
      </c>
      <c r="I692" s="109">
        <v>0</v>
      </c>
      <c r="J692" s="109">
        <f t="shared" si="10"/>
        <v>16510.3</v>
      </c>
    </row>
    <row r="693" spans="1:10" s="102" customFormat="1" ht="18" customHeight="1" x14ac:dyDescent="0.2">
      <c r="A693" s="106" t="s">
        <v>32</v>
      </c>
      <c r="B693" s="106" t="s">
        <v>13</v>
      </c>
      <c r="C693" s="107">
        <v>12293</v>
      </c>
      <c r="D693" s="107">
        <v>43100</v>
      </c>
      <c r="E693" s="107">
        <v>43105</v>
      </c>
      <c r="F693" s="108">
        <v>43124</v>
      </c>
      <c r="G693" s="109">
        <v>11000</v>
      </c>
      <c r="H693" s="109">
        <v>7.23</v>
      </c>
      <c r="I693" s="109">
        <v>0</v>
      </c>
      <c r="J693" s="109">
        <f t="shared" si="10"/>
        <v>11007.23</v>
      </c>
    </row>
    <row r="694" spans="1:10" s="102" customFormat="1" ht="18" customHeight="1" x14ac:dyDescent="0.2">
      <c r="A694" s="106" t="s">
        <v>32</v>
      </c>
      <c r="B694" s="106" t="s">
        <v>13</v>
      </c>
      <c r="C694" s="107">
        <v>12082</v>
      </c>
      <c r="D694" s="107">
        <v>41832</v>
      </c>
      <c r="E694" s="107">
        <v>41841</v>
      </c>
      <c r="F694" s="108">
        <v>41857</v>
      </c>
      <c r="G694" s="109">
        <v>10500</v>
      </c>
      <c r="H694" s="109">
        <v>7.29</v>
      </c>
      <c r="I694" s="109">
        <v>0</v>
      </c>
      <c r="J694" s="109">
        <f t="shared" si="10"/>
        <v>10507.29</v>
      </c>
    </row>
    <row r="695" spans="1:10" s="102" customFormat="1" ht="18" customHeight="1" x14ac:dyDescent="0.2">
      <c r="A695" s="106" t="s">
        <v>32</v>
      </c>
      <c r="B695" s="106" t="s">
        <v>13</v>
      </c>
      <c r="C695" s="107">
        <v>13964</v>
      </c>
      <c r="D695" s="107">
        <v>43249</v>
      </c>
      <c r="E695" s="107">
        <v>43257</v>
      </c>
      <c r="F695" s="108">
        <v>43353</v>
      </c>
      <c r="G695" s="109">
        <v>27500</v>
      </c>
      <c r="H695" s="109">
        <v>78.36</v>
      </c>
      <c r="I695" s="109">
        <v>0</v>
      </c>
      <c r="J695" s="109">
        <f t="shared" si="10"/>
        <v>27578.36</v>
      </c>
    </row>
    <row r="696" spans="1:10" s="102" customFormat="1" ht="18" customHeight="1" x14ac:dyDescent="0.2">
      <c r="A696" s="106" t="s">
        <v>32</v>
      </c>
      <c r="B696" s="106" t="s">
        <v>13</v>
      </c>
      <c r="C696" s="107">
        <v>18204</v>
      </c>
      <c r="D696" s="107">
        <v>43420</v>
      </c>
      <c r="E696" s="107">
        <v>43424</v>
      </c>
      <c r="F696" s="108">
        <v>43469</v>
      </c>
      <c r="G696" s="109">
        <v>28000</v>
      </c>
      <c r="H696" s="109">
        <v>37.590000000000003</v>
      </c>
      <c r="I696" s="109">
        <v>0</v>
      </c>
      <c r="J696" s="109">
        <f t="shared" si="10"/>
        <v>28037.59</v>
      </c>
    </row>
    <row r="697" spans="1:10" s="102" customFormat="1" ht="18" customHeight="1" x14ac:dyDescent="0.2">
      <c r="A697" s="106" t="s">
        <v>32</v>
      </c>
      <c r="B697" s="106" t="s">
        <v>17</v>
      </c>
      <c r="C697" s="107">
        <v>13296</v>
      </c>
      <c r="D697" s="107">
        <v>41854</v>
      </c>
      <c r="E697" s="107">
        <v>41885</v>
      </c>
      <c r="F697" s="108">
        <v>41904</v>
      </c>
      <c r="G697" s="109">
        <v>31500</v>
      </c>
      <c r="H697" s="109">
        <v>43.75</v>
      </c>
      <c r="I697" s="109">
        <v>0</v>
      </c>
      <c r="J697" s="109">
        <f t="shared" si="10"/>
        <v>31543.75</v>
      </c>
    </row>
    <row r="698" spans="1:10" s="102" customFormat="1" ht="18" customHeight="1" x14ac:dyDescent="0.2">
      <c r="A698" s="106" t="s">
        <v>32</v>
      </c>
      <c r="B698" s="106" t="s">
        <v>13</v>
      </c>
      <c r="C698" s="107">
        <v>16095</v>
      </c>
      <c r="D698" s="107">
        <v>43173</v>
      </c>
      <c r="E698" s="107">
        <v>43180</v>
      </c>
      <c r="F698" s="108">
        <v>43229</v>
      </c>
      <c r="G698" s="109">
        <v>65000</v>
      </c>
      <c r="H698" s="109">
        <v>53.110000000000007</v>
      </c>
      <c r="I698" s="109">
        <v>0</v>
      </c>
      <c r="J698" s="109">
        <f t="shared" si="10"/>
        <v>65053.11</v>
      </c>
    </row>
    <row r="699" spans="1:10" s="102" customFormat="1" ht="18" customHeight="1" x14ac:dyDescent="0.2">
      <c r="A699" s="106" t="s">
        <v>31</v>
      </c>
      <c r="B699" s="106" t="s">
        <v>17</v>
      </c>
      <c r="C699" s="107">
        <v>18492</v>
      </c>
      <c r="D699" s="107">
        <v>42100</v>
      </c>
      <c r="E699" s="107">
        <v>42131</v>
      </c>
      <c r="F699" s="108">
        <v>42145</v>
      </c>
      <c r="G699" s="109">
        <v>33000</v>
      </c>
      <c r="H699" s="109">
        <v>34.840000000000003</v>
      </c>
      <c r="I699" s="109">
        <v>0</v>
      </c>
      <c r="J699" s="109">
        <f t="shared" si="10"/>
        <v>33034.839999999997</v>
      </c>
    </row>
    <row r="700" spans="1:10" s="102" customFormat="1" ht="18" customHeight="1" x14ac:dyDescent="0.2">
      <c r="A700" s="106" t="s">
        <v>33</v>
      </c>
      <c r="B700" s="106" t="s">
        <v>17</v>
      </c>
      <c r="C700" s="107">
        <v>18492</v>
      </c>
      <c r="D700" s="107">
        <v>42100</v>
      </c>
      <c r="E700" s="107">
        <v>42131</v>
      </c>
      <c r="F700" s="108">
        <v>42145</v>
      </c>
      <c r="G700" s="109">
        <v>33000</v>
      </c>
      <c r="H700" s="109">
        <v>41.25</v>
      </c>
      <c r="I700" s="109">
        <v>0</v>
      </c>
      <c r="J700" s="109">
        <f t="shared" si="10"/>
        <v>33041.25</v>
      </c>
    </row>
    <row r="701" spans="1:10" s="102" customFormat="1" ht="18" customHeight="1" x14ac:dyDescent="0.2">
      <c r="A701" s="106" t="s">
        <v>170</v>
      </c>
      <c r="B701" s="106" t="s">
        <v>17</v>
      </c>
      <c r="C701" s="107">
        <v>18492</v>
      </c>
      <c r="D701" s="107">
        <v>42100</v>
      </c>
      <c r="E701" s="107">
        <v>42131</v>
      </c>
      <c r="F701" s="108">
        <v>42145</v>
      </c>
      <c r="G701" s="109">
        <v>33000</v>
      </c>
      <c r="H701" s="109">
        <v>41.25</v>
      </c>
      <c r="I701" s="109">
        <v>0</v>
      </c>
      <c r="J701" s="109">
        <f t="shared" si="10"/>
        <v>33041.25</v>
      </c>
    </row>
    <row r="702" spans="1:10" s="102" customFormat="1" ht="18" customHeight="1" x14ac:dyDescent="0.2">
      <c r="A702" s="106" t="s">
        <v>32</v>
      </c>
      <c r="B702" s="106" t="s">
        <v>13</v>
      </c>
      <c r="C702" s="107">
        <v>4072</v>
      </c>
      <c r="D702" s="107">
        <v>41715</v>
      </c>
      <c r="E702" s="107">
        <v>41718</v>
      </c>
      <c r="F702" s="108">
        <v>41726</v>
      </c>
      <c r="G702" s="109">
        <v>6500</v>
      </c>
      <c r="H702" s="109">
        <v>1.99</v>
      </c>
      <c r="I702" s="109">
        <v>0</v>
      </c>
      <c r="J702" s="109">
        <f t="shared" si="10"/>
        <v>6501.99</v>
      </c>
    </row>
    <row r="703" spans="1:10" s="102" customFormat="1" ht="18" customHeight="1" x14ac:dyDescent="0.2">
      <c r="A703" s="106" t="s">
        <v>32</v>
      </c>
      <c r="B703" s="106" t="s">
        <v>13</v>
      </c>
      <c r="C703" s="107">
        <v>10664</v>
      </c>
      <c r="D703" s="107">
        <v>41980</v>
      </c>
      <c r="E703" s="107">
        <v>41983</v>
      </c>
      <c r="F703" s="108">
        <v>42012</v>
      </c>
      <c r="G703" s="109">
        <v>12500</v>
      </c>
      <c r="H703" s="109">
        <v>11.11</v>
      </c>
      <c r="I703" s="109">
        <v>0</v>
      </c>
      <c r="J703" s="109">
        <f t="shared" si="10"/>
        <v>12511.11</v>
      </c>
    </row>
    <row r="704" spans="1:10" s="102" customFormat="1" ht="18" customHeight="1" x14ac:dyDescent="0.2">
      <c r="A704" s="106" t="s">
        <v>32</v>
      </c>
      <c r="B704" s="106" t="s">
        <v>13</v>
      </c>
      <c r="C704" s="107">
        <v>16002</v>
      </c>
      <c r="D704" s="107">
        <v>42738</v>
      </c>
      <c r="E704" s="107">
        <v>42740</v>
      </c>
      <c r="F704" s="108">
        <v>42782</v>
      </c>
      <c r="G704" s="109">
        <v>15500</v>
      </c>
      <c r="H704" s="109">
        <v>18.68</v>
      </c>
      <c r="I704" s="109">
        <v>0</v>
      </c>
      <c r="J704" s="109">
        <f t="shared" si="10"/>
        <v>15518.68</v>
      </c>
    </row>
    <row r="705" spans="1:10" s="102" customFormat="1" ht="18" customHeight="1" x14ac:dyDescent="0.2">
      <c r="A705" s="106" t="s">
        <v>31</v>
      </c>
      <c r="B705" s="106" t="s">
        <v>17</v>
      </c>
      <c r="C705" s="107">
        <v>19845</v>
      </c>
      <c r="D705" s="107">
        <v>43233</v>
      </c>
      <c r="E705" s="107">
        <v>43235</v>
      </c>
      <c r="F705" s="108">
        <v>43249</v>
      </c>
      <c r="G705" s="109">
        <v>29000</v>
      </c>
      <c r="H705" s="109">
        <v>12.71</v>
      </c>
      <c r="I705" s="109">
        <v>0</v>
      </c>
      <c r="J705" s="109">
        <f t="shared" si="10"/>
        <v>29012.71</v>
      </c>
    </row>
    <row r="706" spans="1:10" s="102" customFormat="1" ht="18" customHeight="1" x14ac:dyDescent="0.2">
      <c r="A706" s="106" t="s">
        <v>33</v>
      </c>
      <c r="B706" s="106" t="s">
        <v>17</v>
      </c>
      <c r="C706" s="107">
        <v>19845</v>
      </c>
      <c r="D706" s="107">
        <v>43233</v>
      </c>
      <c r="E706" s="107">
        <v>43235</v>
      </c>
      <c r="F706" s="108">
        <v>43249</v>
      </c>
      <c r="G706" s="109">
        <v>29000</v>
      </c>
      <c r="H706" s="109">
        <v>12.71</v>
      </c>
      <c r="I706" s="109">
        <v>0</v>
      </c>
      <c r="J706" s="109">
        <f t="shared" si="10"/>
        <v>29012.71</v>
      </c>
    </row>
    <row r="707" spans="1:10" s="102" customFormat="1" ht="18" customHeight="1" x14ac:dyDescent="0.2">
      <c r="A707" s="106" t="s">
        <v>170</v>
      </c>
      <c r="B707" s="106" t="s">
        <v>17</v>
      </c>
      <c r="C707" s="107">
        <v>19845</v>
      </c>
      <c r="D707" s="107">
        <v>43233</v>
      </c>
      <c r="E707" s="107">
        <v>43235</v>
      </c>
      <c r="F707" s="108">
        <v>43249</v>
      </c>
      <c r="G707" s="109">
        <v>87000</v>
      </c>
      <c r="H707" s="109">
        <v>38.14</v>
      </c>
      <c r="I707" s="109">
        <v>0</v>
      </c>
      <c r="J707" s="109">
        <f t="shared" si="10"/>
        <v>87038.14</v>
      </c>
    </row>
    <row r="708" spans="1:10" s="102" customFormat="1" ht="18" customHeight="1" x14ac:dyDescent="0.2">
      <c r="A708" s="106" t="s">
        <v>32</v>
      </c>
      <c r="B708" s="106" t="s">
        <v>13</v>
      </c>
      <c r="C708" s="107">
        <v>11321</v>
      </c>
      <c r="D708" s="107">
        <v>43426</v>
      </c>
      <c r="E708" s="107">
        <v>43439</v>
      </c>
      <c r="F708" s="108">
        <v>43451</v>
      </c>
      <c r="G708" s="109">
        <v>15500</v>
      </c>
      <c r="H708" s="109">
        <v>10.62</v>
      </c>
      <c r="I708" s="109">
        <v>0</v>
      </c>
      <c r="J708" s="109">
        <f t="shared" si="10"/>
        <v>15510.62</v>
      </c>
    </row>
    <row r="709" spans="1:10" s="102" customFormat="1" ht="18" customHeight="1" x14ac:dyDescent="0.2">
      <c r="A709" s="106" t="s">
        <v>40</v>
      </c>
      <c r="B709" s="106" t="s">
        <v>13</v>
      </c>
      <c r="C709" s="107">
        <v>36360</v>
      </c>
      <c r="D709" s="107">
        <v>42613</v>
      </c>
      <c r="E709" s="107">
        <v>42628</v>
      </c>
      <c r="F709" s="108">
        <v>42677</v>
      </c>
      <c r="G709" s="109">
        <v>20000</v>
      </c>
      <c r="H709" s="109">
        <f>11.37+11.37</f>
        <v>22.74</v>
      </c>
      <c r="I709" s="109">
        <v>0</v>
      </c>
      <c r="J709" s="109">
        <f t="shared" si="10"/>
        <v>20022.740000000002</v>
      </c>
    </row>
    <row r="710" spans="1:10" s="102" customFormat="1" ht="18" customHeight="1" x14ac:dyDescent="0.2">
      <c r="A710" s="106" t="s">
        <v>32</v>
      </c>
      <c r="B710" s="106" t="s">
        <v>13</v>
      </c>
      <c r="C710" s="107">
        <v>17421</v>
      </c>
      <c r="D710" s="107">
        <v>42749</v>
      </c>
      <c r="E710" s="107">
        <v>42753</v>
      </c>
      <c r="F710" s="108">
        <v>42768</v>
      </c>
      <c r="G710" s="109">
        <v>45000</v>
      </c>
      <c r="H710" s="109">
        <v>23.42</v>
      </c>
      <c r="I710" s="109">
        <v>0</v>
      </c>
      <c r="J710" s="109">
        <f t="shared" si="10"/>
        <v>45023.42</v>
      </c>
    </row>
    <row r="711" spans="1:10" s="102" customFormat="1" ht="18" customHeight="1" x14ac:dyDescent="0.2">
      <c r="A711" s="106" t="s">
        <v>32</v>
      </c>
      <c r="B711" s="106" t="s">
        <v>13</v>
      </c>
      <c r="C711" s="107">
        <v>14797</v>
      </c>
      <c r="D711" s="107">
        <v>43319</v>
      </c>
      <c r="E711" s="107">
        <v>43340</v>
      </c>
      <c r="F711" s="108">
        <v>43374</v>
      </c>
      <c r="G711" s="109">
        <v>67000</v>
      </c>
      <c r="H711" s="109">
        <v>100.96</v>
      </c>
      <c r="I711" s="109">
        <v>0</v>
      </c>
      <c r="J711" s="109">
        <f t="shared" si="10"/>
        <v>67100.960000000006</v>
      </c>
    </row>
    <row r="712" spans="1:10" s="102" customFormat="1" ht="18" customHeight="1" x14ac:dyDescent="0.2">
      <c r="A712" s="106" t="s">
        <v>32</v>
      </c>
      <c r="B712" s="106" t="s">
        <v>13</v>
      </c>
      <c r="C712" s="107">
        <v>9522</v>
      </c>
      <c r="D712" s="107">
        <v>42725</v>
      </c>
      <c r="E712" s="107">
        <v>42734</v>
      </c>
      <c r="F712" s="108">
        <v>42744</v>
      </c>
      <c r="G712" s="109">
        <v>13500</v>
      </c>
      <c r="H712" s="109">
        <v>7.03</v>
      </c>
      <c r="I712" s="109">
        <v>0</v>
      </c>
      <c r="J712" s="109">
        <f t="shared" ref="J712:J775" si="11">+G712+H712+I712</f>
        <v>13507.03</v>
      </c>
    </row>
    <row r="713" spans="1:10" s="102" customFormat="1" ht="18" customHeight="1" x14ac:dyDescent="0.2">
      <c r="A713" s="106" t="s">
        <v>32</v>
      </c>
      <c r="B713" s="106" t="s">
        <v>13</v>
      </c>
      <c r="C713" s="107">
        <v>12811</v>
      </c>
      <c r="D713" s="107">
        <v>41823</v>
      </c>
      <c r="E713" s="107">
        <v>41829</v>
      </c>
      <c r="F713" s="108">
        <v>41843</v>
      </c>
      <c r="G713" s="109">
        <v>93500</v>
      </c>
      <c r="H713" s="109">
        <v>51.94</v>
      </c>
      <c r="I713" s="109">
        <v>0</v>
      </c>
      <c r="J713" s="109">
        <f t="shared" si="11"/>
        <v>93551.94</v>
      </c>
    </row>
    <row r="714" spans="1:10" s="102" customFormat="1" ht="18" customHeight="1" x14ac:dyDescent="0.2">
      <c r="A714" s="106" t="s">
        <v>32</v>
      </c>
      <c r="B714" s="106" t="s">
        <v>17</v>
      </c>
      <c r="C714" s="107">
        <v>18653</v>
      </c>
      <c r="D714" s="107">
        <v>41990</v>
      </c>
      <c r="E714" s="107">
        <v>42031</v>
      </c>
      <c r="F714" s="108">
        <v>42061</v>
      </c>
      <c r="G714" s="109">
        <v>87000</v>
      </c>
      <c r="H714" s="109">
        <v>171.58</v>
      </c>
      <c r="I714" s="109">
        <v>0</v>
      </c>
      <c r="J714" s="109">
        <f t="shared" si="11"/>
        <v>87171.58</v>
      </c>
    </row>
    <row r="715" spans="1:10" s="102" customFormat="1" ht="18" customHeight="1" x14ac:dyDescent="0.2">
      <c r="A715" s="106" t="s">
        <v>35</v>
      </c>
      <c r="B715" s="106" t="s">
        <v>17</v>
      </c>
      <c r="C715" s="107">
        <v>18653</v>
      </c>
      <c r="D715" s="107">
        <v>41990</v>
      </c>
      <c r="E715" s="107">
        <v>42031</v>
      </c>
      <c r="F715" s="108">
        <v>42061</v>
      </c>
      <c r="G715" s="109">
        <v>87000</v>
      </c>
      <c r="H715" s="109">
        <v>171.58</v>
      </c>
      <c r="I715" s="109">
        <v>0</v>
      </c>
      <c r="J715" s="109">
        <f t="shared" si="11"/>
        <v>87171.58</v>
      </c>
    </row>
    <row r="716" spans="1:10" s="102" customFormat="1" ht="18" customHeight="1" x14ac:dyDescent="0.2">
      <c r="A716" s="106" t="s">
        <v>39</v>
      </c>
      <c r="B716" s="106" t="s">
        <v>17</v>
      </c>
      <c r="C716" s="107">
        <v>18653</v>
      </c>
      <c r="D716" s="107">
        <v>41990</v>
      </c>
      <c r="E716" s="107">
        <v>42031</v>
      </c>
      <c r="F716" s="108">
        <v>42061</v>
      </c>
      <c r="G716" s="109">
        <v>87000</v>
      </c>
      <c r="H716" s="109">
        <v>171.58</v>
      </c>
      <c r="I716" s="109">
        <v>0</v>
      </c>
      <c r="J716" s="109">
        <f t="shared" si="11"/>
        <v>87171.58</v>
      </c>
    </row>
    <row r="717" spans="1:10" s="102" customFormat="1" ht="18" customHeight="1" x14ac:dyDescent="0.2">
      <c r="A717" s="106" t="s">
        <v>32</v>
      </c>
      <c r="B717" s="106" t="s">
        <v>13</v>
      </c>
      <c r="C717" s="107">
        <v>10468</v>
      </c>
      <c r="D717" s="107">
        <v>43457</v>
      </c>
      <c r="E717" s="107">
        <v>43468</v>
      </c>
      <c r="F717" s="108">
        <v>43489</v>
      </c>
      <c r="G717" s="109">
        <v>15000</v>
      </c>
      <c r="H717" s="109">
        <v>10.48</v>
      </c>
      <c r="I717" s="109">
        <v>0</v>
      </c>
      <c r="J717" s="109">
        <f t="shared" si="11"/>
        <v>15010.48</v>
      </c>
    </row>
    <row r="718" spans="1:10" s="102" customFormat="1" ht="18" customHeight="1" x14ac:dyDescent="0.2">
      <c r="A718" s="106" t="s">
        <v>31</v>
      </c>
      <c r="B718" s="106" t="s">
        <v>13</v>
      </c>
      <c r="C718" s="107">
        <v>19835</v>
      </c>
      <c r="D718" s="107">
        <v>42452</v>
      </c>
      <c r="E718" s="107">
        <v>42475</v>
      </c>
      <c r="F718" s="108">
        <v>42496</v>
      </c>
      <c r="G718" s="109">
        <v>28000</v>
      </c>
      <c r="H718" s="109">
        <v>33.75</v>
      </c>
      <c r="I718" s="109">
        <v>0</v>
      </c>
      <c r="J718" s="109">
        <f t="shared" si="11"/>
        <v>28033.75</v>
      </c>
    </row>
    <row r="719" spans="1:10" s="102" customFormat="1" ht="18" customHeight="1" x14ac:dyDescent="0.2">
      <c r="A719" s="106" t="s">
        <v>33</v>
      </c>
      <c r="B719" s="106" t="s">
        <v>13</v>
      </c>
      <c r="C719" s="107">
        <v>19835</v>
      </c>
      <c r="D719" s="107">
        <v>42452</v>
      </c>
      <c r="E719" s="107">
        <v>42475</v>
      </c>
      <c r="F719" s="108">
        <v>42496</v>
      </c>
      <c r="G719" s="109">
        <v>28000</v>
      </c>
      <c r="H719" s="109">
        <v>33.75</v>
      </c>
      <c r="I719" s="109">
        <v>0</v>
      </c>
      <c r="J719" s="109">
        <f t="shared" si="11"/>
        <v>28033.75</v>
      </c>
    </row>
    <row r="720" spans="1:10" s="102" customFormat="1" ht="18" customHeight="1" x14ac:dyDescent="0.2">
      <c r="A720" s="106" t="s">
        <v>32</v>
      </c>
      <c r="B720" s="106" t="s">
        <v>13</v>
      </c>
      <c r="C720" s="107">
        <v>15177</v>
      </c>
      <c r="D720" s="107">
        <v>42255</v>
      </c>
      <c r="E720" s="107">
        <v>42326</v>
      </c>
      <c r="F720" s="108">
        <v>42352</v>
      </c>
      <c r="G720" s="109">
        <v>23500</v>
      </c>
      <c r="H720" s="109">
        <v>63.32</v>
      </c>
      <c r="I720" s="109">
        <v>0</v>
      </c>
      <c r="J720" s="109">
        <f t="shared" si="11"/>
        <v>23563.32</v>
      </c>
    </row>
    <row r="721" spans="1:10" s="102" customFormat="1" ht="18" customHeight="1" x14ac:dyDescent="0.2">
      <c r="A721" s="106" t="s">
        <v>32</v>
      </c>
      <c r="B721" s="106" t="s">
        <v>17</v>
      </c>
      <c r="C721" s="107">
        <v>9815</v>
      </c>
      <c r="D721" s="107">
        <v>41716</v>
      </c>
      <c r="E721" s="107">
        <v>41745</v>
      </c>
      <c r="F721" s="108">
        <v>41892</v>
      </c>
      <c r="G721" s="109">
        <v>10500</v>
      </c>
      <c r="H721" s="109">
        <v>51.33</v>
      </c>
      <c r="I721" s="109">
        <v>0</v>
      </c>
      <c r="J721" s="109">
        <f t="shared" si="11"/>
        <v>10551.33</v>
      </c>
    </row>
    <row r="722" spans="1:10" s="102" customFormat="1" ht="18" customHeight="1" x14ac:dyDescent="0.2">
      <c r="A722" s="106" t="s">
        <v>32</v>
      </c>
      <c r="B722" s="106" t="s">
        <v>13</v>
      </c>
      <c r="C722" s="107">
        <v>11912</v>
      </c>
      <c r="D722" s="107">
        <v>43452</v>
      </c>
      <c r="E722" s="107">
        <v>43472</v>
      </c>
      <c r="F722" s="108">
        <v>43497</v>
      </c>
      <c r="G722" s="109">
        <v>25000</v>
      </c>
      <c r="H722" s="109">
        <v>30.82</v>
      </c>
      <c r="I722" s="109">
        <v>0</v>
      </c>
      <c r="J722" s="109">
        <f t="shared" si="11"/>
        <v>25030.82</v>
      </c>
    </row>
    <row r="723" spans="1:10" s="102" customFormat="1" ht="18" customHeight="1" x14ac:dyDescent="0.2">
      <c r="A723" s="106" t="s">
        <v>32</v>
      </c>
      <c r="B723" s="106" t="s">
        <v>13</v>
      </c>
      <c r="C723" s="107">
        <v>10320</v>
      </c>
      <c r="D723" s="107">
        <v>41948</v>
      </c>
      <c r="E723" s="107">
        <v>41963</v>
      </c>
      <c r="F723" s="108">
        <v>41976</v>
      </c>
      <c r="G723" s="109">
        <v>10500</v>
      </c>
      <c r="H723" s="109">
        <v>8.17</v>
      </c>
      <c r="I723" s="109">
        <v>0</v>
      </c>
      <c r="J723" s="109">
        <f t="shared" si="11"/>
        <v>10508.17</v>
      </c>
    </row>
    <row r="724" spans="1:10" s="102" customFormat="1" ht="18" customHeight="1" x14ac:dyDescent="0.2">
      <c r="A724" s="106" t="s">
        <v>32</v>
      </c>
      <c r="B724" s="106" t="s">
        <v>13</v>
      </c>
      <c r="C724" s="107">
        <v>13052</v>
      </c>
      <c r="D724" s="107">
        <v>43355</v>
      </c>
      <c r="E724" s="107">
        <v>43363</v>
      </c>
      <c r="F724" s="108">
        <v>43371</v>
      </c>
      <c r="G724" s="109">
        <v>20000</v>
      </c>
      <c r="H724" s="109">
        <v>35.07</v>
      </c>
      <c r="I724" s="109">
        <v>0</v>
      </c>
      <c r="J724" s="109">
        <f t="shared" si="11"/>
        <v>20035.07</v>
      </c>
    </row>
    <row r="725" spans="1:10" s="102" customFormat="1" ht="18" customHeight="1" x14ac:dyDescent="0.2">
      <c r="A725" s="106" t="s">
        <v>32</v>
      </c>
      <c r="B725" s="106" t="s">
        <v>13</v>
      </c>
      <c r="C725" s="107">
        <v>17080</v>
      </c>
      <c r="D725" s="107">
        <v>42900</v>
      </c>
      <c r="E725" s="107">
        <v>42909</v>
      </c>
      <c r="F725" s="108">
        <v>42930</v>
      </c>
      <c r="G725" s="109">
        <v>15000</v>
      </c>
      <c r="H725" s="109">
        <v>12.33</v>
      </c>
      <c r="I725" s="109">
        <v>0</v>
      </c>
      <c r="J725" s="109">
        <f t="shared" si="11"/>
        <v>15012.33</v>
      </c>
    </row>
    <row r="726" spans="1:10" s="102" customFormat="1" ht="18" customHeight="1" x14ac:dyDescent="0.2">
      <c r="A726" s="106" t="s">
        <v>31</v>
      </c>
      <c r="B726" s="106" t="s">
        <v>13</v>
      </c>
      <c r="C726" s="107">
        <v>34110</v>
      </c>
      <c r="D726" s="107">
        <v>42087</v>
      </c>
      <c r="E726" s="107">
        <v>42090</v>
      </c>
      <c r="F726" s="108">
        <v>42220</v>
      </c>
      <c r="G726" s="109">
        <v>42000</v>
      </c>
      <c r="H726" s="109">
        <v>151.66</v>
      </c>
      <c r="I726" s="109">
        <v>0</v>
      </c>
      <c r="J726" s="109">
        <f t="shared" si="11"/>
        <v>42151.66</v>
      </c>
    </row>
    <row r="727" spans="1:10" s="102" customFormat="1" ht="18" customHeight="1" x14ac:dyDescent="0.2">
      <c r="A727" s="106" t="s">
        <v>36</v>
      </c>
      <c r="B727" s="106" t="s">
        <v>13</v>
      </c>
      <c r="C727" s="107">
        <v>34110</v>
      </c>
      <c r="D727" s="107">
        <v>42087</v>
      </c>
      <c r="E727" s="107">
        <v>42090</v>
      </c>
      <c r="F727" s="108">
        <v>42220</v>
      </c>
      <c r="G727" s="109">
        <v>42000</v>
      </c>
      <c r="H727" s="109">
        <v>151.66</v>
      </c>
      <c r="I727" s="109">
        <v>0</v>
      </c>
      <c r="J727" s="109">
        <f t="shared" si="11"/>
        <v>42151.66</v>
      </c>
    </row>
    <row r="728" spans="1:10" s="102" customFormat="1" ht="18" customHeight="1" x14ac:dyDescent="0.2">
      <c r="A728" s="106" t="s">
        <v>31</v>
      </c>
      <c r="B728" s="106" t="s">
        <v>17</v>
      </c>
      <c r="C728" s="107">
        <v>19373</v>
      </c>
      <c r="D728" s="107">
        <v>42290</v>
      </c>
      <c r="E728" s="107">
        <v>42293</v>
      </c>
      <c r="F728" s="108">
        <v>42311</v>
      </c>
      <c r="G728" s="109">
        <v>30000</v>
      </c>
      <c r="H728" s="109">
        <v>17.489999999999998</v>
      </c>
      <c r="I728" s="109">
        <v>0</v>
      </c>
      <c r="J728" s="109">
        <f t="shared" si="11"/>
        <v>30017.49</v>
      </c>
    </row>
    <row r="729" spans="1:10" s="102" customFormat="1" ht="18" customHeight="1" x14ac:dyDescent="0.2">
      <c r="A729" s="106" t="s">
        <v>33</v>
      </c>
      <c r="B729" s="106" t="s">
        <v>17</v>
      </c>
      <c r="C729" s="107">
        <v>19373</v>
      </c>
      <c r="D729" s="107">
        <v>42290</v>
      </c>
      <c r="E729" s="107">
        <v>42293</v>
      </c>
      <c r="F729" s="108">
        <v>42311</v>
      </c>
      <c r="G729" s="109">
        <v>30000</v>
      </c>
      <c r="H729" s="109">
        <v>17.489999999999998</v>
      </c>
      <c r="I729" s="109">
        <v>0</v>
      </c>
      <c r="J729" s="109">
        <f t="shared" si="11"/>
        <v>30017.49</v>
      </c>
    </row>
    <row r="730" spans="1:10" s="102" customFormat="1" ht="18" customHeight="1" x14ac:dyDescent="0.2">
      <c r="A730" s="106" t="s">
        <v>32</v>
      </c>
      <c r="B730" s="106" t="s">
        <v>13</v>
      </c>
      <c r="C730" s="107">
        <v>11084</v>
      </c>
      <c r="D730" s="107">
        <v>42085</v>
      </c>
      <c r="E730" s="107">
        <v>42093</v>
      </c>
      <c r="F730" s="108">
        <v>42121</v>
      </c>
      <c r="G730" s="109">
        <v>22000</v>
      </c>
      <c r="H730" s="109">
        <v>22</v>
      </c>
      <c r="I730" s="109">
        <v>0</v>
      </c>
      <c r="J730" s="109">
        <f t="shared" si="11"/>
        <v>22022</v>
      </c>
    </row>
    <row r="731" spans="1:10" s="102" customFormat="1" ht="18" customHeight="1" x14ac:dyDescent="0.2">
      <c r="A731" s="106" t="s">
        <v>32</v>
      </c>
      <c r="B731" s="106" t="s">
        <v>17</v>
      </c>
      <c r="C731" s="107">
        <v>6535</v>
      </c>
      <c r="D731" s="107">
        <v>42778</v>
      </c>
      <c r="E731" s="107">
        <v>42781</v>
      </c>
      <c r="F731" s="108">
        <v>42838</v>
      </c>
      <c r="G731" s="109">
        <v>7500</v>
      </c>
      <c r="H731" s="109">
        <v>12.32</v>
      </c>
      <c r="I731" s="109">
        <v>0</v>
      </c>
      <c r="J731" s="109">
        <f t="shared" si="11"/>
        <v>7512.32</v>
      </c>
    </row>
    <row r="732" spans="1:10" s="102" customFormat="1" ht="18" customHeight="1" x14ac:dyDescent="0.2">
      <c r="A732" s="106" t="s">
        <v>32</v>
      </c>
      <c r="B732" s="106" t="s">
        <v>17</v>
      </c>
      <c r="C732" s="107">
        <v>9239</v>
      </c>
      <c r="D732" s="107">
        <v>42821</v>
      </c>
      <c r="E732" s="107">
        <v>42824</v>
      </c>
      <c r="F732" s="108">
        <v>42844</v>
      </c>
      <c r="G732" s="109">
        <v>13000</v>
      </c>
      <c r="H732" s="109">
        <v>8.1999999999999993</v>
      </c>
      <c r="I732" s="109">
        <v>0</v>
      </c>
      <c r="J732" s="109">
        <f t="shared" si="11"/>
        <v>13008.2</v>
      </c>
    </row>
    <row r="733" spans="1:10" s="102" customFormat="1" ht="18" customHeight="1" x14ac:dyDescent="0.2">
      <c r="A733" s="106" t="s">
        <v>32</v>
      </c>
      <c r="B733" s="106" t="s">
        <v>13</v>
      </c>
      <c r="C733" s="107">
        <v>12435</v>
      </c>
      <c r="D733" s="107">
        <v>42892</v>
      </c>
      <c r="E733" s="107">
        <v>42908</v>
      </c>
      <c r="F733" s="108">
        <v>42947</v>
      </c>
      <c r="G733" s="109">
        <v>16500</v>
      </c>
      <c r="H733" s="109">
        <v>24.86</v>
      </c>
      <c r="I733" s="109">
        <v>0</v>
      </c>
      <c r="J733" s="109">
        <f t="shared" si="11"/>
        <v>16524.86</v>
      </c>
    </row>
    <row r="734" spans="1:10" s="102" customFormat="1" ht="18" customHeight="1" x14ac:dyDescent="0.2">
      <c r="A734" s="106" t="s">
        <v>32</v>
      </c>
      <c r="B734" s="106" t="s">
        <v>13</v>
      </c>
      <c r="C734" s="107">
        <v>10418</v>
      </c>
      <c r="D734" s="107">
        <v>41978</v>
      </c>
      <c r="E734" s="107">
        <v>41982</v>
      </c>
      <c r="F734" s="108">
        <v>41991</v>
      </c>
      <c r="G734" s="109">
        <v>13500</v>
      </c>
      <c r="H734" s="109">
        <v>4.88</v>
      </c>
      <c r="I734" s="109">
        <v>0</v>
      </c>
      <c r="J734" s="109">
        <f t="shared" si="11"/>
        <v>13504.88</v>
      </c>
    </row>
    <row r="735" spans="1:10" s="102" customFormat="1" ht="18" customHeight="1" x14ac:dyDescent="0.2">
      <c r="A735" s="106" t="s">
        <v>32</v>
      </c>
      <c r="B735" s="106" t="s">
        <v>13</v>
      </c>
      <c r="C735" s="107">
        <v>11179</v>
      </c>
      <c r="D735" s="107">
        <v>42434</v>
      </c>
      <c r="E735" s="107">
        <v>42447</v>
      </c>
      <c r="F735" s="108">
        <v>42465</v>
      </c>
      <c r="G735" s="109">
        <v>27000</v>
      </c>
      <c r="H735" s="109">
        <v>22.93</v>
      </c>
      <c r="I735" s="109">
        <v>0</v>
      </c>
      <c r="J735" s="109">
        <f t="shared" si="11"/>
        <v>27022.93</v>
      </c>
    </row>
    <row r="736" spans="1:10" s="102" customFormat="1" ht="18" customHeight="1" x14ac:dyDescent="0.2">
      <c r="A736" s="106" t="s">
        <v>32</v>
      </c>
      <c r="B736" s="106" t="s">
        <v>13</v>
      </c>
      <c r="C736" s="107">
        <v>12277</v>
      </c>
      <c r="D736" s="107">
        <v>41874</v>
      </c>
      <c r="E736" s="107">
        <v>41897</v>
      </c>
      <c r="F736" s="108">
        <v>41919</v>
      </c>
      <c r="G736" s="109">
        <v>35000</v>
      </c>
      <c r="H736" s="109">
        <v>43.75</v>
      </c>
      <c r="I736" s="109">
        <v>0</v>
      </c>
      <c r="J736" s="109">
        <f t="shared" si="11"/>
        <v>35043.75</v>
      </c>
    </row>
    <row r="737" spans="1:10" s="102" customFormat="1" ht="18" customHeight="1" x14ac:dyDescent="0.2">
      <c r="A737" s="106" t="s">
        <v>32</v>
      </c>
      <c r="B737" s="106" t="s">
        <v>13</v>
      </c>
      <c r="C737" s="107">
        <v>13581</v>
      </c>
      <c r="D737" s="107">
        <v>43216</v>
      </c>
      <c r="E737" s="107">
        <v>43242</v>
      </c>
      <c r="F737" s="108">
        <v>43259</v>
      </c>
      <c r="G737" s="109">
        <v>25500</v>
      </c>
      <c r="H737" s="109">
        <v>29.34</v>
      </c>
      <c r="I737" s="109">
        <v>0</v>
      </c>
      <c r="J737" s="109">
        <f t="shared" si="11"/>
        <v>25529.34</v>
      </c>
    </row>
    <row r="738" spans="1:10" s="102" customFormat="1" ht="18" customHeight="1" x14ac:dyDescent="0.2">
      <c r="A738" s="106" t="s">
        <v>32</v>
      </c>
      <c r="B738" s="106" t="s">
        <v>17</v>
      </c>
      <c r="C738" s="107">
        <v>11694</v>
      </c>
      <c r="D738" s="107">
        <v>43260</v>
      </c>
      <c r="E738" s="107">
        <v>43272</v>
      </c>
      <c r="F738" s="108">
        <v>43293</v>
      </c>
      <c r="G738" s="109">
        <v>15000</v>
      </c>
      <c r="H738" s="109">
        <v>13.56</v>
      </c>
      <c r="I738" s="109">
        <v>0</v>
      </c>
      <c r="J738" s="109">
        <f t="shared" si="11"/>
        <v>15013.56</v>
      </c>
    </row>
    <row r="739" spans="1:10" s="102" customFormat="1" ht="18" customHeight="1" x14ac:dyDescent="0.2">
      <c r="A739" s="106" t="s">
        <v>32</v>
      </c>
      <c r="B739" s="106" t="s">
        <v>13</v>
      </c>
      <c r="C739" s="107">
        <v>16204</v>
      </c>
      <c r="D739" s="107">
        <v>42665</v>
      </c>
      <c r="E739" s="107">
        <v>42671</v>
      </c>
      <c r="F739" s="108">
        <v>42726</v>
      </c>
      <c r="G739" s="109">
        <v>48500</v>
      </c>
      <c r="H739" s="109">
        <v>81.05</v>
      </c>
      <c r="I739" s="109">
        <v>0</v>
      </c>
      <c r="J739" s="109">
        <f t="shared" si="11"/>
        <v>48581.05</v>
      </c>
    </row>
    <row r="740" spans="1:10" s="102" customFormat="1" ht="18" customHeight="1" x14ac:dyDescent="0.2">
      <c r="A740" s="106" t="s">
        <v>32</v>
      </c>
      <c r="B740" s="106" t="s">
        <v>13</v>
      </c>
      <c r="C740" s="107">
        <v>13350</v>
      </c>
      <c r="D740" s="107">
        <v>42310</v>
      </c>
      <c r="E740" s="107">
        <v>42317</v>
      </c>
      <c r="F740" s="108">
        <v>42384</v>
      </c>
      <c r="G740" s="109">
        <v>9000</v>
      </c>
      <c r="H740" s="109">
        <v>18.5</v>
      </c>
      <c r="I740" s="109">
        <v>0</v>
      </c>
      <c r="J740" s="109">
        <f t="shared" si="11"/>
        <v>9018.5</v>
      </c>
    </row>
    <row r="741" spans="1:10" s="102" customFormat="1" ht="18" customHeight="1" x14ac:dyDescent="0.2">
      <c r="A741" s="106" t="s">
        <v>31</v>
      </c>
      <c r="B741" s="106" t="s">
        <v>17</v>
      </c>
      <c r="C741" s="107">
        <v>23219</v>
      </c>
      <c r="D741" s="107">
        <v>43437</v>
      </c>
      <c r="E741" s="107">
        <v>43438</v>
      </c>
      <c r="F741" s="108">
        <v>43451</v>
      </c>
      <c r="G741" s="109">
        <v>59000</v>
      </c>
      <c r="H741" s="109">
        <v>22.63</v>
      </c>
      <c r="I741" s="109">
        <v>0</v>
      </c>
      <c r="J741" s="109">
        <f t="shared" si="11"/>
        <v>59022.63</v>
      </c>
    </row>
    <row r="742" spans="1:10" s="102" customFormat="1" ht="18" customHeight="1" x14ac:dyDescent="0.2">
      <c r="A742" s="106" t="s">
        <v>33</v>
      </c>
      <c r="B742" s="106" t="s">
        <v>17</v>
      </c>
      <c r="C742" s="107">
        <v>23219</v>
      </c>
      <c r="D742" s="107">
        <v>43437</v>
      </c>
      <c r="E742" s="107">
        <v>43438</v>
      </c>
      <c r="F742" s="108">
        <v>43451</v>
      </c>
      <c r="G742" s="109">
        <v>59000</v>
      </c>
      <c r="H742" s="109">
        <v>22.63</v>
      </c>
      <c r="I742" s="109">
        <v>0</v>
      </c>
      <c r="J742" s="109">
        <f t="shared" si="11"/>
        <v>59022.63</v>
      </c>
    </row>
    <row r="743" spans="1:10" s="102" customFormat="1" ht="18" customHeight="1" x14ac:dyDescent="0.2">
      <c r="A743" s="106" t="s">
        <v>170</v>
      </c>
      <c r="B743" s="106" t="s">
        <v>17</v>
      </c>
      <c r="C743" s="107">
        <v>23219</v>
      </c>
      <c r="D743" s="107">
        <v>43437</v>
      </c>
      <c r="E743" s="107">
        <v>43438</v>
      </c>
      <c r="F743" s="108">
        <v>43451</v>
      </c>
      <c r="G743" s="109">
        <v>177000</v>
      </c>
      <c r="H743" s="109">
        <v>67.89</v>
      </c>
      <c r="I743" s="109">
        <v>0</v>
      </c>
      <c r="J743" s="109">
        <f t="shared" si="11"/>
        <v>177067.89</v>
      </c>
    </row>
    <row r="744" spans="1:10" s="102" customFormat="1" ht="18" customHeight="1" x14ac:dyDescent="0.2">
      <c r="A744" s="106" t="s">
        <v>32</v>
      </c>
      <c r="B744" s="106" t="s">
        <v>13</v>
      </c>
      <c r="C744" s="107">
        <v>14210</v>
      </c>
      <c r="D744" s="107">
        <v>42495</v>
      </c>
      <c r="E744" s="107">
        <v>42510</v>
      </c>
      <c r="F744" s="108">
        <v>42521</v>
      </c>
      <c r="G744" s="109">
        <v>24500</v>
      </c>
      <c r="H744" s="109">
        <v>17.45</v>
      </c>
      <c r="I744" s="109">
        <v>0</v>
      </c>
      <c r="J744" s="109">
        <f t="shared" si="11"/>
        <v>24517.45</v>
      </c>
    </row>
    <row r="745" spans="1:10" s="102" customFormat="1" ht="18" customHeight="1" x14ac:dyDescent="0.2">
      <c r="A745" s="106" t="s">
        <v>31</v>
      </c>
      <c r="B745" s="106" t="s">
        <v>13</v>
      </c>
      <c r="C745" s="107">
        <v>20121</v>
      </c>
      <c r="D745" s="107">
        <v>43111</v>
      </c>
      <c r="E745" s="107">
        <v>43111</v>
      </c>
      <c r="F745" s="108">
        <v>43132</v>
      </c>
      <c r="G745" s="109">
        <v>186000</v>
      </c>
      <c r="H745" s="109">
        <v>0</v>
      </c>
      <c r="I745" s="109">
        <v>0</v>
      </c>
      <c r="J745" s="109">
        <f t="shared" si="11"/>
        <v>186000</v>
      </c>
    </row>
    <row r="746" spans="1:10" s="102" customFormat="1" ht="18" customHeight="1" x14ac:dyDescent="0.2">
      <c r="A746" s="106" t="s">
        <v>33</v>
      </c>
      <c r="B746" s="106" t="s">
        <v>13</v>
      </c>
      <c r="C746" s="107">
        <v>20121</v>
      </c>
      <c r="D746" s="107">
        <v>43111</v>
      </c>
      <c r="E746" s="107">
        <v>43111</v>
      </c>
      <c r="F746" s="108">
        <v>43132</v>
      </c>
      <c r="G746" s="109">
        <v>186000</v>
      </c>
      <c r="H746" s="109">
        <v>0</v>
      </c>
      <c r="I746" s="109">
        <v>0</v>
      </c>
      <c r="J746" s="109">
        <f t="shared" si="11"/>
        <v>186000</v>
      </c>
    </row>
    <row r="747" spans="1:10" s="102" customFormat="1" ht="18" customHeight="1" x14ac:dyDescent="0.2">
      <c r="A747" s="106" t="s">
        <v>32</v>
      </c>
      <c r="B747" s="106" t="s">
        <v>17</v>
      </c>
      <c r="C747" s="107">
        <v>17782</v>
      </c>
      <c r="D747" s="107">
        <v>42267</v>
      </c>
      <c r="E747" s="107">
        <v>42282</v>
      </c>
      <c r="F747" s="108">
        <v>42297</v>
      </c>
      <c r="G747" s="109">
        <v>18000</v>
      </c>
      <c r="H747" s="109">
        <v>15</v>
      </c>
      <c r="I747" s="109">
        <v>0</v>
      </c>
      <c r="J747" s="109">
        <f t="shared" si="11"/>
        <v>18015</v>
      </c>
    </row>
    <row r="748" spans="1:10" s="102" customFormat="1" ht="18" customHeight="1" x14ac:dyDescent="0.2">
      <c r="A748" s="106" t="s">
        <v>32</v>
      </c>
      <c r="B748" s="106" t="s">
        <v>17</v>
      </c>
      <c r="C748" s="107">
        <v>9157</v>
      </c>
      <c r="D748" s="107">
        <v>42662</v>
      </c>
      <c r="E748" s="107">
        <v>42682</v>
      </c>
      <c r="F748" s="108">
        <v>42692</v>
      </c>
      <c r="G748" s="109">
        <v>13000</v>
      </c>
      <c r="H748" s="109">
        <v>10.68</v>
      </c>
      <c r="I748" s="109">
        <v>0</v>
      </c>
      <c r="J748" s="109">
        <f t="shared" si="11"/>
        <v>13010.68</v>
      </c>
    </row>
    <row r="749" spans="1:10" s="102" customFormat="1" ht="18" customHeight="1" x14ac:dyDescent="0.2">
      <c r="A749" s="106" t="s">
        <v>32</v>
      </c>
      <c r="B749" s="106" t="s">
        <v>17</v>
      </c>
      <c r="C749" s="107">
        <v>10897</v>
      </c>
      <c r="D749" s="107">
        <v>43349</v>
      </c>
      <c r="E749" s="107">
        <v>43356</v>
      </c>
      <c r="F749" s="108">
        <v>43374</v>
      </c>
      <c r="G749" s="109">
        <v>47500</v>
      </c>
      <c r="H749" s="109">
        <v>29.93</v>
      </c>
      <c r="I749" s="109">
        <v>0</v>
      </c>
      <c r="J749" s="109">
        <f t="shared" si="11"/>
        <v>47529.93</v>
      </c>
    </row>
    <row r="750" spans="1:10" s="102" customFormat="1" ht="18" customHeight="1" x14ac:dyDescent="0.2">
      <c r="A750" s="106" t="s">
        <v>32</v>
      </c>
      <c r="B750" s="106" t="s">
        <v>13</v>
      </c>
      <c r="C750" s="107">
        <v>9867</v>
      </c>
      <c r="D750" s="107">
        <v>43074</v>
      </c>
      <c r="E750" s="107">
        <v>43080</v>
      </c>
      <c r="F750" s="108">
        <v>43104</v>
      </c>
      <c r="G750" s="109">
        <v>49000</v>
      </c>
      <c r="H750" s="109">
        <v>40.270000000000003</v>
      </c>
      <c r="I750" s="109">
        <v>0</v>
      </c>
      <c r="J750" s="109">
        <f t="shared" si="11"/>
        <v>49040.27</v>
      </c>
    </row>
    <row r="751" spans="1:10" s="102" customFormat="1" ht="18" customHeight="1" x14ac:dyDescent="0.2">
      <c r="A751" s="106" t="s">
        <v>32</v>
      </c>
      <c r="B751" s="106" t="s">
        <v>13</v>
      </c>
      <c r="C751" s="107">
        <v>11099</v>
      </c>
      <c r="D751" s="107">
        <v>42325</v>
      </c>
      <c r="E751" s="107">
        <v>42348</v>
      </c>
      <c r="F751" s="108">
        <v>42390</v>
      </c>
      <c r="G751" s="109">
        <v>28500</v>
      </c>
      <c r="H751" s="109">
        <v>51.46</v>
      </c>
      <c r="I751" s="109">
        <v>0</v>
      </c>
      <c r="J751" s="109">
        <f t="shared" si="11"/>
        <v>28551.46</v>
      </c>
    </row>
    <row r="752" spans="1:10" s="102" customFormat="1" ht="18" customHeight="1" x14ac:dyDescent="0.2">
      <c r="A752" s="106" t="s">
        <v>32</v>
      </c>
      <c r="B752" s="106" t="s">
        <v>13</v>
      </c>
      <c r="C752" s="107">
        <v>7020</v>
      </c>
      <c r="D752" s="107">
        <v>42067</v>
      </c>
      <c r="E752" s="107">
        <v>42093</v>
      </c>
      <c r="F752" s="108">
        <v>42132</v>
      </c>
      <c r="G752" s="109">
        <v>21500</v>
      </c>
      <c r="H752" s="109">
        <v>38.82</v>
      </c>
      <c r="I752" s="109">
        <v>0</v>
      </c>
      <c r="J752" s="109">
        <f t="shared" si="11"/>
        <v>21538.82</v>
      </c>
    </row>
    <row r="753" spans="1:10" s="102" customFormat="1" ht="18" customHeight="1" x14ac:dyDescent="0.2">
      <c r="A753" s="106" t="s">
        <v>32</v>
      </c>
      <c r="B753" s="106" t="s">
        <v>13</v>
      </c>
      <c r="C753" s="107">
        <v>15145</v>
      </c>
      <c r="D753" s="107">
        <v>42349</v>
      </c>
      <c r="E753" s="107">
        <v>42361</v>
      </c>
      <c r="F753" s="108">
        <v>42368</v>
      </c>
      <c r="G753" s="109">
        <v>22500</v>
      </c>
      <c r="H753" s="109">
        <v>11.88</v>
      </c>
      <c r="I753" s="109">
        <v>0</v>
      </c>
      <c r="J753" s="109">
        <f t="shared" si="11"/>
        <v>22511.88</v>
      </c>
    </row>
    <row r="754" spans="1:10" s="102" customFormat="1" ht="18" customHeight="1" x14ac:dyDescent="0.2">
      <c r="A754" s="106" t="s">
        <v>32</v>
      </c>
      <c r="B754" s="106" t="s">
        <v>13</v>
      </c>
      <c r="C754" s="107">
        <v>15889</v>
      </c>
      <c r="D754" s="107">
        <v>42856</v>
      </c>
      <c r="E754" s="107">
        <v>42858</v>
      </c>
      <c r="F754" s="108">
        <v>42871</v>
      </c>
      <c r="G754" s="109">
        <v>16500</v>
      </c>
      <c r="H754" s="109">
        <v>6.78</v>
      </c>
      <c r="I754" s="109">
        <v>0</v>
      </c>
      <c r="J754" s="109">
        <f t="shared" si="11"/>
        <v>16506.78</v>
      </c>
    </row>
    <row r="755" spans="1:10" s="102" customFormat="1" ht="18" customHeight="1" x14ac:dyDescent="0.2">
      <c r="A755" s="106" t="s">
        <v>32</v>
      </c>
      <c r="B755" s="106" t="s">
        <v>13</v>
      </c>
      <c r="C755" s="107">
        <v>12851</v>
      </c>
      <c r="D755" s="107">
        <v>42337</v>
      </c>
      <c r="E755" s="107">
        <v>42339</v>
      </c>
      <c r="F755" s="108">
        <v>42375</v>
      </c>
      <c r="G755" s="109">
        <v>27500</v>
      </c>
      <c r="H755" s="109">
        <v>29.03</v>
      </c>
      <c r="I755" s="109">
        <v>0</v>
      </c>
      <c r="J755" s="109">
        <f t="shared" si="11"/>
        <v>27529.03</v>
      </c>
    </row>
    <row r="756" spans="1:10" s="102" customFormat="1" ht="18" customHeight="1" x14ac:dyDescent="0.2">
      <c r="A756" s="106" t="s">
        <v>32</v>
      </c>
      <c r="B756" s="106" t="s">
        <v>13</v>
      </c>
      <c r="C756" s="107">
        <v>12312</v>
      </c>
      <c r="D756" s="107">
        <v>42254</v>
      </c>
      <c r="E756" s="107">
        <v>43542</v>
      </c>
      <c r="F756" s="108">
        <v>43717</v>
      </c>
      <c r="G756" s="109">
        <v>26000</v>
      </c>
      <c r="H756" s="109">
        <v>1042.1400000000001</v>
      </c>
      <c r="I756" s="109">
        <v>0</v>
      </c>
      <c r="J756" s="109">
        <f t="shared" si="11"/>
        <v>27042.14</v>
      </c>
    </row>
    <row r="757" spans="1:10" s="102" customFormat="1" ht="18" customHeight="1" x14ac:dyDescent="0.2">
      <c r="A757" s="106" t="s">
        <v>32</v>
      </c>
      <c r="B757" s="106" t="s">
        <v>13</v>
      </c>
      <c r="C757" s="107">
        <v>10400</v>
      </c>
      <c r="D757" s="107">
        <v>42285</v>
      </c>
      <c r="E757" s="107">
        <v>42289</v>
      </c>
      <c r="F757" s="108">
        <v>42318</v>
      </c>
      <c r="G757" s="109">
        <v>24000</v>
      </c>
      <c r="H757" s="109">
        <v>22</v>
      </c>
      <c r="I757" s="109">
        <v>0</v>
      </c>
      <c r="J757" s="109">
        <f t="shared" si="11"/>
        <v>24022</v>
      </c>
    </row>
    <row r="758" spans="1:10" s="102" customFormat="1" ht="18" customHeight="1" x14ac:dyDescent="0.2">
      <c r="A758" s="106" t="s">
        <v>37</v>
      </c>
      <c r="B758" s="106" t="s">
        <v>13</v>
      </c>
      <c r="C758" s="107">
        <v>21830</v>
      </c>
      <c r="D758" s="107">
        <v>43318</v>
      </c>
      <c r="E758" s="107">
        <v>43328</v>
      </c>
      <c r="F758" s="108">
        <v>43328</v>
      </c>
      <c r="G758" s="109">
        <v>10000</v>
      </c>
      <c r="H758" s="109">
        <v>2.74</v>
      </c>
      <c r="I758" s="109">
        <v>0</v>
      </c>
      <c r="J758" s="109">
        <f t="shared" si="11"/>
        <v>10002.74</v>
      </c>
    </row>
    <row r="759" spans="1:10" s="102" customFormat="1" ht="18" customHeight="1" x14ac:dyDescent="0.2">
      <c r="A759" s="106" t="s">
        <v>32</v>
      </c>
      <c r="B759" s="106" t="s">
        <v>13</v>
      </c>
      <c r="C759" s="107">
        <v>8723</v>
      </c>
      <c r="D759" s="107">
        <v>43459</v>
      </c>
      <c r="E759" s="107">
        <v>43474</v>
      </c>
      <c r="F759" s="108">
        <v>43510</v>
      </c>
      <c r="G759" s="109">
        <v>27000</v>
      </c>
      <c r="H759" s="109">
        <v>37.729999999999997</v>
      </c>
      <c r="I759" s="109">
        <v>0</v>
      </c>
      <c r="J759" s="109">
        <f t="shared" si="11"/>
        <v>27037.73</v>
      </c>
    </row>
    <row r="760" spans="1:10" s="102" customFormat="1" ht="18" customHeight="1" x14ac:dyDescent="0.2">
      <c r="A760" s="106" t="s">
        <v>32</v>
      </c>
      <c r="B760" s="106" t="s">
        <v>13</v>
      </c>
      <c r="C760" s="107">
        <v>12489</v>
      </c>
      <c r="D760" s="107">
        <v>41682</v>
      </c>
      <c r="E760" s="107">
        <v>41725</v>
      </c>
      <c r="F760" s="108">
        <v>41752</v>
      </c>
      <c r="G760" s="109">
        <v>42000</v>
      </c>
      <c r="H760" s="109">
        <v>81.67</v>
      </c>
      <c r="I760" s="109">
        <v>0</v>
      </c>
      <c r="J760" s="109">
        <f t="shared" si="11"/>
        <v>42081.67</v>
      </c>
    </row>
    <row r="761" spans="1:10" s="102" customFormat="1" ht="18" customHeight="1" x14ac:dyDescent="0.2">
      <c r="A761" s="106" t="s">
        <v>37</v>
      </c>
      <c r="B761" s="106" t="s">
        <v>13</v>
      </c>
      <c r="C761" s="107">
        <v>18756</v>
      </c>
      <c r="D761" s="107">
        <v>42069</v>
      </c>
      <c r="E761" s="107">
        <v>42100</v>
      </c>
      <c r="F761" s="108">
        <v>42258</v>
      </c>
      <c r="G761" s="109">
        <v>20000</v>
      </c>
      <c r="H761" s="109">
        <f>52.49+52.49</f>
        <v>104.98</v>
      </c>
      <c r="I761" s="109">
        <v>0</v>
      </c>
      <c r="J761" s="109">
        <f t="shared" si="11"/>
        <v>20104.98</v>
      </c>
    </row>
    <row r="762" spans="1:10" s="102" customFormat="1" ht="18" customHeight="1" x14ac:dyDescent="0.2">
      <c r="A762" s="106" t="s">
        <v>32</v>
      </c>
      <c r="B762" s="106" t="s">
        <v>17</v>
      </c>
      <c r="C762" s="107">
        <v>11027</v>
      </c>
      <c r="D762" s="107">
        <v>42252</v>
      </c>
      <c r="E762" s="107">
        <v>42264</v>
      </c>
      <c r="F762" s="108">
        <v>42296</v>
      </c>
      <c r="G762" s="109">
        <v>12500</v>
      </c>
      <c r="H762" s="109">
        <v>15.27</v>
      </c>
      <c r="I762" s="109">
        <v>0</v>
      </c>
      <c r="J762" s="109">
        <f t="shared" si="11"/>
        <v>12515.27</v>
      </c>
    </row>
    <row r="763" spans="1:10" s="102" customFormat="1" ht="18" customHeight="1" x14ac:dyDescent="0.2">
      <c r="A763" s="106" t="s">
        <v>32</v>
      </c>
      <c r="B763" s="106" t="s">
        <v>17</v>
      </c>
      <c r="C763" s="107">
        <v>11402</v>
      </c>
      <c r="D763" s="107">
        <v>42685</v>
      </c>
      <c r="E763" s="107">
        <v>42741</v>
      </c>
      <c r="F763" s="108">
        <v>42755</v>
      </c>
      <c r="G763" s="109">
        <v>11500</v>
      </c>
      <c r="H763" s="109">
        <v>22.05</v>
      </c>
      <c r="I763" s="109">
        <v>0</v>
      </c>
      <c r="J763" s="109">
        <f t="shared" si="11"/>
        <v>11522.05</v>
      </c>
    </row>
    <row r="764" spans="1:10" s="102" customFormat="1" ht="18" customHeight="1" x14ac:dyDescent="0.2">
      <c r="A764" s="106" t="s">
        <v>32</v>
      </c>
      <c r="B764" s="106" t="s">
        <v>17</v>
      </c>
      <c r="C764" s="107">
        <v>3987</v>
      </c>
      <c r="D764" s="107">
        <v>41788</v>
      </c>
      <c r="E764" s="107">
        <v>41817</v>
      </c>
      <c r="F764" s="108">
        <v>41837</v>
      </c>
      <c r="G764" s="109">
        <v>3500</v>
      </c>
      <c r="H764" s="109">
        <v>4.76</v>
      </c>
      <c r="I764" s="109">
        <v>0</v>
      </c>
      <c r="J764" s="109">
        <f t="shared" si="11"/>
        <v>3504.76</v>
      </c>
    </row>
    <row r="765" spans="1:10" s="102" customFormat="1" ht="18" customHeight="1" x14ac:dyDescent="0.2">
      <c r="A765" s="106" t="s">
        <v>32</v>
      </c>
      <c r="B765" s="106" t="s">
        <v>13</v>
      </c>
      <c r="C765" s="107">
        <v>9606</v>
      </c>
      <c r="D765" s="107">
        <v>42301</v>
      </c>
      <c r="E765" s="107">
        <v>42382</v>
      </c>
      <c r="F765" s="108">
        <v>42391</v>
      </c>
      <c r="G765" s="109">
        <v>14000</v>
      </c>
      <c r="H765" s="109">
        <v>35</v>
      </c>
      <c r="I765" s="109">
        <v>0</v>
      </c>
      <c r="J765" s="109">
        <f t="shared" si="11"/>
        <v>14035</v>
      </c>
    </row>
    <row r="766" spans="1:10" s="102" customFormat="1" ht="18" customHeight="1" x14ac:dyDescent="0.2">
      <c r="A766" s="106" t="s">
        <v>32</v>
      </c>
      <c r="B766" s="106" t="s">
        <v>17</v>
      </c>
      <c r="C766" s="107">
        <v>13582</v>
      </c>
      <c r="D766" s="107">
        <v>41912</v>
      </c>
      <c r="E766" s="107">
        <v>41932</v>
      </c>
      <c r="F766" s="108">
        <v>41983</v>
      </c>
      <c r="G766" s="109">
        <v>15000</v>
      </c>
      <c r="H766" s="109">
        <v>25.85</v>
      </c>
      <c r="I766" s="109">
        <v>0</v>
      </c>
      <c r="J766" s="109">
        <f t="shared" si="11"/>
        <v>15025.85</v>
      </c>
    </row>
    <row r="767" spans="1:10" s="102" customFormat="1" ht="18" customHeight="1" x14ac:dyDescent="0.2">
      <c r="A767" s="106" t="s">
        <v>32</v>
      </c>
      <c r="B767" s="106" t="s">
        <v>13</v>
      </c>
      <c r="C767" s="107">
        <v>10551</v>
      </c>
      <c r="D767" s="107">
        <v>43188</v>
      </c>
      <c r="E767" s="107">
        <v>43189</v>
      </c>
      <c r="F767" s="108">
        <v>43203</v>
      </c>
      <c r="G767" s="109">
        <v>9500</v>
      </c>
      <c r="H767" s="109">
        <v>3.9</v>
      </c>
      <c r="I767" s="109">
        <v>0</v>
      </c>
      <c r="J767" s="109">
        <f t="shared" si="11"/>
        <v>9503.9</v>
      </c>
    </row>
    <row r="768" spans="1:10" s="102" customFormat="1" ht="18" customHeight="1" x14ac:dyDescent="0.2">
      <c r="A768" s="106" t="s">
        <v>32</v>
      </c>
      <c r="B768" s="106" t="s">
        <v>13</v>
      </c>
      <c r="C768" s="107">
        <v>9942</v>
      </c>
      <c r="D768" s="107">
        <v>42353</v>
      </c>
      <c r="E768" s="107">
        <v>42374</v>
      </c>
      <c r="F768" s="108">
        <v>42395</v>
      </c>
      <c r="G768" s="109">
        <v>11000</v>
      </c>
      <c r="H768" s="109">
        <v>12.84</v>
      </c>
      <c r="I768" s="109">
        <v>0</v>
      </c>
      <c r="J768" s="109">
        <f t="shared" si="11"/>
        <v>11012.84</v>
      </c>
    </row>
    <row r="769" spans="1:10" s="102" customFormat="1" ht="18" customHeight="1" x14ac:dyDescent="0.2">
      <c r="A769" s="106" t="s">
        <v>32</v>
      </c>
      <c r="B769" s="106" t="s">
        <v>17</v>
      </c>
      <c r="C769" s="107">
        <v>12111</v>
      </c>
      <c r="D769" s="107">
        <v>41936</v>
      </c>
      <c r="E769" s="107">
        <v>41953</v>
      </c>
      <c r="F769" s="108">
        <v>41969</v>
      </c>
      <c r="G769" s="109">
        <v>10000</v>
      </c>
      <c r="H769" s="109">
        <v>9.18</v>
      </c>
      <c r="I769" s="109">
        <v>0</v>
      </c>
      <c r="J769" s="109">
        <f t="shared" si="11"/>
        <v>10009.18</v>
      </c>
    </row>
    <row r="770" spans="1:10" s="102" customFormat="1" ht="18" customHeight="1" x14ac:dyDescent="0.2">
      <c r="A770" s="106" t="s">
        <v>32</v>
      </c>
      <c r="B770" s="106" t="s">
        <v>17</v>
      </c>
      <c r="C770" s="107">
        <v>20252</v>
      </c>
      <c r="D770" s="107">
        <v>42292</v>
      </c>
      <c r="E770" s="107">
        <v>42299</v>
      </c>
      <c r="F770" s="108">
        <v>42319</v>
      </c>
      <c r="G770" s="109">
        <v>126000</v>
      </c>
      <c r="H770" s="109">
        <v>94.5</v>
      </c>
      <c r="I770" s="109">
        <v>0</v>
      </c>
      <c r="J770" s="109">
        <f t="shared" si="11"/>
        <v>126094.5</v>
      </c>
    </row>
    <row r="771" spans="1:10" s="102" customFormat="1" ht="18" customHeight="1" x14ac:dyDescent="0.2">
      <c r="A771" s="106" t="s">
        <v>37</v>
      </c>
      <c r="B771" s="106" t="s">
        <v>13</v>
      </c>
      <c r="C771" s="107">
        <v>32877</v>
      </c>
      <c r="D771" s="107">
        <v>43260</v>
      </c>
      <c r="E771" s="107">
        <v>43293</v>
      </c>
      <c r="F771" s="108">
        <v>43294</v>
      </c>
      <c r="G771" s="109">
        <v>10000</v>
      </c>
      <c r="H771" s="109">
        <v>9.32</v>
      </c>
      <c r="I771" s="109">
        <v>0</v>
      </c>
      <c r="J771" s="109">
        <f t="shared" si="11"/>
        <v>10009.32</v>
      </c>
    </row>
    <row r="772" spans="1:10" s="102" customFormat="1" ht="18" customHeight="1" x14ac:dyDescent="0.2">
      <c r="A772" s="106" t="s">
        <v>32</v>
      </c>
      <c r="B772" s="106" t="s">
        <v>13</v>
      </c>
      <c r="C772" s="107">
        <v>9314</v>
      </c>
      <c r="D772" s="107">
        <v>42888</v>
      </c>
      <c r="E772" s="107">
        <v>42891</v>
      </c>
      <c r="F772" s="108">
        <v>42913</v>
      </c>
      <c r="G772" s="109">
        <v>11500</v>
      </c>
      <c r="H772" s="109">
        <v>7.88</v>
      </c>
      <c r="I772" s="109">
        <v>0</v>
      </c>
      <c r="J772" s="109">
        <f t="shared" si="11"/>
        <v>11507.88</v>
      </c>
    </row>
    <row r="773" spans="1:10" s="102" customFormat="1" ht="18" customHeight="1" x14ac:dyDescent="0.2">
      <c r="A773" s="106" t="s">
        <v>32</v>
      </c>
      <c r="B773" s="106" t="s">
        <v>13</v>
      </c>
      <c r="C773" s="107">
        <v>9518</v>
      </c>
      <c r="D773" s="107">
        <v>41712</v>
      </c>
      <c r="E773" s="107">
        <v>41745</v>
      </c>
      <c r="F773" s="108">
        <v>41793</v>
      </c>
      <c r="G773" s="109">
        <v>32500</v>
      </c>
      <c r="H773" s="109">
        <v>73.13</v>
      </c>
      <c r="I773" s="109">
        <v>0</v>
      </c>
      <c r="J773" s="109">
        <f t="shared" si="11"/>
        <v>32573.13</v>
      </c>
    </row>
    <row r="774" spans="1:10" s="102" customFormat="1" ht="18" customHeight="1" x14ac:dyDescent="0.2">
      <c r="A774" s="106" t="s">
        <v>32</v>
      </c>
      <c r="B774" s="106" t="s">
        <v>17</v>
      </c>
      <c r="C774" s="107">
        <v>9997</v>
      </c>
      <c r="D774" s="107">
        <v>42307</v>
      </c>
      <c r="E774" s="107">
        <v>42318</v>
      </c>
      <c r="F774" s="108">
        <v>42341</v>
      </c>
      <c r="G774" s="109">
        <v>9500</v>
      </c>
      <c r="H774" s="109">
        <v>8.9600000000000009</v>
      </c>
      <c r="I774" s="109">
        <v>0</v>
      </c>
      <c r="J774" s="109">
        <f t="shared" si="11"/>
        <v>9508.9599999999991</v>
      </c>
    </row>
    <row r="775" spans="1:10" s="102" customFormat="1" ht="18" customHeight="1" x14ac:dyDescent="0.2">
      <c r="A775" s="106" t="s">
        <v>32</v>
      </c>
      <c r="B775" s="106" t="s">
        <v>13</v>
      </c>
      <c r="C775" s="107">
        <v>12685</v>
      </c>
      <c r="D775" s="107">
        <v>42867</v>
      </c>
      <c r="E775" s="107">
        <v>42874</v>
      </c>
      <c r="F775" s="108">
        <v>42881</v>
      </c>
      <c r="G775" s="109">
        <v>30000</v>
      </c>
      <c r="H775" s="109">
        <v>11.51</v>
      </c>
      <c r="I775" s="109">
        <v>0</v>
      </c>
      <c r="J775" s="109">
        <f t="shared" si="11"/>
        <v>30011.51</v>
      </c>
    </row>
    <row r="776" spans="1:10" s="102" customFormat="1" ht="18" customHeight="1" x14ac:dyDescent="0.2">
      <c r="A776" s="106" t="s">
        <v>32</v>
      </c>
      <c r="B776" s="106" t="s">
        <v>13</v>
      </c>
      <c r="C776" s="107">
        <v>11089</v>
      </c>
      <c r="D776" s="107">
        <v>41767</v>
      </c>
      <c r="E776" s="107">
        <v>41774</v>
      </c>
      <c r="F776" s="108">
        <v>41788</v>
      </c>
      <c r="G776" s="109">
        <v>37000</v>
      </c>
      <c r="H776" s="109">
        <v>21.58</v>
      </c>
      <c r="I776" s="109">
        <v>0</v>
      </c>
      <c r="J776" s="109">
        <f t="shared" ref="J776:J839" si="12">+G776+H776+I776</f>
        <v>37021.58</v>
      </c>
    </row>
    <row r="777" spans="1:10" s="102" customFormat="1" ht="18" customHeight="1" x14ac:dyDescent="0.2">
      <c r="A777" s="106" t="s">
        <v>32</v>
      </c>
      <c r="B777" s="106" t="s">
        <v>13</v>
      </c>
      <c r="C777" s="107">
        <v>16231</v>
      </c>
      <c r="D777" s="107">
        <v>43143</v>
      </c>
      <c r="E777" s="107">
        <v>43158</v>
      </c>
      <c r="F777" s="108">
        <v>43174</v>
      </c>
      <c r="G777" s="109">
        <v>26000</v>
      </c>
      <c r="H777" s="109">
        <v>22.08</v>
      </c>
      <c r="I777" s="109">
        <v>0</v>
      </c>
      <c r="J777" s="109">
        <f t="shared" si="12"/>
        <v>26022.080000000002</v>
      </c>
    </row>
    <row r="778" spans="1:10" s="102" customFormat="1" ht="18" customHeight="1" x14ac:dyDescent="0.2">
      <c r="A778" s="106" t="s">
        <v>32</v>
      </c>
      <c r="B778" s="106" t="s">
        <v>17</v>
      </c>
      <c r="C778" s="107">
        <v>12292</v>
      </c>
      <c r="D778" s="107">
        <v>43191</v>
      </c>
      <c r="E778" s="107">
        <v>43264</v>
      </c>
      <c r="F778" s="108">
        <v>43286</v>
      </c>
      <c r="G778" s="109">
        <v>16000</v>
      </c>
      <c r="H778" s="109">
        <v>39.089999999999996</v>
      </c>
      <c r="I778" s="109">
        <v>0</v>
      </c>
      <c r="J778" s="109">
        <f t="shared" si="12"/>
        <v>16039.09</v>
      </c>
    </row>
    <row r="779" spans="1:10" s="102" customFormat="1" ht="18" customHeight="1" x14ac:dyDescent="0.2">
      <c r="A779" s="106" t="s">
        <v>32</v>
      </c>
      <c r="B779" s="106" t="s">
        <v>13</v>
      </c>
      <c r="C779" s="107">
        <v>13779</v>
      </c>
      <c r="D779" s="107">
        <v>41697</v>
      </c>
      <c r="E779" s="107">
        <v>41702</v>
      </c>
      <c r="F779" s="108">
        <v>41789</v>
      </c>
      <c r="G779" s="109">
        <v>34500</v>
      </c>
      <c r="H779" s="109">
        <v>88.17</v>
      </c>
      <c r="I779" s="109">
        <v>0</v>
      </c>
      <c r="J779" s="109">
        <f t="shared" si="12"/>
        <v>34588.17</v>
      </c>
    </row>
    <row r="780" spans="1:10" s="102" customFormat="1" ht="18" customHeight="1" x14ac:dyDescent="0.2">
      <c r="A780" s="106" t="s">
        <v>32</v>
      </c>
      <c r="B780" s="106" t="s">
        <v>13</v>
      </c>
      <c r="C780" s="107">
        <v>13581</v>
      </c>
      <c r="D780" s="107">
        <v>41760</v>
      </c>
      <c r="E780" s="107">
        <v>41809</v>
      </c>
      <c r="F780" s="108">
        <v>41852</v>
      </c>
      <c r="G780" s="109">
        <v>14000</v>
      </c>
      <c r="H780" s="109">
        <v>35.78</v>
      </c>
      <c r="I780" s="109">
        <v>0</v>
      </c>
      <c r="J780" s="109">
        <f t="shared" si="12"/>
        <v>14035.78</v>
      </c>
    </row>
    <row r="781" spans="1:10" s="102" customFormat="1" ht="18" customHeight="1" x14ac:dyDescent="0.2">
      <c r="A781" s="106" t="s">
        <v>31</v>
      </c>
      <c r="B781" s="106" t="s">
        <v>13</v>
      </c>
      <c r="C781" s="107">
        <v>19781</v>
      </c>
      <c r="D781" s="107">
        <v>42881</v>
      </c>
      <c r="E781" s="107">
        <v>42887</v>
      </c>
      <c r="F781" s="108">
        <v>42900</v>
      </c>
      <c r="G781" s="109">
        <v>143000</v>
      </c>
      <c r="H781" s="109">
        <v>74.44</v>
      </c>
      <c r="I781" s="109">
        <v>0</v>
      </c>
      <c r="J781" s="109">
        <f t="shared" si="12"/>
        <v>143074.44</v>
      </c>
    </row>
    <row r="782" spans="1:10" s="102" customFormat="1" ht="18" customHeight="1" x14ac:dyDescent="0.2">
      <c r="A782" s="106" t="s">
        <v>33</v>
      </c>
      <c r="B782" s="106" t="s">
        <v>13</v>
      </c>
      <c r="C782" s="107">
        <v>19781</v>
      </c>
      <c r="D782" s="107">
        <v>42881</v>
      </c>
      <c r="E782" s="107">
        <v>42887</v>
      </c>
      <c r="F782" s="108">
        <v>42900</v>
      </c>
      <c r="G782" s="109">
        <v>143000</v>
      </c>
      <c r="H782" s="109">
        <v>74.44</v>
      </c>
      <c r="I782" s="109">
        <v>0</v>
      </c>
      <c r="J782" s="109">
        <f t="shared" si="12"/>
        <v>143074.44</v>
      </c>
    </row>
    <row r="783" spans="1:10" s="102" customFormat="1" ht="18" customHeight="1" x14ac:dyDescent="0.2">
      <c r="A783" s="106" t="s">
        <v>32</v>
      </c>
      <c r="B783" s="106" t="s">
        <v>17</v>
      </c>
      <c r="C783" s="107">
        <v>17877</v>
      </c>
      <c r="D783" s="107">
        <v>42345</v>
      </c>
      <c r="E783" s="107">
        <v>42354</v>
      </c>
      <c r="F783" s="108">
        <v>42360</v>
      </c>
      <c r="G783" s="109">
        <v>14500</v>
      </c>
      <c r="H783" s="109">
        <v>6.04</v>
      </c>
      <c r="I783" s="109">
        <v>0</v>
      </c>
      <c r="J783" s="109">
        <f t="shared" si="12"/>
        <v>14506.04</v>
      </c>
    </row>
    <row r="784" spans="1:10" s="102" customFormat="1" ht="18" customHeight="1" x14ac:dyDescent="0.2">
      <c r="A784" s="106" t="s">
        <v>32</v>
      </c>
      <c r="B784" s="106" t="s">
        <v>13</v>
      </c>
      <c r="C784" s="107">
        <v>13114</v>
      </c>
      <c r="D784" s="107">
        <v>43369</v>
      </c>
      <c r="E784" s="107">
        <v>43375</v>
      </c>
      <c r="F784" s="108">
        <v>43390</v>
      </c>
      <c r="G784" s="109">
        <v>20500</v>
      </c>
      <c r="H784" s="109">
        <v>11.79</v>
      </c>
      <c r="I784" s="109">
        <v>0</v>
      </c>
      <c r="J784" s="109">
        <f t="shared" si="12"/>
        <v>20511.79</v>
      </c>
    </row>
    <row r="785" spans="1:10" s="102" customFormat="1" ht="18" customHeight="1" x14ac:dyDescent="0.2">
      <c r="A785" s="106" t="s">
        <v>32</v>
      </c>
      <c r="B785" s="106" t="s">
        <v>17</v>
      </c>
      <c r="C785" s="107">
        <v>18981</v>
      </c>
      <c r="D785" s="107">
        <v>42289</v>
      </c>
      <c r="E785" s="107">
        <v>42291</v>
      </c>
      <c r="F785" s="108">
        <v>42311</v>
      </c>
      <c r="G785" s="109">
        <v>51000</v>
      </c>
      <c r="H785" s="109">
        <v>31.17</v>
      </c>
      <c r="I785" s="109">
        <v>0</v>
      </c>
      <c r="J785" s="109">
        <f t="shared" si="12"/>
        <v>51031.17</v>
      </c>
    </row>
    <row r="786" spans="1:10" s="102" customFormat="1" ht="18" customHeight="1" x14ac:dyDescent="0.2">
      <c r="A786" s="106" t="s">
        <v>32</v>
      </c>
      <c r="B786" s="106" t="s">
        <v>17</v>
      </c>
      <c r="C786" s="107">
        <v>9531</v>
      </c>
      <c r="D786" s="107">
        <v>42049</v>
      </c>
      <c r="E786" s="107">
        <v>42053</v>
      </c>
      <c r="F786" s="108">
        <v>42066</v>
      </c>
      <c r="G786" s="109">
        <v>9000</v>
      </c>
      <c r="H786" s="109">
        <v>4.25</v>
      </c>
      <c r="I786" s="109">
        <v>0</v>
      </c>
      <c r="J786" s="109">
        <f t="shared" si="12"/>
        <v>9004.25</v>
      </c>
    </row>
    <row r="787" spans="1:10" s="102" customFormat="1" ht="18" customHeight="1" x14ac:dyDescent="0.2">
      <c r="A787" s="106" t="s">
        <v>37</v>
      </c>
      <c r="B787" s="106" t="s">
        <v>13</v>
      </c>
      <c r="C787" s="107">
        <v>16460</v>
      </c>
      <c r="D787" s="107">
        <v>43057</v>
      </c>
      <c r="E787" s="107">
        <v>43095</v>
      </c>
      <c r="F787" s="108">
        <v>43454</v>
      </c>
      <c r="G787" s="109">
        <v>10000</v>
      </c>
      <c r="H787" s="109">
        <v>108.77</v>
      </c>
      <c r="I787" s="109">
        <v>0</v>
      </c>
      <c r="J787" s="109">
        <f t="shared" si="12"/>
        <v>10108.77</v>
      </c>
    </row>
    <row r="788" spans="1:10" s="102" customFormat="1" ht="18" customHeight="1" x14ac:dyDescent="0.2">
      <c r="A788" s="106" t="s">
        <v>32</v>
      </c>
      <c r="B788" s="106" t="s">
        <v>17</v>
      </c>
      <c r="C788" s="107">
        <v>14270</v>
      </c>
      <c r="D788" s="107">
        <v>42749</v>
      </c>
      <c r="E788" s="107">
        <v>42761</v>
      </c>
      <c r="F788" s="108">
        <v>42989</v>
      </c>
      <c r="G788" s="109">
        <v>19500</v>
      </c>
      <c r="H788" s="109">
        <v>12.29</v>
      </c>
      <c r="I788" s="109">
        <v>0</v>
      </c>
      <c r="J788" s="109">
        <f t="shared" si="12"/>
        <v>19512.29</v>
      </c>
    </row>
    <row r="789" spans="1:10" s="102" customFormat="1" ht="18" customHeight="1" x14ac:dyDescent="0.2">
      <c r="A789" s="106" t="s">
        <v>31</v>
      </c>
      <c r="B789" s="106" t="s">
        <v>17</v>
      </c>
      <c r="C789" s="107">
        <v>22095</v>
      </c>
      <c r="D789" s="107">
        <v>42547</v>
      </c>
      <c r="E789" s="107">
        <v>42550</v>
      </c>
      <c r="F789" s="108">
        <v>42572</v>
      </c>
      <c r="G789" s="109">
        <v>57000</v>
      </c>
      <c r="H789" s="109">
        <v>39.04</v>
      </c>
      <c r="I789" s="109">
        <v>0</v>
      </c>
      <c r="J789" s="109">
        <f t="shared" si="12"/>
        <v>57039.040000000001</v>
      </c>
    </row>
    <row r="790" spans="1:10" s="102" customFormat="1" ht="18" customHeight="1" x14ac:dyDescent="0.2">
      <c r="A790" s="106" t="s">
        <v>33</v>
      </c>
      <c r="B790" s="106" t="s">
        <v>17</v>
      </c>
      <c r="C790" s="107">
        <v>22095</v>
      </c>
      <c r="D790" s="107">
        <v>42547</v>
      </c>
      <c r="E790" s="107">
        <v>42550</v>
      </c>
      <c r="F790" s="108">
        <v>42572</v>
      </c>
      <c r="G790" s="109">
        <v>57000</v>
      </c>
      <c r="H790" s="109">
        <v>39.04</v>
      </c>
      <c r="I790" s="109">
        <v>0</v>
      </c>
      <c r="J790" s="109">
        <f t="shared" si="12"/>
        <v>57039.040000000001</v>
      </c>
    </row>
    <row r="791" spans="1:10" s="102" customFormat="1" ht="18" customHeight="1" x14ac:dyDescent="0.2">
      <c r="A791" s="106" t="s">
        <v>32</v>
      </c>
      <c r="B791" s="106" t="s">
        <v>13</v>
      </c>
      <c r="C791" s="107">
        <v>16705</v>
      </c>
      <c r="D791" s="107">
        <v>43173</v>
      </c>
      <c r="E791" s="107">
        <v>43199</v>
      </c>
      <c r="F791" s="108">
        <v>43227</v>
      </c>
      <c r="G791" s="109">
        <v>21000</v>
      </c>
      <c r="H791" s="109">
        <v>31.07</v>
      </c>
      <c r="I791" s="109">
        <v>0</v>
      </c>
      <c r="J791" s="109">
        <f t="shared" si="12"/>
        <v>21031.07</v>
      </c>
    </row>
    <row r="792" spans="1:10" s="102" customFormat="1" ht="18" customHeight="1" x14ac:dyDescent="0.2">
      <c r="A792" s="106" t="s">
        <v>31</v>
      </c>
      <c r="B792" s="106" t="s">
        <v>17</v>
      </c>
      <c r="C792" s="107">
        <v>22788</v>
      </c>
      <c r="D792" s="107">
        <v>43367</v>
      </c>
      <c r="E792" s="107">
        <v>43382</v>
      </c>
      <c r="F792" s="108">
        <v>43431</v>
      </c>
      <c r="G792" s="109">
        <v>47000</v>
      </c>
      <c r="H792" s="109">
        <v>82.4</v>
      </c>
      <c r="I792" s="109">
        <v>0</v>
      </c>
      <c r="J792" s="109">
        <f t="shared" si="12"/>
        <v>47082.400000000001</v>
      </c>
    </row>
    <row r="793" spans="1:10" s="102" customFormat="1" ht="18" customHeight="1" x14ac:dyDescent="0.2">
      <c r="A793" s="106" t="s">
        <v>33</v>
      </c>
      <c r="B793" s="106" t="s">
        <v>17</v>
      </c>
      <c r="C793" s="107">
        <v>22788</v>
      </c>
      <c r="D793" s="107">
        <v>43367</v>
      </c>
      <c r="E793" s="107">
        <v>43382</v>
      </c>
      <c r="F793" s="108">
        <v>43431</v>
      </c>
      <c r="G793" s="109">
        <v>47000</v>
      </c>
      <c r="H793" s="109">
        <v>82.4</v>
      </c>
      <c r="I793" s="109">
        <v>0</v>
      </c>
      <c r="J793" s="109">
        <f t="shared" si="12"/>
        <v>47082.400000000001</v>
      </c>
    </row>
    <row r="794" spans="1:10" s="102" customFormat="1" ht="18" customHeight="1" x14ac:dyDescent="0.2">
      <c r="A794" s="106" t="s">
        <v>170</v>
      </c>
      <c r="B794" s="106" t="s">
        <v>17</v>
      </c>
      <c r="C794" s="107">
        <v>22788</v>
      </c>
      <c r="D794" s="107">
        <v>43367</v>
      </c>
      <c r="E794" s="107">
        <v>43382</v>
      </c>
      <c r="F794" s="108">
        <v>43469</v>
      </c>
      <c r="G794" s="109">
        <v>141000</v>
      </c>
      <c r="H794" s="109">
        <v>247.25</v>
      </c>
      <c r="I794" s="109">
        <v>0</v>
      </c>
      <c r="J794" s="109">
        <f t="shared" si="12"/>
        <v>141247.25</v>
      </c>
    </row>
    <row r="795" spans="1:10" s="102" customFormat="1" ht="18" customHeight="1" x14ac:dyDescent="0.2">
      <c r="A795" s="106" t="s">
        <v>32</v>
      </c>
      <c r="B795" s="106" t="s">
        <v>17</v>
      </c>
      <c r="C795" s="107">
        <v>6182</v>
      </c>
      <c r="D795" s="107">
        <v>43226</v>
      </c>
      <c r="E795" s="107">
        <v>43231</v>
      </c>
      <c r="F795" s="108">
        <v>43276</v>
      </c>
      <c r="G795" s="109">
        <v>12000</v>
      </c>
      <c r="H795" s="109">
        <v>16.440000000000001</v>
      </c>
      <c r="I795" s="109">
        <v>0</v>
      </c>
      <c r="J795" s="109">
        <f t="shared" si="12"/>
        <v>12016.44</v>
      </c>
    </row>
    <row r="796" spans="1:10" s="102" customFormat="1" ht="18" customHeight="1" x14ac:dyDescent="0.2">
      <c r="A796" s="106" t="s">
        <v>32</v>
      </c>
      <c r="B796" s="106" t="s">
        <v>13</v>
      </c>
      <c r="C796" s="107">
        <v>14726</v>
      </c>
      <c r="D796" s="107">
        <v>42308</v>
      </c>
      <c r="E796" s="107">
        <v>42314</v>
      </c>
      <c r="F796" s="108">
        <v>42327</v>
      </c>
      <c r="G796" s="109">
        <v>23000</v>
      </c>
      <c r="H796" s="109">
        <v>12.14</v>
      </c>
      <c r="I796" s="109">
        <v>0</v>
      </c>
      <c r="J796" s="109">
        <f t="shared" si="12"/>
        <v>23012.14</v>
      </c>
    </row>
    <row r="797" spans="1:10" s="102" customFormat="1" ht="18" customHeight="1" x14ac:dyDescent="0.2">
      <c r="A797" s="106" t="s">
        <v>32</v>
      </c>
      <c r="B797" s="106" t="s">
        <v>13</v>
      </c>
      <c r="C797" s="107">
        <v>10767</v>
      </c>
      <c r="D797" s="107">
        <v>42560</v>
      </c>
      <c r="E797" s="107">
        <v>42580</v>
      </c>
      <c r="F797" s="108">
        <v>42643</v>
      </c>
      <c r="G797" s="109">
        <v>25000</v>
      </c>
      <c r="H797" s="109">
        <v>56.85</v>
      </c>
      <c r="I797" s="109">
        <v>0</v>
      </c>
      <c r="J797" s="109">
        <f t="shared" si="12"/>
        <v>25056.85</v>
      </c>
    </row>
    <row r="798" spans="1:10" s="102" customFormat="1" ht="18" customHeight="1" x14ac:dyDescent="0.2">
      <c r="A798" s="106" t="s">
        <v>32</v>
      </c>
      <c r="B798" s="106" t="s">
        <v>13</v>
      </c>
      <c r="C798" s="107">
        <v>13302</v>
      </c>
      <c r="D798" s="107">
        <v>42247</v>
      </c>
      <c r="E798" s="107">
        <v>42262</v>
      </c>
      <c r="F798" s="108">
        <v>42284</v>
      </c>
      <c r="G798" s="109">
        <v>50000</v>
      </c>
      <c r="H798" s="109">
        <v>51.39</v>
      </c>
      <c r="I798" s="109">
        <v>0</v>
      </c>
      <c r="J798" s="109">
        <f t="shared" si="12"/>
        <v>50051.39</v>
      </c>
    </row>
    <row r="799" spans="1:10" s="102" customFormat="1" ht="18" customHeight="1" x14ac:dyDescent="0.2">
      <c r="A799" s="106" t="s">
        <v>32</v>
      </c>
      <c r="B799" s="106" t="s">
        <v>13</v>
      </c>
      <c r="C799" s="107">
        <v>14075</v>
      </c>
      <c r="D799" s="107">
        <v>42009</v>
      </c>
      <c r="E799" s="107">
        <v>42051</v>
      </c>
      <c r="F799" s="108">
        <v>42179</v>
      </c>
      <c r="G799" s="109">
        <v>29500</v>
      </c>
      <c r="H799" s="109">
        <v>124.96</v>
      </c>
      <c r="I799" s="109">
        <v>0</v>
      </c>
      <c r="J799" s="109">
        <f t="shared" si="12"/>
        <v>29624.959999999999</v>
      </c>
    </row>
    <row r="800" spans="1:10" s="102" customFormat="1" ht="18" customHeight="1" x14ac:dyDescent="0.2">
      <c r="A800" s="106" t="s">
        <v>32</v>
      </c>
      <c r="B800" s="106" t="s">
        <v>13</v>
      </c>
      <c r="C800" s="107">
        <v>9538</v>
      </c>
      <c r="D800" s="107">
        <v>41795</v>
      </c>
      <c r="E800" s="107">
        <v>41806</v>
      </c>
      <c r="F800" s="108">
        <v>41821</v>
      </c>
      <c r="G800" s="109">
        <v>10500</v>
      </c>
      <c r="H800" s="109">
        <v>7.58</v>
      </c>
      <c r="I800" s="109">
        <v>0</v>
      </c>
      <c r="J800" s="109">
        <f t="shared" si="12"/>
        <v>10507.58</v>
      </c>
    </row>
    <row r="801" spans="1:10" s="102" customFormat="1" ht="18" customHeight="1" x14ac:dyDescent="0.2">
      <c r="A801" s="106" t="s">
        <v>32</v>
      </c>
      <c r="B801" s="106" t="s">
        <v>17</v>
      </c>
      <c r="C801" s="107">
        <v>9843</v>
      </c>
      <c r="D801" s="107">
        <v>42480</v>
      </c>
      <c r="E801" s="107">
        <v>42485</v>
      </c>
      <c r="F801" s="108">
        <v>42495</v>
      </c>
      <c r="G801" s="109">
        <v>11500</v>
      </c>
      <c r="H801" s="109">
        <v>4.72</v>
      </c>
      <c r="I801" s="109">
        <v>0</v>
      </c>
      <c r="J801" s="109">
        <f t="shared" si="12"/>
        <v>11504.72</v>
      </c>
    </row>
    <row r="802" spans="1:10" s="102" customFormat="1" ht="18" customHeight="1" x14ac:dyDescent="0.2">
      <c r="A802" s="106" t="s">
        <v>32</v>
      </c>
      <c r="B802" s="106" t="s">
        <v>13</v>
      </c>
      <c r="C802" s="107">
        <v>12477</v>
      </c>
      <c r="D802" s="107">
        <v>43176</v>
      </c>
      <c r="E802" s="107">
        <v>43199</v>
      </c>
      <c r="F802" s="108">
        <v>43341</v>
      </c>
      <c r="G802" s="109">
        <v>44000</v>
      </c>
      <c r="H802" s="109">
        <v>198.9</v>
      </c>
      <c r="I802" s="109">
        <v>0</v>
      </c>
      <c r="J802" s="109">
        <f t="shared" si="12"/>
        <v>44198.9</v>
      </c>
    </row>
    <row r="803" spans="1:10" s="102" customFormat="1" ht="18" customHeight="1" x14ac:dyDescent="0.2">
      <c r="A803" s="106" t="s">
        <v>32</v>
      </c>
      <c r="B803" s="106" t="s">
        <v>13</v>
      </c>
      <c r="C803" s="107">
        <v>13962</v>
      </c>
      <c r="D803" s="107">
        <v>41766</v>
      </c>
      <c r="E803" s="107">
        <v>41780</v>
      </c>
      <c r="F803" s="108">
        <v>41815</v>
      </c>
      <c r="G803" s="109">
        <v>43000</v>
      </c>
      <c r="H803" s="109">
        <v>58.53</v>
      </c>
      <c r="I803" s="109">
        <v>0</v>
      </c>
      <c r="J803" s="109">
        <f t="shared" si="12"/>
        <v>43058.53</v>
      </c>
    </row>
    <row r="804" spans="1:10" s="102" customFormat="1" ht="18" customHeight="1" x14ac:dyDescent="0.2">
      <c r="A804" s="106" t="s">
        <v>32</v>
      </c>
      <c r="B804" s="106" t="s">
        <v>13</v>
      </c>
      <c r="C804" s="107">
        <v>13566</v>
      </c>
      <c r="D804" s="107">
        <v>43182</v>
      </c>
      <c r="E804" s="107">
        <v>43193</v>
      </c>
      <c r="F804" s="108">
        <v>43203</v>
      </c>
      <c r="G804" s="109">
        <v>17500</v>
      </c>
      <c r="H804" s="109">
        <v>40.270000000000003</v>
      </c>
      <c r="I804" s="109">
        <v>0</v>
      </c>
      <c r="J804" s="109">
        <f t="shared" si="12"/>
        <v>17540.27</v>
      </c>
    </row>
    <row r="805" spans="1:10" s="102" customFormat="1" ht="18" customHeight="1" x14ac:dyDescent="0.2">
      <c r="A805" s="106" t="s">
        <v>31</v>
      </c>
      <c r="B805" s="106" t="s">
        <v>17</v>
      </c>
      <c r="C805" s="107">
        <v>20046</v>
      </c>
      <c r="D805" s="107">
        <v>43093</v>
      </c>
      <c r="E805" s="107">
        <v>43097</v>
      </c>
      <c r="F805" s="108">
        <v>43118</v>
      </c>
      <c r="G805" s="109">
        <v>25000</v>
      </c>
      <c r="H805" s="109">
        <v>17.12</v>
      </c>
      <c r="I805" s="109">
        <v>0</v>
      </c>
      <c r="J805" s="109">
        <f t="shared" si="12"/>
        <v>25017.119999999999</v>
      </c>
    </row>
    <row r="806" spans="1:10" s="102" customFormat="1" ht="18" customHeight="1" x14ac:dyDescent="0.2">
      <c r="A806" s="106" t="s">
        <v>36</v>
      </c>
      <c r="B806" s="106" t="s">
        <v>17</v>
      </c>
      <c r="C806" s="107">
        <v>20046</v>
      </c>
      <c r="D806" s="107">
        <v>43093</v>
      </c>
      <c r="E806" s="107">
        <v>43097</v>
      </c>
      <c r="F806" s="108">
        <v>43193</v>
      </c>
      <c r="G806" s="109">
        <v>25000</v>
      </c>
      <c r="H806" s="109">
        <v>68.489999999999995</v>
      </c>
      <c r="I806" s="109">
        <v>0</v>
      </c>
      <c r="J806" s="109">
        <f t="shared" si="12"/>
        <v>25068.49</v>
      </c>
    </row>
    <row r="807" spans="1:10" s="102" customFormat="1" ht="18" customHeight="1" x14ac:dyDescent="0.2">
      <c r="A807" s="106" t="s">
        <v>33</v>
      </c>
      <c r="B807" s="106" t="s">
        <v>17</v>
      </c>
      <c r="C807" s="107">
        <v>20046</v>
      </c>
      <c r="D807" s="107">
        <v>43093</v>
      </c>
      <c r="E807" s="107">
        <v>43097</v>
      </c>
      <c r="F807" s="108">
        <v>43118</v>
      </c>
      <c r="G807" s="109">
        <v>25000</v>
      </c>
      <c r="H807" s="109">
        <v>17.12</v>
      </c>
      <c r="I807" s="109">
        <v>0</v>
      </c>
      <c r="J807" s="109">
        <f t="shared" si="12"/>
        <v>25017.119999999999</v>
      </c>
    </row>
    <row r="808" spans="1:10" s="102" customFormat="1" ht="18" customHeight="1" x14ac:dyDescent="0.2">
      <c r="A808" s="106" t="s">
        <v>38</v>
      </c>
      <c r="B808" s="106" t="s">
        <v>17</v>
      </c>
      <c r="C808" s="107">
        <v>20046</v>
      </c>
      <c r="D808" s="107">
        <v>43093</v>
      </c>
      <c r="E808" s="107">
        <v>43097</v>
      </c>
      <c r="F808" s="108">
        <v>43193</v>
      </c>
      <c r="G808" s="109">
        <v>25000</v>
      </c>
      <c r="H808" s="109">
        <v>68.489999999999995</v>
      </c>
      <c r="I808" s="109">
        <v>0</v>
      </c>
      <c r="J808" s="109">
        <f t="shared" si="12"/>
        <v>25068.49</v>
      </c>
    </row>
    <row r="809" spans="1:10" s="102" customFormat="1" ht="18" customHeight="1" x14ac:dyDescent="0.2">
      <c r="A809" s="106" t="s">
        <v>32</v>
      </c>
      <c r="B809" s="106" t="s">
        <v>13</v>
      </c>
      <c r="C809" s="107">
        <v>19166</v>
      </c>
      <c r="D809" s="107">
        <v>42415</v>
      </c>
      <c r="E809" s="107">
        <v>42416</v>
      </c>
      <c r="F809" s="108">
        <v>42430</v>
      </c>
      <c r="G809" s="109">
        <v>70000</v>
      </c>
      <c r="H809" s="109">
        <v>29.17</v>
      </c>
      <c r="I809" s="109">
        <v>0</v>
      </c>
      <c r="J809" s="109">
        <f t="shared" si="12"/>
        <v>70029.17</v>
      </c>
    </row>
    <row r="810" spans="1:10" s="102" customFormat="1" ht="18" customHeight="1" x14ac:dyDescent="0.2">
      <c r="A810" s="106" t="s">
        <v>35</v>
      </c>
      <c r="B810" s="106" t="s">
        <v>13</v>
      </c>
      <c r="C810" s="107">
        <v>19166</v>
      </c>
      <c r="D810" s="107">
        <v>42415</v>
      </c>
      <c r="E810" s="107">
        <v>42416</v>
      </c>
      <c r="F810" s="108">
        <v>42430</v>
      </c>
      <c r="G810" s="109">
        <v>70000</v>
      </c>
      <c r="H810" s="109">
        <v>29.17</v>
      </c>
      <c r="I810" s="109">
        <v>0</v>
      </c>
      <c r="J810" s="109">
        <f t="shared" si="12"/>
        <v>70029.17</v>
      </c>
    </row>
    <row r="811" spans="1:10" s="102" customFormat="1" ht="18" customHeight="1" x14ac:dyDescent="0.2">
      <c r="A811" s="106" t="s">
        <v>39</v>
      </c>
      <c r="B811" s="106" t="s">
        <v>13</v>
      </c>
      <c r="C811" s="107">
        <v>19166</v>
      </c>
      <c r="D811" s="107">
        <v>42415</v>
      </c>
      <c r="E811" s="107">
        <v>42416</v>
      </c>
      <c r="F811" s="108">
        <v>42430</v>
      </c>
      <c r="G811" s="109">
        <v>70000</v>
      </c>
      <c r="H811" s="109">
        <v>29.17</v>
      </c>
      <c r="I811" s="109">
        <v>0</v>
      </c>
      <c r="J811" s="109">
        <f t="shared" si="12"/>
        <v>70029.17</v>
      </c>
    </row>
    <row r="812" spans="1:10" s="102" customFormat="1" ht="18" customHeight="1" x14ac:dyDescent="0.2">
      <c r="A812" s="106" t="s">
        <v>31</v>
      </c>
      <c r="B812" s="106" t="s">
        <v>13</v>
      </c>
      <c r="C812" s="107">
        <v>26566</v>
      </c>
      <c r="D812" s="107">
        <v>42272</v>
      </c>
      <c r="E812" s="107">
        <v>42277</v>
      </c>
      <c r="F812" s="108">
        <v>42531</v>
      </c>
      <c r="G812" s="109">
        <v>48000</v>
      </c>
      <c r="H812" s="109">
        <v>195.33999999999997</v>
      </c>
      <c r="I812" s="109">
        <v>0</v>
      </c>
      <c r="J812" s="109">
        <f t="shared" si="12"/>
        <v>48195.34</v>
      </c>
    </row>
    <row r="813" spans="1:10" s="102" customFormat="1" ht="18" customHeight="1" x14ac:dyDescent="0.2">
      <c r="A813" s="106" t="s">
        <v>33</v>
      </c>
      <c r="B813" s="106" t="s">
        <v>13</v>
      </c>
      <c r="C813" s="107">
        <v>26566</v>
      </c>
      <c r="D813" s="107">
        <v>42272</v>
      </c>
      <c r="E813" s="107">
        <v>42277</v>
      </c>
      <c r="F813" s="108">
        <v>42531</v>
      </c>
      <c r="G813" s="109">
        <v>48000</v>
      </c>
      <c r="H813" s="109">
        <v>195.33999999999997</v>
      </c>
      <c r="I813" s="109">
        <v>0</v>
      </c>
      <c r="J813" s="109">
        <f t="shared" si="12"/>
        <v>48195.34</v>
      </c>
    </row>
    <row r="814" spans="1:10" s="102" customFormat="1" ht="18" customHeight="1" x14ac:dyDescent="0.2">
      <c r="A814" s="106" t="s">
        <v>170</v>
      </c>
      <c r="B814" s="106" t="s">
        <v>13</v>
      </c>
      <c r="C814" s="107">
        <v>26566</v>
      </c>
      <c r="D814" s="107">
        <v>42272</v>
      </c>
      <c r="E814" s="107">
        <v>42277</v>
      </c>
      <c r="F814" s="108">
        <v>42531</v>
      </c>
      <c r="G814" s="109">
        <v>144000</v>
      </c>
      <c r="H814" s="109">
        <v>586</v>
      </c>
      <c r="I814" s="109">
        <v>0</v>
      </c>
      <c r="J814" s="109">
        <f t="shared" si="12"/>
        <v>144586</v>
      </c>
    </row>
    <row r="815" spans="1:10" s="102" customFormat="1" ht="18" customHeight="1" x14ac:dyDescent="0.2">
      <c r="A815" s="106" t="s">
        <v>32</v>
      </c>
      <c r="B815" s="106" t="s">
        <v>13</v>
      </c>
      <c r="C815" s="107">
        <v>8201</v>
      </c>
      <c r="D815" s="107">
        <v>43074</v>
      </c>
      <c r="E815" s="107">
        <v>43083</v>
      </c>
      <c r="F815" s="108">
        <v>43147</v>
      </c>
      <c r="G815" s="109">
        <v>30000</v>
      </c>
      <c r="H815" s="109">
        <v>60</v>
      </c>
      <c r="I815" s="109">
        <v>0</v>
      </c>
      <c r="J815" s="109">
        <f t="shared" si="12"/>
        <v>30060</v>
      </c>
    </row>
    <row r="816" spans="1:10" s="102" customFormat="1" ht="18" customHeight="1" x14ac:dyDescent="0.2">
      <c r="A816" s="106" t="s">
        <v>32</v>
      </c>
      <c r="B816" s="106" t="s">
        <v>13</v>
      </c>
      <c r="C816" s="107">
        <v>17656</v>
      </c>
      <c r="D816" s="107">
        <v>43179</v>
      </c>
      <c r="E816" s="107">
        <v>43182</v>
      </c>
      <c r="F816" s="108">
        <v>43245</v>
      </c>
      <c r="G816" s="109">
        <v>24000</v>
      </c>
      <c r="H816" s="109">
        <v>43.4</v>
      </c>
      <c r="I816" s="109">
        <v>0</v>
      </c>
      <c r="J816" s="109">
        <f t="shared" si="12"/>
        <v>24043.4</v>
      </c>
    </row>
    <row r="817" spans="1:10" s="102" customFormat="1" ht="18" customHeight="1" x14ac:dyDescent="0.2">
      <c r="A817" s="106" t="s">
        <v>32</v>
      </c>
      <c r="B817" s="106" t="s">
        <v>17</v>
      </c>
      <c r="C817" s="107">
        <v>9347</v>
      </c>
      <c r="D817" s="107">
        <v>42198</v>
      </c>
      <c r="E817" s="107">
        <v>42200</v>
      </c>
      <c r="F817" s="108">
        <v>42220</v>
      </c>
      <c r="G817" s="109">
        <v>20000</v>
      </c>
      <c r="H817" s="109">
        <v>12.24</v>
      </c>
      <c r="I817" s="109">
        <v>0</v>
      </c>
      <c r="J817" s="109">
        <f t="shared" si="12"/>
        <v>20012.240000000002</v>
      </c>
    </row>
    <row r="818" spans="1:10" s="102" customFormat="1" ht="18" customHeight="1" x14ac:dyDescent="0.2">
      <c r="A818" s="106" t="s">
        <v>32</v>
      </c>
      <c r="B818" s="106" t="s">
        <v>13</v>
      </c>
      <c r="C818" s="107">
        <v>13136</v>
      </c>
      <c r="D818" s="107">
        <v>42925</v>
      </c>
      <c r="E818" s="107">
        <v>42928</v>
      </c>
      <c r="F818" s="108">
        <v>42936</v>
      </c>
      <c r="G818" s="109">
        <v>13000</v>
      </c>
      <c r="H818" s="109">
        <v>3.92</v>
      </c>
      <c r="I818" s="109">
        <v>0</v>
      </c>
      <c r="J818" s="109">
        <f t="shared" si="12"/>
        <v>13003.92</v>
      </c>
    </row>
    <row r="819" spans="1:10" s="102" customFormat="1" ht="18" customHeight="1" x14ac:dyDescent="0.2">
      <c r="A819" s="106" t="s">
        <v>32</v>
      </c>
      <c r="B819" s="106" t="s">
        <v>13</v>
      </c>
      <c r="C819" s="107">
        <v>17122</v>
      </c>
      <c r="D819" s="107">
        <v>43355</v>
      </c>
      <c r="E819" s="107">
        <v>43360</v>
      </c>
      <c r="F819" s="108">
        <v>43389</v>
      </c>
      <c r="G819" s="109">
        <v>48000</v>
      </c>
      <c r="H819" s="109">
        <v>44.71</v>
      </c>
      <c r="I819" s="109">
        <v>0</v>
      </c>
      <c r="J819" s="109">
        <f t="shared" si="12"/>
        <v>48044.71</v>
      </c>
    </row>
    <row r="820" spans="1:10" s="102" customFormat="1" ht="18" customHeight="1" x14ac:dyDescent="0.2">
      <c r="A820" s="106" t="s">
        <v>32</v>
      </c>
      <c r="B820" s="106" t="s">
        <v>13</v>
      </c>
      <c r="C820" s="107">
        <v>8869</v>
      </c>
      <c r="D820" s="107">
        <v>42707</v>
      </c>
      <c r="E820" s="107">
        <v>42727</v>
      </c>
      <c r="F820" s="108">
        <v>42794</v>
      </c>
      <c r="G820" s="109">
        <v>25000</v>
      </c>
      <c r="H820" s="109">
        <v>59.6</v>
      </c>
      <c r="I820" s="109">
        <v>0</v>
      </c>
      <c r="J820" s="109">
        <f t="shared" si="12"/>
        <v>25059.599999999999</v>
      </c>
    </row>
    <row r="821" spans="1:10" s="102" customFormat="1" ht="18" customHeight="1" x14ac:dyDescent="0.2">
      <c r="A821" s="106" t="s">
        <v>32</v>
      </c>
      <c r="B821" s="106" t="s">
        <v>17</v>
      </c>
      <c r="C821" s="107">
        <v>13069</v>
      </c>
      <c r="D821" s="107">
        <v>43364</v>
      </c>
      <c r="E821" s="107">
        <v>43413</v>
      </c>
      <c r="F821" s="108"/>
      <c r="G821" s="109">
        <v>0</v>
      </c>
      <c r="H821" s="109">
        <v>0</v>
      </c>
      <c r="I821" s="109">
        <v>11000</v>
      </c>
      <c r="J821" s="109">
        <f t="shared" si="12"/>
        <v>11000</v>
      </c>
    </row>
    <row r="822" spans="1:10" s="102" customFormat="1" ht="18" customHeight="1" x14ac:dyDescent="0.2">
      <c r="A822" s="106" t="s">
        <v>32</v>
      </c>
      <c r="B822" s="106" t="s">
        <v>13</v>
      </c>
      <c r="C822" s="107">
        <v>10401</v>
      </c>
      <c r="D822" s="107">
        <v>41738</v>
      </c>
      <c r="E822" s="107">
        <v>41745</v>
      </c>
      <c r="F822" s="108">
        <v>41759</v>
      </c>
      <c r="G822" s="109">
        <v>33000</v>
      </c>
      <c r="H822" s="109">
        <v>19.25</v>
      </c>
      <c r="I822" s="109">
        <v>0</v>
      </c>
      <c r="J822" s="109">
        <f t="shared" si="12"/>
        <v>33019.25</v>
      </c>
    </row>
    <row r="823" spans="1:10" s="102" customFormat="1" ht="18" customHeight="1" x14ac:dyDescent="0.2">
      <c r="A823" s="106" t="s">
        <v>32</v>
      </c>
      <c r="B823" s="106" t="s">
        <v>13</v>
      </c>
      <c r="C823" s="107">
        <v>12140</v>
      </c>
      <c r="D823" s="107">
        <v>42234</v>
      </c>
      <c r="E823" s="107">
        <v>42257</v>
      </c>
      <c r="F823" s="108">
        <v>42269</v>
      </c>
      <c r="G823" s="109">
        <v>19000</v>
      </c>
      <c r="H823" s="109">
        <v>18.47</v>
      </c>
      <c r="I823" s="109">
        <v>0</v>
      </c>
      <c r="J823" s="109">
        <f t="shared" si="12"/>
        <v>19018.47</v>
      </c>
    </row>
    <row r="824" spans="1:10" s="102" customFormat="1" ht="18" customHeight="1" x14ac:dyDescent="0.2">
      <c r="A824" s="106" t="s">
        <v>32</v>
      </c>
      <c r="B824" s="106" t="s">
        <v>13</v>
      </c>
      <c r="C824" s="107">
        <v>8532</v>
      </c>
      <c r="D824" s="107">
        <v>42727</v>
      </c>
      <c r="E824" s="107">
        <v>42732</v>
      </c>
      <c r="F824" s="108">
        <v>42780</v>
      </c>
      <c r="G824" s="109">
        <v>28500</v>
      </c>
      <c r="H824" s="109">
        <v>32.79</v>
      </c>
      <c r="I824" s="109">
        <v>0</v>
      </c>
      <c r="J824" s="109">
        <f t="shared" si="12"/>
        <v>28532.79</v>
      </c>
    </row>
    <row r="825" spans="1:10" s="102" customFormat="1" ht="18" customHeight="1" x14ac:dyDescent="0.2">
      <c r="A825" s="106" t="s">
        <v>40</v>
      </c>
      <c r="B825" s="106" t="s">
        <v>17</v>
      </c>
      <c r="C825" s="107">
        <v>34586</v>
      </c>
      <c r="D825" s="107">
        <v>42434</v>
      </c>
      <c r="E825" s="107">
        <v>43399</v>
      </c>
      <c r="F825" s="108">
        <v>43417</v>
      </c>
      <c r="G825" s="109">
        <v>10000</v>
      </c>
      <c r="H825" s="109">
        <v>143.01999999999998</v>
      </c>
      <c r="I825" s="109">
        <v>0</v>
      </c>
      <c r="J825" s="109">
        <f t="shared" si="12"/>
        <v>10143.02</v>
      </c>
    </row>
    <row r="826" spans="1:10" s="102" customFormat="1" ht="18" customHeight="1" x14ac:dyDescent="0.2">
      <c r="A826" s="106" t="s">
        <v>32</v>
      </c>
      <c r="B826" s="106" t="s">
        <v>13</v>
      </c>
      <c r="C826" s="107">
        <v>7737</v>
      </c>
      <c r="D826" s="107">
        <v>43353</v>
      </c>
      <c r="E826" s="107">
        <v>43381</v>
      </c>
      <c r="F826" s="108">
        <v>43440</v>
      </c>
      <c r="G826" s="109">
        <v>28000</v>
      </c>
      <c r="H826" s="109">
        <v>61.25</v>
      </c>
      <c r="I826" s="109">
        <v>0</v>
      </c>
      <c r="J826" s="109">
        <f t="shared" si="12"/>
        <v>28061.25</v>
      </c>
    </row>
    <row r="827" spans="1:10" s="102" customFormat="1" ht="18" customHeight="1" x14ac:dyDescent="0.2">
      <c r="A827" s="106" t="s">
        <v>32</v>
      </c>
      <c r="B827" s="106" t="s">
        <v>13</v>
      </c>
      <c r="C827" s="107">
        <v>12333</v>
      </c>
      <c r="D827" s="107">
        <v>41755</v>
      </c>
      <c r="E827" s="107">
        <v>41764</v>
      </c>
      <c r="F827" s="108">
        <v>42192</v>
      </c>
      <c r="G827" s="109">
        <v>15500</v>
      </c>
      <c r="H827" s="109">
        <v>188.15</v>
      </c>
      <c r="I827" s="109">
        <v>0</v>
      </c>
      <c r="J827" s="109">
        <f t="shared" si="12"/>
        <v>15688.15</v>
      </c>
    </row>
    <row r="828" spans="1:10" s="102" customFormat="1" ht="18" customHeight="1" x14ac:dyDescent="0.2">
      <c r="A828" s="106" t="s">
        <v>32</v>
      </c>
      <c r="B828" s="106" t="s">
        <v>13</v>
      </c>
      <c r="C828" s="107">
        <v>15615</v>
      </c>
      <c r="D828" s="107">
        <v>42846</v>
      </c>
      <c r="E828" s="107">
        <v>42851</v>
      </c>
      <c r="F828" s="108">
        <v>42853</v>
      </c>
      <c r="G828" s="109">
        <v>17500</v>
      </c>
      <c r="H828" s="109">
        <v>3.36</v>
      </c>
      <c r="I828" s="109">
        <v>0</v>
      </c>
      <c r="J828" s="109">
        <f t="shared" si="12"/>
        <v>17503.36</v>
      </c>
    </row>
    <row r="829" spans="1:10" s="102" customFormat="1" ht="18" customHeight="1" x14ac:dyDescent="0.2">
      <c r="A829" s="106" t="s">
        <v>32</v>
      </c>
      <c r="B829" s="106" t="s">
        <v>17</v>
      </c>
      <c r="C829" s="107">
        <v>17909</v>
      </c>
      <c r="D829" s="107">
        <v>42890</v>
      </c>
      <c r="E829" s="107">
        <v>42907</v>
      </c>
      <c r="F829" s="108">
        <v>42933</v>
      </c>
      <c r="G829" s="109">
        <v>21000</v>
      </c>
      <c r="H829" s="109">
        <v>24.74</v>
      </c>
      <c r="I829" s="109">
        <v>0</v>
      </c>
      <c r="J829" s="109">
        <f t="shared" si="12"/>
        <v>21024.74</v>
      </c>
    </row>
    <row r="830" spans="1:10" s="102" customFormat="1" ht="18" customHeight="1" x14ac:dyDescent="0.2">
      <c r="A830" s="106" t="s">
        <v>32</v>
      </c>
      <c r="B830" s="106" t="s">
        <v>13</v>
      </c>
      <c r="C830" s="107">
        <v>13959</v>
      </c>
      <c r="D830" s="107">
        <v>42979</v>
      </c>
      <c r="E830" s="107">
        <v>42989</v>
      </c>
      <c r="F830" s="108">
        <v>42999</v>
      </c>
      <c r="G830" s="109">
        <v>17500</v>
      </c>
      <c r="H830" s="109">
        <v>9.59</v>
      </c>
      <c r="I830" s="109">
        <v>0</v>
      </c>
      <c r="J830" s="109">
        <f t="shared" si="12"/>
        <v>17509.59</v>
      </c>
    </row>
    <row r="831" spans="1:10" s="102" customFormat="1" ht="18" customHeight="1" x14ac:dyDescent="0.2">
      <c r="A831" s="106" t="s">
        <v>32</v>
      </c>
      <c r="B831" s="106" t="s">
        <v>13</v>
      </c>
      <c r="C831" s="107">
        <v>8367</v>
      </c>
      <c r="D831" s="107">
        <v>42473</v>
      </c>
      <c r="E831" s="107">
        <v>42492</v>
      </c>
      <c r="F831" s="108">
        <v>42516</v>
      </c>
      <c r="G831" s="109">
        <v>29500</v>
      </c>
      <c r="H831" s="109">
        <v>208.53</v>
      </c>
      <c r="I831" s="109">
        <v>0</v>
      </c>
      <c r="J831" s="109">
        <f t="shared" si="12"/>
        <v>29708.53</v>
      </c>
    </row>
    <row r="832" spans="1:10" s="102" customFormat="1" ht="18" customHeight="1" x14ac:dyDescent="0.2">
      <c r="A832" s="106" t="s">
        <v>37</v>
      </c>
      <c r="B832" s="106" t="s">
        <v>17</v>
      </c>
      <c r="C832" s="107">
        <v>22879</v>
      </c>
      <c r="D832" s="107">
        <v>42293</v>
      </c>
      <c r="E832" s="107">
        <v>42328</v>
      </c>
      <c r="F832" s="108">
        <v>42332</v>
      </c>
      <c r="G832" s="109">
        <v>10000</v>
      </c>
      <c r="H832" s="109">
        <v>10.83</v>
      </c>
      <c r="I832" s="109">
        <v>0</v>
      </c>
      <c r="J832" s="109">
        <f t="shared" si="12"/>
        <v>10010.83</v>
      </c>
    </row>
    <row r="833" spans="1:10" s="102" customFormat="1" ht="18" customHeight="1" x14ac:dyDescent="0.2">
      <c r="A833" s="106" t="s">
        <v>40</v>
      </c>
      <c r="B833" s="106" t="s">
        <v>13</v>
      </c>
      <c r="C833" s="107">
        <v>40186</v>
      </c>
      <c r="D833" s="107">
        <v>42308</v>
      </c>
      <c r="E833" s="107">
        <v>42360</v>
      </c>
      <c r="F833" s="108">
        <v>42380</v>
      </c>
      <c r="G833" s="109">
        <v>10000</v>
      </c>
      <c r="H833" s="109">
        <v>20</v>
      </c>
      <c r="I833" s="109">
        <v>0</v>
      </c>
      <c r="J833" s="109">
        <f t="shared" si="12"/>
        <v>10020</v>
      </c>
    </row>
    <row r="834" spans="1:10" s="102" customFormat="1" ht="18" customHeight="1" x14ac:dyDescent="0.2">
      <c r="A834" s="106" t="s">
        <v>32</v>
      </c>
      <c r="B834" s="106" t="s">
        <v>17</v>
      </c>
      <c r="C834" s="107">
        <v>15072</v>
      </c>
      <c r="D834" s="107">
        <v>42046</v>
      </c>
      <c r="E834" s="107">
        <v>42080</v>
      </c>
      <c r="F834" s="108">
        <v>42143</v>
      </c>
      <c r="G834" s="109">
        <v>25000</v>
      </c>
      <c r="H834" s="109">
        <v>67.36</v>
      </c>
      <c r="I834" s="109">
        <v>0</v>
      </c>
      <c r="J834" s="109">
        <f t="shared" si="12"/>
        <v>25067.360000000001</v>
      </c>
    </row>
    <row r="835" spans="1:10" s="102" customFormat="1" ht="18" customHeight="1" x14ac:dyDescent="0.2">
      <c r="A835" s="106" t="s">
        <v>32</v>
      </c>
      <c r="B835" s="106" t="s">
        <v>13</v>
      </c>
      <c r="C835" s="107">
        <v>10675</v>
      </c>
      <c r="D835" s="107">
        <v>42817</v>
      </c>
      <c r="E835" s="107">
        <v>42818</v>
      </c>
      <c r="F835" s="108">
        <v>42886</v>
      </c>
      <c r="G835" s="109">
        <v>20000</v>
      </c>
      <c r="H835" s="109">
        <v>37.81</v>
      </c>
      <c r="I835" s="109">
        <v>0</v>
      </c>
      <c r="J835" s="109">
        <f t="shared" si="12"/>
        <v>20037.810000000001</v>
      </c>
    </row>
    <row r="836" spans="1:10" s="102" customFormat="1" ht="18" customHeight="1" x14ac:dyDescent="0.2">
      <c r="A836" s="106" t="s">
        <v>32</v>
      </c>
      <c r="B836" s="106" t="s">
        <v>17</v>
      </c>
      <c r="C836" s="107">
        <v>11546</v>
      </c>
      <c r="D836" s="107">
        <v>42881</v>
      </c>
      <c r="E836" s="107">
        <v>42885</v>
      </c>
      <c r="F836" s="108">
        <v>42909</v>
      </c>
      <c r="G836" s="109">
        <v>12500</v>
      </c>
      <c r="H836" s="109">
        <v>9.6</v>
      </c>
      <c r="I836" s="109">
        <v>0</v>
      </c>
      <c r="J836" s="109">
        <f t="shared" si="12"/>
        <v>12509.6</v>
      </c>
    </row>
    <row r="837" spans="1:10" s="102" customFormat="1" ht="18" customHeight="1" x14ac:dyDescent="0.2">
      <c r="A837" s="106" t="s">
        <v>32</v>
      </c>
      <c r="B837" s="106" t="s">
        <v>13</v>
      </c>
      <c r="C837" s="107">
        <v>11227</v>
      </c>
      <c r="D837" s="107">
        <v>41961</v>
      </c>
      <c r="E837" s="107">
        <v>41984</v>
      </c>
      <c r="F837" s="108">
        <v>42024</v>
      </c>
      <c r="G837" s="109">
        <v>33500</v>
      </c>
      <c r="H837" s="109">
        <v>58.62</v>
      </c>
      <c r="I837" s="109">
        <v>0</v>
      </c>
      <c r="J837" s="109">
        <f t="shared" si="12"/>
        <v>33558.620000000003</v>
      </c>
    </row>
    <row r="838" spans="1:10" s="102" customFormat="1" ht="18" customHeight="1" x14ac:dyDescent="0.2">
      <c r="A838" s="106" t="s">
        <v>32</v>
      </c>
      <c r="B838" s="106" t="s">
        <v>13</v>
      </c>
      <c r="C838" s="107">
        <v>10532</v>
      </c>
      <c r="D838" s="107">
        <v>42498</v>
      </c>
      <c r="E838" s="107">
        <v>42514</v>
      </c>
      <c r="F838" s="108">
        <v>42550</v>
      </c>
      <c r="G838" s="109">
        <v>45500</v>
      </c>
      <c r="H838" s="109">
        <v>64.819999999999993</v>
      </c>
      <c r="I838" s="109">
        <v>0</v>
      </c>
      <c r="J838" s="109">
        <f t="shared" si="12"/>
        <v>45564.82</v>
      </c>
    </row>
    <row r="839" spans="1:10" s="102" customFormat="1" ht="18" customHeight="1" x14ac:dyDescent="0.2">
      <c r="A839" s="106" t="s">
        <v>32</v>
      </c>
      <c r="B839" s="106" t="s">
        <v>17</v>
      </c>
      <c r="C839" s="107">
        <v>6200</v>
      </c>
      <c r="D839" s="107">
        <v>42996</v>
      </c>
      <c r="E839" s="107">
        <v>43018</v>
      </c>
      <c r="F839" s="108">
        <v>43048</v>
      </c>
      <c r="G839" s="109">
        <v>7000</v>
      </c>
      <c r="H839" s="109">
        <v>8.61</v>
      </c>
      <c r="I839" s="109">
        <v>0</v>
      </c>
      <c r="J839" s="109">
        <f t="shared" si="12"/>
        <v>7008.61</v>
      </c>
    </row>
    <row r="840" spans="1:10" s="102" customFormat="1" ht="18" customHeight="1" x14ac:dyDescent="0.2">
      <c r="A840" s="106" t="s">
        <v>32</v>
      </c>
      <c r="B840" s="106" t="s">
        <v>17</v>
      </c>
      <c r="C840" s="107">
        <v>16181</v>
      </c>
      <c r="D840" s="107">
        <v>42566</v>
      </c>
      <c r="E840" s="107">
        <v>42570</v>
      </c>
      <c r="F840" s="108">
        <v>42578</v>
      </c>
      <c r="G840" s="109">
        <v>12000</v>
      </c>
      <c r="H840" s="109">
        <v>3.95</v>
      </c>
      <c r="I840" s="109">
        <v>0</v>
      </c>
      <c r="J840" s="109">
        <f t="shared" ref="J840:J903" si="13">+G840+H840+I840</f>
        <v>12003.95</v>
      </c>
    </row>
    <row r="841" spans="1:10" s="102" customFormat="1" ht="18" customHeight="1" x14ac:dyDescent="0.2">
      <c r="A841" s="106" t="s">
        <v>32</v>
      </c>
      <c r="B841" s="106" t="s">
        <v>13</v>
      </c>
      <c r="C841" s="107">
        <v>10235</v>
      </c>
      <c r="D841" s="107">
        <v>43161</v>
      </c>
      <c r="E841" s="107">
        <v>43179</v>
      </c>
      <c r="F841" s="108">
        <v>43216</v>
      </c>
      <c r="G841" s="109">
        <v>23500</v>
      </c>
      <c r="H841" s="109">
        <v>35.409999999999997</v>
      </c>
      <c r="I841" s="109">
        <v>0</v>
      </c>
      <c r="J841" s="109">
        <f t="shared" si="13"/>
        <v>23535.41</v>
      </c>
    </row>
    <row r="842" spans="1:10" s="102" customFormat="1" ht="18" customHeight="1" x14ac:dyDescent="0.2">
      <c r="A842" s="106" t="s">
        <v>37</v>
      </c>
      <c r="B842" s="106" t="s">
        <v>13</v>
      </c>
      <c r="C842" s="107">
        <v>31364</v>
      </c>
      <c r="D842" s="107">
        <v>42024</v>
      </c>
      <c r="E842" s="107">
        <v>42037</v>
      </c>
      <c r="F842" s="108">
        <v>42037</v>
      </c>
      <c r="G842" s="109">
        <v>10000</v>
      </c>
      <c r="H842" s="109">
        <v>3.61</v>
      </c>
      <c r="I842" s="109">
        <v>0</v>
      </c>
      <c r="J842" s="109">
        <f t="shared" si="13"/>
        <v>10003.61</v>
      </c>
    </row>
    <row r="843" spans="1:10" s="102" customFormat="1" ht="18" customHeight="1" x14ac:dyDescent="0.2">
      <c r="A843" s="106" t="s">
        <v>32</v>
      </c>
      <c r="B843" s="106" t="s">
        <v>13</v>
      </c>
      <c r="C843" s="107">
        <v>13353</v>
      </c>
      <c r="D843" s="107">
        <v>43219</v>
      </c>
      <c r="E843" s="107">
        <v>43256</v>
      </c>
      <c r="F843" s="108">
        <v>43291</v>
      </c>
      <c r="G843" s="109">
        <v>52000</v>
      </c>
      <c r="H843" s="109">
        <v>102.58</v>
      </c>
      <c r="I843" s="109">
        <v>0</v>
      </c>
      <c r="J843" s="109">
        <f t="shared" si="13"/>
        <v>52102.58</v>
      </c>
    </row>
    <row r="844" spans="1:10" s="102" customFormat="1" ht="18" customHeight="1" x14ac:dyDescent="0.2">
      <c r="A844" s="106" t="s">
        <v>32</v>
      </c>
      <c r="B844" s="106" t="s">
        <v>13</v>
      </c>
      <c r="C844" s="107">
        <v>17215</v>
      </c>
      <c r="D844" s="107">
        <v>43072</v>
      </c>
      <c r="E844" s="107">
        <v>43090</v>
      </c>
      <c r="F844" s="108">
        <v>43109</v>
      </c>
      <c r="G844" s="109">
        <v>42000</v>
      </c>
      <c r="H844" s="109">
        <v>42.58</v>
      </c>
      <c r="I844" s="109">
        <v>0</v>
      </c>
      <c r="J844" s="109">
        <f t="shared" si="13"/>
        <v>42042.58</v>
      </c>
    </row>
    <row r="845" spans="1:10" s="102" customFormat="1" ht="18" customHeight="1" x14ac:dyDescent="0.2">
      <c r="A845" s="106" t="s">
        <v>31</v>
      </c>
      <c r="B845" s="106" t="s">
        <v>17</v>
      </c>
      <c r="C845" s="107">
        <v>20699</v>
      </c>
      <c r="D845" s="107">
        <v>41867</v>
      </c>
      <c r="E845" s="107">
        <v>41869</v>
      </c>
      <c r="F845" s="108">
        <v>41901</v>
      </c>
      <c r="G845" s="109">
        <v>35000</v>
      </c>
      <c r="H845" s="109">
        <v>33.06</v>
      </c>
      <c r="I845" s="109">
        <v>0</v>
      </c>
      <c r="J845" s="109">
        <f t="shared" si="13"/>
        <v>35033.06</v>
      </c>
    </row>
    <row r="846" spans="1:10" s="102" customFormat="1" ht="18" customHeight="1" x14ac:dyDescent="0.2">
      <c r="A846" s="106" t="s">
        <v>33</v>
      </c>
      <c r="B846" s="106" t="s">
        <v>17</v>
      </c>
      <c r="C846" s="107">
        <v>20699</v>
      </c>
      <c r="D846" s="107">
        <v>41867</v>
      </c>
      <c r="E846" s="107">
        <v>41869</v>
      </c>
      <c r="F846" s="108">
        <v>41901</v>
      </c>
      <c r="G846" s="109">
        <v>35000</v>
      </c>
      <c r="H846" s="109">
        <v>33.06</v>
      </c>
      <c r="I846" s="109">
        <v>0</v>
      </c>
      <c r="J846" s="109">
        <f t="shared" si="13"/>
        <v>35033.06</v>
      </c>
    </row>
    <row r="847" spans="1:10" s="102" customFormat="1" ht="18" customHeight="1" x14ac:dyDescent="0.2">
      <c r="A847" s="106" t="s">
        <v>170</v>
      </c>
      <c r="B847" s="106" t="s">
        <v>17</v>
      </c>
      <c r="C847" s="107">
        <v>20699</v>
      </c>
      <c r="D847" s="107">
        <v>41867</v>
      </c>
      <c r="E847" s="107">
        <v>41869</v>
      </c>
      <c r="F847" s="108">
        <v>41901</v>
      </c>
      <c r="G847" s="109">
        <v>105000</v>
      </c>
      <c r="H847" s="109">
        <v>99.17</v>
      </c>
      <c r="I847" s="109">
        <v>0</v>
      </c>
      <c r="J847" s="109">
        <f t="shared" si="13"/>
        <v>105099.17</v>
      </c>
    </row>
    <row r="848" spans="1:10" s="102" customFormat="1" ht="18" customHeight="1" x14ac:dyDescent="0.2">
      <c r="A848" s="106" t="s">
        <v>37</v>
      </c>
      <c r="B848" s="106" t="s">
        <v>17</v>
      </c>
      <c r="C848" s="107">
        <v>28436</v>
      </c>
      <c r="D848" s="107">
        <v>42421</v>
      </c>
      <c r="E848" s="107">
        <v>42438</v>
      </c>
      <c r="F848" s="108">
        <v>42467</v>
      </c>
      <c r="G848" s="109">
        <v>10000</v>
      </c>
      <c r="H848" s="109">
        <v>12.77</v>
      </c>
      <c r="I848" s="109">
        <v>0</v>
      </c>
      <c r="J848" s="109">
        <f t="shared" si="13"/>
        <v>10012.77</v>
      </c>
    </row>
    <row r="849" spans="1:10" s="102" customFormat="1" ht="18" customHeight="1" x14ac:dyDescent="0.2">
      <c r="A849" s="106" t="s">
        <v>32</v>
      </c>
      <c r="B849" s="106" t="s">
        <v>13</v>
      </c>
      <c r="C849" s="107">
        <v>12954</v>
      </c>
      <c r="D849" s="107">
        <v>42341</v>
      </c>
      <c r="E849" s="107">
        <v>42353</v>
      </c>
      <c r="F849" s="108">
        <v>42377</v>
      </c>
      <c r="G849" s="109">
        <v>32000</v>
      </c>
      <c r="H849" s="109">
        <v>32</v>
      </c>
      <c r="I849" s="109">
        <v>0</v>
      </c>
      <c r="J849" s="109">
        <f t="shared" si="13"/>
        <v>32032</v>
      </c>
    </row>
    <row r="850" spans="1:10" s="102" customFormat="1" ht="18" customHeight="1" x14ac:dyDescent="0.2">
      <c r="A850" s="106" t="s">
        <v>32</v>
      </c>
      <c r="B850" s="106" t="s">
        <v>13</v>
      </c>
      <c r="C850" s="107">
        <v>10726</v>
      </c>
      <c r="D850" s="107">
        <v>42693</v>
      </c>
      <c r="E850" s="107">
        <v>42697</v>
      </c>
      <c r="F850" s="108">
        <v>42723</v>
      </c>
      <c r="G850" s="109">
        <v>20500</v>
      </c>
      <c r="H850" s="109">
        <v>16.850000000000001</v>
      </c>
      <c r="I850" s="109">
        <v>0</v>
      </c>
      <c r="J850" s="109">
        <f t="shared" si="13"/>
        <v>20516.849999999999</v>
      </c>
    </row>
    <row r="851" spans="1:10" s="102" customFormat="1" ht="18" customHeight="1" x14ac:dyDescent="0.2">
      <c r="A851" s="106" t="s">
        <v>31</v>
      </c>
      <c r="B851" s="106" t="s">
        <v>17</v>
      </c>
      <c r="C851" s="107">
        <v>20691</v>
      </c>
      <c r="D851" s="107">
        <v>42580</v>
      </c>
      <c r="E851" s="107">
        <v>42584</v>
      </c>
      <c r="F851" s="108">
        <v>42612</v>
      </c>
      <c r="G851" s="109">
        <v>52000</v>
      </c>
      <c r="H851" s="109">
        <v>45.59</v>
      </c>
      <c r="I851" s="109">
        <v>0</v>
      </c>
      <c r="J851" s="109">
        <f t="shared" si="13"/>
        <v>52045.59</v>
      </c>
    </row>
    <row r="852" spans="1:10" s="102" customFormat="1" ht="18" customHeight="1" x14ac:dyDescent="0.2">
      <c r="A852" s="106" t="s">
        <v>33</v>
      </c>
      <c r="B852" s="106" t="s">
        <v>17</v>
      </c>
      <c r="C852" s="107">
        <v>20691</v>
      </c>
      <c r="D852" s="107">
        <v>42580</v>
      </c>
      <c r="E852" s="107">
        <v>42584</v>
      </c>
      <c r="F852" s="108">
        <v>42612</v>
      </c>
      <c r="G852" s="109">
        <v>52000</v>
      </c>
      <c r="H852" s="109">
        <v>45.59</v>
      </c>
      <c r="I852" s="109">
        <v>0</v>
      </c>
      <c r="J852" s="109">
        <f t="shared" si="13"/>
        <v>52045.59</v>
      </c>
    </row>
    <row r="853" spans="1:10" s="102" customFormat="1" ht="18" customHeight="1" x14ac:dyDescent="0.2">
      <c r="A853" s="106" t="s">
        <v>32</v>
      </c>
      <c r="B853" s="106" t="s">
        <v>17</v>
      </c>
      <c r="C853" s="107">
        <v>6846</v>
      </c>
      <c r="D853" s="107">
        <v>42110</v>
      </c>
      <c r="E853" s="107">
        <v>42122</v>
      </c>
      <c r="F853" s="108">
        <v>42171</v>
      </c>
      <c r="G853" s="109">
        <v>9000</v>
      </c>
      <c r="H853" s="109">
        <v>15.24</v>
      </c>
      <c r="I853" s="109">
        <v>0</v>
      </c>
      <c r="J853" s="109">
        <f t="shared" si="13"/>
        <v>9015.24</v>
      </c>
    </row>
    <row r="854" spans="1:10" s="102" customFormat="1" ht="18" customHeight="1" x14ac:dyDescent="0.2">
      <c r="A854" s="106" t="s">
        <v>32</v>
      </c>
      <c r="B854" s="106" t="s">
        <v>13</v>
      </c>
      <c r="C854" s="107">
        <v>9567</v>
      </c>
      <c r="D854" s="107">
        <v>43459</v>
      </c>
      <c r="E854" s="107">
        <v>43472</v>
      </c>
      <c r="F854" s="108">
        <v>43497</v>
      </c>
      <c r="G854" s="109">
        <v>11000</v>
      </c>
      <c r="H854" s="109">
        <v>11.46</v>
      </c>
      <c r="I854" s="109">
        <v>0</v>
      </c>
      <c r="J854" s="109">
        <f t="shared" si="13"/>
        <v>11011.46</v>
      </c>
    </row>
    <row r="855" spans="1:10" s="102" customFormat="1" ht="18" customHeight="1" x14ac:dyDescent="0.2">
      <c r="A855" s="106" t="s">
        <v>32</v>
      </c>
      <c r="B855" s="106" t="s">
        <v>17</v>
      </c>
      <c r="C855" s="107">
        <v>5920</v>
      </c>
      <c r="D855" s="107">
        <v>41931</v>
      </c>
      <c r="E855" s="107">
        <v>41976</v>
      </c>
      <c r="F855" s="108">
        <v>41991</v>
      </c>
      <c r="G855" s="109">
        <v>8000</v>
      </c>
      <c r="H855" s="109">
        <v>13.33</v>
      </c>
      <c r="I855" s="109">
        <v>0</v>
      </c>
      <c r="J855" s="109">
        <f t="shared" si="13"/>
        <v>8013.33</v>
      </c>
    </row>
    <row r="856" spans="1:10" s="102" customFormat="1" ht="18" customHeight="1" x14ac:dyDescent="0.2">
      <c r="A856" s="106" t="s">
        <v>40</v>
      </c>
      <c r="B856" s="106" t="s">
        <v>13</v>
      </c>
      <c r="C856" s="107">
        <v>35675</v>
      </c>
      <c r="D856" s="107">
        <v>43016</v>
      </c>
      <c r="E856" s="107">
        <v>43046</v>
      </c>
      <c r="F856" s="108">
        <v>43046</v>
      </c>
      <c r="G856" s="109">
        <v>5000</v>
      </c>
      <c r="H856" s="109">
        <v>4.1100000000000003</v>
      </c>
      <c r="I856" s="109">
        <v>0</v>
      </c>
      <c r="J856" s="109">
        <f t="shared" si="13"/>
        <v>5004.1099999999997</v>
      </c>
    </row>
    <row r="857" spans="1:10" s="102" customFormat="1" ht="18" customHeight="1" x14ac:dyDescent="0.2">
      <c r="A857" s="106" t="s">
        <v>31</v>
      </c>
      <c r="B857" s="106" t="s">
        <v>17</v>
      </c>
      <c r="C857" s="107">
        <v>23351</v>
      </c>
      <c r="D857" s="107">
        <v>42963</v>
      </c>
      <c r="E857" s="107">
        <v>42969</v>
      </c>
      <c r="F857" s="108">
        <v>42978</v>
      </c>
      <c r="G857" s="109">
        <v>95000</v>
      </c>
      <c r="H857" s="109">
        <v>39.04</v>
      </c>
      <c r="I857" s="109">
        <v>0</v>
      </c>
      <c r="J857" s="109">
        <f t="shared" si="13"/>
        <v>95039.039999999994</v>
      </c>
    </row>
    <row r="858" spans="1:10" s="102" customFormat="1" ht="18" customHeight="1" x14ac:dyDescent="0.2">
      <c r="A858" s="106" t="s">
        <v>32</v>
      </c>
      <c r="B858" s="106" t="s">
        <v>17</v>
      </c>
      <c r="C858" s="107">
        <v>12681</v>
      </c>
      <c r="D858" s="107">
        <v>43082</v>
      </c>
      <c r="E858" s="107">
        <v>43087</v>
      </c>
      <c r="F858" s="108">
        <v>43102</v>
      </c>
      <c r="G858" s="109">
        <v>19000</v>
      </c>
      <c r="H858" s="109">
        <v>10.41</v>
      </c>
      <c r="I858" s="109">
        <v>0</v>
      </c>
      <c r="J858" s="109">
        <f t="shared" si="13"/>
        <v>19010.41</v>
      </c>
    </row>
    <row r="859" spans="1:10" s="102" customFormat="1" ht="18" customHeight="1" x14ac:dyDescent="0.2">
      <c r="A859" s="106" t="s">
        <v>37</v>
      </c>
      <c r="B859" s="106" t="s">
        <v>13</v>
      </c>
      <c r="C859" s="107">
        <v>23140</v>
      </c>
      <c r="D859" s="107">
        <v>42007</v>
      </c>
      <c r="E859" s="107">
        <v>42038</v>
      </c>
      <c r="F859" s="108">
        <v>42094</v>
      </c>
      <c r="G859" s="109">
        <v>20000</v>
      </c>
      <c r="H859" s="109">
        <f>24.17+24.17</f>
        <v>48.34</v>
      </c>
      <c r="I859" s="109">
        <v>0</v>
      </c>
      <c r="J859" s="109">
        <f t="shared" si="13"/>
        <v>20048.34</v>
      </c>
    </row>
    <row r="860" spans="1:10" s="102" customFormat="1" ht="18" customHeight="1" x14ac:dyDescent="0.2">
      <c r="A860" s="106" t="s">
        <v>31</v>
      </c>
      <c r="B860" s="106" t="s">
        <v>17</v>
      </c>
      <c r="C860" s="107">
        <v>21573</v>
      </c>
      <c r="D860" s="107">
        <v>43085</v>
      </c>
      <c r="E860" s="107">
        <v>43088</v>
      </c>
      <c r="F860" s="108">
        <v>43098</v>
      </c>
      <c r="G860" s="109">
        <v>109000</v>
      </c>
      <c r="H860" s="109">
        <v>38.82</v>
      </c>
      <c r="I860" s="109">
        <v>0</v>
      </c>
      <c r="J860" s="109">
        <f t="shared" si="13"/>
        <v>109038.82</v>
      </c>
    </row>
    <row r="861" spans="1:10" s="102" customFormat="1" ht="18" customHeight="1" x14ac:dyDescent="0.2">
      <c r="A861" s="106" t="s">
        <v>33</v>
      </c>
      <c r="B861" s="106" t="s">
        <v>17</v>
      </c>
      <c r="C861" s="107">
        <v>21573</v>
      </c>
      <c r="D861" s="107">
        <v>43085</v>
      </c>
      <c r="E861" s="107">
        <v>43088</v>
      </c>
      <c r="F861" s="108">
        <v>43098</v>
      </c>
      <c r="G861" s="109">
        <v>109000</v>
      </c>
      <c r="H861" s="109">
        <v>38.82</v>
      </c>
      <c r="I861" s="109">
        <v>0</v>
      </c>
      <c r="J861" s="109">
        <f t="shared" si="13"/>
        <v>109038.82</v>
      </c>
    </row>
    <row r="862" spans="1:10" s="102" customFormat="1" ht="18" customHeight="1" x14ac:dyDescent="0.2">
      <c r="A862" s="106" t="s">
        <v>170</v>
      </c>
      <c r="B862" s="106" t="s">
        <v>17</v>
      </c>
      <c r="C862" s="107">
        <v>21573</v>
      </c>
      <c r="D862" s="107">
        <v>43085</v>
      </c>
      <c r="E862" s="107">
        <v>43088</v>
      </c>
      <c r="F862" s="108">
        <v>43098</v>
      </c>
      <c r="G862" s="109">
        <v>109000</v>
      </c>
      <c r="H862" s="109">
        <v>38.82</v>
      </c>
      <c r="I862" s="109">
        <v>0</v>
      </c>
      <c r="J862" s="109">
        <f t="shared" si="13"/>
        <v>109038.82</v>
      </c>
    </row>
    <row r="863" spans="1:10" s="102" customFormat="1" ht="18" customHeight="1" x14ac:dyDescent="0.2">
      <c r="A863" s="106" t="s">
        <v>32</v>
      </c>
      <c r="B863" s="106" t="s">
        <v>17</v>
      </c>
      <c r="C863" s="107">
        <v>9648</v>
      </c>
      <c r="D863" s="107">
        <v>42138</v>
      </c>
      <c r="E863" s="107">
        <v>42152</v>
      </c>
      <c r="F863" s="108">
        <v>42228</v>
      </c>
      <c r="G863" s="109">
        <v>10000</v>
      </c>
      <c r="H863" s="109">
        <v>25</v>
      </c>
      <c r="I863" s="109">
        <v>0</v>
      </c>
      <c r="J863" s="109">
        <f t="shared" si="13"/>
        <v>10025</v>
      </c>
    </row>
    <row r="864" spans="1:10" s="102" customFormat="1" ht="18" customHeight="1" x14ac:dyDescent="0.2">
      <c r="A864" s="106" t="s">
        <v>32</v>
      </c>
      <c r="B864" s="106" t="s">
        <v>17</v>
      </c>
      <c r="C864" s="107">
        <v>9657</v>
      </c>
      <c r="D864" s="107">
        <v>41768</v>
      </c>
      <c r="E864" s="107">
        <v>41844</v>
      </c>
      <c r="F864" s="108">
        <v>41879</v>
      </c>
      <c r="G864" s="109">
        <v>26000</v>
      </c>
      <c r="H864" s="109">
        <v>80.180000000000007</v>
      </c>
      <c r="I864" s="109">
        <v>0</v>
      </c>
      <c r="J864" s="109">
        <f t="shared" si="13"/>
        <v>26080.18</v>
      </c>
    </row>
    <row r="865" spans="1:10" s="102" customFormat="1" ht="18" customHeight="1" x14ac:dyDescent="0.2">
      <c r="A865" s="106" t="s">
        <v>32</v>
      </c>
      <c r="B865" s="106" t="s">
        <v>13</v>
      </c>
      <c r="C865" s="107">
        <v>8783</v>
      </c>
      <c r="D865" s="107">
        <v>42421</v>
      </c>
      <c r="E865" s="107">
        <v>42424</v>
      </c>
      <c r="F865" s="108">
        <v>42433</v>
      </c>
      <c r="G865" s="109">
        <v>10500</v>
      </c>
      <c r="H865" s="109">
        <v>3.5</v>
      </c>
      <c r="I865" s="109">
        <v>0</v>
      </c>
      <c r="J865" s="109">
        <f t="shared" si="13"/>
        <v>10503.5</v>
      </c>
    </row>
    <row r="866" spans="1:10" s="102" customFormat="1" ht="18" customHeight="1" x14ac:dyDescent="0.2">
      <c r="A866" s="106" t="s">
        <v>32</v>
      </c>
      <c r="B866" s="106" t="s">
        <v>17</v>
      </c>
      <c r="C866" s="107">
        <v>8607</v>
      </c>
      <c r="D866" s="107">
        <v>43063</v>
      </c>
      <c r="E866" s="107">
        <v>43082</v>
      </c>
      <c r="F866" s="108">
        <v>43091</v>
      </c>
      <c r="G866" s="109">
        <v>13000</v>
      </c>
      <c r="H866" s="109">
        <v>9.9600000000000009</v>
      </c>
      <c r="I866" s="109">
        <v>0</v>
      </c>
      <c r="J866" s="109">
        <f t="shared" si="13"/>
        <v>13009.96</v>
      </c>
    </row>
    <row r="867" spans="1:10" s="102" customFormat="1" ht="18" customHeight="1" x14ac:dyDescent="0.2">
      <c r="A867" s="106" t="s">
        <v>32</v>
      </c>
      <c r="B867" s="106" t="s">
        <v>17</v>
      </c>
      <c r="C867" s="107">
        <v>11104</v>
      </c>
      <c r="D867" s="107">
        <v>42950</v>
      </c>
      <c r="E867" s="107">
        <v>42955</v>
      </c>
      <c r="F867" s="108">
        <v>42970</v>
      </c>
      <c r="G867" s="109">
        <v>20000</v>
      </c>
      <c r="H867" s="109">
        <v>10.96</v>
      </c>
      <c r="I867" s="109">
        <v>0</v>
      </c>
      <c r="J867" s="109">
        <f t="shared" si="13"/>
        <v>20010.96</v>
      </c>
    </row>
    <row r="868" spans="1:10" s="102" customFormat="1" ht="18" customHeight="1" x14ac:dyDescent="0.2">
      <c r="A868" s="106" t="s">
        <v>32</v>
      </c>
      <c r="B868" s="106" t="s">
        <v>13</v>
      </c>
      <c r="C868" s="107">
        <v>9066</v>
      </c>
      <c r="D868" s="107">
        <v>41820</v>
      </c>
      <c r="E868" s="107">
        <v>41836</v>
      </c>
      <c r="F868" s="108">
        <v>41862</v>
      </c>
      <c r="G868" s="109">
        <v>41500</v>
      </c>
      <c r="H868" s="109">
        <v>48.42</v>
      </c>
      <c r="I868" s="109">
        <v>0</v>
      </c>
      <c r="J868" s="109">
        <f t="shared" si="13"/>
        <v>41548.42</v>
      </c>
    </row>
    <row r="869" spans="1:10" s="102" customFormat="1" ht="18" customHeight="1" x14ac:dyDescent="0.2">
      <c r="A869" s="106" t="s">
        <v>32</v>
      </c>
      <c r="B869" s="106" t="s">
        <v>13</v>
      </c>
      <c r="C869" s="107">
        <v>11445</v>
      </c>
      <c r="D869" s="107">
        <v>43066</v>
      </c>
      <c r="E869" s="107">
        <v>43070</v>
      </c>
      <c r="F869" s="108">
        <v>43178</v>
      </c>
      <c r="G869" s="109">
        <v>41000</v>
      </c>
      <c r="H869" s="109">
        <v>125.81</v>
      </c>
      <c r="I869" s="109">
        <v>0</v>
      </c>
      <c r="J869" s="109">
        <f t="shared" si="13"/>
        <v>41125.81</v>
      </c>
    </row>
    <row r="870" spans="1:10" s="102" customFormat="1" ht="18" customHeight="1" x14ac:dyDescent="0.2">
      <c r="A870" s="106" t="s">
        <v>31</v>
      </c>
      <c r="B870" s="106" t="s">
        <v>17</v>
      </c>
      <c r="C870" s="107">
        <v>27767</v>
      </c>
      <c r="D870" s="107">
        <v>42239</v>
      </c>
      <c r="E870" s="107">
        <v>42242</v>
      </c>
      <c r="F870" s="108">
        <v>42321</v>
      </c>
      <c r="G870" s="109">
        <v>79000</v>
      </c>
      <c r="H870" s="109">
        <v>179.94</v>
      </c>
      <c r="I870" s="109">
        <v>0</v>
      </c>
      <c r="J870" s="109">
        <f t="shared" si="13"/>
        <v>79179.94</v>
      </c>
    </row>
    <row r="871" spans="1:10" s="102" customFormat="1" ht="18" customHeight="1" x14ac:dyDescent="0.2">
      <c r="A871" s="106" t="s">
        <v>33</v>
      </c>
      <c r="B871" s="106" t="s">
        <v>17</v>
      </c>
      <c r="C871" s="107">
        <v>27767</v>
      </c>
      <c r="D871" s="107">
        <v>42239</v>
      </c>
      <c r="E871" s="107">
        <v>42242</v>
      </c>
      <c r="F871" s="108">
        <v>42321</v>
      </c>
      <c r="G871" s="109">
        <v>79000</v>
      </c>
      <c r="H871" s="109">
        <v>179.94</v>
      </c>
      <c r="I871" s="109">
        <v>0</v>
      </c>
      <c r="J871" s="109">
        <f t="shared" si="13"/>
        <v>79179.94</v>
      </c>
    </row>
    <row r="872" spans="1:10" s="102" customFormat="1" ht="18" customHeight="1" x14ac:dyDescent="0.2">
      <c r="A872" s="106" t="s">
        <v>170</v>
      </c>
      <c r="B872" s="106" t="s">
        <v>17</v>
      </c>
      <c r="C872" s="107">
        <v>27767</v>
      </c>
      <c r="D872" s="107">
        <v>42239</v>
      </c>
      <c r="E872" s="107">
        <v>42242</v>
      </c>
      <c r="F872" s="108">
        <v>42321</v>
      </c>
      <c r="G872" s="109">
        <v>158000</v>
      </c>
      <c r="H872" s="109">
        <v>359.89</v>
      </c>
      <c r="I872" s="109">
        <v>0</v>
      </c>
      <c r="J872" s="109">
        <f t="shared" si="13"/>
        <v>158359.89000000001</v>
      </c>
    </row>
    <row r="873" spans="1:10" s="102" customFormat="1" ht="18" customHeight="1" x14ac:dyDescent="0.2">
      <c r="A873" s="106" t="s">
        <v>32</v>
      </c>
      <c r="B873" s="106" t="s">
        <v>17</v>
      </c>
      <c r="C873" s="107">
        <v>10796</v>
      </c>
      <c r="D873" s="107">
        <v>43361</v>
      </c>
      <c r="E873" s="107">
        <v>43374</v>
      </c>
      <c r="F873" s="108">
        <v>43399</v>
      </c>
      <c r="G873" s="109">
        <v>13000</v>
      </c>
      <c r="H873" s="109">
        <v>13.53</v>
      </c>
      <c r="I873" s="109">
        <v>13000</v>
      </c>
      <c r="J873" s="109">
        <f t="shared" si="13"/>
        <v>26013.53</v>
      </c>
    </row>
    <row r="874" spans="1:10" s="102" customFormat="1" ht="18" customHeight="1" x14ac:dyDescent="0.2">
      <c r="A874" s="106" t="s">
        <v>31</v>
      </c>
      <c r="B874" s="106" t="s">
        <v>17</v>
      </c>
      <c r="C874" s="107">
        <v>23546</v>
      </c>
      <c r="D874" s="107">
        <v>42624</v>
      </c>
      <c r="E874" s="107">
        <v>42627</v>
      </c>
      <c r="F874" s="108">
        <v>42660</v>
      </c>
      <c r="G874" s="109">
        <v>33000</v>
      </c>
      <c r="H874" s="109">
        <v>32.549999999999997</v>
      </c>
      <c r="I874" s="109">
        <v>0</v>
      </c>
      <c r="J874" s="109">
        <f t="shared" si="13"/>
        <v>33032.550000000003</v>
      </c>
    </row>
    <row r="875" spans="1:10" s="102" customFormat="1" ht="18" customHeight="1" x14ac:dyDescent="0.2">
      <c r="A875" s="106" t="s">
        <v>33</v>
      </c>
      <c r="B875" s="106" t="s">
        <v>17</v>
      </c>
      <c r="C875" s="107">
        <v>23546</v>
      </c>
      <c r="D875" s="107">
        <v>42624</v>
      </c>
      <c r="E875" s="107">
        <v>42627</v>
      </c>
      <c r="F875" s="108">
        <v>42660</v>
      </c>
      <c r="G875" s="109">
        <v>33000</v>
      </c>
      <c r="H875" s="109">
        <v>32.549999999999997</v>
      </c>
      <c r="I875" s="109">
        <v>0</v>
      </c>
      <c r="J875" s="109">
        <f t="shared" si="13"/>
        <v>33032.550000000003</v>
      </c>
    </row>
    <row r="876" spans="1:10" s="102" customFormat="1" ht="18" customHeight="1" x14ac:dyDescent="0.2">
      <c r="A876" s="106" t="s">
        <v>170</v>
      </c>
      <c r="B876" s="106" t="s">
        <v>17</v>
      </c>
      <c r="C876" s="107">
        <v>23546</v>
      </c>
      <c r="D876" s="107">
        <v>42624</v>
      </c>
      <c r="E876" s="107">
        <v>42627</v>
      </c>
      <c r="F876" s="108">
        <v>42660</v>
      </c>
      <c r="G876" s="109">
        <v>99000</v>
      </c>
      <c r="H876" s="109">
        <v>97.64</v>
      </c>
      <c r="I876" s="109">
        <v>0</v>
      </c>
      <c r="J876" s="109">
        <f t="shared" si="13"/>
        <v>99097.64</v>
      </c>
    </row>
    <row r="877" spans="1:10" s="102" customFormat="1" ht="18" customHeight="1" x14ac:dyDescent="0.2">
      <c r="A877" s="106" t="s">
        <v>32</v>
      </c>
      <c r="B877" s="106" t="s">
        <v>17</v>
      </c>
      <c r="C877" s="107">
        <v>10085</v>
      </c>
      <c r="D877" s="107">
        <v>43027</v>
      </c>
      <c r="E877" s="107">
        <v>43054</v>
      </c>
      <c r="F877" s="108">
        <v>43088</v>
      </c>
      <c r="G877" s="109">
        <v>19000</v>
      </c>
      <c r="H877" s="109">
        <v>31.75</v>
      </c>
      <c r="I877" s="109">
        <v>0</v>
      </c>
      <c r="J877" s="109">
        <f t="shared" si="13"/>
        <v>19031.75</v>
      </c>
    </row>
    <row r="878" spans="1:10" s="102" customFormat="1" ht="18" customHeight="1" x14ac:dyDescent="0.2">
      <c r="A878" s="106" t="s">
        <v>32</v>
      </c>
      <c r="B878" s="106" t="s">
        <v>13</v>
      </c>
      <c r="C878" s="107">
        <v>9796</v>
      </c>
      <c r="D878" s="107">
        <v>43113</v>
      </c>
      <c r="E878" s="107">
        <v>43125</v>
      </c>
      <c r="F878" s="108">
        <v>43143</v>
      </c>
      <c r="G878" s="109">
        <v>22000</v>
      </c>
      <c r="H878" s="109">
        <v>18.079999999999998</v>
      </c>
      <c r="I878" s="109">
        <v>0</v>
      </c>
      <c r="J878" s="109">
        <f t="shared" si="13"/>
        <v>22018.080000000002</v>
      </c>
    </row>
    <row r="879" spans="1:10" s="102" customFormat="1" ht="18" customHeight="1" x14ac:dyDescent="0.2">
      <c r="A879" s="106" t="s">
        <v>40</v>
      </c>
      <c r="B879" s="106" t="s">
        <v>13</v>
      </c>
      <c r="C879" s="107">
        <v>34979</v>
      </c>
      <c r="D879" s="107">
        <v>41832</v>
      </c>
      <c r="E879" s="107">
        <v>41855</v>
      </c>
      <c r="F879" s="108">
        <v>42121</v>
      </c>
      <c r="G879" s="109">
        <v>10000</v>
      </c>
      <c r="H879" s="109">
        <f>40.14+40.14</f>
        <v>80.28</v>
      </c>
      <c r="I879" s="109">
        <v>0</v>
      </c>
      <c r="J879" s="109">
        <f t="shared" si="13"/>
        <v>10080.280000000001</v>
      </c>
    </row>
    <row r="880" spans="1:10" s="102" customFormat="1" ht="18" customHeight="1" x14ac:dyDescent="0.2">
      <c r="A880" s="106" t="s">
        <v>32</v>
      </c>
      <c r="B880" s="106" t="s">
        <v>17</v>
      </c>
      <c r="C880" s="107">
        <v>17268</v>
      </c>
      <c r="D880" s="107">
        <v>41920</v>
      </c>
      <c r="E880" s="107">
        <v>41939</v>
      </c>
      <c r="F880" s="108">
        <v>41956</v>
      </c>
      <c r="G880" s="109">
        <v>45000</v>
      </c>
      <c r="H880" s="109">
        <v>45</v>
      </c>
      <c r="I880" s="109">
        <v>0</v>
      </c>
      <c r="J880" s="109">
        <f t="shared" si="13"/>
        <v>45045</v>
      </c>
    </row>
    <row r="881" spans="1:10" s="102" customFormat="1" ht="18" customHeight="1" x14ac:dyDescent="0.2">
      <c r="A881" s="106" t="s">
        <v>32</v>
      </c>
      <c r="B881" s="106" t="s">
        <v>13</v>
      </c>
      <c r="C881" s="107">
        <v>15822</v>
      </c>
      <c r="D881" s="107">
        <v>43246</v>
      </c>
      <c r="E881" s="107">
        <v>43259</v>
      </c>
      <c r="F881" s="108">
        <v>43280</v>
      </c>
      <c r="G881" s="109">
        <v>12000</v>
      </c>
      <c r="H881" s="109">
        <v>11.18</v>
      </c>
      <c r="I881" s="109">
        <v>0</v>
      </c>
      <c r="J881" s="109">
        <f t="shared" si="13"/>
        <v>12011.18</v>
      </c>
    </row>
    <row r="882" spans="1:10" s="102" customFormat="1" ht="18" customHeight="1" x14ac:dyDescent="0.2">
      <c r="A882" s="106" t="s">
        <v>32</v>
      </c>
      <c r="B882" s="106" t="s">
        <v>13</v>
      </c>
      <c r="C882" s="107">
        <v>12519</v>
      </c>
      <c r="D882" s="107">
        <v>43242</v>
      </c>
      <c r="E882" s="107">
        <v>43245</v>
      </c>
      <c r="F882" s="108">
        <v>43257</v>
      </c>
      <c r="G882" s="109">
        <v>18000</v>
      </c>
      <c r="H882" s="109">
        <v>7.4</v>
      </c>
      <c r="I882" s="109">
        <v>0</v>
      </c>
      <c r="J882" s="109">
        <f t="shared" si="13"/>
        <v>18007.400000000001</v>
      </c>
    </row>
    <row r="883" spans="1:10" s="102" customFormat="1" ht="18" customHeight="1" x14ac:dyDescent="0.2">
      <c r="A883" s="106" t="s">
        <v>31</v>
      </c>
      <c r="B883" s="106" t="s">
        <v>13</v>
      </c>
      <c r="C883" s="107">
        <v>21109</v>
      </c>
      <c r="D883" s="107">
        <v>43210</v>
      </c>
      <c r="E883" s="107">
        <v>43214</v>
      </c>
      <c r="F883" s="108">
        <v>43244</v>
      </c>
      <c r="G883" s="109">
        <v>60000</v>
      </c>
      <c r="H883" s="109">
        <v>40.549999999999997</v>
      </c>
      <c r="I883" s="109">
        <v>0</v>
      </c>
      <c r="J883" s="109">
        <f t="shared" si="13"/>
        <v>60040.55</v>
      </c>
    </row>
    <row r="884" spans="1:10" s="102" customFormat="1" ht="18" customHeight="1" x14ac:dyDescent="0.2">
      <c r="A884" s="106" t="s">
        <v>33</v>
      </c>
      <c r="B884" s="106" t="s">
        <v>13</v>
      </c>
      <c r="C884" s="107">
        <v>21109</v>
      </c>
      <c r="D884" s="107">
        <v>43210</v>
      </c>
      <c r="E884" s="107">
        <v>43214</v>
      </c>
      <c r="F884" s="108">
        <v>43244</v>
      </c>
      <c r="G884" s="109">
        <v>60000</v>
      </c>
      <c r="H884" s="109">
        <v>40.549999999999997</v>
      </c>
      <c r="I884" s="109">
        <v>0</v>
      </c>
      <c r="J884" s="109">
        <f t="shared" si="13"/>
        <v>60040.55</v>
      </c>
    </row>
    <row r="885" spans="1:10" s="102" customFormat="1" ht="18" customHeight="1" x14ac:dyDescent="0.2">
      <c r="A885" s="106" t="s">
        <v>170</v>
      </c>
      <c r="B885" s="106" t="s">
        <v>13</v>
      </c>
      <c r="C885" s="107">
        <v>21109</v>
      </c>
      <c r="D885" s="107">
        <v>43210</v>
      </c>
      <c r="E885" s="107">
        <v>43214</v>
      </c>
      <c r="F885" s="108">
        <v>43244</v>
      </c>
      <c r="G885" s="109">
        <v>60000</v>
      </c>
      <c r="H885" s="109">
        <v>40.549999999999997</v>
      </c>
      <c r="I885" s="109">
        <v>0</v>
      </c>
      <c r="J885" s="109">
        <f t="shared" si="13"/>
        <v>60040.55</v>
      </c>
    </row>
    <row r="886" spans="1:10" s="102" customFormat="1" ht="18" customHeight="1" x14ac:dyDescent="0.2">
      <c r="A886" s="106" t="s">
        <v>37</v>
      </c>
      <c r="B886" s="106" t="s">
        <v>17</v>
      </c>
      <c r="C886" s="107">
        <v>21314</v>
      </c>
      <c r="D886" s="107">
        <v>42250</v>
      </c>
      <c r="E886" s="107">
        <v>42261</v>
      </c>
      <c r="F886" s="108">
        <v>42264</v>
      </c>
      <c r="G886" s="109">
        <v>20000</v>
      </c>
      <c r="H886" s="109">
        <f>3.89+3.89</f>
        <v>7.78</v>
      </c>
      <c r="I886" s="109">
        <v>0</v>
      </c>
      <c r="J886" s="109">
        <f t="shared" si="13"/>
        <v>20007.78</v>
      </c>
    </row>
    <row r="887" spans="1:10" s="102" customFormat="1" ht="18" customHeight="1" x14ac:dyDescent="0.2">
      <c r="A887" s="106" t="s">
        <v>32</v>
      </c>
      <c r="B887" s="106" t="s">
        <v>13</v>
      </c>
      <c r="C887" s="107">
        <v>10084</v>
      </c>
      <c r="D887" s="107">
        <v>41689</v>
      </c>
      <c r="E887" s="107">
        <v>41701</v>
      </c>
      <c r="F887" s="108">
        <v>41736</v>
      </c>
      <c r="G887" s="109">
        <v>11500</v>
      </c>
      <c r="H887" s="109">
        <v>15.01</v>
      </c>
      <c r="I887" s="109">
        <v>0</v>
      </c>
      <c r="J887" s="109">
        <f t="shared" si="13"/>
        <v>11515.01</v>
      </c>
    </row>
    <row r="888" spans="1:10" s="102" customFormat="1" ht="18" customHeight="1" x14ac:dyDescent="0.2">
      <c r="A888" s="106" t="s">
        <v>32</v>
      </c>
      <c r="B888" s="106" t="s">
        <v>17</v>
      </c>
      <c r="C888" s="107">
        <v>9739</v>
      </c>
      <c r="D888" s="107">
        <v>41965</v>
      </c>
      <c r="E888" s="107">
        <v>41982</v>
      </c>
      <c r="F888" s="108">
        <v>42018</v>
      </c>
      <c r="G888" s="109">
        <v>15000</v>
      </c>
      <c r="H888" s="109">
        <v>18.739999999999998</v>
      </c>
      <c r="I888" s="109">
        <v>0</v>
      </c>
      <c r="J888" s="109">
        <f t="shared" si="13"/>
        <v>15018.74</v>
      </c>
    </row>
    <row r="889" spans="1:10" s="102" customFormat="1" ht="18" customHeight="1" x14ac:dyDescent="0.2">
      <c r="A889" s="106" t="s">
        <v>32</v>
      </c>
      <c r="B889" s="106" t="s">
        <v>17</v>
      </c>
      <c r="C889" s="107">
        <v>13765</v>
      </c>
      <c r="D889" s="107">
        <v>42814</v>
      </c>
      <c r="E889" s="107">
        <v>42821</v>
      </c>
      <c r="F889" s="108">
        <v>42843</v>
      </c>
      <c r="G889" s="109">
        <v>16500</v>
      </c>
      <c r="H889" s="109">
        <v>13.11</v>
      </c>
      <c r="I889" s="109">
        <v>0</v>
      </c>
      <c r="J889" s="109">
        <f t="shared" si="13"/>
        <v>16513.11</v>
      </c>
    </row>
    <row r="890" spans="1:10" s="102" customFormat="1" ht="18" customHeight="1" x14ac:dyDescent="0.2">
      <c r="A890" s="106" t="s">
        <v>40</v>
      </c>
      <c r="B890" s="106" t="s">
        <v>13</v>
      </c>
      <c r="C890" s="107">
        <v>36251</v>
      </c>
      <c r="D890" s="107">
        <v>42987</v>
      </c>
      <c r="E890" s="107">
        <v>42998</v>
      </c>
      <c r="F890" s="108">
        <v>43012</v>
      </c>
      <c r="G890" s="109">
        <v>5000</v>
      </c>
      <c r="H890" s="109">
        <v>3.42</v>
      </c>
      <c r="I890" s="109">
        <v>0</v>
      </c>
      <c r="J890" s="109">
        <f t="shared" si="13"/>
        <v>5003.42</v>
      </c>
    </row>
    <row r="891" spans="1:10" s="102" customFormat="1" ht="18" customHeight="1" x14ac:dyDescent="0.2">
      <c r="A891" s="106" t="s">
        <v>32</v>
      </c>
      <c r="B891" s="106" t="s">
        <v>13</v>
      </c>
      <c r="C891" s="107">
        <v>10156</v>
      </c>
      <c r="D891" s="107">
        <v>42258</v>
      </c>
      <c r="E891" s="107">
        <v>42282</v>
      </c>
      <c r="F891" s="108">
        <v>42291</v>
      </c>
      <c r="G891" s="109">
        <v>14000</v>
      </c>
      <c r="H891" s="109">
        <v>12.83</v>
      </c>
      <c r="I891" s="109">
        <v>0</v>
      </c>
      <c r="J891" s="109">
        <f t="shared" si="13"/>
        <v>14012.83</v>
      </c>
    </row>
    <row r="892" spans="1:10" s="102" customFormat="1" ht="18" customHeight="1" x14ac:dyDescent="0.2">
      <c r="A892" s="106" t="s">
        <v>32</v>
      </c>
      <c r="B892" s="106" t="s">
        <v>13</v>
      </c>
      <c r="C892" s="107">
        <v>19833</v>
      </c>
      <c r="D892" s="107">
        <v>43321</v>
      </c>
      <c r="E892" s="107">
        <v>43328</v>
      </c>
      <c r="F892" s="108">
        <v>43347</v>
      </c>
      <c r="G892" s="109">
        <v>44000</v>
      </c>
      <c r="H892" s="109">
        <v>31.34</v>
      </c>
      <c r="I892" s="109">
        <v>0</v>
      </c>
      <c r="J892" s="109">
        <f t="shared" si="13"/>
        <v>44031.34</v>
      </c>
    </row>
    <row r="893" spans="1:10" s="102" customFormat="1" ht="18" customHeight="1" x14ac:dyDescent="0.2">
      <c r="A893" s="106" t="s">
        <v>32</v>
      </c>
      <c r="B893" s="106" t="s">
        <v>17</v>
      </c>
      <c r="C893" s="107">
        <v>14733</v>
      </c>
      <c r="D893" s="107">
        <v>41761</v>
      </c>
      <c r="E893" s="107">
        <v>41803</v>
      </c>
      <c r="F893" s="108">
        <v>41831</v>
      </c>
      <c r="G893" s="109">
        <v>18000</v>
      </c>
      <c r="H893" s="109">
        <v>35</v>
      </c>
      <c r="I893" s="109">
        <v>0</v>
      </c>
      <c r="J893" s="109">
        <f t="shared" si="13"/>
        <v>18035</v>
      </c>
    </row>
    <row r="894" spans="1:10" s="102" customFormat="1" ht="18" customHeight="1" x14ac:dyDescent="0.2">
      <c r="A894" s="106" t="s">
        <v>37</v>
      </c>
      <c r="B894" s="106" t="s">
        <v>13</v>
      </c>
      <c r="C894" s="107">
        <v>13872</v>
      </c>
      <c r="D894" s="107">
        <v>42296</v>
      </c>
      <c r="E894" s="107">
        <v>42324</v>
      </c>
      <c r="F894" s="108">
        <v>42331</v>
      </c>
      <c r="G894" s="109">
        <v>20000</v>
      </c>
      <c r="H894" s="109">
        <f>9.72+9.72</f>
        <v>19.440000000000001</v>
      </c>
      <c r="I894" s="109">
        <v>0</v>
      </c>
      <c r="J894" s="109">
        <f t="shared" si="13"/>
        <v>20019.439999999999</v>
      </c>
    </row>
    <row r="895" spans="1:10" s="102" customFormat="1" ht="18" customHeight="1" x14ac:dyDescent="0.2">
      <c r="A895" s="106" t="s">
        <v>32</v>
      </c>
      <c r="B895" s="106" t="s">
        <v>13</v>
      </c>
      <c r="C895" s="107">
        <v>8852</v>
      </c>
      <c r="D895" s="107">
        <v>42087</v>
      </c>
      <c r="E895" s="107">
        <v>42095</v>
      </c>
      <c r="F895" s="108">
        <v>42115</v>
      </c>
      <c r="G895" s="109">
        <v>12500</v>
      </c>
      <c r="H895" s="109">
        <v>9.7200000000000006</v>
      </c>
      <c r="I895" s="109">
        <v>0</v>
      </c>
      <c r="J895" s="109">
        <f t="shared" si="13"/>
        <v>12509.72</v>
      </c>
    </row>
    <row r="896" spans="1:10" s="102" customFormat="1" ht="18" customHeight="1" x14ac:dyDescent="0.2">
      <c r="A896" s="106" t="s">
        <v>32</v>
      </c>
      <c r="B896" s="106" t="s">
        <v>13</v>
      </c>
      <c r="C896" s="107">
        <v>11900</v>
      </c>
      <c r="D896" s="107">
        <v>42341</v>
      </c>
      <c r="E896" s="107">
        <v>42345</v>
      </c>
      <c r="F896" s="108">
        <v>42352</v>
      </c>
      <c r="G896" s="109">
        <v>11000</v>
      </c>
      <c r="H896" s="109">
        <v>3.36</v>
      </c>
      <c r="I896" s="109">
        <v>0</v>
      </c>
      <c r="J896" s="109">
        <f t="shared" si="13"/>
        <v>11003.36</v>
      </c>
    </row>
    <row r="897" spans="1:10" s="102" customFormat="1" ht="18" customHeight="1" x14ac:dyDescent="0.2">
      <c r="A897" s="106" t="s">
        <v>32</v>
      </c>
      <c r="B897" s="106" t="s">
        <v>13</v>
      </c>
      <c r="C897" s="107">
        <v>7757</v>
      </c>
      <c r="D897" s="107">
        <v>42203</v>
      </c>
      <c r="E897" s="107">
        <v>42208</v>
      </c>
      <c r="F897" s="108">
        <v>42227</v>
      </c>
      <c r="G897" s="109">
        <v>25000</v>
      </c>
      <c r="H897" s="109">
        <v>16.670000000000002</v>
      </c>
      <c r="I897" s="109">
        <v>0</v>
      </c>
      <c r="J897" s="109">
        <f t="shared" si="13"/>
        <v>25016.67</v>
      </c>
    </row>
    <row r="898" spans="1:10" s="102" customFormat="1" ht="18" customHeight="1" x14ac:dyDescent="0.2">
      <c r="A898" s="106" t="s">
        <v>32</v>
      </c>
      <c r="B898" s="106" t="s">
        <v>13</v>
      </c>
      <c r="C898" s="107">
        <v>10517</v>
      </c>
      <c r="D898" s="107">
        <v>42450</v>
      </c>
      <c r="E898" s="107">
        <v>42453</v>
      </c>
      <c r="F898" s="108">
        <v>42485</v>
      </c>
      <c r="G898" s="109">
        <v>15500</v>
      </c>
      <c r="H898" s="109">
        <v>14.86</v>
      </c>
      <c r="I898" s="109">
        <v>0</v>
      </c>
      <c r="J898" s="109">
        <f t="shared" si="13"/>
        <v>15514.86</v>
      </c>
    </row>
    <row r="899" spans="1:10" s="102" customFormat="1" ht="18" customHeight="1" x14ac:dyDescent="0.2">
      <c r="A899" s="106" t="s">
        <v>32</v>
      </c>
      <c r="B899" s="106" t="s">
        <v>13</v>
      </c>
      <c r="C899" s="107">
        <v>14657</v>
      </c>
      <c r="D899" s="107">
        <v>41840</v>
      </c>
      <c r="E899" s="107">
        <v>41843</v>
      </c>
      <c r="F899" s="108">
        <v>41873</v>
      </c>
      <c r="G899" s="109">
        <v>15500</v>
      </c>
      <c r="H899" s="109">
        <v>14.21</v>
      </c>
      <c r="I899" s="109">
        <v>0</v>
      </c>
      <c r="J899" s="109">
        <f t="shared" si="13"/>
        <v>15514.21</v>
      </c>
    </row>
    <row r="900" spans="1:10" s="102" customFormat="1" ht="18" customHeight="1" x14ac:dyDescent="0.2">
      <c r="A900" s="106" t="s">
        <v>31</v>
      </c>
      <c r="B900" s="106" t="s">
        <v>13</v>
      </c>
      <c r="C900" s="107">
        <v>22079</v>
      </c>
      <c r="D900" s="107">
        <v>42748</v>
      </c>
      <c r="E900" s="107">
        <v>42765</v>
      </c>
      <c r="F900" s="108">
        <v>42782</v>
      </c>
      <c r="G900" s="109">
        <v>29000</v>
      </c>
      <c r="H900" s="109">
        <v>27.01</v>
      </c>
      <c r="I900" s="109">
        <v>0</v>
      </c>
      <c r="J900" s="109">
        <f t="shared" si="13"/>
        <v>29027.01</v>
      </c>
    </row>
    <row r="901" spans="1:10" s="102" customFormat="1" ht="18" customHeight="1" x14ac:dyDescent="0.2">
      <c r="A901" s="106" t="s">
        <v>37</v>
      </c>
      <c r="B901" s="106" t="s">
        <v>13</v>
      </c>
      <c r="C901" s="107">
        <v>22079</v>
      </c>
      <c r="D901" s="107">
        <v>42748</v>
      </c>
      <c r="E901" s="107">
        <v>43189</v>
      </c>
      <c r="F901" s="108">
        <v>43189</v>
      </c>
      <c r="G901" s="109">
        <v>20000</v>
      </c>
      <c r="H901" s="109">
        <f>120.82+120.82</f>
        <v>241.64</v>
      </c>
      <c r="I901" s="109">
        <v>0</v>
      </c>
      <c r="J901" s="109">
        <f t="shared" si="13"/>
        <v>20241.64</v>
      </c>
    </row>
    <row r="902" spans="1:10" s="102" customFormat="1" ht="18" customHeight="1" x14ac:dyDescent="0.2">
      <c r="A902" s="106" t="s">
        <v>33</v>
      </c>
      <c r="B902" s="106" t="s">
        <v>13</v>
      </c>
      <c r="C902" s="107">
        <v>22079</v>
      </c>
      <c r="D902" s="107">
        <v>42748</v>
      </c>
      <c r="E902" s="107">
        <v>42765</v>
      </c>
      <c r="F902" s="108">
        <v>42782</v>
      </c>
      <c r="G902" s="109">
        <v>29000</v>
      </c>
      <c r="H902" s="109">
        <v>27.01</v>
      </c>
      <c r="I902" s="109">
        <v>0</v>
      </c>
      <c r="J902" s="109">
        <f t="shared" si="13"/>
        <v>29027.01</v>
      </c>
    </row>
    <row r="903" spans="1:10" s="102" customFormat="1" ht="18" customHeight="1" x14ac:dyDescent="0.2">
      <c r="A903" s="106" t="s">
        <v>170</v>
      </c>
      <c r="B903" s="106" t="s">
        <v>13</v>
      </c>
      <c r="C903" s="107">
        <v>22079</v>
      </c>
      <c r="D903" s="107">
        <v>42748</v>
      </c>
      <c r="E903" s="107">
        <v>42765</v>
      </c>
      <c r="F903" s="108">
        <v>42782</v>
      </c>
      <c r="G903" s="109">
        <v>29000</v>
      </c>
      <c r="H903" s="109">
        <v>27.01</v>
      </c>
      <c r="I903" s="109">
        <v>0</v>
      </c>
      <c r="J903" s="109">
        <f t="shared" si="13"/>
        <v>29027.01</v>
      </c>
    </row>
    <row r="904" spans="1:10" s="102" customFormat="1" ht="18" customHeight="1" x14ac:dyDescent="0.2">
      <c r="A904" s="106" t="s">
        <v>32</v>
      </c>
      <c r="B904" s="106" t="s">
        <v>17</v>
      </c>
      <c r="C904" s="107">
        <v>13366</v>
      </c>
      <c r="D904" s="107">
        <v>42844</v>
      </c>
      <c r="E904" s="107">
        <v>42852</v>
      </c>
      <c r="F904" s="108">
        <v>42870</v>
      </c>
      <c r="G904" s="109">
        <v>11500</v>
      </c>
      <c r="H904" s="109">
        <v>8.1999999999999993</v>
      </c>
      <c r="I904" s="109">
        <v>0</v>
      </c>
      <c r="J904" s="109">
        <f t="shared" ref="J904:J967" si="14">+G904+H904+I904</f>
        <v>11508.2</v>
      </c>
    </row>
    <row r="905" spans="1:10" s="102" customFormat="1" ht="18" customHeight="1" x14ac:dyDescent="0.2">
      <c r="A905" s="106" t="s">
        <v>32</v>
      </c>
      <c r="B905" s="106" t="s">
        <v>17</v>
      </c>
      <c r="C905" s="107">
        <v>17871</v>
      </c>
      <c r="D905" s="107">
        <v>42391</v>
      </c>
      <c r="E905" s="107">
        <v>42404</v>
      </c>
      <c r="F905" s="108">
        <v>42424</v>
      </c>
      <c r="G905" s="109">
        <v>21000</v>
      </c>
      <c r="H905" s="109">
        <v>19.23</v>
      </c>
      <c r="I905" s="109">
        <v>0</v>
      </c>
      <c r="J905" s="109">
        <f t="shared" si="14"/>
        <v>21019.23</v>
      </c>
    </row>
    <row r="906" spans="1:10" s="102" customFormat="1" ht="18" customHeight="1" x14ac:dyDescent="0.2">
      <c r="A906" s="106" t="s">
        <v>32</v>
      </c>
      <c r="B906" s="106" t="s">
        <v>17</v>
      </c>
      <c r="C906" s="107">
        <v>11192</v>
      </c>
      <c r="D906" s="107">
        <v>42064</v>
      </c>
      <c r="E906" s="107">
        <v>42072</v>
      </c>
      <c r="F906" s="108">
        <v>42100</v>
      </c>
      <c r="G906" s="109">
        <v>13500</v>
      </c>
      <c r="H906" s="109">
        <v>13.5</v>
      </c>
      <c r="I906" s="109">
        <v>0</v>
      </c>
      <c r="J906" s="109">
        <f t="shared" si="14"/>
        <v>13513.5</v>
      </c>
    </row>
    <row r="907" spans="1:10" s="102" customFormat="1" ht="18" customHeight="1" x14ac:dyDescent="0.2">
      <c r="A907" s="106" t="s">
        <v>32</v>
      </c>
      <c r="B907" s="106" t="s">
        <v>13</v>
      </c>
      <c r="C907" s="107">
        <v>18713</v>
      </c>
      <c r="D907" s="107">
        <v>43434</v>
      </c>
      <c r="E907" s="107">
        <v>43451</v>
      </c>
      <c r="F907" s="108">
        <v>43468</v>
      </c>
      <c r="G907" s="109">
        <v>24000</v>
      </c>
      <c r="H907" s="109">
        <v>22.36</v>
      </c>
      <c r="I907" s="109">
        <v>0</v>
      </c>
      <c r="J907" s="109">
        <f t="shared" si="14"/>
        <v>24022.36</v>
      </c>
    </row>
    <row r="908" spans="1:10" s="102" customFormat="1" ht="18" customHeight="1" x14ac:dyDescent="0.2">
      <c r="A908" s="106" t="s">
        <v>32</v>
      </c>
      <c r="B908" s="106" t="s">
        <v>17</v>
      </c>
      <c r="C908" s="107">
        <v>17662</v>
      </c>
      <c r="D908" s="107">
        <v>42193</v>
      </c>
      <c r="E908" s="107">
        <v>42198</v>
      </c>
      <c r="F908" s="108">
        <v>42213</v>
      </c>
      <c r="G908" s="109">
        <v>36000</v>
      </c>
      <c r="H908" s="109">
        <v>20</v>
      </c>
      <c r="I908" s="109">
        <v>0</v>
      </c>
      <c r="J908" s="109">
        <f t="shared" si="14"/>
        <v>36020</v>
      </c>
    </row>
    <row r="909" spans="1:10" s="102" customFormat="1" ht="18" customHeight="1" x14ac:dyDescent="0.2">
      <c r="A909" s="106" t="s">
        <v>32</v>
      </c>
      <c r="B909" s="106" t="s">
        <v>13</v>
      </c>
      <c r="C909" s="107">
        <v>12692</v>
      </c>
      <c r="D909" s="107">
        <v>41827</v>
      </c>
      <c r="E909" s="107">
        <v>41865</v>
      </c>
      <c r="F909" s="108">
        <v>41969</v>
      </c>
      <c r="G909" s="109">
        <v>19500</v>
      </c>
      <c r="H909" s="109">
        <v>76.92</v>
      </c>
      <c r="I909" s="109">
        <v>0</v>
      </c>
      <c r="J909" s="109">
        <f t="shared" si="14"/>
        <v>19576.919999999998</v>
      </c>
    </row>
    <row r="910" spans="1:10" s="102" customFormat="1" ht="18" customHeight="1" x14ac:dyDescent="0.2">
      <c r="A910" s="106" t="s">
        <v>32</v>
      </c>
      <c r="B910" s="106" t="s">
        <v>13</v>
      </c>
      <c r="C910" s="107">
        <v>13458</v>
      </c>
      <c r="D910" s="107">
        <v>42326</v>
      </c>
      <c r="E910" s="107">
        <v>42331</v>
      </c>
      <c r="F910" s="108">
        <v>42354</v>
      </c>
      <c r="G910" s="109">
        <v>20000</v>
      </c>
      <c r="H910" s="109">
        <v>15.57</v>
      </c>
      <c r="I910" s="109">
        <v>0</v>
      </c>
      <c r="J910" s="109">
        <f t="shared" si="14"/>
        <v>20015.57</v>
      </c>
    </row>
    <row r="911" spans="1:10" s="102" customFormat="1" ht="18" customHeight="1" x14ac:dyDescent="0.2">
      <c r="A911" s="106" t="s">
        <v>31</v>
      </c>
      <c r="B911" s="106" t="s">
        <v>13</v>
      </c>
      <c r="C911" s="107">
        <v>14016</v>
      </c>
      <c r="D911" s="107">
        <v>42268</v>
      </c>
      <c r="E911" s="107">
        <v>42275</v>
      </c>
      <c r="F911" s="108">
        <v>42298</v>
      </c>
      <c r="G911" s="109">
        <v>68500</v>
      </c>
      <c r="H911" s="109">
        <v>57.08</v>
      </c>
      <c r="I911" s="109">
        <v>0</v>
      </c>
      <c r="J911" s="109">
        <f t="shared" si="14"/>
        <v>68557.08</v>
      </c>
    </row>
    <row r="912" spans="1:10" s="102" customFormat="1" ht="18" customHeight="1" x14ac:dyDescent="0.2">
      <c r="A912" s="106" t="s">
        <v>31</v>
      </c>
      <c r="B912" s="106" t="s">
        <v>17</v>
      </c>
      <c r="C912" s="107">
        <v>18741</v>
      </c>
      <c r="D912" s="107">
        <v>41768</v>
      </c>
      <c r="E912" s="107">
        <v>41796</v>
      </c>
      <c r="F912" s="108">
        <v>41836</v>
      </c>
      <c r="G912" s="109">
        <v>31000</v>
      </c>
      <c r="H912" s="109">
        <v>58.56</v>
      </c>
      <c r="I912" s="109">
        <v>0</v>
      </c>
      <c r="J912" s="109">
        <f t="shared" si="14"/>
        <v>31058.560000000001</v>
      </c>
    </row>
    <row r="913" spans="1:10" s="102" customFormat="1" ht="18" customHeight="1" x14ac:dyDescent="0.2">
      <c r="A913" s="106" t="s">
        <v>33</v>
      </c>
      <c r="B913" s="106" t="s">
        <v>17</v>
      </c>
      <c r="C913" s="107">
        <v>18741</v>
      </c>
      <c r="D913" s="107">
        <v>41768</v>
      </c>
      <c r="E913" s="107">
        <v>41796</v>
      </c>
      <c r="F913" s="108">
        <v>41836</v>
      </c>
      <c r="G913" s="109">
        <v>31000</v>
      </c>
      <c r="H913" s="109">
        <v>58.56</v>
      </c>
      <c r="I913" s="109">
        <v>0</v>
      </c>
      <c r="J913" s="109">
        <f t="shared" si="14"/>
        <v>31058.560000000001</v>
      </c>
    </row>
    <row r="914" spans="1:10" s="102" customFormat="1" ht="18" customHeight="1" x14ac:dyDescent="0.2">
      <c r="A914" s="106" t="s">
        <v>32</v>
      </c>
      <c r="B914" s="106" t="s">
        <v>13</v>
      </c>
      <c r="C914" s="107">
        <v>15830</v>
      </c>
      <c r="D914" s="107">
        <v>42312</v>
      </c>
      <c r="E914" s="107">
        <v>42338</v>
      </c>
      <c r="F914" s="108">
        <v>42402</v>
      </c>
      <c r="G914" s="109">
        <v>20500</v>
      </c>
      <c r="H914" s="109">
        <v>615</v>
      </c>
      <c r="I914" s="109">
        <v>0</v>
      </c>
      <c r="J914" s="109">
        <f t="shared" si="14"/>
        <v>21115</v>
      </c>
    </row>
    <row r="915" spans="1:10" s="102" customFormat="1" ht="18" customHeight="1" x14ac:dyDescent="0.2">
      <c r="A915" s="106" t="s">
        <v>32</v>
      </c>
      <c r="B915" s="106" t="s">
        <v>13</v>
      </c>
      <c r="C915" s="107">
        <v>7203</v>
      </c>
      <c r="D915" s="107">
        <v>42212</v>
      </c>
      <c r="E915" s="107">
        <v>42234</v>
      </c>
      <c r="F915" s="108">
        <v>42264</v>
      </c>
      <c r="G915" s="109">
        <v>11500</v>
      </c>
      <c r="H915" s="109">
        <v>16.61</v>
      </c>
      <c r="I915" s="109">
        <v>0</v>
      </c>
      <c r="J915" s="109">
        <f t="shared" si="14"/>
        <v>11516.61</v>
      </c>
    </row>
    <row r="916" spans="1:10" s="102" customFormat="1" ht="18" customHeight="1" x14ac:dyDescent="0.2">
      <c r="A916" s="106" t="s">
        <v>37</v>
      </c>
      <c r="B916" s="106" t="s">
        <v>13</v>
      </c>
      <c r="C916" s="107">
        <v>21220</v>
      </c>
      <c r="D916" s="107">
        <v>43342</v>
      </c>
      <c r="E916" s="107">
        <v>43363</v>
      </c>
      <c r="F916" s="108">
        <v>43374</v>
      </c>
      <c r="G916" s="109">
        <v>20000</v>
      </c>
      <c r="H916" s="109">
        <f>8.77+8.77</f>
        <v>17.54</v>
      </c>
      <c r="I916" s="109">
        <v>0</v>
      </c>
      <c r="J916" s="109">
        <f t="shared" si="14"/>
        <v>20017.54</v>
      </c>
    </row>
    <row r="917" spans="1:10" s="102" customFormat="1" ht="18" customHeight="1" x14ac:dyDescent="0.2">
      <c r="A917" s="106" t="s">
        <v>32</v>
      </c>
      <c r="B917" s="106" t="s">
        <v>17</v>
      </c>
      <c r="C917" s="107">
        <v>9105</v>
      </c>
      <c r="D917" s="107">
        <v>42872</v>
      </c>
      <c r="E917" s="107">
        <v>42881</v>
      </c>
      <c r="F917" s="108">
        <v>42912</v>
      </c>
      <c r="G917" s="109">
        <v>10500</v>
      </c>
      <c r="H917" s="109">
        <v>11.52</v>
      </c>
      <c r="I917" s="109">
        <v>0</v>
      </c>
      <c r="J917" s="109">
        <f t="shared" si="14"/>
        <v>10511.52</v>
      </c>
    </row>
    <row r="918" spans="1:10" s="102" customFormat="1" ht="18" customHeight="1" x14ac:dyDescent="0.2">
      <c r="A918" s="106" t="s">
        <v>32</v>
      </c>
      <c r="B918" s="106" t="s">
        <v>17</v>
      </c>
      <c r="C918" s="107">
        <v>19695</v>
      </c>
      <c r="D918" s="107">
        <v>41906</v>
      </c>
      <c r="E918" s="107">
        <v>41914</v>
      </c>
      <c r="F918" s="108">
        <v>41934</v>
      </c>
      <c r="G918" s="109">
        <v>51000</v>
      </c>
      <c r="H918" s="109">
        <v>39.67</v>
      </c>
      <c r="I918" s="109">
        <v>0</v>
      </c>
      <c r="J918" s="109">
        <f t="shared" si="14"/>
        <v>51039.67</v>
      </c>
    </row>
    <row r="919" spans="1:10" s="102" customFormat="1" ht="18" customHeight="1" x14ac:dyDescent="0.2">
      <c r="A919" s="106" t="s">
        <v>35</v>
      </c>
      <c r="B919" s="106" t="s">
        <v>17</v>
      </c>
      <c r="C919" s="107">
        <v>19695</v>
      </c>
      <c r="D919" s="107">
        <v>41906</v>
      </c>
      <c r="E919" s="107">
        <v>41914</v>
      </c>
      <c r="F919" s="108">
        <v>41934</v>
      </c>
      <c r="G919" s="109">
        <v>51000</v>
      </c>
      <c r="H919" s="109">
        <v>39.67</v>
      </c>
      <c r="I919" s="109">
        <v>0</v>
      </c>
      <c r="J919" s="109">
        <f t="shared" si="14"/>
        <v>51039.67</v>
      </c>
    </row>
    <row r="920" spans="1:10" s="102" customFormat="1" ht="18" customHeight="1" x14ac:dyDescent="0.2">
      <c r="A920" s="106" t="s">
        <v>39</v>
      </c>
      <c r="B920" s="106" t="s">
        <v>17</v>
      </c>
      <c r="C920" s="107">
        <v>19695</v>
      </c>
      <c r="D920" s="107">
        <v>41906</v>
      </c>
      <c r="E920" s="107">
        <v>41914</v>
      </c>
      <c r="F920" s="108">
        <v>41934</v>
      </c>
      <c r="G920" s="109">
        <v>153000</v>
      </c>
      <c r="H920" s="109">
        <v>119</v>
      </c>
      <c r="I920" s="109">
        <v>0</v>
      </c>
      <c r="J920" s="109">
        <f t="shared" si="14"/>
        <v>153119</v>
      </c>
    </row>
    <row r="921" spans="1:10" s="102" customFormat="1" ht="18" customHeight="1" x14ac:dyDescent="0.2">
      <c r="A921" s="106" t="s">
        <v>32</v>
      </c>
      <c r="B921" s="106" t="s">
        <v>17</v>
      </c>
      <c r="C921" s="107">
        <v>14725</v>
      </c>
      <c r="D921" s="107">
        <v>41662</v>
      </c>
      <c r="E921" s="107">
        <v>41682</v>
      </c>
      <c r="F921" s="108">
        <v>41702</v>
      </c>
      <c r="G921" s="109">
        <v>17500</v>
      </c>
      <c r="H921" s="109">
        <v>19.440000000000001</v>
      </c>
      <c r="I921" s="109">
        <v>0</v>
      </c>
      <c r="J921" s="109">
        <f t="shared" si="14"/>
        <v>17519.439999999999</v>
      </c>
    </row>
    <row r="922" spans="1:10" s="102" customFormat="1" ht="18" customHeight="1" x14ac:dyDescent="0.2">
      <c r="A922" s="106" t="s">
        <v>32</v>
      </c>
      <c r="B922" s="106" t="s">
        <v>17</v>
      </c>
      <c r="C922" s="107">
        <v>14373</v>
      </c>
      <c r="D922" s="107">
        <v>43441</v>
      </c>
      <c r="E922" s="107">
        <v>43441</v>
      </c>
      <c r="F922" s="108">
        <v>43447</v>
      </c>
      <c r="G922" s="109">
        <v>33500</v>
      </c>
      <c r="H922" s="109">
        <v>0</v>
      </c>
      <c r="I922" s="109">
        <v>0</v>
      </c>
      <c r="J922" s="109">
        <f t="shared" si="14"/>
        <v>33500</v>
      </c>
    </row>
    <row r="923" spans="1:10" s="102" customFormat="1" ht="18" customHeight="1" x14ac:dyDescent="0.2">
      <c r="A923" s="106" t="s">
        <v>32</v>
      </c>
      <c r="B923" s="106" t="s">
        <v>13</v>
      </c>
      <c r="C923" s="107">
        <v>14548</v>
      </c>
      <c r="D923" s="107">
        <v>41916</v>
      </c>
      <c r="E923" s="107">
        <v>41920</v>
      </c>
      <c r="F923" s="108">
        <v>41933</v>
      </c>
      <c r="G923" s="109">
        <v>13500</v>
      </c>
      <c r="H923" s="109">
        <v>6.38</v>
      </c>
      <c r="I923" s="109">
        <v>0</v>
      </c>
      <c r="J923" s="109">
        <f t="shared" si="14"/>
        <v>13506.38</v>
      </c>
    </row>
    <row r="924" spans="1:10" s="102" customFormat="1" ht="18" customHeight="1" x14ac:dyDescent="0.2">
      <c r="A924" s="106" t="s">
        <v>32</v>
      </c>
      <c r="B924" s="106" t="s">
        <v>13</v>
      </c>
      <c r="C924" s="107">
        <v>15615</v>
      </c>
      <c r="D924" s="107">
        <v>42496</v>
      </c>
      <c r="E924" s="107">
        <v>42501</v>
      </c>
      <c r="F924" s="108">
        <v>42516</v>
      </c>
      <c r="G924" s="109">
        <v>13500</v>
      </c>
      <c r="H924" s="109">
        <v>7.4</v>
      </c>
      <c r="I924" s="109">
        <v>0</v>
      </c>
      <c r="J924" s="109">
        <f t="shared" si="14"/>
        <v>13507.4</v>
      </c>
    </row>
    <row r="925" spans="1:10" s="102" customFormat="1" ht="18" customHeight="1" x14ac:dyDescent="0.2">
      <c r="A925" s="106" t="s">
        <v>32</v>
      </c>
      <c r="B925" s="106" t="s">
        <v>13</v>
      </c>
      <c r="C925" s="107">
        <v>18827</v>
      </c>
      <c r="D925" s="107">
        <v>42809</v>
      </c>
      <c r="E925" s="107">
        <v>42818</v>
      </c>
      <c r="F925" s="108">
        <v>42829</v>
      </c>
      <c r="G925" s="109">
        <v>38250</v>
      </c>
      <c r="H925" s="109">
        <v>20.96</v>
      </c>
      <c r="I925" s="109">
        <v>0</v>
      </c>
      <c r="J925" s="109">
        <f t="shared" si="14"/>
        <v>38270.959999999999</v>
      </c>
    </row>
    <row r="926" spans="1:10" s="102" customFormat="1" ht="18" customHeight="1" x14ac:dyDescent="0.2">
      <c r="A926" s="106" t="s">
        <v>40</v>
      </c>
      <c r="B926" s="106" t="s">
        <v>13</v>
      </c>
      <c r="C926" s="107">
        <v>36085</v>
      </c>
      <c r="D926" s="107">
        <v>42954</v>
      </c>
      <c r="E926" s="107">
        <v>43066</v>
      </c>
      <c r="F926" s="108">
        <v>43066</v>
      </c>
      <c r="G926" s="109">
        <v>10000</v>
      </c>
      <c r="H926" s="109">
        <f>15.34+15.34</f>
        <v>30.68</v>
      </c>
      <c r="I926" s="109">
        <v>0</v>
      </c>
      <c r="J926" s="109">
        <f t="shared" si="14"/>
        <v>10030.68</v>
      </c>
    </row>
    <row r="927" spans="1:10" s="102" customFormat="1" ht="18" customHeight="1" x14ac:dyDescent="0.2">
      <c r="A927" s="106" t="s">
        <v>32</v>
      </c>
      <c r="B927" s="106" t="s">
        <v>17</v>
      </c>
      <c r="C927" s="107">
        <v>11189</v>
      </c>
      <c r="D927" s="107">
        <v>42776</v>
      </c>
      <c r="E927" s="107">
        <v>42779</v>
      </c>
      <c r="F927" s="108">
        <v>42796</v>
      </c>
      <c r="G927" s="109">
        <v>4500</v>
      </c>
      <c r="H927" s="109">
        <v>2.4700000000000002</v>
      </c>
      <c r="I927" s="109">
        <v>0</v>
      </c>
      <c r="J927" s="109">
        <f t="shared" si="14"/>
        <v>4502.47</v>
      </c>
    </row>
    <row r="928" spans="1:10" s="102" customFormat="1" ht="18" customHeight="1" x14ac:dyDescent="0.2">
      <c r="A928" s="106" t="s">
        <v>32</v>
      </c>
      <c r="B928" s="106" t="s">
        <v>13</v>
      </c>
      <c r="C928" s="107">
        <v>11819</v>
      </c>
      <c r="D928" s="107">
        <v>43141</v>
      </c>
      <c r="E928" s="107">
        <v>43146</v>
      </c>
      <c r="F928" s="108">
        <v>43186</v>
      </c>
      <c r="G928" s="109">
        <v>13500</v>
      </c>
      <c r="H928" s="109">
        <v>15.09</v>
      </c>
      <c r="I928" s="109">
        <v>0</v>
      </c>
      <c r="J928" s="109">
        <f t="shared" si="14"/>
        <v>13515.09</v>
      </c>
    </row>
    <row r="929" spans="1:10" s="102" customFormat="1" ht="18" customHeight="1" x14ac:dyDescent="0.2">
      <c r="A929" s="106" t="s">
        <v>37</v>
      </c>
      <c r="B929" s="106" t="s">
        <v>13</v>
      </c>
      <c r="C929" s="107">
        <v>25382</v>
      </c>
      <c r="D929" s="107">
        <v>43009</v>
      </c>
      <c r="E929" s="107">
        <v>43021</v>
      </c>
      <c r="F929" s="108">
        <v>43021</v>
      </c>
      <c r="G929" s="109">
        <v>20000</v>
      </c>
      <c r="H929" s="109">
        <f>3.29+3.29</f>
        <v>6.58</v>
      </c>
      <c r="I929" s="109">
        <v>0</v>
      </c>
      <c r="J929" s="109">
        <f t="shared" si="14"/>
        <v>20006.580000000002</v>
      </c>
    </row>
    <row r="930" spans="1:10" s="102" customFormat="1" ht="18" customHeight="1" x14ac:dyDescent="0.2">
      <c r="A930" s="106" t="s">
        <v>32</v>
      </c>
      <c r="B930" s="106" t="s">
        <v>17</v>
      </c>
      <c r="C930" s="107">
        <v>10084</v>
      </c>
      <c r="D930" s="107">
        <v>42432</v>
      </c>
      <c r="E930" s="107">
        <v>42454</v>
      </c>
      <c r="F930" s="108">
        <v>42471</v>
      </c>
      <c r="G930" s="109">
        <v>11000</v>
      </c>
      <c r="H930" s="109">
        <v>11.76</v>
      </c>
      <c r="I930" s="109">
        <v>0</v>
      </c>
      <c r="J930" s="109">
        <f t="shared" si="14"/>
        <v>11011.76</v>
      </c>
    </row>
    <row r="931" spans="1:10" s="102" customFormat="1" ht="18" customHeight="1" x14ac:dyDescent="0.2">
      <c r="A931" s="106" t="s">
        <v>32</v>
      </c>
      <c r="B931" s="106" t="s">
        <v>13</v>
      </c>
      <c r="C931" s="107">
        <v>19535</v>
      </c>
      <c r="D931" s="107">
        <v>42622</v>
      </c>
      <c r="E931" s="107">
        <v>42632</v>
      </c>
      <c r="F931" s="108">
        <v>42656</v>
      </c>
      <c r="G931" s="109">
        <v>46000</v>
      </c>
      <c r="H931" s="109">
        <v>42.84</v>
      </c>
      <c r="I931" s="109">
        <v>0</v>
      </c>
      <c r="J931" s="109">
        <f t="shared" si="14"/>
        <v>46042.84</v>
      </c>
    </row>
    <row r="932" spans="1:10" s="102" customFormat="1" ht="18" customHeight="1" x14ac:dyDescent="0.2">
      <c r="A932" s="106" t="s">
        <v>35</v>
      </c>
      <c r="B932" s="106" t="s">
        <v>13</v>
      </c>
      <c r="C932" s="107">
        <v>19535</v>
      </c>
      <c r="D932" s="107">
        <v>42622</v>
      </c>
      <c r="E932" s="107">
        <v>42632</v>
      </c>
      <c r="F932" s="108">
        <v>42656</v>
      </c>
      <c r="G932" s="109">
        <v>46000</v>
      </c>
      <c r="H932" s="109">
        <v>42.84</v>
      </c>
      <c r="I932" s="109">
        <v>0</v>
      </c>
      <c r="J932" s="109">
        <f t="shared" si="14"/>
        <v>46042.84</v>
      </c>
    </row>
    <row r="933" spans="1:10" s="102" customFormat="1" ht="18" customHeight="1" x14ac:dyDescent="0.2">
      <c r="A933" s="106" t="s">
        <v>32</v>
      </c>
      <c r="B933" s="106" t="s">
        <v>17</v>
      </c>
      <c r="C933" s="107">
        <v>15790</v>
      </c>
      <c r="D933" s="107">
        <v>42109</v>
      </c>
      <c r="E933" s="107">
        <v>42136</v>
      </c>
      <c r="F933" s="108">
        <v>42157</v>
      </c>
      <c r="G933" s="109">
        <v>22500</v>
      </c>
      <c r="H933" s="109">
        <v>26.26</v>
      </c>
      <c r="I933" s="109">
        <v>0</v>
      </c>
      <c r="J933" s="109">
        <f t="shared" si="14"/>
        <v>22526.26</v>
      </c>
    </row>
    <row r="934" spans="1:10" s="102" customFormat="1" ht="18" customHeight="1" x14ac:dyDescent="0.2">
      <c r="A934" s="106" t="s">
        <v>32</v>
      </c>
      <c r="B934" s="106" t="s">
        <v>13</v>
      </c>
      <c r="C934" s="107">
        <v>9499</v>
      </c>
      <c r="D934" s="107">
        <v>43269</v>
      </c>
      <c r="E934" s="107">
        <v>43287</v>
      </c>
      <c r="F934" s="108">
        <v>43300</v>
      </c>
      <c r="G934" s="109">
        <v>41500</v>
      </c>
      <c r="H934" s="109">
        <v>35.25</v>
      </c>
      <c r="I934" s="109">
        <v>0</v>
      </c>
      <c r="J934" s="109">
        <f t="shared" si="14"/>
        <v>41535.25</v>
      </c>
    </row>
    <row r="935" spans="1:10" s="102" customFormat="1" ht="18" customHeight="1" x14ac:dyDescent="0.2">
      <c r="A935" s="106" t="s">
        <v>37</v>
      </c>
      <c r="B935" s="106" t="s">
        <v>17</v>
      </c>
      <c r="C935" s="107">
        <v>22307</v>
      </c>
      <c r="D935" s="107">
        <v>42476</v>
      </c>
      <c r="E935" s="107">
        <v>42503</v>
      </c>
      <c r="F935" s="108">
        <v>42503</v>
      </c>
      <c r="G935" s="109">
        <v>20000</v>
      </c>
      <c r="H935" s="109">
        <f>7.4+7.4</f>
        <v>14.8</v>
      </c>
      <c r="I935" s="109">
        <v>0</v>
      </c>
      <c r="J935" s="109">
        <f t="shared" si="14"/>
        <v>20014.8</v>
      </c>
    </row>
    <row r="936" spans="1:10" s="102" customFormat="1" ht="18" customHeight="1" x14ac:dyDescent="0.2">
      <c r="A936" s="106" t="s">
        <v>32</v>
      </c>
      <c r="B936" s="106" t="s">
        <v>13</v>
      </c>
      <c r="C936" s="107">
        <v>10108</v>
      </c>
      <c r="D936" s="107">
        <v>41883</v>
      </c>
      <c r="E936" s="107">
        <v>41887</v>
      </c>
      <c r="F936" s="108">
        <v>41915</v>
      </c>
      <c r="G936" s="109">
        <v>12500</v>
      </c>
      <c r="H936" s="109">
        <v>11.12</v>
      </c>
      <c r="I936" s="109">
        <v>0</v>
      </c>
      <c r="J936" s="109">
        <f t="shared" si="14"/>
        <v>12511.12</v>
      </c>
    </row>
    <row r="937" spans="1:10" s="102" customFormat="1" ht="18" customHeight="1" x14ac:dyDescent="0.2">
      <c r="A937" s="106" t="s">
        <v>32</v>
      </c>
      <c r="B937" s="106" t="s">
        <v>13</v>
      </c>
      <c r="C937" s="107">
        <v>21398</v>
      </c>
      <c r="D937" s="107">
        <v>43073</v>
      </c>
      <c r="E937" s="107">
        <v>43081</v>
      </c>
      <c r="F937" s="108">
        <v>43103</v>
      </c>
      <c r="G937" s="109">
        <v>54000</v>
      </c>
      <c r="H937" s="109">
        <v>44.38</v>
      </c>
      <c r="I937" s="109">
        <v>0</v>
      </c>
      <c r="J937" s="109">
        <f t="shared" si="14"/>
        <v>54044.38</v>
      </c>
    </row>
    <row r="938" spans="1:10" s="102" customFormat="1" ht="18" customHeight="1" x14ac:dyDescent="0.2">
      <c r="A938" s="106" t="s">
        <v>32</v>
      </c>
      <c r="B938" s="106" t="s">
        <v>13</v>
      </c>
      <c r="C938" s="107">
        <v>16470</v>
      </c>
      <c r="D938" s="107">
        <v>42093</v>
      </c>
      <c r="E938" s="107">
        <v>42100</v>
      </c>
      <c r="F938" s="108">
        <v>42117</v>
      </c>
      <c r="G938" s="109">
        <v>25000</v>
      </c>
      <c r="H938" s="109">
        <v>16.670000000000002</v>
      </c>
      <c r="I938" s="109">
        <v>0</v>
      </c>
      <c r="J938" s="109">
        <f t="shared" si="14"/>
        <v>25016.67</v>
      </c>
    </row>
    <row r="939" spans="1:10" s="102" customFormat="1" ht="18" customHeight="1" x14ac:dyDescent="0.2">
      <c r="A939" s="106" t="s">
        <v>32</v>
      </c>
      <c r="B939" s="106" t="s">
        <v>17</v>
      </c>
      <c r="C939" s="107">
        <v>9377</v>
      </c>
      <c r="D939" s="107">
        <v>41998</v>
      </c>
      <c r="E939" s="107">
        <v>42019</v>
      </c>
      <c r="F939" s="108">
        <v>42072</v>
      </c>
      <c r="G939" s="109">
        <v>12000</v>
      </c>
      <c r="H939" s="109">
        <v>24.66</v>
      </c>
      <c r="I939" s="109">
        <v>0</v>
      </c>
      <c r="J939" s="109">
        <f t="shared" si="14"/>
        <v>12024.66</v>
      </c>
    </row>
    <row r="940" spans="1:10" s="102" customFormat="1" ht="18" customHeight="1" x14ac:dyDescent="0.2">
      <c r="A940" s="106" t="s">
        <v>32</v>
      </c>
      <c r="B940" s="106" t="s">
        <v>17</v>
      </c>
      <c r="C940" s="107">
        <v>8817</v>
      </c>
      <c r="D940" s="107">
        <v>42331</v>
      </c>
      <c r="E940" s="107">
        <v>42338</v>
      </c>
      <c r="F940" s="108">
        <v>42366</v>
      </c>
      <c r="G940" s="109">
        <v>7000</v>
      </c>
      <c r="H940" s="109">
        <v>6.8</v>
      </c>
      <c r="I940" s="109">
        <v>0</v>
      </c>
      <c r="J940" s="109">
        <f t="shared" si="14"/>
        <v>7006.8</v>
      </c>
    </row>
    <row r="941" spans="1:10" s="102" customFormat="1" ht="18" customHeight="1" x14ac:dyDescent="0.2">
      <c r="A941" s="106" t="s">
        <v>37</v>
      </c>
      <c r="B941" s="106" t="s">
        <v>13</v>
      </c>
      <c r="C941" s="107">
        <v>18902</v>
      </c>
      <c r="D941" s="107">
        <v>42314</v>
      </c>
      <c r="E941" s="107">
        <v>42341</v>
      </c>
      <c r="F941" s="108">
        <v>42341</v>
      </c>
      <c r="G941" s="109">
        <v>20000</v>
      </c>
      <c r="H941" s="109">
        <v>15</v>
      </c>
      <c r="I941" s="109">
        <v>0</v>
      </c>
      <c r="J941" s="109">
        <f t="shared" si="14"/>
        <v>20015</v>
      </c>
    </row>
    <row r="942" spans="1:10" s="102" customFormat="1" ht="18" customHeight="1" x14ac:dyDescent="0.2">
      <c r="A942" s="106" t="s">
        <v>32</v>
      </c>
      <c r="B942" s="106" t="s">
        <v>17</v>
      </c>
      <c r="C942" s="107">
        <v>16495</v>
      </c>
      <c r="D942" s="107">
        <v>42867</v>
      </c>
      <c r="E942" s="107">
        <v>42874</v>
      </c>
      <c r="F942" s="108">
        <v>42880</v>
      </c>
      <c r="G942" s="109">
        <v>12500</v>
      </c>
      <c r="H942" s="109">
        <v>4.45</v>
      </c>
      <c r="I942" s="109">
        <v>0</v>
      </c>
      <c r="J942" s="109">
        <f t="shared" si="14"/>
        <v>12504.45</v>
      </c>
    </row>
    <row r="943" spans="1:10" s="102" customFormat="1" ht="18" customHeight="1" x14ac:dyDescent="0.2">
      <c r="A943" s="106" t="s">
        <v>32</v>
      </c>
      <c r="B943" s="106" t="s">
        <v>13</v>
      </c>
      <c r="C943" s="107">
        <v>17225</v>
      </c>
      <c r="D943" s="107">
        <v>43317</v>
      </c>
      <c r="E943" s="107">
        <v>43326</v>
      </c>
      <c r="F943" s="108">
        <v>43381</v>
      </c>
      <c r="G943" s="109">
        <v>24000</v>
      </c>
      <c r="H943" s="109">
        <v>42.08</v>
      </c>
      <c r="I943" s="109">
        <v>0</v>
      </c>
      <c r="J943" s="109">
        <f t="shared" si="14"/>
        <v>24042.080000000002</v>
      </c>
    </row>
    <row r="944" spans="1:10" s="102" customFormat="1" ht="18" customHeight="1" x14ac:dyDescent="0.2">
      <c r="A944" s="106" t="s">
        <v>32</v>
      </c>
      <c r="B944" s="106" t="s">
        <v>13</v>
      </c>
      <c r="C944" s="107">
        <v>10257</v>
      </c>
      <c r="D944" s="107">
        <v>41764</v>
      </c>
      <c r="E944" s="107">
        <v>41788</v>
      </c>
      <c r="F944" s="108">
        <v>41820</v>
      </c>
      <c r="G944" s="109">
        <v>35500</v>
      </c>
      <c r="H944" s="109">
        <v>55.22</v>
      </c>
      <c r="I944" s="109">
        <v>0</v>
      </c>
      <c r="J944" s="109">
        <f t="shared" si="14"/>
        <v>35555.22</v>
      </c>
    </row>
    <row r="945" spans="1:10" s="102" customFormat="1" ht="18" customHeight="1" x14ac:dyDescent="0.2">
      <c r="A945" s="106" t="s">
        <v>32</v>
      </c>
      <c r="B945" s="106" t="s">
        <v>17</v>
      </c>
      <c r="C945" s="107">
        <v>12023</v>
      </c>
      <c r="D945" s="107">
        <v>41724</v>
      </c>
      <c r="E945" s="107">
        <v>41730</v>
      </c>
      <c r="F945" s="108">
        <v>41746</v>
      </c>
      <c r="G945" s="109">
        <v>12000</v>
      </c>
      <c r="H945" s="109">
        <v>7.33</v>
      </c>
      <c r="I945" s="109">
        <v>0</v>
      </c>
      <c r="J945" s="109">
        <f t="shared" si="14"/>
        <v>12007.33</v>
      </c>
    </row>
    <row r="946" spans="1:10" s="102" customFormat="1" ht="18" customHeight="1" x14ac:dyDescent="0.2">
      <c r="A946" s="106" t="s">
        <v>32</v>
      </c>
      <c r="B946" s="106" t="s">
        <v>17</v>
      </c>
      <c r="C946" s="107">
        <v>14910</v>
      </c>
      <c r="D946" s="107">
        <v>41974</v>
      </c>
      <c r="E946" s="107">
        <v>41977</v>
      </c>
      <c r="F946" s="108">
        <v>42012</v>
      </c>
      <c r="G946" s="109">
        <v>23500</v>
      </c>
      <c r="H946" s="109">
        <v>24.8</v>
      </c>
      <c r="I946" s="109">
        <v>0</v>
      </c>
      <c r="J946" s="109">
        <f t="shared" si="14"/>
        <v>23524.799999999999</v>
      </c>
    </row>
    <row r="947" spans="1:10" s="102" customFormat="1" ht="18" customHeight="1" x14ac:dyDescent="0.2">
      <c r="A947" s="106" t="s">
        <v>32</v>
      </c>
      <c r="B947" s="106" t="s">
        <v>13</v>
      </c>
      <c r="C947" s="107">
        <v>9722</v>
      </c>
      <c r="D947" s="107">
        <v>43313</v>
      </c>
      <c r="E947" s="107">
        <v>43348</v>
      </c>
      <c r="F947" s="108">
        <v>43439</v>
      </c>
      <c r="G947" s="109">
        <v>12000</v>
      </c>
      <c r="H947" s="109">
        <v>27.880000000000003</v>
      </c>
      <c r="I947" s="109">
        <v>0</v>
      </c>
      <c r="J947" s="109">
        <f t="shared" si="14"/>
        <v>12027.88</v>
      </c>
    </row>
    <row r="948" spans="1:10" s="102" customFormat="1" ht="18" customHeight="1" x14ac:dyDescent="0.2">
      <c r="A948" s="106" t="s">
        <v>32</v>
      </c>
      <c r="B948" s="106" t="s">
        <v>13</v>
      </c>
      <c r="C948" s="107">
        <v>14601</v>
      </c>
      <c r="D948" s="107">
        <v>42843</v>
      </c>
      <c r="E948" s="107">
        <v>42845</v>
      </c>
      <c r="F948" s="108">
        <v>42863</v>
      </c>
      <c r="G948" s="109">
        <v>19000</v>
      </c>
      <c r="H948" s="109">
        <v>10.41</v>
      </c>
      <c r="I948" s="109">
        <v>0</v>
      </c>
      <c r="J948" s="109">
        <f t="shared" si="14"/>
        <v>19010.41</v>
      </c>
    </row>
    <row r="949" spans="1:10" s="102" customFormat="1" ht="18" customHeight="1" x14ac:dyDescent="0.2">
      <c r="A949" s="106" t="s">
        <v>32</v>
      </c>
      <c r="B949" s="106" t="s">
        <v>13</v>
      </c>
      <c r="C949" s="107">
        <v>10725</v>
      </c>
      <c r="D949" s="107">
        <v>42119</v>
      </c>
      <c r="E949" s="107">
        <v>42123</v>
      </c>
      <c r="F949" s="108">
        <v>42157</v>
      </c>
      <c r="G949" s="109">
        <v>55000</v>
      </c>
      <c r="H949" s="109">
        <v>58.05</v>
      </c>
      <c r="I949" s="109">
        <v>0</v>
      </c>
      <c r="J949" s="109">
        <f t="shared" si="14"/>
        <v>55058.05</v>
      </c>
    </row>
    <row r="950" spans="1:10" s="102" customFormat="1" ht="18" customHeight="1" x14ac:dyDescent="0.2">
      <c r="A950" s="106" t="s">
        <v>32</v>
      </c>
      <c r="B950" s="106" t="s">
        <v>17</v>
      </c>
      <c r="C950" s="107">
        <v>6195</v>
      </c>
      <c r="D950" s="107">
        <v>41808</v>
      </c>
      <c r="E950" s="107">
        <v>41816</v>
      </c>
      <c r="F950" s="108">
        <v>41858</v>
      </c>
      <c r="G950" s="109">
        <v>7000</v>
      </c>
      <c r="H950" s="109">
        <v>9.73</v>
      </c>
      <c r="I950" s="109">
        <v>0</v>
      </c>
      <c r="J950" s="109">
        <f t="shared" si="14"/>
        <v>7009.73</v>
      </c>
    </row>
    <row r="951" spans="1:10" s="102" customFormat="1" ht="18" customHeight="1" x14ac:dyDescent="0.2">
      <c r="A951" s="106" t="s">
        <v>32</v>
      </c>
      <c r="B951" s="106" t="s">
        <v>13</v>
      </c>
      <c r="C951" s="107">
        <v>8619</v>
      </c>
      <c r="D951" s="107">
        <v>41701</v>
      </c>
      <c r="E951" s="107">
        <v>41712</v>
      </c>
      <c r="F951" s="108">
        <v>41729</v>
      </c>
      <c r="G951" s="109">
        <v>16000</v>
      </c>
      <c r="H951" s="109">
        <v>12.44</v>
      </c>
      <c r="I951" s="109">
        <v>0</v>
      </c>
      <c r="J951" s="109">
        <f t="shared" si="14"/>
        <v>16012.44</v>
      </c>
    </row>
    <row r="952" spans="1:10" s="102" customFormat="1" ht="18" customHeight="1" x14ac:dyDescent="0.2">
      <c r="A952" s="106" t="s">
        <v>32</v>
      </c>
      <c r="B952" s="106" t="s">
        <v>17</v>
      </c>
      <c r="C952" s="107">
        <v>14067</v>
      </c>
      <c r="D952" s="107">
        <v>42248</v>
      </c>
      <c r="E952" s="107">
        <v>42258</v>
      </c>
      <c r="F952" s="108">
        <v>42272</v>
      </c>
      <c r="G952" s="109">
        <v>9500</v>
      </c>
      <c r="H952" s="109">
        <v>6.33</v>
      </c>
      <c r="I952" s="109">
        <v>0</v>
      </c>
      <c r="J952" s="109">
        <f t="shared" si="14"/>
        <v>9506.33</v>
      </c>
    </row>
    <row r="953" spans="1:10" s="102" customFormat="1" ht="18" customHeight="1" x14ac:dyDescent="0.2">
      <c r="A953" s="106" t="s">
        <v>32</v>
      </c>
      <c r="B953" s="106" t="s">
        <v>13</v>
      </c>
      <c r="C953" s="107">
        <v>14500</v>
      </c>
      <c r="D953" s="107">
        <v>42890</v>
      </c>
      <c r="E953" s="107">
        <v>42893</v>
      </c>
      <c r="F953" s="108">
        <v>42958</v>
      </c>
      <c r="G953" s="109">
        <v>17000</v>
      </c>
      <c r="H953" s="109">
        <v>31.67</v>
      </c>
      <c r="I953" s="109">
        <v>0</v>
      </c>
      <c r="J953" s="109">
        <f t="shared" si="14"/>
        <v>17031.669999999998</v>
      </c>
    </row>
    <row r="954" spans="1:10" s="102" customFormat="1" ht="18" customHeight="1" x14ac:dyDescent="0.2">
      <c r="A954" s="106" t="s">
        <v>32</v>
      </c>
      <c r="B954" s="106" t="s">
        <v>17</v>
      </c>
      <c r="C954" s="107">
        <v>10574</v>
      </c>
      <c r="D954" s="107">
        <v>43167</v>
      </c>
      <c r="E954" s="107">
        <v>43179</v>
      </c>
      <c r="F954" s="108">
        <v>43195</v>
      </c>
      <c r="G954" s="109">
        <v>5500</v>
      </c>
      <c r="H954" s="109">
        <v>3.67</v>
      </c>
      <c r="I954" s="109">
        <v>0</v>
      </c>
      <c r="J954" s="109">
        <f t="shared" si="14"/>
        <v>5503.67</v>
      </c>
    </row>
    <row r="955" spans="1:10" s="102" customFormat="1" ht="18" customHeight="1" x14ac:dyDescent="0.2">
      <c r="A955" s="106" t="s">
        <v>32</v>
      </c>
      <c r="B955" s="106" t="s">
        <v>17</v>
      </c>
      <c r="C955" s="107">
        <v>14118</v>
      </c>
      <c r="D955" s="107">
        <v>43339</v>
      </c>
      <c r="E955" s="107">
        <v>43367</v>
      </c>
      <c r="F955" s="108">
        <v>43430</v>
      </c>
      <c r="G955" s="109">
        <v>30500</v>
      </c>
      <c r="H955" s="109">
        <v>76.040000000000006</v>
      </c>
      <c r="I955" s="109">
        <v>0</v>
      </c>
      <c r="J955" s="109">
        <f t="shared" si="14"/>
        <v>30576.04</v>
      </c>
    </row>
    <row r="956" spans="1:10" s="102" customFormat="1" ht="18" customHeight="1" x14ac:dyDescent="0.2">
      <c r="A956" s="106" t="s">
        <v>32</v>
      </c>
      <c r="B956" s="106" t="s">
        <v>17</v>
      </c>
      <c r="C956" s="107">
        <v>15585</v>
      </c>
      <c r="D956" s="107">
        <v>42450</v>
      </c>
      <c r="E956" s="107">
        <v>42466</v>
      </c>
      <c r="F956" s="108">
        <v>42486</v>
      </c>
      <c r="G956" s="109">
        <v>32500</v>
      </c>
      <c r="H956" s="109">
        <v>32.06</v>
      </c>
      <c r="I956" s="109">
        <v>0</v>
      </c>
      <c r="J956" s="109">
        <f t="shared" si="14"/>
        <v>32532.06</v>
      </c>
    </row>
    <row r="957" spans="1:10" s="102" customFormat="1" ht="18" customHeight="1" x14ac:dyDescent="0.2">
      <c r="A957" s="106" t="s">
        <v>32</v>
      </c>
      <c r="B957" s="106" t="s">
        <v>13</v>
      </c>
      <c r="C957" s="107">
        <v>11952</v>
      </c>
      <c r="D957" s="107">
        <v>42620</v>
      </c>
      <c r="E957" s="107">
        <v>42627</v>
      </c>
      <c r="F957" s="108">
        <v>42647</v>
      </c>
      <c r="G957" s="109">
        <v>19000</v>
      </c>
      <c r="H957" s="109">
        <v>14.05</v>
      </c>
      <c r="I957" s="109">
        <v>0</v>
      </c>
      <c r="J957" s="109">
        <f t="shared" si="14"/>
        <v>19014.05</v>
      </c>
    </row>
    <row r="958" spans="1:10" s="102" customFormat="1" ht="18" customHeight="1" x14ac:dyDescent="0.2">
      <c r="A958" s="106" t="s">
        <v>32</v>
      </c>
      <c r="B958" s="106" t="s">
        <v>17</v>
      </c>
      <c r="C958" s="107">
        <v>13272</v>
      </c>
      <c r="D958" s="107">
        <v>42228</v>
      </c>
      <c r="E958" s="107">
        <v>42234</v>
      </c>
      <c r="F958" s="108">
        <v>42265</v>
      </c>
      <c r="G958" s="109">
        <v>22500</v>
      </c>
      <c r="H958" s="109">
        <v>23.12</v>
      </c>
      <c r="I958" s="109">
        <v>0</v>
      </c>
      <c r="J958" s="109">
        <f t="shared" si="14"/>
        <v>22523.119999999999</v>
      </c>
    </row>
    <row r="959" spans="1:10" s="102" customFormat="1" ht="18" customHeight="1" x14ac:dyDescent="0.2">
      <c r="A959" s="106" t="s">
        <v>32</v>
      </c>
      <c r="B959" s="106" t="s">
        <v>17</v>
      </c>
      <c r="C959" s="107">
        <v>11900</v>
      </c>
      <c r="D959" s="107">
        <v>42575</v>
      </c>
      <c r="E959" s="107">
        <v>42592</v>
      </c>
      <c r="F959" s="108">
        <v>42607</v>
      </c>
      <c r="G959" s="109">
        <v>14000</v>
      </c>
      <c r="H959" s="109">
        <v>12.27</v>
      </c>
      <c r="I959" s="109">
        <v>0</v>
      </c>
      <c r="J959" s="109">
        <f t="shared" si="14"/>
        <v>14012.27</v>
      </c>
    </row>
    <row r="960" spans="1:10" s="102" customFormat="1" ht="18" customHeight="1" x14ac:dyDescent="0.2">
      <c r="A960" s="106" t="s">
        <v>32</v>
      </c>
      <c r="B960" s="106" t="s">
        <v>13</v>
      </c>
      <c r="C960" s="107">
        <v>8980</v>
      </c>
      <c r="D960" s="107">
        <v>42140</v>
      </c>
      <c r="E960" s="107">
        <v>42171</v>
      </c>
      <c r="F960" s="108">
        <v>42291</v>
      </c>
      <c r="G960" s="109">
        <v>13000</v>
      </c>
      <c r="H960" s="109">
        <v>35.01</v>
      </c>
      <c r="I960" s="109">
        <v>0</v>
      </c>
      <c r="J960" s="109">
        <f t="shared" si="14"/>
        <v>13035.01</v>
      </c>
    </row>
    <row r="961" spans="1:10" s="102" customFormat="1" ht="18" customHeight="1" x14ac:dyDescent="0.2">
      <c r="A961" s="106" t="s">
        <v>32</v>
      </c>
      <c r="B961" s="106" t="s">
        <v>13</v>
      </c>
      <c r="C961" s="107">
        <v>8904</v>
      </c>
      <c r="D961" s="107">
        <v>42341</v>
      </c>
      <c r="E961" s="107">
        <v>42356</v>
      </c>
      <c r="F961" s="108">
        <v>42398</v>
      </c>
      <c r="G961" s="109">
        <v>26500</v>
      </c>
      <c r="H961" s="109">
        <v>41.96</v>
      </c>
      <c r="I961" s="109">
        <v>0</v>
      </c>
      <c r="J961" s="109">
        <f t="shared" si="14"/>
        <v>26541.96</v>
      </c>
    </row>
    <row r="962" spans="1:10" s="102" customFormat="1" ht="18" customHeight="1" x14ac:dyDescent="0.2">
      <c r="A962" s="106" t="s">
        <v>31</v>
      </c>
      <c r="B962" s="106" t="s">
        <v>13</v>
      </c>
      <c r="C962" s="107">
        <v>23810</v>
      </c>
      <c r="D962" s="107">
        <v>42104</v>
      </c>
      <c r="E962" s="107">
        <v>42114</v>
      </c>
      <c r="F962" s="108">
        <v>42234</v>
      </c>
      <c r="G962" s="109">
        <v>54000</v>
      </c>
      <c r="H962" s="109">
        <v>195</v>
      </c>
      <c r="I962" s="109">
        <v>0</v>
      </c>
      <c r="J962" s="109">
        <f t="shared" si="14"/>
        <v>54195</v>
      </c>
    </row>
    <row r="963" spans="1:10" s="102" customFormat="1" ht="18" customHeight="1" x14ac:dyDescent="0.2">
      <c r="A963" s="106" t="s">
        <v>33</v>
      </c>
      <c r="B963" s="106" t="s">
        <v>13</v>
      </c>
      <c r="C963" s="107">
        <v>23810</v>
      </c>
      <c r="D963" s="107">
        <v>42104</v>
      </c>
      <c r="E963" s="107">
        <v>42114</v>
      </c>
      <c r="F963" s="108">
        <v>42234</v>
      </c>
      <c r="G963" s="109">
        <v>54000</v>
      </c>
      <c r="H963" s="109">
        <v>195</v>
      </c>
      <c r="I963" s="109">
        <v>0</v>
      </c>
      <c r="J963" s="109">
        <f t="shared" si="14"/>
        <v>54195</v>
      </c>
    </row>
    <row r="964" spans="1:10" s="102" customFormat="1" ht="18" customHeight="1" x14ac:dyDescent="0.2">
      <c r="A964" s="106" t="s">
        <v>170</v>
      </c>
      <c r="B964" s="106" t="s">
        <v>13</v>
      </c>
      <c r="C964" s="107">
        <v>23810</v>
      </c>
      <c r="D964" s="107">
        <v>42104</v>
      </c>
      <c r="E964" s="107">
        <v>42114</v>
      </c>
      <c r="F964" s="108">
        <v>42234</v>
      </c>
      <c r="G964" s="109">
        <v>162000</v>
      </c>
      <c r="H964" s="109">
        <v>585</v>
      </c>
      <c r="I964" s="109">
        <v>0</v>
      </c>
      <c r="J964" s="109">
        <f t="shared" si="14"/>
        <v>162585</v>
      </c>
    </row>
    <row r="965" spans="1:10" s="102" customFormat="1" ht="18" customHeight="1" x14ac:dyDescent="0.2">
      <c r="A965" s="106" t="s">
        <v>32</v>
      </c>
      <c r="B965" s="106" t="s">
        <v>17</v>
      </c>
      <c r="C965" s="107">
        <v>8523</v>
      </c>
      <c r="D965" s="107">
        <v>41916</v>
      </c>
      <c r="E965" s="107">
        <v>41927</v>
      </c>
      <c r="F965" s="108">
        <v>41962</v>
      </c>
      <c r="G965" s="109">
        <v>16500</v>
      </c>
      <c r="H965" s="109">
        <v>21.08</v>
      </c>
      <c r="I965" s="109">
        <v>0</v>
      </c>
      <c r="J965" s="109">
        <f t="shared" si="14"/>
        <v>16521.080000000002</v>
      </c>
    </row>
    <row r="966" spans="1:10" s="102" customFormat="1" ht="18" customHeight="1" x14ac:dyDescent="0.2">
      <c r="A966" s="106" t="s">
        <v>32</v>
      </c>
      <c r="B966" s="106" t="s">
        <v>13</v>
      </c>
      <c r="C966" s="107">
        <v>13309</v>
      </c>
      <c r="D966" s="107">
        <v>41683</v>
      </c>
      <c r="E966" s="107">
        <v>41688</v>
      </c>
      <c r="F966" s="108">
        <v>41817</v>
      </c>
      <c r="G966" s="109">
        <v>34000</v>
      </c>
      <c r="H966" s="109">
        <v>126.56</v>
      </c>
      <c r="I966" s="109">
        <v>0</v>
      </c>
      <c r="J966" s="109">
        <f t="shared" si="14"/>
        <v>34126.559999999998</v>
      </c>
    </row>
    <row r="967" spans="1:10" s="102" customFormat="1" ht="18" customHeight="1" x14ac:dyDescent="0.2">
      <c r="A967" s="106" t="s">
        <v>32</v>
      </c>
      <c r="B967" s="106" t="s">
        <v>17</v>
      </c>
      <c r="C967" s="107">
        <v>8195</v>
      </c>
      <c r="D967" s="107">
        <v>43437</v>
      </c>
      <c r="E967" s="107">
        <v>43454</v>
      </c>
      <c r="F967" s="108">
        <v>43531</v>
      </c>
      <c r="G967" s="109">
        <v>9500</v>
      </c>
      <c r="H967" s="109">
        <v>23.42</v>
      </c>
      <c r="I967" s="109">
        <v>0</v>
      </c>
      <c r="J967" s="109">
        <f t="shared" si="14"/>
        <v>9523.42</v>
      </c>
    </row>
    <row r="968" spans="1:10" s="102" customFormat="1" ht="18" customHeight="1" x14ac:dyDescent="0.2">
      <c r="A968" s="106" t="s">
        <v>32</v>
      </c>
      <c r="B968" s="106" t="s">
        <v>17</v>
      </c>
      <c r="C968" s="107">
        <v>11562</v>
      </c>
      <c r="D968" s="107">
        <v>43217</v>
      </c>
      <c r="E968" s="107">
        <v>43234</v>
      </c>
      <c r="F968" s="108">
        <v>43255</v>
      </c>
      <c r="G968" s="109">
        <v>14500</v>
      </c>
      <c r="H968" s="109">
        <v>15.1</v>
      </c>
      <c r="I968" s="109">
        <v>0</v>
      </c>
      <c r="J968" s="109">
        <f t="shared" ref="J968:J1031" si="15">+G968+H968+I968</f>
        <v>14515.1</v>
      </c>
    </row>
    <row r="969" spans="1:10" s="102" customFormat="1" ht="18" customHeight="1" x14ac:dyDescent="0.2">
      <c r="A969" s="106" t="s">
        <v>37</v>
      </c>
      <c r="B969" s="106" t="s">
        <v>13</v>
      </c>
      <c r="C969" s="107">
        <v>21874</v>
      </c>
      <c r="D969" s="107">
        <v>43457</v>
      </c>
      <c r="E969" s="107">
        <v>43479</v>
      </c>
      <c r="F969" s="108">
        <v>43479</v>
      </c>
      <c r="G969" s="109">
        <v>20000</v>
      </c>
      <c r="H969" s="109">
        <v>12.06</v>
      </c>
      <c r="I969" s="109">
        <v>0</v>
      </c>
      <c r="J969" s="109">
        <f t="shared" si="15"/>
        <v>20012.060000000001</v>
      </c>
    </row>
    <row r="970" spans="1:10" s="102" customFormat="1" ht="18" customHeight="1" x14ac:dyDescent="0.2">
      <c r="A970" s="106" t="s">
        <v>32</v>
      </c>
      <c r="B970" s="106" t="s">
        <v>13</v>
      </c>
      <c r="C970" s="107">
        <v>9209</v>
      </c>
      <c r="D970" s="107">
        <v>42705</v>
      </c>
      <c r="E970" s="107">
        <v>42717</v>
      </c>
      <c r="F970" s="108">
        <v>42828</v>
      </c>
      <c r="G970" s="109">
        <v>28500</v>
      </c>
      <c r="H970" s="109">
        <v>96.04</v>
      </c>
      <c r="I970" s="109">
        <v>0</v>
      </c>
      <c r="J970" s="109">
        <f t="shared" si="15"/>
        <v>28596.04</v>
      </c>
    </row>
    <row r="971" spans="1:10" s="102" customFormat="1" ht="18" customHeight="1" x14ac:dyDescent="0.2">
      <c r="A971" s="106" t="s">
        <v>32</v>
      </c>
      <c r="B971" s="106" t="s">
        <v>17</v>
      </c>
      <c r="C971" s="107">
        <v>5674</v>
      </c>
      <c r="D971" s="107">
        <v>43124</v>
      </c>
      <c r="E971" s="107">
        <v>43150</v>
      </c>
      <c r="F971" s="108">
        <v>43216</v>
      </c>
      <c r="G971" s="109">
        <v>8500</v>
      </c>
      <c r="H971" s="109">
        <v>21.42</v>
      </c>
      <c r="I971" s="109">
        <v>0</v>
      </c>
      <c r="J971" s="109">
        <f t="shared" si="15"/>
        <v>8521.42</v>
      </c>
    </row>
    <row r="972" spans="1:10" s="102" customFormat="1" ht="18" customHeight="1" x14ac:dyDescent="0.2">
      <c r="A972" s="106" t="s">
        <v>32</v>
      </c>
      <c r="B972" s="106" t="s">
        <v>13</v>
      </c>
      <c r="C972" s="107">
        <v>10034</v>
      </c>
      <c r="D972" s="107">
        <v>42028</v>
      </c>
      <c r="E972" s="107">
        <v>42051</v>
      </c>
      <c r="F972" s="108">
        <v>42087</v>
      </c>
      <c r="G972" s="109">
        <v>27500</v>
      </c>
      <c r="H972" s="109">
        <v>45.07</v>
      </c>
      <c r="I972" s="109">
        <v>0</v>
      </c>
      <c r="J972" s="109">
        <f t="shared" si="15"/>
        <v>27545.07</v>
      </c>
    </row>
    <row r="973" spans="1:10" s="102" customFormat="1" ht="18" customHeight="1" x14ac:dyDescent="0.2">
      <c r="A973" s="106" t="s">
        <v>32</v>
      </c>
      <c r="B973" s="106" t="s">
        <v>17</v>
      </c>
      <c r="C973" s="107">
        <v>10486</v>
      </c>
      <c r="D973" s="107">
        <v>42521</v>
      </c>
      <c r="E973" s="107">
        <v>42536</v>
      </c>
      <c r="F973" s="108">
        <v>42569</v>
      </c>
      <c r="G973" s="109">
        <v>21000</v>
      </c>
      <c r="H973" s="109">
        <v>27.63</v>
      </c>
      <c r="I973" s="109">
        <v>0</v>
      </c>
      <c r="J973" s="109">
        <f t="shared" si="15"/>
        <v>21027.63</v>
      </c>
    </row>
    <row r="974" spans="1:10" s="102" customFormat="1" ht="18" customHeight="1" x14ac:dyDescent="0.2">
      <c r="A974" s="106" t="s">
        <v>31</v>
      </c>
      <c r="B974" s="106" t="s">
        <v>13</v>
      </c>
      <c r="C974" s="107">
        <v>16671</v>
      </c>
      <c r="D974" s="107">
        <v>43116</v>
      </c>
      <c r="E974" s="107">
        <v>43119</v>
      </c>
      <c r="F974" s="108">
        <v>43146</v>
      </c>
      <c r="G974" s="109">
        <v>105000</v>
      </c>
      <c r="H974" s="109">
        <v>86.3</v>
      </c>
      <c r="I974" s="109">
        <v>0</v>
      </c>
      <c r="J974" s="109">
        <f t="shared" si="15"/>
        <v>105086.3</v>
      </c>
    </row>
    <row r="975" spans="1:10" s="102" customFormat="1" ht="18" customHeight="1" x14ac:dyDescent="0.2">
      <c r="A975" s="106" t="s">
        <v>170</v>
      </c>
      <c r="B975" s="106" t="s">
        <v>13</v>
      </c>
      <c r="C975" s="107">
        <v>16671</v>
      </c>
      <c r="D975" s="107">
        <v>43116</v>
      </c>
      <c r="E975" s="107">
        <v>43119</v>
      </c>
      <c r="F975" s="108">
        <v>43146</v>
      </c>
      <c r="G975" s="109">
        <v>214000</v>
      </c>
      <c r="H975" s="109">
        <v>175.89</v>
      </c>
      <c r="I975" s="109">
        <v>0</v>
      </c>
      <c r="J975" s="109">
        <f t="shared" si="15"/>
        <v>214175.89</v>
      </c>
    </row>
    <row r="976" spans="1:10" s="102" customFormat="1" ht="18" customHeight="1" x14ac:dyDescent="0.2">
      <c r="A976" s="106" t="s">
        <v>32</v>
      </c>
      <c r="B976" s="106" t="s">
        <v>17</v>
      </c>
      <c r="C976" s="107">
        <v>9934</v>
      </c>
      <c r="D976" s="107">
        <v>42656</v>
      </c>
      <c r="E976" s="107">
        <v>42657</v>
      </c>
      <c r="F976" s="108">
        <v>42720</v>
      </c>
      <c r="G976" s="109">
        <v>9000</v>
      </c>
      <c r="H976" s="109">
        <v>15.78</v>
      </c>
      <c r="I976" s="109">
        <v>0</v>
      </c>
      <c r="J976" s="109">
        <f t="shared" si="15"/>
        <v>9015.7800000000007</v>
      </c>
    </row>
    <row r="977" spans="1:10" s="102" customFormat="1" ht="18" customHeight="1" x14ac:dyDescent="0.2">
      <c r="A977" s="106" t="s">
        <v>32</v>
      </c>
      <c r="B977" s="106" t="s">
        <v>13</v>
      </c>
      <c r="C977" s="107">
        <v>9795</v>
      </c>
      <c r="D977" s="107">
        <v>43164</v>
      </c>
      <c r="E977" s="107">
        <v>43167</v>
      </c>
      <c r="F977" s="108">
        <v>43250</v>
      </c>
      <c r="G977" s="109">
        <v>47500</v>
      </c>
      <c r="H977" s="109">
        <v>111.92</v>
      </c>
      <c r="I977" s="109">
        <v>0</v>
      </c>
      <c r="J977" s="109">
        <f t="shared" si="15"/>
        <v>47611.92</v>
      </c>
    </row>
    <row r="978" spans="1:10" s="102" customFormat="1" ht="18" customHeight="1" x14ac:dyDescent="0.2">
      <c r="A978" s="106" t="s">
        <v>32</v>
      </c>
      <c r="B978" s="106" t="s">
        <v>13</v>
      </c>
      <c r="C978" s="107">
        <v>15354</v>
      </c>
      <c r="D978" s="107">
        <v>43317</v>
      </c>
      <c r="E978" s="107">
        <v>43326</v>
      </c>
      <c r="F978" s="108">
        <v>43339</v>
      </c>
      <c r="G978" s="109">
        <v>22500</v>
      </c>
      <c r="H978" s="109">
        <v>13.56</v>
      </c>
      <c r="I978" s="109">
        <v>0</v>
      </c>
      <c r="J978" s="109">
        <f t="shared" si="15"/>
        <v>22513.56</v>
      </c>
    </row>
    <row r="979" spans="1:10" s="102" customFormat="1" ht="18" customHeight="1" x14ac:dyDescent="0.2">
      <c r="A979" s="106" t="s">
        <v>32</v>
      </c>
      <c r="B979" s="106" t="s">
        <v>13</v>
      </c>
      <c r="C979" s="107">
        <v>8740</v>
      </c>
      <c r="D979" s="107">
        <v>42411</v>
      </c>
      <c r="E979" s="107">
        <v>42418</v>
      </c>
      <c r="F979" s="108">
        <v>42465</v>
      </c>
      <c r="G979" s="109">
        <v>13500</v>
      </c>
      <c r="H979" s="109">
        <v>20.25</v>
      </c>
      <c r="I979" s="109">
        <v>0</v>
      </c>
      <c r="J979" s="109">
        <f t="shared" si="15"/>
        <v>13520.25</v>
      </c>
    </row>
    <row r="980" spans="1:10" s="102" customFormat="1" ht="18" customHeight="1" x14ac:dyDescent="0.2">
      <c r="A980" s="106" t="s">
        <v>32</v>
      </c>
      <c r="B980" s="106" t="s">
        <v>13</v>
      </c>
      <c r="C980" s="107">
        <v>10566</v>
      </c>
      <c r="D980" s="107">
        <v>42093</v>
      </c>
      <c r="E980" s="107">
        <v>42096</v>
      </c>
      <c r="F980" s="108">
        <v>42166</v>
      </c>
      <c r="G980" s="109">
        <v>11500</v>
      </c>
      <c r="H980" s="109">
        <v>23.32</v>
      </c>
      <c r="I980" s="109">
        <v>0</v>
      </c>
      <c r="J980" s="109">
        <f t="shared" si="15"/>
        <v>11523.32</v>
      </c>
    </row>
    <row r="981" spans="1:10" s="102" customFormat="1" ht="18" customHeight="1" x14ac:dyDescent="0.2">
      <c r="A981" s="106" t="s">
        <v>32</v>
      </c>
      <c r="B981" s="106" t="s">
        <v>13</v>
      </c>
      <c r="C981" s="107">
        <v>15762</v>
      </c>
      <c r="D981" s="107">
        <v>43056</v>
      </c>
      <c r="E981" s="107">
        <v>43068</v>
      </c>
      <c r="F981" s="108">
        <v>43109</v>
      </c>
      <c r="G981" s="109">
        <v>31500</v>
      </c>
      <c r="H981" s="109">
        <v>45.74</v>
      </c>
      <c r="I981" s="109">
        <v>0</v>
      </c>
      <c r="J981" s="109">
        <f t="shared" si="15"/>
        <v>31545.74</v>
      </c>
    </row>
    <row r="982" spans="1:10" s="102" customFormat="1" ht="18" customHeight="1" x14ac:dyDescent="0.2">
      <c r="A982" s="106" t="s">
        <v>32</v>
      </c>
      <c r="B982" s="106" t="s">
        <v>17</v>
      </c>
      <c r="C982" s="107">
        <v>16910</v>
      </c>
      <c r="D982" s="107">
        <v>42139</v>
      </c>
      <c r="E982" s="107">
        <v>42143</v>
      </c>
      <c r="F982" s="108">
        <v>42164</v>
      </c>
      <c r="G982" s="109">
        <v>28500</v>
      </c>
      <c r="H982" s="109">
        <v>19.79</v>
      </c>
      <c r="I982" s="109">
        <v>0</v>
      </c>
      <c r="J982" s="109">
        <f t="shared" si="15"/>
        <v>28519.79</v>
      </c>
    </row>
    <row r="983" spans="1:10" s="102" customFormat="1" ht="18" customHeight="1" x14ac:dyDescent="0.2">
      <c r="A983" s="106" t="s">
        <v>32</v>
      </c>
      <c r="B983" s="106" t="s">
        <v>13</v>
      </c>
      <c r="C983" s="107">
        <v>11523</v>
      </c>
      <c r="D983" s="107">
        <v>42036</v>
      </c>
      <c r="E983" s="107">
        <v>42039</v>
      </c>
      <c r="F983" s="108">
        <v>42094</v>
      </c>
      <c r="G983" s="109">
        <v>42000</v>
      </c>
      <c r="H983" s="109">
        <v>67.67</v>
      </c>
      <c r="I983" s="109">
        <v>0</v>
      </c>
      <c r="J983" s="109">
        <f t="shared" si="15"/>
        <v>42067.67</v>
      </c>
    </row>
    <row r="984" spans="1:10" s="102" customFormat="1" ht="18" customHeight="1" x14ac:dyDescent="0.2">
      <c r="A984" s="106" t="s">
        <v>32</v>
      </c>
      <c r="B984" s="106" t="s">
        <v>17</v>
      </c>
      <c r="C984" s="107">
        <v>5718</v>
      </c>
      <c r="D984" s="107">
        <v>41820</v>
      </c>
      <c r="E984" s="107">
        <v>41823</v>
      </c>
      <c r="F984" s="108">
        <v>41870</v>
      </c>
      <c r="G984" s="109">
        <v>25000</v>
      </c>
      <c r="H984" s="109">
        <v>34.72</v>
      </c>
      <c r="I984" s="109">
        <v>0</v>
      </c>
      <c r="J984" s="109">
        <f t="shared" si="15"/>
        <v>25034.720000000001</v>
      </c>
    </row>
    <row r="985" spans="1:10" s="102" customFormat="1" ht="18" customHeight="1" x14ac:dyDescent="0.2">
      <c r="A985" s="106" t="s">
        <v>37</v>
      </c>
      <c r="B985" s="106" t="s">
        <v>17</v>
      </c>
      <c r="C985" s="107">
        <v>20906</v>
      </c>
      <c r="D985" s="107">
        <v>41713</v>
      </c>
      <c r="E985" s="107">
        <v>41743</v>
      </c>
      <c r="F985" s="108">
        <v>41751</v>
      </c>
      <c r="G985" s="109">
        <v>20000</v>
      </c>
      <c r="H985" s="109">
        <f>10.56+10.56</f>
        <v>21.12</v>
      </c>
      <c r="I985" s="109">
        <v>0</v>
      </c>
      <c r="J985" s="109">
        <f t="shared" si="15"/>
        <v>20021.12</v>
      </c>
    </row>
    <row r="986" spans="1:10" s="102" customFormat="1" ht="18" customHeight="1" x14ac:dyDescent="0.2">
      <c r="A986" s="106" t="s">
        <v>32</v>
      </c>
      <c r="B986" s="106" t="s">
        <v>17</v>
      </c>
      <c r="C986" s="107">
        <v>10780</v>
      </c>
      <c r="D986" s="107">
        <v>43401</v>
      </c>
      <c r="E986" s="107">
        <v>43404</v>
      </c>
      <c r="F986" s="108">
        <v>43503</v>
      </c>
      <c r="G986" s="109">
        <v>16000</v>
      </c>
      <c r="H986" s="109">
        <v>44.71</v>
      </c>
      <c r="I986" s="109">
        <v>0</v>
      </c>
      <c r="J986" s="109">
        <f t="shared" si="15"/>
        <v>16044.71</v>
      </c>
    </row>
    <row r="987" spans="1:10" s="102" customFormat="1" ht="18" customHeight="1" x14ac:dyDescent="0.2">
      <c r="A987" s="106" t="s">
        <v>37</v>
      </c>
      <c r="B987" s="106" t="s">
        <v>17</v>
      </c>
      <c r="C987" s="107">
        <v>23747</v>
      </c>
      <c r="D987" s="107">
        <v>41855</v>
      </c>
      <c r="E987" s="107">
        <v>41872</v>
      </c>
      <c r="F987" s="108">
        <v>41872</v>
      </c>
      <c r="G987" s="109">
        <v>10000</v>
      </c>
      <c r="H987" s="109">
        <v>4.72</v>
      </c>
      <c r="I987" s="109">
        <v>0</v>
      </c>
      <c r="J987" s="109">
        <f t="shared" si="15"/>
        <v>10004.719999999999</v>
      </c>
    </row>
    <row r="988" spans="1:10" s="102" customFormat="1" ht="18" customHeight="1" x14ac:dyDescent="0.2">
      <c r="A988" s="106" t="s">
        <v>32</v>
      </c>
      <c r="B988" s="106" t="s">
        <v>17</v>
      </c>
      <c r="C988" s="107">
        <v>7115</v>
      </c>
      <c r="D988" s="107">
        <v>42484</v>
      </c>
      <c r="E988" s="107">
        <v>42486</v>
      </c>
      <c r="F988" s="108">
        <v>42536</v>
      </c>
      <c r="G988" s="109">
        <v>14500</v>
      </c>
      <c r="H988" s="109">
        <v>20.66</v>
      </c>
      <c r="I988" s="109">
        <v>0</v>
      </c>
      <c r="J988" s="109">
        <f t="shared" si="15"/>
        <v>14520.66</v>
      </c>
    </row>
    <row r="989" spans="1:10" s="102" customFormat="1" ht="18" customHeight="1" x14ac:dyDescent="0.2">
      <c r="A989" s="106" t="s">
        <v>32</v>
      </c>
      <c r="B989" s="106" t="s">
        <v>13</v>
      </c>
      <c r="C989" s="107">
        <v>11822</v>
      </c>
      <c r="D989" s="107">
        <v>43449</v>
      </c>
      <c r="E989" s="107">
        <v>43452</v>
      </c>
      <c r="F989" s="108">
        <v>43475</v>
      </c>
      <c r="G989" s="109">
        <v>20500</v>
      </c>
      <c r="H989" s="109">
        <v>14.6</v>
      </c>
      <c r="I989" s="109">
        <v>0</v>
      </c>
      <c r="J989" s="109">
        <f t="shared" si="15"/>
        <v>20514.599999999999</v>
      </c>
    </row>
    <row r="990" spans="1:10" s="102" customFormat="1" ht="18" customHeight="1" x14ac:dyDescent="0.2">
      <c r="A990" s="106" t="s">
        <v>32</v>
      </c>
      <c r="B990" s="106" t="s">
        <v>13</v>
      </c>
      <c r="C990" s="107">
        <v>11940</v>
      </c>
      <c r="D990" s="107">
        <v>43153</v>
      </c>
      <c r="E990" s="107">
        <v>43164</v>
      </c>
      <c r="F990" s="108">
        <v>43208</v>
      </c>
      <c r="G990" s="109">
        <v>6000</v>
      </c>
      <c r="H990" s="109">
        <v>9.0399999999999991</v>
      </c>
      <c r="I990" s="109">
        <v>0</v>
      </c>
      <c r="J990" s="109">
        <f t="shared" si="15"/>
        <v>6009.04</v>
      </c>
    </row>
    <row r="991" spans="1:10" s="102" customFormat="1" ht="18" customHeight="1" x14ac:dyDescent="0.2">
      <c r="A991" s="106" t="s">
        <v>32</v>
      </c>
      <c r="B991" s="106" t="s">
        <v>17</v>
      </c>
      <c r="C991" s="107">
        <v>19105</v>
      </c>
      <c r="D991" s="107">
        <v>42821</v>
      </c>
      <c r="E991" s="107">
        <v>42821</v>
      </c>
      <c r="F991" s="108">
        <v>42823</v>
      </c>
      <c r="G991" s="109">
        <v>30000</v>
      </c>
      <c r="H991" s="109">
        <v>0</v>
      </c>
      <c r="I991" s="109">
        <v>0</v>
      </c>
      <c r="J991" s="109">
        <f t="shared" si="15"/>
        <v>30000</v>
      </c>
    </row>
    <row r="992" spans="1:10" s="102" customFormat="1" ht="18" customHeight="1" x14ac:dyDescent="0.2">
      <c r="A992" s="106" t="s">
        <v>35</v>
      </c>
      <c r="B992" s="106" t="s">
        <v>17</v>
      </c>
      <c r="C992" s="107">
        <v>19105</v>
      </c>
      <c r="D992" s="107">
        <v>42821</v>
      </c>
      <c r="E992" s="107">
        <v>42821</v>
      </c>
      <c r="F992" s="108">
        <v>42823</v>
      </c>
      <c r="G992" s="109">
        <v>30000</v>
      </c>
      <c r="H992" s="109">
        <v>0</v>
      </c>
      <c r="I992" s="109">
        <v>0</v>
      </c>
      <c r="J992" s="109">
        <f t="shared" si="15"/>
        <v>30000</v>
      </c>
    </row>
    <row r="993" spans="1:10" s="102" customFormat="1" ht="18" customHeight="1" x14ac:dyDescent="0.2">
      <c r="A993" s="106" t="s">
        <v>32</v>
      </c>
      <c r="B993" s="106" t="s">
        <v>17</v>
      </c>
      <c r="C993" s="107">
        <v>9773</v>
      </c>
      <c r="D993" s="107">
        <v>41824</v>
      </c>
      <c r="E993" s="107">
        <v>41843</v>
      </c>
      <c r="F993" s="108">
        <v>41886</v>
      </c>
      <c r="G993" s="109">
        <v>11500</v>
      </c>
      <c r="H993" s="109">
        <v>19.809999999999999</v>
      </c>
      <c r="I993" s="109">
        <v>0</v>
      </c>
      <c r="J993" s="109">
        <f t="shared" si="15"/>
        <v>11519.81</v>
      </c>
    </row>
    <row r="994" spans="1:10" s="102" customFormat="1" ht="18" customHeight="1" x14ac:dyDescent="0.2">
      <c r="A994" s="106" t="s">
        <v>32</v>
      </c>
      <c r="B994" s="106" t="s">
        <v>13</v>
      </c>
      <c r="C994" s="107">
        <v>10396</v>
      </c>
      <c r="D994" s="107">
        <v>42415</v>
      </c>
      <c r="E994" s="107">
        <v>42429</v>
      </c>
      <c r="F994" s="108">
        <v>42450</v>
      </c>
      <c r="G994" s="109">
        <v>19000</v>
      </c>
      <c r="H994" s="109">
        <v>18.47</v>
      </c>
      <c r="I994" s="109">
        <v>0</v>
      </c>
      <c r="J994" s="109">
        <f t="shared" si="15"/>
        <v>19018.47</v>
      </c>
    </row>
    <row r="995" spans="1:10" s="102" customFormat="1" ht="18" customHeight="1" x14ac:dyDescent="0.2">
      <c r="A995" s="106" t="s">
        <v>32</v>
      </c>
      <c r="B995" s="106" t="s">
        <v>13</v>
      </c>
      <c r="C995" s="107">
        <v>15576</v>
      </c>
      <c r="D995" s="107">
        <v>43145</v>
      </c>
      <c r="E995" s="107">
        <v>43160</v>
      </c>
      <c r="F995" s="108">
        <v>43242</v>
      </c>
      <c r="G995" s="109">
        <v>45000</v>
      </c>
      <c r="H995" s="109">
        <v>717.53</v>
      </c>
      <c r="I995" s="109">
        <v>0</v>
      </c>
      <c r="J995" s="109">
        <f t="shared" si="15"/>
        <v>45717.53</v>
      </c>
    </row>
    <row r="996" spans="1:10" s="102" customFormat="1" ht="18" customHeight="1" x14ac:dyDescent="0.2">
      <c r="A996" s="106" t="s">
        <v>32</v>
      </c>
      <c r="B996" s="106" t="s">
        <v>13</v>
      </c>
      <c r="C996" s="107">
        <v>16261</v>
      </c>
      <c r="D996" s="107">
        <v>41970</v>
      </c>
      <c r="E996" s="107">
        <v>41975</v>
      </c>
      <c r="F996" s="108">
        <v>41991</v>
      </c>
      <c r="G996" s="109">
        <v>24500</v>
      </c>
      <c r="H996" s="109">
        <v>14.29</v>
      </c>
      <c r="I996" s="109">
        <v>0</v>
      </c>
      <c r="J996" s="109">
        <f t="shared" si="15"/>
        <v>24514.29</v>
      </c>
    </row>
    <row r="997" spans="1:10" s="102" customFormat="1" ht="18" customHeight="1" x14ac:dyDescent="0.2">
      <c r="A997" s="106" t="s">
        <v>32</v>
      </c>
      <c r="B997" s="106" t="s">
        <v>13</v>
      </c>
      <c r="C997" s="107">
        <v>18471</v>
      </c>
      <c r="D997" s="107">
        <v>43194</v>
      </c>
      <c r="E997" s="107">
        <v>43199</v>
      </c>
      <c r="F997" s="108">
        <v>43227</v>
      </c>
      <c r="G997" s="109">
        <v>40500</v>
      </c>
      <c r="H997" s="109">
        <v>26.41</v>
      </c>
      <c r="I997" s="109">
        <v>0</v>
      </c>
      <c r="J997" s="109">
        <f t="shared" si="15"/>
        <v>40526.410000000003</v>
      </c>
    </row>
    <row r="998" spans="1:10" s="102" customFormat="1" ht="18" customHeight="1" x14ac:dyDescent="0.2">
      <c r="A998" s="106" t="s">
        <v>32</v>
      </c>
      <c r="B998" s="106" t="s">
        <v>13</v>
      </c>
      <c r="C998" s="107">
        <v>9960</v>
      </c>
      <c r="D998" s="107">
        <v>42060</v>
      </c>
      <c r="E998" s="107">
        <v>42076</v>
      </c>
      <c r="F998" s="108">
        <v>42094</v>
      </c>
      <c r="G998" s="109">
        <v>11500</v>
      </c>
      <c r="H998" s="109">
        <v>10.86</v>
      </c>
      <c r="I998" s="109">
        <v>0</v>
      </c>
      <c r="J998" s="109">
        <f t="shared" si="15"/>
        <v>11510.86</v>
      </c>
    </row>
    <row r="999" spans="1:10" s="102" customFormat="1" ht="18" customHeight="1" x14ac:dyDescent="0.2">
      <c r="A999" s="106" t="s">
        <v>37</v>
      </c>
      <c r="B999" s="106" t="s">
        <v>13</v>
      </c>
      <c r="C999" s="107">
        <v>26206</v>
      </c>
      <c r="D999" s="107">
        <v>41705</v>
      </c>
      <c r="E999" s="107">
        <v>41715</v>
      </c>
      <c r="F999" s="108">
        <v>41747</v>
      </c>
      <c r="G999" s="109">
        <v>20000</v>
      </c>
      <c r="H999" s="109">
        <f>11.67+11.67</f>
        <v>23.34</v>
      </c>
      <c r="I999" s="109">
        <v>0</v>
      </c>
      <c r="J999" s="109">
        <f t="shared" si="15"/>
        <v>20023.34</v>
      </c>
    </row>
    <row r="1000" spans="1:10" s="102" customFormat="1" ht="18" customHeight="1" x14ac:dyDescent="0.2">
      <c r="A1000" s="106" t="s">
        <v>37</v>
      </c>
      <c r="B1000" s="106" t="s">
        <v>13</v>
      </c>
      <c r="C1000" s="107">
        <v>19623</v>
      </c>
      <c r="D1000" s="107">
        <v>41955</v>
      </c>
      <c r="E1000" s="107">
        <v>41978</v>
      </c>
      <c r="F1000" s="108">
        <v>41983</v>
      </c>
      <c r="G1000" s="109">
        <v>20000</v>
      </c>
      <c r="H1000" s="109">
        <f>7.78+7.78</f>
        <v>15.56</v>
      </c>
      <c r="I1000" s="109">
        <v>0</v>
      </c>
      <c r="J1000" s="109">
        <f t="shared" si="15"/>
        <v>20015.560000000001</v>
      </c>
    </row>
    <row r="1001" spans="1:10" s="102" customFormat="1" ht="18" customHeight="1" x14ac:dyDescent="0.2">
      <c r="A1001" s="106" t="s">
        <v>32</v>
      </c>
      <c r="B1001" s="106" t="s">
        <v>13</v>
      </c>
      <c r="C1001" s="107">
        <v>17341</v>
      </c>
      <c r="D1001" s="107">
        <v>43451</v>
      </c>
      <c r="E1001" s="107">
        <v>43462</v>
      </c>
      <c r="F1001" s="108">
        <v>43479</v>
      </c>
      <c r="G1001" s="109">
        <v>20500</v>
      </c>
      <c r="H1001" s="109">
        <v>15.73</v>
      </c>
      <c r="I1001" s="109">
        <v>0</v>
      </c>
      <c r="J1001" s="109">
        <f t="shared" si="15"/>
        <v>20515.73</v>
      </c>
    </row>
    <row r="1002" spans="1:10" s="102" customFormat="1" ht="18" customHeight="1" x14ac:dyDescent="0.2">
      <c r="A1002" s="106" t="s">
        <v>32</v>
      </c>
      <c r="B1002" s="106" t="s">
        <v>17</v>
      </c>
      <c r="C1002" s="107">
        <v>20750</v>
      </c>
      <c r="D1002" s="107">
        <v>43327</v>
      </c>
      <c r="E1002" s="107">
        <v>43349</v>
      </c>
      <c r="F1002" s="108">
        <v>43364</v>
      </c>
      <c r="G1002" s="109">
        <v>49000</v>
      </c>
      <c r="H1002" s="109">
        <v>46.989999999999995</v>
      </c>
      <c r="I1002" s="109">
        <v>0</v>
      </c>
      <c r="J1002" s="109">
        <f t="shared" si="15"/>
        <v>49046.99</v>
      </c>
    </row>
    <row r="1003" spans="1:10" s="102" customFormat="1" ht="18" customHeight="1" x14ac:dyDescent="0.2">
      <c r="A1003" s="106" t="s">
        <v>35</v>
      </c>
      <c r="B1003" s="106" t="s">
        <v>17</v>
      </c>
      <c r="C1003" s="107">
        <v>20750</v>
      </c>
      <c r="D1003" s="107">
        <v>43327</v>
      </c>
      <c r="E1003" s="107">
        <v>43349</v>
      </c>
      <c r="F1003" s="108">
        <v>43364</v>
      </c>
      <c r="G1003" s="109">
        <v>49000</v>
      </c>
      <c r="H1003" s="109">
        <v>46.989999999999995</v>
      </c>
      <c r="I1003" s="109">
        <v>0</v>
      </c>
      <c r="J1003" s="109">
        <f t="shared" si="15"/>
        <v>49046.99</v>
      </c>
    </row>
    <row r="1004" spans="1:10" s="102" customFormat="1" ht="18" customHeight="1" x14ac:dyDescent="0.2">
      <c r="A1004" s="106" t="s">
        <v>39</v>
      </c>
      <c r="B1004" s="106" t="s">
        <v>17</v>
      </c>
      <c r="C1004" s="107">
        <v>20750</v>
      </c>
      <c r="D1004" s="107">
        <v>43327</v>
      </c>
      <c r="E1004" s="107">
        <v>43349</v>
      </c>
      <c r="F1004" s="108">
        <v>43364</v>
      </c>
      <c r="G1004" s="109">
        <v>147000</v>
      </c>
      <c r="H1004" s="109">
        <v>140.96</v>
      </c>
      <c r="I1004" s="109">
        <v>0</v>
      </c>
      <c r="J1004" s="109">
        <f t="shared" si="15"/>
        <v>147140.96</v>
      </c>
    </row>
    <row r="1005" spans="1:10" s="102" customFormat="1" ht="18" customHeight="1" x14ac:dyDescent="0.2">
      <c r="A1005" s="106" t="s">
        <v>32</v>
      </c>
      <c r="B1005" s="106" t="s">
        <v>13</v>
      </c>
      <c r="C1005" s="107">
        <v>15166</v>
      </c>
      <c r="D1005" s="107">
        <v>42055</v>
      </c>
      <c r="E1005" s="107">
        <v>42069</v>
      </c>
      <c r="F1005" s="108">
        <v>42083</v>
      </c>
      <c r="G1005" s="109">
        <v>31000</v>
      </c>
      <c r="H1005" s="109">
        <v>24.11</v>
      </c>
      <c r="I1005" s="109">
        <v>0</v>
      </c>
      <c r="J1005" s="109">
        <f t="shared" si="15"/>
        <v>31024.11</v>
      </c>
    </row>
    <row r="1006" spans="1:10" s="102" customFormat="1" ht="18" customHeight="1" x14ac:dyDescent="0.2">
      <c r="A1006" s="106" t="s">
        <v>32</v>
      </c>
      <c r="B1006" s="106" t="s">
        <v>17</v>
      </c>
      <c r="C1006" s="107">
        <v>9239</v>
      </c>
      <c r="D1006" s="107">
        <v>42504</v>
      </c>
      <c r="E1006" s="107">
        <v>42529</v>
      </c>
      <c r="F1006" s="108">
        <v>42541</v>
      </c>
      <c r="G1006" s="109">
        <v>24000</v>
      </c>
      <c r="H1006" s="109">
        <v>24.33</v>
      </c>
      <c r="I1006" s="109">
        <v>0</v>
      </c>
      <c r="J1006" s="109">
        <f t="shared" si="15"/>
        <v>24024.33</v>
      </c>
    </row>
    <row r="1007" spans="1:10" s="102" customFormat="1" ht="18" customHeight="1" x14ac:dyDescent="0.2">
      <c r="A1007" s="106" t="s">
        <v>32</v>
      </c>
      <c r="B1007" s="106" t="s">
        <v>13</v>
      </c>
      <c r="C1007" s="107">
        <v>14896</v>
      </c>
      <c r="D1007" s="107">
        <v>43082</v>
      </c>
      <c r="E1007" s="107">
        <v>43103</v>
      </c>
      <c r="F1007" s="108">
        <v>43159</v>
      </c>
      <c r="G1007" s="109">
        <v>51500</v>
      </c>
      <c r="H1007" s="109">
        <v>82.31</v>
      </c>
      <c r="I1007" s="109">
        <v>0</v>
      </c>
      <c r="J1007" s="109">
        <f t="shared" si="15"/>
        <v>51582.31</v>
      </c>
    </row>
    <row r="1008" spans="1:10" s="102" customFormat="1" ht="18" customHeight="1" x14ac:dyDescent="0.2">
      <c r="A1008" s="106" t="s">
        <v>32</v>
      </c>
      <c r="B1008" s="106" t="s">
        <v>17</v>
      </c>
      <c r="C1008" s="107">
        <v>18292</v>
      </c>
      <c r="D1008" s="107">
        <v>43086</v>
      </c>
      <c r="E1008" s="107">
        <v>43104</v>
      </c>
      <c r="F1008" s="108">
        <v>43151</v>
      </c>
      <c r="G1008" s="109">
        <v>28000</v>
      </c>
      <c r="H1008" s="109">
        <v>38.380000000000003</v>
      </c>
      <c r="I1008" s="109">
        <v>0</v>
      </c>
      <c r="J1008" s="109">
        <f t="shared" si="15"/>
        <v>28038.38</v>
      </c>
    </row>
    <row r="1009" spans="1:10" s="102" customFormat="1" ht="18" customHeight="1" x14ac:dyDescent="0.2">
      <c r="A1009" s="106" t="s">
        <v>37</v>
      </c>
      <c r="B1009" s="106" t="s">
        <v>13</v>
      </c>
      <c r="C1009" s="107">
        <v>17656</v>
      </c>
      <c r="D1009" s="107">
        <v>42366</v>
      </c>
      <c r="E1009" s="107">
        <v>42391</v>
      </c>
      <c r="F1009" s="108">
        <v>42391</v>
      </c>
      <c r="G1009" s="109">
        <v>20000</v>
      </c>
      <c r="H1009" s="109">
        <f>6.94+6.94</f>
        <v>13.88</v>
      </c>
      <c r="I1009" s="109">
        <v>0</v>
      </c>
      <c r="J1009" s="109">
        <f t="shared" si="15"/>
        <v>20013.88</v>
      </c>
    </row>
    <row r="1010" spans="1:10" s="102" customFormat="1" ht="18" customHeight="1" x14ac:dyDescent="0.2">
      <c r="A1010" s="106" t="s">
        <v>32</v>
      </c>
      <c r="B1010" s="106" t="s">
        <v>13</v>
      </c>
      <c r="C1010" s="107">
        <v>14637</v>
      </c>
      <c r="D1010" s="107">
        <v>42438</v>
      </c>
      <c r="E1010" s="107">
        <v>42443</v>
      </c>
      <c r="F1010" s="108">
        <v>42471</v>
      </c>
      <c r="G1010" s="109">
        <v>13500</v>
      </c>
      <c r="H1010" s="109">
        <v>12.2</v>
      </c>
      <c r="I1010" s="109">
        <v>0</v>
      </c>
      <c r="J1010" s="109">
        <f t="shared" si="15"/>
        <v>13512.2</v>
      </c>
    </row>
    <row r="1011" spans="1:10" s="102" customFormat="1" ht="18" customHeight="1" x14ac:dyDescent="0.2">
      <c r="A1011" s="106" t="s">
        <v>32</v>
      </c>
      <c r="B1011" s="106" t="s">
        <v>13</v>
      </c>
      <c r="C1011" s="107">
        <v>19025</v>
      </c>
      <c r="D1011" s="107">
        <v>41980</v>
      </c>
      <c r="E1011" s="107">
        <v>41981</v>
      </c>
      <c r="F1011" s="108">
        <v>41995</v>
      </c>
      <c r="G1011" s="109">
        <v>60000</v>
      </c>
      <c r="H1011" s="109">
        <v>25</v>
      </c>
      <c r="I1011" s="109">
        <v>0</v>
      </c>
      <c r="J1011" s="109">
        <f t="shared" si="15"/>
        <v>60025</v>
      </c>
    </row>
    <row r="1012" spans="1:10" s="102" customFormat="1" ht="18" customHeight="1" x14ac:dyDescent="0.2">
      <c r="A1012" s="106" t="s">
        <v>35</v>
      </c>
      <c r="B1012" s="106" t="s">
        <v>13</v>
      </c>
      <c r="C1012" s="107">
        <v>19025</v>
      </c>
      <c r="D1012" s="107">
        <v>41980</v>
      </c>
      <c r="E1012" s="107">
        <v>41981</v>
      </c>
      <c r="F1012" s="108">
        <v>41995</v>
      </c>
      <c r="G1012" s="109">
        <v>60000</v>
      </c>
      <c r="H1012" s="109">
        <v>25</v>
      </c>
      <c r="I1012" s="109">
        <v>0</v>
      </c>
      <c r="J1012" s="109">
        <f t="shared" si="15"/>
        <v>60025</v>
      </c>
    </row>
    <row r="1013" spans="1:10" s="102" customFormat="1" ht="18" customHeight="1" x14ac:dyDescent="0.2">
      <c r="A1013" s="106" t="s">
        <v>32</v>
      </c>
      <c r="B1013" s="106" t="s">
        <v>13</v>
      </c>
      <c r="C1013" s="107">
        <v>10918</v>
      </c>
      <c r="D1013" s="107">
        <v>43352</v>
      </c>
      <c r="E1013" s="107">
        <v>43383</v>
      </c>
      <c r="F1013" s="108">
        <v>43416</v>
      </c>
      <c r="G1013" s="109">
        <v>30500</v>
      </c>
      <c r="H1013" s="109">
        <v>53.48</v>
      </c>
      <c r="I1013" s="109">
        <v>0</v>
      </c>
      <c r="J1013" s="109">
        <f t="shared" si="15"/>
        <v>30553.48</v>
      </c>
    </row>
    <row r="1014" spans="1:10" s="102" customFormat="1" ht="18" customHeight="1" x14ac:dyDescent="0.2">
      <c r="A1014" s="106" t="s">
        <v>32</v>
      </c>
      <c r="B1014" s="106" t="s">
        <v>13</v>
      </c>
      <c r="C1014" s="107">
        <v>15008</v>
      </c>
      <c r="D1014" s="107">
        <v>42434</v>
      </c>
      <c r="E1014" s="107">
        <v>42437</v>
      </c>
      <c r="F1014" s="108">
        <v>42453</v>
      </c>
      <c r="G1014" s="109">
        <v>32500</v>
      </c>
      <c r="H1014" s="109">
        <v>17.149999999999999</v>
      </c>
      <c r="I1014" s="109">
        <v>0</v>
      </c>
      <c r="J1014" s="109">
        <f t="shared" si="15"/>
        <v>32517.15</v>
      </c>
    </row>
    <row r="1015" spans="1:10" s="102" customFormat="1" ht="18" customHeight="1" x14ac:dyDescent="0.2">
      <c r="A1015" s="106" t="s">
        <v>32</v>
      </c>
      <c r="B1015" s="106" t="s">
        <v>17</v>
      </c>
      <c r="C1015" s="107">
        <v>7993</v>
      </c>
      <c r="D1015" s="107">
        <v>42058</v>
      </c>
      <c r="E1015" s="107">
        <v>42061</v>
      </c>
      <c r="F1015" s="108">
        <v>42144</v>
      </c>
      <c r="G1015" s="109">
        <v>11500</v>
      </c>
      <c r="H1015" s="109">
        <v>27.48</v>
      </c>
      <c r="I1015" s="109">
        <v>0</v>
      </c>
      <c r="J1015" s="109">
        <f t="shared" si="15"/>
        <v>11527.48</v>
      </c>
    </row>
    <row r="1016" spans="1:10" s="102" customFormat="1" ht="18" customHeight="1" x14ac:dyDescent="0.2">
      <c r="A1016" s="106" t="s">
        <v>32</v>
      </c>
      <c r="B1016" s="106" t="s">
        <v>17</v>
      </c>
      <c r="C1016" s="107">
        <v>16860</v>
      </c>
      <c r="D1016" s="107">
        <v>43308</v>
      </c>
      <c r="E1016" s="107">
        <v>43328</v>
      </c>
      <c r="F1016" s="108">
        <v>43390</v>
      </c>
      <c r="G1016" s="109">
        <v>27500</v>
      </c>
      <c r="H1016" s="109">
        <v>61.78</v>
      </c>
      <c r="I1016" s="109">
        <v>0</v>
      </c>
      <c r="J1016" s="109">
        <f t="shared" si="15"/>
        <v>27561.78</v>
      </c>
    </row>
    <row r="1017" spans="1:10" s="102" customFormat="1" ht="18" customHeight="1" x14ac:dyDescent="0.2">
      <c r="A1017" s="106" t="s">
        <v>32</v>
      </c>
      <c r="B1017" s="106" t="s">
        <v>17</v>
      </c>
      <c r="C1017" s="107">
        <v>11222</v>
      </c>
      <c r="D1017" s="107">
        <v>43373</v>
      </c>
      <c r="E1017" s="107">
        <v>43382</v>
      </c>
      <c r="F1017" s="108">
        <v>43403</v>
      </c>
      <c r="G1017" s="109">
        <v>14500</v>
      </c>
      <c r="H1017" s="109">
        <v>11.92</v>
      </c>
      <c r="I1017" s="109">
        <v>0</v>
      </c>
      <c r="J1017" s="109">
        <f t="shared" si="15"/>
        <v>14511.92</v>
      </c>
    </row>
    <row r="1018" spans="1:10" s="102" customFormat="1" ht="18" customHeight="1" x14ac:dyDescent="0.2">
      <c r="A1018" s="106" t="s">
        <v>32</v>
      </c>
      <c r="B1018" s="106" t="s">
        <v>17</v>
      </c>
      <c r="C1018" s="107">
        <v>9961</v>
      </c>
      <c r="D1018" s="107">
        <v>42105</v>
      </c>
      <c r="E1018" s="107">
        <v>42109</v>
      </c>
      <c r="F1018" s="108">
        <v>42145</v>
      </c>
      <c r="G1018" s="109">
        <v>10500</v>
      </c>
      <c r="H1018" s="109">
        <v>11.65</v>
      </c>
      <c r="I1018" s="109">
        <v>0</v>
      </c>
      <c r="J1018" s="109">
        <f t="shared" si="15"/>
        <v>10511.65</v>
      </c>
    </row>
    <row r="1019" spans="1:10" s="102" customFormat="1" ht="18" customHeight="1" x14ac:dyDescent="0.2">
      <c r="A1019" s="106" t="s">
        <v>32</v>
      </c>
      <c r="B1019" s="106" t="s">
        <v>17</v>
      </c>
      <c r="C1019" s="107">
        <v>16549</v>
      </c>
      <c r="D1019" s="107">
        <v>42717</v>
      </c>
      <c r="E1019" s="107">
        <v>42747</v>
      </c>
      <c r="F1019" s="108">
        <v>43593</v>
      </c>
      <c r="G1019" s="109">
        <v>24000</v>
      </c>
      <c r="H1019" s="109">
        <v>576</v>
      </c>
      <c r="I1019" s="109">
        <v>0</v>
      </c>
      <c r="J1019" s="109">
        <f t="shared" si="15"/>
        <v>24576</v>
      </c>
    </row>
    <row r="1020" spans="1:10" s="102" customFormat="1" ht="18" customHeight="1" x14ac:dyDescent="0.2">
      <c r="A1020" s="106" t="s">
        <v>32</v>
      </c>
      <c r="B1020" s="106" t="s">
        <v>17</v>
      </c>
      <c r="C1020" s="107">
        <v>13700</v>
      </c>
      <c r="D1020" s="107">
        <v>43083</v>
      </c>
      <c r="E1020" s="107">
        <v>43110</v>
      </c>
      <c r="F1020" s="108">
        <v>43157</v>
      </c>
      <c r="G1020" s="109">
        <v>29500</v>
      </c>
      <c r="H1020" s="109">
        <v>50.66</v>
      </c>
      <c r="I1020" s="109">
        <v>0</v>
      </c>
      <c r="J1020" s="109">
        <f t="shared" si="15"/>
        <v>29550.66</v>
      </c>
    </row>
    <row r="1021" spans="1:10" s="102" customFormat="1" ht="18" customHeight="1" x14ac:dyDescent="0.2">
      <c r="A1021" s="106" t="s">
        <v>32</v>
      </c>
      <c r="B1021" s="106" t="s">
        <v>17</v>
      </c>
      <c r="C1021" s="107">
        <v>9599</v>
      </c>
      <c r="D1021" s="107">
        <v>42171</v>
      </c>
      <c r="E1021" s="107">
        <v>42174</v>
      </c>
      <c r="F1021" s="108">
        <v>42220</v>
      </c>
      <c r="G1021" s="109">
        <v>14500</v>
      </c>
      <c r="H1021" s="109">
        <v>19.739999999999998</v>
      </c>
      <c r="I1021" s="109">
        <v>0</v>
      </c>
      <c r="J1021" s="109">
        <f t="shared" si="15"/>
        <v>14519.74</v>
      </c>
    </row>
    <row r="1022" spans="1:10" s="102" customFormat="1" ht="18" customHeight="1" x14ac:dyDescent="0.2">
      <c r="A1022" s="106" t="s">
        <v>32</v>
      </c>
      <c r="B1022" s="106" t="s">
        <v>17</v>
      </c>
      <c r="C1022" s="107">
        <v>12676</v>
      </c>
      <c r="D1022" s="107">
        <v>43413</v>
      </c>
      <c r="E1022" s="107">
        <v>43425</v>
      </c>
      <c r="F1022" s="108">
        <v>43451</v>
      </c>
      <c r="G1022" s="109">
        <v>14000</v>
      </c>
      <c r="H1022" s="109">
        <v>12.4</v>
      </c>
      <c r="I1022" s="109">
        <v>0</v>
      </c>
      <c r="J1022" s="109">
        <f t="shared" si="15"/>
        <v>14012.4</v>
      </c>
    </row>
    <row r="1023" spans="1:10" s="102" customFormat="1" ht="18" customHeight="1" x14ac:dyDescent="0.2">
      <c r="A1023" s="106" t="s">
        <v>32</v>
      </c>
      <c r="B1023" s="106" t="s">
        <v>13</v>
      </c>
      <c r="C1023" s="107">
        <v>13735</v>
      </c>
      <c r="D1023" s="107">
        <v>41693</v>
      </c>
      <c r="E1023" s="107">
        <v>41710</v>
      </c>
      <c r="F1023" s="108">
        <v>42187</v>
      </c>
      <c r="G1023" s="109">
        <v>30000</v>
      </c>
      <c r="H1023" s="109">
        <v>177.78</v>
      </c>
      <c r="I1023" s="109">
        <v>0</v>
      </c>
      <c r="J1023" s="109">
        <f t="shared" si="15"/>
        <v>30177.78</v>
      </c>
    </row>
    <row r="1024" spans="1:10" s="102" customFormat="1" ht="18" customHeight="1" x14ac:dyDescent="0.2">
      <c r="A1024" s="106" t="s">
        <v>32</v>
      </c>
      <c r="B1024" s="106" t="s">
        <v>13</v>
      </c>
      <c r="C1024" s="107">
        <v>20885</v>
      </c>
      <c r="D1024" s="107">
        <v>42125</v>
      </c>
      <c r="E1024" s="107">
        <v>42139</v>
      </c>
      <c r="F1024" s="108">
        <v>42153</v>
      </c>
      <c r="G1024" s="109">
        <v>39000</v>
      </c>
      <c r="H1024" s="109">
        <v>30.33</v>
      </c>
      <c r="I1024" s="109">
        <v>0</v>
      </c>
      <c r="J1024" s="109">
        <f t="shared" si="15"/>
        <v>39030.33</v>
      </c>
    </row>
    <row r="1025" spans="1:10" s="102" customFormat="1" ht="18" customHeight="1" x14ac:dyDescent="0.2">
      <c r="A1025" s="106" t="s">
        <v>35</v>
      </c>
      <c r="B1025" s="106" t="s">
        <v>13</v>
      </c>
      <c r="C1025" s="107">
        <v>20885</v>
      </c>
      <c r="D1025" s="107">
        <v>42125</v>
      </c>
      <c r="E1025" s="107">
        <v>42139</v>
      </c>
      <c r="F1025" s="108">
        <v>42153</v>
      </c>
      <c r="G1025" s="109">
        <v>39000</v>
      </c>
      <c r="H1025" s="109">
        <v>30.33</v>
      </c>
      <c r="I1025" s="109">
        <v>0</v>
      </c>
      <c r="J1025" s="109">
        <f t="shared" si="15"/>
        <v>39030.33</v>
      </c>
    </row>
    <row r="1026" spans="1:10" s="102" customFormat="1" ht="18" customHeight="1" x14ac:dyDescent="0.2">
      <c r="A1026" s="106" t="s">
        <v>39</v>
      </c>
      <c r="B1026" s="106" t="s">
        <v>13</v>
      </c>
      <c r="C1026" s="107">
        <v>20885</v>
      </c>
      <c r="D1026" s="107">
        <v>42125</v>
      </c>
      <c r="E1026" s="107">
        <v>42139</v>
      </c>
      <c r="F1026" s="108">
        <v>42153</v>
      </c>
      <c r="G1026" s="109">
        <v>78000</v>
      </c>
      <c r="H1026" s="109">
        <v>60.67</v>
      </c>
      <c r="I1026" s="109">
        <v>0</v>
      </c>
      <c r="J1026" s="109">
        <f t="shared" si="15"/>
        <v>78060.67</v>
      </c>
    </row>
    <row r="1027" spans="1:10" s="102" customFormat="1" ht="18" customHeight="1" x14ac:dyDescent="0.2">
      <c r="A1027" s="106" t="s">
        <v>32</v>
      </c>
      <c r="B1027" s="106" t="s">
        <v>13</v>
      </c>
      <c r="C1027" s="107">
        <v>16263</v>
      </c>
      <c r="D1027" s="107">
        <v>42991</v>
      </c>
      <c r="E1027" s="107">
        <v>43010</v>
      </c>
      <c r="F1027" s="108">
        <v>43021</v>
      </c>
      <c r="G1027" s="109">
        <v>17000</v>
      </c>
      <c r="H1027" s="109">
        <v>13.97</v>
      </c>
      <c r="I1027" s="109">
        <v>0</v>
      </c>
      <c r="J1027" s="109">
        <f t="shared" si="15"/>
        <v>17013.97</v>
      </c>
    </row>
    <row r="1028" spans="1:10" s="102" customFormat="1" ht="18" customHeight="1" x14ac:dyDescent="0.2">
      <c r="A1028" s="106" t="s">
        <v>32</v>
      </c>
      <c r="B1028" s="106" t="s">
        <v>13</v>
      </c>
      <c r="C1028" s="107">
        <v>6820</v>
      </c>
      <c r="D1028" s="107">
        <v>42898</v>
      </c>
      <c r="E1028" s="107">
        <v>42909</v>
      </c>
      <c r="F1028" s="108">
        <v>42935</v>
      </c>
      <c r="G1028" s="109">
        <v>29500</v>
      </c>
      <c r="H1028" s="109">
        <v>29.9</v>
      </c>
      <c r="I1028" s="109">
        <v>0</v>
      </c>
      <c r="J1028" s="109">
        <f t="shared" si="15"/>
        <v>29529.9</v>
      </c>
    </row>
    <row r="1029" spans="1:10" s="102" customFormat="1" ht="18" customHeight="1" x14ac:dyDescent="0.2">
      <c r="A1029" s="106" t="s">
        <v>40</v>
      </c>
      <c r="B1029" s="106" t="s">
        <v>13</v>
      </c>
      <c r="C1029" s="107">
        <v>36709</v>
      </c>
      <c r="D1029" s="107">
        <v>43007</v>
      </c>
      <c r="E1029" s="107">
        <v>43067</v>
      </c>
      <c r="F1029" s="108">
        <v>43067</v>
      </c>
      <c r="G1029" s="109">
        <v>10000</v>
      </c>
      <c r="H1029" s="109">
        <f>8.22+8.22</f>
        <v>16.440000000000001</v>
      </c>
      <c r="I1029" s="109">
        <v>0</v>
      </c>
      <c r="J1029" s="109">
        <f t="shared" si="15"/>
        <v>10016.44</v>
      </c>
    </row>
    <row r="1030" spans="1:10" s="102" customFormat="1" ht="18" customHeight="1" x14ac:dyDescent="0.2">
      <c r="A1030" s="106" t="s">
        <v>32</v>
      </c>
      <c r="B1030" s="106" t="s">
        <v>17</v>
      </c>
      <c r="C1030" s="107">
        <v>10265</v>
      </c>
      <c r="D1030" s="107">
        <v>42926</v>
      </c>
      <c r="E1030" s="107">
        <v>42927</v>
      </c>
      <c r="F1030" s="108">
        <v>42942</v>
      </c>
      <c r="G1030" s="109">
        <v>16500</v>
      </c>
      <c r="H1030" s="109">
        <v>7.24</v>
      </c>
      <c r="I1030" s="109">
        <v>0</v>
      </c>
      <c r="J1030" s="109">
        <f t="shared" si="15"/>
        <v>16507.240000000002</v>
      </c>
    </row>
    <row r="1031" spans="1:10" s="102" customFormat="1" ht="18" customHeight="1" x14ac:dyDescent="0.2">
      <c r="A1031" s="106" t="s">
        <v>32</v>
      </c>
      <c r="B1031" s="106" t="s">
        <v>17</v>
      </c>
      <c r="C1031" s="107">
        <v>19075</v>
      </c>
      <c r="D1031" s="107">
        <v>43059</v>
      </c>
      <c r="E1031" s="107">
        <v>43068</v>
      </c>
      <c r="F1031" s="108">
        <v>43186</v>
      </c>
      <c r="G1031" s="109">
        <v>69750</v>
      </c>
      <c r="H1031" s="109">
        <v>240.02</v>
      </c>
      <c r="I1031" s="109">
        <v>0</v>
      </c>
      <c r="J1031" s="109">
        <f t="shared" si="15"/>
        <v>69990.02</v>
      </c>
    </row>
    <row r="1032" spans="1:10" s="102" customFormat="1" ht="18" customHeight="1" x14ac:dyDescent="0.2">
      <c r="A1032" s="106" t="s">
        <v>32</v>
      </c>
      <c r="B1032" s="106" t="s">
        <v>13</v>
      </c>
      <c r="C1032" s="107">
        <v>10804</v>
      </c>
      <c r="D1032" s="107">
        <v>42684</v>
      </c>
      <c r="E1032" s="107">
        <v>42709</v>
      </c>
      <c r="F1032" s="108">
        <v>42726</v>
      </c>
      <c r="G1032" s="109">
        <v>25500</v>
      </c>
      <c r="H1032" s="109">
        <v>29.34</v>
      </c>
      <c r="I1032" s="109">
        <v>0</v>
      </c>
      <c r="J1032" s="109">
        <f t="shared" ref="J1032:J1095" si="16">+G1032+H1032+I1032</f>
        <v>25529.34</v>
      </c>
    </row>
    <row r="1033" spans="1:10" s="102" customFormat="1" ht="18" customHeight="1" x14ac:dyDescent="0.2">
      <c r="A1033" s="106" t="s">
        <v>32</v>
      </c>
      <c r="B1033" s="106" t="s">
        <v>17</v>
      </c>
      <c r="C1033" s="107">
        <v>18461</v>
      </c>
      <c r="D1033" s="107">
        <v>42917</v>
      </c>
      <c r="E1033" s="107">
        <v>42922</v>
      </c>
      <c r="F1033" s="108">
        <v>42929</v>
      </c>
      <c r="G1033" s="109">
        <v>21500</v>
      </c>
      <c r="H1033" s="109">
        <v>7.07</v>
      </c>
      <c r="I1033" s="109">
        <v>0</v>
      </c>
      <c r="J1033" s="109">
        <f t="shared" si="16"/>
        <v>21507.07</v>
      </c>
    </row>
    <row r="1034" spans="1:10" s="102" customFormat="1" ht="18" customHeight="1" x14ac:dyDescent="0.2">
      <c r="A1034" s="106" t="s">
        <v>32</v>
      </c>
      <c r="B1034" s="106" t="s">
        <v>13</v>
      </c>
      <c r="C1034" s="107">
        <v>11804</v>
      </c>
      <c r="D1034" s="107">
        <v>42295</v>
      </c>
      <c r="E1034" s="107">
        <v>42326</v>
      </c>
      <c r="F1034" s="108">
        <v>42401</v>
      </c>
      <c r="G1034" s="109">
        <v>13500</v>
      </c>
      <c r="H1034" s="109">
        <v>39.75</v>
      </c>
      <c r="I1034" s="109">
        <v>0</v>
      </c>
      <c r="J1034" s="109">
        <f t="shared" si="16"/>
        <v>13539.75</v>
      </c>
    </row>
    <row r="1035" spans="1:10" s="102" customFormat="1" ht="18" customHeight="1" x14ac:dyDescent="0.2">
      <c r="A1035" s="106" t="s">
        <v>32</v>
      </c>
      <c r="B1035" s="106" t="s">
        <v>17</v>
      </c>
      <c r="C1035" s="107">
        <v>16998</v>
      </c>
      <c r="D1035" s="107">
        <v>42672</v>
      </c>
      <c r="E1035" s="107">
        <v>42676</v>
      </c>
      <c r="F1035" s="108">
        <v>42705</v>
      </c>
      <c r="G1035" s="109">
        <v>43500</v>
      </c>
      <c r="H1035" s="109">
        <v>39.32</v>
      </c>
      <c r="I1035" s="109">
        <v>0</v>
      </c>
      <c r="J1035" s="109">
        <f t="shared" si="16"/>
        <v>43539.32</v>
      </c>
    </row>
    <row r="1036" spans="1:10" s="102" customFormat="1" ht="18" customHeight="1" x14ac:dyDescent="0.2">
      <c r="A1036" s="106" t="s">
        <v>32</v>
      </c>
      <c r="B1036" s="106" t="s">
        <v>13</v>
      </c>
      <c r="C1036" s="107">
        <v>14758</v>
      </c>
      <c r="D1036" s="107">
        <v>41782</v>
      </c>
      <c r="E1036" s="107">
        <v>41788</v>
      </c>
      <c r="F1036" s="108">
        <v>41808</v>
      </c>
      <c r="G1036" s="109">
        <v>30500</v>
      </c>
      <c r="H1036" s="109">
        <v>22.03</v>
      </c>
      <c r="I1036" s="109">
        <v>0</v>
      </c>
      <c r="J1036" s="109">
        <f t="shared" si="16"/>
        <v>30522.03</v>
      </c>
    </row>
    <row r="1037" spans="1:10" s="102" customFormat="1" ht="18" customHeight="1" x14ac:dyDescent="0.2">
      <c r="A1037" s="106" t="s">
        <v>32</v>
      </c>
      <c r="B1037" s="106" t="s">
        <v>17</v>
      </c>
      <c r="C1037" s="107">
        <v>14811</v>
      </c>
      <c r="D1037" s="107">
        <v>42725</v>
      </c>
      <c r="E1037" s="107">
        <v>42732</v>
      </c>
      <c r="F1037" s="108">
        <v>42754</v>
      </c>
      <c r="G1037" s="109">
        <v>16500</v>
      </c>
      <c r="H1037" s="109">
        <v>13.12</v>
      </c>
      <c r="I1037" s="109">
        <v>0</v>
      </c>
      <c r="J1037" s="109">
        <f t="shared" si="16"/>
        <v>16513.12</v>
      </c>
    </row>
    <row r="1038" spans="1:10" s="102" customFormat="1" ht="18" customHeight="1" x14ac:dyDescent="0.2">
      <c r="A1038" s="106" t="s">
        <v>32</v>
      </c>
      <c r="B1038" s="106" t="s">
        <v>17</v>
      </c>
      <c r="C1038" s="107">
        <v>11972</v>
      </c>
      <c r="D1038" s="107">
        <v>42384</v>
      </c>
      <c r="E1038" s="107">
        <v>42395</v>
      </c>
      <c r="F1038" s="108">
        <v>42440</v>
      </c>
      <c r="G1038" s="109">
        <v>21000</v>
      </c>
      <c r="H1038" s="109">
        <v>32.67</v>
      </c>
      <c r="I1038" s="109">
        <v>0</v>
      </c>
      <c r="J1038" s="109">
        <f t="shared" si="16"/>
        <v>21032.67</v>
      </c>
    </row>
    <row r="1039" spans="1:10" s="102" customFormat="1" ht="18" customHeight="1" x14ac:dyDescent="0.2">
      <c r="A1039" s="106" t="s">
        <v>32</v>
      </c>
      <c r="B1039" s="106" t="s">
        <v>13</v>
      </c>
      <c r="C1039" s="107">
        <v>11155</v>
      </c>
      <c r="D1039" s="107">
        <v>43111</v>
      </c>
      <c r="E1039" s="107">
        <v>43137</v>
      </c>
      <c r="F1039" s="108">
        <v>43173</v>
      </c>
      <c r="G1039" s="109">
        <v>35500</v>
      </c>
      <c r="H1039" s="109">
        <v>60.3</v>
      </c>
      <c r="I1039" s="109">
        <v>0</v>
      </c>
      <c r="J1039" s="109">
        <f t="shared" si="16"/>
        <v>35560.300000000003</v>
      </c>
    </row>
    <row r="1040" spans="1:10" s="102" customFormat="1" ht="18" customHeight="1" x14ac:dyDescent="0.2">
      <c r="A1040" s="106" t="s">
        <v>31</v>
      </c>
      <c r="B1040" s="106" t="s">
        <v>13</v>
      </c>
      <c r="C1040" s="107">
        <v>31826</v>
      </c>
      <c r="D1040" s="107">
        <v>42510</v>
      </c>
      <c r="E1040" s="107">
        <v>42515</v>
      </c>
      <c r="F1040" s="108">
        <v>42563</v>
      </c>
      <c r="G1040" s="109">
        <v>41000</v>
      </c>
      <c r="H1040" s="109">
        <v>59.53</v>
      </c>
      <c r="I1040" s="109">
        <v>0</v>
      </c>
      <c r="J1040" s="109">
        <f t="shared" si="16"/>
        <v>41059.53</v>
      </c>
    </row>
    <row r="1041" spans="1:10" s="102" customFormat="1" ht="18" customHeight="1" x14ac:dyDescent="0.2">
      <c r="A1041" s="106" t="s">
        <v>31</v>
      </c>
      <c r="B1041" s="106" t="s">
        <v>17</v>
      </c>
      <c r="C1041" s="107">
        <v>16647</v>
      </c>
      <c r="D1041" s="107">
        <v>42109</v>
      </c>
      <c r="E1041" s="107">
        <v>42111</v>
      </c>
      <c r="F1041" s="108">
        <v>42159</v>
      </c>
      <c r="G1041" s="109">
        <v>58000</v>
      </c>
      <c r="H1041" s="109">
        <v>80.56</v>
      </c>
      <c r="I1041" s="109">
        <v>0</v>
      </c>
      <c r="J1041" s="109">
        <f t="shared" si="16"/>
        <v>58080.56</v>
      </c>
    </row>
    <row r="1042" spans="1:10" s="102" customFormat="1" ht="18" customHeight="1" x14ac:dyDescent="0.2">
      <c r="A1042" s="106" t="s">
        <v>33</v>
      </c>
      <c r="B1042" s="106" t="s">
        <v>17</v>
      </c>
      <c r="C1042" s="107">
        <v>16647</v>
      </c>
      <c r="D1042" s="107">
        <v>42109</v>
      </c>
      <c r="E1042" s="107">
        <v>42111</v>
      </c>
      <c r="F1042" s="108">
        <v>42159</v>
      </c>
      <c r="G1042" s="109">
        <v>58000</v>
      </c>
      <c r="H1042" s="109">
        <v>80.56</v>
      </c>
      <c r="I1042" s="109">
        <v>0</v>
      </c>
      <c r="J1042" s="109">
        <f t="shared" si="16"/>
        <v>58080.56</v>
      </c>
    </row>
    <row r="1043" spans="1:10" s="102" customFormat="1" ht="18" customHeight="1" x14ac:dyDescent="0.2">
      <c r="A1043" s="106" t="s">
        <v>32</v>
      </c>
      <c r="B1043" s="106" t="s">
        <v>17</v>
      </c>
      <c r="C1043" s="107">
        <v>10705</v>
      </c>
      <c r="D1043" s="107">
        <v>41752</v>
      </c>
      <c r="E1043" s="107">
        <v>41768</v>
      </c>
      <c r="F1043" s="108">
        <v>41800</v>
      </c>
      <c r="G1043" s="109">
        <v>8500</v>
      </c>
      <c r="H1043" s="109">
        <v>11.33</v>
      </c>
      <c r="I1043" s="109">
        <v>0</v>
      </c>
      <c r="J1043" s="109">
        <f t="shared" si="16"/>
        <v>8511.33</v>
      </c>
    </row>
    <row r="1044" spans="1:10" s="102" customFormat="1" ht="18" customHeight="1" x14ac:dyDescent="0.2">
      <c r="A1044" s="106" t="s">
        <v>32</v>
      </c>
      <c r="B1044" s="106" t="s">
        <v>13</v>
      </c>
      <c r="C1044" s="107">
        <v>11657</v>
      </c>
      <c r="D1044" s="107">
        <v>42957</v>
      </c>
      <c r="E1044" s="107">
        <v>42969</v>
      </c>
      <c r="F1044" s="108">
        <v>43026</v>
      </c>
      <c r="G1044" s="109">
        <v>17000</v>
      </c>
      <c r="H1044" s="109">
        <v>17.23</v>
      </c>
      <c r="I1044" s="109">
        <v>0</v>
      </c>
      <c r="J1044" s="109">
        <f t="shared" si="16"/>
        <v>17017.23</v>
      </c>
    </row>
    <row r="1045" spans="1:10" s="102" customFormat="1" ht="18" customHeight="1" x14ac:dyDescent="0.2">
      <c r="A1045" s="106" t="s">
        <v>32</v>
      </c>
      <c r="B1045" s="106" t="s">
        <v>17</v>
      </c>
      <c r="C1045" s="107">
        <v>13592</v>
      </c>
      <c r="D1045" s="107">
        <v>42397</v>
      </c>
      <c r="E1045" s="107">
        <v>42437</v>
      </c>
      <c r="F1045" s="108">
        <v>42444</v>
      </c>
      <c r="G1045" s="109">
        <v>18000</v>
      </c>
      <c r="H1045" s="109">
        <v>23.5</v>
      </c>
      <c r="I1045" s="109">
        <v>0</v>
      </c>
      <c r="J1045" s="109">
        <f t="shared" si="16"/>
        <v>18023.5</v>
      </c>
    </row>
    <row r="1046" spans="1:10" s="102" customFormat="1" ht="18" customHeight="1" x14ac:dyDescent="0.2">
      <c r="A1046" s="106" t="s">
        <v>31</v>
      </c>
      <c r="B1046" s="106" t="s">
        <v>17</v>
      </c>
      <c r="C1046" s="107">
        <v>22086</v>
      </c>
      <c r="D1046" s="107">
        <v>42356</v>
      </c>
      <c r="E1046" s="107">
        <v>42366</v>
      </c>
      <c r="F1046" s="108">
        <v>42394</v>
      </c>
      <c r="G1046" s="109">
        <v>43000</v>
      </c>
      <c r="H1046" s="109">
        <v>45.39</v>
      </c>
      <c r="I1046" s="109">
        <v>0</v>
      </c>
      <c r="J1046" s="109">
        <f t="shared" si="16"/>
        <v>43045.39</v>
      </c>
    </row>
    <row r="1047" spans="1:10" s="102" customFormat="1" ht="18" customHeight="1" x14ac:dyDescent="0.2">
      <c r="A1047" s="106" t="s">
        <v>33</v>
      </c>
      <c r="B1047" s="106" t="s">
        <v>17</v>
      </c>
      <c r="C1047" s="107">
        <v>22086</v>
      </c>
      <c r="D1047" s="107">
        <v>42356</v>
      </c>
      <c r="E1047" s="107">
        <v>42366</v>
      </c>
      <c r="F1047" s="108">
        <v>42394</v>
      </c>
      <c r="G1047" s="109">
        <v>43000</v>
      </c>
      <c r="H1047" s="109">
        <v>45.39</v>
      </c>
      <c r="I1047" s="109">
        <v>0</v>
      </c>
      <c r="J1047" s="109">
        <f t="shared" si="16"/>
        <v>43045.39</v>
      </c>
    </row>
    <row r="1048" spans="1:10" s="102" customFormat="1" ht="18" customHeight="1" x14ac:dyDescent="0.2">
      <c r="A1048" s="106" t="s">
        <v>170</v>
      </c>
      <c r="B1048" s="106" t="s">
        <v>17</v>
      </c>
      <c r="C1048" s="107">
        <v>22086</v>
      </c>
      <c r="D1048" s="107">
        <v>42356</v>
      </c>
      <c r="E1048" s="107">
        <v>42366</v>
      </c>
      <c r="F1048" s="108">
        <v>42394</v>
      </c>
      <c r="G1048" s="109">
        <v>129000</v>
      </c>
      <c r="H1048" s="109">
        <v>136.16999999999999</v>
      </c>
      <c r="I1048" s="109">
        <v>0</v>
      </c>
      <c r="J1048" s="109">
        <f t="shared" si="16"/>
        <v>129136.17</v>
      </c>
    </row>
    <row r="1049" spans="1:10" s="102" customFormat="1" ht="18" customHeight="1" x14ac:dyDescent="0.2">
      <c r="A1049" s="106" t="s">
        <v>32</v>
      </c>
      <c r="B1049" s="106" t="s">
        <v>17</v>
      </c>
      <c r="C1049" s="107">
        <v>14047</v>
      </c>
      <c r="D1049" s="107">
        <v>42075</v>
      </c>
      <c r="E1049" s="107">
        <v>42080</v>
      </c>
      <c r="F1049" s="108">
        <v>42101</v>
      </c>
      <c r="G1049" s="109">
        <v>12500</v>
      </c>
      <c r="H1049" s="109">
        <v>9.02</v>
      </c>
      <c r="I1049" s="109">
        <v>0</v>
      </c>
      <c r="J1049" s="109">
        <f t="shared" si="16"/>
        <v>12509.02</v>
      </c>
    </row>
    <row r="1050" spans="1:10" s="102" customFormat="1" ht="18" customHeight="1" x14ac:dyDescent="0.2">
      <c r="A1050" s="106" t="s">
        <v>32</v>
      </c>
      <c r="B1050" s="106" t="s">
        <v>13</v>
      </c>
      <c r="C1050" s="107">
        <v>13334</v>
      </c>
      <c r="D1050" s="107">
        <v>42294</v>
      </c>
      <c r="E1050" s="107">
        <v>42298</v>
      </c>
      <c r="F1050" s="108">
        <v>42307</v>
      </c>
      <c r="G1050" s="109">
        <v>21500</v>
      </c>
      <c r="H1050" s="109">
        <v>7.76</v>
      </c>
      <c r="I1050" s="109">
        <v>0</v>
      </c>
      <c r="J1050" s="109">
        <f t="shared" si="16"/>
        <v>21507.759999999998</v>
      </c>
    </row>
    <row r="1051" spans="1:10" s="102" customFormat="1" ht="18" customHeight="1" x14ac:dyDescent="0.2">
      <c r="A1051" s="106" t="s">
        <v>31</v>
      </c>
      <c r="B1051" s="106" t="s">
        <v>13</v>
      </c>
      <c r="C1051" s="107">
        <v>24960</v>
      </c>
      <c r="D1051" s="107">
        <v>43295</v>
      </c>
      <c r="E1051" s="107">
        <v>43298</v>
      </c>
      <c r="F1051" s="108">
        <v>43361</v>
      </c>
      <c r="G1051" s="109">
        <v>59000</v>
      </c>
      <c r="H1051" s="109">
        <v>86.48</v>
      </c>
      <c r="I1051" s="109">
        <v>0</v>
      </c>
      <c r="J1051" s="109">
        <f t="shared" si="16"/>
        <v>59086.48</v>
      </c>
    </row>
    <row r="1052" spans="1:10" s="102" customFormat="1" ht="18" customHeight="1" x14ac:dyDescent="0.2">
      <c r="A1052" s="106" t="s">
        <v>33</v>
      </c>
      <c r="B1052" s="106" t="s">
        <v>13</v>
      </c>
      <c r="C1052" s="107">
        <v>24960</v>
      </c>
      <c r="D1052" s="107">
        <v>43295</v>
      </c>
      <c r="E1052" s="107">
        <v>43298</v>
      </c>
      <c r="F1052" s="108">
        <v>43361</v>
      </c>
      <c r="G1052" s="109">
        <v>59000</v>
      </c>
      <c r="H1052" s="109">
        <v>86.48</v>
      </c>
      <c r="I1052" s="109">
        <v>0</v>
      </c>
      <c r="J1052" s="109">
        <f t="shared" si="16"/>
        <v>59086.48</v>
      </c>
    </row>
    <row r="1053" spans="1:10" s="102" customFormat="1" ht="18" customHeight="1" x14ac:dyDescent="0.2">
      <c r="A1053" s="106" t="s">
        <v>32</v>
      </c>
      <c r="B1053" s="106" t="s">
        <v>17</v>
      </c>
      <c r="C1053" s="107">
        <v>15884</v>
      </c>
      <c r="D1053" s="107">
        <v>42495</v>
      </c>
      <c r="E1053" s="107">
        <v>42507</v>
      </c>
      <c r="F1053" s="108">
        <v>42522</v>
      </c>
      <c r="G1053" s="109">
        <v>49000</v>
      </c>
      <c r="H1053" s="109">
        <v>36.25</v>
      </c>
      <c r="I1053" s="109">
        <v>0</v>
      </c>
      <c r="J1053" s="109">
        <f t="shared" si="16"/>
        <v>49036.25</v>
      </c>
    </row>
    <row r="1054" spans="1:10" s="102" customFormat="1" ht="18" customHeight="1" x14ac:dyDescent="0.2">
      <c r="A1054" s="106" t="s">
        <v>32</v>
      </c>
      <c r="B1054" s="106" t="s">
        <v>17</v>
      </c>
      <c r="C1054" s="107">
        <v>9866</v>
      </c>
      <c r="D1054" s="107">
        <v>42598</v>
      </c>
      <c r="E1054" s="107">
        <v>42605</v>
      </c>
      <c r="F1054" s="108">
        <v>42626</v>
      </c>
      <c r="G1054" s="109">
        <v>16000</v>
      </c>
      <c r="H1054" s="109">
        <v>12.25</v>
      </c>
      <c r="I1054" s="109">
        <v>0</v>
      </c>
      <c r="J1054" s="109">
        <f t="shared" si="16"/>
        <v>16012.25</v>
      </c>
    </row>
    <row r="1055" spans="1:10" s="102" customFormat="1" ht="18" customHeight="1" x14ac:dyDescent="0.2">
      <c r="A1055" s="106" t="s">
        <v>32</v>
      </c>
      <c r="B1055" s="106" t="s">
        <v>13</v>
      </c>
      <c r="C1055" s="107">
        <v>12868</v>
      </c>
      <c r="D1055" s="107">
        <v>42228</v>
      </c>
      <c r="E1055" s="107">
        <v>42236</v>
      </c>
      <c r="F1055" s="108">
        <v>42258</v>
      </c>
      <c r="G1055" s="109">
        <v>14000</v>
      </c>
      <c r="H1055" s="109">
        <v>11.65</v>
      </c>
      <c r="I1055" s="109">
        <v>0</v>
      </c>
      <c r="J1055" s="109">
        <f t="shared" si="16"/>
        <v>14011.65</v>
      </c>
    </row>
    <row r="1056" spans="1:10" s="102" customFormat="1" ht="18" customHeight="1" x14ac:dyDescent="0.2">
      <c r="A1056" s="106" t="s">
        <v>32</v>
      </c>
      <c r="B1056" s="106" t="s">
        <v>17</v>
      </c>
      <c r="C1056" s="107">
        <v>17754</v>
      </c>
      <c r="D1056" s="107">
        <v>42062</v>
      </c>
      <c r="E1056" s="107">
        <v>42067</v>
      </c>
      <c r="F1056" s="108">
        <v>42083</v>
      </c>
      <c r="G1056" s="109">
        <v>29000</v>
      </c>
      <c r="H1056" s="109">
        <v>16.920000000000002</v>
      </c>
      <c r="I1056" s="109">
        <v>0</v>
      </c>
      <c r="J1056" s="109">
        <f t="shared" si="16"/>
        <v>29016.92</v>
      </c>
    </row>
    <row r="1057" spans="1:10" s="102" customFormat="1" ht="18" customHeight="1" x14ac:dyDescent="0.2">
      <c r="A1057" s="106" t="s">
        <v>32</v>
      </c>
      <c r="B1057" s="106" t="s">
        <v>13</v>
      </c>
      <c r="C1057" s="107">
        <v>11525</v>
      </c>
      <c r="D1057" s="107">
        <v>42948</v>
      </c>
      <c r="E1057" s="107">
        <v>42954</v>
      </c>
      <c r="F1057" s="108">
        <v>42962</v>
      </c>
      <c r="G1057" s="109">
        <v>22000</v>
      </c>
      <c r="H1057" s="109">
        <v>8.44</v>
      </c>
      <c r="I1057" s="109">
        <v>0</v>
      </c>
      <c r="J1057" s="109">
        <f t="shared" si="16"/>
        <v>22008.44</v>
      </c>
    </row>
    <row r="1058" spans="1:10" s="102" customFormat="1" ht="18" customHeight="1" x14ac:dyDescent="0.2">
      <c r="A1058" s="106" t="s">
        <v>32</v>
      </c>
      <c r="B1058" s="106" t="s">
        <v>13</v>
      </c>
      <c r="C1058" s="107">
        <v>12877</v>
      </c>
      <c r="D1058" s="107">
        <v>42499</v>
      </c>
      <c r="E1058" s="107">
        <v>42527</v>
      </c>
      <c r="F1058" s="108">
        <v>42535</v>
      </c>
      <c r="G1058" s="109">
        <v>14500</v>
      </c>
      <c r="H1058" s="109">
        <v>14.3</v>
      </c>
      <c r="I1058" s="109">
        <v>0</v>
      </c>
      <c r="J1058" s="109">
        <f t="shared" si="16"/>
        <v>14514.3</v>
      </c>
    </row>
    <row r="1059" spans="1:10" s="102" customFormat="1" ht="18" customHeight="1" x14ac:dyDescent="0.2">
      <c r="A1059" s="106" t="s">
        <v>32</v>
      </c>
      <c r="B1059" s="106" t="s">
        <v>17</v>
      </c>
      <c r="C1059" s="107">
        <v>8332</v>
      </c>
      <c r="D1059" s="107">
        <v>42303</v>
      </c>
      <c r="E1059" s="107">
        <v>42318</v>
      </c>
      <c r="F1059" s="108">
        <v>42640</v>
      </c>
      <c r="G1059" s="109">
        <v>9500</v>
      </c>
      <c r="H1059" s="109">
        <v>46.7</v>
      </c>
      <c r="I1059" s="109">
        <v>0</v>
      </c>
      <c r="J1059" s="109">
        <f t="shared" si="16"/>
        <v>9546.7000000000007</v>
      </c>
    </row>
    <row r="1060" spans="1:10" s="102" customFormat="1" ht="18" customHeight="1" x14ac:dyDescent="0.2">
      <c r="A1060" s="106" t="s">
        <v>32</v>
      </c>
      <c r="B1060" s="106" t="s">
        <v>13</v>
      </c>
      <c r="C1060" s="107">
        <v>9323</v>
      </c>
      <c r="D1060" s="107">
        <v>41742</v>
      </c>
      <c r="E1060" s="107">
        <v>41746</v>
      </c>
      <c r="F1060" s="108">
        <v>41765</v>
      </c>
      <c r="G1060" s="109">
        <v>12500</v>
      </c>
      <c r="H1060" s="109">
        <v>7.99</v>
      </c>
      <c r="I1060" s="109">
        <v>0</v>
      </c>
      <c r="J1060" s="109">
        <f t="shared" si="16"/>
        <v>12507.99</v>
      </c>
    </row>
    <row r="1061" spans="1:10" s="102" customFormat="1" ht="18" customHeight="1" x14ac:dyDescent="0.2">
      <c r="A1061" s="106" t="s">
        <v>32</v>
      </c>
      <c r="B1061" s="106" t="s">
        <v>13</v>
      </c>
      <c r="C1061" s="107">
        <v>8451</v>
      </c>
      <c r="D1061" s="107">
        <v>42041</v>
      </c>
      <c r="E1061" s="107">
        <v>42059</v>
      </c>
      <c r="F1061" s="108">
        <v>42079</v>
      </c>
      <c r="G1061" s="109">
        <v>37500</v>
      </c>
      <c r="H1061" s="109">
        <v>39.58</v>
      </c>
      <c r="I1061" s="109">
        <v>0</v>
      </c>
      <c r="J1061" s="109">
        <f t="shared" si="16"/>
        <v>37539.58</v>
      </c>
    </row>
    <row r="1062" spans="1:10" s="102" customFormat="1" ht="18" customHeight="1" x14ac:dyDescent="0.2">
      <c r="A1062" s="106" t="s">
        <v>32</v>
      </c>
      <c r="B1062" s="106" t="s">
        <v>13</v>
      </c>
      <c r="C1062" s="107">
        <v>11486</v>
      </c>
      <c r="D1062" s="107">
        <v>42656</v>
      </c>
      <c r="E1062" s="107">
        <v>42684</v>
      </c>
      <c r="F1062" s="108">
        <v>42733</v>
      </c>
      <c r="G1062" s="109">
        <v>4000</v>
      </c>
      <c r="H1062" s="109">
        <v>8.43</v>
      </c>
      <c r="I1062" s="109">
        <v>0</v>
      </c>
      <c r="J1062" s="109">
        <f t="shared" si="16"/>
        <v>4008.43</v>
      </c>
    </row>
    <row r="1063" spans="1:10" s="102" customFormat="1" ht="18" customHeight="1" x14ac:dyDescent="0.2">
      <c r="A1063" s="106" t="s">
        <v>32</v>
      </c>
      <c r="B1063" s="106" t="s">
        <v>13</v>
      </c>
      <c r="C1063" s="107">
        <v>17146</v>
      </c>
      <c r="D1063" s="107">
        <v>42973</v>
      </c>
      <c r="E1063" s="107">
        <v>42976</v>
      </c>
      <c r="F1063" s="108">
        <v>42990</v>
      </c>
      <c r="G1063" s="109">
        <v>15000</v>
      </c>
      <c r="H1063" s="109">
        <v>6.99</v>
      </c>
      <c r="I1063" s="109">
        <v>0</v>
      </c>
      <c r="J1063" s="109">
        <f t="shared" si="16"/>
        <v>15006.99</v>
      </c>
    </row>
    <row r="1064" spans="1:10" s="102" customFormat="1" ht="18" customHeight="1" x14ac:dyDescent="0.2">
      <c r="A1064" s="106" t="s">
        <v>32</v>
      </c>
      <c r="B1064" s="106" t="s">
        <v>17</v>
      </c>
      <c r="C1064" s="107">
        <v>13142</v>
      </c>
      <c r="D1064" s="107">
        <v>41782</v>
      </c>
      <c r="E1064" s="107">
        <v>41794</v>
      </c>
      <c r="F1064" s="108">
        <v>41815</v>
      </c>
      <c r="G1064" s="109">
        <v>12000</v>
      </c>
      <c r="H1064" s="109">
        <v>11.01</v>
      </c>
      <c r="I1064" s="109">
        <v>0</v>
      </c>
      <c r="J1064" s="109">
        <f t="shared" si="16"/>
        <v>12011.01</v>
      </c>
    </row>
    <row r="1065" spans="1:10" s="102" customFormat="1" ht="18" customHeight="1" x14ac:dyDescent="0.2">
      <c r="A1065" s="106" t="s">
        <v>32</v>
      </c>
      <c r="B1065" s="106" t="s">
        <v>13</v>
      </c>
      <c r="C1065" s="107">
        <v>11832</v>
      </c>
      <c r="D1065" s="107">
        <v>43376</v>
      </c>
      <c r="E1065" s="107">
        <v>43381</v>
      </c>
      <c r="F1065" s="108">
        <v>43389</v>
      </c>
      <c r="G1065" s="109">
        <v>11500</v>
      </c>
      <c r="H1065" s="109">
        <v>4.0999999999999996</v>
      </c>
      <c r="I1065" s="109">
        <v>0</v>
      </c>
      <c r="J1065" s="109">
        <f t="shared" si="16"/>
        <v>11504.1</v>
      </c>
    </row>
    <row r="1066" spans="1:10" s="102" customFormat="1" ht="18" customHeight="1" x14ac:dyDescent="0.2">
      <c r="A1066" s="106" t="s">
        <v>32</v>
      </c>
      <c r="B1066" s="106" t="s">
        <v>17</v>
      </c>
      <c r="C1066" s="107">
        <v>10545</v>
      </c>
      <c r="D1066" s="107">
        <v>43447</v>
      </c>
      <c r="E1066" s="107">
        <v>43469</v>
      </c>
      <c r="F1066" s="108">
        <v>43487</v>
      </c>
      <c r="G1066" s="109">
        <v>31000</v>
      </c>
      <c r="H1066" s="109">
        <v>30.29</v>
      </c>
      <c r="I1066" s="109">
        <v>0</v>
      </c>
      <c r="J1066" s="109">
        <f t="shared" si="16"/>
        <v>31030.29</v>
      </c>
    </row>
    <row r="1067" spans="1:10" s="102" customFormat="1" ht="18" customHeight="1" x14ac:dyDescent="0.2">
      <c r="A1067" s="106" t="s">
        <v>32</v>
      </c>
      <c r="B1067" s="106" t="s">
        <v>13</v>
      </c>
      <c r="C1067" s="107">
        <v>11499</v>
      </c>
      <c r="D1067" s="107">
        <v>41872</v>
      </c>
      <c r="E1067" s="107">
        <v>41892</v>
      </c>
      <c r="F1067" s="108">
        <v>42060</v>
      </c>
      <c r="G1067" s="109">
        <v>52000</v>
      </c>
      <c r="H1067" s="109">
        <v>271.56</v>
      </c>
      <c r="I1067" s="109">
        <v>0</v>
      </c>
      <c r="J1067" s="109">
        <f t="shared" si="16"/>
        <v>52271.56</v>
      </c>
    </row>
    <row r="1068" spans="1:10" s="102" customFormat="1" ht="18" customHeight="1" x14ac:dyDescent="0.2">
      <c r="A1068" s="106" t="s">
        <v>32</v>
      </c>
      <c r="B1068" s="106" t="s">
        <v>13</v>
      </c>
      <c r="C1068" s="107">
        <v>16615</v>
      </c>
      <c r="D1068" s="107">
        <v>42437</v>
      </c>
      <c r="E1068" s="107">
        <v>42439</v>
      </c>
      <c r="F1068" s="108">
        <v>42464</v>
      </c>
      <c r="G1068" s="109">
        <v>15000</v>
      </c>
      <c r="H1068" s="109">
        <v>11.1</v>
      </c>
      <c r="I1068" s="109">
        <v>0</v>
      </c>
      <c r="J1068" s="109">
        <f t="shared" si="16"/>
        <v>15011.1</v>
      </c>
    </row>
    <row r="1069" spans="1:10" s="102" customFormat="1" ht="18" customHeight="1" x14ac:dyDescent="0.2">
      <c r="A1069" s="106" t="s">
        <v>32</v>
      </c>
      <c r="B1069" s="106" t="s">
        <v>13</v>
      </c>
      <c r="C1069" s="107">
        <v>9661</v>
      </c>
      <c r="D1069" s="107">
        <v>42260</v>
      </c>
      <c r="E1069" s="107">
        <v>42268</v>
      </c>
      <c r="F1069" s="108">
        <v>42300</v>
      </c>
      <c r="G1069" s="109">
        <v>36500</v>
      </c>
      <c r="H1069" s="109">
        <v>40.56</v>
      </c>
      <c r="I1069" s="109">
        <v>0</v>
      </c>
      <c r="J1069" s="109">
        <f t="shared" si="16"/>
        <v>36540.559999999998</v>
      </c>
    </row>
    <row r="1070" spans="1:10" s="102" customFormat="1" ht="18" customHeight="1" x14ac:dyDescent="0.2">
      <c r="A1070" s="106" t="s">
        <v>32</v>
      </c>
      <c r="B1070" s="106" t="s">
        <v>13</v>
      </c>
      <c r="C1070" s="107">
        <v>10517</v>
      </c>
      <c r="D1070" s="107">
        <v>43004</v>
      </c>
      <c r="E1070" s="107">
        <v>43017</v>
      </c>
      <c r="F1070" s="108">
        <v>43067</v>
      </c>
      <c r="G1070" s="109">
        <v>11500</v>
      </c>
      <c r="H1070" s="109">
        <v>18.14</v>
      </c>
      <c r="I1070" s="109">
        <v>0</v>
      </c>
      <c r="J1070" s="109">
        <f t="shared" si="16"/>
        <v>11518.14</v>
      </c>
    </row>
    <row r="1071" spans="1:10" s="102" customFormat="1" ht="18" customHeight="1" x14ac:dyDescent="0.2">
      <c r="A1071" s="106" t="s">
        <v>37</v>
      </c>
      <c r="B1071" s="106" t="s">
        <v>13</v>
      </c>
      <c r="C1071" s="107">
        <v>17738</v>
      </c>
      <c r="D1071" s="107">
        <v>41890</v>
      </c>
      <c r="E1071" s="107">
        <v>41901</v>
      </c>
      <c r="F1071" s="108">
        <v>41908</v>
      </c>
      <c r="G1071" s="109">
        <v>20000</v>
      </c>
      <c r="H1071" s="109">
        <v>10</v>
      </c>
      <c r="I1071" s="109">
        <v>0</v>
      </c>
      <c r="J1071" s="109">
        <f t="shared" si="16"/>
        <v>20010</v>
      </c>
    </row>
    <row r="1072" spans="1:10" s="102" customFormat="1" ht="18" customHeight="1" x14ac:dyDescent="0.2">
      <c r="A1072" s="106" t="s">
        <v>32</v>
      </c>
      <c r="B1072" s="106" t="s">
        <v>13</v>
      </c>
      <c r="C1072" s="107">
        <v>13708</v>
      </c>
      <c r="D1072" s="107">
        <v>42858</v>
      </c>
      <c r="E1072" s="107">
        <v>42860</v>
      </c>
      <c r="F1072" s="108">
        <v>42878</v>
      </c>
      <c r="G1072" s="109">
        <v>43500</v>
      </c>
      <c r="H1072" s="109">
        <v>23.84</v>
      </c>
      <c r="I1072" s="109">
        <v>0</v>
      </c>
      <c r="J1072" s="109">
        <f t="shared" si="16"/>
        <v>43523.839999999997</v>
      </c>
    </row>
    <row r="1073" spans="1:10" s="102" customFormat="1" ht="18" customHeight="1" x14ac:dyDescent="0.2">
      <c r="A1073" s="106" t="s">
        <v>32</v>
      </c>
      <c r="B1073" s="106" t="s">
        <v>17</v>
      </c>
      <c r="C1073" s="107">
        <v>9233</v>
      </c>
      <c r="D1073" s="107">
        <v>43057</v>
      </c>
      <c r="E1073" s="107">
        <v>43082</v>
      </c>
      <c r="F1073" s="108">
        <v>43136</v>
      </c>
      <c r="G1073" s="109">
        <v>9000</v>
      </c>
      <c r="H1073" s="109">
        <v>13.82</v>
      </c>
      <c r="I1073" s="109">
        <v>0</v>
      </c>
      <c r="J1073" s="109">
        <f t="shared" si="16"/>
        <v>9013.82</v>
      </c>
    </row>
    <row r="1074" spans="1:10" s="102" customFormat="1" ht="18" customHeight="1" x14ac:dyDescent="0.2">
      <c r="A1074" s="106" t="s">
        <v>32</v>
      </c>
      <c r="B1074" s="106" t="s">
        <v>17</v>
      </c>
      <c r="C1074" s="107">
        <v>12102</v>
      </c>
      <c r="D1074" s="107">
        <v>42958</v>
      </c>
      <c r="E1074" s="107">
        <v>42968</v>
      </c>
      <c r="F1074" s="108">
        <v>42999</v>
      </c>
      <c r="G1074" s="109">
        <v>16500</v>
      </c>
      <c r="H1074" s="109">
        <v>13.92</v>
      </c>
      <c r="I1074" s="109">
        <v>0</v>
      </c>
      <c r="J1074" s="109">
        <f t="shared" si="16"/>
        <v>16513.919999999998</v>
      </c>
    </row>
    <row r="1075" spans="1:10" s="102" customFormat="1" ht="18" customHeight="1" x14ac:dyDescent="0.2">
      <c r="A1075" s="106" t="s">
        <v>32</v>
      </c>
      <c r="B1075" s="106" t="s">
        <v>13</v>
      </c>
      <c r="C1075" s="107">
        <v>7163</v>
      </c>
      <c r="D1075" s="107">
        <v>42253</v>
      </c>
      <c r="E1075" s="107">
        <v>42291</v>
      </c>
      <c r="F1075" s="108">
        <v>42366</v>
      </c>
      <c r="G1075" s="109">
        <v>16500</v>
      </c>
      <c r="H1075" s="109">
        <v>51.79</v>
      </c>
      <c r="I1075" s="109">
        <v>0</v>
      </c>
      <c r="J1075" s="109">
        <f t="shared" si="16"/>
        <v>16551.79</v>
      </c>
    </row>
    <row r="1076" spans="1:10" s="102" customFormat="1" ht="18" customHeight="1" x14ac:dyDescent="0.2">
      <c r="A1076" s="106" t="s">
        <v>32</v>
      </c>
      <c r="B1076" s="106" t="s">
        <v>13</v>
      </c>
      <c r="C1076" s="107">
        <v>11723</v>
      </c>
      <c r="D1076" s="107">
        <v>42482</v>
      </c>
      <c r="E1076" s="107">
        <v>42486</v>
      </c>
      <c r="F1076" s="108">
        <v>42502</v>
      </c>
      <c r="G1076" s="109">
        <v>16000</v>
      </c>
      <c r="H1076" s="109">
        <v>8.77</v>
      </c>
      <c r="I1076" s="109">
        <v>0</v>
      </c>
      <c r="J1076" s="109">
        <f t="shared" si="16"/>
        <v>16008.77</v>
      </c>
    </row>
    <row r="1077" spans="1:10" s="102" customFormat="1" ht="18" customHeight="1" x14ac:dyDescent="0.2">
      <c r="A1077" s="106" t="s">
        <v>32</v>
      </c>
      <c r="B1077" s="106" t="s">
        <v>13</v>
      </c>
      <c r="C1077" s="107">
        <v>9145</v>
      </c>
      <c r="D1077" s="107">
        <v>43255</v>
      </c>
      <c r="E1077" s="107">
        <v>43263</v>
      </c>
      <c r="F1077" s="108">
        <v>43299</v>
      </c>
      <c r="G1077" s="109">
        <v>41000</v>
      </c>
      <c r="H1077" s="109">
        <v>49.42</v>
      </c>
      <c r="I1077" s="109">
        <v>0</v>
      </c>
      <c r="J1077" s="109">
        <f t="shared" si="16"/>
        <v>41049.42</v>
      </c>
    </row>
    <row r="1078" spans="1:10" s="102" customFormat="1" ht="18" customHeight="1" x14ac:dyDescent="0.2">
      <c r="A1078" s="106" t="s">
        <v>32</v>
      </c>
      <c r="B1078" s="106" t="s">
        <v>13</v>
      </c>
      <c r="C1078" s="107">
        <v>16834</v>
      </c>
      <c r="D1078" s="107">
        <v>42415</v>
      </c>
      <c r="E1078" s="107">
        <v>42424</v>
      </c>
      <c r="F1078" s="108">
        <v>42436</v>
      </c>
      <c r="G1078" s="109">
        <v>22500</v>
      </c>
      <c r="H1078" s="109">
        <v>13.13</v>
      </c>
      <c r="I1078" s="109">
        <v>0</v>
      </c>
      <c r="J1078" s="109">
        <f t="shared" si="16"/>
        <v>22513.13</v>
      </c>
    </row>
    <row r="1079" spans="1:10" s="102" customFormat="1" ht="18" customHeight="1" x14ac:dyDescent="0.2">
      <c r="A1079" s="106" t="s">
        <v>31</v>
      </c>
      <c r="B1079" s="106" t="s">
        <v>17</v>
      </c>
      <c r="C1079" s="107">
        <v>29516</v>
      </c>
      <c r="D1079" s="107">
        <v>41754</v>
      </c>
      <c r="E1079" s="107">
        <v>41758</v>
      </c>
      <c r="F1079" s="108">
        <v>41816</v>
      </c>
      <c r="G1079" s="109">
        <v>69000</v>
      </c>
      <c r="H1079" s="109">
        <v>118.84</v>
      </c>
      <c r="I1079" s="109">
        <v>0</v>
      </c>
      <c r="J1079" s="109">
        <f t="shared" si="16"/>
        <v>69118.84</v>
      </c>
    </row>
    <row r="1080" spans="1:10" s="102" customFormat="1" ht="18" customHeight="1" x14ac:dyDescent="0.2">
      <c r="A1080" s="106" t="s">
        <v>36</v>
      </c>
      <c r="B1080" s="106" t="s">
        <v>17</v>
      </c>
      <c r="C1080" s="107">
        <v>29516</v>
      </c>
      <c r="D1080" s="107">
        <v>41754</v>
      </c>
      <c r="E1080" s="107">
        <v>41758</v>
      </c>
      <c r="F1080" s="108">
        <v>41822</v>
      </c>
      <c r="G1080" s="109">
        <v>69000</v>
      </c>
      <c r="H1080" s="109">
        <v>130.34</v>
      </c>
      <c r="I1080" s="109">
        <v>0</v>
      </c>
      <c r="J1080" s="109">
        <f t="shared" si="16"/>
        <v>69130.34</v>
      </c>
    </row>
    <row r="1081" spans="1:10" s="102" customFormat="1" ht="18" customHeight="1" x14ac:dyDescent="0.2">
      <c r="A1081" s="106" t="s">
        <v>33</v>
      </c>
      <c r="B1081" s="106" t="s">
        <v>17</v>
      </c>
      <c r="C1081" s="107">
        <v>29516</v>
      </c>
      <c r="D1081" s="107">
        <v>41754</v>
      </c>
      <c r="E1081" s="107">
        <v>41758</v>
      </c>
      <c r="F1081" s="108">
        <v>41816</v>
      </c>
      <c r="G1081" s="109">
        <v>69000</v>
      </c>
      <c r="H1081" s="109">
        <v>118.84</v>
      </c>
      <c r="I1081" s="109">
        <v>0</v>
      </c>
      <c r="J1081" s="109">
        <f t="shared" si="16"/>
        <v>69118.84</v>
      </c>
    </row>
    <row r="1082" spans="1:10" s="102" customFormat="1" ht="18" customHeight="1" x14ac:dyDescent="0.2">
      <c r="A1082" s="106" t="s">
        <v>38</v>
      </c>
      <c r="B1082" s="106" t="s">
        <v>17</v>
      </c>
      <c r="C1082" s="107">
        <v>29516</v>
      </c>
      <c r="D1082" s="107">
        <v>41754</v>
      </c>
      <c r="E1082" s="107">
        <v>41758</v>
      </c>
      <c r="F1082" s="108">
        <v>41822</v>
      </c>
      <c r="G1082" s="109">
        <v>69000</v>
      </c>
      <c r="H1082" s="109">
        <v>130.34</v>
      </c>
      <c r="I1082" s="109">
        <v>0</v>
      </c>
      <c r="J1082" s="109">
        <f t="shared" si="16"/>
        <v>69130.34</v>
      </c>
    </row>
    <row r="1083" spans="1:10" s="102" customFormat="1" ht="18" customHeight="1" x14ac:dyDescent="0.2">
      <c r="A1083" s="106" t="s">
        <v>32</v>
      </c>
      <c r="B1083" s="106" t="s">
        <v>13</v>
      </c>
      <c r="C1083" s="107">
        <v>15659</v>
      </c>
      <c r="D1083" s="107">
        <v>41840</v>
      </c>
      <c r="E1083" s="107">
        <v>41849</v>
      </c>
      <c r="F1083" s="108">
        <v>41873</v>
      </c>
      <c r="G1083" s="109">
        <v>36000</v>
      </c>
      <c r="H1083" s="109">
        <v>33</v>
      </c>
      <c r="I1083" s="109">
        <v>0</v>
      </c>
      <c r="J1083" s="109">
        <f t="shared" si="16"/>
        <v>36033</v>
      </c>
    </row>
    <row r="1084" spans="1:10" s="102" customFormat="1" ht="18" customHeight="1" x14ac:dyDescent="0.2">
      <c r="A1084" s="106" t="s">
        <v>32</v>
      </c>
      <c r="B1084" s="106" t="s">
        <v>17</v>
      </c>
      <c r="C1084" s="107">
        <v>11339</v>
      </c>
      <c r="D1084" s="107">
        <v>43096</v>
      </c>
      <c r="E1084" s="107">
        <v>43118</v>
      </c>
      <c r="F1084" s="108">
        <v>43182</v>
      </c>
      <c r="G1084" s="109">
        <v>6000</v>
      </c>
      <c r="H1084" s="109">
        <v>9.08</v>
      </c>
      <c r="I1084" s="109">
        <v>0</v>
      </c>
      <c r="J1084" s="109">
        <f t="shared" si="16"/>
        <v>6009.08</v>
      </c>
    </row>
    <row r="1085" spans="1:10" s="102" customFormat="1" ht="18" customHeight="1" x14ac:dyDescent="0.2">
      <c r="A1085" s="106" t="s">
        <v>32</v>
      </c>
      <c r="B1085" s="106" t="s">
        <v>13</v>
      </c>
      <c r="C1085" s="107">
        <v>10746</v>
      </c>
      <c r="D1085" s="107">
        <v>43158</v>
      </c>
      <c r="E1085" s="107">
        <v>43165</v>
      </c>
      <c r="F1085" s="108">
        <v>43200</v>
      </c>
      <c r="G1085" s="109">
        <v>42500</v>
      </c>
      <c r="H1085" s="109">
        <v>48.9</v>
      </c>
      <c r="I1085" s="109">
        <v>0</v>
      </c>
      <c r="J1085" s="109">
        <f t="shared" si="16"/>
        <v>42548.9</v>
      </c>
    </row>
    <row r="1086" spans="1:10" s="102" customFormat="1" ht="18" customHeight="1" x14ac:dyDescent="0.2">
      <c r="A1086" s="106" t="s">
        <v>32</v>
      </c>
      <c r="B1086" s="106" t="s">
        <v>17</v>
      </c>
      <c r="C1086" s="107">
        <v>17739</v>
      </c>
      <c r="D1086" s="107">
        <v>41716</v>
      </c>
      <c r="E1086" s="107">
        <v>41719</v>
      </c>
      <c r="F1086" s="108">
        <v>41736</v>
      </c>
      <c r="G1086" s="109">
        <v>24000</v>
      </c>
      <c r="H1086" s="109">
        <v>13.33</v>
      </c>
      <c r="I1086" s="109">
        <v>0</v>
      </c>
      <c r="J1086" s="109">
        <f t="shared" si="16"/>
        <v>24013.33</v>
      </c>
    </row>
    <row r="1087" spans="1:10" s="102" customFormat="1" ht="18" customHeight="1" x14ac:dyDescent="0.2">
      <c r="A1087" s="106" t="s">
        <v>37</v>
      </c>
      <c r="B1087" s="106" t="s">
        <v>17</v>
      </c>
      <c r="C1087" s="107">
        <v>29100</v>
      </c>
      <c r="D1087" s="107">
        <v>42465</v>
      </c>
      <c r="E1087" s="107">
        <v>42486</v>
      </c>
      <c r="F1087" s="108">
        <v>42486</v>
      </c>
      <c r="G1087" s="109">
        <v>20000</v>
      </c>
      <c r="H1087" s="109">
        <f>5.75+5.75</f>
        <v>11.5</v>
      </c>
      <c r="I1087" s="109">
        <v>0</v>
      </c>
      <c r="J1087" s="109">
        <f t="shared" si="16"/>
        <v>20011.5</v>
      </c>
    </row>
    <row r="1088" spans="1:10" s="102" customFormat="1" ht="18" customHeight="1" x14ac:dyDescent="0.2">
      <c r="A1088" s="106" t="s">
        <v>32</v>
      </c>
      <c r="B1088" s="106" t="s">
        <v>13</v>
      </c>
      <c r="C1088" s="107">
        <v>14812</v>
      </c>
      <c r="D1088" s="107">
        <v>43317</v>
      </c>
      <c r="E1088" s="107">
        <v>43321</v>
      </c>
      <c r="F1088" s="108">
        <v>43325</v>
      </c>
      <c r="G1088" s="109">
        <v>26500</v>
      </c>
      <c r="H1088" s="109">
        <v>5.81</v>
      </c>
      <c r="I1088" s="109">
        <v>0</v>
      </c>
      <c r="J1088" s="109">
        <f t="shared" si="16"/>
        <v>26505.81</v>
      </c>
    </row>
    <row r="1089" spans="1:10" s="102" customFormat="1" ht="18" customHeight="1" x14ac:dyDescent="0.2">
      <c r="A1089" s="106" t="s">
        <v>32</v>
      </c>
      <c r="B1089" s="106" t="s">
        <v>13</v>
      </c>
      <c r="C1089" s="107">
        <v>11376</v>
      </c>
      <c r="D1089" s="107">
        <v>42759</v>
      </c>
      <c r="E1089" s="107">
        <v>42774</v>
      </c>
      <c r="F1089" s="108">
        <v>42795</v>
      </c>
      <c r="G1089" s="109">
        <v>8500</v>
      </c>
      <c r="H1089" s="109">
        <v>8.3800000000000008</v>
      </c>
      <c r="I1089" s="109">
        <v>0</v>
      </c>
      <c r="J1089" s="109">
        <f t="shared" si="16"/>
        <v>8508.3799999999992</v>
      </c>
    </row>
    <row r="1090" spans="1:10" s="102" customFormat="1" ht="18" customHeight="1" x14ac:dyDescent="0.2">
      <c r="A1090" s="106" t="s">
        <v>32</v>
      </c>
      <c r="B1090" s="106" t="s">
        <v>13</v>
      </c>
      <c r="C1090" s="107">
        <v>18097</v>
      </c>
      <c r="D1090" s="107">
        <v>41968</v>
      </c>
      <c r="E1090" s="107">
        <v>41988</v>
      </c>
      <c r="F1090" s="108">
        <v>41989</v>
      </c>
      <c r="G1090" s="109">
        <v>57000</v>
      </c>
      <c r="H1090" s="109">
        <v>31.67</v>
      </c>
      <c r="I1090" s="109">
        <v>0</v>
      </c>
      <c r="J1090" s="109">
        <f t="shared" si="16"/>
        <v>57031.67</v>
      </c>
    </row>
    <row r="1091" spans="1:10" s="102" customFormat="1" ht="18" customHeight="1" x14ac:dyDescent="0.2">
      <c r="A1091" s="106" t="s">
        <v>31</v>
      </c>
      <c r="B1091" s="106" t="s">
        <v>17</v>
      </c>
      <c r="C1091" s="107">
        <v>22588</v>
      </c>
      <c r="D1091" s="107">
        <v>42430</v>
      </c>
      <c r="E1091" s="107">
        <v>42430</v>
      </c>
      <c r="F1091" s="108">
        <v>42432</v>
      </c>
      <c r="G1091" s="109">
        <v>39000</v>
      </c>
      <c r="H1091" s="109">
        <v>0</v>
      </c>
      <c r="I1091" s="109">
        <v>0</v>
      </c>
      <c r="J1091" s="109">
        <f t="shared" si="16"/>
        <v>39000</v>
      </c>
    </row>
    <row r="1092" spans="1:10" s="102" customFormat="1" ht="18" customHeight="1" x14ac:dyDescent="0.2">
      <c r="A1092" s="106" t="s">
        <v>32</v>
      </c>
      <c r="B1092" s="106" t="s">
        <v>17</v>
      </c>
      <c r="C1092" s="107">
        <v>10622</v>
      </c>
      <c r="D1092" s="107">
        <v>42049</v>
      </c>
      <c r="E1092" s="107">
        <v>42066</v>
      </c>
      <c r="F1092" s="108">
        <v>42095</v>
      </c>
      <c r="G1092" s="109">
        <v>11000</v>
      </c>
      <c r="H1092" s="109">
        <v>14.06</v>
      </c>
      <c r="I1092" s="109">
        <v>0</v>
      </c>
      <c r="J1092" s="109">
        <f t="shared" si="16"/>
        <v>11014.06</v>
      </c>
    </row>
    <row r="1093" spans="1:10" s="102" customFormat="1" ht="18" customHeight="1" x14ac:dyDescent="0.2">
      <c r="A1093" s="106" t="s">
        <v>37</v>
      </c>
      <c r="B1093" s="106" t="s">
        <v>13</v>
      </c>
      <c r="C1093" s="107">
        <v>21752</v>
      </c>
      <c r="D1093" s="107">
        <v>43105</v>
      </c>
      <c r="E1093" s="107">
        <v>43147</v>
      </c>
      <c r="F1093" s="108">
        <v>43168</v>
      </c>
      <c r="G1093" s="109">
        <v>20000</v>
      </c>
      <c r="H1093" s="109">
        <f>17.26+17.26</f>
        <v>34.520000000000003</v>
      </c>
      <c r="I1093" s="109">
        <v>0</v>
      </c>
      <c r="J1093" s="109">
        <f t="shared" si="16"/>
        <v>20034.52</v>
      </c>
    </row>
    <row r="1094" spans="1:10" s="102" customFormat="1" ht="18" customHeight="1" x14ac:dyDescent="0.2">
      <c r="A1094" s="106" t="s">
        <v>32</v>
      </c>
      <c r="B1094" s="106" t="s">
        <v>17</v>
      </c>
      <c r="C1094" s="107">
        <v>15565</v>
      </c>
      <c r="D1094" s="107">
        <v>42293</v>
      </c>
      <c r="E1094" s="107">
        <v>42326</v>
      </c>
      <c r="F1094" s="108">
        <v>42438</v>
      </c>
      <c r="G1094" s="109">
        <v>25000</v>
      </c>
      <c r="H1094" s="109">
        <v>100.69</v>
      </c>
      <c r="I1094" s="109">
        <v>0</v>
      </c>
      <c r="J1094" s="109">
        <f t="shared" si="16"/>
        <v>25100.69</v>
      </c>
    </row>
    <row r="1095" spans="1:10" s="102" customFormat="1" ht="18" customHeight="1" x14ac:dyDescent="0.2">
      <c r="A1095" s="106" t="s">
        <v>31</v>
      </c>
      <c r="B1095" s="106" t="s">
        <v>13</v>
      </c>
      <c r="C1095" s="107">
        <v>26367</v>
      </c>
      <c r="D1095" s="107">
        <v>42221</v>
      </c>
      <c r="E1095" s="107">
        <v>42222</v>
      </c>
      <c r="F1095" s="108">
        <v>42257</v>
      </c>
      <c r="G1095" s="109">
        <v>42000</v>
      </c>
      <c r="H1095" s="109">
        <v>33.83</v>
      </c>
      <c r="I1095" s="109">
        <v>0</v>
      </c>
      <c r="J1095" s="109">
        <f t="shared" si="16"/>
        <v>42033.83</v>
      </c>
    </row>
    <row r="1096" spans="1:10" s="102" customFormat="1" ht="18" customHeight="1" x14ac:dyDescent="0.2">
      <c r="A1096" s="106" t="s">
        <v>33</v>
      </c>
      <c r="B1096" s="106" t="s">
        <v>13</v>
      </c>
      <c r="C1096" s="107">
        <v>26367</v>
      </c>
      <c r="D1096" s="107">
        <v>42221</v>
      </c>
      <c r="E1096" s="107">
        <v>42222</v>
      </c>
      <c r="F1096" s="108">
        <v>42257</v>
      </c>
      <c r="G1096" s="109">
        <v>42000</v>
      </c>
      <c r="H1096" s="109">
        <v>42</v>
      </c>
      <c r="I1096" s="109">
        <v>0</v>
      </c>
      <c r="J1096" s="109">
        <f t="shared" ref="J1096:J1159" si="17">+G1096+H1096+I1096</f>
        <v>42042</v>
      </c>
    </row>
    <row r="1097" spans="1:10" s="102" customFormat="1" ht="18" customHeight="1" x14ac:dyDescent="0.2">
      <c r="A1097" s="106" t="s">
        <v>170</v>
      </c>
      <c r="B1097" s="106" t="s">
        <v>13</v>
      </c>
      <c r="C1097" s="107">
        <v>26367</v>
      </c>
      <c r="D1097" s="107">
        <v>42221</v>
      </c>
      <c r="E1097" s="107">
        <v>42222</v>
      </c>
      <c r="F1097" s="108">
        <v>42257</v>
      </c>
      <c r="G1097" s="109">
        <v>126000</v>
      </c>
      <c r="H1097" s="109">
        <v>126</v>
      </c>
      <c r="I1097" s="109">
        <v>0</v>
      </c>
      <c r="J1097" s="109">
        <f t="shared" si="17"/>
        <v>126126</v>
      </c>
    </row>
    <row r="1098" spans="1:10" s="102" customFormat="1" ht="18" customHeight="1" x14ac:dyDescent="0.2">
      <c r="A1098" s="106" t="s">
        <v>32</v>
      </c>
      <c r="B1098" s="106" t="s">
        <v>13</v>
      </c>
      <c r="C1098" s="107">
        <v>19508</v>
      </c>
      <c r="D1098" s="107">
        <v>42656</v>
      </c>
      <c r="E1098" s="107">
        <v>42668</v>
      </c>
      <c r="F1098" s="108">
        <v>42678</v>
      </c>
      <c r="G1098" s="109">
        <v>82000</v>
      </c>
      <c r="H1098" s="109">
        <v>49.42</v>
      </c>
      <c r="I1098" s="109">
        <v>0</v>
      </c>
      <c r="J1098" s="109">
        <f t="shared" si="17"/>
        <v>82049.42</v>
      </c>
    </row>
    <row r="1099" spans="1:10" s="102" customFormat="1" ht="18" customHeight="1" x14ac:dyDescent="0.2">
      <c r="A1099" s="106" t="s">
        <v>35</v>
      </c>
      <c r="B1099" s="106" t="s">
        <v>13</v>
      </c>
      <c r="C1099" s="107">
        <v>19508</v>
      </c>
      <c r="D1099" s="107">
        <v>42656</v>
      </c>
      <c r="E1099" s="107">
        <v>42668</v>
      </c>
      <c r="F1099" s="108">
        <v>42678</v>
      </c>
      <c r="G1099" s="109">
        <v>82000</v>
      </c>
      <c r="H1099" s="109">
        <v>49.42</v>
      </c>
      <c r="I1099" s="109">
        <v>0</v>
      </c>
      <c r="J1099" s="109">
        <f t="shared" si="17"/>
        <v>82049.42</v>
      </c>
    </row>
    <row r="1100" spans="1:10" s="102" customFormat="1" ht="18" customHeight="1" x14ac:dyDescent="0.2">
      <c r="A1100" s="106" t="s">
        <v>32</v>
      </c>
      <c r="B1100" s="106" t="s">
        <v>17</v>
      </c>
      <c r="C1100" s="107">
        <v>17443</v>
      </c>
      <c r="D1100" s="107">
        <v>42735</v>
      </c>
      <c r="E1100" s="107">
        <v>42740</v>
      </c>
      <c r="F1100" s="108">
        <v>42752</v>
      </c>
      <c r="G1100" s="109">
        <v>11500</v>
      </c>
      <c r="H1100" s="109">
        <v>5.36</v>
      </c>
      <c r="I1100" s="109">
        <v>0</v>
      </c>
      <c r="J1100" s="109">
        <f t="shared" si="17"/>
        <v>11505.36</v>
      </c>
    </row>
    <row r="1101" spans="1:10" s="102" customFormat="1" ht="18" customHeight="1" x14ac:dyDescent="0.2">
      <c r="A1101" s="106" t="s">
        <v>32</v>
      </c>
      <c r="B1101" s="106" t="s">
        <v>13</v>
      </c>
      <c r="C1101" s="107">
        <v>16095</v>
      </c>
      <c r="D1101" s="107">
        <v>42126</v>
      </c>
      <c r="E1101" s="107">
        <v>42153</v>
      </c>
      <c r="F1101" s="108">
        <v>42171</v>
      </c>
      <c r="G1101" s="109">
        <v>35500</v>
      </c>
      <c r="H1101" s="109">
        <v>44.38</v>
      </c>
      <c r="I1101" s="109">
        <v>0</v>
      </c>
      <c r="J1101" s="109">
        <f t="shared" si="17"/>
        <v>35544.379999999997</v>
      </c>
    </row>
    <row r="1102" spans="1:10" s="102" customFormat="1" ht="18" customHeight="1" x14ac:dyDescent="0.2">
      <c r="A1102" s="106" t="s">
        <v>32</v>
      </c>
      <c r="B1102" s="106" t="s">
        <v>13</v>
      </c>
      <c r="C1102" s="107">
        <v>14904</v>
      </c>
      <c r="D1102" s="107">
        <v>41936</v>
      </c>
      <c r="E1102" s="107">
        <v>41949</v>
      </c>
      <c r="F1102" s="108">
        <v>41961</v>
      </c>
      <c r="G1102" s="109">
        <v>25500</v>
      </c>
      <c r="H1102" s="109">
        <v>17.71</v>
      </c>
      <c r="I1102" s="109">
        <v>0</v>
      </c>
      <c r="J1102" s="109">
        <f t="shared" si="17"/>
        <v>25517.71</v>
      </c>
    </row>
    <row r="1103" spans="1:10" s="102" customFormat="1" ht="18" customHeight="1" x14ac:dyDescent="0.2">
      <c r="A1103" s="106" t="s">
        <v>32</v>
      </c>
      <c r="B1103" s="106" t="s">
        <v>13</v>
      </c>
      <c r="C1103" s="107">
        <v>13755</v>
      </c>
      <c r="D1103" s="107">
        <v>42759</v>
      </c>
      <c r="E1103" s="107">
        <v>42774</v>
      </c>
      <c r="F1103" s="108">
        <v>42790</v>
      </c>
      <c r="G1103" s="109">
        <v>18500</v>
      </c>
      <c r="H1103" s="109">
        <v>15.72</v>
      </c>
      <c r="I1103" s="109">
        <v>0</v>
      </c>
      <c r="J1103" s="109">
        <f t="shared" si="17"/>
        <v>18515.72</v>
      </c>
    </row>
    <row r="1104" spans="1:10" s="102" customFormat="1" ht="18" customHeight="1" x14ac:dyDescent="0.2">
      <c r="A1104" s="106" t="s">
        <v>32</v>
      </c>
      <c r="B1104" s="106" t="s">
        <v>13</v>
      </c>
      <c r="C1104" s="107">
        <v>11638</v>
      </c>
      <c r="D1104" s="107">
        <v>41640</v>
      </c>
      <c r="E1104" s="107">
        <v>41712</v>
      </c>
      <c r="F1104" s="108">
        <v>41745</v>
      </c>
      <c r="G1104" s="109">
        <v>22000</v>
      </c>
      <c r="H1104" s="109">
        <v>64.17</v>
      </c>
      <c r="I1104" s="109">
        <v>0</v>
      </c>
      <c r="J1104" s="109">
        <f t="shared" si="17"/>
        <v>22064.17</v>
      </c>
    </row>
    <row r="1105" spans="1:10" s="102" customFormat="1" ht="18" customHeight="1" x14ac:dyDescent="0.2">
      <c r="A1105" s="106" t="s">
        <v>32</v>
      </c>
      <c r="B1105" s="106" t="s">
        <v>13</v>
      </c>
      <c r="C1105" s="107">
        <v>11266</v>
      </c>
      <c r="D1105" s="107">
        <v>43322</v>
      </c>
      <c r="E1105" s="107">
        <v>43328</v>
      </c>
      <c r="F1105" s="108">
        <v>43363</v>
      </c>
      <c r="G1105" s="109">
        <v>17000</v>
      </c>
      <c r="H1105" s="109">
        <v>15.53</v>
      </c>
      <c r="I1105" s="109">
        <v>0</v>
      </c>
      <c r="J1105" s="109">
        <f t="shared" si="17"/>
        <v>17015.53</v>
      </c>
    </row>
    <row r="1106" spans="1:10" s="102" customFormat="1" ht="18" customHeight="1" x14ac:dyDescent="0.2">
      <c r="A1106" s="106" t="s">
        <v>32</v>
      </c>
      <c r="B1106" s="106" t="s">
        <v>17</v>
      </c>
      <c r="C1106" s="107">
        <v>13733</v>
      </c>
      <c r="D1106" s="107">
        <v>43449</v>
      </c>
      <c r="E1106" s="107">
        <v>43452</v>
      </c>
      <c r="F1106" s="108">
        <v>43460</v>
      </c>
      <c r="G1106" s="109">
        <v>14000</v>
      </c>
      <c r="H1106" s="109">
        <v>4.22</v>
      </c>
      <c r="I1106" s="109">
        <v>0</v>
      </c>
      <c r="J1106" s="109">
        <f t="shared" si="17"/>
        <v>14004.22</v>
      </c>
    </row>
    <row r="1107" spans="1:10" s="102" customFormat="1" ht="18" customHeight="1" x14ac:dyDescent="0.2">
      <c r="A1107" s="106" t="s">
        <v>32</v>
      </c>
      <c r="B1107" s="106" t="s">
        <v>17</v>
      </c>
      <c r="C1107" s="107">
        <v>12282</v>
      </c>
      <c r="D1107" s="107">
        <v>41719</v>
      </c>
      <c r="E1107" s="107">
        <v>41730</v>
      </c>
      <c r="F1107" s="108">
        <v>41753</v>
      </c>
      <c r="G1107" s="109">
        <v>16000</v>
      </c>
      <c r="H1107" s="109">
        <v>15.11</v>
      </c>
      <c r="I1107" s="109">
        <v>0</v>
      </c>
      <c r="J1107" s="109">
        <f t="shared" si="17"/>
        <v>16015.11</v>
      </c>
    </row>
    <row r="1108" spans="1:10" s="102" customFormat="1" ht="18" customHeight="1" x14ac:dyDescent="0.2">
      <c r="A1108" s="106" t="s">
        <v>32</v>
      </c>
      <c r="B1108" s="106" t="s">
        <v>13</v>
      </c>
      <c r="C1108" s="107">
        <v>12039</v>
      </c>
      <c r="D1108" s="107">
        <v>41662</v>
      </c>
      <c r="E1108" s="107">
        <v>41675</v>
      </c>
      <c r="F1108" s="108">
        <v>41694</v>
      </c>
      <c r="G1108" s="109">
        <v>10500</v>
      </c>
      <c r="H1108" s="109">
        <v>9.33</v>
      </c>
      <c r="I1108" s="109">
        <v>0</v>
      </c>
      <c r="J1108" s="109">
        <f t="shared" si="17"/>
        <v>10509.33</v>
      </c>
    </row>
    <row r="1109" spans="1:10" s="102" customFormat="1" ht="18" customHeight="1" x14ac:dyDescent="0.2">
      <c r="A1109" s="106" t="s">
        <v>32</v>
      </c>
      <c r="B1109" s="106" t="s">
        <v>13</v>
      </c>
      <c r="C1109" s="107">
        <v>8809</v>
      </c>
      <c r="D1109" s="107">
        <v>42967</v>
      </c>
      <c r="E1109" s="107">
        <v>42985</v>
      </c>
      <c r="F1109" s="108">
        <v>43004</v>
      </c>
      <c r="G1109" s="109">
        <v>11000</v>
      </c>
      <c r="H1109" s="109">
        <v>11.16</v>
      </c>
      <c r="I1109" s="109">
        <v>0</v>
      </c>
      <c r="J1109" s="109">
        <f t="shared" si="17"/>
        <v>11011.16</v>
      </c>
    </row>
    <row r="1110" spans="1:10" s="102" customFormat="1" ht="18" customHeight="1" x14ac:dyDescent="0.2">
      <c r="A1110" s="106" t="s">
        <v>31</v>
      </c>
      <c r="B1110" s="106" t="s">
        <v>17</v>
      </c>
      <c r="C1110" s="107">
        <v>20555</v>
      </c>
      <c r="D1110" s="107">
        <v>42286</v>
      </c>
      <c r="E1110" s="107">
        <v>42310</v>
      </c>
      <c r="F1110" s="108">
        <v>42345</v>
      </c>
      <c r="G1110" s="109">
        <v>40000</v>
      </c>
      <c r="H1110" s="109">
        <v>65.56</v>
      </c>
      <c r="I1110" s="109">
        <v>0</v>
      </c>
      <c r="J1110" s="109">
        <f t="shared" si="17"/>
        <v>40065.56</v>
      </c>
    </row>
    <row r="1111" spans="1:10" s="102" customFormat="1" ht="18" customHeight="1" x14ac:dyDescent="0.2">
      <c r="A1111" s="106" t="s">
        <v>33</v>
      </c>
      <c r="B1111" s="106" t="s">
        <v>17</v>
      </c>
      <c r="C1111" s="107">
        <v>20555</v>
      </c>
      <c r="D1111" s="107">
        <v>42286</v>
      </c>
      <c r="E1111" s="107">
        <v>42310</v>
      </c>
      <c r="F1111" s="108">
        <v>42345</v>
      </c>
      <c r="G1111" s="109">
        <v>40000</v>
      </c>
      <c r="H1111" s="109">
        <v>65.56</v>
      </c>
      <c r="I1111" s="109">
        <v>0</v>
      </c>
      <c r="J1111" s="109">
        <f t="shared" si="17"/>
        <v>40065.56</v>
      </c>
    </row>
    <row r="1112" spans="1:10" s="102" customFormat="1" ht="18" customHeight="1" x14ac:dyDescent="0.2">
      <c r="A1112" s="106" t="s">
        <v>32</v>
      </c>
      <c r="B1112" s="106" t="s">
        <v>13</v>
      </c>
      <c r="C1112" s="107">
        <v>9408</v>
      </c>
      <c r="D1112" s="107">
        <v>43241</v>
      </c>
      <c r="E1112" s="107">
        <v>43252</v>
      </c>
      <c r="F1112" s="108">
        <v>43277</v>
      </c>
      <c r="G1112" s="109">
        <v>15000</v>
      </c>
      <c r="H1112" s="109">
        <v>14.79</v>
      </c>
      <c r="I1112" s="109">
        <v>0</v>
      </c>
      <c r="J1112" s="109">
        <f t="shared" si="17"/>
        <v>15014.79</v>
      </c>
    </row>
    <row r="1113" spans="1:10" s="102" customFormat="1" ht="18" customHeight="1" x14ac:dyDescent="0.2">
      <c r="A1113" s="106" t="s">
        <v>37</v>
      </c>
      <c r="B1113" s="106" t="s">
        <v>17</v>
      </c>
      <c r="C1113" s="107">
        <v>22808</v>
      </c>
      <c r="D1113" s="107">
        <v>41711</v>
      </c>
      <c r="E1113" s="107">
        <v>41736</v>
      </c>
      <c r="F1113" s="108">
        <v>41745</v>
      </c>
      <c r="G1113" s="109">
        <v>20000</v>
      </c>
      <c r="H1113" s="109">
        <f>9.44+9.44</f>
        <v>18.88</v>
      </c>
      <c r="I1113" s="109">
        <v>0</v>
      </c>
      <c r="J1113" s="109">
        <f t="shared" si="17"/>
        <v>20018.88</v>
      </c>
    </row>
    <row r="1114" spans="1:10" s="102" customFormat="1" ht="18" customHeight="1" x14ac:dyDescent="0.2">
      <c r="A1114" s="106" t="s">
        <v>32</v>
      </c>
      <c r="B1114" s="106" t="s">
        <v>13</v>
      </c>
      <c r="C1114" s="107">
        <v>14940</v>
      </c>
      <c r="D1114" s="107">
        <v>43277</v>
      </c>
      <c r="E1114" s="107">
        <v>43290</v>
      </c>
      <c r="F1114" s="108">
        <v>43306</v>
      </c>
      <c r="G1114" s="109">
        <v>50500</v>
      </c>
      <c r="H1114" s="109">
        <v>40.119999999999997</v>
      </c>
      <c r="I1114" s="109">
        <v>0</v>
      </c>
      <c r="J1114" s="109">
        <f t="shared" si="17"/>
        <v>50540.12</v>
      </c>
    </row>
    <row r="1115" spans="1:10" s="102" customFormat="1" ht="18" customHeight="1" x14ac:dyDescent="0.2">
      <c r="A1115" s="106" t="s">
        <v>32</v>
      </c>
      <c r="B1115" s="106" t="s">
        <v>13</v>
      </c>
      <c r="C1115" s="107">
        <v>12101</v>
      </c>
      <c r="D1115" s="107">
        <v>43363</v>
      </c>
      <c r="E1115" s="107">
        <v>43375</v>
      </c>
      <c r="F1115" s="108">
        <v>43389</v>
      </c>
      <c r="G1115" s="109">
        <v>49000</v>
      </c>
      <c r="H1115" s="109">
        <v>34.9</v>
      </c>
      <c r="I1115" s="109">
        <v>0</v>
      </c>
      <c r="J1115" s="109">
        <f t="shared" si="17"/>
        <v>49034.9</v>
      </c>
    </row>
    <row r="1116" spans="1:10" s="102" customFormat="1" ht="18" customHeight="1" x14ac:dyDescent="0.2">
      <c r="A1116" s="106" t="s">
        <v>32</v>
      </c>
      <c r="B1116" s="106" t="s">
        <v>17</v>
      </c>
      <c r="C1116" s="107">
        <v>13011</v>
      </c>
      <c r="D1116" s="107">
        <v>43399</v>
      </c>
      <c r="E1116" s="107">
        <v>43410</v>
      </c>
      <c r="F1116" s="108">
        <v>43455</v>
      </c>
      <c r="G1116" s="109">
        <v>12500</v>
      </c>
      <c r="H1116" s="109">
        <v>19.18</v>
      </c>
      <c r="I1116" s="109">
        <v>0</v>
      </c>
      <c r="J1116" s="109">
        <f t="shared" si="17"/>
        <v>12519.18</v>
      </c>
    </row>
    <row r="1117" spans="1:10" s="102" customFormat="1" ht="18" customHeight="1" x14ac:dyDescent="0.2">
      <c r="A1117" s="106" t="s">
        <v>32</v>
      </c>
      <c r="B1117" s="106" t="s">
        <v>13</v>
      </c>
      <c r="C1117" s="107">
        <v>16392</v>
      </c>
      <c r="D1117" s="107">
        <v>42894</v>
      </c>
      <c r="E1117" s="107">
        <v>42899</v>
      </c>
      <c r="F1117" s="108">
        <v>42919</v>
      </c>
      <c r="G1117" s="109">
        <v>22500</v>
      </c>
      <c r="H1117" s="109">
        <v>15.41</v>
      </c>
      <c r="I1117" s="109">
        <v>0</v>
      </c>
      <c r="J1117" s="109">
        <f t="shared" si="17"/>
        <v>22515.41</v>
      </c>
    </row>
    <row r="1118" spans="1:10" s="102" customFormat="1" ht="18" customHeight="1" x14ac:dyDescent="0.2">
      <c r="A1118" s="106" t="s">
        <v>32</v>
      </c>
      <c r="B1118" s="106" t="s">
        <v>13</v>
      </c>
      <c r="C1118" s="107">
        <v>10327</v>
      </c>
      <c r="D1118" s="107">
        <v>42772</v>
      </c>
      <c r="E1118" s="107">
        <v>42779</v>
      </c>
      <c r="F1118" s="108">
        <v>42829</v>
      </c>
      <c r="G1118" s="109">
        <v>16000</v>
      </c>
      <c r="H1118" s="109">
        <v>24.99</v>
      </c>
      <c r="I1118" s="109">
        <v>0</v>
      </c>
      <c r="J1118" s="109">
        <f t="shared" si="17"/>
        <v>16024.99</v>
      </c>
    </row>
    <row r="1119" spans="1:10" s="102" customFormat="1" ht="18" customHeight="1" x14ac:dyDescent="0.2">
      <c r="A1119" s="106" t="s">
        <v>32</v>
      </c>
      <c r="B1119" s="106" t="s">
        <v>17</v>
      </c>
      <c r="C1119" s="107">
        <v>18107</v>
      </c>
      <c r="D1119" s="107">
        <v>42000</v>
      </c>
      <c r="E1119" s="107">
        <v>42011</v>
      </c>
      <c r="F1119" s="108">
        <v>42146</v>
      </c>
      <c r="G1119" s="109">
        <v>41250</v>
      </c>
      <c r="H1119" s="109">
        <v>167.28</v>
      </c>
      <c r="I1119" s="109">
        <v>0</v>
      </c>
      <c r="J1119" s="109">
        <f t="shared" si="17"/>
        <v>41417.279999999999</v>
      </c>
    </row>
    <row r="1120" spans="1:10" s="102" customFormat="1" ht="18" customHeight="1" x14ac:dyDescent="0.2">
      <c r="A1120" s="106" t="s">
        <v>32</v>
      </c>
      <c r="B1120" s="106" t="s">
        <v>13</v>
      </c>
      <c r="C1120" s="107">
        <v>10489</v>
      </c>
      <c r="D1120" s="107">
        <v>42097</v>
      </c>
      <c r="E1120" s="107">
        <v>42102</v>
      </c>
      <c r="F1120" s="108">
        <v>42115</v>
      </c>
      <c r="G1120" s="109">
        <v>10000</v>
      </c>
      <c r="H1120" s="109">
        <v>5</v>
      </c>
      <c r="I1120" s="109">
        <v>0</v>
      </c>
      <c r="J1120" s="109">
        <f t="shared" si="17"/>
        <v>10005</v>
      </c>
    </row>
    <row r="1121" spans="1:10" s="102" customFormat="1" ht="18" customHeight="1" x14ac:dyDescent="0.2">
      <c r="A1121" s="106" t="s">
        <v>31</v>
      </c>
      <c r="B1121" s="106" t="s">
        <v>13</v>
      </c>
      <c r="C1121" s="107">
        <v>18979</v>
      </c>
      <c r="D1121" s="107">
        <v>42215</v>
      </c>
      <c r="E1121" s="107">
        <v>42215</v>
      </c>
      <c r="F1121" s="108">
        <v>42242</v>
      </c>
      <c r="G1121" s="109">
        <v>43000</v>
      </c>
      <c r="H1121" s="109">
        <v>32.25</v>
      </c>
      <c r="I1121" s="109">
        <v>0</v>
      </c>
      <c r="J1121" s="109">
        <f t="shared" si="17"/>
        <v>43032.25</v>
      </c>
    </row>
    <row r="1122" spans="1:10" s="102" customFormat="1" ht="18" customHeight="1" x14ac:dyDescent="0.2">
      <c r="A1122" s="106" t="s">
        <v>33</v>
      </c>
      <c r="B1122" s="106" t="s">
        <v>13</v>
      </c>
      <c r="C1122" s="107">
        <v>18979</v>
      </c>
      <c r="D1122" s="107">
        <v>42215</v>
      </c>
      <c r="E1122" s="107">
        <v>42215</v>
      </c>
      <c r="F1122" s="108">
        <v>42242</v>
      </c>
      <c r="G1122" s="109">
        <v>43000</v>
      </c>
      <c r="H1122" s="109">
        <v>32.25</v>
      </c>
      <c r="I1122" s="109">
        <v>0</v>
      </c>
      <c r="J1122" s="109">
        <f t="shared" si="17"/>
        <v>43032.25</v>
      </c>
    </row>
    <row r="1123" spans="1:10" s="102" customFormat="1" ht="18" customHeight="1" x14ac:dyDescent="0.2">
      <c r="A1123" s="106" t="s">
        <v>170</v>
      </c>
      <c r="B1123" s="106" t="s">
        <v>13</v>
      </c>
      <c r="C1123" s="107">
        <v>18979</v>
      </c>
      <c r="D1123" s="107">
        <v>42215</v>
      </c>
      <c r="E1123" s="107">
        <v>42215</v>
      </c>
      <c r="F1123" s="108">
        <v>42242</v>
      </c>
      <c r="G1123" s="109">
        <v>129000</v>
      </c>
      <c r="H1123" s="109">
        <v>96.75</v>
      </c>
      <c r="I1123" s="109">
        <v>0</v>
      </c>
      <c r="J1123" s="109">
        <f t="shared" si="17"/>
        <v>129096.75</v>
      </c>
    </row>
    <row r="1124" spans="1:10" s="102" customFormat="1" ht="18" customHeight="1" x14ac:dyDescent="0.2">
      <c r="A1124" s="106" t="s">
        <v>32</v>
      </c>
      <c r="B1124" s="106" t="s">
        <v>17</v>
      </c>
      <c r="C1124" s="107">
        <v>11290</v>
      </c>
      <c r="D1124" s="107">
        <v>43366</v>
      </c>
      <c r="E1124" s="107">
        <v>43383</v>
      </c>
      <c r="F1124" s="108">
        <v>43440</v>
      </c>
      <c r="G1124" s="109">
        <v>13000</v>
      </c>
      <c r="H1124" s="109">
        <v>26.36</v>
      </c>
      <c r="I1124" s="109">
        <v>0</v>
      </c>
      <c r="J1124" s="109">
        <f t="shared" si="17"/>
        <v>13026.36</v>
      </c>
    </row>
    <row r="1125" spans="1:10" s="102" customFormat="1" ht="18" customHeight="1" x14ac:dyDescent="0.2">
      <c r="A1125" s="106" t="s">
        <v>37</v>
      </c>
      <c r="B1125" s="106" t="s">
        <v>17</v>
      </c>
      <c r="C1125" s="107">
        <v>25689</v>
      </c>
      <c r="D1125" s="107">
        <v>43058</v>
      </c>
      <c r="E1125" s="107">
        <v>43069</v>
      </c>
      <c r="F1125" s="108">
        <v>43069</v>
      </c>
      <c r="G1125" s="109">
        <v>20000</v>
      </c>
      <c r="H1125" s="109">
        <v>6.02</v>
      </c>
      <c r="I1125" s="109">
        <v>0</v>
      </c>
      <c r="J1125" s="109">
        <f t="shared" si="17"/>
        <v>20006.02</v>
      </c>
    </row>
    <row r="1126" spans="1:10" s="102" customFormat="1" ht="18" customHeight="1" x14ac:dyDescent="0.2">
      <c r="A1126" s="106" t="s">
        <v>37</v>
      </c>
      <c r="B1126" s="106" t="s">
        <v>13</v>
      </c>
      <c r="C1126" s="107">
        <v>17238</v>
      </c>
      <c r="D1126" s="107">
        <v>43029</v>
      </c>
      <c r="E1126" s="107">
        <v>43045</v>
      </c>
      <c r="F1126" s="108">
        <v>43045</v>
      </c>
      <c r="G1126" s="109">
        <v>20000</v>
      </c>
      <c r="H1126" s="109">
        <f>4.38+4.38</f>
        <v>8.76</v>
      </c>
      <c r="I1126" s="109">
        <v>0</v>
      </c>
      <c r="J1126" s="109">
        <f t="shared" si="17"/>
        <v>20008.759999999998</v>
      </c>
    </row>
    <row r="1127" spans="1:10" s="102" customFormat="1" ht="18" customHeight="1" x14ac:dyDescent="0.2">
      <c r="A1127" s="106" t="s">
        <v>32</v>
      </c>
      <c r="B1127" s="106" t="s">
        <v>13</v>
      </c>
      <c r="C1127" s="107">
        <v>16959</v>
      </c>
      <c r="D1127" s="107">
        <v>42505</v>
      </c>
      <c r="E1127" s="107">
        <v>42508</v>
      </c>
      <c r="F1127" s="108">
        <v>42522</v>
      </c>
      <c r="G1127" s="109">
        <v>19000</v>
      </c>
      <c r="H1127" s="109">
        <v>8.85</v>
      </c>
      <c r="I1127" s="109">
        <v>0</v>
      </c>
      <c r="J1127" s="109">
        <f t="shared" si="17"/>
        <v>19008.849999999999</v>
      </c>
    </row>
    <row r="1128" spans="1:10" s="102" customFormat="1" ht="18" customHeight="1" x14ac:dyDescent="0.2">
      <c r="A1128" s="106" t="s">
        <v>32</v>
      </c>
      <c r="B1128" s="106" t="s">
        <v>13</v>
      </c>
      <c r="C1128" s="107">
        <v>19984</v>
      </c>
      <c r="D1128" s="107">
        <v>41865</v>
      </c>
      <c r="E1128" s="107">
        <v>41871</v>
      </c>
      <c r="F1128" s="108">
        <v>41890</v>
      </c>
      <c r="G1128" s="109">
        <v>51000</v>
      </c>
      <c r="H1128" s="109">
        <v>35.42</v>
      </c>
      <c r="I1128" s="109">
        <v>0</v>
      </c>
      <c r="J1128" s="109">
        <f t="shared" si="17"/>
        <v>51035.42</v>
      </c>
    </row>
    <row r="1129" spans="1:10" s="102" customFormat="1" ht="18" customHeight="1" x14ac:dyDescent="0.2">
      <c r="A1129" s="106" t="s">
        <v>35</v>
      </c>
      <c r="B1129" s="106" t="s">
        <v>13</v>
      </c>
      <c r="C1129" s="107">
        <v>19984</v>
      </c>
      <c r="D1129" s="107">
        <v>41865</v>
      </c>
      <c r="E1129" s="107">
        <v>41871</v>
      </c>
      <c r="F1129" s="108">
        <v>41890</v>
      </c>
      <c r="G1129" s="109">
        <v>51000</v>
      </c>
      <c r="H1129" s="109">
        <v>35.42</v>
      </c>
      <c r="I1129" s="109">
        <v>0</v>
      </c>
      <c r="J1129" s="109">
        <f t="shared" si="17"/>
        <v>51035.42</v>
      </c>
    </row>
    <row r="1130" spans="1:10" s="102" customFormat="1" ht="18" customHeight="1" x14ac:dyDescent="0.2">
      <c r="A1130" s="106" t="s">
        <v>32</v>
      </c>
      <c r="B1130" s="106" t="s">
        <v>17</v>
      </c>
      <c r="C1130" s="107">
        <v>9128</v>
      </c>
      <c r="D1130" s="107">
        <v>42868</v>
      </c>
      <c r="E1130" s="107">
        <v>42873</v>
      </c>
      <c r="F1130" s="108">
        <v>42885</v>
      </c>
      <c r="G1130" s="109">
        <v>10500</v>
      </c>
      <c r="H1130" s="109">
        <v>4.8899999999999997</v>
      </c>
      <c r="I1130" s="109">
        <v>0</v>
      </c>
      <c r="J1130" s="109">
        <f t="shared" si="17"/>
        <v>10504.89</v>
      </c>
    </row>
    <row r="1131" spans="1:10" s="102" customFormat="1" ht="18" customHeight="1" x14ac:dyDescent="0.2">
      <c r="A1131" s="106" t="s">
        <v>32</v>
      </c>
      <c r="B1131" s="106" t="s">
        <v>13</v>
      </c>
      <c r="C1131" s="107">
        <v>10866</v>
      </c>
      <c r="D1131" s="107">
        <v>42794</v>
      </c>
      <c r="E1131" s="107">
        <v>42817</v>
      </c>
      <c r="F1131" s="108">
        <v>42870</v>
      </c>
      <c r="G1131" s="109">
        <v>29000</v>
      </c>
      <c r="H1131" s="109">
        <v>60.38</v>
      </c>
      <c r="I1131" s="109">
        <v>0</v>
      </c>
      <c r="J1131" s="109">
        <f t="shared" si="17"/>
        <v>29060.38</v>
      </c>
    </row>
    <row r="1132" spans="1:10" s="102" customFormat="1" ht="18" customHeight="1" x14ac:dyDescent="0.2">
      <c r="A1132" s="106" t="s">
        <v>32</v>
      </c>
      <c r="B1132" s="106" t="s">
        <v>13</v>
      </c>
      <c r="C1132" s="107">
        <v>12665</v>
      </c>
      <c r="D1132" s="107">
        <v>43235</v>
      </c>
      <c r="E1132" s="107">
        <v>43235</v>
      </c>
      <c r="F1132" s="108">
        <v>43255</v>
      </c>
      <c r="G1132" s="109">
        <v>27000</v>
      </c>
      <c r="H1132" s="109">
        <v>0</v>
      </c>
      <c r="I1132" s="109">
        <v>0</v>
      </c>
      <c r="J1132" s="109">
        <f t="shared" si="17"/>
        <v>27000</v>
      </c>
    </row>
    <row r="1133" spans="1:10" s="102" customFormat="1" ht="18" customHeight="1" x14ac:dyDescent="0.2">
      <c r="A1133" s="106" t="s">
        <v>32</v>
      </c>
      <c r="B1133" s="106" t="s">
        <v>17</v>
      </c>
      <c r="C1133" s="107">
        <v>17129</v>
      </c>
      <c r="D1133" s="107">
        <v>43185</v>
      </c>
      <c r="E1133" s="107">
        <v>43202</v>
      </c>
      <c r="F1133" s="108">
        <v>43213</v>
      </c>
      <c r="G1133" s="109">
        <v>19000</v>
      </c>
      <c r="H1133" s="109">
        <v>14.58</v>
      </c>
      <c r="I1133" s="109">
        <v>0</v>
      </c>
      <c r="J1133" s="109">
        <f t="shared" si="17"/>
        <v>19014.580000000002</v>
      </c>
    </row>
    <row r="1134" spans="1:10" s="102" customFormat="1" ht="18" customHeight="1" x14ac:dyDescent="0.2">
      <c r="A1134" s="106" t="s">
        <v>32</v>
      </c>
      <c r="B1134" s="106" t="s">
        <v>13</v>
      </c>
      <c r="C1134" s="107">
        <v>10961</v>
      </c>
      <c r="D1134" s="107">
        <v>42039</v>
      </c>
      <c r="E1134" s="107">
        <v>42045</v>
      </c>
      <c r="F1134" s="108">
        <v>42067</v>
      </c>
      <c r="G1134" s="109">
        <v>11500</v>
      </c>
      <c r="H1134" s="109">
        <v>8.94</v>
      </c>
      <c r="I1134" s="109">
        <v>0</v>
      </c>
      <c r="J1134" s="109">
        <f t="shared" si="17"/>
        <v>11508.94</v>
      </c>
    </row>
    <row r="1135" spans="1:10" s="102" customFormat="1" ht="18" customHeight="1" x14ac:dyDescent="0.2">
      <c r="A1135" s="106" t="s">
        <v>32</v>
      </c>
      <c r="B1135" s="106" t="s">
        <v>13</v>
      </c>
      <c r="C1135" s="107">
        <v>11073</v>
      </c>
      <c r="D1135" s="107">
        <v>42439</v>
      </c>
      <c r="E1135" s="107">
        <v>42443</v>
      </c>
      <c r="F1135" s="108">
        <v>42628</v>
      </c>
      <c r="G1135" s="109">
        <v>50500</v>
      </c>
      <c r="H1135" s="109">
        <v>165.52</v>
      </c>
      <c r="I1135" s="109">
        <v>0</v>
      </c>
      <c r="J1135" s="109">
        <f t="shared" si="17"/>
        <v>50665.52</v>
      </c>
    </row>
    <row r="1136" spans="1:10" s="102" customFormat="1" ht="18" customHeight="1" x14ac:dyDescent="0.2">
      <c r="A1136" s="106" t="s">
        <v>32</v>
      </c>
      <c r="B1136" s="106" t="s">
        <v>17</v>
      </c>
      <c r="C1136" s="107">
        <v>14451</v>
      </c>
      <c r="D1136" s="107">
        <v>42801</v>
      </c>
      <c r="E1136" s="107">
        <v>42803</v>
      </c>
      <c r="F1136" s="108">
        <v>42823</v>
      </c>
      <c r="G1136" s="109">
        <v>15000</v>
      </c>
      <c r="H1136" s="109">
        <v>9.0299999999999994</v>
      </c>
      <c r="I1136" s="109">
        <v>0</v>
      </c>
      <c r="J1136" s="109">
        <f t="shared" si="17"/>
        <v>15009.03</v>
      </c>
    </row>
    <row r="1137" spans="1:10" s="102" customFormat="1" ht="18" customHeight="1" x14ac:dyDescent="0.2">
      <c r="A1137" s="106" t="s">
        <v>32</v>
      </c>
      <c r="B1137" s="106" t="s">
        <v>13</v>
      </c>
      <c r="C1137" s="107">
        <v>13835</v>
      </c>
      <c r="D1137" s="107">
        <v>41917</v>
      </c>
      <c r="E1137" s="107">
        <v>41920</v>
      </c>
      <c r="F1137" s="108">
        <v>41933</v>
      </c>
      <c r="G1137" s="109">
        <v>11500</v>
      </c>
      <c r="H1137" s="109">
        <v>5.1100000000000003</v>
      </c>
      <c r="I1137" s="109">
        <v>0</v>
      </c>
      <c r="J1137" s="109">
        <f t="shared" si="17"/>
        <v>11505.11</v>
      </c>
    </row>
    <row r="1138" spans="1:10" s="102" customFormat="1" ht="18" customHeight="1" x14ac:dyDescent="0.2">
      <c r="A1138" s="106" t="s">
        <v>32</v>
      </c>
      <c r="B1138" s="106" t="s">
        <v>17</v>
      </c>
      <c r="C1138" s="107">
        <v>10786</v>
      </c>
      <c r="D1138" s="107">
        <v>42135</v>
      </c>
      <c r="E1138" s="107">
        <v>42163</v>
      </c>
      <c r="F1138" s="108">
        <v>42703</v>
      </c>
      <c r="G1138" s="109">
        <v>11000</v>
      </c>
      <c r="H1138" s="109">
        <v>64.739999999999995</v>
      </c>
      <c r="I1138" s="109">
        <v>0</v>
      </c>
      <c r="J1138" s="109">
        <f t="shared" si="17"/>
        <v>11064.74</v>
      </c>
    </row>
    <row r="1139" spans="1:10" s="102" customFormat="1" ht="18" customHeight="1" x14ac:dyDescent="0.2">
      <c r="A1139" s="106" t="s">
        <v>32</v>
      </c>
      <c r="B1139" s="106" t="s">
        <v>13</v>
      </c>
      <c r="C1139" s="107">
        <v>17859</v>
      </c>
      <c r="D1139" s="107">
        <v>42924</v>
      </c>
      <c r="E1139" s="107">
        <v>42927</v>
      </c>
      <c r="F1139" s="108">
        <v>42949</v>
      </c>
      <c r="G1139" s="109">
        <v>54500</v>
      </c>
      <c r="H1139" s="109">
        <v>37.33</v>
      </c>
      <c r="I1139" s="109">
        <v>0</v>
      </c>
      <c r="J1139" s="109">
        <f t="shared" si="17"/>
        <v>54537.33</v>
      </c>
    </row>
    <row r="1140" spans="1:10" s="102" customFormat="1" ht="18" customHeight="1" x14ac:dyDescent="0.2">
      <c r="A1140" s="106" t="s">
        <v>32</v>
      </c>
      <c r="B1140" s="106" t="s">
        <v>17</v>
      </c>
      <c r="C1140" s="107">
        <v>13469</v>
      </c>
      <c r="D1140" s="107">
        <v>41992</v>
      </c>
      <c r="E1140" s="107">
        <v>42017</v>
      </c>
      <c r="F1140" s="108">
        <v>42033</v>
      </c>
      <c r="G1140" s="109">
        <v>14000</v>
      </c>
      <c r="H1140" s="109">
        <v>15.94</v>
      </c>
      <c r="I1140" s="109">
        <v>0</v>
      </c>
      <c r="J1140" s="109">
        <f t="shared" si="17"/>
        <v>14015.94</v>
      </c>
    </row>
    <row r="1141" spans="1:10" s="102" customFormat="1" ht="18" customHeight="1" x14ac:dyDescent="0.2">
      <c r="A1141" s="106" t="s">
        <v>32</v>
      </c>
      <c r="B1141" s="106" t="s">
        <v>13</v>
      </c>
      <c r="C1141" s="107">
        <v>11224</v>
      </c>
      <c r="D1141" s="107">
        <v>42763</v>
      </c>
      <c r="E1141" s="107">
        <v>42766</v>
      </c>
      <c r="F1141" s="108">
        <v>42779</v>
      </c>
      <c r="G1141" s="109">
        <v>51500</v>
      </c>
      <c r="H1141" s="109">
        <v>22.58</v>
      </c>
      <c r="I1141" s="109">
        <v>0</v>
      </c>
      <c r="J1141" s="109">
        <f t="shared" si="17"/>
        <v>51522.58</v>
      </c>
    </row>
    <row r="1142" spans="1:10" s="102" customFormat="1" ht="18" customHeight="1" x14ac:dyDescent="0.2">
      <c r="A1142" s="106" t="s">
        <v>32</v>
      </c>
      <c r="B1142" s="106" t="s">
        <v>17</v>
      </c>
      <c r="C1142" s="107">
        <v>10882</v>
      </c>
      <c r="D1142" s="107">
        <v>41989</v>
      </c>
      <c r="E1142" s="107">
        <v>41995</v>
      </c>
      <c r="F1142" s="108">
        <v>42017</v>
      </c>
      <c r="G1142" s="109">
        <v>9000</v>
      </c>
      <c r="H1142" s="109">
        <v>7</v>
      </c>
      <c r="I1142" s="109">
        <v>0</v>
      </c>
      <c r="J1142" s="109">
        <f t="shared" si="17"/>
        <v>9007</v>
      </c>
    </row>
    <row r="1143" spans="1:10" s="102" customFormat="1" ht="18" customHeight="1" x14ac:dyDescent="0.2">
      <c r="A1143" s="106" t="s">
        <v>31</v>
      </c>
      <c r="B1143" s="106" t="s">
        <v>17</v>
      </c>
      <c r="C1143" s="107">
        <v>21173</v>
      </c>
      <c r="D1143" s="107">
        <v>42697</v>
      </c>
      <c r="E1143" s="107">
        <v>42702</v>
      </c>
      <c r="F1143" s="108">
        <v>42718</v>
      </c>
      <c r="G1143" s="109">
        <v>91000</v>
      </c>
      <c r="H1143" s="109">
        <v>52.36</v>
      </c>
      <c r="I1143" s="109">
        <v>0</v>
      </c>
      <c r="J1143" s="109">
        <f t="shared" si="17"/>
        <v>91052.36</v>
      </c>
    </row>
    <row r="1144" spans="1:10" s="102" customFormat="1" ht="18" customHeight="1" x14ac:dyDescent="0.2">
      <c r="A1144" s="106" t="s">
        <v>33</v>
      </c>
      <c r="B1144" s="106" t="s">
        <v>17</v>
      </c>
      <c r="C1144" s="107">
        <v>21173</v>
      </c>
      <c r="D1144" s="107">
        <v>42697</v>
      </c>
      <c r="E1144" s="107">
        <v>42702</v>
      </c>
      <c r="F1144" s="108">
        <v>42718</v>
      </c>
      <c r="G1144" s="109">
        <v>91000</v>
      </c>
      <c r="H1144" s="109">
        <v>52.36</v>
      </c>
      <c r="I1144" s="109">
        <v>0</v>
      </c>
      <c r="J1144" s="109">
        <f t="shared" si="17"/>
        <v>91052.36</v>
      </c>
    </row>
    <row r="1145" spans="1:10" s="102" customFormat="1" ht="18" customHeight="1" x14ac:dyDescent="0.2">
      <c r="A1145" s="106" t="s">
        <v>170</v>
      </c>
      <c r="B1145" s="106" t="s">
        <v>17</v>
      </c>
      <c r="C1145" s="107">
        <v>21173</v>
      </c>
      <c r="D1145" s="107">
        <v>42697</v>
      </c>
      <c r="E1145" s="107">
        <v>42702</v>
      </c>
      <c r="F1145" s="108">
        <v>42718</v>
      </c>
      <c r="G1145" s="109">
        <v>273000</v>
      </c>
      <c r="H1145" s="109">
        <v>157.07</v>
      </c>
      <c r="I1145" s="109">
        <v>0</v>
      </c>
      <c r="J1145" s="109">
        <f t="shared" si="17"/>
        <v>273157.07</v>
      </c>
    </row>
    <row r="1146" spans="1:10" s="102" customFormat="1" ht="18" customHeight="1" x14ac:dyDescent="0.2">
      <c r="A1146" s="106" t="s">
        <v>32</v>
      </c>
      <c r="B1146" s="106" t="s">
        <v>13</v>
      </c>
      <c r="C1146" s="107">
        <v>9201</v>
      </c>
      <c r="D1146" s="107">
        <v>42866</v>
      </c>
      <c r="E1146" s="107">
        <v>42872</v>
      </c>
      <c r="F1146" s="108">
        <v>42887</v>
      </c>
      <c r="G1146" s="109">
        <v>34000</v>
      </c>
      <c r="H1146" s="109">
        <v>19.559999999999999</v>
      </c>
      <c r="I1146" s="109">
        <v>0</v>
      </c>
      <c r="J1146" s="109">
        <f t="shared" si="17"/>
        <v>34019.56</v>
      </c>
    </row>
    <row r="1147" spans="1:10" s="102" customFormat="1" ht="18" customHeight="1" x14ac:dyDescent="0.2">
      <c r="A1147" s="106" t="s">
        <v>32</v>
      </c>
      <c r="B1147" s="106" t="s">
        <v>13</v>
      </c>
      <c r="C1147" s="107">
        <v>17261</v>
      </c>
      <c r="D1147" s="107">
        <v>42630</v>
      </c>
      <c r="E1147" s="107">
        <v>42649</v>
      </c>
      <c r="F1147" s="108">
        <v>42685</v>
      </c>
      <c r="G1147" s="109">
        <v>65000</v>
      </c>
      <c r="H1147" s="109">
        <v>97.95</v>
      </c>
      <c r="I1147" s="109">
        <v>0</v>
      </c>
      <c r="J1147" s="109">
        <f t="shared" si="17"/>
        <v>65097.95</v>
      </c>
    </row>
    <row r="1148" spans="1:10" s="102" customFormat="1" ht="18" customHeight="1" x14ac:dyDescent="0.2">
      <c r="A1148" s="106" t="s">
        <v>32</v>
      </c>
      <c r="B1148" s="106" t="s">
        <v>13</v>
      </c>
      <c r="C1148" s="107">
        <v>15641</v>
      </c>
      <c r="D1148" s="107">
        <v>43445</v>
      </c>
      <c r="E1148" s="107">
        <v>43447</v>
      </c>
      <c r="F1148" s="108">
        <v>43465</v>
      </c>
      <c r="G1148" s="109">
        <v>12000</v>
      </c>
      <c r="H1148" s="109">
        <v>6.58</v>
      </c>
      <c r="I1148" s="109">
        <v>0</v>
      </c>
      <c r="J1148" s="109">
        <f t="shared" si="17"/>
        <v>12006.58</v>
      </c>
    </row>
    <row r="1149" spans="1:10" s="102" customFormat="1" ht="18" customHeight="1" x14ac:dyDescent="0.2">
      <c r="A1149" s="106" t="s">
        <v>31</v>
      </c>
      <c r="B1149" s="106" t="s">
        <v>17</v>
      </c>
      <c r="C1149" s="107">
        <v>18393</v>
      </c>
      <c r="D1149" s="107">
        <v>41967</v>
      </c>
      <c r="E1149" s="107">
        <v>41988</v>
      </c>
      <c r="F1149" s="108">
        <v>42145</v>
      </c>
      <c r="G1149" s="109">
        <v>26000</v>
      </c>
      <c r="H1149" s="109">
        <v>128.56</v>
      </c>
      <c r="I1149" s="109">
        <v>0</v>
      </c>
      <c r="J1149" s="109">
        <f t="shared" si="17"/>
        <v>26128.560000000001</v>
      </c>
    </row>
    <row r="1150" spans="1:10" s="102" customFormat="1" ht="18" customHeight="1" x14ac:dyDescent="0.2">
      <c r="A1150" s="106" t="s">
        <v>36</v>
      </c>
      <c r="B1150" s="106" t="s">
        <v>17</v>
      </c>
      <c r="C1150" s="107">
        <v>18393</v>
      </c>
      <c r="D1150" s="107">
        <v>41967</v>
      </c>
      <c r="E1150" s="107">
        <v>41988</v>
      </c>
      <c r="F1150" s="108">
        <v>42256</v>
      </c>
      <c r="G1150" s="109">
        <v>26000</v>
      </c>
      <c r="H1150" s="109">
        <v>208.72</v>
      </c>
      <c r="I1150" s="109">
        <v>0</v>
      </c>
      <c r="J1150" s="109">
        <f t="shared" si="17"/>
        <v>26208.720000000001</v>
      </c>
    </row>
    <row r="1151" spans="1:10" s="102" customFormat="1" ht="18" customHeight="1" x14ac:dyDescent="0.2">
      <c r="A1151" s="106" t="s">
        <v>33</v>
      </c>
      <c r="B1151" s="106" t="s">
        <v>17</v>
      </c>
      <c r="C1151" s="107">
        <v>18393</v>
      </c>
      <c r="D1151" s="107">
        <v>41967</v>
      </c>
      <c r="E1151" s="107">
        <v>41988</v>
      </c>
      <c r="F1151" s="108">
        <v>42145</v>
      </c>
      <c r="G1151" s="109">
        <v>26000</v>
      </c>
      <c r="H1151" s="109">
        <v>128.56</v>
      </c>
      <c r="I1151" s="109">
        <v>0</v>
      </c>
      <c r="J1151" s="109">
        <f t="shared" si="17"/>
        <v>26128.560000000001</v>
      </c>
    </row>
    <row r="1152" spans="1:10" s="102" customFormat="1" ht="18" customHeight="1" x14ac:dyDescent="0.2">
      <c r="A1152" s="106" t="s">
        <v>38</v>
      </c>
      <c r="B1152" s="106" t="s">
        <v>17</v>
      </c>
      <c r="C1152" s="107">
        <v>18393</v>
      </c>
      <c r="D1152" s="107">
        <v>41967</v>
      </c>
      <c r="E1152" s="107">
        <v>41988</v>
      </c>
      <c r="F1152" s="108">
        <v>42256</v>
      </c>
      <c r="G1152" s="109">
        <v>26000</v>
      </c>
      <c r="H1152" s="109">
        <v>208.72</v>
      </c>
      <c r="I1152" s="109">
        <v>0</v>
      </c>
      <c r="J1152" s="109">
        <f t="shared" si="17"/>
        <v>26208.720000000001</v>
      </c>
    </row>
    <row r="1153" spans="1:10" s="102" customFormat="1" ht="18" customHeight="1" x14ac:dyDescent="0.2">
      <c r="A1153" s="106" t="s">
        <v>32</v>
      </c>
      <c r="B1153" s="106" t="s">
        <v>13</v>
      </c>
      <c r="C1153" s="107">
        <v>11123</v>
      </c>
      <c r="D1153" s="107">
        <v>42939</v>
      </c>
      <c r="E1153" s="107">
        <v>42950</v>
      </c>
      <c r="F1153" s="108">
        <v>43017</v>
      </c>
      <c r="G1153" s="109">
        <v>52000</v>
      </c>
      <c r="H1153" s="109">
        <v>111.12</v>
      </c>
      <c r="I1153" s="109">
        <v>0</v>
      </c>
      <c r="J1153" s="109">
        <f t="shared" si="17"/>
        <v>52111.12</v>
      </c>
    </row>
    <row r="1154" spans="1:10" s="102" customFormat="1" ht="18" customHeight="1" x14ac:dyDescent="0.2">
      <c r="A1154" s="106" t="s">
        <v>40</v>
      </c>
      <c r="B1154" s="106" t="s">
        <v>13</v>
      </c>
      <c r="C1154" s="107">
        <v>35245</v>
      </c>
      <c r="D1154" s="107">
        <v>43461</v>
      </c>
      <c r="E1154" s="107">
        <v>43578</v>
      </c>
      <c r="F1154" s="108">
        <v>43580</v>
      </c>
      <c r="G1154" s="109">
        <v>10000</v>
      </c>
      <c r="H1154" s="109">
        <f>16.3+16.3</f>
        <v>32.6</v>
      </c>
      <c r="I1154" s="109">
        <v>0</v>
      </c>
      <c r="J1154" s="109">
        <f t="shared" si="17"/>
        <v>10032.6</v>
      </c>
    </row>
    <row r="1155" spans="1:10" s="102" customFormat="1" ht="18" customHeight="1" x14ac:dyDescent="0.2">
      <c r="A1155" s="106" t="s">
        <v>32</v>
      </c>
      <c r="B1155" s="106" t="s">
        <v>17</v>
      </c>
      <c r="C1155" s="107">
        <v>13428</v>
      </c>
      <c r="D1155" s="107">
        <v>41745</v>
      </c>
      <c r="E1155" s="107">
        <v>41760</v>
      </c>
      <c r="F1155" s="108">
        <v>41781</v>
      </c>
      <c r="G1155" s="109">
        <v>35000</v>
      </c>
      <c r="H1155" s="109">
        <v>29.16</v>
      </c>
      <c r="I1155" s="109">
        <v>0</v>
      </c>
      <c r="J1155" s="109">
        <f t="shared" si="17"/>
        <v>35029.160000000003</v>
      </c>
    </row>
    <row r="1156" spans="1:10" s="102" customFormat="1" ht="18" customHeight="1" x14ac:dyDescent="0.2">
      <c r="A1156" s="106" t="s">
        <v>32</v>
      </c>
      <c r="B1156" s="106" t="s">
        <v>13</v>
      </c>
      <c r="C1156" s="107">
        <v>15578</v>
      </c>
      <c r="D1156" s="107">
        <v>42509</v>
      </c>
      <c r="E1156" s="107">
        <v>42522</v>
      </c>
      <c r="F1156" s="108">
        <v>42545</v>
      </c>
      <c r="G1156" s="109">
        <v>19500</v>
      </c>
      <c r="H1156" s="109">
        <v>19.23</v>
      </c>
      <c r="I1156" s="109">
        <v>0</v>
      </c>
      <c r="J1156" s="109">
        <f t="shared" si="17"/>
        <v>19519.23</v>
      </c>
    </row>
    <row r="1157" spans="1:10" s="102" customFormat="1" ht="18" customHeight="1" x14ac:dyDescent="0.2">
      <c r="A1157" s="106" t="s">
        <v>32</v>
      </c>
      <c r="B1157" s="106" t="s">
        <v>17</v>
      </c>
      <c r="C1157" s="107">
        <v>14518</v>
      </c>
      <c r="D1157" s="107">
        <v>42659</v>
      </c>
      <c r="E1157" s="107">
        <v>42667</v>
      </c>
      <c r="F1157" s="108">
        <v>42678</v>
      </c>
      <c r="G1157" s="109">
        <v>13500</v>
      </c>
      <c r="H1157" s="109">
        <v>7.03</v>
      </c>
      <c r="I1157" s="109">
        <v>0</v>
      </c>
      <c r="J1157" s="109">
        <f t="shared" si="17"/>
        <v>13507.03</v>
      </c>
    </row>
    <row r="1158" spans="1:10" s="102" customFormat="1" ht="18" customHeight="1" x14ac:dyDescent="0.2">
      <c r="A1158" s="106" t="s">
        <v>32</v>
      </c>
      <c r="B1158" s="106" t="s">
        <v>13</v>
      </c>
      <c r="C1158" s="107">
        <v>12406</v>
      </c>
      <c r="D1158" s="107">
        <v>42588</v>
      </c>
      <c r="E1158" s="107">
        <v>42605</v>
      </c>
      <c r="F1158" s="108">
        <v>42620</v>
      </c>
      <c r="G1158" s="109">
        <v>56500</v>
      </c>
      <c r="H1158" s="109">
        <v>49.53</v>
      </c>
      <c r="I1158" s="109">
        <v>0</v>
      </c>
      <c r="J1158" s="109">
        <f t="shared" si="17"/>
        <v>56549.53</v>
      </c>
    </row>
    <row r="1159" spans="1:10" s="102" customFormat="1" ht="18" customHeight="1" x14ac:dyDescent="0.2">
      <c r="A1159" s="106" t="s">
        <v>32</v>
      </c>
      <c r="B1159" s="106" t="s">
        <v>17</v>
      </c>
      <c r="C1159" s="107">
        <v>14912</v>
      </c>
      <c r="D1159" s="107">
        <v>42754</v>
      </c>
      <c r="E1159" s="107">
        <v>42765</v>
      </c>
      <c r="F1159" s="108">
        <v>42794</v>
      </c>
      <c r="G1159" s="109">
        <v>14500</v>
      </c>
      <c r="H1159" s="109">
        <v>15.9</v>
      </c>
      <c r="I1159" s="109">
        <v>0</v>
      </c>
      <c r="J1159" s="109">
        <f t="shared" si="17"/>
        <v>14515.9</v>
      </c>
    </row>
    <row r="1160" spans="1:10" s="102" customFormat="1" ht="18" customHeight="1" x14ac:dyDescent="0.2">
      <c r="A1160" s="106" t="s">
        <v>32</v>
      </c>
      <c r="B1160" s="106" t="s">
        <v>13</v>
      </c>
      <c r="C1160" s="107">
        <v>10760</v>
      </c>
      <c r="D1160" s="107">
        <v>42800</v>
      </c>
      <c r="E1160" s="107">
        <v>42818</v>
      </c>
      <c r="F1160" s="108">
        <v>42922</v>
      </c>
      <c r="G1160" s="109">
        <v>37500</v>
      </c>
      <c r="H1160" s="109">
        <v>125.34</v>
      </c>
      <c r="I1160" s="109">
        <v>0</v>
      </c>
      <c r="J1160" s="109">
        <f t="shared" ref="J1160:J1223" si="18">+G1160+H1160+I1160</f>
        <v>37625.339999999997</v>
      </c>
    </row>
    <row r="1161" spans="1:10" s="102" customFormat="1" ht="18" customHeight="1" x14ac:dyDescent="0.2">
      <c r="A1161" s="106" t="s">
        <v>32</v>
      </c>
      <c r="B1161" s="106" t="s">
        <v>13</v>
      </c>
      <c r="C1161" s="107">
        <v>9424</v>
      </c>
      <c r="D1161" s="107">
        <v>43039</v>
      </c>
      <c r="E1161" s="107">
        <v>43054</v>
      </c>
      <c r="F1161" s="108">
        <v>43074</v>
      </c>
      <c r="G1161" s="109">
        <v>28000</v>
      </c>
      <c r="H1161" s="109">
        <v>26.85</v>
      </c>
      <c r="I1161" s="109">
        <v>0</v>
      </c>
      <c r="J1161" s="109">
        <f t="shared" si="18"/>
        <v>28026.85</v>
      </c>
    </row>
    <row r="1162" spans="1:10" s="102" customFormat="1" ht="18" customHeight="1" x14ac:dyDescent="0.2">
      <c r="A1162" s="106" t="s">
        <v>32</v>
      </c>
      <c r="B1162" s="106" t="s">
        <v>17</v>
      </c>
      <c r="C1162" s="107">
        <v>17635</v>
      </c>
      <c r="D1162" s="107">
        <v>43238</v>
      </c>
      <c r="E1162" s="107">
        <v>43245</v>
      </c>
      <c r="F1162" s="108">
        <v>43313</v>
      </c>
      <c r="G1162" s="109">
        <v>34000</v>
      </c>
      <c r="H1162" s="109">
        <v>69.86</v>
      </c>
      <c r="I1162" s="109">
        <v>0</v>
      </c>
      <c r="J1162" s="109">
        <f t="shared" si="18"/>
        <v>34069.86</v>
      </c>
    </row>
    <row r="1163" spans="1:10" s="102" customFormat="1" ht="18" customHeight="1" x14ac:dyDescent="0.2">
      <c r="A1163" s="106" t="s">
        <v>40</v>
      </c>
      <c r="B1163" s="106" t="s">
        <v>13</v>
      </c>
      <c r="C1163" s="107">
        <v>43169</v>
      </c>
      <c r="D1163" s="107">
        <v>43204</v>
      </c>
      <c r="E1163" s="107">
        <v>43217</v>
      </c>
      <c r="F1163" s="108">
        <v>43217</v>
      </c>
      <c r="G1163" s="109">
        <v>10000</v>
      </c>
      <c r="H1163" s="109">
        <f>1.78+1.78</f>
        <v>3.56</v>
      </c>
      <c r="I1163" s="109">
        <v>0</v>
      </c>
      <c r="J1163" s="109">
        <f t="shared" si="18"/>
        <v>10003.56</v>
      </c>
    </row>
    <row r="1164" spans="1:10" s="102" customFormat="1" ht="18" customHeight="1" x14ac:dyDescent="0.2">
      <c r="A1164" s="106" t="s">
        <v>32</v>
      </c>
      <c r="B1164" s="106" t="s">
        <v>13</v>
      </c>
      <c r="C1164" s="107">
        <v>14752</v>
      </c>
      <c r="D1164" s="107">
        <v>42828</v>
      </c>
      <c r="E1164" s="107">
        <v>42831</v>
      </c>
      <c r="F1164" s="108">
        <v>42877</v>
      </c>
      <c r="G1164" s="109">
        <v>25500</v>
      </c>
      <c r="H1164" s="109">
        <v>34.229999999999997</v>
      </c>
      <c r="I1164" s="109">
        <v>0</v>
      </c>
      <c r="J1164" s="109">
        <f t="shared" si="18"/>
        <v>25534.23</v>
      </c>
    </row>
    <row r="1165" spans="1:10" s="102" customFormat="1" ht="18" customHeight="1" x14ac:dyDescent="0.2">
      <c r="A1165" s="106" t="s">
        <v>37</v>
      </c>
      <c r="B1165" s="106" t="s">
        <v>13</v>
      </c>
      <c r="C1165" s="107">
        <v>19831</v>
      </c>
      <c r="D1165" s="107">
        <v>42637</v>
      </c>
      <c r="E1165" s="107">
        <v>42646</v>
      </c>
      <c r="F1165" s="108">
        <v>42660</v>
      </c>
      <c r="G1165" s="109">
        <v>10000</v>
      </c>
      <c r="H1165" s="109">
        <v>6.3</v>
      </c>
      <c r="I1165" s="109">
        <v>0</v>
      </c>
      <c r="J1165" s="109">
        <f t="shared" si="18"/>
        <v>10006.299999999999</v>
      </c>
    </row>
    <row r="1166" spans="1:10" s="102" customFormat="1" ht="18" customHeight="1" x14ac:dyDescent="0.2">
      <c r="A1166" s="106" t="s">
        <v>32</v>
      </c>
      <c r="B1166" s="106" t="s">
        <v>13</v>
      </c>
      <c r="C1166" s="107">
        <v>9613</v>
      </c>
      <c r="D1166" s="107">
        <v>43248</v>
      </c>
      <c r="E1166" s="107">
        <v>43279</v>
      </c>
      <c r="F1166" s="108">
        <v>43431</v>
      </c>
      <c r="G1166" s="109">
        <v>9000</v>
      </c>
      <c r="H1166" s="109">
        <v>45.12</v>
      </c>
      <c r="I1166" s="109">
        <v>0</v>
      </c>
      <c r="J1166" s="109">
        <f t="shared" si="18"/>
        <v>9045.1200000000008</v>
      </c>
    </row>
    <row r="1167" spans="1:10" s="102" customFormat="1" ht="18" customHeight="1" x14ac:dyDescent="0.2">
      <c r="A1167" s="106" t="s">
        <v>32</v>
      </c>
      <c r="B1167" s="106" t="s">
        <v>13</v>
      </c>
      <c r="C1167" s="107">
        <v>10287</v>
      </c>
      <c r="D1167" s="107">
        <v>43214</v>
      </c>
      <c r="E1167" s="107">
        <v>43224</v>
      </c>
      <c r="F1167" s="108">
        <v>43263</v>
      </c>
      <c r="G1167" s="109">
        <v>10000</v>
      </c>
      <c r="H1167" s="109">
        <v>13.42</v>
      </c>
      <c r="I1167" s="109">
        <v>0</v>
      </c>
      <c r="J1167" s="109">
        <f t="shared" si="18"/>
        <v>10013.42</v>
      </c>
    </row>
    <row r="1168" spans="1:10" s="102" customFormat="1" ht="18" customHeight="1" x14ac:dyDescent="0.2">
      <c r="A1168" s="106" t="s">
        <v>32</v>
      </c>
      <c r="B1168" s="106" t="s">
        <v>17</v>
      </c>
      <c r="C1168" s="107">
        <v>17148</v>
      </c>
      <c r="D1168" s="107">
        <v>42307</v>
      </c>
      <c r="E1168" s="107">
        <v>42312</v>
      </c>
      <c r="F1168" s="108">
        <v>42457</v>
      </c>
      <c r="G1168" s="109">
        <v>30500</v>
      </c>
      <c r="H1168" s="109">
        <v>26.26</v>
      </c>
      <c r="I1168" s="109">
        <v>0</v>
      </c>
      <c r="J1168" s="109">
        <f t="shared" si="18"/>
        <v>30526.26</v>
      </c>
    </row>
    <row r="1169" spans="1:10" s="102" customFormat="1" ht="18" customHeight="1" x14ac:dyDescent="0.2">
      <c r="A1169" s="106" t="s">
        <v>32</v>
      </c>
      <c r="B1169" s="106" t="s">
        <v>13</v>
      </c>
      <c r="C1169" s="107">
        <v>11713</v>
      </c>
      <c r="D1169" s="107">
        <v>42014</v>
      </c>
      <c r="E1169" s="107">
        <v>42032</v>
      </c>
      <c r="F1169" s="108">
        <v>42074</v>
      </c>
      <c r="G1169" s="109">
        <v>12500</v>
      </c>
      <c r="H1169" s="109">
        <v>20.84</v>
      </c>
      <c r="I1169" s="109">
        <v>0</v>
      </c>
      <c r="J1169" s="109">
        <f t="shared" si="18"/>
        <v>12520.84</v>
      </c>
    </row>
    <row r="1170" spans="1:10" s="102" customFormat="1" ht="18" customHeight="1" x14ac:dyDescent="0.2">
      <c r="A1170" s="106" t="s">
        <v>32</v>
      </c>
      <c r="B1170" s="106" t="s">
        <v>13</v>
      </c>
      <c r="C1170" s="107">
        <v>11610</v>
      </c>
      <c r="D1170" s="107">
        <v>42969</v>
      </c>
      <c r="E1170" s="107">
        <v>42977</v>
      </c>
      <c r="F1170" s="108">
        <v>42983</v>
      </c>
      <c r="G1170" s="109">
        <v>10500</v>
      </c>
      <c r="H1170" s="109">
        <v>4.03</v>
      </c>
      <c r="I1170" s="109">
        <v>0</v>
      </c>
      <c r="J1170" s="109">
        <f t="shared" si="18"/>
        <v>10504.03</v>
      </c>
    </row>
    <row r="1171" spans="1:10" s="102" customFormat="1" ht="18" customHeight="1" x14ac:dyDescent="0.2">
      <c r="A1171" s="106" t="s">
        <v>32</v>
      </c>
      <c r="B1171" s="106" t="s">
        <v>17</v>
      </c>
      <c r="C1171" s="107">
        <v>5488</v>
      </c>
      <c r="D1171" s="107">
        <v>43460</v>
      </c>
      <c r="E1171" s="107">
        <v>43468</v>
      </c>
      <c r="F1171" s="108">
        <v>43480</v>
      </c>
      <c r="G1171" s="109">
        <v>9000</v>
      </c>
      <c r="H1171" s="109">
        <v>4.93</v>
      </c>
      <c r="I1171" s="109">
        <v>0</v>
      </c>
      <c r="J1171" s="109">
        <f t="shared" si="18"/>
        <v>9004.93</v>
      </c>
    </row>
    <row r="1172" spans="1:10" s="102" customFormat="1" ht="18" customHeight="1" x14ac:dyDescent="0.2">
      <c r="A1172" s="106" t="s">
        <v>32</v>
      </c>
      <c r="B1172" s="106" t="s">
        <v>13</v>
      </c>
      <c r="C1172" s="107">
        <v>17812</v>
      </c>
      <c r="D1172" s="107">
        <v>42576</v>
      </c>
      <c r="E1172" s="107">
        <v>42585</v>
      </c>
      <c r="F1172" s="108">
        <v>42598</v>
      </c>
      <c r="G1172" s="109">
        <v>29000</v>
      </c>
      <c r="H1172" s="109">
        <v>17.48</v>
      </c>
      <c r="I1172" s="109">
        <v>0</v>
      </c>
      <c r="J1172" s="109">
        <f t="shared" si="18"/>
        <v>29017.48</v>
      </c>
    </row>
    <row r="1173" spans="1:10" s="102" customFormat="1" ht="18" customHeight="1" x14ac:dyDescent="0.2">
      <c r="A1173" s="106" t="s">
        <v>32</v>
      </c>
      <c r="B1173" s="106" t="s">
        <v>13</v>
      </c>
      <c r="C1173" s="107">
        <v>12482</v>
      </c>
      <c r="D1173" s="107">
        <v>43450</v>
      </c>
      <c r="E1173" s="107">
        <v>43452</v>
      </c>
      <c r="F1173" s="108">
        <v>43479</v>
      </c>
      <c r="G1173" s="109">
        <v>10500</v>
      </c>
      <c r="H1173" s="109">
        <v>6.6199999999999992</v>
      </c>
      <c r="I1173" s="109">
        <v>0</v>
      </c>
      <c r="J1173" s="109">
        <f t="shared" si="18"/>
        <v>10506.62</v>
      </c>
    </row>
    <row r="1174" spans="1:10" s="102" customFormat="1" ht="18" customHeight="1" x14ac:dyDescent="0.2">
      <c r="A1174" s="106" t="s">
        <v>32</v>
      </c>
      <c r="B1174" s="106" t="s">
        <v>13</v>
      </c>
      <c r="C1174" s="107">
        <v>17985</v>
      </c>
      <c r="D1174" s="107">
        <v>42620</v>
      </c>
      <c r="E1174" s="107">
        <v>42621</v>
      </c>
      <c r="F1174" s="108">
        <v>42643</v>
      </c>
      <c r="G1174" s="109">
        <v>26000</v>
      </c>
      <c r="H1174" s="109">
        <v>16.38</v>
      </c>
      <c r="I1174" s="109">
        <v>0</v>
      </c>
      <c r="J1174" s="109">
        <f t="shared" si="18"/>
        <v>26016.38</v>
      </c>
    </row>
    <row r="1175" spans="1:10" s="102" customFormat="1" ht="18" customHeight="1" x14ac:dyDescent="0.2">
      <c r="A1175" s="106" t="s">
        <v>32</v>
      </c>
      <c r="B1175" s="106" t="s">
        <v>13</v>
      </c>
      <c r="C1175" s="107">
        <v>9231</v>
      </c>
      <c r="D1175" s="107">
        <v>42199</v>
      </c>
      <c r="E1175" s="107">
        <v>42214</v>
      </c>
      <c r="F1175" s="108">
        <v>42240</v>
      </c>
      <c r="G1175" s="109">
        <v>13500</v>
      </c>
      <c r="H1175" s="109">
        <v>15.38</v>
      </c>
      <c r="I1175" s="109">
        <v>0</v>
      </c>
      <c r="J1175" s="109">
        <f t="shared" si="18"/>
        <v>13515.38</v>
      </c>
    </row>
    <row r="1176" spans="1:10" s="102" customFormat="1" ht="18" customHeight="1" x14ac:dyDescent="0.2">
      <c r="A1176" s="106" t="s">
        <v>31</v>
      </c>
      <c r="B1176" s="106" t="s">
        <v>17</v>
      </c>
      <c r="C1176" s="107">
        <v>21761</v>
      </c>
      <c r="D1176" s="107">
        <v>42682</v>
      </c>
      <c r="E1176" s="107">
        <v>42691</v>
      </c>
      <c r="F1176" s="108">
        <v>42705</v>
      </c>
      <c r="G1176" s="109">
        <v>53000</v>
      </c>
      <c r="H1176" s="109">
        <v>33.4</v>
      </c>
      <c r="I1176" s="109">
        <v>0</v>
      </c>
      <c r="J1176" s="109">
        <f t="shared" si="18"/>
        <v>53033.4</v>
      </c>
    </row>
    <row r="1177" spans="1:10" s="102" customFormat="1" ht="18" customHeight="1" x14ac:dyDescent="0.2">
      <c r="A1177" s="106" t="s">
        <v>37</v>
      </c>
      <c r="B1177" s="106" t="s">
        <v>17</v>
      </c>
      <c r="C1177" s="107">
        <v>19972</v>
      </c>
      <c r="D1177" s="107">
        <v>41650</v>
      </c>
      <c r="E1177" s="107">
        <v>41663</v>
      </c>
      <c r="F1177" s="108">
        <v>41680</v>
      </c>
      <c r="G1177" s="109">
        <v>20000</v>
      </c>
      <c r="H1177" s="109">
        <f>8.33+8.33</f>
        <v>16.66</v>
      </c>
      <c r="I1177" s="109">
        <v>0</v>
      </c>
      <c r="J1177" s="109">
        <f t="shared" si="18"/>
        <v>20016.66</v>
      </c>
    </row>
    <row r="1178" spans="1:10" s="102" customFormat="1" ht="18" customHeight="1" x14ac:dyDescent="0.2">
      <c r="A1178" s="106" t="s">
        <v>32</v>
      </c>
      <c r="B1178" s="106" t="s">
        <v>17</v>
      </c>
      <c r="C1178" s="107">
        <v>18947</v>
      </c>
      <c r="D1178" s="107">
        <v>41721</v>
      </c>
      <c r="E1178" s="107">
        <v>41737</v>
      </c>
      <c r="F1178" s="108">
        <v>41788</v>
      </c>
      <c r="G1178" s="109">
        <v>50000</v>
      </c>
      <c r="H1178" s="109">
        <v>83.33</v>
      </c>
      <c r="I1178" s="109">
        <v>0</v>
      </c>
      <c r="J1178" s="109">
        <f t="shared" si="18"/>
        <v>50083.33</v>
      </c>
    </row>
    <row r="1179" spans="1:10" s="102" customFormat="1" ht="18" customHeight="1" x14ac:dyDescent="0.2">
      <c r="A1179" s="106" t="s">
        <v>35</v>
      </c>
      <c r="B1179" s="106" t="s">
        <v>17</v>
      </c>
      <c r="C1179" s="107">
        <v>18947</v>
      </c>
      <c r="D1179" s="107">
        <v>41721</v>
      </c>
      <c r="E1179" s="107">
        <v>41737</v>
      </c>
      <c r="F1179" s="108">
        <v>41788</v>
      </c>
      <c r="G1179" s="109">
        <v>50000</v>
      </c>
      <c r="H1179" s="109">
        <v>93.06</v>
      </c>
      <c r="I1179" s="109">
        <v>0</v>
      </c>
      <c r="J1179" s="109">
        <f t="shared" si="18"/>
        <v>50093.06</v>
      </c>
    </row>
    <row r="1180" spans="1:10" s="102" customFormat="1" ht="18" customHeight="1" x14ac:dyDescent="0.2">
      <c r="A1180" s="106" t="s">
        <v>39</v>
      </c>
      <c r="B1180" s="106" t="s">
        <v>17</v>
      </c>
      <c r="C1180" s="107">
        <v>18947</v>
      </c>
      <c r="D1180" s="107">
        <v>41721</v>
      </c>
      <c r="E1180" s="107">
        <v>41737</v>
      </c>
      <c r="F1180" s="108">
        <v>41788</v>
      </c>
      <c r="G1180" s="109">
        <v>50000</v>
      </c>
      <c r="H1180" s="109">
        <v>93.06</v>
      </c>
      <c r="I1180" s="109">
        <v>0</v>
      </c>
      <c r="J1180" s="109">
        <f t="shared" si="18"/>
        <v>50093.06</v>
      </c>
    </row>
    <row r="1181" spans="1:10" s="102" customFormat="1" ht="18" customHeight="1" x14ac:dyDescent="0.2">
      <c r="A1181" s="106" t="s">
        <v>40</v>
      </c>
      <c r="B1181" s="106" t="s">
        <v>13</v>
      </c>
      <c r="C1181" s="107">
        <v>37191</v>
      </c>
      <c r="D1181" s="107">
        <v>42382</v>
      </c>
      <c r="E1181" s="107">
        <v>42389</v>
      </c>
      <c r="F1181" s="108">
        <v>42397</v>
      </c>
      <c r="G1181" s="109">
        <v>10000</v>
      </c>
      <c r="H1181" s="109">
        <v>4.16</v>
      </c>
      <c r="I1181" s="109">
        <v>0</v>
      </c>
      <c r="J1181" s="109">
        <f t="shared" si="18"/>
        <v>10004.16</v>
      </c>
    </row>
    <row r="1182" spans="1:10" s="102" customFormat="1" ht="18" customHeight="1" x14ac:dyDescent="0.2">
      <c r="A1182" s="106" t="s">
        <v>32</v>
      </c>
      <c r="B1182" s="106" t="s">
        <v>13</v>
      </c>
      <c r="C1182" s="107">
        <v>9656</v>
      </c>
      <c r="D1182" s="107">
        <v>42802</v>
      </c>
      <c r="E1182" s="107">
        <v>42808</v>
      </c>
      <c r="F1182" s="108">
        <v>42817</v>
      </c>
      <c r="G1182" s="109">
        <v>10000</v>
      </c>
      <c r="H1182" s="109">
        <v>4.1100000000000003</v>
      </c>
      <c r="I1182" s="109">
        <v>0</v>
      </c>
      <c r="J1182" s="109">
        <f t="shared" si="18"/>
        <v>10004.11</v>
      </c>
    </row>
    <row r="1183" spans="1:10" s="102" customFormat="1" ht="18" customHeight="1" x14ac:dyDescent="0.2">
      <c r="A1183" s="106" t="s">
        <v>32</v>
      </c>
      <c r="B1183" s="106" t="s">
        <v>17</v>
      </c>
      <c r="C1183" s="107">
        <v>7380</v>
      </c>
      <c r="D1183" s="107">
        <v>42102</v>
      </c>
      <c r="E1183" s="107">
        <v>42115</v>
      </c>
      <c r="F1183" s="108">
        <v>42135</v>
      </c>
      <c r="G1183" s="109">
        <v>8000</v>
      </c>
      <c r="H1183" s="109">
        <v>7.32</v>
      </c>
      <c r="I1183" s="109">
        <v>0</v>
      </c>
      <c r="J1183" s="109">
        <f t="shared" si="18"/>
        <v>8007.32</v>
      </c>
    </row>
    <row r="1184" spans="1:10" s="102" customFormat="1" ht="18" customHeight="1" x14ac:dyDescent="0.2">
      <c r="A1184" s="106" t="s">
        <v>32</v>
      </c>
      <c r="B1184" s="106" t="s">
        <v>13</v>
      </c>
      <c r="C1184" s="107">
        <v>11160</v>
      </c>
      <c r="D1184" s="107">
        <v>43373</v>
      </c>
      <c r="E1184" s="107">
        <v>43375</v>
      </c>
      <c r="F1184" s="108">
        <v>43395</v>
      </c>
      <c r="G1184" s="109">
        <v>11500</v>
      </c>
      <c r="H1184" s="109">
        <v>6.93</v>
      </c>
      <c r="I1184" s="109">
        <v>0</v>
      </c>
      <c r="J1184" s="109">
        <f t="shared" si="18"/>
        <v>11506.93</v>
      </c>
    </row>
    <row r="1185" spans="1:10" s="102" customFormat="1" ht="18" customHeight="1" x14ac:dyDescent="0.2">
      <c r="A1185" s="106" t="s">
        <v>32</v>
      </c>
      <c r="B1185" s="106" t="s">
        <v>13</v>
      </c>
      <c r="C1185" s="107">
        <v>10682</v>
      </c>
      <c r="D1185" s="107">
        <v>43271</v>
      </c>
      <c r="E1185" s="107">
        <v>43276</v>
      </c>
      <c r="F1185" s="108">
        <v>43291</v>
      </c>
      <c r="G1185" s="109">
        <v>31500</v>
      </c>
      <c r="H1185" s="109">
        <v>17.260000000000002</v>
      </c>
      <c r="I1185" s="109">
        <v>0</v>
      </c>
      <c r="J1185" s="109">
        <f t="shared" si="18"/>
        <v>31517.26</v>
      </c>
    </row>
    <row r="1186" spans="1:10" s="102" customFormat="1" ht="18" customHeight="1" x14ac:dyDescent="0.2">
      <c r="A1186" s="106" t="s">
        <v>32</v>
      </c>
      <c r="B1186" s="106" t="s">
        <v>17</v>
      </c>
      <c r="C1186" s="107">
        <v>9458</v>
      </c>
      <c r="D1186" s="107">
        <v>42425</v>
      </c>
      <c r="E1186" s="107">
        <v>42431</v>
      </c>
      <c r="F1186" s="108">
        <v>42458</v>
      </c>
      <c r="G1186" s="109">
        <v>11500</v>
      </c>
      <c r="H1186" s="109">
        <v>10.54</v>
      </c>
      <c r="I1186" s="109">
        <v>0</v>
      </c>
      <c r="J1186" s="109">
        <f t="shared" si="18"/>
        <v>11510.54</v>
      </c>
    </row>
    <row r="1187" spans="1:10" s="102" customFormat="1" ht="18" customHeight="1" x14ac:dyDescent="0.2">
      <c r="A1187" s="106" t="s">
        <v>32</v>
      </c>
      <c r="B1187" s="106" t="s">
        <v>13</v>
      </c>
      <c r="C1187" s="107">
        <v>15198</v>
      </c>
      <c r="D1187" s="107">
        <v>42317</v>
      </c>
      <c r="E1187" s="107">
        <v>42345</v>
      </c>
      <c r="F1187" s="108">
        <v>42356</v>
      </c>
      <c r="G1187" s="109">
        <v>16500</v>
      </c>
      <c r="H1187" s="109">
        <v>17.88</v>
      </c>
      <c r="I1187" s="109">
        <v>0</v>
      </c>
      <c r="J1187" s="109">
        <f t="shared" si="18"/>
        <v>16517.88</v>
      </c>
    </row>
    <row r="1188" spans="1:10" s="102" customFormat="1" ht="18" customHeight="1" x14ac:dyDescent="0.2">
      <c r="A1188" s="106" t="s">
        <v>32</v>
      </c>
      <c r="B1188" s="106" t="s">
        <v>13</v>
      </c>
      <c r="C1188" s="107">
        <v>6638</v>
      </c>
      <c r="D1188" s="107">
        <v>42013</v>
      </c>
      <c r="E1188" s="107">
        <v>42074</v>
      </c>
      <c r="F1188" s="108">
        <v>42144</v>
      </c>
      <c r="G1188" s="109">
        <v>13000</v>
      </c>
      <c r="H1188" s="109">
        <v>47.31</v>
      </c>
      <c r="I1188" s="109">
        <v>0</v>
      </c>
      <c r="J1188" s="109">
        <f t="shared" si="18"/>
        <v>13047.31</v>
      </c>
    </row>
    <row r="1189" spans="1:10" s="102" customFormat="1" ht="18" customHeight="1" x14ac:dyDescent="0.2">
      <c r="A1189" s="106" t="s">
        <v>37</v>
      </c>
      <c r="B1189" s="106" t="s">
        <v>13</v>
      </c>
      <c r="C1189" s="107">
        <v>17388</v>
      </c>
      <c r="D1189" s="107">
        <v>41683</v>
      </c>
      <c r="E1189" s="107">
        <v>41708</v>
      </c>
      <c r="F1189" s="108">
        <v>41712</v>
      </c>
      <c r="G1189" s="109">
        <v>20000</v>
      </c>
      <c r="H1189" s="109">
        <f>8.06+8.06</f>
        <v>16.12</v>
      </c>
      <c r="I1189" s="109">
        <v>0</v>
      </c>
      <c r="J1189" s="109">
        <f t="shared" si="18"/>
        <v>20016.12</v>
      </c>
    </row>
    <row r="1190" spans="1:10" s="102" customFormat="1" ht="18" customHeight="1" x14ac:dyDescent="0.2">
      <c r="A1190" s="106" t="s">
        <v>32</v>
      </c>
      <c r="B1190" s="106" t="s">
        <v>17</v>
      </c>
      <c r="C1190" s="107">
        <v>15931</v>
      </c>
      <c r="D1190" s="107">
        <v>43311</v>
      </c>
      <c r="E1190" s="107">
        <v>43313</v>
      </c>
      <c r="F1190" s="108">
        <v>43343</v>
      </c>
      <c r="G1190" s="109">
        <v>26000</v>
      </c>
      <c r="H1190" s="109">
        <v>20.3</v>
      </c>
      <c r="I1190" s="109">
        <v>0</v>
      </c>
      <c r="J1190" s="109">
        <f t="shared" si="18"/>
        <v>26020.3</v>
      </c>
    </row>
    <row r="1191" spans="1:10" s="102" customFormat="1" ht="18" customHeight="1" x14ac:dyDescent="0.2">
      <c r="A1191" s="106" t="s">
        <v>32</v>
      </c>
      <c r="B1191" s="106" t="s">
        <v>13</v>
      </c>
      <c r="C1191" s="107">
        <v>12342</v>
      </c>
      <c r="D1191" s="107">
        <v>43287</v>
      </c>
      <c r="E1191" s="107">
        <v>43287</v>
      </c>
      <c r="F1191" s="108">
        <v>43314</v>
      </c>
      <c r="G1191" s="109">
        <v>31500</v>
      </c>
      <c r="H1191" s="109">
        <v>23.3</v>
      </c>
      <c r="I1191" s="109">
        <v>0</v>
      </c>
      <c r="J1191" s="109">
        <f t="shared" si="18"/>
        <v>31523.3</v>
      </c>
    </row>
    <row r="1192" spans="1:10" s="102" customFormat="1" ht="18" customHeight="1" x14ac:dyDescent="0.2">
      <c r="A1192" s="106" t="s">
        <v>37</v>
      </c>
      <c r="B1192" s="106" t="s">
        <v>13</v>
      </c>
      <c r="C1192" s="107">
        <v>18007</v>
      </c>
      <c r="D1192" s="107">
        <v>42726</v>
      </c>
      <c r="E1192" s="107">
        <v>42741</v>
      </c>
      <c r="F1192" s="108">
        <v>42741</v>
      </c>
      <c r="G1192" s="109">
        <v>20000</v>
      </c>
      <c r="H1192" s="109">
        <v>8.2200000000000006</v>
      </c>
      <c r="I1192" s="109">
        <v>0</v>
      </c>
      <c r="J1192" s="109">
        <f t="shared" si="18"/>
        <v>20008.22</v>
      </c>
    </row>
    <row r="1193" spans="1:10" s="102" customFormat="1" ht="18" customHeight="1" x14ac:dyDescent="0.2">
      <c r="A1193" s="106" t="s">
        <v>32</v>
      </c>
      <c r="B1193" s="106" t="s">
        <v>13</v>
      </c>
      <c r="C1193" s="107">
        <v>10809</v>
      </c>
      <c r="D1193" s="107">
        <v>42394</v>
      </c>
      <c r="E1193" s="107">
        <v>42419</v>
      </c>
      <c r="F1193" s="108">
        <v>42437</v>
      </c>
      <c r="G1193" s="109">
        <v>20000</v>
      </c>
      <c r="H1193" s="109">
        <v>23.89</v>
      </c>
      <c r="I1193" s="109">
        <v>0</v>
      </c>
      <c r="J1193" s="109">
        <f t="shared" si="18"/>
        <v>20023.89</v>
      </c>
    </row>
    <row r="1194" spans="1:10" s="102" customFormat="1" ht="18" customHeight="1" x14ac:dyDescent="0.2">
      <c r="A1194" s="106" t="s">
        <v>37</v>
      </c>
      <c r="B1194" s="106" t="s">
        <v>13</v>
      </c>
      <c r="C1194" s="107">
        <v>20212</v>
      </c>
      <c r="D1194" s="107">
        <v>42552</v>
      </c>
      <c r="E1194" s="107">
        <v>42552</v>
      </c>
      <c r="F1194" s="108">
        <v>42559</v>
      </c>
      <c r="G1194" s="109">
        <v>20000</v>
      </c>
      <c r="H1194" s="109">
        <v>0</v>
      </c>
      <c r="I1194" s="109">
        <v>0</v>
      </c>
      <c r="J1194" s="109">
        <f t="shared" si="18"/>
        <v>20000</v>
      </c>
    </row>
    <row r="1195" spans="1:10" s="102" customFormat="1" ht="18" customHeight="1" x14ac:dyDescent="0.2">
      <c r="A1195" s="106" t="s">
        <v>32</v>
      </c>
      <c r="B1195" s="106" t="s">
        <v>13</v>
      </c>
      <c r="C1195" s="107">
        <v>13952</v>
      </c>
      <c r="D1195" s="107">
        <v>42118</v>
      </c>
      <c r="E1195" s="107">
        <v>42123</v>
      </c>
      <c r="F1195" s="108">
        <v>42132</v>
      </c>
      <c r="G1195" s="109">
        <v>4000</v>
      </c>
      <c r="H1195" s="109">
        <v>1.56</v>
      </c>
      <c r="I1195" s="109">
        <v>0</v>
      </c>
      <c r="J1195" s="109">
        <f t="shared" si="18"/>
        <v>4001.56</v>
      </c>
    </row>
    <row r="1196" spans="1:10" s="102" customFormat="1" ht="18" customHeight="1" x14ac:dyDescent="0.2">
      <c r="A1196" s="106" t="s">
        <v>32</v>
      </c>
      <c r="B1196" s="106" t="s">
        <v>13</v>
      </c>
      <c r="C1196" s="107">
        <v>8813</v>
      </c>
      <c r="D1196" s="107">
        <v>43123</v>
      </c>
      <c r="E1196" s="107">
        <v>43125</v>
      </c>
      <c r="F1196" s="108">
        <v>43147</v>
      </c>
      <c r="G1196" s="109">
        <v>17000</v>
      </c>
      <c r="H1196" s="109">
        <v>11.18</v>
      </c>
      <c r="I1196" s="109">
        <v>0</v>
      </c>
      <c r="J1196" s="109">
        <f t="shared" si="18"/>
        <v>17011.18</v>
      </c>
    </row>
    <row r="1197" spans="1:10" s="102" customFormat="1" ht="18" customHeight="1" x14ac:dyDescent="0.2">
      <c r="A1197" s="106" t="s">
        <v>32</v>
      </c>
      <c r="B1197" s="106" t="s">
        <v>13</v>
      </c>
      <c r="C1197" s="107">
        <v>9058</v>
      </c>
      <c r="D1197" s="107">
        <v>43196</v>
      </c>
      <c r="E1197" s="107">
        <v>43202</v>
      </c>
      <c r="F1197" s="108">
        <v>43249</v>
      </c>
      <c r="G1197" s="109">
        <v>15000</v>
      </c>
      <c r="H1197" s="109">
        <v>21.78</v>
      </c>
      <c r="I1197" s="109">
        <v>0</v>
      </c>
      <c r="J1197" s="109">
        <f t="shared" si="18"/>
        <v>15021.78</v>
      </c>
    </row>
    <row r="1198" spans="1:10" s="102" customFormat="1" ht="18" customHeight="1" x14ac:dyDescent="0.2">
      <c r="A1198" s="106" t="s">
        <v>32</v>
      </c>
      <c r="B1198" s="106" t="s">
        <v>17</v>
      </c>
      <c r="C1198" s="107">
        <v>10779</v>
      </c>
      <c r="D1198" s="107">
        <v>42671</v>
      </c>
      <c r="E1198" s="107">
        <v>42681</v>
      </c>
      <c r="F1198" s="108">
        <v>42689</v>
      </c>
      <c r="G1198" s="109">
        <v>11500</v>
      </c>
      <c r="H1198" s="109">
        <v>5.67</v>
      </c>
      <c r="I1198" s="109">
        <v>0</v>
      </c>
      <c r="J1198" s="109">
        <f t="shared" si="18"/>
        <v>11505.67</v>
      </c>
    </row>
    <row r="1199" spans="1:10" s="102" customFormat="1" ht="18" customHeight="1" x14ac:dyDescent="0.2">
      <c r="A1199" s="106" t="s">
        <v>31</v>
      </c>
      <c r="B1199" s="106" t="s">
        <v>17</v>
      </c>
      <c r="C1199" s="107">
        <v>25361</v>
      </c>
      <c r="D1199" s="107">
        <v>41749</v>
      </c>
      <c r="E1199" s="107">
        <v>41754</v>
      </c>
      <c r="F1199" s="108">
        <v>41775</v>
      </c>
      <c r="G1199" s="109">
        <v>55000</v>
      </c>
      <c r="H1199" s="109">
        <v>39.72</v>
      </c>
      <c r="I1199" s="109">
        <v>0</v>
      </c>
      <c r="J1199" s="109">
        <f t="shared" si="18"/>
        <v>55039.72</v>
      </c>
    </row>
    <row r="1200" spans="1:10" s="102" customFormat="1" ht="18" customHeight="1" x14ac:dyDescent="0.2">
      <c r="A1200" s="106" t="s">
        <v>33</v>
      </c>
      <c r="B1200" s="106" t="s">
        <v>17</v>
      </c>
      <c r="C1200" s="107">
        <v>25361</v>
      </c>
      <c r="D1200" s="107">
        <v>41749</v>
      </c>
      <c r="E1200" s="107">
        <v>41754</v>
      </c>
      <c r="F1200" s="108">
        <v>41775</v>
      </c>
      <c r="G1200" s="109">
        <v>55000</v>
      </c>
      <c r="H1200" s="109">
        <v>39.72</v>
      </c>
      <c r="I1200" s="109">
        <v>0</v>
      </c>
      <c r="J1200" s="109">
        <f t="shared" si="18"/>
        <v>55039.72</v>
      </c>
    </row>
    <row r="1201" spans="1:10" s="102" customFormat="1" ht="18" customHeight="1" x14ac:dyDescent="0.2">
      <c r="A1201" s="106" t="s">
        <v>31</v>
      </c>
      <c r="B1201" s="106" t="s">
        <v>13</v>
      </c>
      <c r="C1201" s="107">
        <v>21759</v>
      </c>
      <c r="D1201" s="107">
        <v>42227</v>
      </c>
      <c r="E1201" s="107">
        <v>42227</v>
      </c>
      <c r="F1201" s="108">
        <v>42228</v>
      </c>
      <c r="G1201" s="109">
        <v>36000</v>
      </c>
      <c r="H1201" s="109">
        <v>0</v>
      </c>
      <c r="I1201" s="109">
        <v>0</v>
      </c>
      <c r="J1201" s="109">
        <f t="shared" si="18"/>
        <v>36000</v>
      </c>
    </row>
    <row r="1202" spans="1:10" s="102" customFormat="1" ht="18" customHeight="1" x14ac:dyDescent="0.2">
      <c r="A1202" s="106" t="s">
        <v>33</v>
      </c>
      <c r="B1202" s="106" t="s">
        <v>13</v>
      </c>
      <c r="C1202" s="107">
        <v>21759</v>
      </c>
      <c r="D1202" s="107">
        <v>42227</v>
      </c>
      <c r="E1202" s="107">
        <v>42227</v>
      </c>
      <c r="F1202" s="108">
        <v>42228</v>
      </c>
      <c r="G1202" s="109">
        <v>36000</v>
      </c>
      <c r="H1202" s="109">
        <v>0</v>
      </c>
      <c r="I1202" s="109">
        <v>0</v>
      </c>
      <c r="J1202" s="109">
        <f t="shared" si="18"/>
        <v>36000</v>
      </c>
    </row>
    <row r="1203" spans="1:10" s="102" customFormat="1" ht="18" customHeight="1" x14ac:dyDescent="0.2">
      <c r="A1203" s="106" t="s">
        <v>31</v>
      </c>
      <c r="B1203" s="106" t="s">
        <v>17</v>
      </c>
      <c r="C1203" s="107">
        <v>19743</v>
      </c>
      <c r="D1203" s="107">
        <v>42390</v>
      </c>
      <c r="E1203" s="107">
        <v>42401</v>
      </c>
      <c r="F1203" s="108">
        <v>42425</v>
      </c>
      <c r="G1203" s="109">
        <v>67000</v>
      </c>
      <c r="H1203" s="109">
        <v>65.14</v>
      </c>
      <c r="I1203" s="109">
        <v>0</v>
      </c>
      <c r="J1203" s="109">
        <f t="shared" si="18"/>
        <v>67065.14</v>
      </c>
    </row>
    <row r="1204" spans="1:10" s="102" customFormat="1" ht="18" customHeight="1" x14ac:dyDescent="0.2">
      <c r="A1204" s="106" t="s">
        <v>31</v>
      </c>
      <c r="B1204" s="106" t="s">
        <v>13</v>
      </c>
      <c r="C1204" s="107">
        <v>19267</v>
      </c>
      <c r="D1204" s="107">
        <v>42488</v>
      </c>
      <c r="E1204" s="107">
        <v>42492</v>
      </c>
      <c r="F1204" s="108">
        <v>42566</v>
      </c>
      <c r="G1204" s="109">
        <v>23000</v>
      </c>
      <c r="H1204" s="109">
        <v>49.15</v>
      </c>
      <c r="I1204" s="109">
        <v>0</v>
      </c>
      <c r="J1204" s="109">
        <f t="shared" si="18"/>
        <v>23049.15</v>
      </c>
    </row>
    <row r="1205" spans="1:10" s="102" customFormat="1" ht="18" customHeight="1" x14ac:dyDescent="0.2">
      <c r="A1205" s="106" t="s">
        <v>37</v>
      </c>
      <c r="B1205" s="106" t="s">
        <v>13</v>
      </c>
      <c r="C1205" s="107">
        <v>19267</v>
      </c>
      <c r="D1205" s="107">
        <v>42488</v>
      </c>
      <c r="E1205" s="107">
        <v>42566</v>
      </c>
      <c r="F1205" s="108">
        <v>42569</v>
      </c>
      <c r="G1205" s="109">
        <v>20000</v>
      </c>
      <c r="H1205" s="109">
        <f>22.19+22.19</f>
        <v>44.38</v>
      </c>
      <c r="I1205" s="109">
        <v>0</v>
      </c>
      <c r="J1205" s="109">
        <f t="shared" si="18"/>
        <v>20044.38</v>
      </c>
    </row>
    <row r="1206" spans="1:10" s="102" customFormat="1" ht="18" customHeight="1" x14ac:dyDescent="0.2">
      <c r="A1206" s="106" t="s">
        <v>33</v>
      </c>
      <c r="B1206" s="106" t="s">
        <v>13</v>
      </c>
      <c r="C1206" s="107">
        <v>19267</v>
      </c>
      <c r="D1206" s="107">
        <v>42488</v>
      </c>
      <c r="E1206" s="107">
        <v>42492</v>
      </c>
      <c r="F1206" s="108">
        <v>42566</v>
      </c>
      <c r="G1206" s="109">
        <v>23000</v>
      </c>
      <c r="H1206" s="109">
        <v>49.15</v>
      </c>
      <c r="I1206" s="109">
        <v>0</v>
      </c>
      <c r="J1206" s="109">
        <f t="shared" si="18"/>
        <v>23049.15</v>
      </c>
    </row>
    <row r="1207" spans="1:10" s="102" customFormat="1" ht="18" customHeight="1" x14ac:dyDescent="0.2">
      <c r="A1207" s="106" t="s">
        <v>170</v>
      </c>
      <c r="B1207" s="106" t="s">
        <v>13</v>
      </c>
      <c r="C1207" s="107">
        <v>19267</v>
      </c>
      <c r="D1207" s="107">
        <v>42488</v>
      </c>
      <c r="E1207" s="107">
        <v>42492</v>
      </c>
      <c r="F1207" s="108">
        <v>42566</v>
      </c>
      <c r="G1207" s="109">
        <v>23000</v>
      </c>
      <c r="H1207" s="109">
        <v>49.15</v>
      </c>
      <c r="I1207" s="109">
        <v>0</v>
      </c>
      <c r="J1207" s="109">
        <f t="shared" si="18"/>
        <v>23049.15</v>
      </c>
    </row>
    <row r="1208" spans="1:10" s="102" customFormat="1" ht="18" customHeight="1" x14ac:dyDescent="0.2">
      <c r="A1208" s="106" t="s">
        <v>32</v>
      </c>
      <c r="B1208" s="106" t="s">
        <v>17</v>
      </c>
      <c r="C1208" s="107">
        <v>10649</v>
      </c>
      <c r="D1208" s="107">
        <v>41954</v>
      </c>
      <c r="E1208" s="107">
        <v>41968</v>
      </c>
      <c r="F1208" s="108">
        <v>41991</v>
      </c>
      <c r="G1208" s="109">
        <v>22500</v>
      </c>
      <c r="H1208" s="109">
        <v>23.1</v>
      </c>
      <c r="I1208" s="109">
        <v>0</v>
      </c>
      <c r="J1208" s="109">
        <f t="shared" si="18"/>
        <v>22523.1</v>
      </c>
    </row>
    <row r="1209" spans="1:10" s="102" customFormat="1" ht="18" customHeight="1" x14ac:dyDescent="0.2">
      <c r="A1209" s="106" t="s">
        <v>32</v>
      </c>
      <c r="B1209" s="106" t="s">
        <v>13</v>
      </c>
      <c r="C1209" s="107">
        <v>18450</v>
      </c>
      <c r="D1209" s="107">
        <v>42193</v>
      </c>
      <c r="E1209" s="107">
        <v>42233</v>
      </c>
      <c r="F1209" s="108">
        <v>42283</v>
      </c>
      <c r="G1209" s="109">
        <v>42000</v>
      </c>
      <c r="H1209" s="109">
        <v>105</v>
      </c>
      <c r="I1209" s="109">
        <v>0</v>
      </c>
      <c r="J1209" s="109">
        <f t="shared" si="18"/>
        <v>42105</v>
      </c>
    </row>
    <row r="1210" spans="1:10" s="102" customFormat="1" ht="18" customHeight="1" x14ac:dyDescent="0.2">
      <c r="A1210" s="106" t="s">
        <v>32</v>
      </c>
      <c r="B1210" s="106" t="s">
        <v>13</v>
      </c>
      <c r="C1210" s="107">
        <v>18085</v>
      </c>
      <c r="D1210" s="107">
        <v>42108</v>
      </c>
      <c r="E1210" s="107">
        <v>42132</v>
      </c>
      <c r="F1210" s="108">
        <v>42153</v>
      </c>
      <c r="G1210" s="109">
        <v>35250</v>
      </c>
      <c r="H1210" s="109">
        <v>44.06</v>
      </c>
      <c r="I1210" s="109">
        <v>0</v>
      </c>
      <c r="J1210" s="109">
        <f t="shared" si="18"/>
        <v>35294.06</v>
      </c>
    </row>
    <row r="1211" spans="1:10" s="102" customFormat="1" ht="18" customHeight="1" x14ac:dyDescent="0.2">
      <c r="A1211" s="106" t="s">
        <v>32</v>
      </c>
      <c r="B1211" s="106" t="s">
        <v>17</v>
      </c>
      <c r="C1211" s="107">
        <v>11215</v>
      </c>
      <c r="D1211" s="107">
        <v>41748</v>
      </c>
      <c r="E1211" s="107">
        <v>41757</v>
      </c>
      <c r="F1211" s="108">
        <v>41780</v>
      </c>
      <c r="G1211" s="109">
        <v>13500</v>
      </c>
      <c r="H1211" s="109">
        <v>12</v>
      </c>
      <c r="I1211" s="109">
        <v>0</v>
      </c>
      <c r="J1211" s="109">
        <f t="shared" si="18"/>
        <v>13512</v>
      </c>
    </row>
    <row r="1212" spans="1:10" s="102" customFormat="1" ht="18" customHeight="1" x14ac:dyDescent="0.2">
      <c r="A1212" s="106" t="s">
        <v>32</v>
      </c>
      <c r="B1212" s="106" t="s">
        <v>17</v>
      </c>
      <c r="C1212" s="107">
        <v>10768</v>
      </c>
      <c r="D1212" s="107">
        <v>43383</v>
      </c>
      <c r="E1212" s="107">
        <v>43388</v>
      </c>
      <c r="F1212" s="108">
        <v>43402</v>
      </c>
      <c r="G1212" s="109">
        <v>12500</v>
      </c>
      <c r="H1212" s="109">
        <v>6.48</v>
      </c>
      <c r="I1212" s="109">
        <v>0</v>
      </c>
      <c r="J1212" s="109">
        <f t="shared" si="18"/>
        <v>12506.48</v>
      </c>
    </row>
    <row r="1213" spans="1:10" s="102" customFormat="1" ht="18" customHeight="1" x14ac:dyDescent="0.2">
      <c r="A1213" s="106" t="s">
        <v>32</v>
      </c>
      <c r="B1213" s="106" t="s">
        <v>13</v>
      </c>
      <c r="C1213" s="107">
        <v>11227</v>
      </c>
      <c r="D1213" s="107">
        <v>42323</v>
      </c>
      <c r="E1213" s="107">
        <v>42325</v>
      </c>
      <c r="F1213" s="108">
        <v>42355</v>
      </c>
      <c r="G1213" s="109">
        <v>13500</v>
      </c>
      <c r="H1213" s="109">
        <v>12</v>
      </c>
      <c r="I1213" s="109">
        <v>0</v>
      </c>
      <c r="J1213" s="109">
        <f t="shared" si="18"/>
        <v>13512</v>
      </c>
    </row>
    <row r="1214" spans="1:10" s="102" customFormat="1" ht="18" customHeight="1" x14ac:dyDescent="0.2">
      <c r="A1214" s="106" t="s">
        <v>32</v>
      </c>
      <c r="B1214" s="106" t="s">
        <v>17</v>
      </c>
      <c r="C1214" s="107">
        <v>11432</v>
      </c>
      <c r="D1214" s="107">
        <v>42931</v>
      </c>
      <c r="E1214" s="107">
        <v>42951</v>
      </c>
      <c r="F1214" s="108">
        <v>42964</v>
      </c>
      <c r="G1214" s="109">
        <v>11500</v>
      </c>
      <c r="H1214" s="109">
        <v>10.4</v>
      </c>
      <c r="I1214" s="109">
        <v>0</v>
      </c>
      <c r="J1214" s="109">
        <f t="shared" si="18"/>
        <v>11510.4</v>
      </c>
    </row>
    <row r="1215" spans="1:10" s="102" customFormat="1" ht="18" customHeight="1" x14ac:dyDescent="0.2">
      <c r="A1215" s="106" t="s">
        <v>32</v>
      </c>
      <c r="B1215" s="106" t="s">
        <v>13</v>
      </c>
      <c r="C1215" s="107">
        <v>12820</v>
      </c>
      <c r="D1215" s="107">
        <v>41981</v>
      </c>
      <c r="E1215" s="107">
        <v>41996</v>
      </c>
      <c r="F1215" s="108">
        <v>42032</v>
      </c>
      <c r="G1215" s="109">
        <v>29500</v>
      </c>
      <c r="H1215" s="109">
        <v>41.79</v>
      </c>
      <c r="I1215" s="109">
        <v>0</v>
      </c>
      <c r="J1215" s="109">
        <f t="shared" si="18"/>
        <v>29541.79</v>
      </c>
    </row>
    <row r="1216" spans="1:10" s="102" customFormat="1" ht="18" customHeight="1" x14ac:dyDescent="0.2">
      <c r="A1216" s="106" t="s">
        <v>32</v>
      </c>
      <c r="B1216" s="106" t="s">
        <v>13</v>
      </c>
      <c r="C1216" s="107">
        <v>14437</v>
      </c>
      <c r="D1216" s="107">
        <v>43090</v>
      </c>
      <c r="E1216" s="107">
        <v>43096</v>
      </c>
      <c r="F1216" s="108">
        <v>43116</v>
      </c>
      <c r="G1216" s="109">
        <v>18000</v>
      </c>
      <c r="H1216" s="109">
        <v>12.82</v>
      </c>
      <c r="I1216" s="109">
        <v>0</v>
      </c>
      <c r="J1216" s="109">
        <f t="shared" si="18"/>
        <v>18012.82</v>
      </c>
    </row>
    <row r="1217" spans="1:10" s="102" customFormat="1" ht="18" customHeight="1" x14ac:dyDescent="0.2">
      <c r="A1217" s="106" t="s">
        <v>32</v>
      </c>
      <c r="B1217" s="106" t="s">
        <v>17</v>
      </c>
      <c r="C1217" s="107">
        <v>5755</v>
      </c>
      <c r="D1217" s="107">
        <v>42665</v>
      </c>
      <c r="E1217" s="107">
        <v>42677</v>
      </c>
      <c r="F1217" s="108">
        <v>43126</v>
      </c>
      <c r="G1217" s="109">
        <v>5500</v>
      </c>
      <c r="H1217" s="109">
        <v>5.58</v>
      </c>
      <c r="I1217" s="109">
        <v>0</v>
      </c>
      <c r="J1217" s="109">
        <f t="shared" si="18"/>
        <v>5505.58</v>
      </c>
    </row>
    <row r="1218" spans="1:10" s="102" customFormat="1" ht="18" customHeight="1" x14ac:dyDescent="0.2">
      <c r="A1218" s="106" t="s">
        <v>31</v>
      </c>
      <c r="B1218" s="106" t="s">
        <v>17</v>
      </c>
      <c r="C1218" s="107">
        <v>21220</v>
      </c>
      <c r="D1218" s="107">
        <v>43110</v>
      </c>
      <c r="E1218" s="107">
        <v>43116</v>
      </c>
      <c r="F1218" s="108">
        <v>43278</v>
      </c>
      <c r="G1218" s="109">
        <v>83000</v>
      </c>
      <c r="H1218" s="109">
        <v>382.03</v>
      </c>
      <c r="I1218" s="109">
        <v>0</v>
      </c>
      <c r="J1218" s="109">
        <f t="shared" si="18"/>
        <v>83382.03</v>
      </c>
    </row>
    <row r="1219" spans="1:10" s="102" customFormat="1" ht="18" customHeight="1" x14ac:dyDescent="0.2">
      <c r="A1219" s="106" t="s">
        <v>33</v>
      </c>
      <c r="B1219" s="106" t="s">
        <v>17</v>
      </c>
      <c r="C1219" s="107">
        <v>21220</v>
      </c>
      <c r="D1219" s="107">
        <v>43110</v>
      </c>
      <c r="E1219" s="107">
        <v>43116</v>
      </c>
      <c r="F1219" s="108">
        <v>43278</v>
      </c>
      <c r="G1219" s="109">
        <v>83000</v>
      </c>
      <c r="H1219" s="109">
        <v>382.03</v>
      </c>
      <c r="I1219" s="109">
        <v>0</v>
      </c>
      <c r="J1219" s="109">
        <f t="shared" si="18"/>
        <v>83382.03</v>
      </c>
    </row>
    <row r="1220" spans="1:10" s="102" customFormat="1" ht="18" customHeight="1" x14ac:dyDescent="0.2">
      <c r="A1220" s="106" t="s">
        <v>170</v>
      </c>
      <c r="B1220" s="106" t="s">
        <v>17</v>
      </c>
      <c r="C1220" s="107">
        <v>21220</v>
      </c>
      <c r="D1220" s="107">
        <v>43110</v>
      </c>
      <c r="E1220" s="107">
        <v>43116</v>
      </c>
      <c r="F1220" s="108">
        <v>43278</v>
      </c>
      <c r="G1220" s="109">
        <v>249000</v>
      </c>
      <c r="H1220" s="109">
        <v>1146.08</v>
      </c>
      <c r="I1220" s="109">
        <v>0</v>
      </c>
      <c r="J1220" s="109">
        <f t="shared" si="18"/>
        <v>250146.08</v>
      </c>
    </row>
    <row r="1221" spans="1:10" s="102" customFormat="1" ht="18" customHeight="1" x14ac:dyDescent="0.2">
      <c r="A1221" s="106" t="s">
        <v>32</v>
      </c>
      <c r="B1221" s="106" t="s">
        <v>13</v>
      </c>
      <c r="C1221" s="107">
        <v>21302</v>
      </c>
      <c r="D1221" s="107">
        <v>43152</v>
      </c>
      <c r="E1221" s="107">
        <v>43178</v>
      </c>
      <c r="F1221" s="108">
        <v>43278</v>
      </c>
      <c r="G1221" s="109">
        <v>58000</v>
      </c>
      <c r="H1221" s="109">
        <v>200.22</v>
      </c>
      <c r="I1221" s="109">
        <v>0</v>
      </c>
      <c r="J1221" s="109">
        <f t="shared" si="18"/>
        <v>58200.22</v>
      </c>
    </row>
    <row r="1222" spans="1:10" s="102" customFormat="1" ht="18" customHeight="1" x14ac:dyDescent="0.2">
      <c r="A1222" s="106" t="s">
        <v>32</v>
      </c>
      <c r="B1222" s="106" t="s">
        <v>13</v>
      </c>
      <c r="C1222" s="107">
        <v>7549</v>
      </c>
      <c r="D1222" s="107">
        <v>42138</v>
      </c>
      <c r="E1222" s="107">
        <v>42159</v>
      </c>
      <c r="F1222" s="108">
        <v>42186</v>
      </c>
      <c r="G1222" s="109">
        <v>10000</v>
      </c>
      <c r="H1222" s="109">
        <v>13.33</v>
      </c>
      <c r="I1222" s="109">
        <v>0</v>
      </c>
      <c r="J1222" s="109">
        <f t="shared" si="18"/>
        <v>10013.33</v>
      </c>
    </row>
    <row r="1223" spans="1:10" s="102" customFormat="1" ht="18" customHeight="1" x14ac:dyDescent="0.2">
      <c r="A1223" s="106" t="s">
        <v>32</v>
      </c>
      <c r="B1223" s="106" t="s">
        <v>13</v>
      </c>
      <c r="C1223" s="107">
        <v>15712</v>
      </c>
      <c r="D1223" s="107">
        <v>43293</v>
      </c>
      <c r="E1223" s="107">
        <v>43311</v>
      </c>
      <c r="F1223" s="108">
        <v>43321</v>
      </c>
      <c r="G1223" s="109">
        <v>20500</v>
      </c>
      <c r="H1223" s="109">
        <v>15.73</v>
      </c>
      <c r="I1223" s="109">
        <v>0</v>
      </c>
      <c r="J1223" s="109">
        <f t="shared" si="18"/>
        <v>20515.73</v>
      </c>
    </row>
    <row r="1224" spans="1:10" s="102" customFormat="1" ht="18" customHeight="1" x14ac:dyDescent="0.2">
      <c r="A1224" s="106" t="s">
        <v>32</v>
      </c>
      <c r="B1224" s="106" t="s">
        <v>13</v>
      </c>
      <c r="C1224" s="107">
        <v>15576</v>
      </c>
      <c r="D1224" s="107">
        <v>42086</v>
      </c>
      <c r="E1224" s="107">
        <v>42103</v>
      </c>
      <c r="F1224" s="108">
        <v>42132</v>
      </c>
      <c r="G1224" s="109">
        <v>35000</v>
      </c>
      <c r="H1224" s="109">
        <v>44.72</v>
      </c>
      <c r="I1224" s="109">
        <v>0</v>
      </c>
      <c r="J1224" s="109">
        <f t="shared" ref="J1224:J1287" si="19">+G1224+H1224+I1224</f>
        <v>35044.720000000001</v>
      </c>
    </row>
    <row r="1225" spans="1:10" s="102" customFormat="1" ht="18" customHeight="1" x14ac:dyDescent="0.2">
      <c r="A1225" s="106" t="s">
        <v>32</v>
      </c>
      <c r="B1225" s="106" t="s">
        <v>17</v>
      </c>
      <c r="C1225" s="107">
        <v>10736</v>
      </c>
      <c r="D1225" s="107">
        <v>42414</v>
      </c>
      <c r="E1225" s="107">
        <v>42424</v>
      </c>
      <c r="F1225" s="108">
        <v>42430</v>
      </c>
      <c r="G1225" s="109">
        <v>12500</v>
      </c>
      <c r="H1225" s="109">
        <v>5.56</v>
      </c>
      <c r="I1225" s="109">
        <v>0</v>
      </c>
      <c r="J1225" s="109">
        <f t="shared" si="19"/>
        <v>12505.56</v>
      </c>
    </row>
    <row r="1226" spans="1:10" s="102" customFormat="1" ht="18" customHeight="1" x14ac:dyDescent="0.2">
      <c r="A1226" s="106" t="s">
        <v>40</v>
      </c>
      <c r="B1226" s="106" t="s">
        <v>13</v>
      </c>
      <c r="C1226" s="107">
        <v>34863</v>
      </c>
      <c r="D1226" s="107">
        <v>43137</v>
      </c>
      <c r="E1226" s="107">
        <v>43161</v>
      </c>
      <c r="F1226" s="108">
        <v>43223</v>
      </c>
      <c r="G1226" s="109">
        <v>5000</v>
      </c>
      <c r="H1226" s="109">
        <v>11.78</v>
      </c>
      <c r="I1226" s="109">
        <v>0</v>
      </c>
      <c r="J1226" s="109">
        <f t="shared" si="19"/>
        <v>5011.78</v>
      </c>
    </row>
    <row r="1227" spans="1:10" s="102" customFormat="1" ht="18" customHeight="1" x14ac:dyDescent="0.2">
      <c r="A1227" s="106" t="s">
        <v>32</v>
      </c>
      <c r="B1227" s="106" t="s">
        <v>17</v>
      </c>
      <c r="C1227" s="107">
        <v>14040</v>
      </c>
      <c r="D1227" s="107">
        <v>42278</v>
      </c>
      <c r="E1227" s="107">
        <v>42282</v>
      </c>
      <c r="F1227" s="108">
        <v>42348</v>
      </c>
      <c r="G1227" s="109">
        <v>15500</v>
      </c>
      <c r="H1227" s="109">
        <v>30.14</v>
      </c>
      <c r="I1227" s="109">
        <v>0</v>
      </c>
      <c r="J1227" s="109">
        <f t="shared" si="19"/>
        <v>15530.14</v>
      </c>
    </row>
    <row r="1228" spans="1:10" s="102" customFormat="1" ht="18" customHeight="1" x14ac:dyDescent="0.2">
      <c r="A1228" s="106" t="s">
        <v>32</v>
      </c>
      <c r="B1228" s="106" t="s">
        <v>13</v>
      </c>
      <c r="C1228" s="107">
        <v>9971</v>
      </c>
      <c r="D1228" s="107">
        <v>42174</v>
      </c>
      <c r="E1228" s="107">
        <v>42214</v>
      </c>
      <c r="F1228" s="108">
        <v>42345</v>
      </c>
      <c r="G1228" s="109">
        <v>24500</v>
      </c>
      <c r="H1228" s="109">
        <v>116.4</v>
      </c>
      <c r="I1228" s="109">
        <v>0</v>
      </c>
      <c r="J1228" s="109">
        <f t="shared" si="19"/>
        <v>24616.400000000001</v>
      </c>
    </row>
    <row r="1229" spans="1:10" s="102" customFormat="1" ht="18" customHeight="1" x14ac:dyDescent="0.2">
      <c r="A1229" s="106" t="s">
        <v>32</v>
      </c>
      <c r="B1229" s="106" t="s">
        <v>13</v>
      </c>
      <c r="C1229" s="107">
        <v>9715</v>
      </c>
      <c r="D1229" s="107">
        <v>42589</v>
      </c>
      <c r="E1229" s="107">
        <v>42622</v>
      </c>
      <c r="F1229" s="108">
        <v>43089</v>
      </c>
      <c r="G1229" s="109">
        <v>18000</v>
      </c>
      <c r="H1229" s="109">
        <v>214.98</v>
      </c>
      <c r="I1229" s="109">
        <v>0</v>
      </c>
      <c r="J1229" s="109">
        <f t="shared" si="19"/>
        <v>18214.98</v>
      </c>
    </row>
    <row r="1230" spans="1:10" s="102" customFormat="1" ht="18" customHeight="1" x14ac:dyDescent="0.2">
      <c r="A1230" s="106" t="s">
        <v>31</v>
      </c>
      <c r="B1230" s="106" t="s">
        <v>13</v>
      </c>
      <c r="C1230" s="107">
        <v>19674</v>
      </c>
      <c r="D1230" s="107">
        <v>42685</v>
      </c>
      <c r="E1230" s="107">
        <v>42692</v>
      </c>
      <c r="F1230" s="108">
        <v>42706</v>
      </c>
      <c r="G1230" s="109">
        <v>67000</v>
      </c>
      <c r="H1230" s="109">
        <v>38.549999999999997</v>
      </c>
      <c r="I1230" s="109">
        <v>0</v>
      </c>
      <c r="J1230" s="109">
        <f t="shared" si="19"/>
        <v>67038.55</v>
      </c>
    </row>
    <row r="1231" spans="1:10" s="102" customFormat="1" ht="18" customHeight="1" x14ac:dyDescent="0.2">
      <c r="A1231" s="106" t="s">
        <v>33</v>
      </c>
      <c r="B1231" s="106" t="s">
        <v>13</v>
      </c>
      <c r="C1231" s="107">
        <v>19674</v>
      </c>
      <c r="D1231" s="107">
        <v>42685</v>
      </c>
      <c r="E1231" s="107">
        <v>42692</v>
      </c>
      <c r="F1231" s="108">
        <v>42706</v>
      </c>
      <c r="G1231" s="109">
        <v>67000</v>
      </c>
      <c r="H1231" s="109">
        <v>38.549999999999997</v>
      </c>
      <c r="I1231" s="109">
        <v>0</v>
      </c>
      <c r="J1231" s="109">
        <f t="shared" si="19"/>
        <v>67038.55</v>
      </c>
    </row>
    <row r="1232" spans="1:10" s="102" customFormat="1" ht="18" customHeight="1" x14ac:dyDescent="0.2">
      <c r="A1232" s="106" t="s">
        <v>170</v>
      </c>
      <c r="B1232" s="106" t="s">
        <v>13</v>
      </c>
      <c r="C1232" s="107">
        <v>19674</v>
      </c>
      <c r="D1232" s="107">
        <v>42685</v>
      </c>
      <c r="E1232" s="107">
        <v>42692</v>
      </c>
      <c r="F1232" s="108">
        <v>42706</v>
      </c>
      <c r="G1232" s="109">
        <v>67000</v>
      </c>
      <c r="H1232" s="109">
        <v>38.549999999999997</v>
      </c>
      <c r="I1232" s="109">
        <v>0</v>
      </c>
      <c r="J1232" s="109">
        <f t="shared" si="19"/>
        <v>67038.55</v>
      </c>
    </row>
    <row r="1233" spans="1:10" s="102" customFormat="1" ht="18" customHeight="1" x14ac:dyDescent="0.2">
      <c r="A1233" s="106" t="s">
        <v>32</v>
      </c>
      <c r="B1233" s="106" t="s">
        <v>17</v>
      </c>
      <c r="C1233" s="107">
        <v>17193</v>
      </c>
      <c r="D1233" s="107">
        <v>41731</v>
      </c>
      <c r="E1233" s="107">
        <v>41752</v>
      </c>
      <c r="F1233" s="108">
        <v>41767</v>
      </c>
      <c r="G1233" s="109">
        <v>22500</v>
      </c>
      <c r="H1233" s="109">
        <v>22.5</v>
      </c>
      <c r="I1233" s="109">
        <v>0</v>
      </c>
      <c r="J1233" s="109">
        <f t="shared" si="19"/>
        <v>22522.5</v>
      </c>
    </row>
    <row r="1234" spans="1:10" s="102" customFormat="1" ht="18" customHeight="1" x14ac:dyDescent="0.2">
      <c r="A1234" s="106" t="s">
        <v>32</v>
      </c>
      <c r="B1234" s="106" t="s">
        <v>13</v>
      </c>
      <c r="C1234" s="107">
        <v>11939</v>
      </c>
      <c r="D1234" s="107">
        <v>42804</v>
      </c>
      <c r="E1234" s="107">
        <v>42814</v>
      </c>
      <c r="F1234" s="108">
        <v>42828</v>
      </c>
      <c r="G1234" s="109">
        <v>20000</v>
      </c>
      <c r="H1234" s="109">
        <v>13.15</v>
      </c>
      <c r="I1234" s="109">
        <v>0</v>
      </c>
      <c r="J1234" s="109">
        <f t="shared" si="19"/>
        <v>20013.150000000001</v>
      </c>
    </row>
    <row r="1235" spans="1:10" s="102" customFormat="1" ht="18" customHeight="1" x14ac:dyDescent="0.2">
      <c r="A1235" s="106" t="s">
        <v>32</v>
      </c>
      <c r="B1235" s="106" t="s">
        <v>17</v>
      </c>
      <c r="C1235" s="107">
        <v>12014</v>
      </c>
      <c r="D1235" s="107">
        <v>42334</v>
      </c>
      <c r="E1235" s="107">
        <v>42338</v>
      </c>
      <c r="F1235" s="108">
        <v>42352</v>
      </c>
      <c r="G1235" s="109">
        <v>14000</v>
      </c>
      <c r="H1235" s="109">
        <v>7</v>
      </c>
      <c r="I1235" s="109">
        <v>0</v>
      </c>
      <c r="J1235" s="109">
        <f t="shared" si="19"/>
        <v>14007</v>
      </c>
    </row>
    <row r="1236" spans="1:10" s="102" customFormat="1" ht="18" customHeight="1" x14ac:dyDescent="0.2">
      <c r="A1236" s="106" t="s">
        <v>32</v>
      </c>
      <c r="B1236" s="106" t="s">
        <v>13</v>
      </c>
      <c r="C1236" s="107">
        <v>9475</v>
      </c>
      <c r="D1236" s="107">
        <v>43427</v>
      </c>
      <c r="E1236" s="107">
        <v>43434</v>
      </c>
      <c r="F1236" s="108">
        <v>43467</v>
      </c>
      <c r="G1236" s="109">
        <v>24000</v>
      </c>
      <c r="H1236" s="109">
        <v>26.3</v>
      </c>
      <c r="I1236" s="109">
        <v>0</v>
      </c>
      <c r="J1236" s="109">
        <f t="shared" si="19"/>
        <v>24026.3</v>
      </c>
    </row>
    <row r="1237" spans="1:10" s="102" customFormat="1" ht="18" customHeight="1" x14ac:dyDescent="0.2">
      <c r="A1237" s="106" t="s">
        <v>32</v>
      </c>
      <c r="B1237" s="106" t="s">
        <v>17</v>
      </c>
      <c r="C1237" s="107">
        <v>5121</v>
      </c>
      <c r="D1237" s="107">
        <v>42094</v>
      </c>
      <c r="E1237" s="107">
        <v>42101</v>
      </c>
      <c r="F1237" s="108">
        <v>42144</v>
      </c>
      <c r="G1237" s="109">
        <v>9000</v>
      </c>
      <c r="H1237" s="109">
        <v>12.52</v>
      </c>
      <c r="I1237" s="109">
        <v>0</v>
      </c>
      <c r="J1237" s="109">
        <f t="shared" si="19"/>
        <v>9012.52</v>
      </c>
    </row>
    <row r="1238" spans="1:10" s="102" customFormat="1" ht="18" customHeight="1" x14ac:dyDescent="0.2">
      <c r="A1238" s="106" t="s">
        <v>32</v>
      </c>
      <c r="B1238" s="106" t="s">
        <v>13</v>
      </c>
      <c r="C1238" s="107">
        <v>13883</v>
      </c>
      <c r="D1238" s="107">
        <v>41914</v>
      </c>
      <c r="E1238" s="107">
        <v>41922</v>
      </c>
      <c r="F1238" s="108">
        <v>41954</v>
      </c>
      <c r="G1238" s="109">
        <v>31000</v>
      </c>
      <c r="H1238" s="109">
        <v>34.44</v>
      </c>
      <c r="I1238" s="109">
        <v>0</v>
      </c>
      <c r="J1238" s="109">
        <f t="shared" si="19"/>
        <v>31034.44</v>
      </c>
    </row>
    <row r="1239" spans="1:10" s="102" customFormat="1" ht="18" customHeight="1" x14ac:dyDescent="0.2">
      <c r="A1239" s="106" t="s">
        <v>32</v>
      </c>
      <c r="B1239" s="106" t="s">
        <v>17</v>
      </c>
      <c r="C1239" s="107">
        <v>9627</v>
      </c>
      <c r="D1239" s="107">
        <v>42739</v>
      </c>
      <c r="E1239" s="107">
        <v>42741</v>
      </c>
      <c r="F1239" s="108">
        <v>42752</v>
      </c>
      <c r="G1239" s="109">
        <v>11500</v>
      </c>
      <c r="H1239" s="109">
        <v>4.0999999999999996</v>
      </c>
      <c r="I1239" s="109">
        <v>0</v>
      </c>
      <c r="J1239" s="109">
        <f t="shared" si="19"/>
        <v>11504.1</v>
      </c>
    </row>
    <row r="1240" spans="1:10" s="102" customFormat="1" ht="18" customHeight="1" x14ac:dyDescent="0.2">
      <c r="A1240" s="106" t="s">
        <v>31</v>
      </c>
      <c r="B1240" s="106" t="s">
        <v>13</v>
      </c>
      <c r="C1240" s="107">
        <v>21446</v>
      </c>
      <c r="D1240" s="107">
        <v>41802</v>
      </c>
      <c r="E1240" s="107">
        <v>41808</v>
      </c>
      <c r="F1240" s="108">
        <v>41829</v>
      </c>
      <c r="G1240" s="109">
        <v>56000</v>
      </c>
      <c r="H1240" s="109">
        <v>42</v>
      </c>
      <c r="I1240" s="109">
        <v>0</v>
      </c>
      <c r="J1240" s="109">
        <f t="shared" si="19"/>
        <v>56042</v>
      </c>
    </row>
    <row r="1241" spans="1:10" s="102" customFormat="1" ht="18" customHeight="1" x14ac:dyDescent="0.2">
      <c r="A1241" s="106" t="s">
        <v>33</v>
      </c>
      <c r="B1241" s="106" t="s">
        <v>13</v>
      </c>
      <c r="C1241" s="107">
        <v>21446</v>
      </c>
      <c r="D1241" s="107">
        <v>41802</v>
      </c>
      <c r="E1241" s="107">
        <v>41808</v>
      </c>
      <c r="F1241" s="108">
        <v>41829</v>
      </c>
      <c r="G1241" s="109">
        <v>56000</v>
      </c>
      <c r="H1241" s="109">
        <v>42</v>
      </c>
      <c r="I1241" s="109">
        <v>0</v>
      </c>
      <c r="J1241" s="109">
        <f t="shared" si="19"/>
        <v>56042</v>
      </c>
    </row>
    <row r="1242" spans="1:10" s="102" customFormat="1" ht="18" customHeight="1" x14ac:dyDescent="0.2">
      <c r="A1242" s="106" t="s">
        <v>32</v>
      </c>
      <c r="B1242" s="106" t="s">
        <v>13</v>
      </c>
      <c r="C1242" s="107">
        <v>9989</v>
      </c>
      <c r="D1242" s="107">
        <v>42799</v>
      </c>
      <c r="E1242" s="107">
        <v>42808</v>
      </c>
      <c r="F1242" s="108">
        <v>42816</v>
      </c>
      <c r="G1242" s="109">
        <v>29000</v>
      </c>
      <c r="H1242" s="109">
        <v>13.51</v>
      </c>
      <c r="I1242" s="109">
        <v>0</v>
      </c>
      <c r="J1242" s="109">
        <f t="shared" si="19"/>
        <v>29013.51</v>
      </c>
    </row>
    <row r="1243" spans="1:10" s="102" customFormat="1" ht="18" customHeight="1" x14ac:dyDescent="0.2">
      <c r="A1243" s="106" t="s">
        <v>32</v>
      </c>
      <c r="B1243" s="106" t="s">
        <v>13</v>
      </c>
      <c r="C1243" s="107">
        <v>16164</v>
      </c>
      <c r="D1243" s="107">
        <v>42900</v>
      </c>
      <c r="E1243" s="107">
        <v>42929</v>
      </c>
      <c r="F1243" s="108">
        <v>42942</v>
      </c>
      <c r="G1243" s="109">
        <v>29500</v>
      </c>
      <c r="H1243" s="109">
        <v>33.950000000000003</v>
      </c>
      <c r="I1243" s="109">
        <v>0</v>
      </c>
      <c r="J1243" s="109">
        <f t="shared" si="19"/>
        <v>29533.95</v>
      </c>
    </row>
    <row r="1244" spans="1:10" s="102" customFormat="1" ht="18" customHeight="1" x14ac:dyDescent="0.2">
      <c r="A1244" s="106" t="s">
        <v>32</v>
      </c>
      <c r="B1244" s="106" t="s">
        <v>13</v>
      </c>
      <c r="C1244" s="107">
        <v>13183</v>
      </c>
      <c r="D1244" s="107">
        <v>41642</v>
      </c>
      <c r="E1244" s="107">
        <v>41647</v>
      </c>
      <c r="F1244" s="108">
        <v>41673</v>
      </c>
      <c r="G1244" s="109">
        <v>10500</v>
      </c>
      <c r="H1244" s="109">
        <v>9.0399999999999991</v>
      </c>
      <c r="I1244" s="109">
        <v>0</v>
      </c>
      <c r="J1244" s="109">
        <f t="shared" si="19"/>
        <v>10509.04</v>
      </c>
    </row>
    <row r="1245" spans="1:10" s="102" customFormat="1" ht="18" customHeight="1" x14ac:dyDescent="0.2">
      <c r="A1245" s="106" t="s">
        <v>32</v>
      </c>
      <c r="B1245" s="106" t="s">
        <v>13</v>
      </c>
      <c r="C1245" s="107">
        <v>17446</v>
      </c>
      <c r="D1245" s="107">
        <v>42222</v>
      </c>
      <c r="E1245" s="107">
        <v>42237</v>
      </c>
      <c r="F1245" s="108">
        <v>42251</v>
      </c>
      <c r="G1245" s="109">
        <v>17500</v>
      </c>
      <c r="H1245" s="109">
        <v>14.1</v>
      </c>
      <c r="I1245" s="109">
        <v>0</v>
      </c>
      <c r="J1245" s="109">
        <f t="shared" si="19"/>
        <v>17514.099999999999</v>
      </c>
    </row>
    <row r="1246" spans="1:10" s="102" customFormat="1" ht="18" customHeight="1" x14ac:dyDescent="0.2">
      <c r="A1246" s="106" t="s">
        <v>31</v>
      </c>
      <c r="B1246" s="106" t="s">
        <v>13</v>
      </c>
      <c r="C1246" s="107">
        <v>26311</v>
      </c>
      <c r="D1246" s="107">
        <v>43149</v>
      </c>
      <c r="E1246" s="107">
        <v>43152</v>
      </c>
      <c r="F1246" s="108">
        <v>43342</v>
      </c>
      <c r="G1246" s="109">
        <v>55000</v>
      </c>
      <c r="H1246" s="109">
        <v>290.82</v>
      </c>
      <c r="I1246" s="109">
        <v>0</v>
      </c>
      <c r="J1246" s="109">
        <f t="shared" si="19"/>
        <v>55290.82</v>
      </c>
    </row>
    <row r="1247" spans="1:10" s="102" customFormat="1" ht="18" customHeight="1" x14ac:dyDescent="0.2">
      <c r="A1247" s="106" t="s">
        <v>33</v>
      </c>
      <c r="B1247" s="106" t="s">
        <v>13</v>
      </c>
      <c r="C1247" s="107">
        <v>26311</v>
      </c>
      <c r="D1247" s="107">
        <v>43149</v>
      </c>
      <c r="E1247" s="107">
        <v>43152</v>
      </c>
      <c r="F1247" s="108">
        <v>43342</v>
      </c>
      <c r="G1247" s="109">
        <v>55000</v>
      </c>
      <c r="H1247" s="109">
        <v>290.82</v>
      </c>
      <c r="I1247" s="109">
        <v>0</v>
      </c>
      <c r="J1247" s="109">
        <f t="shared" si="19"/>
        <v>55290.82</v>
      </c>
    </row>
    <row r="1248" spans="1:10" s="102" customFormat="1" ht="18" customHeight="1" x14ac:dyDescent="0.2">
      <c r="A1248" s="106" t="s">
        <v>170</v>
      </c>
      <c r="B1248" s="106" t="s">
        <v>13</v>
      </c>
      <c r="C1248" s="107">
        <v>26311</v>
      </c>
      <c r="D1248" s="107">
        <v>43149</v>
      </c>
      <c r="E1248" s="107">
        <v>43152</v>
      </c>
      <c r="F1248" s="108">
        <v>43342</v>
      </c>
      <c r="G1248" s="109">
        <v>55000</v>
      </c>
      <c r="H1248" s="109">
        <v>290.82</v>
      </c>
      <c r="I1248" s="109">
        <v>0</v>
      </c>
      <c r="J1248" s="109">
        <f t="shared" si="19"/>
        <v>55290.82</v>
      </c>
    </row>
    <row r="1249" spans="1:10" s="102" customFormat="1" ht="18" customHeight="1" x14ac:dyDescent="0.2">
      <c r="A1249" s="106" t="s">
        <v>32</v>
      </c>
      <c r="B1249" s="106" t="s">
        <v>13</v>
      </c>
      <c r="C1249" s="107">
        <v>12982</v>
      </c>
      <c r="D1249" s="107">
        <v>42037</v>
      </c>
      <c r="E1249" s="107">
        <v>42067</v>
      </c>
      <c r="F1249" s="108">
        <v>42083</v>
      </c>
      <c r="G1249" s="109">
        <v>31500</v>
      </c>
      <c r="H1249" s="109">
        <v>40.25</v>
      </c>
      <c r="I1249" s="109">
        <v>0</v>
      </c>
      <c r="J1249" s="109">
        <f t="shared" si="19"/>
        <v>31540.25</v>
      </c>
    </row>
    <row r="1250" spans="1:10" s="102" customFormat="1" ht="18" customHeight="1" x14ac:dyDescent="0.2">
      <c r="A1250" s="106" t="s">
        <v>32</v>
      </c>
      <c r="B1250" s="106" t="s">
        <v>17</v>
      </c>
      <c r="C1250" s="107">
        <v>13379</v>
      </c>
      <c r="D1250" s="107">
        <v>43430</v>
      </c>
      <c r="E1250" s="107">
        <v>43433</v>
      </c>
      <c r="F1250" s="108">
        <v>43447</v>
      </c>
      <c r="G1250" s="109">
        <v>14500</v>
      </c>
      <c r="H1250" s="109">
        <v>6.75</v>
      </c>
      <c r="I1250" s="109">
        <v>0</v>
      </c>
      <c r="J1250" s="109">
        <f t="shared" si="19"/>
        <v>14506.75</v>
      </c>
    </row>
    <row r="1251" spans="1:10" s="102" customFormat="1" ht="18" customHeight="1" x14ac:dyDescent="0.2">
      <c r="A1251" s="106" t="s">
        <v>32</v>
      </c>
      <c r="B1251" s="106" t="s">
        <v>13</v>
      </c>
      <c r="C1251" s="107">
        <v>14991</v>
      </c>
      <c r="D1251" s="107">
        <v>42630</v>
      </c>
      <c r="E1251" s="107">
        <v>42634</v>
      </c>
      <c r="F1251" s="108">
        <v>42647</v>
      </c>
      <c r="G1251" s="109">
        <v>25000</v>
      </c>
      <c r="H1251" s="109">
        <v>11.64</v>
      </c>
      <c r="I1251" s="109">
        <v>0</v>
      </c>
      <c r="J1251" s="109">
        <f t="shared" si="19"/>
        <v>25011.64</v>
      </c>
    </row>
    <row r="1252" spans="1:10" s="102" customFormat="1" ht="18" customHeight="1" x14ac:dyDescent="0.2">
      <c r="A1252" s="106" t="s">
        <v>32</v>
      </c>
      <c r="B1252" s="106" t="s">
        <v>13</v>
      </c>
      <c r="C1252" s="107">
        <v>5068</v>
      </c>
      <c r="D1252" s="107">
        <v>42520</v>
      </c>
      <c r="E1252" s="107">
        <v>42523</v>
      </c>
      <c r="F1252" s="108">
        <v>42556</v>
      </c>
      <c r="G1252" s="109">
        <v>7500</v>
      </c>
      <c r="H1252" s="109">
        <v>7.4</v>
      </c>
      <c r="I1252" s="109">
        <v>0</v>
      </c>
      <c r="J1252" s="109">
        <f t="shared" si="19"/>
        <v>7507.4</v>
      </c>
    </row>
    <row r="1253" spans="1:10" s="102" customFormat="1" ht="18" customHeight="1" x14ac:dyDescent="0.2">
      <c r="A1253" s="106" t="s">
        <v>31</v>
      </c>
      <c r="B1253" s="106" t="s">
        <v>17</v>
      </c>
      <c r="C1253" s="107">
        <v>19978</v>
      </c>
      <c r="D1253" s="107">
        <v>41954</v>
      </c>
      <c r="E1253" s="107">
        <v>41956</v>
      </c>
      <c r="F1253" s="108">
        <v>42038</v>
      </c>
      <c r="G1253" s="109">
        <v>31000</v>
      </c>
      <c r="H1253" s="109">
        <v>72.33</v>
      </c>
      <c r="I1253" s="109">
        <v>0</v>
      </c>
      <c r="J1253" s="109">
        <f t="shared" si="19"/>
        <v>31072.33</v>
      </c>
    </row>
    <row r="1254" spans="1:10" s="102" customFormat="1" ht="18" customHeight="1" x14ac:dyDescent="0.2">
      <c r="A1254" s="106" t="s">
        <v>36</v>
      </c>
      <c r="B1254" s="106" t="s">
        <v>17</v>
      </c>
      <c r="C1254" s="107">
        <v>19978</v>
      </c>
      <c r="D1254" s="107">
        <v>41954</v>
      </c>
      <c r="E1254" s="107">
        <v>41956</v>
      </c>
      <c r="F1254" s="108">
        <v>42151</v>
      </c>
      <c r="G1254" s="109">
        <v>31000</v>
      </c>
      <c r="H1254" s="109">
        <v>169.64</v>
      </c>
      <c r="I1254" s="109">
        <v>0</v>
      </c>
      <c r="J1254" s="109">
        <f t="shared" si="19"/>
        <v>31169.64</v>
      </c>
    </row>
    <row r="1255" spans="1:10" s="102" customFormat="1" ht="18" customHeight="1" x14ac:dyDescent="0.2">
      <c r="A1255" s="106" t="s">
        <v>32</v>
      </c>
      <c r="B1255" s="106" t="s">
        <v>13</v>
      </c>
      <c r="C1255" s="107">
        <v>17067</v>
      </c>
      <c r="D1255" s="107">
        <v>42438</v>
      </c>
      <c r="E1255" s="107">
        <v>42453</v>
      </c>
      <c r="F1255" s="108">
        <v>42474</v>
      </c>
      <c r="G1255" s="109">
        <v>52500</v>
      </c>
      <c r="H1255" s="109">
        <v>51.78</v>
      </c>
      <c r="I1255" s="109">
        <v>0</v>
      </c>
      <c r="J1255" s="109">
        <f t="shared" si="19"/>
        <v>52551.78</v>
      </c>
    </row>
    <row r="1256" spans="1:10" s="102" customFormat="1" ht="18" customHeight="1" x14ac:dyDescent="0.2">
      <c r="A1256" s="106" t="s">
        <v>32</v>
      </c>
      <c r="B1256" s="106" t="s">
        <v>17</v>
      </c>
      <c r="C1256" s="107">
        <v>16037</v>
      </c>
      <c r="D1256" s="107">
        <v>42787</v>
      </c>
      <c r="E1256" s="107">
        <v>42790</v>
      </c>
      <c r="F1256" s="108">
        <v>42793</v>
      </c>
      <c r="G1256" s="109">
        <v>16000</v>
      </c>
      <c r="H1256" s="109">
        <v>2.63</v>
      </c>
      <c r="I1256" s="109">
        <v>0</v>
      </c>
      <c r="J1256" s="109">
        <f t="shared" si="19"/>
        <v>16002.63</v>
      </c>
    </row>
    <row r="1257" spans="1:10" s="102" customFormat="1" ht="18" customHeight="1" x14ac:dyDescent="0.2">
      <c r="A1257" s="106" t="s">
        <v>32</v>
      </c>
      <c r="B1257" s="106" t="s">
        <v>17</v>
      </c>
      <c r="C1257" s="107">
        <v>15497</v>
      </c>
      <c r="D1257" s="107">
        <v>42796</v>
      </c>
      <c r="E1257" s="107">
        <v>42803</v>
      </c>
      <c r="F1257" s="108">
        <v>42818</v>
      </c>
      <c r="G1257" s="109">
        <v>13500</v>
      </c>
      <c r="H1257" s="109">
        <v>8.14</v>
      </c>
      <c r="I1257" s="109">
        <v>0</v>
      </c>
      <c r="J1257" s="109">
        <f t="shared" si="19"/>
        <v>13508.14</v>
      </c>
    </row>
    <row r="1258" spans="1:10" s="102" customFormat="1" ht="18" customHeight="1" x14ac:dyDescent="0.2">
      <c r="A1258" s="106" t="s">
        <v>32</v>
      </c>
      <c r="B1258" s="106" t="s">
        <v>17</v>
      </c>
      <c r="C1258" s="107">
        <v>11537</v>
      </c>
      <c r="D1258" s="107">
        <v>41686</v>
      </c>
      <c r="E1258" s="107">
        <v>41691</v>
      </c>
      <c r="F1258" s="108">
        <v>41729</v>
      </c>
      <c r="G1258" s="109">
        <v>11500</v>
      </c>
      <c r="H1258" s="109">
        <v>13.74</v>
      </c>
      <c r="I1258" s="109">
        <v>0</v>
      </c>
      <c r="J1258" s="109">
        <f t="shared" si="19"/>
        <v>11513.74</v>
      </c>
    </row>
    <row r="1259" spans="1:10" s="102" customFormat="1" ht="18" customHeight="1" x14ac:dyDescent="0.2">
      <c r="A1259" s="106" t="s">
        <v>32</v>
      </c>
      <c r="B1259" s="106" t="s">
        <v>13</v>
      </c>
      <c r="C1259" s="107">
        <v>9061</v>
      </c>
      <c r="D1259" s="107">
        <v>41706</v>
      </c>
      <c r="E1259" s="107">
        <v>41716</v>
      </c>
      <c r="F1259" s="108">
        <v>41737</v>
      </c>
      <c r="G1259" s="109">
        <v>11500</v>
      </c>
      <c r="H1259" s="109">
        <v>9.9</v>
      </c>
      <c r="I1259" s="109">
        <v>0</v>
      </c>
      <c r="J1259" s="109">
        <f t="shared" si="19"/>
        <v>11509.9</v>
      </c>
    </row>
    <row r="1260" spans="1:10" s="102" customFormat="1" ht="18" customHeight="1" x14ac:dyDescent="0.2">
      <c r="A1260" s="106" t="s">
        <v>31</v>
      </c>
      <c r="B1260" s="106" t="s">
        <v>13</v>
      </c>
      <c r="C1260" s="107">
        <v>24888</v>
      </c>
      <c r="D1260" s="107">
        <v>42655</v>
      </c>
      <c r="E1260" s="107">
        <v>42661</v>
      </c>
      <c r="F1260" s="108">
        <v>42690</v>
      </c>
      <c r="G1260" s="109">
        <v>69000</v>
      </c>
      <c r="H1260" s="109">
        <v>66.16</v>
      </c>
      <c r="I1260" s="109">
        <v>0</v>
      </c>
      <c r="J1260" s="109">
        <f t="shared" si="19"/>
        <v>69066.16</v>
      </c>
    </row>
    <row r="1261" spans="1:10" s="102" customFormat="1" ht="18" customHeight="1" x14ac:dyDescent="0.2">
      <c r="A1261" s="106" t="s">
        <v>33</v>
      </c>
      <c r="B1261" s="106" t="s">
        <v>13</v>
      </c>
      <c r="C1261" s="107">
        <v>24888</v>
      </c>
      <c r="D1261" s="107">
        <v>42655</v>
      </c>
      <c r="E1261" s="107">
        <v>42661</v>
      </c>
      <c r="F1261" s="108">
        <v>42690</v>
      </c>
      <c r="G1261" s="109">
        <v>69000</v>
      </c>
      <c r="H1261" s="109">
        <v>66.16</v>
      </c>
      <c r="I1261" s="109">
        <v>0</v>
      </c>
      <c r="J1261" s="109">
        <f t="shared" si="19"/>
        <v>69066.16</v>
      </c>
    </row>
    <row r="1262" spans="1:10" s="102" customFormat="1" ht="18" customHeight="1" x14ac:dyDescent="0.2">
      <c r="A1262" s="106" t="s">
        <v>32</v>
      </c>
      <c r="B1262" s="106" t="s">
        <v>13</v>
      </c>
      <c r="C1262" s="107">
        <v>13432</v>
      </c>
      <c r="D1262" s="107">
        <v>42715</v>
      </c>
      <c r="E1262" s="107">
        <v>42725</v>
      </c>
      <c r="F1262" s="108">
        <v>42817</v>
      </c>
      <c r="G1262" s="109">
        <v>25500</v>
      </c>
      <c r="H1262" s="109">
        <v>71.25</v>
      </c>
      <c r="I1262" s="109">
        <v>0</v>
      </c>
      <c r="J1262" s="109">
        <f t="shared" si="19"/>
        <v>25571.25</v>
      </c>
    </row>
    <row r="1263" spans="1:10" s="102" customFormat="1" ht="18" customHeight="1" x14ac:dyDescent="0.2">
      <c r="A1263" s="106" t="s">
        <v>32</v>
      </c>
      <c r="B1263" s="106" t="s">
        <v>13</v>
      </c>
      <c r="C1263" s="107">
        <v>13847</v>
      </c>
      <c r="D1263" s="107">
        <v>43414</v>
      </c>
      <c r="E1263" s="107">
        <v>43424</v>
      </c>
      <c r="F1263" s="108">
        <v>43441</v>
      </c>
      <c r="G1263" s="109">
        <v>32500</v>
      </c>
      <c r="H1263" s="109">
        <v>24.04</v>
      </c>
      <c r="I1263" s="109">
        <v>0</v>
      </c>
      <c r="J1263" s="109">
        <f t="shared" si="19"/>
        <v>32524.04</v>
      </c>
    </row>
    <row r="1264" spans="1:10" s="102" customFormat="1" ht="18" customHeight="1" x14ac:dyDescent="0.2">
      <c r="A1264" s="106" t="s">
        <v>32</v>
      </c>
      <c r="B1264" s="106" t="s">
        <v>17</v>
      </c>
      <c r="C1264" s="107">
        <v>8742</v>
      </c>
      <c r="D1264" s="107">
        <v>43027</v>
      </c>
      <c r="E1264" s="107">
        <v>43034</v>
      </c>
      <c r="F1264" s="108">
        <v>43060</v>
      </c>
      <c r="G1264" s="109">
        <v>10000</v>
      </c>
      <c r="H1264" s="109">
        <v>6.93</v>
      </c>
      <c r="I1264" s="109">
        <v>0</v>
      </c>
      <c r="J1264" s="109">
        <f t="shared" si="19"/>
        <v>10006.93</v>
      </c>
    </row>
    <row r="1265" spans="1:10" s="102" customFormat="1" ht="18" customHeight="1" x14ac:dyDescent="0.2">
      <c r="A1265" s="106" t="s">
        <v>32</v>
      </c>
      <c r="B1265" s="106" t="s">
        <v>13</v>
      </c>
      <c r="C1265" s="107">
        <v>10966</v>
      </c>
      <c r="D1265" s="107">
        <v>42329</v>
      </c>
      <c r="E1265" s="107">
        <v>42348</v>
      </c>
      <c r="F1265" s="108">
        <v>42461</v>
      </c>
      <c r="G1265" s="109">
        <v>29000</v>
      </c>
      <c r="H1265" s="109">
        <v>90.45</v>
      </c>
      <c r="I1265" s="109">
        <v>0</v>
      </c>
      <c r="J1265" s="109">
        <f t="shared" si="19"/>
        <v>29090.45</v>
      </c>
    </row>
    <row r="1266" spans="1:10" s="102" customFormat="1" ht="18" customHeight="1" x14ac:dyDescent="0.2">
      <c r="A1266" s="106" t="s">
        <v>37</v>
      </c>
      <c r="B1266" s="106" t="s">
        <v>13</v>
      </c>
      <c r="C1266" s="107">
        <v>31139</v>
      </c>
      <c r="D1266" s="107">
        <v>43076</v>
      </c>
      <c r="E1266" s="107">
        <v>43108</v>
      </c>
      <c r="F1266" s="108">
        <v>43109</v>
      </c>
      <c r="G1266" s="109">
        <v>20000</v>
      </c>
      <c r="H1266" s="109">
        <v>18.079999999999998</v>
      </c>
      <c r="I1266" s="109">
        <v>0</v>
      </c>
      <c r="J1266" s="109">
        <f t="shared" si="19"/>
        <v>20018.080000000002</v>
      </c>
    </row>
    <row r="1267" spans="1:10" s="102" customFormat="1" ht="18" customHeight="1" x14ac:dyDescent="0.2">
      <c r="A1267" s="106" t="s">
        <v>32</v>
      </c>
      <c r="B1267" s="106" t="s">
        <v>13</v>
      </c>
      <c r="C1267" s="107">
        <v>15716</v>
      </c>
      <c r="D1267" s="107">
        <v>42777</v>
      </c>
      <c r="E1267" s="107">
        <v>42800</v>
      </c>
      <c r="F1267" s="108">
        <v>42839</v>
      </c>
      <c r="G1267" s="109">
        <v>13000</v>
      </c>
      <c r="H1267" s="109">
        <v>22.08</v>
      </c>
      <c r="I1267" s="109">
        <v>0</v>
      </c>
      <c r="J1267" s="109">
        <f t="shared" si="19"/>
        <v>13022.08</v>
      </c>
    </row>
    <row r="1268" spans="1:10" s="102" customFormat="1" ht="18" customHeight="1" x14ac:dyDescent="0.2">
      <c r="A1268" s="106" t="s">
        <v>32</v>
      </c>
      <c r="B1268" s="106" t="s">
        <v>13</v>
      </c>
      <c r="C1268" s="107">
        <v>12818</v>
      </c>
      <c r="D1268" s="107">
        <v>43001</v>
      </c>
      <c r="E1268" s="107">
        <v>43010</v>
      </c>
      <c r="F1268" s="108">
        <v>43045</v>
      </c>
      <c r="G1268" s="109">
        <v>39000</v>
      </c>
      <c r="H1268" s="109">
        <v>24.93</v>
      </c>
      <c r="I1268" s="109">
        <v>0</v>
      </c>
      <c r="J1268" s="109">
        <f t="shared" si="19"/>
        <v>39024.93</v>
      </c>
    </row>
    <row r="1269" spans="1:10" s="102" customFormat="1" ht="18" customHeight="1" x14ac:dyDescent="0.2">
      <c r="A1269" s="106" t="s">
        <v>32</v>
      </c>
      <c r="B1269" s="106" t="s">
        <v>13</v>
      </c>
      <c r="C1269" s="107">
        <v>16235</v>
      </c>
      <c r="D1269" s="107">
        <v>43271</v>
      </c>
      <c r="E1269" s="107">
        <v>43278</v>
      </c>
      <c r="F1269" s="108">
        <v>43286</v>
      </c>
      <c r="G1269" s="109">
        <v>19500</v>
      </c>
      <c r="H1269" s="109">
        <v>8.01</v>
      </c>
      <c r="I1269" s="109">
        <v>0</v>
      </c>
      <c r="J1269" s="109">
        <f t="shared" si="19"/>
        <v>19508.009999999998</v>
      </c>
    </row>
    <row r="1270" spans="1:10" s="102" customFormat="1" ht="18" customHeight="1" x14ac:dyDescent="0.2">
      <c r="A1270" s="106" t="s">
        <v>32</v>
      </c>
      <c r="B1270" s="106" t="s">
        <v>13</v>
      </c>
      <c r="C1270" s="107">
        <v>14168</v>
      </c>
      <c r="D1270" s="107">
        <v>42112</v>
      </c>
      <c r="E1270" s="107">
        <v>42138</v>
      </c>
      <c r="F1270" s="108">
        <v>42201</v>
      </c>
      <c r="G1270" s="109">
        <v>18500</v>
      </c>
      <c r="H1270" s="109">
        <v>45.74</v>
      </c>
      <c r="I1270" s="109">
        <v>0</v>
      </c>
      <c r="J1270" s="109">
        <f t="shared" si="19"/>
        <v>18545.740000000002</v>
      </c>
    </row>
    <row r="1271" spans="1:10" s="102" customFormat="1" ht="18" customHeight="1" x14ac:dyDescent="0.2">
      <c r="A1271" s="106" t="s">
        <v>32</v>
      </c>
      <c r="B1271" s="106" t="s">
        <v>13</v>
      </c>
      <c r="C1271" s="107">
        <v>19587</v>
      </c>
      <c r="D1271" s="107">
        <v>41776</v>
      </c>
      <c r="E1271" s="107">
        <v>41782</v>
      </c>
      <c r="F1271" s="108">
        <v>42170</v>
      </c>
      <c r="G1271" s="109">
        <v>68000</v>
      </c>
      <c r="H1271" s="109">
        <v>715.51</v>
      </c>
      <c r="I1271" s="109">
        <v>0</v>
      </c>
      <c r="J1271" s="109">
        <f t="shared" si="19"/>
        <v>68715.509999999995</v>
      </c>
    </row>
    <row r="1272" spans="1:10" s="102" customFormat="1" ht="18" customHeight="1" x14ac:dyDescent="0.2">
      <c r="A1272" s="106" t="s">
        <v>35</v>
      </c>
      <c r="B1272" s="106" t="s">
        <v>13</v>
      </c>
      <c r="C1272" s="107">
        <v>19587</v>
      </c>
      <c r="D1272" s="107">
        <v>41776</v>
      </c>
      <c r="E1272" s="107">
        <v>41782</v>
      </c>
      <c r="F1272" s="108">
        <v>42170</v>
      </c>
      <c r="G1272" s="109">
        <v>68000</v>
      </c>
      <c r="H1272" s="109">
        <v>715.51</v>
      </c>
      <c r="I1272" s="109">
        <v>0</v>
      </c>
      <c r="J1272" s="109">
        <f t="shared" si="19"/>
        <v>68715.509999999995</v>
      </c>
    </row>
    <row r="1273" spans="1:10" s="102" customFormat="1" ht="18" customHeight="1" x14ac:dyDescent="0.2">
      <c r="A1273" s="106" t="s">
        <v>39</v>
      </c>
      <c r="B1273" s="106" t="s">
        <v>13</v>
      </c>
      <c r="C1273" s="107">
        <v>19587</v>
      </c>
      <c r="D1273" s="107">
        <v>41776</v>
      </c>
      <c r="E1273" s="107">
        <v>41782</v>
      </c>
      <c r="F1273" s="108">
        <v>42170</v>
      </c>
      <c r="G1273" s="109">
        <v>68000</v>
      </c>
      <c r="H1273" s="109">
        <v>715.51</v>
      </c>
      <c r="I1273" s="109">
        <v>0</v>
      </c>
      <c r="J1273" s="109">
        <f t="shared" si="19"/>
        <v>68715.509999999995</v>
      </c>
    </row>
    <row r="1274" spans="1:10" s="102" customFormat="1" ht="18" customHeight="1" x14ac:dyDescent="0.2">
      <c r="A1274" s="106" t="s">
        <v>32</v>
      </c>
      <c r="B1274" s="106" t="s">
        <v>13</v>
      </c>
      <c r="C1274" s="107">
        <v>8912</v>
      </c>
      <c r="D1274" s="107">
        <v>42017</v>
      </c>
      <c r="E1274" s="107">
        <v>42051</v>
      </c>
      <c r="F1274" s="108">
        <v>42164</v>
      </c>
      <c r="G1274" s="109">
        <v>21000</v>
      </c>
      <c r="H1274" s="109">
        <v>85.75</v>
      </c>
      <c r="I1274" s="109">
        <v>0</v>
      </c>
      <c r="J1274" s="109">
        <f t="shared" si="19"/>
        <v>21085.75</v>
      </c>
    </row>
    <row r="1275" spans="1:10" s="102" customFormat="1" ht="18" customHeight="1" x14ac:dyDescent="0.2">
      <c r="A1275" s="106" t="s">
        <v>32</v>
      </c>
      <c r="B1275" s="106" t="s">
        <v>17</v>
      </c>
      <c r="C1275" s="107">
        <v>16547</v>
      </c>
      <c r="D1275" s="107">
        <v>41665</v>
      </c>
      <c r="E1275" s="107">
        <v>41668</v>
      </c>
      <c r="F1275" s="108">
        <v>41703</v>
      </c>
      <c r="G1275" s="109">
        <v>17500</v>
      </c>
      <c r="H1275" s="109">
        <v>18.48</v>
      </c>
      <c r="I1275" s="109">
        <v>0</v>
      </c>
      <c r="J1275" s="109">
        <f t="shared" si="19"/>
        <v>17518.48</v>
      </c>
    </row>
    <row r="1276" spans="1:10" s="102" customFormat="1" ht="18" customHeight="1" x14ac:dyDescent="0.2">
      <c r="A1276" s="106" t="s">
        <v>37</v>
      </c>
      <c r="B1276" s="106" t="s">
        <v>17</v>
      </c>
      <c r="C1276" s="107">
        <v>25543</v>
      </c>
      <c r="D1276" s="107">
        <v>43210</v>
      </c>
      <c r="E1276" s="107">
        <v>43230</v>
      </c>
      <c r="F1276" s="108">
        <v>43230</v>
      </c>
      <c r="G1276" s="109">
        <v>10000</v>
      </c>
      <c r="H1276" s="109">
        <v>5.48</v>
      </c>
      <c r="I1276" s="109">
        <v>0</v>
      </c>
      <c r="J1276" s="109">
        <f t="shared" si="19"/>
        <v>10005.48</v>
      </c>
    </row>
    <row r="1277" spans="1:10" s="102" customFormat="1" ht="18" customHeight="1" x14ac:dyDescent="0.2">
      <c r="A1277" s="106" t="s">
        <v>32</v>
      </c>
      <c r="B1277" s="106" t="s">
        <v>13</v>
      </c>
      <c r="C1277" s="107">
        <v>9564</v>
      </c>
      <c r="D1277" s="107">
        <v>43111</v>
      </c>
      <c r="E1277" s="107">
        <v>43125</v>
      </c>
      <c r="F1277" s="108">
        <v>43192</v>
      </c>
      <c r="G1277" s="109">
        <v>43500</v>
      </c>
      <c r="H1277" s="109">
        <v>88.79</v>
      </c>
      <c r="I1277" s="109">
        <v>0</v>
      </c>
      <c r="J1277" s="109">
        <f t="shared" si="19"/>
        <v>43588.79</v>
      </c>
    </row>
    <row r="1278" spans="1:10" s="102" customFormat="1" ht="18" customHeight="1" x14ac:dyDescent="0.2">
      <c r="A1278" s="106" t="s">
        <v>32</v>
      </c>
      <c r="B1278" s="106" t="s">
        <v>17</v>
      </c>
      <c r="C1278" s="107">
        <v>6593</v>
      </c>
      <c r="D1278" s="107">
        <v>42745</v>
      </c>
      <c r="E1278" s="107">
        <v>42761</v>
      </c>
      <c r="F1278" s="108">
        <v>42776</v>
      </c>
      <c r="G1278" s="109">
        <v>11000</v>
      </c>
      <c r="H1278" s="109">
        <v>9.36</v>
      </c>
      <c r="I1278" s="109">
        <v>0</v>
      </c>
      <c r="J1278" s="109">
        <f t="shared" si="19"/>
        <v>11009.36</v>
      </c>
    </row>
    <row r="1279" spans="1:10" s="102" customFormat="1" ht="18" customHeight="1" x14ac:dyDescent="0.2">
      <c r="A1279" s="106" t="s">
        <v>32</v>
      </c>
      <c r="B1279" s="106" t="s">
        <v>13</v>
      </c>
      <c r="C1279" s="107">
        <v>12626</v>
      </c>
      <c r="D1279" s="107">
        <v>43129</v>
      </c>
      <c r="E1279" s="107">
        <v>43136</v>
      </c>
      <c r="F1279" s="108">
        <v>43153</v>
      </c>
      <c r="G1279" s="109">
        <v>53000</v>
      </c>
      <c r="H1279" s="109">
        <v>34.85</v>
      </c>
      <c r="I1279" s="109">
        <v>0</v>
      </c>
      <c r="J1279" s="109">
        <f t="shared" si="19"/>
        <v>53034.85</v>
      </c>
    </row>
    <row r="1280" spans="1:10" s="102" customFormat="1" ht="18" customHeight="1" x14ac:dyDescent="0.2">
      <c r="A1280" s="106" t="s">
        <v>32</v>
      </c>
      <c r="B1280" s="106" t="s">
        <v>13</v>
      </c>
      <c r="C1280" s="107">
        <v>9679</v>
      </c>
      <c r="D1280" s="107">
        <v>43306</v>
      </c>
      <c r="E1280" s="107">
        <v>43319</v>
      </c>
      <c r="F1280" s="108">
        <v>43335</v>
      </c>
      <c r="G1280" s="109">
        <v>38000</v>
      </c>
      <c r="H1280" s="109">
        <v>30.19</v>
      </c>
      <c r="I1280" s="109">
        <v>0</v>
      </c>
      <c r="J1280" s="109">
        <f t="shared" si="19"/>
        <v>38030.19</v>
      </c>
    </row>
    <row r="1281" spans="1:10" s="102" customFormat="1" ht="18" customHeight="1" x14ac:dyDescent="0.2">
      <c r="A1281" s="106" t="s">
        <v>32</v>
      </c>
      <c r="B1281" s="106" t="s">
        <v>17</v>
      </c>
      <c r="C1281" s="107">
        <v>13015</v>
      </c>
      <c r="D1281" s="107">
        <v>42278</v>
      </c>
      <c r="E1281" s="107">
        <v>42304</v>
      </c>
      <c r="F1281" s="108">
        <v>42345</v>
      </c>
      <c r="G1281" s="109">
        <v>27500</v>
      </c>
      <c r="H1281" s="109">
        <v>51.18</v>
      </c>
      <c r="I1281" s="109">
        <v>0</v>
      </c>
      <c r="J1281" s="109">
        <f t="shared" si="19"/>
        <v>27551.18</v>
      </c>
    </row>
    <row r="1282" spans="1:10" s="102" customFormat="1" ht="18" customHeight="1" x14ac:dyDescent="0.2">
      <c r="A1282" s="106" t="s">
        <v>32</v>
      </c>
      <c r="B1282" s="106" t="s">
        <v>13</v>
      </c>
      <c r="C1282" s="107">
        <v>14720</v>
      </c>
      <c r="D1282" s="107">
        <v>41643</v>
      </c>
      <c r="E1282" s="107">
        <v>41648</v>
      </c>
      <c r="F1282" s="108">
        <v>41670</v>
      </c>
      <c r="G1282" s="109">
        <v>11000</v>
      </c>
      <c r="H1282" s="109">
        <v>8.26</v>
      </c>
      <c r="I1282" s="109">
        <v>0</v>
      </c>
      <c r="J1282" s="109">
        <f t="shared" si="19"/>
        <v>11008.26</v>
      </c>
    </row>
    <row r="1283" spans="1:10" s="102" customFormat="1" ht="18" customHeight="1" x14ac:dyDescent="0.2">
      <c r="A1283" s="106" t="s">
        <v>32</v>
      </c>
      <c r="B1283" s="106" t="s">
        <v>13</v>
      </c>
      <c r="C1283" s="107">
        <v>8484</v>
      </c>
      <c r="D1283" s="107">
        <v>41671</v>
      </c>
      <c r="E1283" s="107">
        <v>41712</v>
      </c>
      <c r="F1283" s="108">
        <v>41737</v>
      </c>
      <c r="G1283" s="109">
        <v>12500</v>
      </c>
      <c r="H1283" s="109">
        <v>22.92</v>
      </c>
      <c r="I1283" s="109">
        <v>0</v>
      </c>
      <c r="J1283" s="109">
        <f t="shared" si="19"/>
        <v>12522.92</v>
      </c>
    </row>
    <row r="1284" spans="1:10" s="102" customFormat="1" ht="18" customHeight="1" x14ac:dyDescent="0.2">
      <c r="A1284" s="106" t="s">
        <v>32</v>
      </c>
      <c r="B1284" s="106" t="s">
        <v>13</v>
      </c>
      <c r="C1284" s="107">
        <v>7576</v>
      </c>
      <c r="D1284" s="107">
        <v>43398</v>
      </c>
      <c r="E1284" s="107">
        <v>43413</v>
      </c>
      <c r="F1284" s="108">
        <v>43438</v>
      </c>
      <c r="G1284" s="109">
        <v>16000</v>
      </c>
      <c r="H1284" s="109">
        <v>16.439999999999998</v>
      </c>
      <c r="I1284" s="109">
        <v>0</v>
      </c>
      <c r="J1284" s="109">
        <f t="shared" si="19"/>
        <v>16016.44</v>
      </c>
    </row>
    <row r="1285" spans="1:10" s="102" customFormat="1" ht="18" customHeight="1" x14ac:dyDescent="0.2">
      <c r="A1285" s="106" t="s">
        <v>31</v>
      </c>
      <c r="B1285" s="106" t="s">
        <v>17</v>
      </c>
      <c r="C1285" s="107">
        <v>17089</v>
      </c>
      <c r="D1285" s="107">
        <v>41883</v>
      </c>
      <c r="E1285" s="107">
        <v>41885</v>
      </c>
      <c r="F1285" s="108">
        <v>41949</v>
      </c>
      <c r="G1285" s="109">
        <v>111000</v>
      </c>
      <c r="H1285" s="109">
        <v>203.5</v>
      </c>
      <c r="I1285" s="109">
        <v>0</v>
      </c>
      <c r="J1285" s="109">
        <f t="shared" si="19"/>
        <v>111203.5</v>
      </c>
    </row>
    <row r="1286" spans="1:10" s="102" customFormat="1" ht="18" customHeight="1" x14ac:dyDescent="0.2">
      <c r="A1286" s="106" t="s">
        <v>33</v>
      </c>
      <c r="B1286" s="106" t="s">
        <v>17</v>
      </c>
      <c r="C1286" s="107">
        <v>17089</v>
      </c>
      <c r="D1286" s="107">
        <v>41883</v>
      </c>
      <c r="E1286" s="107">
        <v>41885</v>
      </c>
      <c r="F1286" s="108">
        <v>41949</v>
      </c>
      <c r="G1286" s="109">
        <v>111000</v>
      </c>
      <c r="H1286" s="109">
        <v>203.5</v>
      </c>
      <c r="I1286" s="109">
        <v>0</v>
      </c>
      <c r="J1286" s="109">
        <f t="shared" si="19"/>
        <v>111203.5</v>
      </c>
    </row>
    <row r="1287" spans="1:10" s="102" customFormat="1" ht="18" customHeight="1" x14ac:dyDescent="0.2">
      <c r="A1287" s="106" t="s">
        <v>32</v>
      </c>
      <c r="B1287" s="106" t="s">
        <v>17</v>
      </c>
      <c r="C1287" s="107">
        <v>11051</v>
      </c>
      <c r="D1287" s="107">
        <v>43453</v>
      </c>
      <c r="E1287" s="107">
        <v>43454</v>
      </c>
      <c r="F1287" s="108">
        <v>43479</v>
      </c>
      <c r="G1287" s="109">
        <v>19000</v>
      </c>
      <c r="H1287" s="109">
        <v>13.53</v>
      </c>
      <c r="I1287" s="109">
        <v>0</v>
      </c>
      <c r="J1287" s="109">
        <f t="shared" si="19"/>
        <v>19013.53</v>
      </c>
    </row>
    <row r="1288" spans="1:10" s="102" customFormat="1" ht="18" customHeight="1" x14ac:dyDescent="0.2">
      <c r="A1288" s="106" t="s">
        <v>32</v>
      </c>
      <c r="B1288" s="106" t="s">
        <v>17</v>
      </c>
      <c r="C1288" s="107">
        <v>9666</v>
      </c>
      <c r="D1288" s="107">
        <v>41795</v>
      </c>
      <c r="E1288" s="107">
        <v>41801</v>
      </c>
      <c r="F1288" s="108">
        <v>41816</v>
      </c>
      <c r="G1288" s="109">
        <v>10500</v>
      </c>
      <c r="H1288" s="109">
        <v>6.13</v>
      </c>
      <c r="I1288" s="109">
        <v>0</v>
      </c>
      <c r="J1288" s="109">
        <f t="shared" ref="J1288:J1351" si="20">+G1288+H1288+I1288</f>
        <v>10506.13</v>
      </c>
    </row>
    <row r="1289" spans="1:10" s="102" customFormat="1" ht="18" customHeight="1" x14ac:dyDescent="0.2">
      <c r="A1289" s="106" t="s">
        <v>32</v>
      </c>
      <c r="B1289" s="106" t="s">
        <v>17</v>
      </c>
      <c r="C1289" s="107">
        <v>11450</v>
      </c>
      <c r="D1289" s="107">
        <v>41889</v>
      </c>
      <c r="E1289" s="107">
        <v>41913</v>
      </c>
      <c r="F1289" s="108">
        <v>41933</v>
      </c>
      <c r="G1289" s="109">
        <v>10500</v>
      </c>
      <c r="H1289" s="109">
        <v>12.83</v>
      </c>
      <c r="I1289" s="109">
        <v>0</v>
      </c>
      <c r="J1289" s="109">
        <f t="shared" si="20"/>
        <v>10512.83</v>
      </c>
    </row>
    <row r="1290" spans="1:10" s="102" customFormat="1" ht="18" customHeight="1" x14ac:dyDescent="0.2">
      <c r="A1290" s="106" t="s">
        <v>32</v>
      </c>
      <c r="B1290" s="106" t="s">
        <v>13</v>
      </c>
      <c r="C1290" s="107">
        <v>14167</v>
      </c>
      <c r="D1290" s="107">
        <v>43398</v>
      </c>
      <c r="E1290" s="107">
        <v>43410</v>
      </c>
      <c r="F1290" s="108">
        <v>43431</v>
      </c>
      <c r="G1290" s="109">
        <v>12500</v>
      </c>
      <c r="H1290" s="109">
        <v>11.3</v>
      </c>
      <c r="I1290" s="109">
        <v>0</v>
      </c>
      <c r="J1290" s="109">
        <f t="shared" si="20"/>
        <v>12511.3</v>
      </c>
    </row>
    <row r="1291" spans="1:10" s="102" customFormat="1" ht="18" customHeight="1" x14ac:dyDescent="0.2">
      <c r="A1291" s="106" t="s">
        <v>32</v>
      </c>
      <c r="B1291" s="106" t="s">
        <v>13</v>
      </c>
      <c r="C1291" s="107">
        <v>10532</v>
      </c>
      <c r="D1291" s="107">
        <v>42194</v>
      </c>
      <c r="E1291" s="107">
        <v>42200</v>
      </c>
      <c r="F1291" s="108">
        <v>42212</v>
      </c>
      <c r="G1291" s="109">
        <v>14500</v>
      </c>
      <c r="H1291" s="109">
        <v>7.25</v>
      </c>
      <c r="I1291" s="109">
        <v>0</v>
      </c>
      <c r="J1291" s="109">
        <f t="shared" si="20"/>
        <v>14507.25</v>
      </c>
    </row>
    <row r="1292" spans="1:10" s="102" customFormat="1" ht="18" customHeight="1" x14ac:dyDescent="0.2">
      <c r="A1292" s="106" t="s">
        <v>32</v>
      </c>
      <c r="B1292" s="106" t="s">
        <v>13</v>
      </c>
      <c r="C1292" s="107">
        <v>12433</v>
      </c>
      <c r="D1292" s="107">
        <v>43340</v>
      </c>
      <c r="E1292" s="107">
        <v>43343</v>
      </c>
      <c r="F1292" s="108">
        <v>43381</v>
      </c>
      <c r="G1292" s="109">
        <v>26500</v>
      </c>
      <c r="H1292" s="109">
        <v>29.77</v>
      </c>
      <c r="I1292" s="109">
        <v>0</v>
      </c>
      <c r="J1292" s="109">
        <f t="shared" si="20"/>
        <v>26529.77</v>
      </c>
    </row>
    <row r="1293" spans="1:10" s="102" customFormat="1" ht="18" customHeight="1" x14ac:dyDescent="0.2">
      <c r="A1293" s="106" t="s">
        <v>32</v>
      </c>
      <c r="B1293" s="106" t="s">
        <v>13</v>
      </c>
      <c r="C1293" s="107">
        <v>20113</v>
      </c>
      <c r="D1293" s="107">
        <v>42679</v>
      </c>
      <c r="E1293" s="107">
        <v>42692</v>
      </c>
      <c r="F1293" s="108">
        <v>42705</v>
      </c>
      <c r="G1293" s="109">
        <v>70000</v>
      </c>
      <c r="H1293" s="109">
        <v>49.86</v>
      </c>
      <c r="I1293" s="109">
        <v>0</v>
      </c>
      <c r="J1293" s="109">
        <f t="shared" si="20"/>
        <v>70049.86</v>
      </c>
    </row>
    <row r="1294" spans="1:10" s="102" customFormat="1" ht="18" customHeight="1" x14ac:dyDescent="0.2">
      <c r="A1294" s="106" t="s">
        <v>37</v>
      </c>
      <c r="B1294" s="106" t="s">
        <v>13</v>
      </c>
      <c r="C1294" s="107">
        <v>20113</v>
      </c>
      <c r="D1294" s="107">
        <v>42679</v>
      </c>
      <c r="E1294" s="107">
        <v>42695</v>
      </c>
      <c r="F1294" s="108">
        <v>42696</v>
      </c>
      <c r="G1294" s="109">
        <v>20000</v>
      </c>
      <c r="H1294" s="109">
        <f>4.66+4.66</f>
        <v>9.32</v>
      </c>
      <c r="I1294" s="109">
        <v>0</v>
      </c>
      <c r="J1294" s="109">
        <f t="shared" si="20"/>
        <v>20009.32</v>
      </c>
    </row>
    <row r="1295" spans="1:10" s="102" customFormat="1" ht="18" customHeight="1" x14ac:dyDescent="0.2">
      <c r="A1295" s="106" t="s">
        <v>32</v>
      </c>
      <c r="B1295" s="106" t="s">
        <v>17</v>
      </c>
      <c r="C1295" s="107">
        <v>12149</v>
      </c>
      <c r="D1295" s="107">
        <v>41860</v>
      </c>
      <c r="E1295" s="107">
        <v>41869</v>
      </c>
      <c r="F1295" s="108">
        <v>41935</v>
      </c>
      <c r="G1295" s="109">
        <v>10500</v>
      </c>
      <c r="H1295" s="109">
        <v>21.88</v>
      </c>
      <c r="I1295" s="109">
        <v>0</v>
      </c>
      <c r="J1295" s="109">
        <f t="shared" si="20"/>
        <v>10521.88</v>
      </c>
    </row>
    <row r="1296" spans="1:10" s="102" customFormat="1" ht="18" customHeight="1" x14ac:dyDescent="0.2">
      <c r="A1296" s="106" t="s">
        <v>32</v>
      </c>
      <c r="B1296" s="106" t="s">
        <v>17</v>
      </c>
      <c r="C1296" s="107">
        <v>7990</v>
      </c>
      <c r="D1296" s="107">
        <v>42733</v>
      </c>
      <c r="E1296" s="107">
        <v>42739</v>
      </c>
      <c r="F1296" s="108">
        <v>42767</v>
      </c>
      <c r="G1296" s="109">
        <v>36500</v>
      </c>
      <c r="H1296" s="109">
        <v>204</v>
      </c>
      <c r="I1296" s="109">
        <v>0</v>
      </c>
      <c r="J1296" s="109">
        <f t="shared" si="20"/>
        <v>36704</v>
      </c>
    </row>
    <row r="1297" spans="1:10" s="102" customFormat="1" ht="18" customHeight="1" x14ac:dyDescent="0.2">
      <c r="A1297" s="106" t="s">
        <v>31</v>
      </c>
      <c r="B1297" s="106" t="s">
        <v>17</v>
      </c>
      <c r="C1297" s="107">
        <v>22252</v>
      </c>
      <c r="D1297" s="107">
        <v>42182</v>
      </c>
      <c r="E1297" s="107">
        <v>42187</v>
      </c>
      <c r="F1297" s="108">
        <v>42534</v>
      </c>
      <c r="G1297" s="109">
        <v>118000</v>
      </c>
      <c r="H1297" s="109">
        <v>1153.78</v>
      </c>
      <c r="I1297" s="109">
        <v>0</v>
      </c>
      <c r="J1297" s="109">
        <f t="shared" si="20"/>
        <v>119153.78</v>
      </c>
    </row>
    <row r="1298" spans="1:10" s="102" customFormat="1" ht="18" customHeight="1" x14ac:dyDescent="0.2">
      <c r="A1298" s="106" t="s">
        <v>33</v>
      </c>
      <c r="B1298" s="106" t="s">
        <v>17</v>
      </c>
      <c r="C1298" s="107">
        <v>22252</v>
      </c>
      <c r="D1298" s="107">
        <v>42182</v>
      </c>
      <c r="E1298" s="107">
        <v>42187</v>
      </c>
      <c r="F1298" s="108">
        <v>42534</v>
      </c>
      <c r="G1298" s="109">
        <v>118000</v>
      </c>
      <c r="H1298" s="109">
        <v>1153.78</v>
      </c>
      <c r="I1298" s="109">
        <v>0</v>
      </c>
      <c r="J1298" s="109">
        <f t="shared" si="20"/>
        <v>119153.78</v>
      </c>
    </row>
    <row r="1299" spans="1:10" s="102" customFormat="1" ht="18" customHeight="1" x14ac:dyDescent="0.2">
      <c r="A1299" s="106" t="s">
        <v>170</v>
      </c>
      <c r="B1299" s="106" t="s">
        <v>17</v>
      </c>
      <c r="C1299" s="107">
        <v>22252</v>
      </c>
      <c r="D1299" s="107">
        <v>42182</v>
      </c>
      <c r="E1299" s="107">
        <v>42187</v>
      </c>
      <c r="F1299" s="108">
        <v>42534</v>
      </c>
      <c r="G1299" s="109">
        <v>354000</v>
      </c>
      <c r="H1299" s="109">
        <v>3461.33</v>
      </c>
      <c r="I1299" s="109">
        <v>0</v>
      </c>
      <c r="J1299" s="109">
        <f t="shared" si="20"/>
        <v>357461.33</v>
      </c>
    </row>
    <row r="1300" spans="1:10" s="102" customFormat="1" ht="18" customHeight="1" x14ac:dyDescent="0.2">
      <c r="A1300" s="106" t="s">
        <v>32</v>
      </c>
      <c r="B1300" s="106" t="s">
        <v>17</v>
      </c>
      <c r="C1300" s="107">
        <v>14418</v>
      </c>
      <c r="D1300" s="107">
        <v>42590</v>
      </c>
      <c r="E1300" s="107">
        <v>42643</v>
      </c>
      <c r="F1300" s="108">
        <v>42705</v>
      </c>
      <c r="G1300" s="109">
        <v>54500</v>
      </c>
      <c r="H1300" s="109">
        <v>171.71</v>
      </c>
      <c r="I1300" s="109">
        <v>0</v>
      </c>
      <c r="J1300" s="109">
        <f t="shared" si="20"/>
        <v>54671.71</v>
      </c>
    </row>
    <row r="1301" spans="1:10" s="102" customFormat="1" ht="18" customHeight="1" x14ac:dyDescent="0.2">
      <c r="A1301" s="106" t="s">
        <v>32</v>
      </c>
      <c r="B1301" s="106" t="s">
        <v>17</v>
      </c>
      <c r="C1301" s="107">
        <v>10903</v>
      </c>
      <c r="D1301" s="107">
        <v>43368</v>
      </c>
      <c r="E1301" s="107">
        <v>43410</v>
      </c>
      <c r="F1301" s="108">
        <v>43431</v>
      </c>
      <c r="G1301" s="109">
        <v>17000</v>
      </c>
      <c r="H1301" s="109">
        <v>29.34</v>
      </c>
      <c r="I1301" s="109">
        <v>0</v>
      </c>
      <c r="J1301" s="109">
        <f t="shared" si="20"/>
        <v>17029.34</v>
      </c>
    </row>
    <row r="1302" spans="1:10" s="102" customFormat="1" ht="18" customHeight="1" x14ac:dyDescent="0.2">
      <c r="A1302" s="106" t="s">
        <v>32</v>
      </c>
      <c r="B1302" s="106" t="s">
        <v>17</v>
      </c>
      <c r="C1302" s="107">
        <v>8640</v>
      </c>
      <c r="D1302" s="107">
        <v>42934</v>
      </c>
      <c r="E1302" s="107">
        <v>42936</v>
      </c>
      <c r="F1302" s="108">
        <v>43206</v>
      </c>
      <c r="G1302" s="109">
        <v>20000</v>
      </c>
      <c r="H1302" s="109">
        <v>89.86</v>
      </c>
      <c r="I1302" s="109">
        <v>0</v>
      </c>
      <c r="J1302" s="109">
        <f t="shared" si="20"/>
        <v>20089.86</v>
      </c>
    </row>
    <row r="1303" spans="1:10" s="102" customFormat="1" ht="18" customHeight="1" x14ac:dyDescent="0.2">
      <c r="A1303" s="106" t="s">
        <v>32</v>
      </c>
      <c r="B1303" s="106" t="s">
        <v>13</v>
      </c>
      <c r="C1303" s="107">
        <v>9278</v>
      </c>
      <c r="D1303" s="107">
        <v>42776</v>
      </c>
      <c r="E1303" s="107">
        <v>42781</v>
      </c>
      <c r="F1303" s="108">
        <v>42807</v>
      </c>
      <c r="G1303" s="109">
        <v>11500</v>
      </c>
      <c r="H1303" s="109">
        <v>9.77</v>
      </c>
      <c r="I1303" s="109">
        <v>0</v>
      </c>
      <c r="J1303" s="109">
        <f t="shared" si="20"/>
        <v>11509.77</v>
      </c>
    </row>
    <row r="1304" spans="1:10" s="102" customFormat="1" ht="18" customHeight="1" x14ac:dyDescent="0.2">
      <c r="A1304" s="106" t="s">
        <v>32</v>
      </c>
      <c r="B1304" s="106" t="s">
        <v>13</v>
      </c>
      <c r="C1304" s="107">
        <v>7605</v>
      </c>
      <c r="D1304" s="107">
        <v>42673</v>
      </c>
      <c r="E1304" s="107">
        <v>42675</v>
      </c>
      <c r="F1304" s="108">
        <v>42688</v>
      </c>
      <c r="G1304" s="109">
        <v>15500</v>
      </c>
      <c r="H1304" s="109">
        <v>6.37</v>
      </c>
      <c r="I1304" s="109">
        <v>0</v>
      </c>
      <c r="J1304" s="109">
        <f t="shared" si="20"/>
        <v>15506.37</v>
      </c>
    </row>
    <row r="1305" spans="1:10" s="102" customFormat="1" ht="18" customHeight="1" x14ac:dyDescent="0.2">
      <c r="A1305" s="106" t="s">
        <v>32</v>
      </c>
      <c r="B1305" s="106" t="s">
        <v>13</v>
      </c>
      <c r="C1305" s="107">
        <v>7857</v>
      </c>
      <c r="D1305" s="107">
        <v>42140</v>
      </c>
      <c r="E1305" s="107">
        <v>42146</v>
      </c>
      <c r="F1305" s="108">
        <v>42164</v>
      </c>
      <c r="G1305" s="109">
        <v>28000</v>
      </c>
      <c r="H1305" s="109">
        <v>18.66</v>
      </c>
      <c r="I1305" s="109">
        <v>0</v>
      </c>
      <c r="J1305" s="109">
        <f t="shared" si="20"/>
        <v>28018.66</v>
      </c>
    </row>
    <row r="1306" spans="1:10" s="102" customFormat="1" ht="18" customHeight="1" x14ac:dyDescent="0.2">
      <c r="A1306" s="106" t="s">
        <v>32</v>
      </c>
      <c r="B1306" s="106" t="s">
        <v>13</v>
      </c>
      <c r="C1306" s="107">
        <v>7601</v>
      </c>
      <c r="D1306" s="107">
        <v>42133</v>
      </c>
      <c r="E1306" s="107">
        <v>42144</v>
      </c>
      <c r="F1306" s="108">
        <v>42166</v>
      </c>
      <c r="G1306" s="109">
        <v>38000</v>
      </c>
      <c r="H1306" s="109">
        <v>34.83</v>
      </c>
      <c r="I1306" s="109">
        <v>0</v>
      </c>
      <c r="J1306" s="109">
        <f t="shared" si="20"/>
        <v>38034.83</v>
      </c>
    </row>
    <row r="1307" spans="1:10" s="102" customFormat="1" ht="18" customHeight="1" x14ac:dyDescent="0.2">
      <c r="A1307" s="106" t="s">
        <v>32</v>
      </c>
      <c r="B1307" s="106" t="s">
        <v>13</v>
      </c>
      <c r="C1307" s="107">
        <v>15572</v>
      </c>
      <c r="D1307" s="107">
        <v>42850</v>
      </c>
      <c r="E1307" s="107">
        <v>42865</v>
      </c>
      <c r="F1307" s="108">
        <v>42947</v>
      </c>
      <c r="G1307" s="109">
        <v>8000</v>
      </c>
      <c r="H1307" s="109">
        <v>21.26</v>
      </c>
      <c r="I1307" s="109">
        <v>0</v>
      </c>
      <c r="J1307" s="109">
        <f t="shared" si="20"/>
        <v>8021.26</v>
      </c>
    </row>
    <row r="1308" spans="1:10" s="102" customFormat="1" ht="18" customHeight="1" x14ac:dyDescent="0.2">
      <c r="A1308" s="106" t="s">
        <v>32</v>
      </c>
      <c r="B1308" s="106" t="s">
        <v>13</v>
      </c>
      <c r="C1308" s="107">
        <v>9482</v>
      </c>
      <c r="D1308" s="107">
        <v>42386</v>
      </c>
      <c r="E1308" s="107">
        <v>42415</v>
      </c>
      <c r="F1308" s="108">
        <v>42465</v>
      </c>
      <c r="G1308" s="109">
        <v>18500</v>
      </c>
      <c r="H1308" s="109">
        <v>40.56</v>
      </c>
      <c r="I1308" s="109">
        <v>0</v>
      </c>
      <c r="J1308" s="109">
        <f t="shared" si="20"/>
        <v>18540.560000000001</v>
      </c>
    </row>
    <row r="1309" spans="1:10" s="102" customFormat="1" ht="18" customHeight="1" x14ac:dyDescent="0.2">
      <c r="A1309" s="106" t="s">
        <v>32</v>
      </c>
      <c r="B1309" s="106" t="s">
        <v>13</v>
      </c>
      <c r="C1309" s="107">
        <v>14969</v>
      </c>
      <c r="D1309" s="107">
        <v>43084</v>
      </c>
      <c r="E1309" s="107">
        <v>43088</v>
      </c>
      <c r="F1309" s="108">
        <v>43102</v>
      </c>
      <c r="G1309" s="109">
        <v>15500</v>
      </c>
      <c r="H1309" s="109">
        <v>7.64</v>
      </c>
      <c r="I1309" s="109">
        <v>0</v>
      </c>
      <c r="J1309" s="109">
        <f t="shared" si="20"/>
        <v>15507.64</v>
      </c>
    </row>
    <row r="1310" spans="1:10" s="102" customFormat="1" ht="18" customHeight="1" x14ac:dyDescent="0.2">
      <c r="A1310" s="106" t="s">
        <v>32</v>
      </c>
      <c r="B1310" s="106" t="s">
        <v>17</v>
      </c>
      <c r="C1310" s="107">
        <v>12427</v>
      </c>
      <c r="D1310" s="107">
        <v>42102</v>
      </c>
      <c r="E1310" s="107">
        <v>42108</v>
      </c>
      <c r="F1310" s="108">
        <v>42122</v>
      </c>
      <c r="G1310" s="109">
        <v>15000</v>
      </c>
      <c r="H1310" s="109">
        <v>8.33</v>
      </c>
      <c r="I1310" s="109">
        <v>0</v>
      </c>
      <c r="J1310" s="109">
        <f t="shared" si="20"/>
        <v>15008.33</v>
      </c>
    </row>
    <row r="1311" spans="1:10" s="102" customFormat="1" ht="18" customHeight="1" x14ac:dyDescent="0.2">
      <c r="A1311" s="106" t="s">
        <v>32</v>
      </c>
      <c r="B1311" s="106" t="s">
        <v>17</v>
      </c>
      <c r="C1311" s="107">
        <v>7883</v>
      </c>
      <c r="D1311" s="107">
        <v>41900</v>
      </c>
      <c r="E1311" s="107">
        <v>41919</v>
      </c>
      <c r="F1311" s="108">
        <v>41934</v>
      </c>
      <c r="G1311" s="109">
        <v>8500</v>
      </c>
      <c r="H1311" s="109">
        <v>8.02</v>
      </c>
      <c r="I1311" s="109">
        <v>0</v>
      </c>
      <c r="J1311" s="109">
        <f t="shared" si="20"/>
        <v>8508.02</v>
      </c>
    </row>
    <row r="1312" spans="1:10" s="102" customFormat="1" ht="18" customHeight="1" x14ac:dyDescent="0.2">
      <c r="A1312" s="106" t="s">
        <v>32</v>
      </c>
      <c r="B1312" s="106" t="s">
        <v>13</v>
      </c>
      <c r="C1312" s="107">
        <v>18070</v>
      </c>
      <c r="D1312" s="107">
        <v>42297</v>
      </c>
      <c r="E1312" s="107">
        <v>42326</v>
      </c>
      <c r="F1312" s="108">
        <v>42342</v>
      </c>
      <c r="G1312" s="109">
        <v>37500</v>
      </c>
      <c r="H1312" s="109">
        <v>46.88</v>
      </c>
      <c r="I1312" s="109">
        <v>0</v>
      </c>
      <c r="J1312" s="109">
        <f t="shared" si="20"/>
        <v>37546.879999999997</v>
      </c>
    </row>
    <row r="1313" spans="1:10" s="102" customFormat="1" ht="18" customHeight="1" x14ac:dyDescent="0.2">
      <c r="A1313" s="106" t="s">
        <v>32</v>
      </c>
      <c r="B1313" s="106" t="s">
        <v>17</v>
      </c>
      <c r="C1313" s="107">
        <v>9668</v>
      </c>
      <c r="D1313" s="107">
        <v>43232</v>
      </c>
      <c r="E1313" s="107">
        <v>43244</v>
      </c>
      <c r="F1313" s="108">
        <v>43279</v>
      </c>
      <c r="G1313" s="109">
        <v>10500</v>
      </c>
      <c r="H1313" s="109">
        <v>13.52</v>
      </c>
      <c r="I1313" s="109">
        <v>0</v>
      </c>
      <c r="J1313" s="109">
        <f t="shared" si="20"/>
        <v>10513.52</v>
      </c>
    </row>
    <row r="1314" spans="1:10" s="102" customFormat="1" ht="18" customHeight="1" x14ac:dyDescent="0.2">
      <c r="A1314" s="106" t="s">
        <v>32</v>
      </c>
      <c r="B1314" s="106" t="s">
        <v>13</v>
      </c>
      <c r="C1314" s="107">
        <v>15196</v>
      </c>
      <c r="D1314" s="107">
        <v>42237</v>
      </c>
      <c r="E1314" s="107">
        <v>42242</v>
      </c>
      <c r="F1314" s="108">
        <v>42265</v>
      </c>
      <c r="G1314" s="109">
        <v>16500</v>
      </c>
      <c r="H1314" s="109">
        <v>12.83</v>
      </c>
      <c r="I1314" s="109">
        <v>0</v>
      </c>
      <c r="J1314" s="109">
        <f t="shared" si="20"/>
        <v>16512.830000000002</v>
      </c>
    </row>
    <row r="1315" spans="1:10" s="102" customFormat="1" ht="18" customHeight="1" x14ac:dyDescent="0.2">
      <c r="A1315" s="106" t="s">
        <v>32</v>
      </c>
      <c r="B1315" s="106" t="s">
        <v>17</v>
      </c>
      <c r="C1315" s="107">
        <v>12109</v>
      </c>
      <c r="D1315" s="107">
        <v>43207</v>
      </c>
      <c r="E1315" s="107">
        <v>43209</v>
      </c>
      <c r="F1315" s="108">
        <v>43228</v>
      </c>
      <c r="G1315" s="109">
        <v>12000</v>
      </c>
      <c r="H1315" s="109">
        <v>6.9</v>
      </c>
      <c r="I1315" s="109">
        <v>0</v>
      </c>
      <c r="J1315" s="109">
        <f t="shared" si="20"/>
        <v>12006.9</v>
      </c>
    </row>
    <row r="1316" spans="1:10" s="102" customFormat="1" ht="18" customHeight="1" x14ac:dyDescent="0.2">
      <c r="A1316" s="106" t="s">
        <v>32</v>
      </c>
      <c r="B1316" s="106" t="s">
        <v>13</v>
      </c>
      <c r="C1316" s="107">
        <v>10445</v>
      </c>
      <c r="D1316" s="107">
        <v>42279</v>
      </c>
      <c r="E1316" s="107">
        <v>42292</v>
      </c>
      <c r="F1316" s="108">
        <v>42312</v>
      </c>
      <c r="G1316" s="109">
        <v>8500</v>
      </c>
      <c r="H1316" s="109">
        <v>7.8</v>
      </c>
      <c r="I1316" s="109">
        <v>0</v>
      </c>
      <c r="J1316" s="109">
        <f t="shared" si="20"/>
        <v>8507.7999999999993</v>
      </c>
    </row>
    <row r="1317" spans="1:10" s="102" customFormat="1" ht="18" customHeight="1" x14ac:dyDescent="0.2">
      <c r="A1317" s="106" t="s">
        <v>31</v>
      </c>
      <c r="B1317" s="106" t="s">
        <v>13</v>
      </c>
      <c r="C1317" s="107">
        <v>22154</v>
      </c>
      <c r="D1317" s="107">
        <v>43145</v>
      </c>
      <c r="E1317" s="107">
        <v>43158</v>
      </c>
      <c r="F1317" s="108">
        <v>43181</v>
      </c>
      <c r="G1317" s="109">
        <v>92000</v>
      </c>
      <c r="H1317" s="109">
        <v>81.919999999999987</v>
      </c>
      <c r="I1317" s="109">
        <v>0</v>
      </c>
      <c r="J1317" s="109">
        <f t="shared" si="20"/>
        <v>92081.919999999998</v>
      </c>
    </row>
    <row r="1318" spans="1:10" s="102" customFormat="1" ht="18" customHeight="1" x14ac:dyDescent="0.2">
      <c r="A1318" s="106" t="s">
        <v>33</v>
      </c>
      <c r="B1318" s="106" t="s">
        <v>13</v>
      </c>
      <c r="C1318" s="107">
        <v>22154</v>
      </c>
      <c r="D1318" s="107">
        <v>43145</v>
      </c>
      <c r="E1318" s="107">
        <v>43158</v>
      </c>
      <c r="F1318" s="108">
        <v>43181</v>
      </c>
      <c r="G1318" s="109">
        <v>92000</v>
      </c>
      <c r="H1318" s="109">
        <v>81.919999999999987</v>
      </c>
      <c r="I1318" s="109">
        <v>0</v>
      </c>
      <c r="J1318" s="109">
        <f t="shared" si="20"/>
        <v>92081.919999999998</v>
      </c>
    </row>
    <row r="1319" spans="1:10" s="102" customFormat="1" ht="18" customHeight="1" x14ac:dyDescent="0.2">
      <c r="A1319" s="106" t="s">
        <v>170</v>
      </c>
      <c r="B1319" s="106" t="s">
        <v>13</v>
      </c>
      <c r="C1319" s="107">
        <v>22154</v>
      </c>
      <c r="D1319" s="107">
        <v>43145</v>
      </c>
      <c r="E1319" s="107">
        <v>43158</v>
      </c>
      <c r="F1319" s="108">
        <v>43181</v>
      </c>
      <c r="G1319" s="109">
        <v>276000</v>
      </c>
      <c r="H1319" s="109">
        <v>245.75</v>
      </c>
      <c r="I1319" s="109">
        <v>0</v>
      </c>
      <c r="J1319" s="109">
        <f t="shared" si="20"/>
        <v>276245.75</v>
      </c>
    </row>
    <row r="1320" spans="1:10" s="102" customFormat="1" ht="18" customHeight="1" x14ac:dyDescent="0.2">
      <c r="A1320" s="106" t="s">
        <v>32</v>
      </c>
      <c r="B1320" s="106" t="s">
        <v>17</v>
      </c>
      <c r="C1320" s="107">
        <v>15952</v>
      </c>
      <c r="D1320" s="107">
        <v>43035</v>
      </c>
      <c r="E1320" s="107">
        <v>43053</v>
      </c>
      <c r="F1320" s="108">
        <v>43075</v>
      </c>
      <c r="G1320" s="109">
        <v>17000</v>
      </c>
      <c r="H1320" s="109">
        <v>18.63</v>
      </c>
      <c r="I1320" s="109">
        <v>0</v>
      </c>
      <c r="J1320" s="109">
        <f t="shared" si="20"/>
        <v>17018.63</v>
      </c>
    </row>
    <row r="1321" spans="1:10" s="102" customFormat="1" ht="18" customHeight="1" x14ac:dyDescent="0.2">
      <c r="A1321" s="106" t="s">
        <v>37</v>
      </c>
      <c r="B1321" s="106" t="s">
        <v>13</v>
      </c>
      <c r="C1321" s="107">
        <v>12645</v>
      </c>
      <c r="D1321" s="107">
        <v>42137</v>
      </c>
      <c r="E1321" s="107">
        <v>42139</v>
      </c>
      <c r="F1321" s="108">
        <v>42166</v>
      </c>
      <c r="G1321" s="109">
        <v>20000</v>
      </c>
      <c r="H1321" s="109">
        <v>16.100000000000001</v>
      </c>
      <c r="I1321" s="109">
        <v>0</v>
      </c>
      <c r="J1321" s="109">
        <f t="shared" si="20"/>
        <v>20016.099999999999</v>
      </c>
    </row>
    <row r="1322" spans="1:10" s="102" customFormat="1" ht="18" customHeight="1" x14ac:dyDescent="0.2">
      <c r="A1322" s="106" t="s">
        <v>32</v>
      </c>
      <c r="B1322" s="106" t="s">
        <v>13</v>
      </c>
      <c r="C1322" s="107">
        <v>13446</v>
      </c>
      <c r="D1322" s="107">
        <v>43218</v>
      </c>
      <c r="E1322" s="107">
        <v>43221</v>
      </c>
      <c r="F1322" s="108">
        <v>43231</v>
      </c>
      <c r="G1322" s="109">
        <v>25000</v>
      </c>
      <c r="H1322" s="109">
        <v>8.9</v>
      </c>
      <c r="I1322" s="109">
        <v>0</v>
      </c>
      <c r="J1322" s="109">
        <f t="shared" si="20"/>
        <v>25008.9</v>
      </c>
    </row>
    <row r="1323" spans="1:10" s="102" customFormat="1" ht="18" customHeight="1" x14ac:dyDescent="0.2">
      <c r="A1323" s="106" t="s">
        <v>31</v>
      </c>
      <c r="B1323" s="106" t="s">
        <v>13</v>
      </c>
      <c r="C1323" s="107">
        <v>22782</v>
      </c>
      <c r="D1323" s="107">
        <v>43407</v>
      </c>
      <c r="E1323" s="107">
        <v>43412</v>
      </c>
      <c r="F1323" s="108">
        <v>43444</v>
      </c>
      <c r="G1323" s="109">
        <v>32000</v>
      </c>
      <c r="H1323" s="109">
        <v>32.44</v>
      </c>
      <c r="I1323" s="109">
        <v>0</v>
      </c>
      <c r="J1323" s="109">
        <f t="shared" si="20"/>
        <v>32032.44</v>
      </c>
    </row>
    <row r="1324" spans="1:10" s="102" customFormat="1" ht="18" customHeight="1" x14ac:dyDescent="0.2">
      <c r="A1324" s="106" t="s">
        <v>37</v>
      </c>
      <c r="B1324" s="106" t="s">
        <v>13</v>
      </c>
      <c r="C1324" s="107">
        <v>27680</v>
      </c>
      <c r="D1324" s="107">
        <v>42037</v>
      </c>
      <c r="E1324" s="107">
        <v>42058</v>
      </c>
      <c r="F1324" s="108">
        <v>42062</v>
      </c>
      <c r="G1324" s="109">
        <v>20000</v>
      </c>
      <c r="H1324" s="109">
        <f>6.94+6.94</f>
        <v>13.88</v>
      </c>
      <c r="I1324" s="109">
        <v>0</v>
      </c>
      <c r="J1324" s="109">
        <f t="shared" si="20"/>
        <v>20013.88</v>
      </c>
    </row>
    <row r="1325" spans="1:10" s="102" customFormat="1" ht="18" customHeight="1" x14ac:dyDescent="0.2">
      <c r="A1325" s="106" t="s">
        <v>32</v>
      </c>
      <c r="B1325" s="106" t="s">
        <v>13</v>
      </c>
      <c r="C1325" s="107">
        <v>7595</v>
      </c>
      <c r="D1325" s="107">
        <v>42737</v>
      </c>
      <c r="E1325" s="107">
        <v>42760</v>
      </c>
      <c r="F1325" s="108">
        <v>42809</v>
      </c>
      <c r="G1325" s="109">
        <v>27500</v>
      </c>
      <c r="H1325" s="109">
        <v>54.25</v>
      </c>
      <c r="I1325" s="109">
        <v>0</v>
      </c>
      <c r="J1325" s="109">
        <f t="shared" si="20"/>
        <v>27554.25</v>
      </c>
    </row>
    <row r="1326" spans="1:10" s="102" customFormat="1" ht="18" customHeight="1" x14ac:dyDescent="0.2">
      <c r="A1326" s="106" t="s">
        <v>32</v>
      </c>
      <c r="B1326" s="106" t="s">
        <v>13</v>
      </c>
      <c r="C1326" s="107">
        <v>12485</v>
      </c>
      <c r="D1326" s="107">
        <v>42890</v>
      </c>
      <c r="E1326" s="107">
        <v>42899</v>
      </c>
      <c r="F1326" s="108">
        <v>42950</v>
      </c>
      <c r="G1326" s="109">
        <v>30500</v>
      </c>
      <c r="H1326" s="109">
        <v>50.14</v>
      </c>
      <c r="I1326" s="109">
        <v>0</v>
      </c>
      <c r="J1326" s="109">
        <f t="shared" si="20"/>
        <v>30550.14</v>
      </c>
    </row>
    <row r="1327" spans="1:10" s="102" customFormat="1" ht="18" customHeight="1" x14ac:dyDescent="0.2">
      <c r="A1327" s="106" t="s">
        <v>32</v>
      </c>
      <c r="B1327" s="106" t="s">
        <v>13</v>
      </c>
      <c r="C1327" s="107">
        <v>11816</v>
      </c>
      <c r="D1327" s="107">
        <v>43130</v>
      </c>
      <c r="E1327" s="107">
        <v>43139</v>
      </c>
      <c r="F1327" s="108">
        <v>43159</v>
      </c>
      <c r="G1327" s="109">
        <v>42500</v>
      </c>
      <c r="H1327" s="109">
        <v>33.770000000000003</v>
      </c>
      <c r="I1327" s="109">
        <v>0</v>
      </c>
      <c r="J1327" s="109">
        <f t="shared" si="20"/>
        <v>42533.77</v>
      </c>
    </row>
    <row r="1328" spans="1:10" s="102" customFormat="1" ht="18" customHeight="1" x14ac:dyDescent="0.2">
      <c r="A1328" s="106" t="s">
        <v>32</v>
      </c>
      <c r="B1328" s="106" t="s">
        <v>13</v>
      </c>
      <c r="C1328" s="107">
        <v>14039</v>
      </c>
      <c r="D1328" s="107">
        <v>42845</v>
      </c>
      <c r="E1328" s="107">
        <v>42850</v>
      </c>
      <c r="F1328" s="108">
        <v>42864</v>
      </c>
      <c r="G1328" s="109">
        <v>45000</v>
      </c>
      <c r="H1328" s="109">
        <v>23.42</v>
      </c>
      <c r="I1328" s="109">
        <v>0</v>
      </c>
      <c r="J1328" s="109">
        <f t="shared" si="20"/>
        <v>45023.42</v>
      </c>
    </row>
    <row r="1329" spans="1:10" s="102" customFormat="1" ht="18" customHeight="1" x14ac:dyDescent="0.2">
      <c r="A1329" s="106" t="s">
        <v>32</v>
      </c>
      <c r="B1329" s="106" t="s">
        <v>13</v>
      </c>
      <c r="C1329" s="107">
        <v>19078</v>
      </c>
      <c r="D1329" s="107">
        <v>42846</v>
      </c>
      <c r="E1329" s="107">
        <v>42850</v>
      </c>
      <c r="F1329" s="108">
        <v>42972</v>
      </c>
      <c r="G1329" s="109">
        <v>24750</v>
      </c>
      <c r="H1329" s="109">
        <v>80.02000000000001</v>
      </c>
      <c r="I1329" s="109">
        <v>0</v>
      </c>
      <c r="J1329" s="109">
        <f t="shared" si="20"/>
        <v>24830.02</v>
      </c>
    </row>
    <row r="1330" spans="1:10" s="102" customFormat="1" ht="18" customHeight="1" x14ac:dyDescent="0.2">
      <c r="A1330" s="106" t="s">
        <v>32</v>
      </c>
      <c r="B1330" s="106" t="s">
        <v>13</v>
      </c>
      <c r="C1330" s="107">
        <v>10864</v>
      </c>
      <c r="D1330" s="107">
        <v>41930</v>
      </c>
      <c r="E1330" s="107">
        <v>41934</v>
      </c>
      <c r="F1330" s="108">
        <v>41961</v>
      </c>
      <c r="G1330" s="109">
        <v>11000</v>
      </c>
      <c r="H1330" s="109">
        <v>9.48</v>
      </c>
      <c r="I1330" s="109">
        <v>0</v>
      </c>
      <c r="J1330" s="109">
        <f t="shared" si="20"/>
        <v>11009.48</v>
      </c>
    </row>
    <row r="1331" spans="1:10" s="102" customFormat="1" ht="18" customHeight="1" x14ac:dyDescent="0.2">
      <c r="A1331" s="106" t="s">
        <v>32</v>
      </c>
      <c r="B1331" s="106" t="s">
        <v>13</v>
      </c>
      <c r="C1331" s="107">
        <v>12067</v>
      </c>
      <c r="D1331" s="107">
        <v>43310</v>
      </c>
      <c r="E1331" s="107">
        <v>43318</v>
      </c>
      <c r="F1331" s="108">
        <v>43354</v>
      </c>
      <c r="G1331" s="109">
        <v>13000</v>
      </c>
      <c r="H1331" s="109">
        <v>15.67</v>
      </c>
      <c r="I1331" s="109">
        <v>0</v>
      </c>
      <c r="J1331" s="109">
        <f t="shared" si="20"/>
        <v>13015.67</v>
      </c>
    </row>
    <row r="1332" spans="1:10" s="102" customFormat="1" ht="18" customHeight="1" x14ac:dyDescent="0.2">
      <c r="A1332" s="106" t="s">
        <v>32</v>
      </c>
      <c r="B1332" s="106" t="s">
        <v>13</v>
      </c>
      <c r="C1332" s="107">
        <v>11775</v>
      </c>
      <c r="D1332" s="107">
        <v>43151</v>
      </c>
      <c r="E1332" s="107">
        <v>43164</v>
      </c>
      <c r="F1332" s="108">
        <v>43172</v>
      </c>
      <c r="G1332" s="109">
        <v>16500</v>
      </c>
      <c r="H1332" s="109">
        <v>9.49</v>
      </c>
      <c r="I1332" s="109">
        <v>0</v>
      </c>
      <c r="J1332" s="109">
        <f t="shared" si="20"/>
        <v>16509.490000000002</v>
      </c>
    </row>
    <row r="1333" spans="1:10" s="102" customFormat="1" ht="18" customHeight="1" x14ac:dyDescent="0.2">
      <c r="A1333" s="106" t="s">
        <v>32</v>
      </c>
      <c r="B1333" s="106" t="s">
        <v>13</v>
      </c>
      <c r="C1333" s="107">
        <v>14679</v>
      </c>
      <c r="D1333" s="107">
        <v>43197</v>
      </c>
      <c r="E1333" s="107">
        <v>43206</v>
      </c>
      <c r="F1333" s="108">
        <v>43227</v>
      </c>
      <c r="G1333" s="109">
        <v>75500</v>
      </c>
      <c r="H1333" s="109">
        <v>62.05</v>
      </c>
      <c r="I1333" s="109">
        <v>0</v>
      </c>
      <c r="J1333" s="109">
        <f t="shared" si="20"/>
        <v>75562.05</v>
      </c>
    </row>
    <row r="1334" spans="1:10" s="102" customFormat="1" ht="18" customHeight="1" x14ac:dyDescent="0.2">
      <c r="A1334" s="106" t="s">
        <v>32</v>
      </c>
      <c r="B1334" s="106" t="s">
        <v>17</v>
      </c>
      <c r="C1334" s="107">
        <v>8591</v>
      </c>
      <c r="D1334" s="107">
        <v>42677</v>
      </c>
      <c r="E1334" s="107">
        <v>42695</v>
      </c>
      <c r="F1334" s="108">
        <v>42724</v>
      </c>
      <c r="G1334" s="109">
        <v>10000</v>
      </c>
      <c r="H1334" s="109">
        <v>12.88</v>
      </c>
      <c r="I1334" s="109">
        <v>0</v>
      </c>
      <c r="J1334" s="109">
        <f t="shared" si="20"/>
        <v>10012.879999999999</v>
      </c>
    </row>
    <row r="1335" spans="1:10" s="102" customFormat="1" ht="18" customHeight="1" x14ac:dyDescent="0.2">
      <c r="A1335" s="106" t="s">
        <v>32</v>
      </c>
      <c r="B1335" s="106" t="s">
        <v>17</v>
      </c>
      <c r="C1335" s="107">
        <v>20873</v>
      </c>
      <c r="D1335" s="107">
        <v>43450</v>
      </c>
      <c r="E1335" s="107">
        <v>43475</v>
      </c>
      <c r="F1335" s="108">
        <v>43591</v>
      </c>
      <c r="G1335" s="109">
        <v>57000</v>
      </c>
      <c r="H1335" s="109">
        <v>220.2</v>
      </c>
      <c r="I1335" s="109">
        <v>0</v>
      </c>
      <c r="J1335" s="109">
        <f t="shared" si="20"/>
        <v>57220.2</v>
      </c>
    </row>
    <row r="1336" spans="1:10" s="102" customFormat="1" ht="18" customHeight="1" x14ac:dyDescent="0.2">
      <c r="A1336" s="106" t="s">
        <v>35</v>
      </c>
      <c r="B1336" s="106" t="s">
        <v>17</v>
      </c>
      <c r="C1336" s="107">
        <v>20873</v>
      </c>
      <c r="D1336" s="107">
        <v>43450</v>
      </c>
      <c r="E1336" s="107">
        <v>43475</v>
      </c>
      <c r="F1336" s="108">
        <v>43591</v>
      </c>
      <c r="G1336" s="109">
        <v>57000</v>
      </c>
      <c r="H1336" s="109">
        <v>220.2</v>
      </c>
      <c r="I1336" s="109">
        <v>0</v>
      </c>
      <c r="J1336" s="109">
        <f t="shared" si="20"/>
        <v>57220.2</v>
      </c>
    </row>
    <row r="1337" spans="1:10" s="102" customFormat="1" ht="18" customHeight="1" x14ac:dyDescent="0.2">
      <c r="A1337" s="106" t="s">
        <v>32</v>
      </c>
      <c r="B1337" s="106" t="s">
        <v>13</v>
      </c>
      <c r="C1337" s="107">
        <v>17545</v>
      </c>
      <c r="D1337" s="107">
        <v>42227</v>
      </c>
      <c r="E1337" s="107">
        <v>42230</v>
      </c>
      <c r="F1337" s="108">
        <v>42257</v>
      </c>
      <c r="G1337" s="109">
        <v>36000</v>
      </c>
      <c r="H1337" s="109">
        <v>30</v>
      </c>
      <c r="I1337" s="109">
        <v>0</v>
      </c>
      <c r="J1337" s="109">
        <f t="shared" si="20"/>
        <v>36030</v>
      </c>
    </row>
    <row r="1338" spans="1:10" s="102" customFormat="1" ht="18" customHeight="1" x14ac:dyDescent="0.2">
      <c r="A1338" s="106" t="s">
        <v>31</v>
      </c>
      <c r="B1338" s="106" t="s">
        <v>13</v>
      </c>
      <c r="C1338" s="107">
        <v>15021</v>
      </c>
      <c r="D1338" s="107">
        <v>41977</v>
      </c>
      <c r="E1338" s="107">
        <v>41978</v>
      </c>
      <c r="F1338" s="108">
        <v>41999</v>
      </c>
      <c r="G1338" s="109">
        <v>69000</v>
      </c>
      <c r="H1338" s="109">
        <v>42.17</v>
      </c>
      <c r="I1338" s="109">
        <v>0</v>
      </c>
      <c r="J1338" s="109">
        <f t="shared" si="20"/>
        <v>69042.17</v>
      </c>
    </row>
    <row r="1339" spans="1:10" s="102" customFormat="1" ht="18" customHeight="1" x14ac:dyDescent="0.2">
      <c r="A1339" s="106" t="s">
        <v>170</v>
      </c>
      <c r="B1339" s="106" t="s">
        <v>13</v>
      </c>
      <c r="C1339" s="107">
        <v>15021</v>
      </c>
      <c r="D1339" s="107">
        <v>41977</v>
      </c>
      <c r="E1339" s="107">
        <v>41978</v>
      </c>
      <c r="F1339" s="108">
        <v>41999</v>
      </c>
      <c r="G1339" s="109">
        <v>138000</v>
      </c>
      <c r="H1339" s="109">
        <v>84.33</v>
      </c>
      <c r="I1339" s="109">
        <v>0</v>
      </c>
      <c r="J1339" s="109">
        <f t="shared" si="20"/>
        <v>138084.32999999999</v>
      </c>
    </row>
    <row r="1340" spans="1:10" s="102" customFormat="1" ht="18" customHeight="1" x14ac:dyDescent="0.2">
      <c r="A1340" s="106" t="s">
        <v>32</v>
      </c>
      <c r="B1340" s="106" t="s">
        <v>13</v>
      </c>
      <c r="C1340" s="107">
        <v>21237</v>
      </c>
      <c r="D1340" s="107">
        <v>42135</v>
      </c>
      <c r="E1340" s="107">
        <v>42139</v>
      </c>
      <c r="F1340" s="108">
        <v>42158</v>
      </c>
      <c r="G1340" s="109">
        <v>62000</v>
      </c>
      <c r="H1340" s="109">
        <v>39.61</v>
      </c>
      <c r="I1340" s="109">
        <v>0</v>
      </c>
      <c r="J1340" s="109">
        <f t="shared" si="20"/>
        <v>62039.61</v>
      </c>
    </row>
    <row r="1341" spans="1:10" s="102" customFormat="1" ht="18" customHeight="1" x14ac:dyDescent="0.2">
      <c r="A1341" s="106" t="s">
        <v>35</v>
      </c>
      <c r="B1341" s="106" t="s">
        <v>13</v>
      </c>
      <c r="C1341" s="107">
        <v>21237</v>
      </c>
      <c r="D1341" s="107">
        <v>42135</v>
      </c>
      <c r="E1341" s="107">
        <v>42139</v>
      </c>
      <c r="F1341" s="108">
        <v>42158</v>
      </c>
      <c r="G1341" s="109">
        <v>62000</v>
      </c>
      <c r="H1341" s="109">
        <v>39.61</v>
      </c>
      <c r="I1341" s="109">
        <v>0</v>
      </c>
      <c r="J1341" s="109">
        <f t="shared" si="20"/>
        <v>62039.61</v>
      </c>
    </row>
    <row r="1342" spans="1:10" s="102" customFormat="1" ht="18" customHeight="1" x14ac:dyDescent="0.2">
      <c r="A1342" s="106" t="s">
        <v>32</v>
      </c>
      <c r="B1342" s="106" t="s">
        <v>17</v>
      </c>
      <c r="C1342" s="107">
        <v>17494</v>
      </c>
      <c r="D1342" s="107">
        <v>42725</v>
      </c>
      <c r="E1342" s="107">
        <v>42727</v>
      </c>
      <c r="F1342" s="108">
        <v>42739</v>
      </c>
      <c r="G1342" s="109">
        <v>18000</v>
      </c>
      <c r="H1342" s="109">
        <v>6.9</v>
      </c>
      <c r="I1342" s="109">
        <v>0</v>
      </c>
      <c r="J1342" s="109">
        <f t="shared" si="20"/>
        <v>18006.900000000001</v>
      </c>
    </row>
    <row r="1343" spans="1:10" s="102" customFormat="1" ht="18" customHeight="1" x14ac:dyDescent="0.2">
      <c r="A1343" s="106" t="s">
        <v>32</v>
      </c>
      <c r="B1343" s="106" t="s">
        <v>17</v>
      </c>
      <c r="C1343" s="107">
        <v>7637</v>
      </c>
      <c r="D1343" s="107">
        <v>42343</v>
      </c>
      <c r="E1343" s="107">
        <v>42347</v>
      </c>
      <c r="F1343" s="108">
        <v>42376</v>
      </c>
      <c r="G1343" s="109">
        <v>8500</v>
      </c>
      <c r="H1343" s="109">
        <v>7.79</v>
      </c>
      <c r="I1343" s="109">
        <v>0</v>
      </c>
      <c r="J1343" s="109">
        <f t="shared" si="20"/>
        <v>8507.7900000000009</v>
      </c>
    </row>
    <row r="1344" spans="1:10" s="102" customFormat="1" ht="18" customHeight="1" x14ac:dyDescent="0.2">
      <c r="A1344" s="106" t="s">
        <v>32</v>
      </c>
      <c r="B1344" s="106" t="s">
        <v>13</v>
      </c>
      <c r="C1344" s="107">
        <v>13481</v>
      </c>
      <c r="D1344" s="107">
        <v>42843</v>
      </c>
      <c r="E1344" s="107">
        <v>42845</v>
      </c>
      <c r="F1344" s="108">
        <v>42856</v>
      </c>
      <c r="G1344" s="109">
        <v>19500</v>
      </c>
      <c r="H1344" s="109">
        <v>6.95</v>
      </c>
      <c r="I1344" s="109">
        <v>0</v>
      </c>
      <c r="J1344" s="109">
        <f t="shared" si="20"/>
        <v>19506.95</v>
      </c>
    </row>
    <row r="1345" spans="1:10" s="102" customFormat="1" ht="18" customHeight="1" x14ac:dyDescent="0.2">
      <c r="A1345" s="106" t="s">
        <v>32</v>
      </c>
      <c r="B1345" s="106" t="s">
        <v>17</v>
      </c>
      <c r="C1345" s="107">
        <v>8038</v>
      </c>
      <c r="D1345" s="107">
        <v>41693</v>
      </c>
      <c r="E1345" s="107">
        <v>41716</v>
      </c>
      <c r="F1345" s="108">
        <v>41771</v>
      </c>
      <c r="G1345" s="109">
        <v>11000</v>
      </c>
      <c r="H1345" s="109">
        <v>23.83</v>
      </c>
      <c r="I1345" s="109">
        <v>0</v>
      </c>
      <c r="J1345" s="109">
        <f t="shared" si="20"/>
        <v>11023.83</v>
      </c>
    </row>
    <row r="1346" spans="1:10" s="102" customFormat="1" ht="18" customHeight="1" x14ac:dyDescent="0.2">
      <c r="A1346" s="106" t="s">
        <v>32</v>
      </c>
      <c r="B1346" s="106" t="s">
        <v>13</v>
      </c>
      <c r="C1346" s="107">
        <v>13416</v>
      </c>
      <c r="D1346" s="107">
        <v>41824</v>
      </c>
      <c r="E1346" s="107">
        <v>41830</v>
      </c>
      <c r="F1346" s="108">
        <v>41851</v>
      </c>
      <c r="G1346" s="109">
        <v>20500</v>
      </c>
      <c r="H1346" s="109">
        <v>15.38</v>
      </c>
      <c r="I1346" s="109">
        <v>0</v>
      </c>
      <c r="J1346" s="109">
        <f t="shared" si="20"/>
        <v>20515.38</v>
      </c>
    </row>
    <row r="1347" spans="1:10" s="102" customFormat="1" ht="18" customHeight="1" x14ac:dyDescent="0.2">
      <c r="A1347" s="106" t="s">
        <v>32</v>
      </c>
      <c r="B1347" s="106" t="s">
        <v>13</v>
      </c>
      <c r="C1347" s="107">
        <v>10687</v>
      </c>
      <c r="D1347" s="107">
        <v>42451</v>
      </c>
      <c r="E1347" s="107">
        <v>42461</v>
      </c>
      <c r="F1347" s="108">
        <v>42528</v>
      </c>
      <c r="G1347" s="109">
        <v>23500</v>
      </c>
      <c r="H1347" s="109">
        <v>49.58</v>
      </c>
      <c r="I1347" s="109">
        <v>0</v>
      </c>
      <c r="J1347" s="109">
        <f t="shared" si="20"/>
        <v>23549.58</v>
      </c>
    </row>
    <row r="1348" spans="1:10" s="102" customFormat="1" ht="18" customHeight="1" x14ac:dyDescent="0.2">
      <c r="A1348" s="106" t="s">
        <v>32</v>
      </c>
      <c r="B1348" s="106" t="s">
        <v>13</v>
      </c>
      <c r="C1348" s="107">
        <v>11239</v>
      </c>
      <c r="D1348" s="107">
        <v>41963</v>
      </c>
      <c r="E1348" s="107">
        <v>42010</v>
      </c>
      <c r="F1348" s="108">
        <v>42032</v>
      </c>
      <c r="G1348" s="109">
        <v>53500</v>
      </c>
      <c r="H1348" s="109">
        <v>102.54</v>
      </c>
      <c r="I1348" s="109">
        <v>0</v>
      </c>
      <c r="J1348" s="109">
        <f t="shared" si="20"/>
        <v>53602.54</v>
      </c>
    </row>
    <row r="1349" spans="1:10" s="102" customFormat="1" ht="18" customHeight="1" x14ac:dyDescent="0.2">
      <c r="A1349" s="106" t="s">
        <v>32</v>
      </c>
      <c r="B1349" s="106" t="s">
        <v>17</v>
      </c>
      <c r="C1349" s="107">
        <v>12816</v>
      </c>
      <c r="D1349" s="107">
        <v>42670</v>
      </c>
      <c r="E1349" s="107">
        <v>42681</v>
      </c>
      <c r="F1349" s="108">
        <v>42709</v>
      </c>
      <c r="G1349" s="109">
        <v>21500</v>
      </c>
      <c r="H1349" s="109">
        <v>22.97</v>
      </c>
      <c r="I1349" s="109">
        <v>0</v>
      </c>
      <c r="J1349" s="109">
        <f t="shared" si="20"/>
        <v>21522.97</v>
      </c>
    </row>
    <row r="1350" spans="1:10" s="102" customFormat="1" ht="18" customHeight="1" x14ac:dyDescent="0.2">
      <c r="A1350" s="106" t="s">
        <v>32</v>
      </c>
      <c r="B1350" s="106" t="s">
        <v>17</v>
      </c>
      <c r="C1350" s="107">
        <v>17305</v>
      </c>
      <c r="D1350" s="107">
        <v>43349</v>
      </c>
      <c r="E1350" s="107">
        <v>43360</v>
      </c>
      <c r="F1350" s="108">
        <v>43395</v>
      </c>
      <c r="G1350" s="109">
        <v>20000</v>
      </c>
      <c r="H1350" s="109">
        <v>18.079999999999998</v>
      </c>
      <c r="I1350" s="109">
        <v>0</v>
      </c>
      <c r="J1350" s="109">
        <f t="shared" si="20"/>
        <v>20018.080000000002</v>
      </c>
    </row>
    <row r="1351" spans="1:10" s="102" customFormat="1" ht="18" customHeight="1" x14ac:dyDescent="0.2">
      <c r="A1351" s="106" t="s">
        <v>32</v>
      </c>
      <c r="B1351" s="106" t="s">
        <v>17</v>
      </c>
      <c r="C1351" s="107">
        <v>14781</v>
      </c>
      <c r="D1351" s="107">
        <v>43417</v>
      </c>
      <c r="E1351" s="107">
        <v>43417</v>
      </c>
      <c r="F1351" s="108">
        <v>43468</v>
      </c>
      <c r="G1351" s="109">
        <v>18000</v>
      </c>
      <c r="H1351" s="109">
        <v>0</v>
      </c>
      <c r="I1351" s="109">
        <v>0</v>
      </c>
      <c r="J1351" s="109">
        <f t="shared" si="20"/>
        <v>18000</v>
      </c>
    </row>
    <row r="1352" spans="1:10" s="102" customFormat="1" ht="18" customHeight="1" x14ac:dyDescent="0.2">
      <c r="A1352" s="106" t="s">
        <v>32</v>
      </c>
      <c r="B1352" s="106" t="s">
        <v>17</v>
      </c>
      <c r="C1352" s="107">
        <v>10123</v>
      </c>
      <c r="D1352" s="107">
        <v>42437</v>
      </c>
      <c r="E1352" s="107">
        <v>42472</v>
      </c>
      <c r="F1352" s="108">
        <v>42772</v>
      </c>
      <c r="G1352" s="109">
        <v>11500</v>
      </c>
      <c r="H1352" s="109">
        <v>105.55</v>
      </c>
      <c r="I1352" s="109">
        <v>0</v>
      </c>
      <c r="J1352" s="109">
        <f t="shared" ref="J1352:J1415" si="21">+G1352+H1352+I1352</f>
        <v>11605.55</v>
      </c>
    </row>
    <row r="1353" spans="1:10" s="102" customFormat="1" ht="18" customHeight="1" x14ac:dyDescent="0.2">
      <c r="A1353" s="106" t="s">
        <v>32</v>
      </c>
      <c r="B1353" s="106" t="s">
        <v>17</v>
      </c>
      <c r="C1353" s="107">
        <v>8008</v>
      </c>
      <c r="D1353" s="107">
        <v>42830</v>
      </c>
      <c r="E1353" s="107">
        <v>42836</v>
      </c>
      <c r="F1353" s="108">
        <v>42866</v>
      </c>
      <c r="G1353" s="109">
        <v>20500</v>
      </c>
      <c r="H1353" s="109">
        <v>20.22</v>
      </c>
      <c r="I1353" s="109">
        <v>0</v>
      </c>
      <c r="J1353" s="109">
        <f t="shared" si="21"/>
        <v>20520.22</v>
      </c>
    </row>
    <row r="1354" spans="1:10" s="102" customFormat="1" ht="18" customHeight="1" x14ac:dyDescent="0.2">
      <c r="A1354" s="106" t="s">
        <v>31</v>
      </c>
      <c r="B1354" s="106" t="s">
        <v>17</v>
      </c>
      <c r="C1354" s="107">
        <v>21431</v>
      </c>
      <c r="D1354" s="107">
        <v>42074</v>
      </c>
      <c r="E1354" s="107">
        <v>42079</v>
      </c>
      <c r="F1354" s="108">
        <v>42123</v>
      </c>
      <c r="G1354" s="109">
        <v>38000</v>
      </c>
      <c r="H1354" s="109">
        <v>51.72</v>
      </c>
      <c r="I1354" s="109">
        <v>0</v>
      </c>
      <c r="J1354" s="109">
        <f t="shared" si="21"/>
        <v>38051.72</v>
      </c>
    </row>
    <row r="1355" spans="1:10" s="102" customFormat="1" ht="18" customHeight="1" x14ac:dyDescent="0.2">
      <c r="A1355" s="106" t="s">
        <v>33</v>
      </c>
      <c r="B1355" s="106" t="s">
        <v>17</v>
      </c>
      <c r="C1355" s="107">
        <v>21431</v>
      </c>
      <c r="D1355" s="107">
        <v>42074</v>
      </c>
      <c r="E1355" s="107">
        <v>42079</v>
      </c>
      <c r="F1355" s="108">
        <v>42123</v>
      </c>
      <c r="G1355" s="109">
        <v>38000</v>
      </c>
      <c r="H1355" s="109">
        <v>51.72</v>
      </c>
      <c r="I1355" s="109">
        <v>0</v>
      </c>
      <c r="J1355" s="109">
        <f t="shared" si="21"/>
        <v>38051.72</v>
      </c>
    </row>
    <row r="1356" spans="1:10" s="102" customFormat="1" ht="18" customHeight="1" x14ac:dyDescent="0.2">
      <c r="A1356" s="106" t="s">
        <v>170</v>
      </c>
      <c r="B1356" s="106" t="s">
        <v>17</v>
      </c>
      <c r="C1356" s="107">
        <v>21431</v>
      </c>
      <c r="D1356" s="107">
        <v>42074</v>
      </c>
      <c r="E1356" s="107">
        <v>42079</v>
      </c>
      <c r="F1356" s="108">
        <v>42123</v>
      </c>
      <c r="G1356" s="109">
        <v>38000</v>
      </c>
      <c r="H1356" s="109">
        <v>51.72</v>
      </c>
      <c r="I1356" s="109">
        <v>0</v>
      </c>
      <c r="J1356" s="109">
        <f t="shared" si="21"/>
        <v>38051.72</v>
      </c>
    </row>
    <row r="1357" spans="1:10" s="102" customFormat="1" ht="18" customHeight="1" x14ac:dyDescent="0.2">
      <c r="A1357" s="106" t="s">
        <v>32</v>
      </c>
      <c r="B1357" s="106" t="s">
        <v>17</v>
      </c>
      <c r="C1357" s="107">
        <v>6640</v>
      </c>
      <c r="D1357" s="107">
        <v>41653</v>
      </c>
      <c r="E1357" s="107">
        <v>41667</v>
      </c>
      <c r="F1357" s="108">
        <v>41747</v>
      </c>
      <c r="G1357" s="109">
        <v>11500</v>
      </c>
      <c r="H1357" s="109">
        <v>30.03</v>
      </c>
      <c r="I1357" s="109">
        <v>0</v>
      </c>
      <c r="J1357" s="109">
        <f t="shared" si="21"/>
        <v>11530.03</v>
      </c>
    </row>
    <row r="1358" spans="1:10" s="102" customFormat="1" ht="18" customHeight="1" x14ac:dyDescent="0.2">
      <c r="A1358" s="106" t="s">
        <v>32</v>
      </c>
      <c r="B1358" s="106" t="s">
        <v>13</v>
      </c>
      <c r="C1358" s="107">
        <v>12691</v>
      </c>
      <c r="D1358" s="107">
        <v>42981</v>
      </c>
      <c r="E1358" s="107">
        <v>42993</v>
      </c>
      <c r="F1358" s="108">
        <v>43007</v>
      </c>
      <c r="G1358" s="109">
        <v>25500</v>
      </c>
      <c r="H1358" s="109">
        <v>18.16</v>
      </c>
      <c r="I1358" s="109">
        <v>0</v>
      </c>
      <c r="J1358" s="109">
        <f t="shared" si="21"/>
        <v>25518.16</v>
      </c>
    </row>
    <row r="1359" spans="1:10" s="102" customFormat="1" ht="18" customHeight="1" x14ac:dyDescent="0.2">
      <c r="A1359" s="106" t="s">
        <v>32</v>
      </c>
      <c r="B1359" s="106" t="s">
        <v>13</v>
      </c>
      <c r="C1359" s="107">
        <v>13232</v>
      </c>
      <c r="D1359" s="107">
        <v>41727</v>
      </c>
      <c r="E1359" s="107">
        <v>41731</v>
      </c>
      <c r="F1359" s="108">
        <v>41815</v>
      </c>
      <c r="G1359" s="109">
        <v>19500</v>
      </c>
      <c r="H1359" s="109">
        <v>47.66</v>
      </c>
      <c r="I1359" s="109">
        <v>0</v>
      </c>
      <c r="J1359" s="109">
        <f t="shared" si="21"/>
        <v>19547.66</v>
      </c>
    </row>
    <row r="1360" spans="1:10" s="102" customFormat="1" ht="18" customHeight="1" x14ac:dyDescent="0.2">
      <c r="A1360" s="106" t="s">
        <v>32</v>
      </c>
      <c r="B1360" s="106" t="s">
        <v>13</v>
      </c>
      <c r="C1360" s="107">
        <v>10671</v>
      </c>
      <c r="D1360" s="107">
        <v>41745</v>
      </c>
      <c r="E1360" s="107">
        <v>41760</v>
      </c>
      <c r="F1360" s="108">
        <v>42045</v>
      </c>
      <c r="G1360" s="109">
        <v>22000</v>
      </c>
      <c r="H1360" s="109">
        <v>41.560000000004948</v>
      </c>
      <c r="I1360" s="109">
        <v>0</v>
      </c>
      <c r="J1360" s="109">
        <f t="shared" si="21"/>
        <v>22041.560000000005</v>
      </c>
    </row>
    <row r="1361" spans="1:10" s="102" customFormat="1" ht="18" customHeight="1" x14ac:dyDescent="0.2">
      <c r="A1361" s="106" t="s">
        <v>31</v>
      </c>
      <c r="B1361" s="106" t="s">
        <v>17</v>
      </c>
      <c r="C1361" s="107">
        <v>19813</v>
      </c>
      <c r="D1361" s="107">
        <v>41767</v>
      </c>
      <c r="E1361" s="107">
        <v>41780</v>
      </c>
      <c r="F1361" s="108">
        <v>41828</v>
      </c>
      <c r="G1361" s="109">
        <v>52000</v>
      </c>
      <c r="H1361" s="109">
        <v>54.32</v>
      </c>
      <c r="I1361" s="109">
        <v>0</v>
      </c>
      <c r="J1361" s="109">
        <f t="shared" si="21"/>
        <v>52054.32</v>
      </c>
    </row>
    <row r="1362" spans="1:10" s="102" customFormat="1" ht="18" customHeight="1" x14ac:dyDescent="0.2">
      <c r="A1362" s="106" t="s">
        <v>32</v>
      </c>
      <c r="B1362" s="106" t="s">
        <v>13</v>
      </c>
      <c r="C1362" s="107">
        <v>13009</v>
      </c>
      <c r="D1362" s="107">
        <v>42098</v>
      </c>
      <c r="E1362" s="107">
        <v>42102</v>
      </c>
      <c r="F1362" s="108">
        <v>42116</v>
      </c>
      <c r="G1362" s="109">
        <v>18500</v>
      </c>
      <c r="H1362" s="109">
        <v>9.25</v>
      </c>
      <c r="I1362" s="109">
        <v>0</v>
      </c>
      <c r="J1362" s="109">
        <f t="shared" si="21"/>
        <v>18509.25</v>
      </c>
    </row>
    <row r="1363" spans="1:10" s="102" customFormat="1" ht="18" customHeight="1" x14ac:dyDescent="0.2">
      <c r="A1363" s="106" t="s">
        <v>32</v>
      </c>
      <c r="B1363" s="106" t="s">
        <v>17</v>
      </c>
      <c r="C1363" s="107">
        <v>9677</v>
      </c>
      <c r="D1363" s="107">
        <v>42426</v>
      </c>
      <c r="E1363" s="107">
        <v>42430</v>
      </c>
      <c r="F1363" s="108">
        <v>42440</v>
      </c>
      <c r="G1363" s="109">
        <v>9000</v>
      </c>
      <c r="H1363" s="109">
        <v>3.5</v>
      </c>
      <c r="I1363" s="109">
        <v>0</v>
      </c>
      <c r="J1363" s="109">
        <f t="shared" si="21"/>
        <v>9003.5</v>
      </c>
    </row>
    <row r="1364" spans="1:10" s="102" customFormat="1" ht="18" customHeight="1" x14ac:dyDescent="0.2">
      <c r="A1364" s="106" t="s">
        <v>32</v>
      </c>
      <c r="B1364" s="106" t="s">
        <v>17</v>
      </c>
      <c r="C1364" s="107">
        <v>6602</v>
      </c>
      <c r="D1364" s="107">
        <v>42470</v>
      </c>
      <c r="E1364" s="107">
        <v>42474</v>
      </c>
      <c r="F1364" s="108">
        <v>42507</v>
      </c>
      <c r="G1364" s="109">
        <v>9000</v>
      </c>
      <c r="H1364" s="109">
        <v>9.1199999999999992</v>
      </c>
      <c r="I1364" s="109">
        <v>0</v>
      </c>
      <c r="J1364" s="109">
        <f t="shared" si="21"/>
        <v>9009.1200000000008</v>
      </c>
    </row>
    <row r="1365" spans="1:10" s="102" customFormat="1" ht="18" customHeight="1" x14ac:dyDescent="0.2">
      <c r="A1365" s="106" t="s">
        <v>32</v>
      </c>
      <c r="B1365" s="106" t="s">
        <v>13</v>
      </c>
      <c r="C1365" s="107">
        <v>17178</v>
      </c>
      <c r="D1365" s="107">
        <v>42400</v>
      </c>
      <c r="E1365" s="107">
        <v>42403</v>
      </c>
      <c r="F1365" s="108">
        <v>42430</v>
      </c>
      <c r="G1365" s="109">
        <v>31000</v>
      </c>
      <c r="H1365" s="109">
        <v>25.83</v>
      </c>
      <c r="I1365" s="109">
        <v>0</v>
      </c>
      <c r="J1365" s="109">
        <f t="shared" si="21"/>
        <v>31025.83</v>
      </c>
    </row>
    <row r="1366" spans="1:10" s="102" customFormat="1" ht="18" customHeight="1" x14ac:dyDescent="0.2">
      <c r="A1366" s="106" t="s">
        <v>32</v>
      </c>
      <c r="B1366" s="106" t="s">
        <v>13</v>
      </c>
      <c r="C1366" s="107">
        <v>12741</v>
      </c>
      <c r="D1366" s="107">
        <v>43346</v>
      </c>
      <c r="E1366" s="107">
        <v>43383</v>
      </c>
      <c r="F1366" s="108">
        <v>43693</v>
      </c>
      <c r="G1366" s="109">
        <v>14000</v>
      </c>
      <c r="H1366" s="109">
        <v>114.57</v>
      </c>
      <c r="I1366" s="109">
        <v>0</v>
      </c>
      <c r="J1366" s="109">
        <f t="shared" si="21"/>
        <v>14114.57</v>
      </c>
    </row>
    <row r="1367" spans="1:10" s="102" customFormat="1" ht="18" customHeight="1" x14ac:dyDescent="0.2">
      <c r="A1367" s="106" t="s">
        <v>31</v>
      </c>
      <c r="B1367" s="106" t="s">
        <v>13</v>
      </c>
      <c r="C1367" s="107">
        <v>20170</v>
      </c>
      <c r="D1367" s="107">
        <v>42302</v>
      </c>
      <c r="E1367" s="107">
        <v>42306</v>
      </c>
      <c r="F1367" s="108">
        <v>42321</v>
      </c>
      <c r="G1367" s="109">
        <v>21000</v>
      </c>
      <c r="H1367" s="109">
        <v>11.08</v>
      </c>
      <c r="I1367" s="109">
        <v>0</v>
      </c>
      <c r="J1367" s="109">
        <f t="shared" si="21"/>
        <v>21011.08</v>
      </c>
    </row>
    <row r="1368" spans="1:10" s="102" customFormat="1" ht="18" customHeight="1" x14ac:dyDescent="0.2">
      <c r="A1368" s="106" t="s">
        <v>33</v>
      </c>
      <c r="B1368" s="106" t="s">
        <v>13</v>
      </c>
      <c r="C1368" s="107">
        <v>20170</v>
      </c>
      <c r="D1368" s="107">
        <v>42302</v>
      </c>
      <c r="E1368" s="107">
        <v>42306</v>
      </c>
      <c r="F1368" s="108">
        <v>42321</v>
      </c>
      <c r="G1368" s="109">
        <v>21000</v>
      </c>
      <c r="H1368" s="109">
        <v>11.08</v>
      </c>
      <c r="I1368" s="109">
        <v>0</v>
      </c>
      <c r="J1368" s="109">
        <f t="shared" si="21"/>
        <v>21011.08</v>
      </c>
    </row>
    <row r="1369" spans="1:10" s="102" customFormat="1" ht="18" customHeight="1" x14ac:dyDescent="0.2">
      <c r="A1369" s="106" t="s">
        <v>31</v>
      </c>
      <c r="B1369" s="106" t="s">
        <v>17</v>
      </c>
      <c r="C1369" s="107">
        <v>22435</v>
      </c>
      <c r="D1369" s="107">
        <v>41887</v>
      </c>
      <c r="E1369" s="107">
        <v>41894</v>
      </c>
      <c r="F1369" s="108">
        <v>41925</v>
      </c>
      <c r="G1369" s="109">
        <v>119000</v>
      </c>
      <c r="H1369" s="109">
        <v>125.61</v>
      </c>
      <c r="I1369" s="109">
        <v>0</v>
      </c>
      <c r="J1369" s="109">
        <f t="shared" si="21"/>
        <v>119125.61</v>
      </c>
    </row>
    <row r="1370" spans="1:10" s="102" customFormat="1" ht="18" customHeight="1" x14ac:dyDescent="0.2">
      <c r="A1370" s="106" t="s">
        <v>33</v>
      </c>
      <c r="B1370" s="106" t="s">
        <v>17</v>
      </c>
      <c r="C1370" s="107">
        <v>22435</v>
      </c>
      <c r="D1370" s="107">
        <v>41887</v>
      </c>
      <c r="E1370" s="107">
        <v>41894</v>
      </c>
      <c r="F1370" s="108">
        <v>41925</v>
      </c>
      <c r="G1370" s="109">
        <v>119000</v>
      </c>
      <c r="H1370" s="109">
        <v>125.61</v>
      </c>
      <c r="I1370" s="109">
        <v>0</v>
      </c>
      <c r="J1370" s="109">
        <f t="shared" si="21"/>
        <v>119125.61</v>
      </c>
    </row>
    <row r="1371" spans="1:10" s="102" customFormat="1" ht="18" customHeight="1" x14ac:dyDescent="0.2">
      <c r="A1371" s="106" t="s">
        <v>32</v>
      </c>
      <c r="B1371" s="106" t="s">
        <v>13</v>
      </c>
      <c r="C1371" s="107">
        <v>6430</v>
      </c>
      <c r="D1371" s="107">
        <v>42314</v>
      </c>
      <c r="E1371" s="107">
        <v>42321</v>
      </c>
      <c r="F1371" s="108">
        <v>42341</v>
      </c>
      <c r="G1371" s="109">
        <v>9000</v>
      </c>
      <c r="H1371" s="109">
        <v>6.75</v>
      </c>
      <c r="I1371" s="109">
        <v>0</v>
      </c>
      <c r="J1371" s="109">
        <f t="shared" si="21"/>
        <v>9006.75</v>
      </c>
    </row>
    <row r="1372" spans="1:10" s="102" customFormat="1" ht="18" customHeight="1" x14ac:dyDescent="0.2">
      <c r="A1372" s="106" t="s">
        <v>32</v>
      </c>
      <c r="B1372" s="106" t="s">
        <v>13</v>
      </c>
      <c r="C1372" s="107">
        <v>11724</v>
      </c>
      <c r="D1372" s="107">
        <v>43430</v>
      </c>
      <c r="E1372" s="107">
        <v>43432</v>
      </c>
      <c r="F1372" s="108">
        <v>43503</v>
      </c>
      <c r="G1372" s="109">
        <v>16500</v>
      </c>
      <c r="H1372" s="109">
        <v>26.31</v>
      </c>
      <c r="I1372" s="109">
        <v>0</v>
      </c>
      <c r="J1372" s="109">
        <f t="shared" si="21"/>
        <v>16526.310000000001</v>
      </c>
    </row>
    <row r="1373" spans="1:10" s="102" customFormat="1" ht="18" customHeight="1" x14ac:dyDescent="0.2">
      <c r="A1373" s="106" t="s">
        <v>32</v>
      </c>
      <c r="B1373" s="106" t="s">
        <v>17</v>
      </c>
      <c r="C1373" s="107">
        <v>11219</v>
      </c>
      <c r="D1373" s="107">
        <v>42971</v>
      </c>
      <c r="E1373" s="107">
        <v>42986</v>
      </c>
      <c r="F1373" s="108">
        <v>43010</v>
      </c>
      <c r="G1373" s="109">
        <v>10000</v>
      </c>
      <c r="H1373" s="109">
        <v>10.41</v>
      </c>
      <c r="I1373" s="109">
        <v>0</v>
      </c>
      <c r="J1373" s="109">
        <f t="shared" si="21"/>
        <v>10010.41</v>
      </c>
    </row>
    <row r="1374" spans="1:10" s="102" customFormat="1" ht="18" customHeight="1" x14ac:dyDescent="0.2">
      <c r="A1374" s="106" t="s">
        <v>32</v>
      </c>
      <c r="B1374" s="106" t="s">
        <v>13</v>
      </c>
      <c r="C1374" s="107">
        <v>9956</v>
      </c>
      <c r="D1374" s="107">
        <v>42735</v>
      </c>
      <c r="E1374" s="107">
        <v>42741</v>
      </c>
      <c r="F1374" s="108">
        <v>42790</v>
      </c>
      <c r="G1374" s="109">
        <v>21000</v>
      </c>
      <c r="H1374" s="109">
        <v>31.64</v>
      </c>
      <c r="I1374" s="109">
        <v>0</v>
      </c>
      <c r="J1374" s="109">
        <f t="shared" si="21"/>
        <v>21031.64</v>
      </c>
    </row>
    <row r="1375" spans="1:10" s="102" customFormat="1" ht="18" customHeight="1" x14ac:dyDescent="0.2">
      <c r="A1375" s="106" t="s">
        <v>37</v>
      </c>
      <c r="B1375" s="106" t="s">
        <v>17</v>
      </c>
      <c r="C1375" s="107">
        <v>18761</v>
      </c>
      <c r="D1375" s="107">
        <v>42184</v>
      </c>
      <c r="E1375" s="107">
        <v>42241</v>
      </c>
      <c r="F1375" s="108">
        <v>42241</v>
      </c>
      <c r="G1375" s="109">
        <v>10000</v>
      </c>
      <c r="H1375" s="109">
        <v>15.83</v>
      </c>
      <c r="I1375" s="109">
        <v>0</v>
      </c>
      <c r="J1375" s="109">
        <f t="shared" si="21"/>
        <v>10015.83</v>
      </c>
    </row>
    <row r="1376" spans="1:10" s="102" customFormat="1" ht="18" customHeight="1" x14ac:dyDescent="0.2">
      <c r="A1376" s="106" t="s">
        <v>32</v>
      </c>
      <c r="B1376" s="106" t="s">
        <v>13</v>
      </c>
      <c r="C1376" s="107">
        <v>11842</v>
      </c>
      <c r="D1376" s="107">
        <v>42476</v>
      </c>
      <c r="E1376" s="107">
        <v>42495</v>
      </c>
      <c r="F1376" s="108">
        <v>42517</v>
      </c>
      <c r="G1376" s="109">
        <v>33000</v>
      </c>
      <c r="H1376" s="109">
        <v>37.08</v>
      </c>
      <c r="I1376" s="109">
        <v>0</v>
      </c>
      <c r="J1376" s="109">
        <f t="shared" si="21"/>
        <v>33037.08</v>
      </c>
    </row>
    <row r="1377" spans="1:10" s="102" customFormat="1" ht="18" customHeight="1" x14ac:dyDescent="0.2">
      <c r="A1377" s="106" t="s">
        <v>32</v>
      </c>
      <c r="B1377" s="106" t="s">
        <v>17</v>
      </c>
      <c r="C1377" s="107">
        <v>18353</v>
      </c>
      <c r="D1377" s="107">
        <v>43415</v>
      </c>
      <c r="E1377" s="107">
        <v>43420</v>
      </c>
      <c r="F1377" s="108">
        <v>43511</v>
      </c>
      <c r="G1377" s="109">
        <v>21000</v>
      </c>
      <c r="H1377" s="109">
        <v>39.130000000000003</v>
      </c>
      <c r="I1377" s="109">
        <v>0</v>
      </c>
      <c r="J1377" s="109">
        <f t="shared" si="21"/>
        <v>21039.13</v>
      </c>
    </row>
    <row r="1378" spans="1:10" s="102" customFormat="1" ht="18" customHeight="1" x14ac:dyDescent="0.2">
      <c r="A1378" s="106" t="s">
        <v>32</v>
      </c>
      <c r="B1378" s="106" t="s">
        <v>17</v>
      </c>
      <c r="C1378" s="107">
        <v>16371</v>
      </c>
      <c r="D1378" s="107">
        <v>43117</v>
      </c>
      <c r="E1378" s="107">
        <v>43123</v>
      </c>
      <c r="F1378" s="108">
        <v>43144</v>
      </c>
      <c r="G1378" s="109">
        <v>13500</v>
      </c>
      <c r="H1378" s="109">
        <v>8.5</v>
      </c>
      <c r="I1378" s="109">
        <v>0</v>
      </c>
      <c r="J1378" s="109">
        <f t="shared" si="21"/>
        <v>13508.5</v>
      </c>
    </row>
    <row r="1379" spans="1:10" s="102" customFormat="1" ht="18" customHeight="1" x14ac:dyDescent="0.2">
      <c r="A1379" s="106" t="s">
        <v>32</v>
      </c>
      <c r="B1379" s="106" t="s">
        <v>17</v>
      </c>
      <c r="C1379" s="107">
        <v>14940</v>
      </c>
      <c r="D1379" s="107">
        <v>43347</v>
      </c>
      <c r="E1379" s="107">
        <v>43350</v>
      </c>
      <c r="F1379" s="108">
        <v>43705</v>
      </c>
      <c r="G1379" s="109">
        <v>12500</v>
      </c>
      <c r="H1379" s="109">
        <v>117.38</v>
      </c>
      <c r="I1379" s="109">
        <v>0</v>
      </c>
      <c r="J1379" s="109">
        <f t="shared" si="21"/>
        <v>12617.38</v>
      </c>
    </row>
    <row r="1380" spans="1:10" s="102" customFormat="1" ht="18" customHeight="1" x14ac:dyDescent="0.2">
      <c r="A1380" s="106" t="s">
        <v>31</v>
      </c>
      <c r="B1380" s="106" t="s">
        <v>17</v>
      </c>
      <c r="C1380" s="107">
        <v>20077</v>
      </c>
      <c r="D1380" s="107">
        <v>42039</v>
      </c>
      <c r="E1380" s="107">
        <v>42060</v>
      </c>
      <c r="F1380" s="108">
        <v>42087</v>
      </c>
      <c r="G1380" s="109">
        <v>29000</v>
      </c>
      <c r="H1380" s="109">
        <v>38.67</v>
      </c>
      <c r="I1380" s="109">
        <v>0</v>
      </c>
      <c r="J1380" s="109">
        <f t="shared" si="21"/>
        <v>29038.67</v>
      </c>
    </row>
    <row r="1381" spans="1:10" s="102" customFormat="1" ht="18" customHeight="1" x14ac:dyDescent="0.2">
      <c r="A1381" s="106" t="s">
        <v>33</v>
      </c>
      <c r="B1381" s="106" t="s">
        <v>17</v>
      </c>
      <c r="C1381" s="107">
        <v>20077</v>
      </c>
      <c r="D1381" s="107">
        <v>42039</v>
      </c>
      <c r="E1381" s="107">
        <v>42060</v>
      </c>
      <c r="F1381" s="108">
        <v>42087</v>
      </c>
      <c r="G1381" s="109">
        <v>29000</v>
      </c>
      <c r="H1381" s="109">
        <v>38.67</v>
      </c>
      <c r="I1381" s="109">
        <v>0</v>
      </c>
      <c r="J1381" s="109">
        <f t="shared" si="21"/>
        <v>29038.67</v>
      </c>
    </row>
    <row r="1382" spans="1:10" s="102" customFormat="1" ht="18" customHeight="1" x14ac:dyDescent="0.2">
      <c r="A1382" s="106" t="s">
        <v>170</v>
      </c>
      <c r="B1382" s="106" t="s">
        <v>17</v>
      </c>
      <c r="C1382" s="107">
        <v>20077</v>
      </c>
      <c r="D1382" s="107">
        <v>42039</v>
      </c>
      <c r="E1382" s="107">
        <v>42060</v>
      </c>
      <c r="F1382" s="108">
        <v>42087</v>
      </c>
      <c r="G1382" s="109">
        <v>87000</v>
      </c>
      <c r="H1382" s="109">
        <v>116</v>
      </c>
      <c r="I1382" s="109">
        <v>0</v>
      </c>
      <c r="J1382" s="109">
        <f t="shared" si="21"/>
        <v>87116</v>
      </c>
    </row>
    <row r="1383" spans="1:10" s="102" customFormat="1" ht="18" customHeight="1" x14ac:dyDescent="0.2">
      <c r="A1383" s="106" t="s">
        <v>32</v>
      </c>
      <c r="B1383" s="106" t="s">
        <v>13</v>
      </c>
      <c r="C1383" s="107">
        <v>13173</v>
      </c>
      <c r="D1383" s="107">
        <v>42901</v>
      </c>
      <c r="E1383" s="107">
        <v>42908</v>
      </c>
      <c r="F1383" s="108">
        <v>42916</v>
      </c>
      <c r="G1383" s="109">
        <v>18000</v>
      </c>
      <c r="H1383" s="109">
        <v>7.4</v>
      </c>
      <c r="I1383" s="109">
        <v>0</v>
      </c>
      <c r="J1383" s="109">
        <f t="shared" si="21"/>
        <v>18007.400000000001</v>
      </c>
    </row>
    <row r="1384" spans="1:10" s="102" customFormat="1" ht="18" customHeight="1" x14ac:dyDescent="0.2">
      <c r="A1384" s="106" t="s">
        <v>32</v>
      </c>
      <c r="B1384" s="106" t="s">
        <v>17</v>
      </c>
      <c r="C1384" s="107">
        <v>8728</v>
      </c>
      <c r="D1384" s="107">
        <v>42311</v>
      </c>
      <c r="E1384" s="107">
        <v>42667</v>
      </c>
      <c r="F1384" s="108">
        <v>43202</v>
      </c>
      <c r="G1384" s="109">
        <v>4500</v>
      </c>
      <c r="H1384" s="109">
        <v>81.61</v>
      </c>
      <c r="I1384" s="109">
        <v>0</v>
      </c>
      <c r="J1384" s="109">
        <f t="shared" si="21"/>
        <v>4581.6099999999997</v>
      </c>
    </row>
    <row r="1385" spans="1:10" s="102" customFormat="1" ht="18" customHeight="1" x14ac:dyDescent="0.2">
      <c r="A1385" s="106" t="s">
        <v>31</v>
      </c>
      <c r="B1385" s="106" t="s">
        <v>13</v>
      </c>
      <c r="C1385" s="107">
        <v>26063</v>
      </c>
      <c r="D1385" s="107">
        <v>43451</v>
      </c>
      <c r="E1385" s="107">
        <v>43452</v>
      </c>
      <c r="F1385" s="108">
        <v>43483</v>
      </c>
      <c r="G1385" s="109">
        <v>54000</v>
      </c>
      <c r="H1385" s="109">
        <v>36.99</v>
      </c>
      <c r="I1385" s="109">
        <v>0</v>
      </c>
      <c r="J1385" s="109">
        <f t="shared" si="21"/>
        <v>54036.99</v>
      </c>
    </row>
    <row r="1386" spans="1:10" s="102" customFormat="1" ht="18" customHeight="1" x14ac:dyDescent="0.2">
      <c r="A1386" s="106" t="s">
        <v>33</v>
      </c>
      <c r="B1386" s="106" t="s">
        <v>13</v>
      </c>
      <c r="C1386" s="107">
        <v>26063</v>
      </c>
      <c r="D1386" s="107">
        <v>43451</v>
      </c>
      <c r="E1386" s="107">
        <v>43452</v>
      </c>
      <c r="F1386" s="108">
        <v>43483</v>
      </c>
      <c r="G1386" s="109">
        <v>54000</v>
      </c>
      <c r="H1386" s="109">
        <v>36.99</v>
      </c>
      <c r="I1386" s="109">
        <v>0</v>
      </c>
      <c r="J1386" s="109">
        <f t="shared" si="21"/>
        <v>54036.99</v>
      </c>
    </row>
    <row r="1387" spans="1:10" s="102" customFormat="1" ht="18" customHeight="1" x14ac:dyDescent="0.2">
      <c r="A1387" s="106" t="s">
        <v>170</v>
      </c>
      <c r="B1387" s="106" t="s">
        <v>13</v>
      </c>
      <c r="C1387" s="107">
        <v>26063</v>
      </c>
      <c r="D1387" s="107">
        <v>43451</v>
      </c>
      <c r="E1387" s="107">
        <v>43452</v>
      </c>
      <c r="F1387" s="108">
        <v>43483</v>
      </c>
      <c r="G1387" s="109">
        <v>162000</v>
      </c>
      <c r="H1387" s="109">
        <v>110.96</v>
      </c>
      <c r="I1387" s="109">
        <v>0</v>
      </c>
      <c r="J1387" s="109">
        <f t="shared" si="21"/>
        <v>162110.96</v>
      </c>
    </row>
    <row r="1388" spans="1:10" s="102" customFormat="1" ht="18" customHeight="1" x14ac:dyDescent="0.2">
      <c r="A1388" s="106" t="s">
        <v>32</v>
      </c>
      <c r="B1388" s="106" t="s">
        <v>13</v>
      </c>
      <c r="C1388" s="107">
        <v>11457</v>
      </c>
      <c r="D1388" s="107">
        <v>43220</v>
      </c>
      <c r="E1388" s="107">
        <v>43230</v>
      </c>
      <c r="F1388" s="108">
        <v>43318</v>
      </c>
      <c r="G1388" s="109">
        <v>15000</v>
      </c>
      <c r="H1388" s="109">
        <v>40.270000000000003</v>
      </c>
      <c r="I1388" s="109">
        <v>0</v>
      </c>
      <c r="J1388" s="109">
        <f t="shared" si="21"/>
        <v>15040.27</v>
      </c>
    </row>
    <row r="1389" spans="1:10" s="102" customFormat="1" ht="18" customHeight="1" x14ac:dyDescent="0.2">
      <c r="A1389" s="106" t="s">
        <v>32</v>
      </c>
      <c r="B1389" s="106" t="s">
        <v>13</v>
      </c>
      <c r="C1389" s="107">
        <v>18058</v>
      </c>
      <c r="D1389" s="107">
        <v>42506</v>
      </c>
      <c r="E1389" s="107">
        <v>42516</v>
      </c>
      <c r="F1389" s="108">
        <v>42557</v>
      </c>
      <c r="G1389" s="109">
        <v>16500</v>
      </c>
      <c r="H1389" s="109">
        <v>23.05</v>
      </c>
      <c r="I1389" s="109">
        <v>0</v>
      </c>
      <c r="J1389" s="109">
        <f t="shared" si="21"/>
        <v>16523.05</v>
      </c>
    </row>
    <row r="1390" spans="1:10" s="102" customFormat="1" ht="18" customHeight="1" x14ac:dyDescent="0.2">
      <c r="A1390" s="106" t="s">
        <v>32</v>
      </c>
      <c r="B1390" s="106" t="s">
        <v>13</v>
      </c>
      <c r="C1390" s="107">
        <v>10008</v>
      </c>
      <c r="D1390" s="107">
        <v>43001</v>
      </c>
      <c r="E1390" s="107">
        <v>43013</v>
      </c>
      <c r="F1390" s="108">
        <v>43034</v>
      </c>
      <c r="G1390" s="109">
        <v>35000</v>
      </c>
      <c r="H1390" s="109">
        <v>31.64</v>
      </c>
      <c r="I1390" s="109">
        <v>0</v>
      </c>
      <c r="J1390" s="109">
        <f t="shared" si="21"/>
        <v>35031.64</v>
      </c>
    </row>
    <row r="1391" spans="1:10" s="102" customFormat="1" ht="18" customHeight="1" x14ac:dyDescent="0.2">
      <c r="A1391" s="106" t="s">
        <v>32</v>
      </c>
      <c r="B1391" s="106" t="s">
        <v>17</v>
      </c>
      <c r="C1391" s="107">
        <v>14173</v>
      </c>
      <c r="D1391" s="107">
        <v>41721</v>
      </c>
      <c r="E1391" s="107">
        <v>41724</v>
      </c>
      <c r="F1391" s="108">
        <v>41754</v>
      </c>
      <c r="G1391" s="109">
        <v>16000</v>
      </c>
      <c r="H1391" s="109">
        <v>14.67</v>
      </c>
      <c r="I1391" s="109">
        <v>0</v>
      </c>
      <c r="J1391" s="109">
        <f t="shared" si="21"/>
        <v>16014.67</v>
      </c>
    </row>
    <row r="1392" spans="1:10" s="102" customFormat="1" ht="18" customHeight="1" x14ac:dyDescent="0.2">
      <c r="A1392" s="106" t="s">
        <v>32</v>
      </c>
      <c r="B1392" s="106" t="s">
        <v>13</v>
      </c>
      <c r="C1392" s="107">
        <v>12867</v>
      </c>
      <c r="D1392" s="107">
        <v>43243</v>
      </c>
      <c r="E1392" s="107">
        <v>43256</v>
      </c>
      <c r="F1392" s="108">
        <v>43284</v>
      </c>
      <c r="G1392" s="109">
        <v>23000</v>
      </c>
      <c r="H1392" s="109">
        <v>25.84</v>
      </c>
      <c r="I1392" s="109">
        <v>0</v>
      </c>
      <c r="J1392" s="109">
        <f t="shared" si="21"/>
        <v>23025.84</v>
      </c>
    </row>
    <row r="1393" spans="1:10" s="102" customFormat="1" ht="18" customHeight="1" x14ac:dyDescent="0.2">
      <c r="A1393" s="106" t="s">
        <v>32</v>
      </c>
      <c r="B1393" s="106" t="s">
        <v>13</v>
      </c>
      <c r="C1393" s="107">
        <v>8928</v>
      </c>
      <c r="D1393" s="107">
        <v>42260</v>
      </c>
      <c r="E1393" s="107">
        <v>42265</v>
      </c>
      <c r="F1393" s="108">
        <v>42275</v>
      </c>
      <c r="G1393" s="109">
        <v>8500</v>
      </c>
      <c r="H1393" s="109">
        <v>3.54</v>
      </c>
      <c r="I1393" s="109">
        <v>0</v>
      </c>
      <c r="J1393" s="109">
        <f t="shared" si="21"/>
        <v>8503.5400000000009</v>
      </c>
    </row>
    <row r="1394" spans="1:10" s="102" customFormat="1" ht="18" customHeight="1" x14ac:dyDescent="0.2">
      <c r="A1394" s="106" t="s">
        <v>32</v>
      </c>
      <c r="B1394" s="106" t="s">
        <v>13</v>
      </c>
      <c r="C1394" s="107">
        <v>18409</v>
      </c>
      <c r="D1394" s="107">
        <v>42621</v>
      </c>
      <c r="E1394" s="107">
        <v>42629</v>
      </c>
      <c r="F1394" s="108">
        <v>42648</v>
      </c>
      <c r="G1394" s="109">
        <v>29000</v>
      </c>
      <c r="H1394" s="109">
        <v>21.45</v>
      </c>
      <c r="I1394" s="109">
        <v>0</v>
      </c>
      <c r="J1394" s="109">
        <f t="shared" si="21"/>
        <v>29021.45</v>
      </c>
    </row>
    <row r="1395" spans="1:10" s="102" customFormat="1" ht="18" customHeight="1" x14ac:dyDescent="0.2">
      <c r="A1395" s="106" t="s">
        <v>31</v>
      </c>
      <c r="B1395" s="106" t="s">
        <v>13</v>
      </c>
      <c r="C1395" s="107">
        <v>15873</v>
      </c>
      <c r="D1395" s="107">
        <v>41802</v>
      </c>
      <c r="E1395" s="107">
        <v>41813</v>
      </c>
      <c r="F1395" s="108">
        <v>41829</v>
      </c>
      <c r="G1395" s="109">
        <v>29000</v>
      </c>
      <c r="H1395" s="109">
        <v>21.75</v>
      </c>
      <c r="I1395" s="109">
        <v>0</v>
      </c>
      <c r="J1395" s="109">
        <f t="shared" si="21"/>
        <v>29021.75</v>
      </c>
    </row>
    <row r="1396" spans="1:10" s="102" customFormat="1" ht="18" customHeight="1" x14ac:dyDescent="0.2">
      <c r="A1396" s="106" t="s">
        <v>32</v>
      </c>
      <c r="B1396" s="106" t="s">
        <v>17</v>
      </c>
      <c r="C1396" s="107">
        <v>17796</v>
      </c>
      <c r="D1396" s="107">
        <v>42089</v>
      </c>
      <c r="E1396" s="107">
        <v>42093</v>
      </c>
      <c r="F1396" s="108">
        <v>42116</v>
      </c>
      <c r="G1396" s="109">
        <v>29000</v>
      </c>
      <c r="H1396" s="109">
        <v>21.75</v>
      </c>
      <c r="I1396" s="109">
        <v>0</v>
      </c>
      <c r="J1396" s="109">
        <f t="shared" si="21"/>
        <v>29021.75</v>
      </c>
    </row>
    <row r="1397" spans="1:10" s="102" customFormat="1" ht="18" customHeight="1" x14ac:dyDescent="0.2">
      <c r="A1397" s="106" t="s">
        <v>37</v>
      </c>
      <c r="B1397" s="106" t="s">
        <v>17</v>
      </c>
      <c r="C1397" s="107">
        <v>17796</v>
      </c>
      <c r="D1397" s="107">
        <v>42089</v>
      </c>
      <c r="E1397" s="107">
        <v>42094</v>
      </c>
      <c r="F1397" s="108">
        <v>42116</v>
      </c>
      <c r="G1397" s="109">
        <v>10000</v>
      </c>
      <c r="H1397" s="109">
        <v>7.5</v>
      </c>
      <c r="I1397" s="109">
        <v>0</v>
      </c>
      <c r="J1397" s="109">
        <f t="shared" si="21"/>
        <v>10007.5</v>
      </c>
    </row>
    <row r="1398" spans="1:10" s="102" customFormat="1" ht="18" customHeight="1" x14ac:dyDescent="0.2">
      <c r="A1398" s="106" t="s">
        <v>32</v>
      </c>
      <c r="B1398" s="106" t="s">
        <v>13</v>
      </c>
      <c r="C1398" s="107">
        <v>17150</v>
      </c>
      <c r="D1398" s="107">
        <v>43236</v>
      </c>
      <c r="E1398" s="107">
        <v>43241</v>
      </c>
      <c r="F1398" s="108">
        <v>43262</v>
      </c>
      <c r="G1398" s="109">
        <v>28000</v>
      </c>
      <c r="H1398" s="109">
        <v>19.95</v>
      </c>
      <c r="I1398" s="109">
        <v>0</v>
      </c>
      <c r="J1398" s="109">
        <f t="shared" si="21"/>
        <v>28019.95</v>
      </c>
    </row>
    <row r="1399" spans="1:10" s="102" customFormat="1" ht="18" customHeight="1" x14ac:dyDescent="0.2">
      <c r="A1399" s="106" t="s">
        <v>32</v>
      </c>
      <c r="B1399" s="106" t="s">
        <v>13</v>
      </c>
      <c r="C1399" s="107">
        <v>11924</v>
      </c>
      <c r="D1399" s="107">
        <v>42523</v>
      </c>
      <c r="E1399" s="107">
        <v>42550</v>
      </c>
      <c r="F1399" s="108">
        <v>42622</v>
      </c>
      <c r="G1399" s="109">
        <v>21500</v>
      </c>
      <c r="H1399" s="109">
        <v>57.92</v>
      </c>
      <c r="I1399" s="109">
        <v>0</v>
      </c>
      <c r="J1399" s="109">
        <f t="shared" si="21"/>
        <v>21557.919999999998</v>
      </c>
    </row>
    <row r="1400" spans="1:10" s="102" customFormat="1" ht="18" customHeight="1" x14ac:dyDescent="0.2">
      <c r="A1400" s="106" t="s">
        <v>32</v>
      </c>
      <c r="B1400" s="106" t="s">
        <v>13</v>
      </c>
      <c r="C1400" s="107">
        <v>13994</v>
      </c>
      <c r="D1400" s="107">
        <v>42508</v>
      </c>
      <c r="E1400" s="107">
        <v>42521</v>
      </c>
      <c r="F1400" s="108">
        <v>42541</v>
      </c>
      <c r="G1400" s="109">
        <v>34500</v>
      </c>
      <c r="H1400" s="109">
        <v>31.19</v>
      </c>
      <c r="I1400" s="109">
        <v>0</v>
      </c>
      <c r="J1400" s="109">
        <f t="shared" si="21"/>
        <v>34531.19</v>
      </c>
    </row>
    <row r="1401" spans="1:10" s="102" customFormat="1" ht="18" customHeight="1" x14ac:dyDescent="0.2">
      <c r="A1401" s="106" t="s">
        <v>32</v>
      </c>
      <c r="B1401" s="106" t="s">
        <v>13</v>
      </c>
      <c r="C1401" s="107">
        <v>18311</v>
      </c>
      <c r="D1401" s="107">
        <v>42819</v>
      </c>
      <c r="E1401" s="107">
        <v>42829</v>
      </c>
      <c r="F1401" s="108">
        <v>42836</v>
      </c>
      <c r="G1401" s="109">
        <v>18500</v>
      </c>
      <c r="H1401" s="109">
        <v>8.6199999999999992</v>
      </c>
      <c r="I1401" s="109">
        <v>0</v>
      </c>
      <c r="J1401" s="109">
        <f t="shared" si="21"/>
        <v>18508.62</v>
      </c>
    </row>
    <row r="1402" spans="1:10" s="102" customFormat="1" ht="18" customHeight="1" x14ac:dyDescent="0.2">
      <c r="A1402" s="106" t="s">
        <v>32</v>
      </c>
      <c r="B1402" s="106" t="s">
        <v>13</v>
      </c>
      <c r="C1402" s="107">
        <v>10028</v>
      </c>
      <c r="D1402" s="107">
        <v>42707</v>
      </c>
      <c r="E1402" s="107">
        <v>42744</v>
      </c>
      <c r="F1402" s="108">
        <v>42772</v>
      </c>
      <c r="G1402" s="109">
        <v>29500</v>
      </c>
      <c r="H1402" s="109">
        <v>52.52</v>
      </c>
      <c r="I1402" s="109">
        <v>0</v>
      </c>
      <c r="J1402" s="109">
        <f t="shared" si="21"/>
        <v>29552.52</v>
      </c>
    </row>
    <row r="1403" spans="1:10" s="102" customFormat="1" ht="18" customHeight="1" x14ac:dyDescent="0.2">
      <c r="A1403" s="106" t="s">
        <v>32</v>
      </c>
      <c r="B1403" s="106" t="s">
        <v>13</v>
      </c>
      <c r="C1403" s="107">
        <v>15850</v>
      </c>
      <c r="D1403" s="107">
        <v>42211</v>
      </c>
      <c r="E1403" s="107">
        <v>42221</v>
      </c>
      <c r="F1403" s="108">
        <v>42258</v>
      </c>
      <c r="G1403" s="109">
        <v>27500</v>
      </c>
      <c r="H1403" s="109">
        <v>35.909999999999997</v>
      </c>
      <c r="I1403" s="109">
        <v>0</v>
      </c>
      <c r="J1403" s="109">
        <f t="shared" si="21"/>
        <v>27535.91</v>
      </c>
    </row>
    <row r="1404" spans="1:10" s="102" customFormat="1" ht="18" customHeight="1" x14ac:dyDescent="0.2">
      <c r="A1404" s="106" t="s">
        <v>32</v>
      </c>
      <c r="B1404" s="106" t="s">
        <v>17</v>
      </c>
      <c r="C1404" s="107">
        <v>15942</v>
      </c>
      <c r="D1404" s="107">
        <v>41934</v>
      </c>
      <c r="E1404" s="107">
        <v>41954</v>
      </c>
      <c r="F1404" s="108">
        <v>42027</v>
      </c>
      <c r="G1404" s="109">
        <v>23500</v>
      </c>
      <c r="H1404" s="109">
        <v>60.7</v>
      </c>
      <c r="I1404" s="109">
        <v>0</v>
      </c>
      <c r="J1404" s="109">
        <f t="shared" si="21"/>
        <v>23560.7</v>
      </c>
    </row>
    <row r="1405" spans="1:10" s="102" customFormat="1" ht="18" customHeight="1" x14ac:dyDescent="0.2">
      <c r="A1405" s="106" t="s">
        <v>32</v>
      </c>
      <c r="B1405" s="106" t="s">
        <v>17</v>
      </c>
      <c r="C1405" s="107">
        <v>7907</v>
      </c>
      <c r="D1405" s="107">
        <v>41729</v>
      </c>
      <c r="E1405" s="107">
        <v>41765</v>
      </c>
      <c r="F1405" s="108">
        <v>41803</v>
      </c>
      <c r="G1405" s="109">
        <v>4500</v>
      </c>
      <c r="H1405" s="109">
        <v>9.25</v>
      </c>
      <c r="I1405" s="109">
        <v>0</v>
      </c>
      <c r="J1405" s="109">
        <f t="shared" si="21"/>
        <v>4509.25</v>
      </c>
    </row>
    <row r="1406" spans="1:10" s="102" customFormat="1" ht="18" customHeight="1" x14ac:dyDescent="0.2">
      <c r="A1406" s="106" t="s">
        <v>32</v>
      </c>
      <c r="B1406" s="106" t="s">
        <v>17</v>
      </c>
      <c r="C1406" s="107">
        <v>10169</v>
      </c>
      <c r="D1406" s="107">
        <v>42816</v>
      </c>
      <c r="E1406" s="107">
        <v>42824</v>
      </c>
      <c r="F1406" s="108">
        <v>42842</v>
      </c>
      <c r="G1406" s="109">
        <v>22000</v>
      </c>
      <c r="H1406" s="109">
        <v>15.68</v>
      </c>
      <c r="I1406" s="109">
        <v>0</v>
      </c>
      <c r="J1406" s="109">
        <f t="shared" si="21"/>
        <v>22015.68</v>
      </c>
    </row>
    <row r="1407" spans="1:10" s="102" customFormat="1" ht="18" customHeight="1" x14ac:dyDescent="0.2">
      <c r="A1407" s="106" t="s">
        <v>32</v>
      </c>
      <c r="B1407" s="106" t="s">
        <v>13</v>
      </c>
      <c r="C1407" s="107">
        <v>19307</v>
      </c>
      <c r="D1407" s="107">
        <v>42312</v>
      </c>
      <c r="E1407" s="107">
        <v>42325</v>
      </c>
      <c r="F1407" s="108">
        <v>42356</v>
      </c>
      <c r="G1407" s="109">
        <v>39000</v>
      </c>
      <c r="H1407" s="109">
        <v>47.65</v>
      </c>
      <c r="I1407" s="109">
        <v>0</v>
      </c>
      <c r="J1407" s="109">
        <f t="shared" si="21"/>
        <v>39047.65</v>
      </c>
    </row>
    <row r="1408" spans="1:10" s="102" customFormat="1" ht="18" customHeight="1" x14ac:dyDescent="0.2">
      <c r="A1408" s="106" t="s">
        <v>35</v>
      </c>
      <c r="B1408" s="106" t="s">
        <v>13</v>
      </c>
      <c r="C1408" s="107">
        <v>19307</v>
      </c>
      <c r="D1408" s="107">
        <v>42312</v>
      </c>
      <c r="E1408" s="107">
        <v>42325</v>
      </c>
      <c r="F1408" s="108">
        <v>42356</v>
      </c>
      <c r="G1408" s="109">
        <v>39000</v>
      </c>
      <c r="H1408" s="109">
        <v>47.65</v>
      </c>
      <c r="I1408" s="109">
        <v>0</v>
      </c>
      <c r="J1408" s="109">
        <f t="shared" si="21"/>
        <v>39047.65</v>
      </c>
    </row>
    <row r="1409" spans="1:10" s="102" customFormat="1" ht="18" customHeight="1" x14ac:dyDescent="0.2">
      <c r="A1409" s="106" t="s">
        <v>32</v>
      </c>
      <c r="B1409" s="106" t="s">
        <v>17</v>
      </c>
      <c r="C1409" s="107">
        <v>9877</v>
      </c>
      <c r="D1409" s="107">
        <v>42731</v>
      </c>
      <c r="E1409" s="107">
        <v>42753</v>
      </c>
      <c r="F1409" s="108">
        <v>42776</v>
      </c>
      <c r="G1409" s="109">
        <v>12000</v>
      </c>
      <c r="H1409" s="109">
        <v>14.79</v>
      </c>
      <c r="I1409" s="109">
        <v>0</v>
      </c>
      <c r="J1409" s="109">
        <f t="shared" si="21"/>
        <v>12014.79</v>
      </c>
    </row>
    <row r="1410" spans="1:10" s="102" customFormat="1" ht="18" customHeight="1" x14ac:dyDescent="0.2">
      <c r="A1410" s="106" t="s">
        <v>32</v>
      </c>
      <c r="B1410" s="106" t="s">
        <v>13</v>
      </c>
      <c r="C1410" s="107">
        <v>16249</v>
      </c>
      <c r="D1410" s="107">
        <v>43382</v>
      </c>
      <c r="E1410" s="107">
        <v>43397</v>
      </c>
      <c r="F1410" s="108">
        <v>43406</v>
      </c>
      <c r="G1410" s="109">
        <v>39500</v>
      </c>
      <c r="H1410" s="109">
        <v>25.97</v>
      </c>
      <c r="I1410" s="109">
        <v>0</v>
      </c>
      <c r="J1410" s="109">
        <f t="shared" si="21"/>
        <v>39525.97</v>
      </c>
    </row>
    <row r="1411" spans="1:10" s="102" customFormat="1" ht="18" customHeight="1" x14ac:dyDescent="0.2">
      <c r="A1411" s="106" t="s">
        <v>31</v>
      </c>
      <c r="B1411" s="106" t="s">
        <v>17</v>
      </c>
      <c r="C1411" s="107">
        <v>24506</v>
      </c>
      <c r="D1411" s="107">
        <v>42185</v>
      </c>
      <c r="E1411" s="107">
        <v>42187</v>
      </c>
      <c r="F1411" s="108">
        <v>42270</v>
      </c>
      <c r="G1411" s="109">
        <v>44000</v>
      </c>
      <c r="H1411" s="109">
        <v>22.61</v>
      </c>
      <c r="I1411" s="109">
        <v>0</v>
      </c>
      <c r="J1411" s="109">
        <f t="shared" si="21"/>
        <v>44022.61</v>
      </c>
    </row>
    <row r="1412" spans="1:10" s="102" customFormat="1" ht="18" customHeight="1" x14ac:dyDescent="0.2">
      <c r="A1412" s="106" t="s">
        <v>33</v>
      </c>
      <c r="B1412" s="106" t="s">
        <v>17</v>
      </c>
      <c r="C1412" s="107">
        <v>24506</v>
      </c>
      <c r="D1412" s="107">
        <v>42185</v>
      </c>
      <c r="E1412" s="107">
        <v>42187</v>
      </c>
      <c r="F1412" s="108">
        <v>42270</v>
      </c>
      <c r="G1412" s="109">
        <v>44000</v>
      </c>
      <c r="H1412" s="109">
        <v>22.61</v>
      </c>
      <c r="I1412" s="109">
        <v>0</v>
      </c>
      <c r="J1412" s="109">
        <f t="shared" si="21"/>
        <v>44022.61</v>
      </c>
    </row>
    <row r="1413" spans="1:10" s="102" customFormat="1" ht="18" customHeight="1" x14ac:dyDescent="0.2">
      <c r="A1413" s="106" t="s">
        <v>32</v>
      </c>
      <c r="B1413" s="106" t="s">
        <v>13</v>
      </c>
      <c r="C1413" s="107">
        <v>12399</v>
      </c>
      <c r="D1413" s="107">
        <v>42305</v>
      </c>
      <c r="E1413" s="107">
        <v>42311</v>
      </c>
      <c r="F1413" s="108">
        <v>42325</v>
      </c>
      <c r="G1413" s="109">
        <v>18000</v>
      </c>
      <c r="H1413" s="109">
        <v>10</v>
      </c>
      <c r="I1413" s="109">
        <v>0</v>
      </c>
      <c r="J1413" s="109">
        <f t="shared" si="21"/>
        <v>18010</v>
      </c>
    </row>
    <row r="1414" spans="1:10" s="102" customFormat="1" ht="18" customHeight="1" x14ac:dyDescent="0.2">
      <c r="A1414" s="106" t="s">
        <v>31</v>
      </c>
      <c r="B1414" s="106" t="s">
        <v>13</v>
      </c>
      <c r="C1414" s="107">
        <v>22391</v>
      </c>
      <c r="D1414" s="107">
        <v>42982</v>
      </c>
      <c r="E1414" s="107">
        <v>42985</v>
      </c>
      <c r="F1414" s="108">
        <v>43024</v>
      </c>
      <c r="G1414" s="109">
        <v>98000</v>
      </c>
      <c r="H1414" s="109">
        <v>112.77</v>
      </c>
      <c r="I1414" s="109">
        <v>0</v>
      </c>
      <c r="J1414" s="109">
        <f t="shared" si="21"/>
        <v>98112.77</v>
      </c>
    </row>
    <row r="1415" spans="1:10" s="102" customFormat="1" ht="18" customHeight="1" x14ac:dyDescent="0.2">
      <c r="A1415" s="106" t="s">
        <v>33</v>
      </c>
      <c r="B1415" s="106" t="s">
        <v>13</v>
      </c>
      <c r="C1415" s="107">
        <v>22391</v>
      </c>
      <c r="D1415" s="107">
        <v>42982</v>
      </c>
      <c r="E1415" s="107">
        <v>42985</v>
      </c>
      <c r="F1415" s="108">
        <v>43024</v>
      </c>
      <c r="G1415" s="109">
        <v>98000</v>
      </c>
      <c r="H1415" s="109">
        <v>112.77</v>
      </c>
      <c r="I1415" s="109">
        <v>0</v>
      </c>
      <c r="J1415" s="109">
        <f t="shared" si="21"/>
        <v>98112.77</v>
      </c>
    </row>
    <row r="1416" spans="1:10" s="102" customFormat="1" ht="18" customHeight="1" x14ac:dyDescent="0.2">
      <c r="A1416" s="106" t="s">
        <v>170</v>
      </c>
      <c r="B1416" s="106" t="s">
        <v>13</v>
      </c>
      <c r="C1416" s="107">
        <v>22391</v>
      </c>
      <c r="D1416" s="107">
        <v>42982</v>
      </c>
      <c r="E1416" s="107">
        <v>42985</v>
      </c>
      <c r="F1416" s="108">
        <v>43024</v>
      </c>
      <c r="G1416" s="109">
        <v>196000</v>
      </c>
      <c r="H1416" s="109">
        <v>225.53</v>
      </c>
      <c r="I1416" s="109">
        <v>0</v>
      </c>
      <c r="J1416" s="109">
        <f t="shared" ref="J1416:J1479" si="22">+G1416+H1416+I1416</f>
        <v>196225.53</v>
      </c>
    </row>
    <row r="1417" spans="1:10" s="102" customFormat="1" ht="18" customHeight="1" x14ac:dyDescent="0.2">
      <c r="A1417" s="106" t="s">
        <v>32</v>
      </c>
      <c r="B1417" s="106" t="s">
        <v>13</v>
      </c>
      <c r="C1417" s="107">
        <v>14097</v>
      </c>
      <c r="D1417" s="107">
        <v>41802</v>
      </c>
      <c r="E1417" s="107">
        <v>41820</v>
      </c>
      <c r="F1417" s="108">
        <v>41856</v>
      </c>
      <c r="G1417" s="109">
        <v>26000</v>
      </c>
      <c r="H1417" s="109">
        <v>39</v>
      </c>
      <c r="I1417" s="109">
        <v>0</v>
      </c>
      <c r="J1417" s="109">
        <f t="shared" si="22"/>
        <v>26039</v>
      </c>
    </row>
    <row r="1418" spans="1:10" s="102" customFormat="1" ht="18" customHeight="1" x14ac:dyDescent="0.2">
      <c r="A1418" s="106" t="s">
        <v>31</v>
      </c>
      <c r="B1418" s="106" t="s">
        <v>17</v>
      </c>
      <c r="C1418" s="107">
        <v>21427</v>
      </c>
      <c r="D1418" s="107">
        <v>42341</v>
      </c>
      <c r="E1418" s="107">
        <v>42345</v>
      </c>
      <c r="F1418" s="108">
        <v>42375</v>
      </c>
      <c r="G1418" s="109">
        <v>53000</v>
      </c>
      <c r="H1418" s="109">
        <v>50.06</v>
      </c>
      <c r="I1418" s="109">
        <v>0</v>
      </c>
      <c r="J1418" s="109">
        <f t="shared" si="22"/>
        <v>53050.06</v>
      </c>
    </row>
    <row r="1419" spans="1:10" s="102" customFormat="1" ht="18" customHeight="1" x14ac:dyDescent="0.2">
      <c r="A1419" s="106" t="s">
        <v>33</v>
      </c>
      <c r="B1419" s="106" t="s">
        <v>17</v>
      </c>
      <c r="C1419" s="107">
        <v>21427</v>
      </c>
      <c r="D1419" s="107">
        <v>42341</v>
      </c>
      <c r="E1419" s="107">
        <v>42345</v>
      </c>
      <c r="F1419" s="108">
        <v>42375</v>
      </c>
      <c r="G1419" s="109">
        <v>53000</v>
      </c>
      <c r="H1419" s="109">
        <v>50.06</v>
      </c>
      <c r="I1419" s="109">
        <v>0</v>
      </c>
      <c r="J1419" s="109">
        <f t="shared" si="22"/>
        <v>53050.06</v>
      </c>
    </row>
    <row r="1420" spans="1:10" s="102" customFormat="1" ht="18" customHeight="1" x14ac:dyDescent="0.2">
      <c r="A1420" s="106" t="s">
        <v>170</v>
      </c>
      <c r="B1420" s="106" t="s">
        <v>17</v>
      </c>
      <c r="C1420" s="107">
        <v>21427</v>
      </c>
      <c r="D1420" s="107">
        <v>42341</v>
      </c>
      <c r="E1420" s="107">
        <v>42345</v>
      </c>
      <c r="F1420" s="108">
        <v>42375</v>
      </c>
      <c r="G1420" s="109">
        <v>159000</v>
      </c>
      <c r="H1420" s="109">
        <v>150.16</v>
      </c>
      <c r="I1420" s="109">
        <v>0</v>
      </c>
      <c r="J1420" s="109">
        <f t="shared" si="22"/>
        <v>159150.16</v>
      </c>
    </row>
    <row r="1421" spans="1:10" s="102" customFormat="1" ht="18" customHeight="1" x14ac:dyDescent="0.2">
      <c r="A1421" s="106" t="s">
        <v>32</v>
      </c>
      <c r="B1421" s="106" t="s">
        <v>13</v>
      </c>
      <c r="C1421" s="107">
        <v>8255</v>
      </c>
      <c r="D1421" s="107">
        <v>43090</v>
      </c>
      <c r="E1421" s="107">
        <v>43111</v>
      </c>
      <c r="F1421" s="108">
        <v>43145</v>
      </c>
      <c r="G1421" s="109">
        <v>20500</v>
      </c>
      <c r="H1421" s="109">
        <v>30.89</v>
      </c>
      <c r="I1421" s="109">
        <v>0</v>
      </c>
      <c r="J1421" s="109">
        <f t="shared" si="22"/>
        <v>20530.89</v>
      </c>
    </row>
    <row r="1422" spans="1:10" s="102" customFormat="1" ht="18" customHeight="1" x14ac:dyDescent="0.2">
      <c r="A1422" s="106" t="s">
        <v>37</v>
      </c>
      <c r="B1422" s="106" t="s">
        <v>13</v>
      </c>
      <c r="C1422" s="107">
        <v>23676</v>
      </c>
      <c r="D1422" s="107">
        <v>41655</v>
      </c>
      <c r="E1422" s="107">
        <v>41675</v>
      </c>
      <c r="F1422" s="108">
        <v>41712</v>
      </c>
      <c r="G1422" s="109">
        <v>20000</v>
      </c>
      <c r="H1422" s="109">
        <f>15.83+15.83</f>
        <v>31.66</v>
      </c>
      <c r="I1422" s="109">
        <v>0</v>
      </c>
      <c r="J1422" s="109">
        <f t="shared" si="22"/>
        <v>20031.66</v>
      </c>
    </row>
    <row r="1423" spans="1:10" s="102" customFormat="1" ht="18" customHeight="1" x14ac:dyDescent="0.2">
      <c r="A1423" s="106" t="s">
        <v>32</v>
      </c>
      <c r="B1423" s="106" t="s">
        <v>13</v>
      </c>
      <c r="C1423" s="107">
        <v>11356</v>
      </c>
      <c r="D1423" s="107">
        <v>43397</v>
      </c>
      <c r="E1423" s="107">
        <v>43406</v>
      </c>
      <c r="F1423" s="108">
        <v>43446</v>
      </c>
      <c r="G1423" s="109">
        <v>17000</v>
      </c>
      <c r="H1423" s="109">
        <v>22.82</v>
      </c>
      <c r="I1423" s="109">
        <v>0</v>
      </c>
      <c r="J1423" s="109">
        <f t="shared" si="22"/>
        <v>17022.82</v>
      </c>
    </row>
    <row r="1424" spans="1:10" s="102" customFormat="1" ht="18" customHeight="1" x14ac:dyDescent="0.2">
      <c r="A1424" s="106" t="s">
        <v>32</v>
      </c>
      <c r="B1424" s="106" t="s">
        <v>13</v>
      </c>
      <c r="C1424" s="107">
        <v>12644</v>
      </c>
      <c r="D1424" s="107">
        <v>42179</v>
      </c>
      <c r="E1424" s="107">
        <v>42199</v>
      </c>
      <c r="F1424" s="108">
        <v>42221</v>
      </c>
      <c r="G1424" s="109">
        <v>13000</v>
      </c>
      <c r="H1424" s="109">
        <v>15.16</v>
      </c>
      <c r="I1424" s="109">
        <v>0</v>
      </c>
      <c r="J1424" s="109">
        <f t="shared" si="22"/>
        <v>13015.16</v>
      </c>
    </row>
    <row r="1425" spans="1:10" s="102" customFormat="1" ht="18" customHeight="1" x14ac:dyDescent="0.2">
      <c r="A1425" s="106" t="s">
        <v>32</v>
      </c>
      <c r="B1425" s="106" t="s">
        <v>17</v>
      </c>
      <c r="C1425" s="107">
        <v>11311</v>
      </c>
      <c r="D1425" s="107">
        <v>43052</v>
      </c>
      <c r="E1425" s="107">
        <v>43054</v>
      </c>
      <c r="F1425" s="108">
        <v>43108</v>
      </c>
      <c r="G1425" s="109">
        <v>25500</v>
      </c>
      <c r="H1425" s="109">
        <v>35.08</v>
      </c>
      <c r="I1425" s="109">
        <v>0</v>
      </c>
      <c r="J1425" s="109">
        <f t="shared" si="22"/>
        <v>25535.08</v>
      </c>
    </row>
    <row r="1426" spans="1:10" s="102" customFormat="1" ht="18" customHeight="1" x14ac:dyDescent="0.2">
      <c r="A1426" s="106" t="s">
        <v>32</v>
      </c>
      <c r="B1426" s="106" t="s">
        <v>13</v>
      </c>
      <c r="C1426" s="107">
        <v>13241</v>
      </c>
      <c r="D1426" s="107">
        <v>43134</v>
      </c>
      <c r="E1426" s="107">
        <v>43144</v>
      </c>
      <c r="F1426" s="108">
        <v>43157</v>
      </c>
      <c r="G1426" s="109">
        <v>17500</v>
      </c>
      <c r="H1426" s="109">
        <v>11.03</v>
      </c>
      <c r="I1426" s="109">
        <v>0</v>
      </c>
      <c r="J1426" s="109">
        <f t="shared" si="22"/>
        <v>17511.03</v>
      </c>
    </row>
    <row r="1427" spans="1:10" s="102" customFormat="1" ht="18" customHeight="1" x14ac:dyDescent="0.2">
      <c r="A1427" s="106" t="s">
        <v>32</v>
      </c>
      <c r="B1427" s="106" t="s">
        <v>17</v>
      </c>
      <c r="C1427" s="107">
        <v>18142</v>
      </c>
      <c r="D1427" s="107">
        <v>43083</v>
      </c>
      <c r="E1427" s="107">
        <v>43090</v>
      </c>
      <c r="F1427" s="108">
        <v>43109</v>
      </c>
      <c r="G1427" s="109">
        <v>19500</v>
      </c>
      <c r="H1427" s="109">
        <v>13.89</v>
      </c>
      <c r="I1427" s="109">
        <v>0</v>
      </c>
      <c r="J1427" s="109">
        <f t="shared" si="22"/>
        <v>19513.89</v>
      </c>
    </row>
    <row r="1428" spans="1:10" s="102" customFormat="1" ht="18" customHeight="1" x14ac:dyDescent="0.2">
      <c r="A1428" s="106" t="s">
        <v>32</v>
      </c>
      <c r="B1428" s="106" t="s">
        <v>13</v>
      </c>
      <c r="C1428" s="107">
        <v>9589</v>
      </c>
      <c r="D1428" s="107">
        <v>43217</v>
      </c>
      <c r="E1428" s="107">
        <v>43227</v>
      </c>
      <c r="F1428" s="108">
        <v>43297</v>
      </c>
      <c r="G1428" s="109">
        <v>11500</v>
      </c>
      <c r="H1428" s="109">
        <v>25.21</v>
      </c>
      <c r="I1428" s="109">
        <v>0</v>
      </c>
      <c r="J1428" s="109">
        <f t="shared" si="22"/>
        <v>11525.21</v>
      </c>
    </row>
    <row r="1429" spans="1:10" s="102" customFormat="1" ht="18" customHeight="1" x14ac:dyDescent="0.2">
      <c r="A1429" s="106" t="s">
        <v>32</v>
      </c>
      <c r="B1429" s="106" t="s">
        <v>13</v>
      </c>
      <c r="C1429" s="107">
        <v>10403</v>
      </c>
      <c r="D1429" s="107">
        <v>42988</v>
      </c>
      <c r="E1429" s="107">
        <v>42992</v>
      </c>
      <c r="F1429" s="108">
        <v>43430</v>
      </c>
      <c r="G1429" s="109">
        <v>12000</v>
      </c>
      <c r="H1429" s="109">
        <v>70.239999999999995</v>
      </c>
      <c r="I1429" s="109">
        <v>0</v>
      </c>
      <c r="J1429" s="109">
        <f t="shared" si="22"/>
        <v>12070.24</v>
      </c>
    </row>
    <row r="1430" spans="1:10" s="102" customFormat="1" ht="18" customHeight="1" x14ac:dyDescent="0.2">
      <c r="A1430" s="106" t="s">
        <v>32</v>
      </c>
      <c r="B1430" s="106" t="s">
        <v>17</v>
      </c>
      <c r="C1430" s="107">
        <v>9386</v>
      </c>
      <c r="D1430" s="107">
        <v>43190</v>
      </c>
      <c r="E1430" s="107">
        <v>43194</v>
      </c>
      <c r="F1430" s="108">
        <v>43214</v>
      </c>
      <c r="G1430" s="109">
        <v>9500</v>
      </c>
      <c r="H1430" s="109">
        <v>5.2</v>
      </c>
      <c r="I1430" s="109">
        <v>0</v>
      </c>
      <c r="J1430" s="109">
        <f t="shared" si="22"/>
        <v>9505.2000000000007</v>
      </c>
    </row>
    <row r="1431" spans="1:10" s="102" customFormat="1" ht="18" customHeight="1" x14ac:dyDescent="0.2">
      <c r="A1431" s="106" t="s">
        <v>32</v>
      </c>
      <c r="B1431" s="106" t="s">
        <v>13</v>
      </c>
      <c r="C1431" s="107">
        <v>10145</v>
      </c>
      <c r="D1431" s="107">
        <v>41800</v>
      </c>
      <c r="E1431" s="107">
        <v>41815</v>
      </c>
      <c r="F1431" s="108">
        <v>41838</v>
      </c>
      <c r="G1431" s="109">
        <v>11000</v>
      </c>
      <c r="H1431" s="109">
        <v>11.61</v>
      </c>
      <c r="I1431" s="109">
        <v>0</v>
      </c>
      <c r="J1431" s="109">
        <f t="shared" si="22"/>
        <v>11011.61</v>
      </c>
    </row>
    <row r="1432" spans="1:10" s="102" customFormat="1" ht="18" customHeight="1" x14ac:dyDescent="0.2">
      <c r="A1432" s="106" t="s">
        <v>32</v>
      </c>
      <c r="B1432" s="106" t="s">
        <v>17</v>
      </c>
      <c r="C1432" s="107">
        <v>8760</v>
      </c>
      <c r="D1432" s="107">
        <v>42340</v>
      </c>
      <c r="E1432" s="107">
        <v>42592</v>
      </c>
      <c r="F1432" s="108">
        <v>42636</v>
      </c>
      <c r="G1432" s="109">
        <v>8000</v>
      </c>
      <c r="H1432" s="109">
        <v>64.87</v>
      </c>
      <c r="I1432" s="109">
        <v>0</v>
      </c>
      <c r="J1432" s="109">
        <f t="shared" si="22"/>
        <v>8064.87</v>
      </c>
    </row>
    <row r="1433" spans="1:10" s="102" customFormat="1" ht="18" customHeight="1" x14ac:dyDescent="0.2">
      <c r="A1433" s="106" t="s">
        <v>32</v>
      </c>
      <c r="B1433" s="106" t="s">
        <v>13</v>
      </c>
      <c r="C1433" s="107">
        <v>10695</v>
      </c>
      <c r="D1433" s="107">
        <v>41884</v>
      </c>
      <c r="E1433" s="107">
        <v>41915</v>
      </c>
      <c r="F1433" s="108">
        <v>41942</v>
      </c>
      <c r="G1433" s="109">
        <v>14000</v>
      </c>
      <c r="H1433" s="109">
        <v>22.56</v>
      </c>
      <c r="I1433" s="109">
        <v>0</v>
      </c>
      <c r="J1433" s="109">
        <f t="shared" si="22"/>
        <v>14022.56</v>
      </c>
    </row>
    <row r="1434" spans="1:10" s="102" customFormat="1" ht="18" customHeight="1" x14ac:dyDescent="0.2">
      <c r="A1434" s="106" t="s">
        <v>32</v>
      </c>
      <c r="B1434" s="106" t="s">
        <v>17</v>
      </c>
      <c r="C1434" s="107">
        <v>13480</v>
      </c>
      <c r="D1434" s="107">
        <v>43249</v>
      </c>
      <c r="E1434" s="107">
        <v>43256</v>
      </c>
      <c r="F1434" s="108">
        <v>43273</v>
      </c>
      <c r="G1434" s="109">
        <v>14000</v>
      </c>
      <c r="H1434" s="109">
        <v>9.2100000000000009</v>
      </c>
      <c r="I1434" s="109">
        <v>0</v>
      </c>
      <c r="J1434" s="109">
        <f t="shared" si="22"/>
        <v>14009.21</v>
      </c>
    </row>
    <row r="1435" spans="1:10" s="102" customFormat="1" ht="18" customHeight="1" x14ac:dyDescent="0.2">
      <c r="A1435" s="106" t="s">
        <v>37</v>
      </c>
      <c r="B1435" s="106" t="s">
        <v>13</v>
      </c>
      <c r="C1435" s="107">
        <v>18872</v>
      </c>
      <c r="D1435" s="107">
        <v>42707</v>
      </c>
      <c r="E1435" s="107">
        <v>42753</v>
      </c>
      <c r="F1435" s="108">
        <v>42765</v>
      </c>
      <c r="G1435" s="109">
        <v>20000</v>
      </c>
      <c r="H1435" s="109">
        <f>15.89+15.89</f>
        <v>31.78</v>
      </c>
      <c r="I1435" s="109">
        <v>0</v>
      </c>
      <c r="J1435" s="109">
        <f t="shared" si="22"/>
        <v>20031.78</v>
      </c>
    </row>
    <row r="1436" spans="1:10" s="102" customFormat="1" ht="18" customHeight="1" x14ac:dyDescent="0.2">
      <c r="A1436" s="106" t="s">
        <v>32</v>
      </c>
      <c r="B1436" s="106" t="s">
        <v>17</v>
      </c>
      <c r="C1436" s="107">
        <v>10719</v>
      </c>
      <c r="D1436" s="107">
        <v>43334</v>
      </c>
      <c r="E1436" s="107">
        <v>43350</v>
      </c>
      <c r="F1436" s="108">
        <v>43417</v>
      </c>
      <c r="G1436" s="109">
        <v>17000</v>
      </c>
      <c r="H1436" s="109">
        <v>38.659999999999997</v>
      </c>
      <c r="I1436" s="109">
        <v>0</v>
      </c>
      <c r="J1436" s="109">
        <f t="shared" si="22"/>
        <v>17038.66</v>
      </c>
    </row>
    <row r="1437" spans="1:10" s="102" customFormat="1" ht="18" customHeight="1" x14ac:dyDescent="0.2">
      <c r="A1437" s="106" t="s">
        <v>32</v>
      </c>
      <c r="B1437" s="106" t="s">
        <v>13</v>
      </c>
      <c r="C1437" s="107">
        <v>9428</v>
      </c>
      <c r="D1437" s="107">
        <v>42579</v>
      </c>
      <c r="E1437" s="107">
        <v>42592</v>
      </c>
      <c r="F1437" s="108">
        <v>42604</v>
      </c>
      <c r="G1437" s="109">
        <v>15500</v>
      </c>
      <c r="H1437" s="109">
        <v>10.62</v>
      </c>
      <c r="I1437" s="109">
        <v>0</v>
      </c>
      <c r="J1437" s="109">
        <f t="shared" si="22"/>
        <v>15510.62</v>
      </c>
    </row>
    <row r="1438" spans="1:10" s="102" customFormat="1" ht="18" customHeight="1" x14ac:dyDescent="0.2">
      <c r="A1438" s="106" t="s">
        <v>32</v>
      </c>
      <c r="B1438" s="106" t="s">
        <v>17</v>
      </c>
      <c r="C1438" s="107">
        <v>10439</v>
      </c>
      <c r="D1438" s="107">
        <v>42548</v>
      </c>
      <c r="E1438" s="107">
        <v>42566</v>
      </c>
      <c r="F1438" s="108">
        <v>42573</v>
      </c>
      <c r="G1438" s="109">
        <v>12500</v>
      </c>
      <c r="H1438" s="109">
        <v>8.56</v>
      </c>
      <c r="I1438" s="109">
        <v>0</v>
      </c>
      <c r="J1438" s="109">
        <f t="shared" si="22"/>
        <v>12508.56</v>
      </c>
    </row>
    <row r="1439" spans="1:10" s="102" customFormat="1" ht="18" customHeight="1" x14ac:dyDescent="0.2">
      <c r="A1439" s="106" t="s">
        <v>32</v>
      </c>
      <c r="B1439" s="106" t="s">
        <v>13</v>
      </c>
      <c r="C1439" s="107">
        <v>7818</v>
      </c>
      <c r="D1439" s="107">
        <v>42391</v>
      </c>
      <c r="E1439" s="107">
        <v>42396</v>
      </c>
      <c r="F1439" s="108">
        <v>42411</v>
      </c>
      <c r="G1439" s="109">
        <v>9000</v>
      </c>
      <c r="H1439" s="109">
        <v>5</v>
      </c>
      <c r="I1439" s="109">
        <v>0</v>
      </c>
      <c r="J1439" s="109">
        <f t="shared" si="22"/>
        <v>9005</v>
      </c>
    </row>
    <row r="1440" spans="1:10" s="102" customFormat="1" ht="18" customHeight="1" x14ac:dyDescent="0.2">
      <c r="A1440" s="106" t="s">
        <v>32</v>
      </c>
      <c r="B1440" s="106" t="s">
        <v>13</v>
      </c>
      <c r="C1440" s="107">
        <v>13942</v>
      </c>
      <c r="D1440" s="107">
        <v>42366</v>
      </c>
      <c r="E1440" s="107">
        <v>42381</v>
      </c>
      <c r="F1440" s="108">
        <v>42389</v>
      </c>
      <c r="G1440" s="109">
        <v>15000</v>
      </c>
      <c r="H1440" s="109">
        <v>9.58</v>
      </c>
      <c r="I1440" s="109">
        <v>0</v>
      </c>
      <c r="J1440" s="109">
        <f t="shared" si="22"/>
        <v>15009.58</v>
      </c>
    </row>
    <row r="1441" spans="1:10" s="102" customFormat="1" ht="18" customHeight="1" x14ac:dyDescent="0.2">
      <c r="A1441" s="106" t="s">
        <v>32</v>
      </c>
      <c r="B1441" s="106" t="s">
        <v>13</v>
      </c>
      <c r="C1441" s="107">
        <v>15236</v>
      </c>
      <c r="D1441" s="107">
        <v>43190</v>
      </c>
      <c r="E1441" s="107">
        <v>43200</v>
      </c>
      <c r="F1441" s="108">
        <v>43231</v>
      </c>
      <c r="G1441" s="109">
        <v>42500</v>
      </c>
      <c r="H1441" s="109">
        <v>46.58</v>
      </c>
      <c r="I1441" s="109">
        <v>0</v>
      </c>
      <c r="J1441" s="109">
        <f t="shared" si="22"/>
        <v>42546.58</v>
      </c>
    </row>
    <row r="1442" spans="1:10" s="102" customFormat="1" ht="18" customHeight="1" x14ac:dyDescent="0.2">
      <c r="A1442" s="106" t="s">
        <v>31</v>
      </c>
      <c r="B1442" s="106" t="s">
        <v>13</v>
      </c>
      <c r="C1442" s="107">
        <v>19329</v>
      </c>
      <c r="D1442" s="107">
        <v>42432</v>
      </c>
      <c r="E1442" s="107">
        <v>42438</v>
      </c>
      <c r="F1442" s="108">
        <v>42454</v>
      </c>
      <c r="G1442" s="109">
        <v>33000</v>
      </c>
      <c r="H1442" s="109">
        <v>20.170000000000002</v>
      </c>
      <c r="I1442" s="109">
        <v>0</v>
      </c>
      <c r="J1442" s="109">
        <f t="shared" si="22"/>
        <v>33020.17</v>
      </c>
    </row>
    <row r="1443" spans="1:10" s="102" customFormat="1" ht="18" customHeight="1" x14ac:dyDescent="0.2">
      <c r="A1443" s="106" t="s">
        <v>33</v>
      </c>
      <c r="B1443" s="106" t="s">
        <v>13</v>
      </c>
      <c r="C1443" s="107">
        <v>19329</v>
      </c>
      <c r="D1443" s="107">
        <v>42432</v>
      </c>
      <c r="E1443" s="107">
        <v>42438</v>
      </c>
      <c r="F1443" s="108">
        <v>42454</v>
      </c>
      <c r="G1443" s="109">
        <v>33000</v>
      </c>
      <c r="H1443" s="109">
        <v>20.170000000000002</v>
      </c>
      <c r="I1443" s="109">
        <v>0</v>
      </c>
      <c r="J1443" s="109">
        <f t="shared" si="22"/>
        <v>33020.17</v>
      </c>
    </row>
    <row r="1444" spans="1:10" s="102" customFormat="1" ht="18" customHeight="1" x14ac:dyDescent="0.2">
      <c r="A1444" s="106" t="s">
        <v>170</v>
      </c>
      <c r="B1444" s="106" t="s">
        <v>13</v>
      </c>
      <c r="C1444" s="107">
        <v>19329</v>
      </c>
      <c r="D1444" s="107">
        <v>42432</v>
      </c>
      <c r="E1444" s="107">
        <v>42438</v>
      </c>
      <c r="F1444" s="108">
        <v>42454</v>
      </c>
      <c r="G1444" s="109">
        <v>33000</v>
      </c>
      <c r="H1444" s="109">
        <v>20.170000000000002</v>
      </c>
      <c r="I1444" s="109">
        <v>0</v>
      </c>
      <c r="J1444" s="109">
        <f t="shared" si="22"/>
        <v>33020.17</v>
      </c>
    </row>
    <row r="1445" spans="1:10" s="102" customFormat="1" ht="18" customHeight="1" x14ac:dyDescent="0.2">
      <c r="A1445" s="106" t="s">
        <v>32</v>
      </c>
      <c r="B1445" s="106" t="s">
        <v>13</v>
      </c>
      <c r="C1445" s="107">
        <v>12816</v>
      </c>
      <c r="D1445" s="107">
        <v>42131</v>
      </c>
      <c r="E1445" s="107">
        <v>42135</v>
      </c>
      <c r="F1445" s="108">
        <v>42165</v>
      </c>
      <c r="G1445" s="109">
        <v>20000</v>
      </c>
      <c r="H1445" s="109">
        <v>18.89</v>
      </c>
      <c r="I1445" s="109">
        <v>0</v>
      </c>
      <c r="J1445" s="109">
        <f t="shared" si="22"/>
        <v>20018.89</v>
      </c>
    </row>
    <row r="1446" spans="1:10" s="102" customFormat="1" ht="18" customHeight="1" x14ac:dyDescent="0.2">
      <c r="A1446" s="106" t="s">
        <v>32</v>
      </c>
      <c r="B1446" s="106" t="s">
        <v>13</v>
      </c>
      <c r="C1446" s="107">
        <v>10240</v>
      </c>
      <c r="D1446" s="107">
        <v>42397</v>
      </c>
      <c r="E1446" s="107">
        <v>42419</v>
      </c>
      <c r="F1446" s="108">
        <v>42430</v>
      </c>
      <c r="G1446" s="109">
        <v>21000</v>
      </c>
      <c r="H1446" s="109">
        <v>19.25</v>
      </c>
      <c r="I1446" s="109">
        <v>0</v>
      </c>
      <c r="J1446" s="109">
        <f t="shared" si="22"/>
        <v>21019.25</v>
      </c>
    </row>
    <row r="1447" spans="1:10" s="102" customFormat="1" ht="18" customHeight="1" x14ac:dyDescent="0.2">
      <c r="A1447" s="106" t="s">
        <v>37</v>
      </c>
      <c r="B1447" s="106" t="s">
        <v>13</v>
      </c>
      <c r="C1447" s="107">
        <v>19382</v>
      </c>
      <c r="D1447" s="107">
        <v>43289</v>
      </c>
      <c r="E1447" s="107">
        <v>43299</v>
      </c>
      <c r="F1447" s="108">
        <v>43299</v>
      </c>
      <c r="G1447" s="109">
        <v>20000</v>
      </c>
      <c r="H1447" s="109">
        <f>2.74+2.74</f>
        <v>5.48</v>
      </c>
      <c r="I1447" s="109">
        <v>0</v>
      </c>
      <c r="J1447" s="109">
        <f t="shared" si="22"/>
        <v>20005.48</v>
      </c>
    </row>
    <row r="1448" spans="1:10" s="102" customFormat="1" ht="18" customHeight="1" x14ac:dyDescent="0.2">
      <c r="A1448" s="106" t="s">
        <v>32</v>
      </c>
      <c r="B1448" s="106" t="s">
        <v>13</v>
      </c>
      <c r="C1448" s="107">
        <v>11529</v>
      </c>
      <c r="D1448" s="107">
        <v>41893</v>
      </c>
      <c r="E1448" s="107">
        <v>41900</v>
      </c>
      <c r="F1448" s="108">
        <v>41919</v>
      </c>
      <c r="G1448" s="109">
        <v>20000</v>
      </c>
      <c r="H1448" s="109">
        <v>14.44</v>
      </c>
      <c r="I1448" s="109">
        <v>0</v>
      </c>
      <c r="J1448" s="109">
        <f t="shared" si="22"/>
        <v>20014.439999999999</v>
      </c>
    </row>
    <row r="1449" spans="1:10" s="102" customFormat="1" ht="18" customHeight="1" x14ac:dyDescent="0.2">
      <c r="A1449" s="106" t="s">
        <v>32</v>
      </c>
      <c r="B1449" s="106" t="s">
        <v>17</v>
      </c>
      <c r="C1449" s="107">
        <v>13138</v>
      </c>
      <c r="D1449" s="107">
        <v>41893</v>
      </c>
      <c r="E1449" s="107">
        <v>41900</v>
      </c>
      <c r="F1449" s="108">
        <v>41919</v>
      </c>
      <c r="G1449" s="109">
        <v>15000</v>
      </c>
      <c r="H1449" s="109">
        <v>10.83</v>
      </c>
      <c r="I1449" s="109">
        <v>0</v>
      </c>
      <c r="J1449" s="109">
        <f t="shared" si="22"/>
        <v>15010.83</v>
      </c>
    </row>
    <row r="1450" spans="1:10" s="102" customFormat="1" ht="18" customHeight="1" x14ac:dyDescent="0.2">
      <c r="A1450" s="106" t="s">
        <v>32</v>
      </c>
      <c r="B1450" s="106" t="s">
        <v>13</v>
      </c>
      <c r="C1450" s="107">
        <v>17901</v>
      </c>
      <c r="D1450" s="107">
        <v>41793</v>
      </c>
      <c r="E1450" s="107">
        <v>41801</v>
      </c>
      <c r="F1450" s="108">
        <v>41814</v>
      </c>
      <c r="G1450" s="109">
        <v>69750</v>
      </c>
      <c r="H1450" s="109">
        <v>40.69</v>
      </c>
      <c r="I1450" s="109">
        <v>0</v>
      </c>
      <c r="J1450" s="109">
        <f t="shared" si="22"/>
        <v>69790.69</v>
      </c>
    </row>
    <row r="1451" spans="1:10" s="102" customFormat="1" ht="18" customHeight="1" x14ac:dyDescent="0.2">
      <c r="A1451" s="106" t="s">
        <v>32</v>
      </c>
      <c r="B1451" s="106" t="s">
        <v>13</v>
      </c>
      <c r="C1451" s="107">
        <v>11468</v>
      </c>
      <c r="D1451" s="107">
        <v>41989</v>
      </c>
      <c r="E1451" s="107">
        <v>42004</v>
      </c>
      <c r="F1451" s="108">
        <v>42039</v>
      </c>
      <c r="G1451" s="109">
        <v>11500</v>
      </c>
      <c r="H1451" s="109">
        <v>15.97</v>
      </c>
      <c r="I1451" s="109">
        <v>0</v>
      </c>
      <c r="J1451" s="109">
        <f t="shared" si="22"/>
        <v>11515.97</v>
      </c>
    </row>
    <row r="1452" spans="1:10" s="102" customFormat="1" ht="18" customHeight="1" x14ac:dyDescent="0.2">
      <c r="A1452" s="106" t="s">
        <v>32</v>
      </c>
      <c r="B1452" s="106" t="s">
        <v>13</v>
      </c>
      <c r="C1452" s="107">
        <v>12115</v>
      </c>
      <c r="D1452" s="107">
        <v>42497</v>
      </c>
      <c r="E1452" s="107">
        <v>42514</v>
      </c>
      <c r="F1452" s="108">
        <v>42537</v>
      </c>
      <c r="G1452" s="109">
        <v>22000</v>
      </c>
      <c r="H1452" s="109">
        <v>24.11</v>
      </c>
      <c r="I1452" s="109">
        <v>0</v>
      </c>
      <c r="J1452" s="109">
        <f t="shared" si="22"/>
        <v>22024.11</v>
      </c>
    </row>
    <row r="1453" spans="1:10" s="102" customFormat="1" ht="18" customHeight="1" x14ac:dyDescent="0.2">
      <c r="A1453" s="106" t="s">
        <v>32</v>
      </c>
      <c r="B1453" s="106" t="s">
        <v>13</v>
      </c>
      <c r="C1453" s="107">
        <v>15704</v>
      </c>
      <c r="D1453" s="107">
        <v>41760</v>
      </c>
      <c r="E1453" s="107">
        <v>41772</v>
      </c>
      <c r="F1453" s="108">
        <v>41838</v>
      </c>
      <c r="G1453" s="109">
        <v>19500</v>
      </c>
      <c r="H1453" s="109">
        <v>42.25</v>
      </c>
      <c r="I1453" s="109">
        <v>0</v>
      </c>
      <c r="J1453" s="109">
        <f t="shared" si="22"/>
        <v>19542.25</v>
      </c>
    </row>
    <row r="1454" spans="1:10" s="102" customFormat="1" ht="18" customHeight="1" x14ac:dyDescent="0.2">
      <c r="A1454" s="106" t="s">
        <v>32</v>
      </c>
      <c r="B1454" s="106" t="s">
        <v>13</v>
      </c>
      <c r="C1454" s="107">
        <v>14406</v>
      </c>
      <c r="D1454" s="107">
        <v>42855</v>
      </c>
      <c r="E1454" s="107">
        <v>42867</v>
      </c>
      <c r="F1454" s="108">
        <v>42879</v>
      </c>
      <c r="G1454" s="109">
        <v>19000</v>
      </c>
      <c r="H1454" s="109">
        <v>12.49</v>
      </c>
      <c r="I1454" s="109">
        <v>0</v>
      </c>
      <c r="J1454" s="109">
        <f t="shared" si="22"/>
        <v>19012.490000000002</v>
      </c>
    </row>
    <row r="1455" spans="1:10" s="102" customFormat="1" ht="18" customHeight="1" x14ac:dyDescent="0.2">
      <c r="A1455" s="106" t="s">
        <v>32</v>
      </c>
      <c r="B1455" s="106" t="s">
        <v>13</v>
      </c>
      <c r="C1455" s="107">
        <v>15005</v>
      </c>
      <c r="D1455" s="107">
        <v>42577</v>
      </c>
      <c r="E1455" s="107">
        <v>42578</v>
      </c>
      <c r="F1455" s="108">
        <v>42597</v>
      </c>
      <c r="G1455" s="109">
        <v>44000</v>
      </c>
      <c r="H1455" s="109">
        <v>24.11</v>
      </c>
      <c r="I1455" s="109">
        <v>0</v>
      </c>
      <c r="J1455" s="109">
        <f t="shared" si="22"/>
        <v>44024.11</v>
      </c>
    </row>
    <row r="1456" spans="1:10" s="102" customFormat="1" ht="18" customHeight="1" x14ac:dyDescent="0.2">
      <c r="A1456" s="106" t="s">
        <v>32</v>
      </c>
      <c r="B1456" s="106" t="s">
        <v>13</v>
      </c>
      <c r="C1456" s="107">
        <v>5171</v>
      </c>
      <c r="D1456" s="107">
        <v>42378</v>
      </c>
      <c r="E1456" s="107">
        <v>42382</v>
      </c>
      <c r="F1456" s="108">
        <v>42443</v>
      </c>
      <c r="G1456" s="109">
        <v>8500</v>
      </c>
      <c r="H1456" s="109">
        <v>15.36</v>
      </c>
      <c r="I1456" s="109">
        <v>0</v>
      </c>
      <c r="J1456" s="109">
        <f t="shared" si="22"/>
        <v>8515.36</v>
      </c>
    </row>
    <row r="1457" spans="1:10" s="102" customFormat="1" ht="18" customHeight="1" x14ac:dyDescent="0.2">
      <c r="A1457" s="106" t="s">
        <v>32</v>
      </c>
      <c r="B1457" s="106" t="s">
        <v>17</v>
      </c>
      <c r="C1457" s="107">
        <v>9094</v>
      </c>
      <c r="D1457" s="107">
        <v>42815</v>
      </c>
      <c r="E1457" s="107">
        <v>42824</v>
      </c>
      <c r="F1457" s="108">
        <v>42835</v>
      </c>
      <c r="G1457" s="109">
        <v>2500</v>
      </c>
      <c r="H1457" s="109">
        <v>1.37</v>
      </c>
      <c r="I1457" s="109">
        <v>0</v>
      </c>
      <c r="J1457" s="109">
        <f t="shared" si="22"/>
        <v>2501.37</v>
      </c>
    </row>
    <row r="1458" spans="1:10" s="102" customFormat="1" ht="18" customHeight="1" x14ac:dyDescent="0.2">
      <c r="A1458" s="106" t="s">
        <v>32</v>
      </c>
      <c r="B1458" s="106" t="s">
        <v>13</v>
      </c>
      <c r="C1458" s="107">
        <v>15961</v>
      </c>
      <c r="D1458" s="107">
        <v>42952</v>
      </c>
      <c r="E1458" s="107">
        <v>42955</v>
      </c>
      <c r="F1458" s="108">
        <v>43006</v>
      </c>
      <c r="G1458" s="109">
        <v>26500</v>
      </c>
      <c r="H1458" s="109">
        <v>39.74</v>
      </c>
      <c r="I1458" s="109">
        <v>0</v>
      </c>
      <c r="J1458" s="109">
        <f t="shared" si="22"/>
        <v>26539.74</v>
      </c>
    </row>
    <row r="1459" spans="1:10" s="102" customFormat="1" ht="18" customHeight="1" x14ac:dyDescent="0.2">
      <c r="A1459" s="106" t="s">
        <v>32</v>
      </c>
      <c r="B1459" s="106" t="s">
        <v>17</v>
      </c>
      <c r="C1459" s="107">
        <v>6994</v>
      </c>
      <c r="D1459" s="107">
        <v>42689</v>
      </c>
      <c r="E1459" s="107">
        <v>42690</v>
      </c>
      <c r="F1459" s="108">
        <v>42724</v>
      </c>
      <c r="G1459" s="109">
        <v>6500</v>
      </c>
      <c r="H1459" s="109">
        <v>6.23</v>
      </c>
      <c r="I1459" s="109">
        <v>0</v>
      </c>
      <c r="J1459" s="109">
        <f t="shared" si="22"/>
        <v>6506.23</v>
      </c>
    </row>
    <row r="1460" spans="1:10" s="102" customFormat="1" ht="18" customHeight="1" x14ac:dyDescent="0.2">
      <c r="A1460" s="106" t="s">
        <v>32</v>
      </c>
      <c r="B1460" s="106" t="s">
        <v>13</v>
      </c>
      <c r="C1460" s="107">
        <v>10818</v>
      </c>
      <c r="D1460" s="107">
        <v>42586</v>
      </c>
      <c r="E1460" s="107">
        <v>42606</v>
      </c>
      <c r="F1460" s="108">
        <v>42646</v>
      </c>
      <c r="G1460" s="109">
        <v>16500</v>
      </c>
      <c r="H1460" s="109">
        <v>27.1</v>
      </c>
      <c r="I1460" s="109">
        <v>0</v>
      </c>
      <c r="J1460" s="109">
        <f t="shared" si="22"/>
        <v>16527.099999999999</v>
      </c>
    </row>
    <row r="1461" spans="1:10" s="102" customFormat="1" ht="18" customHeight="1" x14ac:dyDescent="0.2">
      <c r="A1461" s="106" t="s">
        <v>32</v>
      </c>
      <c r="B1461" s="106" t="s">
        <v>13</v>
      </c>
      <c r="C1461" s="107">
        <v>10580</v>
      </c>
      <c r="D1461" s="107">
        <v>41918</v>
      </c>
      <c r="E1461" s="107">
        <v>41934</v>
      </c>
      <c r="F1461" s="108">
        <v>42024</v>
      </c>
      <c r="G1461" s="109">
        <v>20500</v>
      </c>
      <c r="H1461" s="109">
        <v>29.04</v>
      </c>
      <c r="I1461" s="109">
        <v>0</v>
      </c>
      <c r="J1461" s="109">
        <f t="shared" si="22"/>
        <v>20529.04</v>
      </c>
    </row>
    <row r="1462" spans="1:10" s="102" customFormat="1" ht="18" customHeight="1" x14ac:dyDescent="0.2">
      <c r="A1462" s="106" t="s">
        <v>32</v>
      </c>
      <c r="B1462" s="106" t="s">
        <v>13</v>
      </c>
      <c r="C1462" s="107">
        <v>14818</v>
      </c>
      <c r="D1462" s="107">
        <v>42282</v>
      </c>
      <c r="E1462" s="107">
        <v>42293</v>
      </c>
      <c r="F1462" s="108">
        <v>42311</v>
      </c>
      <c r="G1462" s="109">
        <v>12000</v>
      </c>
      <c r="H1462" s="109">
        <v>9.66</v>
      </c>
      <c r="I1462" s="109">
        <v>0</v>
      </c>
      <c r="J1462" s="109">
        <f t="shared" si="22"/>
        <v>12009.66</v>
      </c>
    </row>
    <row r="1463" spans="1:10" s="102" customFormat="1" ht="18" customHeight="1" x14ac:dyDescent="0.2">
      <c r="A1463" s="106" t="s">
        <v>32</v>
      </c>
      <c r="B1463" s="106" t="s">
        <v>17</v>
      </c>
      <c r="C1463" s="107">
        <v>10487</v>
      </c>
      <c r="D1463" s="107">
        <v>42918</v>
      </c>
      <c r="E1463" s="107">
        <v>42930</v>
      </c>
      <c r="F1463" s="108">
        <v>42934</v>
      </c>
      <c r="G1463" s="109">
        <v>11000</v>
      </c>
      <c r="H1463" s="109">
        <v>4.84</v>
      </c>
      <c r="I1463" s="109">
        <v>0</v>
      </c>
      <c r="J1463" s="109">
        <f t="shared" si="22"/>
        <v>11004.84</v>
      </c>
    </row>
    <row r="1464" spans="1:10" s="102" customFormat="1" ht="18" customHeight="1" x14ac:dyDescent="0.2">
      <c r="A1464" s="106" t="s">
        <v>32</v>
      </c>
      <c r="B1464" s="106" t="s">
        <v>17</v>
      </c>
      <c r="C1464" s="107">
        <v>7656</v>
      </c>
      <c r="D1464" s="107">
        <v>43104</v>
      </c>
      <c r="E1464" s="107">
        <v>43130</v>
      </c>
      <c r="F1464" s="108">
        <v>43173</v>
      </c>
      <c r="G1464" s="109">
        <v>8500</v>
      </c>
      <c r="H1464" s="109">
        <v>16</v>
      </c>
      <c r="I1464" s="109">
        <v>0</v>
      </c>
      <c r="J1464" s="109">
        <f t="shared" si="22"/>
        <v>8516</v>
      </c>
    </row>
    <row r="1465" spans="1:10" s="102" customFormat="1" ht="18" customHeight="1" x14ac:dyDescent="0.2">
      <c r="A1465" s="106" t="s">
        <v>31</v>
      </c>
      <c r="B1465" s="106" t="s">
        <v>17</v>
      </c>
      <c r="C1465" s="107">
        <v>27245</v>
      </c>
      <c r="D1465" s="107">
        <v>43030</v>
      </c>
      <c r="E1465" s="107">
        <v>43032</v>
      </c>
      <c r="F1465" s="108">
        <v>43054</v>
      </c>
      <c r="G1465" s="109">
        <v>60000</v>
      </c>
      <c r="H1465" s="109">
        <v>39.450000000000003</v>
      </c>
      <c r="I1465" s="109">
        <v>0</v>
      </c>
      <c r="J1465" s="109">
        <f t="shared" si="22"/>
        <v>60039.45</v>
      </c>
    </row>
    <row r="1466" spans="1:10" s="102" customFormat="1" ht="18" customHeight="1" x14ac:dyDescent="0.2">
      <c r="A1466" s="106" t="s">
        <v>36</v>
      </c>
      <c r="B1466" s="106" t="s">
        <v>17</v>
      </c>
      <c r="C1466" s="107">
        <v>27245</v>
      </c>
      <c r="D1466" s="107">
        <v>43030</v>
      </c>
      <c r="E1466" s="107">
        <v>43032</v>
      </c>
      <c r="F1466" s="108">
        <v>43202</v>
      </c>
      <c r="G1466" s="109">
        <v>60000</v>
      </c>
      <c r="H1466" s="109">
        <v>282.74</v>
      </c>
      <c r="I1466" s="109">
        <v>0</v>
      </c>
      <c r="J1466" s="109">
        <f t="shared" si="22"/>
        <v>60282.74</v>
      </c>
    </row>
    <row r="1467" spans="1:10" s="102" customFormat="1" ht="18" customHeight="1" x14ac:dyDescent="0.2">
      <c r="A1467" s="106" t="s">
        <v>33</v>
      </c>
      <c r="B1467" s="106" t="s">
        <v>17</v>
      </c>
      <c r="C1467" s="107">
        <v>27245</v>
      </c>
      <c r="D1467" s="107">
        <v>43030</v>
      </c>
      <c r="E1467" s="107">
        <v>43032</v>
      </c>
      <c r="F1467" s="108">
        <v>43054</v>
      </c>
      <c r="G1467" s="109">
        <v>60000</v>
      </c>
      <c r="H1467" s="109">
        <v>39.450000000000003</v>
      </c>
      <c r="I1467" s="109">
        <v>0</v>
      </c>
      <c r="J1467" s="109">
        <f t="shared" si="22"/>
        <v>60039.45</v>
      </c>
    </row>
    <row r="1468" spans="1:10" s="102" customFormat="1" ht="18" customHeight="1" x14ac:dyDescent="0.2">
      <c r="A1468" s="106" t="s">
        <v>38</v>
      </c>
      <c r="B1468" s="106" t="s">
        <v>17</v>
      </c>
      <c r="C1468" s="107">
        <v>27245</v>
      </c>
      <c r="D1468" s="107">
        <v>43030</v>
      </c>
      <c r="E1468" s="107">
        <v>43032</v>
      </c>
      <c r="F1468" s="108">
        <v>43202</v>
      </c>
      <c r="G1468" s="109">
        <v>60000</v>
      </c>
      <c r="H1468" s="109">
        <v>282.74</v>
      </c>
      <c r="I1468" s="109">
        <v>0</v>
      </c>
      <c r="J1468" s="109">
        <f t="shared" si="22"/>
        <v>60282.74</v>
      </c>
    </row>
    <row r="1469" spans="1:10" s="102" customFormat="1" ht="18" customHeight="1" x14ac:dyDescent="0.2">
      <c r="A1469" s="106" t="s">
        <v>170</v>
      </c>
      <c r="B1469" s="106" t="s">
        <v>17</v>
      </c>
      <c r="C1469" s="107">
        <v>27245</v>
      </c>
      <c r="D1469" s="107">
        <v>43030</v>
      </c>
      <c r="E1469" s="107">
        <v>43032</v>
      </c>
      <c r="F1469" s="108">
        <v>43054</v>
      </c>
      <c r="G1469" s="109">
        <v>180000</v>
      </c>
      <c r="H1469" s="109">
        <v>118.36</v>
      </c>
      <c r="I1469" s="109">
        <v>0</v>
      </c>
      <c r="J1469" s="109">
        <f t="shared" si="22"/>
        <v>180118.36</v>
      </c>
    </row>
    <row r="1470" spans="1:10" s="102" customFormat="1" ht="18" customHeight="1" x14ac:dyDescent="0.2">
      <c r="A1470" s="106" t="s">
        <v>32</v>
      </c>
      <c r="B1470" s="106" t="s">
        <v>17</v>
      </c>
      <c r="C1470" s="107">
        <v>14342</v>
      </c>
      <c r="D1470" s="107">
        <v>42104</v>
      </c>
      <c r="E1470" s="107">
        <v>42118</v>
      </c>
      <c r="F1470" s="108">
        <v>42223</v>
      </c>
      <c r="G1470" s="109">
        <v>21000</v>
      </c>
      <c r="H1470" s="109">
        <v>69.42</v>
      </c>
      <c r="I1470" s="109">
        <v>0</v>
      </c>
      <c r="J1470" s="109">
        <f t="shared" si="22"/>
        <v>21069.42</v>
      </c>
    </row>
    <row r="1471" spans="1:10" s="102" customFormat="1" ht="18" customHeight="1" x14ac:dyDescent="0.2">
      <c r="A1471" s="106" t="s">
        <v>37</v>
      </c>
      <c r="B1471" s="106" t="s">
        <v>13</v>
      </c>
      <c r="C1471" s="107">
        <v>17415</v>
      </c>
      <c r="D1471" s="107">
        <v>42666</v>
      </c>
      <c r="E1471" s="107">
        <v>42709</v>
      </c>
      <c r="F1471" s="108">
        <v>42709</v>
      </c>
      <c r="G1471" s="109">
        <v>20000</v>
      </c>
      <c r="H1471" s="109">
        <f>11.78+11.78</f>
        <v>23.56</v>
      </c>
      <c r="I1471" s="109">
        <v>0</v>
      </c>
      <c r="J1471" s="109">
        <f t="shared" si="22"/>
        <v>20023.560000000001</v>
      </c>
    </row>
    <row r="1472" spans="1:10" s="102" customFormat="1" ht="18" customHeight="1" x14ac:dyDescent="0.2">
      <c r="A1472" s="106" t="s">
        <v>31</v>
      </c>
      <c r="B1472" s="106" t="s">
        <v>13</v>
      </c>
      <c r="C1472" s="107">
        <v>19797</v>
      </c>
      <c r="D1472" s="107">
        <v>43250</v>
      </c>
      <c r="E1472" s="107">
        <v>43256</v>
      </c>
      <c r="F1472" s="108">
        <v>43276</v>
      </c>
      <c r="G1472" s="109">
        <v>38000</v>
      </c>
      <c r="H1472" s="109">
        <v>27.07</v>
      </c>
      <c r="I1472" s="109">
        <v>0</v>
      </c>
      <c r="J1472" s="109">
        <f t="shared" si="22"/>
        <v>38027.07</v>
      </c>
    </row>
    <row r="1473" spans="1:10" s="102" customFormat="1" ht="18" customHeight="1" x14ac:dyDescent="0.2">
      <c r="A1473" s="106" t="s">
        <v>33</v>
      </c>
      <c r="B1473" s="106" t="s">
        <v>13</v>
      </c>
      <c r="C1473" s="107">
        <v>19797</v>
      </c>
      <c r="D1473" s="107">
        <v>43250</v>
      </c>
      <c r="E1473" s="107">
        <v>43256</v>
      </c>
      <c r="F1473" s="108">
        <v>43276</v>
      </c>
      <c r="G1473" s="109">
        <v>38000</v>
      </c>
      <c r="H1473" s="109">
        <v>27.07</v>
      </c>
      <c r="I1473" s="109">
        <v>0</v>
      </c>
      <c r="J1473" s="109">
        <f t="shared" si="22"/>
        <v>38027.07</v>
      </c>
    </row>
    <row r="1474" spans="1:10" s="102" customFormat="1" ht="18" customHeight="1" x14ac:dyDescent="0.2">
      <c r="A1474" s="106" t="s">
        <v>32</v>
      </c>
      <c r="B1474" s="106" t="s">
        <v>13</v>
      </c>
      <c r="C1474" s="107">
        <v>10673</v>
      </c>
      <c r="D1474" s="107">
        <v>43358</v>
      </c>
      <c r="E1474" s="107">
        <v>43363</v>
      </c>
      <c r="F1474" s="108">
        <v>43438</v>
      </c>
      <c r="G1474" s="109">
        <v>11500</v>
      </c>
      <c r="H1474" s="109">
        <v>25.21</v>
      </c>
      <c r="I1474" s="109">
        <v>0</v>
      </c>
      <c r="J1474" s="109">
        <f t="shared" si="22"/>
        <v>11525.21</v>
      </c>
    </row>
    <row r="1475" spans="1:10" s="102" customFormat="1" ht="18" customHeight="1" x14ac:dyDescent="0.2">
      <c r="A1475" s="106" t="s">
        <v>32</v>
      </c>
      <c r="B1475" s="106" t="s">
        <v>13</v>
      </c>
      <c r="C1475" s="107">
        <v>13571</v>
      </c>
      <c r="D1475" s="107">
        <v>41823</v>
      </c>
      <c r="E1475" s="107">
        <v>41831</v>
      </c>
      <c r="F1475" s="108">
        <v>41848</v>
      </c>
      <c r="G1475" s="109">
        <v>17500</v>
      </c>
      <c r="H1475" s="109">
        <v>12.15</v>
      </c>
      <c r="I1475" s="109">
        <v>0</v>
      </c>
      <c r="J1475" s="109">
        <f t="shared" si="22"/>
        <v>17512.150000000001</v>
      </c>
    </row>
    <row r="1476" spans="1:10" s="102" customFormat="1" ht="18" customHeight="1" x14ac:dyDescent="0.2">
      <c r="A1476" s="106" t="s">
        <v>32</v>
      </c>
      <c r="B1476" s="106" t="s">
        <v>13</v>
      </c>
      <c r="C1476" s="107">
        <v>11196</v>
      </c>
      <c r="D1476" s="107">
        <v>42113</v>
      </c>
      <c r="E1476" s="107">
        <v>42117</v>
      </c>
      <c r="F1476" s="108">
        <v>42130</v>
      </c>
      <c r="G1476" s="109">
        <v>19500</v>
      </c>
      <c r="H1476" s="109">
        <v>9.2100000000000009</v>
      </c>
      <c r="I1476" s="109">
        <v>0</v>
      </c>
      <c r="J1476" s="109">
        <f t="shared" si="22"/>
        <v>19509.21</v>
      </c>
    </row>
    <row r="1477" spans="1:10" s="102" customFormat="1" ht="18" customHeight="1" x14ac:dyDescent="0.2">
      <c r="A1477" s="106" t="s">
        <v>32</v>
      </c>
      <c r="B1477" s="106" t="s">
        <v>13</v>
      </c>
      <c r="C1477" s="107">
        <v>16274</v>
      </c>
      <c r="D1477" s="107">
        <v>42483</v>
      </c>
      <c r="E1477" s="107">
        <v>42494</v>
      </c>
      <c r="F1477" s="108">
        <v>42529</v>
      </c>
      <c r="G1477" s="109">
        <v>43000</v>
      </c>
      <c r="H1477" s="109">
        <v>54.19</v>
      </c>
      <c r="I1477" s="109">
        <v>0</v>
      </c>
      <c r="J1477" s="109">
        <f t="shared" si="22"/>
        <v>43054.19</v>
      </c>
    </row>
    <row r="1478" spans="1:10" s="102" customFormat="1" ht="18" customHeight="1" x14ac:dyDescent="0.2">
      <c r="A1478" s="106" t="s">
        <v>32</v>
      </c>
      <c r="B1478" s="106" t="s">
        <v>13</v>
      </c>
      <c r="C1478" s="107">
        <v>18779</v>
      </c>
      <c r="D1478" s="107">
        <v>42679</v>
      </c>
      <c r="E1478" s="107">
        <v>42683</v>
      </c>
      <c r="F1478" s="108">
        <v>42705</v>
      </c>
      <c r="G1478" s="109">
        <v>42000</v>
      </c>
      <c r="H1478" s="109">
        <v>29.91</v>
      </c>
      <c r="I1478" s="109">
        <v>0</v>
      </c>
      <c r="J1478" s="109">
        <f t="shared" si="22"/>
        <v>42029.91</v>
      </c>
    </row>
    <row r="1479" spans="1:10" s="102" customFormat="1" ht="18" customHeight="1" x14ac:dyDescent="0.2">
      <c r="A1479" s="106" t="s">
        <v>32</v>
      </c>
      <c r="B1479" s="106" t="s">
        <v>13</v>
      </c>
      <c r="C1479" s="107">
        <v>11057</v>
      </c>
      <c r="D1479" s="107">
        <v>41788</v>
      </c>
      <c r="E1479" s="107">
        <v>41814</v>
      </c>
      <c r="F1479" s="108">
        <v>41838</v>
      </c>
      <c r="G1479" s="109">
        <v>41000</v>
      </c>
      <c r="H1479" s="109">
        <v>56.94</v>
      </c>
      <c r="I1479" s="109">
        <v>0</v>
      </c>
      <c r="J1479" s="109">
        <f t="shared" si="22"/>
        <v>41056.94</v>
      </c>
    </row>
    <row r="1480" spans="1:10" s="102" customFormat="1" ht="18" customHeight="1" x14ac:dyDescent="0.2">
      <c r="A1480" s="106" t="s">
        <v>31</v>
      </c>
      <c r="B1480" s="106" t="s">
        <v>13</v>
      </c>
      <c r="C1480" s="107">
        <v>21556</v>
      </c>
      <c r="D1480" s="107">
        <v>43011</v>
      </c>
      <c r="E1480" s="107">
        <v>43018</v>
      </c>
      <c r="F1480" s="108">
        <v>43224</v>
      </c>
      <c r="G1480" s="109">
        <v>51000</v>
      </c>
      <c r="H1480" s="109">
        <v>297.62</v>
      </c>
      <c r="I1480" s="109">
        <v>0</v>
      </c>
      <c r="J1480" s="109">
        <f t="shared" ref="J1480:J1543" si="23">+G1480+H1480+I1480</f>
        <v>51297.62</v>
      </c>
    </row>
    <row r="1481" spans="1:10" s="102" customFormat="1" ht="18" customHeight="1" x14ac:dyDescent="0.2">
      <c r="A1481" s="106" t="s">
        <v>33</v>
      </c>
      <c r="B1481" s="106" t="s">
        <v>13</v>
      </c>
      <c r="C1481" s="107">
        <v>21556</v>
      </c>
      <c r="D1481" s="107">
        <v>43011</v>
      </c>
      <c r="E1481" s="107">
        <v>43018</v>
      </c>
      <c r="F1481" s="108">
        <v>43224</v>
      </c>
      <c r="G1481" s="109">
        <v>51000</v>
      </c>
      <c r="H1481" s="109">
        <v>297.62</v>
      </c>
      <c r="I1481" s="109">
        <v>0</v>
      </c>
      <c r="J1481" s="109">
        <f t="shared" si="23"/>
        <v>51297.62</v>
      </c>
    </row>
    <row r="1482" spans="1:10" s="102" customFormat="1" ht="18" customHeight="1" x14ac:dyDescent="0.2">
      <c r="A1482" s="106" t="s">
        <v>32</v>
      </c>
      <c r="B1482" s="106" t="s">
        <v>13</v>
      </c>
      <c r="C1482" s="107">
        <v>15708</v>
      </c>
      <c r="D1482" s="107">
        <v>41806</v>
      </c>
      <c r="E1482" s="107">
        <v>41813</v>
      </c>
      <c r="F1482" s="108">
        <v>41831</v>
      </c>
      <c r="G1482" s="109">
        <v>33500</v>
      </c>
      <c r="H1482" s="109">
        <v>23.26</v>
      </c>
      <c r="I1482" s="109">
        <v>0</v>
      </c>
      <c r="J1482" s="109">
        <f t="shared" si="23"/>
        <v>33523.26</v>
      </c>
    </row>
    <row r="1483" spans="1:10" s="102" customFormat="1" ht="18" customHeight="1" x14ac:dyDescent="0.2">
      <c r="A1483" s="106" t="s">
        <v>32</v>
      </c>
      <c r="B1483" s="106" t="s">
        <v>13</v>
      </c>
      <c r="C1483" s="107">
        <v>11127</v>
      </c>
      <c r="D1483" s="107">
        <v>42925</v>
      </c>
      <c r="E1483" s="107">
        <v>42935</v>
      </c>
      <c r="F1483" s="108">
        <v>42942</v>
      </c>
      <c r="G1483" s="109">
        <v>21000</v>
      </c>
      <c r="H1483" s="109">
        <v>9.7799999999999994</v>
      </c>
      <c r="I1483" s="109">
        <v>0</v>
      </c>
      <c r="J1483" s="109">
        <f t="shared" si="23"/>
        <v>21009.78</v>
      </c>
    </row>
    <row r="1484" spans="1:10" s="102" customFormat="1" ht="18" customHeight="1" x14ac:dyDescent="0.2">
      <c r="A1484" s="106" t="s">
        <v>32</v>
      </c>
      <c r="B1484" s="106" t="s">
        <v>13</v>
      </c>
      <c r="C1484" s="107">
        <v>10001</v>
      </c>
      <c r="D1484" s="107">
        <v>42221</v>
      </c>
      <c r="E1484" s="107">
        <v>42230</v>
      </c>
      <c r="F1484" s="108">
        <v>42286</v>
      </c>
      <c r="G1484" s="109">
        <v>18500</v>
      </c>
      <c r="H1484" s="109">
        <v>33.4</v>
      </c>
      <c r="I1484" s="109">
        <v>0</v>
      </c>
      <c r="J1484" s="109">
        <f t="shared" si="23"/>
        <v>18533.400000000001</v>
      </c>
    </row>
    <row r="1485" spans="1:10" s="102" customFormat="1" ht="18" customHeight="1" x14ac:dyDescent="0.2">
      <c r="A1485" s="106" t="s">
        <v>32</v>
      </c>
      <c r="B1485" s="106" t="s">
        <v>13</v>
      </c>
      <c r="C1485" s="107">
        <v>18483</v>
      </c>
      <c r="D1485" s="107">
        <v>42713</v>
      </c>
      <c r="E1485" s="107">
        <v>42719</v>
      </c>
      <c r="F1485" s="108">
        <v>42738</v>
      </c>
      <c r="G1485" s="109">
        <v>18000</v>
      </c>
      <c r="H1485" s="109">
        <v>12.33</v>
      </c>
      <c r="I1485" s="109">
        <v>0</v>
      </c>
      <c r="J1485" s="109">
        <f t="shared" si="23"/>
        <v>18012.330000000002</v>
      </c>
    </row>
    <row r="1486" spans="1:10" s="102" customFormat="1" ht="18" customHeight="1" x14ac:dyDescent="0.2">
      <c r="A1486" s="106" t="s">
        <v>32</v>
      </c>
      <c r="B1486" s="106" t="s">
        <v>17</v>
      </c>
      <c r="C1486" s="107">
        <v>14586</v>
      </c>
      <c r="D1486" s="107">
        <v>43040</v>
      </c>
      <c r="E1486" s="107">
        <v>43046</v>
      </c>
      <c r="F1486" s="108">
        <v>43067</v>
      </c>
      <c r="G1486" s="109">
        <v>14000</v>
      </c>
      <c r="H1486" s="109">
        <v>10.36</v>
      </c>
      <c r="I1486" s="109">
        <v>0</v>
      </c>
      <c r="J1486" s="109">
        <f t="shared" si="23"/>
        <v>14010.36</v>
      </c>
    </row>
    <row r="1487" spans="1:10" s="102" customFormat="1" ht="18" customHeight="1" x14ac:dyDescent="0.2">
      <c r="A1487" s="106" t="s">
        <v>32</v>
      </c>
      <c r="B1487" s="106" t="s">
        <v>13</v>
      </c>
      <c r="C1487" s="107">
        <v>15995</v>
      </c>
      <c r="D1487" s="107">
        <v>41710</v>
      </c>
      <c r="E1487" s="107">
        <v>41716</v>
      </c>
      <c r="F1487" s="108">
        <v>41746</v>
      </c>
      <c r="G1487" s="109">
        <v>11500</v>
      </c>
      <c r="H1487" s="109">
        <v>11.5</v>
      </c>
      <c r="I1487" s="109">
        <v>0</v>
      </c>
      <c r="J1487" s="109">
        <f t="shared" si="23"/>
        <v>11511.5</v>
      </c>
    </row>
    <row r="1488" spans="1:10" s="102" customFormat="1" ht="18" customHeight="1" x14ac:dyDescent="0.2">
      <c r="A1488" s="106" t="s">
        <v>32</v>
      </c>
      <c r="B1488" s="106" t="s">
        <v>13</v>
      </c>
      <c r="C1488" s="107">
        <v>12006</v>
      </c>
      <c r="D1488" s="107">
        <v>41954</v>
      </c>
      <c r="E1488" s="107">
        <v>41960</v>
      </c>
      <c r="F1488" s="108">
        <v>41985</v>
      </c>
      <c r="G1488" s="109">
        <v>14000</v>
      </c>
      <c r="H1488" s="109">
        <v>12.06</v>
      </c>
      <c r="I1488" s="109">
        <v>0</v>
      </c>
      <c r="J1488" s="109">
        <f t="shared" si="23"/>
        <v>14012.06</v>
      </c>
    </row>
    <row r="1489" spans="1:10" s="102" customFormat="1" ht="18" customHeight="1" x14ac:dyDescent="0.2">
      <c r="A1489" s="106" t="s">
        <v>32</v>
      </c>
      <c r="B1489" s="106" t="s">
        <v>13</v>
      </c>
      <c r="C1489" s="107">
        <v>13243</v>
      </c>
      <c r="D1489" s="107">
        <v>43316</v>
      </c>
      <c r="E1489" s="107">
        <v>43321</v>
      </c>
      <c r="F1489" s="108">
        <v>43335</v>
      </c>
      <c r="G1489" s="109">
        <v>45000</v>
      </c>
      <c r="H1489" s="109">
        <v>23.42</v>
      </c>
      <c r="I1489" s="109">
        <v>0</v>
      </c>
      <c r="J1489" s="109">
        <f t="shared" si="23"/>
        <v>45023.42</v>
      </c>
    </row>
    <row r="1490" spans="1:10" s="102" customFormat="1" ht="18" customHeight="1" x14ac:dyDescent="0.2">
      <c r="A1490" s="106" t="s">
        <v>32</v>
      </c>
      <c r="B1490" s="106" t="s">
        <v>13</v>
      </c>
      <c r="C1490" s="107">
        <v>13957</v>
      </c>
      <c r="D1490" s="107">
        <v>43306</v>
      </c>
      <c r="E1490" s="107">
        <v>43326</v>
      </c>
      <c r="F1490" s="108">
        <v>43349</v>
      </c>
      <c r="G1490" s="109">
        <v>20000</v>
      </c>
      <c r="H1490" s="109">
        <v>19.91</v>
      </c>
      <c r="I1490" s="109">
        <v>0</v>
      </c>
      <c r="J1490" s="109">
        <f t="shared" si="23"/>
        <v>20019.91</v>
      </c>
    </row>
    <row r="1491" spans="1:10" s="102" customFormat="1" ht="18" customHeight="1" x14ac:dyDescent="0.2">
      <c r="A1491" s="106" t="s">
        <v>32</v>
      </c>
      <c r="B1491" s="106" t="s">
        <v>17</v>
      </c>
      <c r="C1491" s="107">
        <v>7635</v>
      </c>
      <c r="D1491" s="107">
        <v>42112</v>
      </c>
      <c r="E1491" s="107">
        <v>42118</v>
      </c>
      <c r="F1491" s="108">
        <v>42138</v>
      </c>
      <c r="G1491" s="109">
        <v>10000</v>
      </c>
      <c r="H1491" s="109">
        <v>7.22</v>
      </c>
      <c r="I1491" s="109">
        <v>0</v>
      </c>
      <c r="J1491" s="109">
        <f t="shared" si="23"/>
        <v>10007.219999999999</v>
      </c>
    </row>
    <row r="1492" spans="1:10" s="102" customFormat="1" ht="18" customHeight="1" x14ac:dyDescent="0.2">
      <c r="A1492" s="106" t="s">
        <v>32</v>
      </c>
      <c r="B1492" s="106" t="s">
        <v>17</v>
      </c>
      <c r="C1492" s="107">
        <v>13596</v>
      </c>
      <c r="D1492" s="107">
        <v>43426</v>
      </c>
      <c r="E1492" s="107">
        <v>43434</v>
      </c>
      <c r="F1492" s="108">
        <v>43570</v>
      </c>
      <c r="G1492" s="109">
        <v>8500</v>
      </c>
      <c r="H1492" s="109">
        <v>26.23</v>
      </c>
      <c r="I1492" s="109">
        <v>0</v>
      </c>
      <c r="J1492" s="109">
        <f t="shared" si="23"/>
        <v>8526.23</v>
      </c>
    </row>
    <row r="1493" spans="1:10" s="102" customFormat="1" ht="18" customHeight="1" x14ac:dyDescent="0.2">
      <c r="A1493" s="106" t="s">
        <v>32</v>
      </c>
      <c r="B1493" s="106" t="s">
        <v>13</v>
      </c>
      <c r="C1493" s="107">
        <v>13232</v>
      </c>
      <c r="D1493" s="107">
        <v>41769</v>
      </c>
      <c r="E1493" s="107">
        <v>41807</v>
      </c>
      <c r="F1493" s="108">
        <v>41845</v>
      </c>
      <c r="G1493" s="109">
        <v>17000</v>
      </c>
      <c r="H1493" s="109">
        <v>35.89</v>
      </c>
      <c r="I1493" s="109">
        <v>0</v>
      </c>
      <c r="J1493" s="109">
        <f t="shared" si="23"/>
        <v>17035.89</v>
      </c>
    </row>
    <row r="1494" spans="1:10" s="102" customFormat="1" ht="18" customHeight="1" x14ac:dyDescent="0.2">
      <c r="A1494" s="106" t="s">
        <v>32</v>
      </c>
      <c r="B1494" s="106" t="s">
        <v>13</v>
      </c>
      <c r="C1494" s="107">
        <v>12195</v>
      </c>
      <c r="D1494" s="107">
        <v>41825</v>
      </c>
      <c r="E1494" s="107">
        <v>41850</v>
      </c>
      <c r="F1494" s="108">
        <v>41872</v>
      </c>
      <c r="G1494" s="109">
        <v>45000</v>
      </c>
      <c r="H1494" s="109">
        <v>58.75</v>
      </c>
      <c r="I1494" s="109">
        <v>0</v>
      </c>
      <c r="J1494" s="109">
        <f t="shared" si="23"/>
        <v>45058.75</v>
      </c>
    </row>
    <row r="1495" spans="1:10" s="102" customFormat="1" ht="18" customHeight="1" x14ac:dyDescent="0.2">
      <c r="A1495" s="106" t="s">
        <v>32</v>
      </c>
      <c r="B1495" s="106" t="s">
        <v>13</v>
      </c>
      <c r="C1495" s="107">
        <v>10587</v>
      </c>
      <c r="D1495" s="107">
        <v>41972</v>
      </c>
      <c r="E1495" s="107">
        <v>41990</v>
      </c>
      <c r="F1495" s="108">
        <v>42039</v>
      </c>
      <c r="G1495" s="109">
        <v>48500</v>
      </c>
      <c r="H1495" s="109">
        <v>90.26</v>
      </c>
      <c r="I1495" s="109">
        <v>0</v>
      </c>
      <c r="J1495" s="109">
        <f t="shared" si="23"/>
        <v>48590.26</v>
      </c>
    </row>
    <row r="1496" spans="1:10" s="102" customFormat="1" ht="18" customHeight="1" x14ac:dyDescent="0.2">
      <c r="A1496" s="106" t="s">
        <v>32</v>
      </c>
      <c r="B1496" s="106" t="s">
        <v>13</v>
      </c>
      <c r="C1496" s="107">
        <v>6227</v>
      </c>
      <c r="D1496" s="107">
        <v>42158</v>
      </c>
      <c r="E1496" s="107">
        <v>42165</v>
      </c>
      <c r="F1496" s="108">
        <v>42331</v>
      </c>
      <c r="G1496" s="109">
        <v>14000</v>
      </c>
      <c r="H1496" s="109">
        <v>67.260000000000005</v>
      </c>
      <c r="I1496" s="109">
        <v>0</v>
      </c>
      <c r="J1496" s="109">
        <f t="shared" si="23"/>
        <v>14067.26</v>
      </c>
    </row>
    <row r="1497" spans="1:10" s="102" customFormat="1" ht="18" customHeight="1" x14ac:dyDescent="0.2">
      <c r="A1497" s="106" t="s">
        <v>31</v>
      </c>
      <c r="B1497" s="106" t="s">
        <v>13</v>
      </c>
      <c r="C1497" s="107">
        <v>17388</v>
      </c>
      <c r="D1497" s="107">
        <v>43035</v>
      </c>
      <c r="E1497" s="107">
        <v>43035</v>
      </c>
      <c r="F1497" s="108">
        <v>43042</v>
      </c>
      <c r="G1497" s="109">
        <v>120000</v>
      </c>
      <c r="H1497" s="109">
        <v>0</v>
      </c>
      <c r="I1497" s="109">
        <v>0</v>
      </c>
      <c r="J1497" s="109">
        <f t="shared" si="23"/>
        <v>120000</v>
      </c>
    </row>
    <row r="1498" spans="1:10" s="102" customFormat="1" ht="18" customHeight="1" x14ac:dyDescent="0.2">
      <c r="A1498" s="106" t="s">
        <v>170</v>
      </c>
      <c r="B1498" s="106" t="s">
        <v>13</v>
      </c>
      <c r="C1498" s="107">
        <v>17388</v>
      </c>
      <c r="D1498" s="107">
        <v>43035</v>
      </c>
      <c r="E1498" s="107">
        <v>43035</v>
      </c>
      <c r="F1498" s="108">
        <v>43042</v>
      </c>
      <c r="G1498" s="109">
        <v>240000</v>
      </c>
      <c r="H1498" s="109">
        <v>0</v>
      </c>
      <c r="I1498" s="109">
        <v>0</v>
      </c>
      <c r="J1498" s="109">
        <f t="shared" si="23"/>
        <v>240000</v>
      </c>
    </row>
    <row r="1499" spans="1:10" s="102" customFormat="1" ht="18" customHeight="1" x14ac:dyDescent="0.2">
      <c r="A1499" s="106" t="s">
        <v>32</v>
      </c>
      <c r="B1499" s="106" t="s">
        <v>17</v>
      </c>
      <c r="C1499" s="107">
        <v>12744</v>
      </c>
      <c r="D1499" s="107">
        <v>41823</v>
      </c>
      <c r="E1499" s="107">
        <v>41829</v>
      </c>
      <c r="F1499" s="108">
        <v>41845</v>
      </c>
      <c r="G1499" s="109">
        <v>43000</v>
      </c>
      <c r="H1499" s="109">
        <v>26.28</v>
      </c>
      <c r="I1499" s="109">
        <v>0</v>
      </c>
      <c r="J1499" s="109">
        <f t="shared" si="23"/>
        <v>43026.28</v>
      </c>
    </row>
    <row r="1500" spans="1:10" s="102" customFormat="1" ht="18" customHeight="1" x14ac:dyDescent="0.2">
      <c r="A1500" s="106" t="s">
        <v>40</v>
      </c>
      <c r="B1500" s="106" t="s">
        <v>13</v>
      </c>
      <c r="C1500" s="107">
        <v>42353</v>
      </c>
      <c r="D1500" s="107">
        <v>42402</v>
      </c>
      <c r="E1500" s="107">
        <v>42583</v>
      </c>
      <c r="F1500" s="108">
        <v>42583</v>
      </c>
      <c r="G1500" s="109">
        <v>5000</v>
      </c>
      <c r="H1500" s="109">
        <v>24.79</v>
      </c>
      <c r="I1500" s="109">
        <v>0</v>
      </c>
      <c r="J1500" s="109">
        <f t="shared" si="23"/>
        <v>5024.79</v>
      </c>
    </row>
    <row r="1501" spans="1:10" s="102" customFormat="1" ht="18" customHeight="1" x14ac:dyDescent="0.2">
      <c r="A1501" s="106" t="s">
        <v>32</v>
      </c>
      <c r="B1501" s="106" t="s">
        <v>13</v>
      </c>
      <c r="C1501" s="107">
        <v>11258</v>
      </c>
      <c r="D1501" s="107">
        <v>43195</v>
      </c>
      <c r="E1501" s="107">
        <v>43214</v>
      </c>
      <c r="F1501" s="108">
        <v>43228</v>
      </c>
      <c r="G1501" s="109">
        <v>18500</v>
      </c>
      <c r="H1501" s="109">
        <v>16.73</v>
      </c>
      <c r="I1501" s="109">
        <v>0</v>
      </c>
      <c r="J1501" s="109">
        <f t="shared" si="23"/>
        <v>18516.73</v>
      </c>
    </row>
    <row r="1502" spans="1:10" s="102" customFormat="1" ht="18" customHeight="1" x14ac:dyDescent="0.2">
      <c r="A1502" s="106" t="s">
        <v>32</v>
      </c>
      <c r="B1502" s="106" t="s">
        <v>13</v>
      </c>
      <c r="C1502" s="107">
        <v>9421</v>
      </c>
      <c r="D1502" s="107">
        <v>42110</v>
      </c>
      <c r="E1502" s="107">
        <v>42195</v>
      </c>
      <c r="F1502" s="108">
        <v>42212</v>
      </c>
      <c r="G1502" s="109">
        <v>14000</v>
      </c>
      <c r="H1502" s="109">
        <v>39.67</v>
      </c>
      <c r="I1502" s="109">
        <v>0</v>
      </c>
      <c r="J1502" s="109">
        <f t="shared" si="23"/>
        <v>14039.67</v>
      </c>
    </row>
    <row r="1503" spans="1:10" s="102" customFormat="1" ht="18" customHeight="1" x14ac:dyDescent="0.2">
      <c r="A1503" s="106" t="s">
        <v>32</v>
      </c>
      <c r="B1503" s="106" t="s">
        <v>13</v>
      </c>
      <c r="C1503" s="107">
        <v>17149</v>
      </c>
      <c r="D1503" s="107">
        <v>42775</v>
      </c>
      <c r="E1503" s="107">
        <v>42779</v>
      </c>
      <c r="F1503" s="108">
        <v>42793</v>
      </c>
      <c r="G1503" s="109">
        <v>19000</v>
      </c>
      <c r="H1503" s="109">
        <v>9.3699999999999992</v>
      </c>
      <c r="I1503" s="109">
        <v>0</v>
      </c>
      <c r="J1503" s="109">
        <f t="shared" si="23"/>
        <v>19009.37</v>
      </c>
    </row>
    <row r="1504" spans="1:10" s="102" customFormat="1" ht="18" customHeight="1" x14ac:dyDescent="0.2">
      <c r="A1504" s="106" t="s">
        <v>32</v>
      </c>
      <c r="B1504" s="106" t="s">
        <v>13</v>
      </c>
      <c r="C1504" s="107">
        <v>7376</v>
      </c>
      <c r="D1504" s="107">
        <v>43442</v>
      </c>
      <c r="E1504" s="107">
        <v>43451</v>
      </c>
      <c r="F1504" s="108">
        <v>43490</v>
      </c>
      <c r="G1504" s="109">
        <v>22500</v>
      </c>
      <c r="H1504" s="109">
        <v>29.59</v>
      </c>
      <c r="I1504" s="109">
        <v>0</v>
      </c>
      <c r="J1504" s="109">
        <f t="shared" si="23"/>
        <v>22529.59</v>
      </c>
    </row>
    <row r="1505" spans="1:10" s="102" customFormat="1" ht="18" customHeight="1" x14ac:dyDescent="0.2">
      <c r="A1505" s="106" t="s">
        <v>32</v>
      </c>
      <c r="B1505" s="106" t="s">
        <v>17</v>
      </c>
      <c r="C1505" s="107">
        <v>17776</v>
      </c>
      <c r="D1505" s="107">
        <v>43246</v>
      </c>
      <c r="E1505" s="107">
        <v>43250</v>
      </c>
      <c r="F1505" s="108">
        <v>43273</v>
      </c>
      <c r="G1505" s="109">
        <v>15500</v>
      </c>
      <c r="H1505" s="109">
        <v>9.1999999999999993</v>
      </c>
      <c r="I1505" s="109">
        <v>0</v>
      </c>
      <c r="J1505" s="109">
        <f t="shared" si="23"/>
        <v>15509.2</v>
      </c>
    </row>
    <row r="1506" spans="1:10" s="102" customFormat="1" ht="18" customHeight="1" x14ac:dyDescent="0.2">
      <c r="A1506" s="106" t="s">
        <v>32</v>
      </c>
      <c r="B1506" s="106" t="s">
        <v>17</v>
      </c>
      <c r="C1506" s="107">
        <v>14017</v>
      </c>
      <c r="D1506" s="107">
        <v>42733</v>
      </c>
      <c r="E1506" s="107">
        <v>42740</v>
      </c>
      <c r="F1506" s="108">
        <v>42767</v>
      </c>
      <c r="G1506" s="109">
        <v>13000</v>
      </c>
      <c r="H1506" s="109">
        <v>12.11</v>
      </c>
      <c r="I1506" s="109">
        <v>0</v>
      </c>
      <c r="J1506" s="109">
        <f t="shared" si="23"/>
        <v>13012.11</v>
      </c>
    </row>
    <row r="1507" spans="1:10" s="102" customFormat="1" ht="18" customHeight="1" x14ac:dyDescent="0.2">
      <c r="A1507" s="106" t="s">
        <v>32</v>
      </c>
      <c r="B1507" s="106" t="s">
        <v>13</v>
      </c>
      <c r="C1507" s="107">
        <v>16159</v>
      </c>
      <c r="D1507" s="107">
        <v>41901</v>
      </c>
      <c r="E1507" s="107">
        <v>41906</v>
      </c>
      <c r="F1507" s="108">
        <v>41926</v>
      </c>
      <c r="G1507" s="109">
        <v>33000</v>
      </c>
      <c r="H1507" s="109">
        <v>22.92</v>
      </c>
      <c r="I1507" s="109">
        <v>0</v>
      </c>
      <c r="J1507" s="109">
        <f t="shared" si="23"/>
        <v>33022.92</v>
      </c>
    </row>
    <row r="1508" spans="1:10" s="102" customFormat="1" ht="18" customHeight="1" x14ac:dyDescent="0.2">
      <c r="A1508" s="106" t="s">
        <v>31</v>
      </c>
      <c r="B1508" s="106" t="s">
        <v>17</v>
      </c>
      <c r="C1508" s="107">
        <v>23210</v>
      </c>
      <c r="D1508" s="107">
        <v>43267</v>
      </c>
      <c r="E1508" s="107">
        <v>43271</v>
      </c>
      <c r="F1508" s="108">
        <v>43305</v>
      </c>
      <c r="G1508" s="109">
        <v>56000</v>
      </c>
      <c r="H1508" s="109">
        <v>58.3</v>
      </c>
      <c r="I1508" s="109">
        <v>0</v>
      </c>
      <c r="J1508" s="109">
        <f t="shared" si="23"/>
        <v>56058.3</v>
      </c>
    </row>
    <row r="1509" spans="1:10" s="102" customFormat="1" ht="18" customHeight="1" x14ac:dyDescent="0.2">
      <c r="A1509" s="106" t="s">
        <v>32</v>
      </c>
      <c r="B1509" s="106" t="s">
        <v>17</v>
      </c>
      <c r="C1509" s="107">
        <v>13498</v>
      </c>
      <c r="D1509" s="107">
        <v>41699</v>
      </c>
      <c r="E1509" s="107">
        <v>41717</v>
      </c>
      <c r="F1509" s="108">
        <v>41753</v>
      </c>
      <c r="G1509" s="109">
        <v>29500</v>
      </c>
      <c r="H1509" s="109">
        <v>44.25</v>
      </c>
      <c r="I1509" s="109">
        <v>0</v>
      </c>
      <c r="J1509" s="109">
        <f t="shared" si="23"/>
        <v>29544.25</v>
      </c>
    </row>
    <row r="1510" spans="1:10" s="102" customFormat="1" ht="18" customHeight="1" x14ac:dyDescent="0.2">
      <c r="A1510" s="106" t="s">
        <v>32</v>
      </c>
      <c r="B1510" s="106" t="s">
        <v>13</v>
      </c>
      <c r="C1510" s="107">
        <v>18239</v>
      </c>
      <c r="D1510" s="107">
        <v>43119</v>
      </c>
      <c r="E1510" s="107">
        <v>43137</v>
      </c>
      <c r="F1510" s="108">
        <v>43147</v>
      </c>
      <c r="G1510" s="109">
        <v>30500</v>
      </c>
      <c r="H1510" s="109">
        <v>23.4</v>
      </c>
      <c r="I1510" s="109">
        <v>0</v>
      </c>
      <c r="J1510" s="109">
        <f t="shared" si="23"/>
        <v>30523.4</v>
      </c>
    </row>
    <row r="1511" spans="1:10" s="102" customFormat="1" ht="18" customHeight="1" x14ac:dyDescent="0.2">
      <c r="A1511" s="106" t="s">
        <v>32</v>
      </c>
      <c r="B1511" s="106" t="s">
        <v>17</v>
      </c>
      <c r="C1511" s="107">
        <v>11328</v>
      </c>
      <c r="D1511" s="107">
        <v>43164</v>
      </c>
      <c r="E1511" s="107">
        <v>43166</v>
      </c>
      <c r="F1511" s="108">
        <v>43187</v>
      </c>
      <c r="G1511" s="109">
        <v>11500</v>
      </c>
      <c r="H1511" s="109">
        <v>6.5299999999999994</v>
      </c>
      <c r="I1511" s="109">
        <v>0</v>
      </c>
      <c r="J1511" s="109">
        <f t="shared" si="23"/>
        <v>11506.53</v>
      </c>
    </row>
    <row r="1512" spans="1:10" s="102" customFormat="1" ht="18" customHeight="1" x14ac:dyDescent="0.2">
      <c r="A1512" s="106" t="s">
        <v>32</v>
      </c>
      <c r="B1512" s="106" t="s">
        <v>13</v>
      </c>
      <c r="C1512" s="107">
        <v>12224</v>
      </c>
      <c r="D1512" s="107">
        <v>41894</v>
      </c>
      <c r="E1512" s="107">
        <v>41907</v>
      </c>
      <c r="F1512" s="108">
        <v>42016</v>
      </c>
      <c r="G1512" s="109">
        <v>15500</v>
      </c>
      <c r="H1512" s="109">
        <v>52.53</v>
      </c>
      <c r="I1512" s="109">
        <v>0</v>
      </c>
      <c r="J1512" s="109">
        <f t="shared" si="23"/>
        <v>15552.53</v>
      </c>
    </row>
    <row r="1513" spans="1:10" s="102" customFormat="1" ht="18" customHeight="1" x14ac:dyDescent="0.2">
      <c r="A1513" s="106" t="s">
        <v>32</v>
      </c>
      <c r="B1513" s="106" t="s">
        <v>17</v>
      </c>
      <c r="C1513" s="107">
        <v>10232</v>
      </c>
      <c r="D1513" s="107">
        <v>42014</v>
      </c>
      <c r="E1513" s="107">
        <v>42051</v>
      </c>
      <c r="F1513" s="108">
        <v>42243</v>
      </c>
      <c r="G1513" s="109">
        <v>4000</v>
      </c>
      <c r="H1513" s="109">
        <v>25.44</v>
      </c>
      <c r="I1513" s="109">
        <v>0</v>
      </c>
      <c r="J1513" s="109">
        <f t="shared" si="23"/>
        <v>4025.44</v>
      </c>
    </row>
    <row r="1514" spans="1:10" s="102" customFormat="1" ht="18" customHeight="1" x14ac:dyDescent="0.2">
      <c r="A1514" s="106" t="s">
        <v>32</v>
      </c>
      <c r="B1514" s="106" t="s">
        <v>13</v>
      </c>
      <c r="C1514" s="107">
        <v>15664</v>
      </c>
      <c r="D1514" s="107">
        <v>41844</v>
      </c>
      <c r="E1514" s="107">
        <v>41848</v>
      </c>
      <c r="F1514" s="108">
        <v>41893</v>
      </c>
      <c r="G1514" s="109">
        <v>32000</v>
      </c>
      <c r="H1514" s="109">
        <v>43.56</v>
      </c>
      <c r="I1514" s="109">
        <v>0</v>
      </c>
      <c r="J1514" s="109">
        <f t="shared" si="23"/>
        <v>32043.56</v>
      </c>
    </row>
    <row r="1515" spans="1:10" s="102" customFormat="1" ht="18" customHeight="1" x14ac:dyDescent="0.2">
      <c r="A1515" s="106" t="s">
        <v>31</v>
      </c>
      <c r="B1515" s="106" t="s">
        <v>17</v>
      </c>
      <c r="C1515" s="107">
        <v>20040</v>
      </c>
      <c r="D1515" s="107">
        <v>43260</v>
      </c>
      <c r="E1515" s="107">
        <v>43269</v>
      </c>
      <c r="F1515" s="108">
        <v>43287</v>
      </c>
      <c r="G1515" s="109">
        <v>53000</v>
      </c>
      <c r="H1515" s="109">
        <v>39.21</v>
      </c>
      <c r="I1515" s="109">
        <v>0</v>
      </c>
      <c r="J1515" s="109">
        <f t="shared" si="23"/>
        <v>53039.21</v>
      </c>
    </row>
    <row r="1516" spans="1:10" s="102" customFormat="1" ht="18" customHeight="1" x14ac:dyDescent="0.2">
      <c r="A1516" s="106" t="s">
        <v>33</v>
      </c>
      <c r="B1516" s="106" t="s">
        <v>17</v>
      </c>
      <c r="C1516" s="107">
        <v>20040</v>
      </c>
      <c r="D1516" s="107">
        <v>43260</v>
      </c>
      <c r="E1516" s="107">
        <v>43269</v>
      </c>
      <c r="F1516" s="108">
        <v>43287</v>
      </c>
      <c r="G1516" s="109">
        <v>53000</v>
      </c>
      <c r="H1516" s="109">
        <v>39.21</v>
      </c>
      <c r="I1516" s="109">
        <v>0</v>
      </c>
      <c r="J1516" s="109">
        <f t="shared" si="23"/>
        <v>53039.21</v>
      </c>
    </row>
    <row r="1517" spans="1:10" s="102" customFormat="1" ht="18" customHeight="1" x14ac:dyDescent="0.2">
      <c r="A1517" s="106" t="s">
        <v>170</v>
      </c>
      <c r="B1517" s="106" t="s">
        <v>17</v>
      </c>
      <c r="C1517" s="107">
        <v>20040</v>
      </c>
      <c r="D1517" s="107">
        <v>43260</v>
      </c>
      <c r="E1517" s="107">
        <v>43269</v>
      </c>
      <c r="F1517" s="108">
        <v>43287</v>
      </c>
      <c r="G1517" s="109">
        <v>159000</v>
      </c>
      <c r="H1517" s="109">
        <v>117.62</v>
      </c>
      <c r="I1517" s="109">
        <v>0</v>
      </c>
      <c r="J1517" s="109">
        <f t="shared" si="23"/>
        <v>159117.62</v>
      </c>
    </row>
    <row r="1518" spans="1:10" s="102" customFormat="1" ht="18" customHeight="1" x14ac:dyDescent="0.2">
      <c r="A1518" s="106" t="s">
        <v>32</v>
      </c>
      <c r="B1518" s="106" t="s">
        <v>13</v>
      </c>
      <c r="C1518" s="107">
        <v>11428</v>
      </c>
      <c r="D1518" s="107">
        <v>43272</v>
      </c>
      <c r="E1518" s="107">
        <v>43284</v>
      </c>
      <c r="F1518" s="108">
        <v>43299</v>
      </c>
      <c r="G1518" s="109">
        <v>34000</v>
      </c>
      <c r="H1518" s="109">
        <v>25.15</v>
      </c>
      <c r="I1518" s="109">
        <v>0</v>
      </c>
      <c r="J1518" s="109">
        <f t="shared" si="23"/>
        <v>34025.15</v>
      </c>
    </row>
    <row r="1519" spans="1:10" s="102" customFormat="1" ht="18" customHeight="1" x14ac:dyDescent="0.2">
      <c r="A1519" s="106" t="s">
        <v>31</v>
      </c>
      <c r="B1519" s="106" t="s">
        <v>13</v>
      </c>
      <c r="C1519" s="107">
        <v>20733</v>
      </c>
      <c r="D1519" s="107">
        <v>42180</v>
      </c>
      <c r="E1519" s="107">
        <v>42186</v>
      </c>
      <c r="F1519" s="108">
        <v>42607</v>
      </c>
      <c r="G1519" s="109">
        <v>24000</v>
      </c>
      <c r="H1519" s="109">
        <v>284.67</v>
      </c>
      <c r="I1519" s="109">
        <v>0</v>
      </c>
      <c r="J1519" s="109">
        <f t="shared" si="23"/>
        <v>24284.67</v>
      </c>
    </row>
    <row r="1520" spans="1:10" s="102" customFormat="1" ht="18" customHeight="1" x14ac:dyDescent="0.2">
      <c r="A1520" s="106" t="s">
        <v>31</v>
      </c>
      <c r="B1520" s="106" t="s">
        <v>13</v>
      </c>
      <c r="C1520" s="107">
        <v>19193</v>
      </c>
      <c r="D1520" s="107">
        <v>42179</v>
      </c>
      <c r="E1520" s="107">
        <v>42184</v>
      </c>
      <c r="F1520" s="108">
        <v>42227</v>
      </c>
      <c r="G1520" s="109">
        <v>120000</v>
      </c>
      <c r="H1520" s="109">
        <v>160</v>
      </c>
      <c r="I1520" s="109">
        <v>0</v>
      </c>
      <c r="J1520" s="109">
        <f t="shared" si="23"/>
        <v>120160</v>
      </c>
    </row>
    <row r="1521" spans="1:10" s="102" customFormat="1" ht="18" customHeight="1" x14ac:dyDescent="0.2">
      <c r="A1521" s="106" t="s">
        <v>32</v>
      </c>
      <c r="B1521" s="106" t="s">
        <v>13</v>
      </c>
      <c r="C1521" s="107">
        <v>12400</v>
      </c>
      <c r="D1521" s="107">
        <v>42773</v>
      </c>
      <c r="E1521" s="107">
        <v>42801</v>
      </c>
      <c r="F1521" s="108">
        <v>42885</v>
      </c>
      <c r="G1521" s="109">
        <v>22000</v>
      </c>
      <c r="H1521" s="109">
        <v>67.510000000000005</v>
      </c>
      <c r="I1521" s="109">
        <v>0</v>
      </c>
      <c r="J1521" s="109">
        <f t="shared" si="23"/>
        <v>22067.51</v>
      </c>
    </row>
    <row r="1522" spans="1:10" s="102" customFormat="1" ht="18" customHeight="1" x14ac:dyDescent="0.2">
      <c r="A1522" s="106" t="s">
        <v>32</v>
      </c>
      <c r="B1522" s="106" t="s">
        <v>13</v>
      </c>
      <c r="C1522" s="107">
        <v>14366</v>
      </c>
      <c r="D1522" s="107">
        <v>43442</v>
      </c>
      <c r="E1522" s="107">
        <v>43453</v>
      </c>
      <c r="F1522" s="108">
        <v>43486</v>
      </c>
      <c r="G1522" s="109">
        <v>24500</v>
      </c>
      <c r="H1522" s="109">
        <v>22.81</v>
      </c>
      <c r="I1522" s="109">
        <v>0</v>
      </c>
      <c r="J1522" s="109">
        <f t="shared" si="23"/>
        <v>24522.81</v>
      </c>
    </row>
    <row r="1523" spans="1:10" s="102" customFormat="1" ht="18" customHeight="1" x14ac:dyDescent="0.2">
      <c r="A1523" s="106" t="s">
        <v>32</v>
      </c>
      <c r="B1523" s="106" t="s">
        <v>13</v>
      </c>
      <c r="C1523" s="107">
        <v>11152</v>
      </c>
      <c r="D1523" s="107">
        <v>42657</v>
      </c>
      <c r="E1523" s="107">
        <v>42663</v>
      </c>
      <c r="F1523" s="108">
        <v>42710</v>
      </c>
      <c r="G1523" s="109">
        <v>24500</v>
      </c>
      <c r="H1523" s="109">
        <v>35.58</v>
      </c>
      <c r="I1523" s="109">
        <v>0</v>
      </c>
      <c r="J1523" s="109">
        <f t="shared" si="23"/>
        <v>24535.58</v>
      </c>
    </row>
    <row r="1524" spans="1:10" s="102" customFormat="1" ht="18" customHeight="1" x14ac:dyDescent="0.2">
      <c r="A1524" s="106" t="s">
        <v>32</v>
      </c>
      <c r="B1524" s="106" t="s">
        <v>13</v>
      </c>
      <c r="C1524" s="107">
        <v>19334</v>
      </c>
      <c r="D1524" s="107">
        <v>43332</v>
      </c>
      <c r="E1524" s="107">
        <v>43334</v>
      </c>
      <c r="F1524" s="108">
        <v>43363</v>
      </c>
      <c r="G1524" s="109">
        <v>24750</v>
      </c>
      <c r="H1524" s="109">
        <v>20.34</v>
      </c>
      <c r="I1524" s="109">
        <v>0</v>
      </c>
      <c r="J1524" s="109">
        <f t="shared" si="23"/>
        <v>24770.34</v>
      </c>
    </row>
    <row r="1525" spans="1:10" s="102" customFormat="1" ht="18" customHeight="1" x14ac:dyDescent="0.2">
      <c r="A1525" s="106" t="s">
        <v>32</v>
      </c>
      <c r="B1525" s="106" t="s">
        <v>17</v>
      </c>
      <c r="C1525" s="107">
        <v>14863</v>
      </c>
      <c r="D1525" s="107">
        <v>42414</v>
      </c>
      <c r="E1525" s="107">
        <v>42419</v>
      </c>
      <c r="F1525" s="108">
        <v>42458</v>
      </c>
      <c r="G1525" s="109">
        <v>13500</v>
      </c>
      <c r="H1525" s="109">
        <v>16.5</v>
      </c>
      <c r="I1525" s="109">
        <v>0</v>
      </c>
      <c r="J1525" s="109">
        <f t="shared" si="23"/>
        <v>13516.5</v>
      </c>
    </row>
    <row r="1526" spans="1:10" s="102" customFormat="1" ht="18" customHeight="1" x14ac:dyDescent="0.2">
      <c r="A1526" s="106" t="s">
        <v>32</v>
      </c>
      <c r="B1526" s="106" t="s">
        <v>13</v>
      </c>
      <c r="C1526" s="107">
        <v>8044</v>
      </c>
      <c r="D1526" s="107">
        <v>41910</v>
      </c>
      <c r="E1526" s="107">
        <v>41920</v>
      </c>
      <c r="F1526" s="108">
        <v>41942</v>
      </c>
      <c r="G1526" s="109">
        <v>16500</v>
      </c>
      <c r="H1526" s="109">
        <v>14.67</v>
      </c>
      <c r="I1526" s="109">
        <v>0</v>
      </c>
      <c r="J1526" s="109">
        <f t="shared" si="23"/>
        <v>16514.669999999998</v>
      </c>
    </row>
    <row r="1527" spans="1:10" s="102" customFormat="1" ht="18" customHeight="1" x14ac:dyDescent="0.2">
      <c r="A1527" s="106" t="s">
        <v>32</v>
      </c>
      <c r="B1527" s="106" t="s">
        <v>13</v>
      </c>
      <c r="C1527" s="107">
        <v>13474</v>
      </c>
      <c r="D1527" s="107">
        <v>43405</v>
      </c>
      <c r="E1527" s="107">
        <v>43409</v>
      </c>
      <c r="F1527" s="108">
        <v>43424</v>
      </c>
      <c r="G1527" s="109">
        <v>16000</v>
      </c>
      <c r="H1527" s="109">
        <v>8.33</v>
      </c>
      <c r="I1527" s="109">
        <v>0</v>
      </c>
      <c r="J1527" s="109">
        <f t="shared" si="23"/>
        <v>16008.33</v>
      </c>
    </row>
    <row r="1528" spans="1:10" s="102" customFormat="1" ht="18" customHeight="1" x14ac:dyDescent="0.2">
      <c r="A1528" s="106" t="s">
        <v>32</v>
      </c>
      <c r="B1528" s="106" t="s">
        <v>17</v>
      </c>
      <c r="C1528" s="107">
        <v>16273</v>
      </c>
      <c r="D1528" s="107">
        <v>42515</v>
      </c>
      <c r="E1528" s="107">
        <v>42535</v>
      </c>
      <c r="F1528" s="108">
        <v>42545</v>
      </c>
      <c r="G1528" s="109">
        <v>13500</v>
      </c>
      <c r="H1528" s="109">
        <v>11.1</v>
      </c>
      <c r="I1528" s="109">
        <v>0</v>
      </c>
      <c r="J1528" s="109">
        <f t="shared" si="23"/>
        <v>13511.1</v>
      </c>
    </row>
    <row r="1529" spans="1:10" s="102" customFormat="1" ht="18" customHeight="1" x14ac:dyDescent="0.2">
      <c r="A1529" s="106" t="s">
        <v>32</v>
      </c>
      <c r="B1529" s="106" t="s">
        <v>17</v>
      </c>
      <c r="C1529" s="107">
        <v>17296</v>
      </c>
      <c r="D1529" s="107">
        <v>42908</v>
      </c>
      <c r="E1529" s="107">
        <v>42912</v>
      </c>
      <c r="F1529" s="108">
        <v>42922</v>
      </c>
      <c r="G1529" s="109">
        <v>14000</v>
      </c>
      <c r="H1529" s="109">
        <v>5.36</v>
      </c>
      <c r="I1529" s="109">
        <v>0</v>
      </c>
      <c r="J1529" s="109">
        <f t="shared" si="23"/>
        <v>14005.36</v>
      </c>
    </row>
    <row r="1530" spans="1:10" s="102" customFormat="1" ht="18" customHeight="1" x14ac:dyDescent="0.2">
      <c r="A1530" s="106" t="s">
        <v>32</v>
      </c>
      <c r="B1530" s="106" t="s">
        <v>13</v>
      </c>
      <c r="C1530" s="107">
        <v>11255</v>
      </c>
      <c r="D1530" s="107">
        <v>42603</v>
      </c>
      <c r="E1530" s="107">
        <v>42614</v>
      </c>
      <c r="F1530" s="108">
        <v>42650</v>
      </c>
      <c r="G1530" s="109">
        <v>19500</v>
      </c>
      <c r="H1530" s="109">
        <v>25.11</v>
      </c>
      <c r="I1530" s="109">
        <v>0</v>
      </c>
      <c r="J1530" s="109">
        <f t="shared" si="23"/>
        <v>19525.11</v>
      </c>
    </row>
    <row r="1531" spans="1:10" s="102" customFormat="1" ht="18" customHeight="1" x14ac:dyDescent="0.2">
      <c r="A1531" s="106" t="s">
        <v>37</v>
      </c>
      <c r="B1531" s="106" t="s">
        <v>13</v>
      </c>
      <c r="C1531" s="107">
        <v>19878</v>
      </c>
      <c r="D1531" s="107">
        <v>41687</v>
      </c>
      <c r="E1531" s="107">
        <v>41718</v>
      </c>
      <c r="F1531" s="108">
        <v>41718</v>
      </c>
      <c r="G1531" s="109">
        <v>10000</v>
      </c>
      <c r="H1531" s="109">
        <v>8.61</v>
      </c>
      <c r="I1531" s="109">
        <v>0</v>
      </c>
      <c r="J1531" s="109">
        <f t="shared" si="23"/>
        <v>10008.61</v>
      </c>
    </row>
    <row r="1532" spans="1:10" s="102" customFormat="1" ht="18" customHeight="1" x14ac:dyDescent="0.2">
      <c r="A1532" s="106" t="s">
        <v>37</v>
      </c>
      <c r="B1532" s="106" t="s">
        <v>13</v>
      </c>
      <c r="C1532" s="107">
        <v>19376</v>
      </c>
      <c r="D1532" s="107">
        <v>41761</v>
      </c>
      <c r="E1532" s="107">
        <v>41796</v>
      </c>
      <c r="F1532" s="108">
        <v>41806</v>
      </c>
      <c r="G1532" s="109">
        <v>20000</v>
      </c>
      <c r="H1532" s="109">
        <v>25</v>
      </c>
      <c r="I1532" s="109">
        <v>0</v>
      </c>
      <c r="J1532" s="109">
        <f t="shared" si="23"/>
        <v>20025</v>
      </c>
    </row>
    <row r="1533" spans="1:10" s="102" customFormat="1" ht="18" customHeight="1" x14ac:dyDescent="0.2">
      <c r="A1533" s="106" t="s">
        <v>32</v>
      </c>
      <c r="B1533" s="106" t="s">
        <v>13</v>
      </c>
      <c r="C1533" s="107">
        <v>13086</v>
      </c>
      <c r="D1533" s="107">
        <v>43372</v>
      </c>
      <c r="E1533" s="107">
        <v>43390</v>
      </c>
      <c r="F1533" s="108">
        <v>43403</v>
      </c>
      <c r="G1533" s="109">
        <v>22000</v>
      </c>
      <c r="H1533" s="109">
        <v>18.68</v>
      </c>
      <c r="I1533" s="109">
        <v>0</v>
      </c>
      <c r="J1533" s="109">
        <f t="shared" si="23"/>
        <v>22018.68</v>
      </c>
    </row>
    <row r="1534" spans="1:10" s="102" customFormat="1" ht="18" customHeight="1" x14ac:dyDescent="0.2">
      <c r="A1534" s="106" t="s">
        <v>31</v>
      </c>
      <c r="B1534" s="106" t="s">
        <v>13</v>
      </c>
      <c r="C1534" s="107">
        <v>32348</v>
      </c>
      <c r="D1534" s="107">
        <v>42860</v>
      </c>
      <c r="E1534" s="107">
        <v>42866</v>
      </c>
      <c r="F1534" s="108">
        <v>42933</v>
      </c>
      <c r="G1534" s="109">
        <v>24000</v>
      </c>
      <c r="H1534" s="109">
        <v>48</v>
      </c>
      <c r="I1534" s="109">
        <v>0</v>
      </c>
      <c r="J1534" s="109">
        <f t="shared" si="23"/>
        <v>24048</v>
      </c>
    </row>
    <row r="1535" spans="1:10" s="102" customFormat="1" ht="18" customHeight="1" x14ac:dyDescent="0.2">
      <c r="A1535" s="106" t="s">
        <v>31</v>
      </c>
      <c r="B1535" s="106" t="s">
        <v>17</v>
      </c>
      <c r="C1535" s="107">
        <v>23964</v>
      </c>
      <c r="D1535" s="107">
        <v>42285</v>
      </c>
      <c r="E1535" s="107">
        <v>42290</v>
      </c>
      <c r="F1535" s="108">
        <v>42312</v>
      </c>
      <c r="G1535" s="109">
        <v>59000</v>
      </c>
      <c r="H1535" s="109">
        <v>44.25</v>
      </c>
      <c r="I1535" s="109">
        <v>0</v>
      </c>
      <c r="J1535" s="109">
        <f t="shared" si="23"/>
        <v>59044.25</v>
      </c>
    </row>
    <row r="1536" spans="1:10" s="102" customFormat="1" ht="18" customHeight="1" x14ac:dyDescent="0.2">
      <c r="A1536" s="106" t="s">
        <v>32</v>
      </c>
      <c r="B1536" s="106" t="s">
        <v>17</v>
      </c>
      <c r="C1536" s="107">
        <v>7720</v>
      </c>
      <c r="D1536" s="107">
        <v>42132</v>
      </c>
      <c r="E1536" s="107">
        <v>42144</v>
      </c>
      <c r="F1536" s="108">
        <v>42157</v>
      </c>
      <c r="G1536" s="109">
        <v>2500</v>
      </c>
      <c r="H1536" s="109">
        <v>1.74</v>
      </c>
      <c r="I1536" s="109">
        <v>0</v>
      </c>
      <c r="J1536" s="109">
        <f t="shared" si="23"/>
        <v>2501.7399999999998</v>
      </c>
    </row>
    <row r="1537" spans="1:10" s="102" customFormat="1" ht="18" customHeight="1" x14ac:dyDescent="0.2">
      <c r="A1537" s="106" t="s">
        <v>32</v>
      </c>
      <c r="B1537" s="106" t="s">
        <v>13</v>
      </c>
      <c r="C1537" s="107">
        <v>8359</v>
      </c>
      <c r="D1537" s="107">
        <v>42430</v>
      </c>
      <c r="E1537" s="107">
        <v>42439</v>
      </c>
      <c r="F1537" s="108">
        <v>42461</v>
      </c>
      <c r="G1537" s="109">
        <v>14500</v>
      </c>
      <c r="H1537" s="109">
        <v>12.32</v>
      </c>
      <c r="I1537" s="109">
        <v>0</v>
      </c>
      <c r="J1537" s="109">
        <f t="shared" si="23"/>
        <v>14512.32</v>
      </c>
    </row>
    <row r="1538" spans="1:10" s="102" customFormat="1" ht="18" customHeight="1" x14ac:dyDescent="0.2">
      <c r="A1538" s="106" t="s">
        <v>32</v>
      </c>
      <c r="B1538" s="106" t="s">
        <v>13</v>
      </c>
      <c r="C1538" s="107">
        <v>10702</v>
      </c>
      <c r="D1538" s="107">
        <v>42824</v>
      </c>
      <c r="E1538" s="107">
        <v>42836</v>
      </c>
      <c r="F1538" s="108">
        <v>42850</v>
      </c>
      <c r="G1538" s="109">
        <v>10500</v>
      </c>
      <c r="H1538" s="109">
        <v>7.48</v>
      </c>
      <c r="I1538" s="109">
        <v>0</v>
      </c>
      <c r="J1538" s="109">
        <f t="shared" si="23"/>
        <v>10507.48</v>
      </c>
    </row>
    <row r="1539" spans="1:10" s="102" customFormat="1" ht="18" customHeight="1" x14ac:dyDescent="0.2">
      <c r="A1539" s="106" t="s">
        <v>32</v>
      </c>
      <c r="B1539" s="106" t="s">
        <v>13</v>
      </c>
      <c r="C1539" s="107">
        <v>9436</v>
      </c>
      <c r="D1539" s="107">
        <v>42799</v>
      </c>
      <c r="E1539" s="107">
        <v>42802</v>
      </c>
      <c r="F1539" s="108">
        <v>42836</v>
      </c>
      <c r="G1539" s="109">
        <v>36500</v>
      </c>
      <c r="H1539" s="109">
        <v>37</v>
      </c>
      <c r="I1539" s="109">
        <v>0</v>
      </c>
      <c r="J1539" s="109">
        <f t="shared" si="23"/>
        <v>36537</v>
      </c>
    </row>
    <row r="1540" spans="1:10" s="102" customFormat="1" ht="18" customHeight="1" x14ac:dyDescent="0.2">
      <c r="A1540" s="106" t="s">
        <v>32</v>
      </c>
      <c r="B1540" s="106" t="s">
        <v>17</v>
      </c>
      <c r="C1540" s="107">
        <v>8286</v>
      </c>
      <c r="D1540" s="107">
        <v>42375</v>
      </c>
      <c r="E1540" s="107">
        <v>42389</v>
      </c>
      <c r="F1540" s="108">
        <v>42426</v>
      </c>
      <c r="G1540" s="109">
        <v>13500</v>
      </c>
      <c r="H1540" s="109">
        <v>19.13</v>
      </c>
      <c r="I1540" s="109">
        <v>0</v>
      </c>
      <c r="J1540" s="109">
        <f t="shared" si="23"/>
        <v>13519.13</v>
      </c>
    </row>
    <row r="1541" spans="1:10" s="102" customFormat="1" ht="18" customHeight="1" x14ac:dyDescent="0.2">
      <c r="A1541" s="106" t="s">
        <v>32</v>
      </c>
      <c r="B1541" s="106" t="s">
        <v>13</v>
      </c>
      <c r="C1541" s="107">
        <v>17836</v>
      </c>
      <c r="D1541" s="107">
        <v>42296</v>
      </c>
      <c r="E1541" s="107">
        <v>42300</v>
      </c>
      <c r="F1541" s="108">
        <v>42457</v>
      </c>
      <c r="G1541" s="109">
        <v>34500</v>
      </c>
      <c r="H1541" s="109">
        <v>47.92</v>
      </c>
      <c r="I1541" s="109">
        <v>0</v>
      </c>
      <c r="J1541" s="109">
        <f t="shared" si="23"/>
        <v>34547.919999999998</v>
      </c>
    </row>
    <row r="1542" spans="1:10" s="102" customFormat="1" ht="18" customHeight="1" x14ac:dyDescent="0.2">
      <c r="A1542" s="106" t="s">
        <v>32</v>
      </c>
      <c r="B1542" s="106" t="s">
        <v>17</v>
      </c>
      <c r="C1542" s="107">
        <v>8983</v>
      </c>
      <c r="D1542" s="107">
        <v>42248</v>
      </c>
      <c r="E1542" s="107">
        <v>42313</v>
      </c>
      <c r="F1542" s="108">
        <v>42475</v>
      </c>
      <c r="G1542" s="109">
        <v>10000</v>
      </c>
      <c r="H1542" s="109">
        <v>63.06</v>
      </c>
      <c r="I1542" s="109">
        <v>0</v>
      </c>
      <c r="J1542" s="109">
        <f t="shared" si="23"/>
        <v>10063.06</v>
      </c>
    </row>
    <row r="1543" spans="1:10" s="102" customFormat="1" ht="18" customHeight="1" x14ac:dyDescent="0.2">
      <c r="A1543" s="106" t="s">
        <v>32</v>
      </c>
      <c r="B1543" s="106" t="s">
        <v>13</v>
      </c>
      <c r="C1543" s="107">
        <v>20413</v>
      </c>
      <c r="D1543" s="107">
        <v>42079</v>
      </c>
      <c r="E1543" s="107">
        <v>42081</v>
      </c>
      <c r="F1543" s="108">
        <v>42123</v>
      </c>
      <c r="G1543" s="109">
        <v>35000</v>
      </c>
      <c r="H1543" s="109">
        <v>42.78</v>
      </c>
      <c r="I1543" s="109">
        <v>0</v>
      </c>
      <c r="J1543" s="109">
        <f t="shared" si="23"/>
        <v>35042.78</v>
      </c>
    </row>
    <row r="1544" spans="1:10" s="102" customFormat="1" ht="18" customHeight="1" x14ac:dyDescent="0.2">
      <c r="A1544" s="106" t="s">
        <v>35</v>
      </c>
      <c r="B1544" s="106" t="s">
        <v>13</v>
      </c>
      <c r="C1544" s="107">
        <v>20413</v>
      </c>
      <c r="D1544" s="107">
        <v>42079</v>
      </c>
      <c r="E1544" s="107">
        <v>42081</v>
      </c>
      <c r="F1544" s="108">
        <v>42123</v>
      </c>
      <c r="G1544" s="109">
        <v>35000</v>
      </c>
      <c r="H1544" s="109">
        <v>42.78</v>
      </c>
      <c r="I1544" s="109">
        <v>0</v>
      </c>
      <c r="J1544" s="109">
        <f t="shared" ref="J1544:J1607" si="24">+G1544+H1544+I1544</f>
        <v>35042.78</v>
      </c>
    </row>
    <row r="1545" spans="1:10" s="102" customFormat="1" ht="18" customHeight="1" x14ac:dyDescent="0.2">
      <c r="A1545" s="106" t="s">
        <v>39</v>
      </c>
      <c r="B1545" s="106" t="s">
        <v>13</v>
      </c>
      <c r="C1545" s="107">
        <v>20413</v>
      </c>
      <c r="D1545" s="107">
        <v>42079</v>
      </c>
      <c r="E1545" s="107">
        <v>42081</v>
      </c>
      <c r="F1545" s="108">
        <v>42123</v>
      </c>
      <c r="G1545" s="109">
        <v>35000</v>
      </c>
      <c r="H1545" s="109">
        <v>42.78</v>
      </c>
      <c r="I1545" s="109">
        <v>0</v>
      </c>
      <c r="J1545" s="109">
        <f t="shared" si="24"/>
        <v>35042.78</v>
      </c>
    </row>
    <row r="1546" spans="1:10" s="102" customFormat="1" ht="18" customHeight="1" x14ac:dyDescent="0.2">
      <c r="A1546" s="106" t="s">
        <v>31</v>
      </c>
      <c r="B1546" s="106" t="s">
        <v>13</v>
      </c>
      <c r="C1546" s="107">
        <v>19102</v>
      </c>
      <c r="D1546" s="107">
        <v>42003</v>
      </c>
      <c r="E1546" s="107">
        <v>42010</v>
      </c>
      <c r="F1546" s="108">
        <v>42103</v>
      </c>
      <c r="G1546" s="109">
        <v>37000</v>
      </c>
      <c r="H1546" s="109">
        <v>95.08</v>
      </c>
      <c r="I1546" s="109">
        <v>0</v>
      </c>
      <c r="J1546" s="109">
        <f t="shared" si="24"/>
        <v>37095.08</v>
      </c>
    </row>
    <row r="1547" spans="1:10" s="102" customFormat="1" ht="18" customHeight="1" x14ac:dyDescent="0.2">
      <c r="A1547" s="106" t="s">
        <v>37</v>
      </c>
      <c r="B1547" s="106" t="s">
        <v>13</v>
      </c>
      <c r="C1547" s="107">
        <v>19102</v>
      </c>
      <c r="D1547" s="107">
        <v>42003</v>
      </c>
      <c r="E1547" s="107">
        <v>42026</v>
      </c>
      <c r="F1547" s="108">
        <v>42033</v>
      </c>
      <c r="G1547" s="109">
        <v>20000</v>
      </c>
      <c r="H1547" s="109">
        <v>16.66</v>
      </c>
      <c r="I1547" s="109">
        <v>0</v>
      </c>
      <c r="J1547" s="109">
        <f t="shared" si="24"/>
        <v>20016.66</v>
      </c>
    </row>
    <row r="1548" spans="1:10" s="102" customFormat="1" ht="18" customHeight="1" x14ac:dyDescent="0.2">
      <c r="A1548" s="106" t="s">
        <v>33</v>
      </c>
      <c r="B1548" s="106" t="s">
        <v>13</v>
      </c>
      <c r="C1548" s="107">
        <v>19102</v>
      </c>
      <c r="D1548" s="107">
        <v>42003</v>
      </c>
      <c r="E1548" s="107">
        <v>42010</v>
      </c>
      <c r="F1548" s="108">
        <v>42103</v>
      </c>
      <c r="G1548" s="109">
        <v>37000</v>
      </c>
      <c r="H1548" s="109">
        <v>95.08</v>
      </c>
      <c r="I1548" s="109">
        <v>0</v>
      </c>
      <c r="J1548" s="109">
        <f t="shared" si="24"/>
        <v>37095.08</v>
      </c>
    </row>
    <row r="1549" spans="1:10" s="102" customFormat="1" ht="18" customHeight="1" x14ac:dyDescent="0.2">
      <c r="A1549" s="106" t="s">
        <v>170</v>
      </c>
      <c r="B1549" s="106" t="s">
        <v>13</v>
      </c>
      <c r="C1549" s="107">
        <v>19102</v>
      </c>
      <c r="D1549" s="107">
        <v>42003</v>
      </c>
      <c r="E1549" s="107">
        <v>42010</v>
      </c>
      <c r="F1549" s="108">
        <v>42103</v>
      </c>
      <c r="G1549" s="109">
        <v>37000</v>
      </c>
      <c r="H1549" s="109">
        <v>95.08</v>
      </c>
      <c r="I1549" s="109">
        <v>0</v>
      </c>
      <c r="J1549" s="109">
        <f t="shared" si="24"/>
        <v>37095.08</v>
      </c>
    </row>
    <row r="1550" spans="1:10" s="102" customFormat="1" ht="18" customHeight="1" x14ac:dyDescent="0.2">
      <c r="A1550" s="106" t="s">
        <v>32</v>
      </c>
      <c r="B1550" s="106" t="s">
        <v>17</v>
      </c>
      <c r="C1550" s="107">
        <v>8803</v>
      </c>
      <c r="D1550" s="107">
        <v>41845</v>
      </c>
      <c r="E1550" s="107">
        <v>41855</v>
      </c>
      <c r="F1550" s="108">
        <v>41904</v>
      </c>
      <c r="G1550" s="109">
        <v>9500</v>
      </c>
      <c r="H1550" s="109">
        <v>15.57</v>
      </c>
      <c r="I1550" s="109">
        <v>0</v>
      </c>
      <c r="J1550" s="109">
        <f t="shared" si="24"/>
        <v>9515.57</v>
      </c>
    </row>
    <row r="1551" spans="1:10" s="102" customFormat="1" ht="18" customHeight="1" x14ac:dyDescent="0.2">
      <c r="A1551" s="106" t="s">
        <v>32</v>
      </c>
      <c r="B1551" s="106" t="s">
        <v>17</v>
      </c>
      <c r="C1551" s="107">
        <v>9837</v>
      </c>
      <c r="D1551" s="107">
        <v>42659</v>
      </c>
      <c r="E1551" s="107">
        <v>42663</v>
      </c>
      <c r="F1551" s="108">
        <v>42692</v>
      </c>
      <c r="G1551" s="109">
        <v>8000</v>
      </c>
      <c r="H1551" s="109">
        <v>7.23</v>
      </c>
      <c r="I1551" s="109">
        <v>0</v>
      </c>
      <c r="J1551" s="109">
        <f t="shared" si="24"/>
        <v>8007.23</v>
      </c>
    </row>
    <row r="1552" spans="1:10" s="102" customFormat="1" ht="18" customHeight="1" x14ac:dyDescent="0.2">
      <c r="A1552" s="106" t="s">
        <v>32</v>
      </c>
      <c r="B1552" s="106" t="s">
        <v>17</v>
      </c>
      <c r="C1552" s="107">
        <v>17527</v>
      </c>
      <c r="D1552" s="107">
        <v>41748</v>
      </c>
      <c r="E1552" s="107">
        <v>41753</v>
      </c>
      <c r="F1552" s="108">
        <v>41827</v>
      </c>
      <c r="G1552" s="109">
        <v>23000</v>
      </c>
      <c r="H1552" s="109">
        <v>50.46</v>
      </c>
      <c r="I1552" s="109">
        <v>0</v>
      </c>
      <c r="J1552" s="109">
        <f t="shared" si="24"/>
        <v>23050.46</v>
      </c>
    </row>
    <row r="1553" spans="1:10" s="102" customFormat="1" ht="18" customHeight="1" x14ac:dyDescent="0.2">
      <c r="A1553" s="106" t="s">
        <v>37</v>
      </c>
      <c r="B1553" s="106" t="s">
        <v>13</v>
      </c>
      <c r="C1553" s="107">
        <v>20966</v>
      </c>
      <c r="D1553" s="107">
        <v>41724</v>
      </c>
      <c r="E1553" s="107">
        <v>41724</v>
      </c>
      <c r="F1553" s="108">
        <v>41760</v>
      </c>
      <c r="G1553" s="109">
        <v>20000</v>
      </c>
      <c r="H1553" s="109">
        <v>240</v>
      </c>
      <c r="I1553" s="109">
        <v>0</v>
      </c>
      <c r="J1553" s="109">
        <f t="shared" si="24"/>
        <v>20240</v>
      </c>
    </row>
    <row r="1554" spans="1:10" s="102" customFormat="1" ht="18" customHeight="1" x14ac:dyDescent="0.2">
      <c r="A1554" s="106" t="s">
        <v>31</v>
      </c>
      <c r="B1554" s="106" t="s">
        <v>17</v>
      </c>
      <c r="C1554" s="107">
        <v>19838</v>
      </c>
      <c r="D1554" s="107">
        <v>42457</v>
      </c>
      <c r="E1554" s="107">
        <v>42457</v>
      </c>
      <c r="F1554" s="108">
        <v>42459</v>
      </c>
      <c r="G1554" s="109">
        <v>59000</v>
      </c>
      <c r="H1554" s="109">
        <v>0</v>
      </c>
      <c r="I1554" s="109">
        <v>0</v>
      </c>
      <c r="J1554" s="109">
        <f t="shared" si="24"/>
        <v>59000</v>
      </c>
    </row>
    <row r="1555" spans="1:10" s="102" customFormat="1" ht="18" customHeight="1" x14ac:dyDescent="0.2">
      <c r="A1555" s="106" t="s">
        <v>33</v>
      </c>
      <c r="B1555" s="106" t="s">
        <v>17</v>
      </c>
      <c r="C1555" s="107">
        <v>19838</v>
      </c>
      <c r="D1555" s="107">
        <v>42457</v>
      </c>
      <c r="E1555" s="107">
        <v>42457</v>
      </c>
      <c r="F1555" s="108">
        <v>42459</v>
      </c>
      <c r="G1555" s="109">
        <v>59000</v>
      </c>
      <c r="H1555" s="109">
        <v>0</v>
      </c>
      <c r="I1555" s="109">
        <v>0</v>
      </c>
      <c r="J1555" s="109">
        <f t="shared" si="24"/>
        <v>59000</v>
      </c>
    </row>
    <row r="1556" spans="1:10" s="102" customFormat="1" ht="18" customHeight="1" x14ac:dyDescent="0.2">
      <c r="A1556" s="106" t="s">
        <v>32</v>
      </c>
      <c r="B1556" s="106" t="s">
        <v>17</v>
      </c>
      <c r="C1556" s="107">
        <v>7460</v>
      </c>
      <c r="D1556" s="107">
        <v>43079</v>
      </c>
      <c r="E1556" s="107">
        <v>43081</v>
      </c>
      <c r="F1556" s="108">
        <v>43132</v>
      </c>
      <c r="G1556" s="109">
        <v>8000</v>
      </c>
      <c r="H1556" s="109">
        <v>11.33</v>
      </c>
      <c r="I1556" s="109">
        <v>0</v>
      </c>
      <c r="J1556" s="109">
        <f t="shared" si="24"/>
        <v>8011.33</v>
      </c>
    </row>
    <row r="1557" spans="1:10" s="102" customFormat="1" ht="18" customHeight="1" x14ac:dyDescent="0.2">
      <c r="A1557" s="106" t="s">
        <v>32</v>
      </c>
      <c r="B1557" s="106" t="s">
        <v>17</v>
      </c>
      <c r="C1557" s="107">
        <v>13613</v>
      </c>
      <c r="D1557" s="107">
        <v>43073</v>
      </c>
      <c r="E1557" s="107">
        <v>43080</v>
      </c>
      <c r="F1557" s="108">
        <v>43123</v>
      </c>
      <c r="G1557" s="109">
        <v>30500</v>
      </c>
      <c r="H1557" s="109">
        <v>41.78</v>
      </c>
      <c r="I1557" s="109">
        <v>0</v>
      </c>
      <c r="J1557" s="109">
        <f t="shared" si="24"/>
        <v>30541.78</v>
      </c>
    </row>
    <row r="1558" spans="1:10" s="102" customFormat="1" ht="18" customHeight="1" x14ac:dyDescent="0.2">
      <c r="A1558" s="106" t="s">
        <v>32</v>
      </c>
      <c r="B1558" s="106" t="s">
        <v>17</v>
      </c>
      <c r="C1558" s="107">
        <v>11719</v>
      </c>
      <c r="D1558" s="107">
        <v>43019</v>
      </c>
      <c r="E1558" s="107">
        <v>43032</v>
      </c>
      <c r="F1558" s="108">
        <v>43054</v>
      </c>
      <c r="G1558" s="109">
        <v>12500</v>
      </c>
      <c r="H1558" s="109">
        <v>11.99</v>
      </c>
      <c r="I1558" s="109">
        <v>0</v>
      </c>
      <c r="J1558" s="109">
        <f t="shared" si="24"/>
        <v>12511.99</v>
      </c>
    </row>
    <row r="1559" spans="1:10" s="102" customFormat="1" ht="18" customHeight="1" x14ac:dyDescent="0.2">
      <c r="A1559" s="106" t="s">
        <v>32</v>
      </c>
      <c r="B1559" s="106" t="s">
        <v>13</v>
      </c>
      <c r="C1559" s="107">
        <v>12864</v>
      </c>
      <c r="D1559" s="107">
        <v>42826</v>
      </c>
      <c r="E1559" s="107">
        <v>42829</v>
      </c>
      <c r="F1559" s="108">
        <v>42857</v>
      </c>
      <c r="G1559" s="109">
        <v>12000</v>
      </c>
      <c r="H1559" s="109">
        <v>10.19</v>
      </c>
      <c r="I1559" s="109">
        <v>0</v>
      </c>
      <c r="J1559" s="109">
        <f t="shared" si="24"/>
        <v>12010.19</v>
      </c>
    </row>
    <row r="1560" spans="1:10" s="102" customFormat="1" ht="18" customHeight="1" x14ac:dyDescent="0.2">
      <c r="A1560" s="106" t="s">
        <v>32</v>
      </c>
      <c r="B1560" s="106" t="s">
        <v>17</v>
      </c>
      <c r="C1560" s="107">
        <v>10655</v>
      </c>
      <c r="D1560" s="107">
        <v>42548</v>
      </c>
      <c r="E1560" s="107">
        <v>42559</v>
      </c>
      <c r="F1560" s="108">
        <v>42590</v>
      </c>
      <c r="G1560" s="109">
        <v>10500</v>
      </c>
      <c r="H1560" s="109">
        <v>12.08</v>
      </c>
      <c r="I1560" s="109">
        <v>0</v>
      </c>
      <c r="J1560" s="109">
        <f t="shared" si="24"/>
        <v>10512.08</v>
      </c>
    </row>
    <row r="1561" spans="1:10" s="102" customFormat="1" ht="18" customHeight="1" x14ac:dyDescent="0.2">
      <c r="A1561" s="106" t="s">
        <v>31</v>
      </c>
      <c r="B1561" s="106" t="s">
        <v>17</v>
      </c>
      <c r="C1561" s="107">
        <v>21311</v>
      </c>
      <c r="D1561" s="107">
        <v>41736</v>
      </c>
      <c r="E1561" s="107">
        <v>41740</v>
      </c>
      <c r="F1561" s="108">
        <v>41788</v>
      </c>
      <c r="G1561" s="109">
        <v>54000</v>
      </c>
      <c r="H1561" s="109">
        <v>78</v>
      </c>
      <c r="I1561" s="109">
        <v>0</v>
      </c>
      <c r="J1561" s="109">
        <f t="shared" si="24"/>
        <v>54078</v>
      </c>
    </row>
    <row r="1562" spans="1:10" s="102" customFormat="1" ht="18" customHeight="1" x14ac:dyDescent="0.2">
      <c r="A1562" s="106" t="s">
        <v>33</v>
      </c>
      <c r="B1562" s="106" t="s">
        <v>17</v>
      </c>
      <c r="C1562" s="107">
        <v>21311</v>
      </c>
      <c r="D1562" s="107">
        <v>41736</v>
      </c>
      <c r="E1562" s="107">
        <v>41740</v>
      </c>
      <c r="F1562" s="108">
        <v>41788</v>
      </c>
      <c r="G1562" s="109">
        <v>54000</v>
      </c>
      <c r="H1562" s="109">
        <v>78</v>
      </c>
      <c r="I1562" s="109">
        <v>0</v>
      </c>
      <c r="J1562" s="109">
        <f t="shared" si="24"/>
        <v>54078</v>
      </c>
    </row>
    <row r="1563" spans="1:10" s="102" customFormat="1" ht="18" customHeight="1" x14ac:dyDescent="0.2">
      <c r="A1563" s="106" t="s">
        <v>170</v>
      </c>
      <c r="B1563" s="106" t="s">
        <v>17</v>
      </c>
      <c r="C1563" s="107">
        <v>21311</v>
      </c>
      <c r="D1563" s="107">
        <v>41736</v>
      </c>
      <c r="E1563" s="107">
        <v>41740</v>
      </c>
      <c r="F1563" s="108">
        <v>41788</v>
      </c>
      <c r="G1563" s="109">
        <v>162000</v>
      </c>
      <c r="H1563" s="109">
        <v>234</v>
      </c>
      <c r="I1563" s="109">
        <v>0</v>
      </c>
      <c r="J1563" s="109">
        <f t="shared" si="24"/>
        <v>162234</v>
      </c>
    </row>
    <row r="1564" spans="1:10" s="102" customFormat="1" ht="18" customHeight="1" x14ac:dyDescent="0.2">
      <c r="A1564" s="106" t="s">
        <v>32</v>
      </c>
      <c r="B1564" s="106" t="s">
        <v>13</v>
      </c>
      <c r="C1564" s="107">
        <v>14572</v>
      </c>
      <c r="D1564" s="107">
        <v>41752</v>
      </c>
      <c r="E1564" s="107">
        <v>41761</v>
      </c>
      <c r="F1564" s="108">
        <v>41788</v>
      </c>
      <c r="G1564" s="109">
        <v>22500</v>
      </c>
      <c r="H1564" s="109">
        <v>22.5</v>
      </c>
      <c r="I1564" s="109">
        <v>0</v>
      </c>
      <c r="J1564" s="109">
        <f t="shared" si="24"/>
        <v>22522.5</v>
      </c>
    </row>
    <row r="1565" spans="1:10" s="102" customFormat="1" ht="18" customHeight="1" x14ac:dyDescent="0.2">
      <c r="A1565" s="106" t="s">
        <v>32</v>
      </c>
      <c r="B1565" s="106" t="s">
        <v>13</v>
      </c>
      <c r="C1565" s="107">
        <v>8971</v>
      </c>
      <c r="D1565" s="107">
        <v>42107</v>
      </c>
      <c r="E1565" s="107">
        <v>42139</v>
      </c>
      <c r="F1565" s="108">
        <v>42186</v>
      </c>
      <c r="G1565" s="109">
        <v>32500</v>
      </c>
      <c r="H1565" s="109">
        <v>71.319999999999993</v>
      </c>
      <c r="I1565" s="109">
        <v>0</v>
      </c>
      <c r="J1565" s="109">
        <f t="shared" si="24"/>
        <v>32571.32</v>
      </c>
    </row>
    <row r="1566" spans="1:10" s="102" customFormat="1" ht="18" customHeight="1" x14ac:dyDescent="0.2">
      <c r="A1566" s="106" t="s">
        <v>32</v>
      </c>
      <c r="B1566" s="106" t="s">
        <v>17</v>
      </c>
      <c r="C1566" s="107">
        <v>14480</v>
      </c>
      <c r="D1566" s="107">
        <v>43390</v>
      </c>
      <c r="E1566" s="107">
        <v>43405</v>
      </c>
      <c r="F1566" s="108">
        <v>43438</v>
      </c>
      <c r="G1566" s="109">
        <v>15000</v>
      </c>
      <c r="H1566" s="109">
        <v>19.73</v>
      </c>
      <c r="I1566" s="109">
        <v>0</v>
      </c>
      <c r="J1566" s="109">
        <f t="shared" si="24"/>
        <v>15019.73</v>
      </c>
    </row>
    <row r="1567" spans="1:10" s="102" customFormat="1" ht="18" customHeight="1" x14ac:dyDescent="0.2">
      <c r="A1567" s="106" t="s">
        <v>32</v>
      </c>
      <c r="B1567" s="106" t="s">
        <v>13</v>
      </c>
      <c r="C1567" s="107">
        <v>13646</v>
      </c>
      <c r="D1567" s="107">
        <v>42526</v>
      </c>
      <c r="E1567" s="107">
        <v>42538</v>
      </c>
      <c r="F1567" s="108">
        <v>42549</v>
      </c>
      <c r="G1567" s="109">
        <v>12500</v>
      </c>
      <c r="H1567" s="109">
        <v>7.88</v>
      </c>
      <c r="I1567" s="109">
        <v>0</v>
      </c>
      <c r="J1567" s="109">
        <f t="shared" si="24"/>
        <v>12507.88</v>
      </c>
    </row>
    <row r="1568" spans="1:10" s="102" customFormat="1" ht="18" customHeight="1" x14ac:dyDescent="0.2">
      <c r="A1568" s="106" t="s">
        <v>32</v>
      </c>
      <c r="B1568" s="106" t="s">
        <v>17</v>
      </c>
      <c r="C1568" s="107">
        <v>11002</v>
      </c>
      <c r="D1568" s="107">
        <v>43056</v>
      </c>
      <c r="E1568" s="107">
        <v>43067</v>
      </c>
      <c r="F1568" s="108">
        <v>43084</v>
      </c>
      <c r="G1568" s="109">
        <v>11000</v>
      </c>
      <c r="H1568" s="109">
        <v>8.44</v>
      </c>
      <c r="I1568" s="109">
        <v>0</v>
      </c>
      <c r="J1568" s="109">
        <f t="shared" si="24"/>
        <v>11008.44</v>
      </c>
    </row>
    <row r="1569" spans="1:10" s="102" customFormat="1" ht="18" customHeight="1" x14ac:dyDescent="0.2">
      <c r="A1569" s="106" t="s">
        <v>32</v>
      </c>
      <c r="B1569" s="106" t="s">
        <v>13</v>
      </c>
      <c r="C1569" s="107">
        <v>14484</v>
      </c>
      <c r="D1569" s="107">
        <v>43150</v>
      </c>
      <c r="E1569" s="107">
        <v>43166</v>
      </c>
      <c r="F1569" s="108">
        <v>43284</v>
      </c>
      <c r="G1569" s="109">
        <v>28500</v>
      </c>
      <c r="H1569" s="109">
        <v>104.63</v>
      </c>
      <c r="I1569" s="109">
        <v>0</v>
      </c>
      <c r="J1569" s="109">
        <f t="shared" si="24"/>
        <v>28604.63</v>
      </c>
    </row>
    <row r="1570" spans="1:10" s="102" customFormat="1" ht="18" customHeight="1" x14ac:dyDescent="0.2">
      <c r="A1570" s="106" t="s">
        <v>32</v>
      </c>
      <c r="B1570" s="106" t="s">
        <v>13</v>
      </c>
      <c r="C1570" s="107">
        <v>10020</v>
      </c>
      <c r="D1570" s="107">
        <v>42311</v>
      </c>
      <c r="E1570" s="107">
        <v>42314</v>
      </c>
      <c r="F1570" s="108">
        <v>42331</v>
      </c>
      <c r="G1570" s="109">
        <v>34000</v>
      </c>
      <c r="H1570" s="109">
        <v>18.88</v>
      </c>
      <c r="I1570" s="109">
        <v>0</v>
      </c>
      <c r="J1570" s="109">
        <f t="shared" si="24"/>
        <v>34018.879999999997</v>
      </c>
    </row>
    <row r="1571" spans="1:10" s="102" customFormat="1" ht="18" customHeight="1" x14ac:dyDescent="0.2">
      <c r="A1571" s="106" t="s">
        <v>32</v>
      </c>
      <c r="B1571" s="106" t="s">
        <v>13</v>
      </c>
      <c r="C1571" s="107">
        <v>9657</v>
      </c>
      <c r="D1571" s="107">
        <v>42841</v>
      </c>
      <c r="E1571" s="107">
        <v>42853</v>
      </c>
      <c r="F1571" s="108">
        <v>42895</v>
      </c>
      <c r="G1571" s="109">
        <v>27000</v>
      </c>
      <c r="H1571" s="109">
        <v>30.91</v>
      </c>
      <c r="I1571" s="109">
        <v>0</v>
      </c>
      <c r="J1571" s="109">
        <f t="shared" si="24"/>
        <v>27030.91</v>
      </c>
    </row>
    <row r="1572" spans="1:10" s="102" customFormat="1" ht="18" customHeight="1" x14ac:dyDescent="0.2">
      <c r="A1572" s="106" t="s">
        <v>32</v>
      </c>
      <c r="B1572" s="106" t="s">
        <v>13</v>
      </c>
      <c r="C1572" s="107">
        <v>19264</v>
      </c>
      <c r="D1572" s="107">
        <v>43120</v>
      </c>
      <c r="E1572" s="107">
        <v>43123</v>
      </c>
      <c r="F1572" s="108">
        <v>43139</v>
      </c>
      <c r="G1572" s="109">
        <v>27000</v>
      </c>
      <c r="H1572" s="109">
        <v>14.05</v>
      </c>
      <c r="I1572" s="109">
        <v>0</v>
      </c>
      <c r="J1572" s="109">
        <f t="shared" si="24"/>
        <v>27014.05</v>
      </c>
    </row>
    <row r="1573" spans="1:10" s="102" customFormat="1" ht="18" customHeight="1" x14ac:dyDescent="0.2">
      <c r="A1573" s="106" t="s">
        <v>32</v>
      </c>
      <c r="B1573" s="106" t="s">
        <v>13</v>
      </c>
      <c r="C1573" s="107">
        <v>19278</v>
      </c>
      <c r="D1573" s="107">
        <v>43050</v>
      </c>
      <c r="E1573" s="107">
        <v>43056</v>
      </c>
      <c r="F1573" s="108">
        <v>43068</v>
      </c>
      <c r="G1573" s="109">
        <v>33750</v>
      </c>
      <c r="H1573" s="109">
        <v>16.64</v>
      </c>
      <c r="I1573" s="109">
        <v>0</v>
      </c>
      <c r="J1573" s="109">
        <f t="shared" si="24"/>
        <v>33766.639999999999</v>
      </c>
    </row>
    <row r="1574" spans="1:10" s="102" customFormat="1" ht="18" customHeight="1" x14ac:dyDescent="0.2">
      <c r="A1574" s="106" t="s">
        <v>31</v>
      </c>
      <c r="B1574" s="106" t="s">
        <v>17</v>
      </c>
      <c r="C1574" s="107">
        <v>22301</v>
      </c>
      <c r="D1574" s="107">
        <v>41867</v>
      </c>
      <c r="E1574" s="107">
        <v>41900</v>
      </c>
      <c r="F1574" s="108">
        <v>41984</v>
      </c>
      <c r="G1574" s="109">
        <v>47000</v>
      </c>
      <c r="H1574" s="109">
        <v>152.76</v>
      </c>
      <c r="I1574" s="109">
        <v>0</v>
      </c>
      <c r="J1574" s="109">
        <f t="shared" si="24"/>
        <v>47152.76</v>
      </c>
    </row>
    <row r="1575" spans="1:10" s="102" customFormat="1" ht="18" customHeight="1" x14ac:dyDescent="0.2">
      <c r="A1575" s="106" t="s">
        <v>32</v>
      </c>
      <c r="B1575" s="106" t="s">
        <v>13</v>
      </c>
      <c r="C1575" s="107">
        <v>6242</v>
      </c>
      <c r="D1575" s="107">
        <v>43056</v>
      </c>
      <c r="E1575" s="107">
        <v>43158</v>
      </c>
      <c r="F1575" s="108">
        <v>43313</v>
      </c>
      <c r="G1575" s="109">
        <v>14000</v>
      </c>
      <c r="H1575" s="109">
        <v>98.58</v>
      </c>
      <c r="I1575" s="109">
        <v>0</v>
      </c>
      <c r="J1575" s="109">
        <f t="shared" si="24"/>
        <v>14098.58</v>
      </c>
    </row>
    <row r="1576" spans="1:10" s="102" customFormat="1" ht="18" customHeight="1" x14ac:dyDescent="0.2">
      <c r="A1576" s="106" t="s">
        <v>32</v>
      </c>
      <c r="B1576" s="106" t="s">
        <v>13</v>
      </c>
      <c r="C1576" s="107">
        <v>8014</v>
      </c>
      <c r="D1576" s="107">
        <v>42015</v>
      </c>
      <c r="E1576" s="107">
        <v>42026</v>
      </c>
      <c r="F1576" s="108">
        <v>42058</v>
      </c>
      <c r="G1576" s="109">
        <v>13500</v>
      </c>
      <c r="H1576" s="109">
        <v>16.12</v>
      </c>
      <c r="I1576" s="109">
        <v>0</v>
      </c>
      <c r="J1576" s="109">
        <f t="shared" si="24"/>
        <v>13516.12</v>
      </c>
    </row>
    <row r="1577" spans="1:10" s="102" customFormat="1" ht="18" customHeight="1" x14ac:dyDescent="0.2">
      <c r="A1577" s="106" t="s">
        <v>32</v>
      </c>
      <c r="B1577" s="106" t="s">
        <v>17</v>
      </c>
      <c r="C1577" s="107">
        <v>15705</v>
      </c>
      <c r="D1577" s="107">
        <v>41697</v>
      </c>
      <c r="E1577" s="107">
        <v>41701</v>
      </c>
      <c r="F1577" s="108">
        <v>41788</v>
      </c>
      <c r="G1577" s="109">
        <v>9000</v>
      </c>
      <c r="H1577" s="109">
        <v>0</v>
      </c>
      <c r="I1577" s="109">
        <v>0</v>
      </c>
      <c r="J1577" s="109">
        <f t="shared" si="24"/>
        <v>9000</v>
      </c>
    </row>
    <row r="1578" spans="1:10" s="102" customFormat="1" ht="18" customHeight="1" x14ac:dyDescent="0.2">
      <c r="A1578" s="106" t="s">
        <v>32</v>
      </c>
      <c r="B1578" s="106" t="s">
        <v>17</v>
      </c>
      <c r="C1578" s="107">
        <v>12301</v>
      </c>
      <c r="D1578" s="107">
        <v>41876</v>
      </c>
      <c r="E1578" s="107">
        <v>41925</v>
      </c>
      <c r="F1578" s="108">
        <v>42033</v>
      </c>
      <c r="G1578" s="109">
        <v>18000</v>
      </c>
      <c r="H1578" s="109">
        <v>76.989999999999995</v>
      </c>
      <c r="I1578" s="109">
        <v>0</v>
      </c>
      <c r="J1578" s="109">
        <f t="shared" si="24"/>
        <v>18076.990000000002</v>
      </c>
    </row>
    <row r="1579" spans="1:10" s="102" customFormat="1" ht="18" customHeight="1" x14ac:dyDescent="0.2">
      <c r="A1579" s="106" t="s">
        <v>32</v>
      </c>
      <c r="B1579" s="106" t="s">
        <v>17</v>
      </c>
      <c r="C1579" s="107">
        <v>14265</v>
      </c>
      <c r="D1579" s="107">
        <v>42605</v>
      </c>
      <c r="E1579" s="107">
        <v>42608</v>
      </c>
      <c r="F1579" s="108">
        <v>42639</v>
      </c>
      <c r="G1579" s="109">
        <v>15000</v>
      </c>
      <c r="H1579" s="109">
        <v>13.98</v>
      </c>
      <c r="I1579" s="109">
        <v>0</v>
      </c>
      <c r="J1579" s="109">
        <f t="shared" si="24"/>
        <v>15013.98</v>
      </c>
    </row>
    <row r="1580" spans="1:10" s="102" customFormat="1" ht="18" customHeight="1" x14ac:dyDescent="0.2">
      <c r="A1580" s="106" t="s">
        <v>32</v>
      </c>
      <c r="B1580" s="106" t="s">
        <v>17</v>
      </c>
      <c r="C1580" s="107">
        <v>16023</v>
      </c>
      <c r="D1580" s="107">
        <v>42329</v>
      </c>
      <c r="E1580" s="107">
        <v>42332</v>
      </c>
      <c r="F1580" s="108">
        <v>42348</v>
      </c>
      <c r="G1580" s="109">
        <v>15500</v>
      </c>
      <c r="H1580" s="109">
        <v>8.18</v>
      </c>
      <c r="I1580" s="109">
        <v>0</v>
      </c>
      <c r="J1580" s="109">
        <f t="shared" si="24"/>
        <v>15508.18</v>
      </c>
    </row>
    <row r="1581" spans="1:10" s="102" customFormat="1" ht="18" customHeight="1" x14ac:dyDescent="0.2">
      <c r="A1581" s="106" t="s">
        <v>32</v>
      </c>
      <c r="B1581" s="106" t="s">
        <v>17</v>
      </c>
      <c r="C1581" s="107">
        <v>7916</v>
      </c>
      <c r="D1581" s="107">
        <v>41971</v>
      </c>
      <c r="E1581" s="107">
        <v>42019</v>
      </c>
      <c r="F1581" s="108">
        <v>42258</v>
      </c>
      <c r="G1581" s="109">
        <v>12000</v>
      </c>
      <c r="H1581" s="109">
        <v>71.959999999999994</v>
      </c>
      <c r="I1581" s="109">
        <v>0</v>
      </c>
      <c r="J1581" s="109">
        <f t="shared" si="24"/>
        <v>12071.96</v>
      </c>
    </row>
    <row r="1582" spans="1:10" s="102" customFormat="1" ht="18" customHeight="1" x14ac:dyDescent="0.2">
      <c r="A1582" s="106" t="s">
        <v>32</v>
      </c>
      <c r="B1582" s="106" t="s">
        <v>17</v>
      </c>
      <c r="C1582" s="107">
        <v>9516</v>
      </c>
      <c r="D1582" s="107">
        <v>42828</v>
      </c>
      <c r="E1582" s="107">
        <v>42845</v>
      </c>
      <c r="F1582" s="108">
        <v>42949</v>
      </c>
      <c r="G1582" s="109">
        <v>12000</v>
      </c>
      <c r="H1582" s="109">
        <v>39.78</v>
      </c>
      <c r="I1582" s="109">
        <v>0</v>
      </c>
      <c r="J1582" s="109">
        <f t="shared" si="24"/>
        <v>12039.78</v>
      </c>
    </row>
    <row r="1583" spans="1:10" s="102" customFormat="1" ht="18" customHeight="1" x14ac:dyDescent="0.2">
      <c r="A1583" s="106" t="s">
        <v>32</v>
      </c>
      <c r="B1583" s="106" t="s">
        <v>17</v>
      </c>
      <c r="C1583" s="107">
        <v>6100</v>
      </c>
      <c r="D1583" s="107">
        <v>41663</v>
      </c>
      <c r="E1583" s="107">
        <v>41670</v>
      </c>
      <c r="F1583" s="108">
        <v>41709</v>
      </c>
      <c r="G1583" s="109">
        <v>6500</v>
      </c>
      <c r="H1583" s="109">
        <v>8.32</v>
      </c>
      <c r="I1583" s="109">
        <v>0</v>
      </c>
      <c r="J1583" s="109">
        <f t="shared" si="24"/>
        <v>6508.32</v>
      </c>
    </row>
    <row r="1584" spans="1:10" s="102" customFormat="1" ht="18" customHeight="1" x14ac:dyDescent="0.2">
      <c r="A1584" s="106" t="s">
        <v>32</v>
      </c>
      <c r="B1584" s="106" t="s">
        <v>17</v>
      </c>
      <c r="C1584" s="107">
        <v>8469</v>
      </c>
      <c r="D1584" s="107">
        <v>42147</v>
      </c>
      <c r="E1584" s="107">
        <v>42156</v>
      </c>
      <c r="F1584" s="108">
        <v>42171</v>
      </c>
      <c r="G1584" s="109">
        <v>10000</v>
      </c>
      <c r="H1584" s="109">
        <v>6.66</v>
      </c>
      <c r="I1584" s="109">
        <v>0</v>
      </c>
      <c r="J1584" s="109">
        <f t="shared" si="24"/>
        <v>10006.66</v>
      </c>
    </row>
    <row r="1585" spans="1:10" s="102" customFormat="1" ht="18" customHeight="1" x14ac:dyDescent="0.2">
      <c r="A1585" s="106" t="s">
        <v>31</v>
      </c>
      <c r="B1585" s="106" t="s">
        <v>13</v>
      </c>
      <c r="C1585" s="107">
        <v>19466</v>
      </c>
      <c r="D1585" s="107">
        <v>42909</v>
      </c>
      <c r="E1585" s="107">
        <v>42912</v>
      </c>
      <c r="F1585" s="108">
        <v>42937</v>
      </c>
      <c r="G1585" s="109">
        <v>30000</v>
      </c>
      <c r="H1585" s="109">
        <v>23.01</v>
      </c>
      <c r="I1585" s="109">
        <v>0</v>
      </c>
      <c r="J1585" s="109">
        <f t="shared" si="24"/>
        <v>30023.01</v>
      </c>
    </row>
    <row r="1586" spans="1:10" s="102" customFormat="1" ht="18" customHeight="1" x14ac:dyDescent="0.2">
      <c r="A1586" s="106" t="s">
        <v>37</v>
      </c>
      <c r="B1586" s="106" t="s">
        <v>13</v>
      </c>
      <c r="C1586" s="107">
        <v>19466</v>
      </c>
      <c r="D1586" s="107">
        <v>42909</v>
      </c>
      <c r="E1586" s="107">
        <v>42922</v>
      </c>
      <c r="F1586" s="108">
        <v>42937</v>
      </c>
      <c r="G1586" s="109">
        <v>10000</v>
      </c>
      <c r="H1586" s="109">
        <v>7.67</v>
      </c>
      <c r="I1586" s="109">
        <v>0</v>
      </c>
      <c r="J1586" s="109">
        <f t="shared" si="24"/>
        <v>10007.67</v>
      </c>
    </row>
    <row r="1587" spans="1:10" s="102" customFormat="1" ht="18" customHeight="1" x14ac:dyDescent="0.2">
      <c r="A1587" s="106" t="s">
        <v>33</v>
      </c>
      <c r="B1587" s="106" t="s">
        <v>13</v>
      </c>
      <c r="C1587" s="107">
        <v>19466</v>
      </c>
      <c r="D1587" s="107">
        <v>42909</v>
      </c>
      <c r="E1587" s="107">
        <v>42912</v>
      </c>
      <c r="F1587" s="108">
        <v>42937</v>
      </c>
      <c r="G1587" s="109">
        <v>30000</v>
      </c>
      <c r="H1587" s="109">
        <v>23.01</v>
      </c>
      <c r="I1587" s="109">
        <v>0</v>
      </c>
      <c r="J1587" s="109">
        <f t="shared" si="24"/>
        <v>30023.01</v>
      </c>
    </row>
    <row r="1588" spans="1:10" s="102" customFormat="1" ht="18" customHeight="1" x14ac:dyDescent="0.2">
      <c r="A1588" s="106" t="s">
        <v>170</v>
      </c>
      <c r="B1588" s="106" t="s">
        <v>13</v>
      </c>
      <c r="C1588" s="107">
        <v>19466</v>
      </c>
      <c r="D1588" s="107">
        <v>42909</v>
      </c>
      <c r="E1588" s="107">
        <v>42912</v>
      </c>
      <c r="F1588" s="108">
        <v>42937</v>
      </c>
      <c r="G1588" s="109">
        <v>90000</v>
      </c>
      <c r="H1588" s="109">
        <v>69.040000000000006</v>
      </c>
      <c r="I1588" s="109">
        <v>0</v>
      </c>
      <c r="J1588" s="109">
        <f t="shared" si="24"/>
        <v>90069.04</v>
      </c>
    </row>
    <row r="1589" spans="1:10" s="102" customFormat="1" ht="18" customHeight="1" x14ac:dyDescent="0.2">
      <c r="A1589" s="106" t="s">
        <v>32</v>
      </c>
      <c r="B1589" s="106" t="s">
        <v>13</v>
      </c>
      <c r="C1589" s="107">
        <v>9230</v>
      </c>
      <c r="D1589" s="107">
        <v>42721</v>
      </c>
      <c r="E1589" s="107">
        <v>42726</v>
      </c>
      <c r="F1589" s="108">
        <v>42747</v>
      </c>
      <c r="G1589" s="109">
        <v>26500</v>
      </c>
      <c r="H1589" s="109">
        <v>18.88</v>
      </c>
      <c r="I1589" s="109">
        <v>0</v>
      </c>
      <c r="J1589" s="109">
        <f t="shared" si="24"/>
        <v>26518.880000000001</v>
      </c>
    </row>
    <row r="1590" spans="1:10" s="102" customFormat="1" ht="18" customHeight="1" x14ac:dyDescent="0.2">
      <c r="A1590" s="106" t="s">
        <v>32</v>
      </c>
      <c r="B1590" s="106" t="s">
        <v>13</v>
      </c>
      <c r="C1590" s="107">
        <v>17411</v>
      </c>
      <c r="D1590" s="107">
        <v>41963</v>
      </c>
      <c r="E1590" s="107">
        <v>41974</v>
      </c>
      <c r="F1590" s="108">
        <v>41995</v>
      </c>
      <c r="G1590" s="109">
        <v>39500</v>
      </c>
      <c r="H1590" s="109">
        <v>35.11</v>
      </c>
      <c r="I1590" s="109">
        <v>0</v>
      </c>
      <c r="J1590" s="109">
        <f t="shared" si="24"/>
        <v>39535.11</v>
      </c>
    </row>
    <row r="1591" spans="1:10" s="102" customFormat="1" ht="18" customHeight="1" x14ac:dyDescent="0.2">
      <c r="A1591" s="106" t="s">
        <v>40</v>
      </c>
      <c r="B1591" s="106" t="s">
        <v>17</v>
      </c>
      <c r="C1591" s="107">
        <v>35426</v>
      </c>
      <c r="D1591" s="107">
        <v>42238</v>
      </c>
      <c r="E1591" s="107">
        <v>42272</v>
      </c>
      <c r="F1591" s="108">
        <v>42272</v>
      </c>
      <c r="G1591" s="109">
        <v>10000</v>
      </c>
      <c r="H1591" s="109">
        <f>4.72+4.72</f>
        <v>9.44</v>
      </c>
      <c r="I1591" s="109">
        <v>0</v>
      </c>
      <c r="J1591" s="109">
        <f t="shared" si="24"/>
        <v>10009.44</v>
      </c>
    </row>
    <row r="1592" spans="1:10" s="102" customFormat="1" ht="18" customHeight="1" x14ac:dyDescent="0.2">
      <c r="A1592" s="106" t="s">
        <v>31</v>
      </c>
      <c r="B1592" s="106" t="s">
        <v>13</v>
      </c>
      <c r="C1592" s="107">
        <v>17653</v>
      </c>
      <c r="D1592" s="107">
        <v>42811</v>
      </c>
      <c r="E1592" s="107">
        <v>42815</v>
      </c>
      <c r="F1592" s="108">
        <v>42844</v>
      </c>
      <c r="G1592" s="109">
        <v>72000</v>
      </c>
      <c r="H1592" s="109">
        <v>65.099999999999994</v>
      </c>
      <c r="I1592" s="109">
        <v>0</v>
      </c>
      <c r="J1592" s="109">
        <f t="shared" si="24"/>
        <v>72065.100000000006</v>
      </c>
    </row>
    <row r="1593" spans="1:10" s="102" customFormat="1" ht="18" customHeight="1" x14ac:dyDescent="0.2">
      <c r="A1593" s="106" t="s">
        <v>33</v>
      </c>
      <c r="B1593" s="106" t="s">
        <v>13</v>
      </c>
      <c r="C1593" s="107">
        <v>17653</v>
      </c>
      <c r="D1593" s="107">
        <v>42811</v>
      </c>
      <c r="E1593" s="107">
        <v>42815</v>
      </c>
      <c r="F1593" s="108">
        <v>42844</v>
      </c>
      <c r="G1593" s="109">
        <v>72000</v>
      </c>
      <c r="H1593" s="109">
        <v>65.099999999999994</v>
      </c>
      <c r="I1593" s="109">
        <v>0</v>
      </c>
      <c r="J1593" s="109">
        <f t="shared" si="24"/>
        <v>72065.100000000006</v>
      </c>
    </row>
    <row r="1594" spans="1:10" s="102" customFormat="1" ht="18" customHeight="1" x14ac:dyDescent="0.2">
      <c r="A1594" s="106" t="s">
        <v>32</v>
      </c>
      <c r="B1594" s="106" t="s">
        <v>13</v>
      </c>
      <c r="C1594" s="107">
        <v>14607</v>
      </c>
      <c r="D1594" s="107">
        <v>42045</v>
      </c>
      <c r="E1594" s="107">
        <v>42052</v>
      </c>
      <c r="F1594" s="108">
        <v>42067</v>
      </c>
      <c r="G1594" s="109">
        <v>15500</v>
      </c>
      <c r="H1594" s="109">
        <v>9.4700000000000006</v>
      </c>
      <c r="I1594" s="109">
        <v>0</v>
      </c>
      <c r="J1594" s="109">
        <f t="shared" si="24"/>
        <v>15509.47</v>
      </c>
    </row>
    <row r="1595" spans="1:10" s="102" customFormat="1" ht="18" customHeight="1" x14ac:dyDescent="0.2">
      <c r="A1595" s="106" t="s">
        <v>32</v>
      </c>
      <c r="B1595" s="106" t="s">
        <v>13</v>
      </c>
      <c r="C1595" s="107">
        <v>14306</v>
      </c>
      <c r="D1595" s="107">
        <v>42805</v>
      </c>
      <c r="E1595" s="107">
        <v>42816</v>
      </c>
      <c r="F1595" s="108">
        <v>42843</v>
      </c>
      <c r="G1595" s="109">
        <v>37000</v>
      </c>
      <c r="H1595" s="109">
        <v>38.520000000000003</v>
      </c>
      <c r="I1595" s="109">
        <v>0</v>
      </c>
      <c r="J1595" s="109">
        <f t="shared" si="24"/>
        <v>37038.519999999997</v>
      </c>
    </row>
    <row r="1596" spans="1:10" s="102" customFormat="1" ht="18" customHeight="1" x14ac:dyDescent="0.2">
      <c r="A1596" s="106" t="s">
        <v>32</v>
      </c>
      <c r="B1596" s="106" t="s">
        <v>17</v>
      </c>
      <c r="C1596" s="107">
        <v>15186</v>
      </c>
      <c r="D1596" s="107">
        <v>42774</v>
      </c>
      <c r="E1596" s="107">
        <v>42776</v>
      </c>
      <c r="F1596" s="108">
        <v>42802</v>
      </c>
      <c r="G1596" s="109">
        <v>21000</v>
      </c>
      <c r="H1596" s="109">
        <v>16.11</v>
      </c>
      <c r="I1596" s="109">
        <v>0</v>
      </c>
      <c r="J1596" s="109">
        <f t="shared" si="24"/>
        <v>21016.11</v>
      </c>
    </row>
    <row r="1597" spans="1:10" s="102" customFormat="1" ht="18" customHeight="1" x14ac:dyDescent="0.2">
      <c r="A1597" s="106" t="s">
        <v>32</v>
      </c>
      <c r="B1597" s="106" t="s">
        <v>13</v>
      </c>
      <c r="C1597" s="107">
        <v>15119</v>
      </c>
      <c r="D1597" s="107">
        <v>43172</v>
      </c>
      <c r="E1597" s="107">
        <v>43182</v>
      </c>
      <c r="F1597" s="108">
        <v>43208</v>
      </c>
      <c r="G1597" s="109">
        <v>46000</v>
      </c>
      <c r="H1597" s="109">
        <v>45.37</v>
      </c>
      <c r="I1597" s="109">
        <v>0</v>
      </c>
      <c r="J1597" s="109">
        <f t="shared" si="24"/>
        <v>46045.37</v>
      </c>
    </row>
    <row r="1598" spans="1:10" s="102" customFormat="1" ht="18" customHeight="1" x14ac:dyDescent="0.2">
      <c r="A1598" s="106" t="s">
        <v>32</v>
      </c>
      <c r="B1598" s="106" t="s">
        <v>13</v>
      </c>
      <c r="C1598" s="107">
        <v>8083</v>
      </c>
      <c r="D1598" s="107">
        <v>42271</v>
      </c>
      <c r="E1598" s="107">
        <v>42276</v>
      </c>
      <c r="F1598" s="108">
        <v>42306</v>
      </c>
      <c r="G1598" s="109">
        <v>22000</v>
      </c>
      <c r="H1598" s="109">
        <v>21.39</v>
      </c>
      <c r="I1598" s="109">
        <v>0</v>
      </c>
      <c r="J1598" s="109">
        <f t="shared" si="24"/>
        <v>22021.39</v>
      </c>
    </row>
    <row r="1599" spans="1:10" s="102" customFormat="1" ht="18" customHeight="1" x14ac:dyDescent="0.2">
      <c r="A1599" s="106" t="s">
        <v>32</v>
      </c>
      <c r="B1599" s="106" t="s">
        <v>13</v>
      </c>
      <c r="C1599" s="107">
        <v>14657</v>
      </c>
      <c r="D1599" s="107">
        <v>42261</v>
      </c>
      <c r="E1599" s="107">
        <v>42276</v>
      </c>
      <c r="F1599" s="108">
        <v>42291</v>
      </c>
      <c r="G1599" s="109">
        <v>32500</v>
      </c>
      <c r="H1599" s="109">
        <v>27.08</v>
      </c>
      <c r="I1599" s="109">
        <v>0</v>
      </c>
      <c r="J1599" s="109">
        <f t="shared" si="24"/>
        <v>32527.08</v>
      </c>
    </row>
    <row r="1600" spans="1:10" s="102" customFormat="1" ht="18" customHeight="1" x14ac:dyDescent="0.2">
      <c r="A1600" s="106" t="s">
        <v>32</v>
      </c>
      <c r="B1600" s="106" t="s">
        <v>13</v>
      </c>
      <c r="C1600" s="107">
        <v>17257</v>
      </c>
      <c r="D1600" s="107">
        <v>41854</v>
      </c>
      <c r="E1600" s="107">
        <v>41872</v>
      </c>
      <c r="F1600" s="108">
        <v>41890</v>
      </c>
      <c r="G1600" s="109">
        <v>23500</v>
      </c>
      <c r="H1600" s="109">
        <v>23.5</v>
      </c>
      <c r="I1600" s="109">
        <v>0</v>
      </c>
      <c r="J1600" s="109">
        <f t="shared" si="24"/>
        <v>23523.5</v>
      </c>
    </row>
    <row r="1601" spans="1:10" s="102" customFormat="1" ht="18" customHeight="1" x14ac:dyDescent="0.2">
      <c r="A1601" s="106" t="s">
        <v>32</v>
      </c>
      <c r="B1601" s="106" t="s">
        <v>13</v>
      </c>
      <c r="C1601" s="107">
        <v>9373</v>
      </c>
      <c r="D1601" s="107">
        <v>43101</v>
      </c>
      <c r="E1601" s="107">
        <v>43110</v>
      </c>
      <c r="F1601" s="108">
        <v>43136</v>
      </c>
      <c r="G1601" s="109">
        <v>16000</v>
      </c>
      <c r="H1601" s="109">
        <v>12.560000000000002</v>
      </c>
      <c r="I1601" s="109">
        <v>0</v>
      </c>
      <c r="J1601" s="109">
        <f t="shared" si="24"/>
        <v>16012.56</v>
      </c>
    </row>
    <row r="1602" spans="1:10" s="102" customFormat="1" ht="18" customHeight="1" x14ac:dyDescent="0.2">
      <c r="A1602" s="106" t="s">
        <v>31</v>
      </c>
      <c r="B1602" s="106" t="s">
        <v>17</v>
      </c>
      <c r="C1602" s="107">
        <v>19390</v>
      </c>
      <c r="D1602" s="107">
        <v>41694</v>
      </c>
      <c r="E1602" s="107">
        <v>41702</v>
      </c>
      <c r="F1602" s="108">
        <v>41901</v>
      </c>
      <c r="G1602" s="109">
        <v>26000</v>
      </c>
      <c r="H1602" s="109">
        <v>31.79</v>
      </c>
      <c r="I1602" s="109">
        <v>0</v>
      </c>
      <c r="J1602" s="109">
        <f t="shared" si="24"/>
        <v>26031.79</v>
      </c>
    </row>
    <row r="1603" spans="1:10" s="102" customFormat="1" ht="18" customHeight="1" x14ac:dyDescent="0.2">
      <c r="A1603" s="106" t="s">
        <v>32</v>
      </c>
      <c r="B1603" s="106" t="s">
        <v>13</v>
      </c>
      <c r="C1603" s="107">
        <v>12490</v>
      </c>
      <c r="D1603" s="107">
        <v>41862</v>
      </c>
      <c r="E1603" s="107">
        <v>41866</v>
      </c>
      <c r="F1603" s="108">
        <v>41885</v>
      </c>
      <c r="G1603" s="109">
        <v>21000</v>
      </c>
      <c r="H1603" s="109">
        <v>13.42</v>
      </c>
      <c r="I1603" s="109">
        <v>0</v>
      </c>
      <c r="J1603" s="109">
        <f t="shared" si="24"/>
        <v>21013.42</v>
      </c>
    </row>
    <row r="1604" spans="1:10" s="102" customFormat="1" ht="18" customHeight="1" x14ac:dyDescent="0.2">
      <c r="A1604" s="106" t="s">
        <v>32</v>
      </c>
      <c r="B1604" s="106" t="s">
        <v>17</v>
      </c>
      <c r="C1604" s="107">
        <v>10168</v>
      </c>
      <c r="D1604" s="107">
        <v>42445</v>
      </c>
      <c r="E1604" s="107">
        <v>42451</v>
      </c>
      <c r="F1604" s="108">
        <v>42460</v>
      </c>
      <c r="G1604" s="109">
        <v>11000</v>
      </c>
      <c r="H1604" s="109">
        <v>4.5199999999999996</v>
      </c>
      <c r="I1604" s="109">
        <v>0</v>
      </c>
      <c r="J1604" s="109">
        <f t="shared" si="24"/>
        <v>11004.52</v>
      </c>
    </row>
    <row r="1605" spans="1:10" s="102" customFormat="1" ht="18" customHeight="1" x14ac:dyDescent="0.2">
      <c r="A1605" s="106" t="s">
        <v>32</v>
      </c>
      <c r="B1605" s="106" t="s">
        <v>13</v>
      </c>
      <c r="C1605" s="107">
        <v>15514</v>
      </c>
      <c r="D1605" s="107">
        <v>43368</v>
      </c>
      <c r="E1605" s="107">
        <v>43383</v>
      </c>
      <c r="F1605" s="108">
        <v>43417</v>
      </c>
      <c r="G1605" s="109">
        <v>41500</v>
      </c>
      <c r="H1605" s="109">
        <v>55.71</v>
      </c>
      <c r="I1605" s="109">
        <v>0</v>
      </c>
      <c r="J1605" s="109">
        <f t="shared" si="24"/>
        <v>41555.71</v>
      </c>
    </row>
    <row r="1606" spans="1:10" s="102" customFormat="1" ht="18" customHeight="1" x14ac:dyDescent="0.2">
      <c r="A1606" s="106" t="s">
        <v>32</v>
      </c>
      <c r="B1606" s="106" t="s">
        <v>17</v>
      </c>
      <c r="C1606" s="107">
        <v>15948</v>
      </c>
      <c r="D1606" s="107">
        <v>42527</v>
      </c>
      <c r="E1606" s="107">
        <v>42557</v>
      </c>
      <c r="F1606" s="108">
        <v>42566</v>
      </c>
      <c r="G1606" s="109">
        <v>37500</v>
      </c>
      <c r="H1606" s="109">
        <v>40.07</v>
      </c>
      <c r="I1606" s="109">
        <v>0</v>
      </c>
      <c r="J1606" s="109">
        <f t="shared" si="24"/>
        <v>37540.07</v>
      </c>
    </row>
    <row r="1607" spans="1:10" s="102" customFormat="1" ht="18" customHeight="1" x14ac:dyDescent="0.2">
      <c r="A1607" s="106" t="s">
        <v>32</v>
      </c>
      <c r="B1607" s="106" t="s">
        <v>17</v>
      </c>
      <c r="C1607" s="107">
        <v>8048</v>
      </c>
      <c r="D1607" s="107">
        <v>42565</v>
      </c>
      <c r="E1607" s="107">
        <v>42584</v>
      </c>
      <c r="F1607" s="108">
        <v>42604</v>
      </c>
      <c r="G1607" s="109">
        <v>7000</v>
      </c>
      <c r="H1607" s="109">
        <v>7.48</v>
      </c>
      <c r="I1607" s="109">
        <v>0</v>
      </c>
      <c r="J1607" s="109">
        <f t="shared" si="24"/>
        <v>7007.48</v>
      </c>
    </row>
    <row r="1608" spans="1:10" s="102" customFormat="1" ht="18" customHeight="1" x14ac:dyDescent="0.2">
      <c r="A1608" s="106" t="s">
        <v>32</v>
      </c>
      <c r="B1608" s="106" t="s">
        <v>13</v>
      </c>
      <c r="C1608" s="107">
        <v>15155</v>
      </c>
      <c r="D1608" s="107">
        <v>43457</v>
      </c>
      <c r="E1608" s="107">
        <v>43483</v>
      </c>
      <c r="F1608" s="108">
        <v>43643</v>
      </c>
      <c r="G1608" s="109">
        <v>56000</v>
      </c>
      <c r="H1608" s="109">
        <v>69.040000000000006</v>
      </c>
      <c r="I1608" s="109">
        <v>0</v>
      </c>
      <c r="J1608" s="109">
        <f t="shared" ref="J1608:J1671" si="25">+G1608+H1608+I1608</f>
        <v>56069.04</v>
      </c>
    </row>
    <row r="1609" spans="1:10" s="102" customFormat="1" ht="18" customHeight="1" x14ac:dyDescent="0.2">
      <c r="A1609" s="106" t="s">
        <v>32</v>
      </c>
      <c r="B1609" s="106" t="s">
        <v>13</v>
      </c>
      <c r="C1609" s="107">
        <v>15693</v>
      </c>
      <c r="D1609" s="107">
        <v>43138</v>
      </c>
      <c r="E1609" s="107">
        <v>43158</v>
      </c>
      <c r="F1609" s="108">
        <v>43328</v>
      </c>
      <c r="G1609" s="109">
        <v>36500</v>
      </c>
      <c r="H1609" s="109">
        <v>29</v>
      </c>
      <c r="I1609" s="109">
        <v>0</v>
      </c>
      <c r="J1609" s="109">
        <f t="shared" si="25"/>
        <v>36529</v>
      </c>
    </row>
    <row r="1610" spans="1:10" s="102" customFormat="1" ht="18" customHeight="1" x14ac:dyDescent="0.2">
      <c r="A1610" s="106" t="s">
        <v>32</v>
      </c>
      <c r="B1610" s="106" t="s">
        <v>13</v>
      </c>
      <c r="C1610" s="107">
        <v>6168</v>
      </c>
      <c r="D1610" s="107">
        <v>41833</v>
      </c>
      <c r="E1610" s="107">
        <v>41843</v>
      </c>
      <c r="F1610" s="108">
        <v>41859</v>
      </c>
      <c r="G1610" s="109">
        <v>12000</v>
      </c>
      <c r="H1610" s="109">
        <v>8.66</v>
      </c>
      <c r="I1610" s="109">
        <v>0</v>
      </c>
      <c r="J1610" s="109">
        <f t="shared" si="25"/>
        <v>12008.66</v>
      </c>
    </row>
    <row r="1611" spans="1:10" s="102" customFormat="1" ht="18" customHeight="1" x14ac:dyDescent="0.2">
      <c r="A1611" s="106" t="s">
        <v>32</v>
      </c>
      <c r="B1611" s="106" t="s">
        <v>13</v>
      </c>
      <c r="C1611" s="107">
        <v>9451</v>
      </c>
      <c r="D1611" s="107">
        <v>41735</v>
      </c>
      <c r="E1611" s="107">
        <v>41767</v>
      </c>
      <c r="F1611" s="108">
        <v>41800</v>
      </c>
      <c r="G1611" s="109">
        <v>32500</v>
      </c>
      <c r="H1611" s="109">
        <v>55.07</v>
      </c>
      <c r="I1611" s="109">
        <v>0</v>
      </c>
      <c r="J1611" s="109">
        <f t="shared" si="25"/>
        <v>32555.07</v>
      </c>
    </row>
    <row r="1612" spans="1:10" s="102" customFormat="1" ht="18" customHeight="1" x14ac:dyDescent="0.2">
      <c r="A1612" s="106" t="s">
        <v>32</v>
      </c>
      <c r="B1612" s="106" t="s">
        <v>17</v>
      </c>
      <c r="C1612" s="107">
        <v>18312</v>
      </c>
      <c r="D1612" s="107">
        <v>42804</v>
      </c>
      <c r="E1612" s="107">
        <v>42814</v>
      </c>
      <c r="F1612" s="108">
        <v>42822</v>
      </c>
      <c r="G1612" s="109">
        <v>18500</v>
      </c>
      <c r="H1612" s="109">
        <v>9.1199999999999992</v>
      </c>
      <c r="I1612" s="109">
        <v>0</v>
      </c>
      <c r="J1612" s="109">
        <f t="shared" si="25"/>
        <v>18509.12</v>
      </c>
    </row>
    <row r="1613" spans="1:10" s="102" customFormat="1" ht="18" customHeight="1" x14ac:dyDescent="0.2">
      <c r="A1613" s="106" t="s">
        <v>37</v>
      </c>
      <c r="B1613" s="106" t="s">
        <v>13</v>
      </c>
      <c r="C1613" s="107">
        <v>20708</v>
      </c>
      <c r="D1613" s="107">
        <v>42364</v>
      </c>
      <c r="E1613" s="107">
        <v>42380</v>
      </c>
      <c r="F1613" s="108">
        <v>42380</v>
      </c>
      <c r="G1613" s="109">
        <v>10000</v>
      </c>
      <c r="H1613" s="109">
        <v>4.4400000000000004</v>
      </c>
      <c r="I1613" s="109">
        <v>0</v>
      </c>
      <c r="J1613" s="109">
        <f t="shared" si="25"/>
        <v>10004.44</v>
      </c>
    </row>
    <row r="1614" spans="1:10" s="102" customFormat="1" ht="18" customHeight="1" x14ac:dyDescent="0.2">
      <c r="A1614" s="106" t="s">
        <v>32</v>
      </c>
      <c r="B1614" s="106" t="s">
        <v>13</v>
      </c>
      <c r="C1614" s="107">
        <v>8297</v>
      </c>
      <c r="D1614" s="107">
        <v>42954</v>
      </c>
      <c r="E1614" s="107">
        <v>42963</v>
      </c>
      <c r="F1614" s="108">
        <v>42972</v>
      </c>
      <c r="G1614" s="109">
        <v>23000</v>
      </c>
      <c r="H1614" s="109">
        <v>11.34</v>
      </c>
      <c r="I1614" s="109">
        <v>0</v>
      </c>
      <c r="J1614" s="109">
        <f t="shared" si="25"/>
        <v>23011.34</v>
      </c>
    </row>
    <row r="1615" spans="1:10" s="102" customFormat="1" ht="18" customHeight="1" x14ac:dyDescent="0.2">
      <c r="A1615" s="106" t="s">
        <v>32</v>
      </c>
      <c r="B1615" s="106" t="s">
        <v>17</v>
      </c>
      <c r="C1615" s="107">
        <v>9979</v>
      </c>
      <c r="D1615" s="107">
        <v>43217</v>
      </c>
      <c r="E1615" s="107">
        <v>43230</v>
      </c>
      <c r="F1615" s="108">
        <v>43252</v>
      </c>
      <c r="G1615" s="109">
        <v>11500</v>
      </c>
      <c r="H1615" s="109">
        <v>9.56</v>
      </c>
      <c r="I1615" s="109">
        <v>0</v>
      </c>
      <c r="J1615" s="109">
        <f t="shared" si="25"/>
        <v>11509.56</v>
      </c>
    </row>
    <row r="1616" spans="1:10" s="102" customFormat="1" ht="18" customHeight="1" x14ac:dyDescent="0.2">
      <c r="A1616" s="106" t="s">
        <v>32</v>
      </c>
      <c r="B1616" s="106" t="s">
        <v>13</v>
      </c>
      <c r="C1616" s="107">
        <v>24684</v>
      </c>
      <c r="D1616" s="107">
        <v>42090</v>
      </c>
      <c r="E1616" s="107">
        <v>42102</v>
      </c>
      <c r="F1616" s="108">
        <v>42213</v>
      </c>
      <c r="G1616" s="109">
        <v>50000</v>
      </c>
      <c r="H1616" s="109">
        <v>63.89</v>
      </c>
      <c r="I1616" s="109">
        <v>0</v>
      </c>
      <c r="J1616" s="109">
        <f t="shared" si="25"/>
        <v>50063.89</v>
      </c>
    </row>
    <row r="1617" spans="1:10" s="102" customFormat="1" ht="18" customHeight="1" x14ac:dyDescent="0.2">
      <c r="A1617" s="106" t="s">
        <v>35</v>
      </c>
      <c r="B1617" s="106" t="s">
        <v>13</v>
      </c>
      <c r="C1617" s="107">
        <v>24684</v>
      </c>
      <c r="D1617" s="107">
        <v>42090</v>
      </c>
      <c r="E1617" s="107">
        <v>42102</v>
      </c>
      <c r="F1617" s="108">
        <v>42213</v>
      </c>
      <c r="G1617" s="109">
        <v>50000</v>
      </c>
      <c r="H1617" s="109">
        <v>76.39</v>
      </c>
      <c r="I1617" s="109">
        <v>0</v>
      </c>
      <c r="J1617" s="109">
        <f t="shared" si="25"/>
        <v>50076.39</v>
      </c>
    </row>
    <row r="1618" spans="1:10" s="102" customFormat="1" ht="18" customHeight="1" x14ac:dyDescent="0.2">
      <c r="A1618" s="106" t="s">
        <v>31</v>
      </c>
      <c r="B1618" s="106" t="s">
        <v>17</v>
      </c>
      <c r="C1618" s="107">
        <v>21249</v>
      </c>
      <c r="D1618" s="107">
        <v>42623</v>
      </c>
      <c r="E1618" s="107">
        <v>42626</v>
      </c>
      <c r="F1618" s="108">
        <v>42647</v>
      </c>
      <c r="G1618" s="109">
        <v>57000</v>
      </c>
      <c r="H1618" s="109">
        <v>37.479999999999997</v>
      </c>
      <c r="I1618" s="109">
        <v>0</v>
      </c>
      <c r="J1618" s="109">
        <f t="shared" si="25"/>
        <v>57037.48</v>
      </c>
    </row>
    <row r="1619" spans="1:10" s="102" customFormat="1" ht="18" customHeight="1" x14ac:dyDescent="0.2">
      <c r="A1619" s="106" t="s">
        <v>32</v>
      </c>
      <c r="B1619" s="106" t="s">
        <v>17</v>
      </c>
      <c r="C1619" s="107">
        <v>9067</v>
      </c>
      <c r="D1619" s="107">
        <v>42096</v>
      </c>
      <c r="E1619" s="107">
        <v>42117</v>
      </c>
      <c r="F1619" s="108">
        <v>42144</v>
      </c>
      <c r="G1619" s="109">
        <v>6500</v>
      </c>
      <c r="H1619" s="109">
        <v>8.67</v>
      </c>
      <c r="I1619" s="109">
        <v>0</v>
      </c>
      <c r="J1619" s="109">
        <f t="shared" si="25"/>
        <v>6508.67</v>
      </c>
    </row>
    <row r="1620" spans="1:10" s="102" customFormat="1" ht="18" customHeight="1" x14ac:dyDescent="0.2">
      <c r="A1620" s="106" t="s">
        <v>32</v>
      </c>
      <c r="B1620" s="106" t="s">
        <v>17</v>
      </c>
      <c r="C1620" s="107">
        <v>16531</v>
      </c>
      <c r="D1620" s="107">
        <v>43058</v>
      </c>
      <c r="E1620" s="107">
        <v>43076</v>
      </c>
      <c r="F1620" s="108">
        <v>43102</v>
      </c>
      <c r="G1620" s="109">
        <v>19500</v>
      </c>
      <c r="H1620" s="109">
        <v>23.51</v>
      </c>
      <c r="I1620" s="109">
        <v>0</v>
      </c>
      <c r="J1620" s="109">
        <f t="shared" si="25"/>
        <v>19523.509999999998</v>
      </c>
    </row>
    <row r="1621" spans="1:10" s="102" customFormat="1" ht="18" customHeight="1" x14ac:dyDescent="0.2">
      <c r="A1621" s="106" t="s">
        <v>32</v>
      </c>
      <c r="B1621" s="106" t="s">
        <v>13</v>
      </c>
      <c r="C1621" s="107">
        <v>11836</v>
      </c>
      <c r="D1621" s="107">
        <v>43334</v>
      </c>
      <c r="E1621" s="107">
        <v>43343</v>
      </c>
      <c r="F1621" s="108">
        <v>43371</v>
      </c>
      <c r="G1621" s="109">
        <v>9000</v>
      </c>
      <c r="H1621" s="109">
        <v>9.1199999999999992</v>
      </c>
      <c r="I1621" s="109">
        <v>0</v>
      </c>
      <c r="J1621" s="109">
        <f t="shared" si="25"/>
        <v>9009.1200000000008</v>
      </c>
    </row>
    <row r="1622" spans="1:10" s="102" customFormat="1" ht="18" customHeight="1" x14ac:dyDescent="0.2">
      <c r="A1622" s="106" t="s">
        <v>32</v>
      </c>
      <c r="B1622" s="106" t="s">
        <v>13</v>
      </c>
      <c r="C1622" s="107">
        <v>16715</v>
      </c>
      <c r="D1622" s="107">
        <v>42288</v>
      </c>
      <c r="E1622" s="107">
        <v>42305</v>
      </c>
      <c r="F1622" s="108">
        <v>42327</v>
      </c>
      <c r="G1622" s="109">
        <v>25500</v>
      </c>
      <c r="H1622" s="109">
        <v>27.63</v>
      </c>
      <c r="I1622" s="109">
        <v>0</v>
      </c>
      <c r="J1622" s="109">
        <f t="shared" si="25"/>
        <v>25527.63</v>
      </c>
    </row>
    <row r="1623" spans="1:10" s="102" customFormat="1" ht="18" customHeight="1" x14ac:dyDescent="0.2">
      <c r="A1623" s="106" t="s">
        <v>32</v>
      </c>
      <c r="B1623" s="106" t="s">
        <v>17</v>
      </c>
      <c r="C1623" s="107">
        <v>16343</v>
      </c>
      <c r="D1623" s="107">
        <v>42167</v>
      </c>
      <c r="E1623" s="107">
        <v>42179</v>
      </c>
      <c r="F1623" s="108">
        <v>42213</v>
      </c>
      <c r="G1623" s="109">
        <v>32000</v>
      </c>
      <c r="H1623" s="109">
        <v>40.880000000000003</v>
      </c>
      <c r="I1623" s="109">
        <v>0</v>
      </c>
      <c r="J1623" s="109">
        <f t="shared" si="25"/>
        <v>32040.880000000001</v>
      </c>
    </row>
    <row r="1624" spans="1:10" s="102" customFormat="1" ht="18" customHeight="1" x14ac:dyDescent="0.2">
      <c r="A1624" s="106" t="s">
        <v>31</v>
      </c>
      <c r="B1624" s="106" t="s">
        <v>13</v>
      </c>
      <c r="C1624" s="107">
        <v>22800</v>
      </c>
      <c r="D1624" s="107">
        <v>41688</v>
      </c>
      <c r="E1624" s="107">
        <v>41697</v>
      </c>
      <c r="F1624" s="108">
        <v>41723</v>
      </c>
      <c r="G1624" s="109">
        <v>63000</v>
      </c>
      <c r="H1624" s="109">
        <v>61.25</v>
      </c>
      <c r="I1624" s="109">
        <v>0</v>
      </c>
      <c r="J1624" s="109">
        <f t="shared" si="25"/>
        <v>63061.25</v>
      </c>
    </row>
    <row r="1625" spans="1:10" s="102" customFormat="1" ht="18" customHeight="1" x14ac:dyDescent="0.2">
      <c r="A1625" s="106" t="s">
        <v>33</v>
      </c>
      <c r="B1625" s="106" t="s">
        <v>13</v>
      </c>
      <c r="C1625" s="107">
        <v>22800</v>
      </c>
      <c r="D1625" s="107">
        <v>41688</v>
      </c>
      <c r="E1625" s="107">
        <v>41697</v>
      </c>
      <c r="F1625" s="108">
        <v>41723</v>
      </c>
      <c r="G1625" s="109">
        <v>63000</v>
      </c>
      <c r="H1625" s="109">
        <v>61.25</v>
      </c>
      <c r="I1625" s="109">
        <v>0</v>
      </c>
      <c r="J1625" s="109">
        <f t="shared" si="25"/>
        <v>63061.25</v>
      </c>
    </row>
    <row r="1626" spans="1:10" s="102" customFormat="1" ht="18" customHeight="1" x14ac:dyDescent="0.2">
      <c r="A1626" s="106" t="s">
        <v>170</v>
      </c>
      <c r="B1626" s="106" t="s">
        <v>13</v>
      </c>
      <c r="C1626" s="107">
        <v>22800</v>
      </c>
      <c r="D1626" s="107">
        <v>41688</v>
      </c>
      <c r="E1626" s="107">
        <v>41697</v>
      </c>
      <c r="F1626" s="108">
        <v>41723</v>
      </c>
      <c r="G1626" s="109">
        <v>63000</v>
      </c>
      <c r="H1626" s="109">
        <v>61.25</v>
      </c>
      <c r="I1626" s="109">
        <v>0</v>
      </c>
      <c r="J1626" s="109">
        <f t="shared" si="25"/>
        <v>63061.25</v>
      </c>
    </row>
    <row r="1627" spans="1:10" s="102" customFormat="1" ht="18" customHeight="1" x14ac:dyDescent="0.2">
      <c r="A1627" s="106" t="s">
        <v>32</v>
      </c>
      <c r="B1627" s="106" t="s">
        <v>17</v>
      </c>
      <c r="C1627" s="107">
        <v>10344</v>
      </c>
      <c r="D1627" s="107">
        <v>42371</v>
      </c>
      <c r="E1627" s="107">
        <v>42374</v>
      </c>
      <c r="F1627" s="108">
        <v>42383</v>
      </c>
      <c r="G1627" s="109">
        <v>13000</v>
      </c>
      <c r="H1627" s="109">
        <v>4.33</v>
      </c>
      <c r="I1627" s="109">
        <v>0</v>
      </c>
      <c r="J1627" s="109">
        <f t="shared" si="25"/>
        <v>13004.33</v>
      </c>
    </row>
    <row r="1628" spans="1:10" s="102" customFormat="1" ht="18" customHeight="1" x14ac:dyDescent="0.2">
      <c r="A1628" s="106" t="s">
        <v>32</v>
      </c>
      <c r="B1628" s="106" t="s">
        <v>17</v>
      </c>
      <c r="C1628" s="107">
        <v>11494</v>
      </c>
      <c r="D1628" s="107">
        <v>43077</v>
      </c>
      <c r="E1628" s="107">
        <v>43096</v>
      </c>
      <c r="F1628" s="108">
        <v>43231</v>
      </c>
      <c r="G1628" s="109">
        <v>11000</v>
      </c>
      <c r="H1628" s="109">
        <v>19.04</v>
      </c>
      <c r="I1628" s="109">
        <v>0</v>
      </c>
      <c r="J1628" s="109">
        <f t="shared" si="25"/>
        <v>11019.04</v>
      </c>
    </row>
    <row r="1629" spans="1:10" s="102" customFormat="1" ht="18" customHeight="1" x14ac:dyDescent="0.2">
      <c r="A1629" s="106" t="s">
        <v>32</v>
      </c>
      <c r="B1629" s="106" t="s">
        <v>13</v>
      </c>
      <c r="C1629" s="107">
        <v>9952</v>
      </c>
      <c r="D1629" s="107">
        <v>41673</v>
      </c>
      <c r="E1629" s="107">
        <v>41689</v>
      </c>
      <c r="F1629" s="108">
        <v>41695</v>
      </c>
      <c r="G1629" s="109">
        <v>10000</v>
      </c>
      <c r="H1629" s="109">
        <v>6.11</v>
      </c>
      <c r="I1629" s="109">
        <v>0</v>
      </c>
      <c r="J1629" s="109">
        <f t="shared" si="25"/>
        <v>10006.11</v>
      </c>
    </row>
    <row r="1630" spans="1:10" s="102" customFormat="1" ht="18" customHeight="1" x14ac:dyDescent="0.2">
      <c r="A1630" s="106" t="s">
        <v>31</v>
      </c>
      <c r="B1630" s="106" t="s">
        <v>17</v>
      </c>
      <c r="C1630" s="107">
        <v>20763</v>
      </c>
      <c r="D1630" s="107">
        <v>42239</v>
      </c>
      <c r="E1630" s="107">
        <v>42249</v>
      </c>
      <c r="F1630" s="108">
        <v>42272</v>
      </c>
      <c r="G1630" s="109">
        <v>40000</v>
      </c>
      <c r="H1630" s="109">
        <v>30.410000000000004</v>
      </c>
      <c r="I1630" s="109">
        <v>0</v>
      </c>
      <c r="J1630" s="109">
        <f t="shared" si="25"/>
        <v>40030.410000000003</v>
      </c>
    </row>
    <row r="1631" spans="1:10" s="102" customFormat="1" ht="18" customHeight="1" x14ac:dyDescent="0.2">
      <c r="A1631" s="106" t="s">
        <v>33</v>
      </c>
      <c r="B1631" s="106" t="s">
        <v>17</v>
      </c>
      <c r="C1631" s="107">
        <v>20763</v>
      </c>
      <c r="D1631" s="107">
        <v>42239</v>
      </c>
      <c r="E1631" s="107">
        <v>42249</v>
      </c>
      <c r="F1631" s="108">
        <v>42272</v>
      </c>
      <c r="G1631" s="109">
        <v>40000</v>
      </c>
      <c r="H1631" s="109">
        <v>30.410000000000004</v>
      </c>
      <c r="I1631" s="109">
        <v>0</v>
      </c>
      <c r="J1631" s="109">
        <f t="shared" si="25"/>
        <v>40030.410000000003</v>
      </c>
    </row>
    <row r="1632" spans="1:10" s="102" customFormat="1" ht="18" customHeight="1" x14ac:dyDescent="0.2">
      <c r="A1632" s="106" t="s">
        <v>170</v>
      </c>
      <c r="B1632" s="106" t="s">
        <v>17</v>
      </c>
      <c r="C1632" s="107">
        <v>20763</v>
      </c>
      <c r="D1632" s="107">
        <v>42239</v>
      </c>
      <c r="E1632" s="107">
        <v>42249</v>
      </c>
      <c r="F1632" s="108">
        <v>42272</v>
      </c>
      <c r="G1632" s="109">
        <v>120000</v>
      </c>
      <c r="H1632" s="109">
        <v>91.31</v>
      </c>
      <c r="I1632" s="109">
        <v>0</v>
      </c>
      <c r="J1632" s="109">
        <f t="shared" si="25"/>
        <v>120091.31</v>
      </c>
    </row>
    <row r="1633" spans="1:10" s="102" customFormat="1" ht="18" customHeight="1" x14ac:dyDescent="0.2">
      <c r="A1633" s="106" t="s">
        <v>32</v>
      </c>
      <c r="B1633" s="106" t="s">
        <v>13</v>
      </c>
      <c r="C1633" s="107">
        <v>15305</v>
      </c>
      <c r="D1633" s="107">
        <v>42544</v>
      </c>
      <c r="E1633" s="107">
        <v>42559</v>
      </c>
      <c r="F1633" s="108">
        <v>42569</v>
      </c>
      <c r="G1633" s="109">
        <v>19000</v>
      </c>
      <c r="H1633" s="109">
        <v>13.01</v>
      </c>
      <c r="I1633" s="109">
        <v>0</v>
      </c>
      <c r="J1633" s="109">
        <f t="shared" si="25"/>
        <v>19013.009999999998</v>
      </c>
    </row>
    <row r="1634" spans="1:10" s="102" customFormat="1" ht="18" customHeight="1" x14ac:dyDescent="0.2">
      <c r="A1634" s="106" t="s">
        <v>31</v>
      </c>
      <c r="B1634" s="106" t="s">
        <v>13</v>
      </c>
      <c r="C1634" s="107">
        <v>34060</v>
      </c>
      <c r="D1634" s="107">
        <v>42460</v>
      </c>
      <c r="E1634" s="107">
        <v>42465</v>
      </c>
      <c r="F1634" s="108">
        <v>42594</v>
      </c>
      <c r="G1634" s="109">
        <v>33000</v>
      </c>
      <c r="H1634" s="109">
        <v>121.16</v>
      </c>
      <c r="I1634" s="109">
        <v>0</v>
      </c>
      <c r="J1634" s="109">
        <f t="shared" si="25"/>
        <v>33121.160000000003</v>
      </c>
    </row>
    <row r="1635" spans="1:10" s="102" customFormat="1" ht="18" customHeight="1" x14ac:dyDescent="0.2">
      <c r="A1635" s="106" t="s">
        <v>36</v>
      </c>
      <c r="B1635" s="106" t="s">
        <v>13</v>
      </c>
      <c r="C1635" s="107">
        <v>34060</v>
      </c>
      <c r="D1635" s="107">
        <v>42460</v>
      </c>
      <c r="E1635" s="107">
        <v>42465</v>
      </c>
      <c r="F1635" s="108">
        <v>42594</v>
      </c>
      <c r="G1635" s="109">
        <v>33000</v>
      </c>
      <c r="H1635" s="109">
        <v>121.16</v>
      </c>
      <c r="I1635" s="109">
        <v>0</v>
      </c>
      <c r="J1635" s="109">
        <f t="shared" si="25"/>
        <v>33121.160000000003</v>
      </c>
    </row>
    <row r="1636" spans="1:10" s="102" customFormat="1" ht="18" customHeight="1" x14ac:dyDescent="0.2">
      <c r="A1636" s="106" t="s">
        <v>33</v>
      </c>
      <c r="B1636" s="106" t="s">
        <v>13</v>
      </c>
      <c r="C1636" s="107">
        <v>34060</v>
      </c>
      <c r="D1636" s="107">
        <v>42460</v>
      </c>
      <c r="E1636" s="107">
        <v>42465</v>
      </c>
      <c r="F1636" s="108">
        <v>42594</v>
      </c>
      <c r="G1636" s="109">
        <v>33000</v>
      </c>
      <c r="H1636" s="109">
        <v>121.16</v>
      </c>
      <c r="I1636" s="109">
        <v>0</v>
      </c>
      <c r="J1636" s="109">
        <f t="shared" si="25"/>
        <v>33121.160000000003</v>
      </c>
    </row>
    <row r="1637" spans="1:10" s="102" customFormat="1" ht="18" customHeight="1" x14ac:dyDescent="0.2">
      <c r="A1637" s="106" t="s">
        <v>38</v>
      </c>
      <c r="B1637" s="106" t="s">
        <v>13</v>
      </c>
      <c r="C1637" s="107">
        <v>34060</v>
      </c>
      <c r="D1637" s="107">
        <v>42460</v>
      </c>
      <c r="E1637" s="107">
        <v>42465</v>
      </c>
      <c r="F1637" s="108">
        <v>42594</v>
      </c>
      <c r="G1637" s="109">
        <v>33000</v>
      </c>
      <c r="H1637" s="109">
        <v>121.16</v>
      </c>
      <c r="I1637" s="109">
        <v>0</v>
      </c>
      <c r="J1637" s="109">
        <f t="shared" si="25"/>
        <v>33121.160000000003</v>
      </c>
    </row>
    <row r="1638" spans="1:10" s="102" customFormat="1" ht="18" customHeight="1" x14ac:dyDescent="0.2">
      <c r="A1638" s="106" t="s">
        <v>170</v>
      </c>
      <c r="B1638" s="106" t="s">
        <v>13</v>
      </c>
      <c r="C1638" s="107">
        <v>34060</v>
      </c>
      <c r="D1638" s="107">
        <v>42460</v>
      </c>
      <c r="E1638" s="107">
        <v>42465</v>
      </c>
      <c r="F1638" s="108">
        <v>42594</v>
      </c>
      <c r="G1638" s="109">
        <v>99000</v>
      </c>
      <c r="H1638" s="109">
        <v>363.46</v>
      </c>
      <c r="I1638" s="109">
        <v>0</v>
      </c>
      <c r="J1638" s="109">
        <f t="shared" si="25"/>
        <v>99363.46</v>
      </c>
    </row>
    <row r="1639" spans="1:10" s="102" customFormat="1" ht="18" customHeight="1" x14ac:dyDescent="0.2">
      <c r="A1639" s="106" t="s">
        <v>32</v>
      </c>
      <c r="B1639" s="106" t="s">
        <v>17</v>
      </c>
      <c r="C1639" s="107">
        <v>16642</v>
      </c>
      <c r="D1639" s="107">
        <v>43217</v>
      </c>
      <c r="E1639" s="107">
        <v>43221</v>
      </c>
      <c r="F1639" s="108">
        <v>43269</v>
      </c>
      <c r="G1639" s="109">
        <v>18500</v>
      </c>
      <c r="H1639" s="109">
        <v>26.36</v>
      </c>
      <c r="I1639" s="109">
        <v>0</v>
      </c>
      <c r="J1639" s="109">
        <f t="shared" si="25"/>
        <v>18526.36</v>
      </c>
    </row>
    <row r="1640" spans="1:10" s="102" customFormat="1" ht="18" customHeight="1" x14ac:dyDescent="0.2">
      <c r="A1640" s="106" t="s">
        <v>32</v>
      </c>
      <c r="B1640" s="106" t="s">
        <v>17</v>
      </c>
      <c r="C1640" s="107">
        <v>16217</v>
      </c>
      <c r="D1640" s="107">
        <v>41981</v>
      </c>
      <c r="E1640" s="107">
        <v>41992</v>
      </c>
      <c r="F1640" s="108">
        <v>42027</v>
      </c>
      <c r="G1640" s="109">
        <v>37500</v>
      </c>
      <c r="H1640" s="109">
        <v>47.92</v>
      </c>
      <c r="I1640" s="109">
        <v>0</v>
      </c>
      <c r="J1640" s="109">
        <f t="shared" si="25"/>
        <v>37547.919999999998</v>
      </c>
    </row>
    <row r="1641" spans="1:10" s="102" customFormat="1" ht="18" customHeight="1" x14ac:dyDescent="0.2">
      <c r="A1641" s="106" t="s">
        <v>32</v>
      </c>
      <c r="B1641" s="106" t="s">
        <v>17</v>
      </c>
      <c r="C1641" s="107">
        <v>7278</v>
      </c>
      <c r="D1641" s="107">
        <v>42521</v>
      </c>
      <c r="E1641" s="107">
        <v>42523</v>
      </c>
      <c r="F1641" s="108">
        <v>42564</v>
      </c>
      <c r="G1641" s="109">
        <v>20000</v>
      </c>
      <c r="H1641" s="109">
        <v>23.56</v>
      </c>
      <c r="I1641" s="109">
        <v>0</v>
      </c>
      <c r="J1641" s="109">
        <f t="shared" si="25"/>
        <v>20023.560000000001</v>
      </c>
    </row>
    <row r="1642" spans="1:10" s="102" customFormat="1" ht="18" customHeight="1" x14ac:dyDescent="0.2">
      <c r="A1642" s="106" t="s">
        <v>37</v>
      </c>
      <c r="B1642" s="106" t="s">
        <v>13</v>
      </c>
      <c r="C1642" s="107">
        <v>21293</v>
      </c>
      <c r="D1642" s="107">
        <v>42301</v>
      </c>
      <c r="E1642" s="107">
        <v>42321</v>
      </c>
      <c r="F1642" s="108">
        <v>42321</v>
      </c>
      <c r="G1642" s="109">
        <v>20000</v>
      </c>
      <c r="H1642" s="109">
        <f>5.56+5.56</f>
        <v>11.12</v>
      </c>
      <c r="I1642" s="109">
        <v>0</v>
      </c>
      <c r="J1642" s="109">
        <f t="shared" si="25"/>
        <v>20011.12</v>
      </c>
    </row>
    <row r="1643" spans="1:10" s="102" customFormat="1" ht="18" customHeight="1" x14ac:dyDescent="0.2">
      <c r="A1643" s="106" t="s">
        <v>32</v>
      </c>
      <c r="B1643" s="106" t="s">
        <v>17</v>
      </c>
      <c r="C1643" s="107">
        <v>15065</v>
      </c>
      <c r="D1643" s="107">
        <v>42492</v>
      </c>
      <c r="E1643" s="107">
        <v>42499</v>
      </c>
      <c r="F1643" s="108">
        <v>42577</v>
      </c>
      <c r="G1643" s="109">
        <v>22500</v>
      </c>
      <c r="H1643" s="109">
        <v>52.41</v>
      </c>
      <c r="I1643" s="109">
        <v>0</v>
      </c>
      <c r="J1643" s="109">
        <f t="shared" si="25"/>
        <v>22552.41</v>
      </c>
    </row>
    <row r="1644" spans="1:10" s="102" customFormat="1" ht="18" customHeight="1" x14ac:dyDescent="0.2">
      <c r="A1644" s="106" t="s">
        <v>32</v>
      </c>
      <c r="B1644" s="106" t="s">
        <v>13</v>
      </c>
      <c r="C1644" s="107">
        <v>13208</v>
      </c>
      <c r="D1644" s="107">
        <v>42480</v>
      </c>
      <c r="E1644" s="107">
        <v>42486</v>
      </c>
      <c r="F1644" s="108">
        <v>42514</v>
      </c>
      <c r="G1644" s="109">
        <v>39500</v>
      </c>
      <c r="H1644" s="109">
        <v>36.799999999999997</v>
      </c>
      <c r="I1644" s="109">
        <v>0</v>
      </c>
      <c r="J1644" s="109">
        <f t="shared" si="25"/>
        <v>39536.800000000003</v>
      </c>
    </row>
    <row r="1645" spans="1:10" s="102" customFormat="1" ht="18" customHeight="1" x14ac:dyDescent="0.2">
      <c r="A1645" s="106" t="s">
        <v>32</v>
      </c>
      <c r="B1645" s="106" t="s">
        <v>17</v>
      </c>
      <c r="C1645" s="107">
        <v>11084</v>
      </c>
      <c r="D1645" s="107">
        <v>42081</v>
      </c>
      <c r="E1645" s="107">
        <v>42087</v>
      </c>
      <c r="F1645" s="108">
        <v>42118</v>
      </c>
      <c r="G1645" s="109">
        <v>15000</v>
      </c>
      <c r="H1645" s="109">
        <v>15.42</v>
      </c>
      <c r="I1645" s="109">
        <v>0</v>
      </c>
      <c r="J1645" s="109">
        <f t="shared" si="25"/>
        <v>15015.42</v>
      </c>
    </row>
    <row r="1646" spans="1:10" s="102" customFormat="1" ht="18" customHeight="1" x14ac:dyDescent="0.2">
      <c r="A1646" s="106" t="s">
        <v>37</v>
      </c>
      <c r="B1646" s="106" t="s">
        <v>13</v>
      </c>
      <c r="C1646" s="107">
        <v>24381</v>
      </c>
      <c r="D1646" s="107">
        <v>42761</v>
      </c>
      <c r="E1646" s="107">
        <v>42768</v>
      </c>
      <c r="F1646" s="108">
        <v>42803</v>
      </c>
      <c r="G1646" s="109">
        <v>20000</v>
      </c>
      <c r="H1646" s="109">
        <f>11.51+11.51</f>
        <v>23.02</v>
      </c>
      <c r="I1646" s="109">
        <v>0</v>
      </c>
      <c r="J1646" s="109">
        <f t="shared" si="25"/>
        <v>20023.02</v>
      </c>
    </row>
    <row r="1647" spans="1:10" s="102" customFormat="1" ht="18" customHeight="1" x14ac:dyDescent="0.2">
      <c r="A1647" s="106" t="s">
        <v>32</v>
      </c>
      <c r="B1647" s="106" t="s">
        <v>13</v>
      </c>
      <c r="C1647" s="107">
        <v>11341</v>
      </c>
      <c r="D1647" s="107">
        <v>42299</v>
      </c>
      <c r="E1647" s="107">
        <v>42320</v>
      </c>
      <c r="F1647" s="108">
        <v>42332</v>
      </c>
      <c r="G1647" s="109">
        <v>13500</v>
      </c>
      <c r="H1647" s="109">
        <v>12.38</v>
      </c>
      <c r="I1647" s="109">
        <v>0</v>
      </c>
      <c r="J1647" s="109">
        <f t="shared" si="25"/>
        <v>13512.38</v>
      </c>
    </row>
    <row r="1648" spans="1:10" s="102" customFormat="1" ht="18" customHeight="1" x14ac:dyDescent="0.2">
      <c r="A1648" s="106" t="s">
        <v>32</v>
      </c>
      <c r="B1648" s="106" t="s">
        <v>17</v>
      </c>
      <c r="C1648" s="107">
        <v>16384</v>
      </c>
      <c r="D1648" s="107">
        <v>43112</v>
      </c>
      <c r="E1648" s="107">
        <v>43129</v>
      </c>
      <c r="F1648" s="108">
        <v>43138</v>
      </c>
      <c r="G1648" s="109">
        <v>23500</v>
      </c>
      <c r="H1648" s="109">
        <v>16.739999999999998</v>
      </c>
      <c r="I1648" s="109">
        <v>0</v>
      </c>
      <c r="J1648" s="109">
        <f t="shared" si="25"/>
        <v>23516.74</v>
      </c>
    </row>
    <row r="1649" spans="1:10" s="102" customFormat="1" ht="18" customHeight="1" x14ac:dyDescent="0.2">
      <c r="A1649" s="106" t="s">
        <v>37</v>
      </c>
      <c r="B1649" s="106" t="s">
        <v>13</v>
      </c>
      <c r="C1649" s="107">
        <v>28502</v>
      </c>
      <c r="D1649" s="107">
        <v>41949</v>
      </c>
      <c r="E1649" s="107">
        <v>41960</v>
      </c>
      <c r="F1649" s="108">
        <v>41984</v>
      </c>
      <c r="G1649" s="109">
        <v>20000</v>
      </c>
      <c r="H1649" s="109">
        <f>9.72+9.72</f>
        <v>19.440000000000001</v>
      </c>
      <c r="I1649" s="109">
        <v>0</v>
      </c>
      <c r="J1649" s="109">
        <f t="shared" si="25"/>
        <v>20019.439999999999</v>
      </c>
    </row>
    <row r="1650" spans="1:10" s="102" customFormat="1" ht="18" customHeight="1" x14ac:dyDescent="0.2">
      <c r="A1650" s="106" t="s">
        <v>37</v>
      </c>
      <c r="B1650" s="106" t="s">
        <v>17</v>
      </c>
      <c r="C1650" s="107">
        <v>19634</v>
      </c>
      <c r="D1650" s="107">
        <v>43415</v>
      </c>
      <c r="E1650" s="107">
        <v>43455</v>
      </c>
      <c r="F1650" s="108">
        <v>43455</v>
      </c>
      <c r="G1650" s="109">
        <v>20000</v>
      </c>
      <c r="H1650" s="109">
        <f>10.96+10.96</f>
        <v>21.92</v>
      </c>
      <c r="I1650" s="109">
        <v>0</v>
      </c>
      <c r="J1650" s="109">
        <f t="shared" si="25"/>
        <v>20021.919999999998</v>
      </c>
    </row>
    <row r="1651" spans="1:10" s="102" customFormat="1" ht="18" customHeight="1" x14ac:dyDescent="0.2">
      <c r="A1651" s="106" t="s">
        <v>32</v>
      </c>
      <c r="B1651" s="106" t="s">
        <v>13</v>
      </c>
      <c r="C1651" s="107">
        <v>12151</v>
      </c>
      <c r="D1651" s="107">
        <v>41844</v>
      </c>
      <c r="E1651" s="107">
        <v>41850</v>
      </c>
      <c r="F1651" s="108">
        <v>41876</v>
      </c>
      <c r="G1651" s="109">
        <v>27500</v>
      </c>
      <c r="H1651" s="109">
        <v>24.44</v>
      </c>
      <c r="I1651" s="109">
        <v>0</v>
      </c>
      <c r="J1651" s="109">
        <f t="shared" si="25"/>
        <v>27524.44</v>
      </c>
    </row>
    <row r="1652" spans="1:10" s="102" customFormat="1" ht="18" customHeight="1" x14ac:dyDescent="0.2">
      <c r="A1652" s="106" t="s">
        <v>32</v>
      </c>
      <c r="B1652" s="106" t="s">
        <v>13</v>
      </c>
      <c r="C1652" s="107">
        <v>10987</v>
      </c>
      <c r="D1652" s="107">
        <v>42800</v>
      </c>
      <c r="E1652" s="107">
        <v>42804</v>
      </c>
      <c r="F1652" s="108">
        <v>42822</v>
      </c>
      <c r="G1652" s="109">
        <v>26500</v>
      </c>
      <c r="H1652" s="109">
        <v>15.97</v>
      </c>
      <c r="I1652" s="109">
        <v>0</v>
      </c>
      <c r="J1652" s="109">
        <f t="shared" si="25"/>
        <v>26515.97</v>
      </c>
    </row>
    <row r="1653" spans="1:10" s="102" customFormat="1" ht="18" customHeight="1" x14ac:dyDescent="0.2">
      <c r="A1653" s="106" t="s">
        <v>32</v>
      </c>
      <c r="B1653" s="106" t="s">
        <v>17</v>
      </c>
      <c r="C1653" s="107">
        <v>18381</v>
      </c>
      <c r="D1653" s="107">
        <v>43401</v>
      </c>
      <c r="E1653" s="107">
        <v>43419</v>
      </c>
      <c r="F1653" s="108">
        <v>43476</v>
      </c>
      <c r="G1653" s="109">
        <v>18000</v>
      </c>
      <c r="H1653" s="109">
        <v>36.99</v>
      </c>
      <c r="I1653" s="109">
        <v>0</v>
      </c>
      <c r="J1653" s="109">
        <f t="shared" si="25"/>
        <v>18036.990000000002</v>
      </c>
    </row>
    <row r="1654" spans="1:10" s="102" customFormat="1" ht="18" customHeight="1" x14ac:dyDescent="0.2">
      <c r="A1654" s="106" t="s">
        <v>32</v>
      </c>
      <c r="B1654" s="106" t="s">
        <v>13</v>
      </c>
      <c r="C1654" s="107">
        <v>14338</v>
      </c>
      <c r="D1654" s="107">
        <v>43294</v>
      </c>
      <c r="E1654" s="107">
        <v>43297</v>
      </c>
      <c r="F1654" s="108">
        <v>43363</v>
      </c>
      <c r="G1654" s="109">
        <v>44000</v>
      </c>
      <c r="H1654" s="109">
        <v>83.18</v>
      </c>
      <c r="I1654" s="109">
        <v>0</v>
      </c>
      <c r="J1654" s="109">
        <f t="shared" si="25"/>
        <v>44083.18</v>
      </c>
    </row>
    <row r="1655" spans="1:10" s="102" customFormat="1" ht="18" customHeight="1" x14ac:dyDescent="0.2">
      <c r="A1655" s="106" t="s">
        <v>32</v>
      </c>
      <c r="B1655" s="106" t="s">
        <v>13</v>
      </c>
      <c r="C1655" s="107">
        <v>11134</v>
      </c>
      <c r="D1655" s="107">
        <v>42700</v>
      </c>
      <c r="E1655" s="107">
        <v>42703</v>
      </c>
      <c r="F1655" s="108">
        <v>42739</v>
      </c>
      <c r="G1655" s="109">
        <v>31500</v>
      </c>
      <c r="H1655" s="109">
        <v>33.659999999999997</v>
      </c>
      <c r="I1655" s="109">
        <v>0</v>
      </c>
      <c r="J1655" s="109">
        <f t="shared" si="25"/>
        <v>31533.66</v>
      </c>
    </row>
    <row r="1656" spans="1:10" s="102" customFormat="1" ht="18" customHeight="1" x14ac:dyDescent="0.2">
      <c r="A1656" s="106" t="s">
        <v>37</v>
      </c>
      <c r="B1656" s="106" t="s">
        <v>13</v>
      </c>
      <c r="C1656" s="107">
        <v>19027</v>
      </c>
      <c r="D1656" s="107">
        <v>41718</v>
      </c>
      <c r="E1656" s="107">
        <v>41733</v>
      </c>
      <c r="F1656" s="108">
        <v>41739</v>
      </c>
      <c r="G1656" s="109">
        <v>20000</v>
      </c>
      <c r="H1656" s="109">
        <f>5.83+5.83</f>
        <v>11.66</v>
      </c>
      <c r="I1656" s="109">
        <v>0</v>
      </c>
      <c r="J1656" s="109">
        <f t="shared" si="25"/>
        <v>20011.66</v>
      </c>
    </row>
    <row r="1657" spans="1:10" s="102" customFormat="1" ht="18" customHeight="1" x14ac:dyDescent="0.2">
      <c r="A1657" s="106" t="s">
        <v>37</v>
      </c>
      <c r="B1657" s="106" t="s">
        <v>17</v>
      </c>
      <c r="C1657" s="107">
        <v>22044</v>
      </c>
      <c r="D1657" s="107">
        <v>42895</v>
      </c>
      <c r="E1657" s="107">
        <v>42905</v>
      </c>
      <c r="F1657" s="108">
        <v>42913</v>
      </c>
      <c r="G1657" s="109">
        <v>20000</v>
      </c>
      <c r="H1657" s="109">
        <f>4.93+4.93</f>
        <v>9.86</v>
      </c>
      <c r="I1657" s="109">
        <v>0</v>
      </c>
      <c r="J1657" s="109">
        <f t="shared" si="25"/>
        <v>20009.86</v>
      </c>
    </row>
    <row r="1658" spans="1:10" s="102" customFormat="1" ht="18" customHeight="1" x14ac:dyDescent="0.2">
      <c r="A1658" s="106" t="s">
        <v>31</v>
      </c>
      <c r="B1658" s="106" t="s">
        <v>13</v>
      </c>
      <c r="C1658" s="107">
        <v>22011</v>
      </c>
      <c r="D1658" s="107">
        <v>42117</v>
      </c>
      <c r="E1658" s="107">
        <v>42124</v>
      </c>
      <c r="F1658" s="108">
        <v>42172</v>
      </c>
      <c r="G1658" s="109">
        <v>30000</v>
      </c>
      <c r="H1658" s="109">
        <v>45.83</v>
      </c>
      <c r="I1658" s="109">
        <v>0</v>
      </c>
      <c r="J1658" s="109">
        <f t="shared" si="25"/>
        <v>30045.83</v>
      </c>
    </row>
    <row r="1659" spans="1:10" s="102" customFormat="1" ht="18" customHeight="1" x14ac:dyDescent="0.2">
      <c r="A1659" s="106" t="s">
        <v>32</v>
      </c>
      <c r="B1659" s="106" t="s">
        <v>13</v>
      </c>
      <c r="C1659" s="107">
        <v>17884</v>
      </c>
      <c r="D1659" s="107">
        <v>42169</v>
      </c>
      <c r="E1659" s="107">
        <v>42172</v>
      </c>
      <c r="F1659" s="108">
        <v>42187</v>
      </c>
      <c r="G1659" s="109">
        <v>20500</v>
      </c>
      <c r="H1659" s="109">
        <v>10.25</v>
      </c>
      <c r="I1659" s="109">
        <v>0</v>
      </c>
      <c r="J1659" s="109">
        <f t="shared" si="25"/>
        <v>20510.25</v>
      </c>
    </row>
    <row r="1660" spans="1:10" s="102" customFormat="1" ht="18" customHeight="1" x14ac:dyDescent="0.2">
      <c r="A1660" s="106" t="s">
        <v>32</v>
      </c>
      <c r="B1660" s="106" t="s">
        <v>13</v>
      </c>
      <c r="C1660" s="107">
        <v>14602</v>
      </c>
      <c r="D1660" s="107">
        <v>42572</v>
      </c>
      <c r="E1660" s="107">
        <v>42577</v>
      </c>
      <c r="F1660" s="108">
        <v>42585</v>
      </c>
      <c r="G1660" s="109">
        <v>19000</v>
      </c>
      <c r="H1660" s="109">
        <v>6.77</v>
      </c>
      <c r="I1660" s="109">
        <v>0</v>
      </c>
      <c r="J1660" s="109">
        <f t="shared" si="25"/>
        <v>19006.77</v>
      </c>
    </row>
    <row r="1661" spans="1:10" s="102" customFormat="1" ht="18" customHeight="1" x14ac:dyDescent="0.2">
      <c r="A1661" s="106" t="s">
        <v>32</v>
      </c>
      <c r="B1661" s="106" t="s">
        <v>17</v>
      </c>
      <c r="C1661" s="107">
        <v>15389</v>
      </c>
      <c r="D1661" s="107">
        <v>43207</v>
      </c>
      <c r="E1661" s="107">
        <v>43213</v>
      </c>
      <c r="F1661" s="108">
        <v>43301</v>
      </c>
      <c r="G1661" s="109">
        <v>20500</v>
      </c>
      <c r="H1661" s="109">
        <v>40.010000000000005</v>
      </c>
      <c r="I1661" s="109">
        <v>0</v>
      </c>
      <c r="J1661" s="109">
        <f t="shared" si="25"/>
        <v>20540.009999999998</v>
      </c>
    </row>
    <row r="1662" spans="1:10" s="102" customFormat="1" ht="18" customHeight="1" x14ac:dyDescent="0.2">
      <c r="A1662" s="106" t="s">
        <v>32</v>
      </c>
      <c r="B1662" s="106" t="s">
        <v>13</v>
      </c>
      <c r="C1662" s="107">
        <v>18946</v>
      </c>
      <c r="D1662" s="107">
        <v>43085</v>
      </c>
      <c r="E1662" s="107">
        <v>43103</v>
      </c>
      <c r="F1662" s="108">
        <v>43123</v>
      </c>
      <c r="G1662" s="109">
        <v>37500</v>
      </c>
      <c r="H1662" s="109">
        <v>39.04</v>
      </c>
      <c r="I1662" s="109">
        <v>0</v>
      </c>
      <c r="J1662" s="109">
        <f t="shared" si="25"/>
        <v>37539.040000000001</v>
      </c>
    </row>
    <row r="1663" spans="1:10" s="102" customFormat="1" ht="18" customHeight="1" x14ac:dyDescent="0.2">
      <c r="A1663" s="106" t="s">
        <v>32</v>
      </c>
      <c r="B1663" s="106" t="s">
        <v>13</v>
      </c>
      <c r="C1663" s="107">
        <v>10202</v>
      </c>
      <c r="D1663" s="107">
        <v>42005</v>
      </c>
      <c r="E1663" s="107">
        <v>42041</v>
      </c>
      <c r="F1663" s="108">
        <v>42100</v>
      </c>
      <c r="G1663" s="109">
        <v>42500</v>
      </c>
      <c r="H1663" s="109">
        <v>112.16</v>
      </c>
      <c r="I1663" s="109">
        <v>0</v>
      </c>
      <c r="J1663" s="109">
        <f t="shared" si="25"/>
        <v>42612.160000000003</v>
      </c>
    </row>
    <row r="1664" spans="1:10" s="102" customFormat="1" ht="18" customHeight="1" x14ac:dyDescent="0.2">
      <c r="A1664" s="106" t="s">
        <v>32</v>
      </c>
      <c r="B1664" s="106" t="s">
        <v>17</v>
      </c>
      <c r="C1664" s="107">
        <v>15636</v>
      </c>
      <c r="D1664" s="107">
        <v>42922</v>
      </c>
      <c r="E1664" s="107">
        <v>42956</v>
      </c>
      <c r="F1664" s="108">
        <v>42965</v>
      </c>
      <c r="G1664" s="109">
        <v>19500</v>
      </c>
      <c r="H1664" s="109">
        <v>22.97</v>
      </c>
      <c r="I1664" s="109">
        <v>0</v>
      </c>
      <c r="J1664" s="109">
        <f t="shared" si="25"/>
        <v>19522.97</v>
      </c>
    </row>
    <row r="1665" spans="1:10" s="102" customFormat="1" ht="18" customHeight="1" x14ac:dyDescent="0.2">
      <c r="A1665" s="106" t="s">
        <v>32</v>
      </c>
      <c r="B1665" s="106" t="s">
        <v>13</v>
      </c>
      <c r="C1665" s="107">
        <v>17656</v>
      </c>
      <c r="D1665" s="107">
        <v>42574</v>
      </c>
      <c r="E1665" s="107">
        <v>42578</v>
      </c>
      <c r="F1665" s="108">
        <v>42597</v>
      </c>
      <c r="G1665" s="109">
        <v>57000</v>
      </c>
      <c r="H1665" s="109">
        <v>35.92</v>
      </c>
      <c r="I1665" s="109">
        <v>0</v>
      </c>
      <c r="J1665" s="109">
        <f t="shared" si="25"/>
        <v>57035.92</v>
      </c>
    </row>
    <row r="1666" spans="1:10" s="102" customFormat="1" ht="18" customHeight="1" x14ac:dyDescent="0.2">
      <c r="A1666" s="106" t="s">
        <v>32</v>
      </c>
      <c r="B1666" s="106" t="s">
        <v>13</v>
      </c>
      <c r="C1666" s="107">
        <v>17263</v>
      </c>
      <c r="D1666" s="107">
        <v>41881</v>
      </c>
      <c r="E1666" s="107">
        <v>41919</v>
      </c>
      <c r="F1666" s="108">
        <v>41936</v>
      </c>
      <c r="G1666" s="109">
        <v>31000</v>
      </c>
      <c r="H1666" s="109">
        <v>47.36</v>
      </c>
      <c r="I1666" s="109">
        <v>0</v>
      </c>
      <c r="J1666" s="109">
        <f t="shared" si="25"/>
        <v>31047.360000000001</v>
      </c>
    </row>
    <row r="1667" spans="1:10" s="102" customFormat="1" ht="18" customHeight="1" x14ac:dyDescent="0.2">
      <c r="A1667" s="106" t="s">
        <v>32</v>
      </c>
      <c r="B1667" s="106" t="s">
        <v>13</v>
      </c>
      <c r="C1667" s="107">
        <v>12100</v>
      </c>
      <c r="D1667" s="107">
        <v>43130</v>
      </c>
      <c r="E1667" s="107">
        <v>43138</v>
      </c>
      <c r="F1667" s="108">
        <v>43158</v>
      </c>
      <c r="G1667" s="109">
        <v>21000</v>
      </c>
      <c r="H1667" s="109">
        <v>16.11</v>
      </c>
      <c r="I1667" s="109">
        <v>0</v>
      </c>
      <c r="J1667" s="109">
        <f t="shared" si="25"/>
        <v>21016.11</v>
      </c>
    </row>
    <row r="1668" spans="1:10" s="102" customFormat="1" ht="18" customHeight="1" x14ac:dyDescent="0.2">
      <c r="A1668" s="106" t="s">
        <v>32</v>
      </c>
      <c r="B1668" s="106" t="s">
        <v>13</v>
      </c>
      <c r="C1668" s="107">
        <v>14708</v>
      </c>
      <c r="D1668" s="107">
        <v>41690</v>
      </c>
      <c r="E1668" s="107">
        <v>41701</v>
      </c>
      <c r="F1668" s="108">
        <v>41715</v>
      </c>
      <c r="G1668" s="109">
        <v>27500</v>
      </c>
      <c r="H1668" s="109">
        <v>19.100000000000001</v>
      </c>
      <c r="I1668" s="109">
        <v>0</v>
      </c>
      <c r="J1668" s="109">
        <f t="shared" si="25"/>
        <v>27519.1</v>
      </c>
    </row>
    <row r="1669" spans="1:10" s="102" customFormat="1" ht="18" customHeight="1" x14ac:dyDescent="0.2">
      <c r="A1669" s="106" t="s">
        <v>32</v>
      </c>
      <c r="B1669" s="106" t="s">
        <v>13</v>
      </c>
      <c r="C1669" s="107">
        <v>9516</v>
      </c>
      <c r="D1669" s="107">
        <v>41720</v>
      </c>
      <c r="E1669" s="107">
        <v>41724</v>
      </c>
      <c r="F1669" s="108">
        <v>41747</v>
      </c>
      <c r="G1669" s="109">
        <v>10000</v>
      </c>
      <c r="H1669" s="109">
        <v>7.5</v>
      </c>
      <c r="I1669" s="109">
        <v>0</v>
      </c>
      <c r="J1669" s="109">
        <f t="shared" si="25"/>
        <v>10007.5</v>
      </c>
    </row>
    <row r="1670" spans="1:10" s="102" customFormat="1" ht="18" customHeight="1" x14ac:dyDescent="0.2">
      <c r="A1670" s="106" t="s">
        <v>32</v>
      </c>
      <c r="B1670" s="106" t="s">
        <v>17</v>
      </c>
      <c r="C1670" s="107">
        <v>15893</v>
      </c>
      <c r="D1670" s="107">
        <v>42319</v>
      </c>
      <c r="E1670" s="107">
        <v>42348</v>
      </c>
      <c r="F1670" s="108">
        <v>42460</v>
      </c>
      <c r="G1670" s="109">
        <v>26500</v>
      </c>
      <c r="H1670" s="109">
        <v>103.79</v>
      </c>
      <c r="I1670" s="109">
        <v>0</v>
      </c>
      <c r="J1670" s="109">
        <f t="shared" si="25"/>
        <v>26603.79</v>
      </c>
    </row>
    <row r="1671" spans="1:10" s="102" customFormat="1" ht="18" customHeight="1" x14ac:dyDescent="0.2">
      <c r="A1671" s="106" t="s">
        <v>32</v>
      </c>
      <c r="B1671" s="106" t="s">
        <v>17</v>
      </c>
      <c r="C1671" s="107">
        <v>7528</v>
      </c>
      <c r="D1671" s="107">
        <v>41967</v>
      </c>
      <c r="E1671" s="107">
        <v>42003</v>
      </c>
      <c r="F1671" s="108">
        <v>42044</v>
      </c>
      <c r="G1671" s="109">
        <v>9500</v>
      </c>
      <c r="H1671" s="109">
        <v>20.32</v>
      </c>
      <c r="I1671" s="109">
        <v>0</v>
      </c>
      <c r="J1671" s="109">
        <f t="shared" si="25"/>
        <v>9520.32</v>
      </c>
    </row>
    <row r="1672" spans="1:10" s="102" customFormat="1" ht="18" customHeight="1" x14ac:dyDescent="0.2">
      <c r="A1672" s="106" t="s">
        <v>32</v>
      </c>
      <c r="B1672" s="106" t="s">
        <v>13</v>
      </c>
      <c r="C1672" s="107">
        <v>13320</v>
      </c>
      <c r="D1672" s="107">
        <v>43253</v>
      </c>
      <c r="E1672" s="107">
        <v>43256</v>
      </c>
      <c r="F1672" s="108">
        <v>43294</v>
      </c>
      <c r="G1672" s="109">
        <v>44500</v>
      </c>
      <c r="H1672" s="109">
        <v>49.99</v>
      </c>
      <c r="I1672" s="109">
        <v>0</v>
      </c>
      <c r="J1672" s="109">
        <f t="shared" ref="J1672:J1735" si="26">+G1672+H1672+I1672</f>
        <v>44549.99</v>
      </c>
    </row>
    <row r="1673" spans="1:10" s="102" customFormat="1" ht="18" customHeight="1" x14ac:dyDescent="0.2">
      <c r="A1673" s="106" t="s">
        <v>31</v>
      </c>
      <c r="B1673" s="106" t="s">
        <v>17</v>
      </c>
      <c r="C1673" s="107">
        <v>22633</v>
      </c>
      <c r="D1673" s="107">
        <v>43194</v>
      </c>
      <c r="E1673" s="107">
        <v>43201</v>
      </c>
      <c r="F1673" s="108">
        <v>43241</v>
      </c>
      <c r="G1673" s="109">
        <v>101000</v>
      </c>
      <c r="H1673" s="109">
        <v>130.05000000000001</v>
      </c>
      <c r="I1673" s="109">
        <v>0</v>
      </c>
      <c r="J1673" s="109">
        <f t="shared" si="26"/>
        <v>101130.05</v>
      </c>
    </row>
    <row r="1674" spans="1:10" s="102" customFormat="1" ht="18" customHeight="1" x14ac:dyDescent="0.2">
      <c r="A1674" s="106" t="s">
        <v>33</v>
      </c>
      <c r="B1674" s="106" t="s">
        <v>17</v>
      </c>
      <c r="C1674" s="107">
        <v>22633</v>
      </c>
      <c r="D1674" s="107">
        <v>43194</v>
      </c>
      <c r="E1674" s="107">
        <v>43201</v>
      </c>
      <c r="F1674" s="108">
        <v>43241</v>
      </c>
      <c r="G1674" s="109">
        <v>101000</v>
      </c>
      <c r="H1674" s="109">
        <v>130.05000000000001</v>
      </c>
      <c r="I1674" s="109">
        <v>0</v>
      </c>
      <c r="J1674" s="109">
        <f t="shared" si="26"/>
        <v>101130.05</v>
      </c>
    </row>
    <row r="1675" spans="1:10" s="102" customFormat="1" ht="18" customHeight="1" x14ac:dyDescent="0.2">
      <c r="A1675" s="106" t="s">
        <v>170</v>
      </c>
      <c r="B1675" s="106" t="s">
        <v>17</v>
      </c>
      <c r="C1675" s="107">
        <v>22633</v>
      </c>
      <c r="D1675" s="107">
        <v>43194</v>
      </c>
      <c r="E1675" s="107">
        <v>43201</v>
      </c>
      <c r="F1675" s="108">
        <v>43241</v>
      </c>
      <c r="G1675" s="109">
        <v>303000</v>
      </c>
      <c r="H1675" s="109">
        <v>390.16</v>
      </c>
      <c r="I1675" s="109">
        <v>0</v>
      </c>
      <c r="J1675" s="109">
        <f t="shared" si="26"/>
        <v>303390.15999999997</v>
      </c>
    </row>
    <row r="1676" spans="1:10" s="102" customFormat="1" ht="18" customHeight="1" x14ac:dyDescent="0.2">
      <c r="A1676" s="106" t="s">
        <v>32</v>
      </c>
      <c r="B1676" s="106" t="s">
        <v>13</v>
      </c>
      <c r="C1676" s="107">
        <v>9535</v>
      </c>
      <c r="D1676" s="107">
        <v>42969</v>
      </c>
      <c r="E1676" s="107">
        <v>42972</v>
      </c>
      <c r="F1676" s="108">
        <v>42986</v>
      </c>
      <c r="G1676" s="109">
        <v>35000</v>
      </c>
      <c r="H1676" s="109">
        <v>16.3</v>
      </c>
      <c r="I1676" s="109">
        <v>0</v>
      </c>
      <c r="J1676" s="109">
        <f t="shared" si="26"/>
        <v>35016.300000000003</v>
      </c>
    </row>
    <row r="1677" spans="1:10" s="102" customFormat="1" ht="18" customHeight="1" x14ac:dyDescent="0.2">
      <c r="A1677" s="106" t="s">
        <v>32</v>
      </c>
      <c r="B1677" s="106" t="s">
        <v>13</v>
      </c>
      <c r="C1677" s="107">
        <v>9299</v>
      </c>
      <c r="D1677" s="107">
        <v>42951</v>
      </c>
      <c r="E1677" s="107">
        <v>42969</v>
      </c>
      <c r="F1677" s="108">
        <v>43048</v>
      </c>
      <c r="G1677" s="109">
        <v>29500</v>
      </c>
      <c r="H1677" s="109">
        <v>78.400000000000006</v>
      </c>
      <c r="I1677" s="109">
        <v>0</v>
      </c>
      <c r="J1677" s="109">
        <f t="shared" si="26"/>
        <v>29578.400000000001</v>
      </c>
    </row>
    <row r="1678" spans="1:10" s="102" customFormat="1" ht="18" customHeight="1" x14ac:dyDescent="0.2">
      <c r="A1678" s="106" t="s">
        <v>32</v>
      </c>
      <c r="B1678" s="106" t="s">
        <v>13</v>
      </c>
      <c r="C1678" s="107">
        <v>11104</v>
      </c>
      <c r="D1678" s="107">
        <v>42476</v>
      </c>
      <c r="E1678" s="107">
        <v>42479</v>
      </c>
      <c r="F1678" s="108">
        <v>42502</v>
      </c>
      <c r="G1678" s="109">
        <v>11500</v>
      </c>
      <c r="H1678" s="109">
        <v>8.19</v>
      </c>
      <c r="I1678" s="109">
        <v>0</v>
      </c>
      <c r="J1678" s="109">
        <f t="shared" si="26"/>
        <v>11508.19</v>
      </c>
    </row>
    <row r="1679" spans="1:10" s="102" customFormat="1" ht="18" customHeight="1" x14ac:dyDescent="0.2">
      <c r="A1679" s="106" t="s">
        <v>32</v>
      </c>
      <c r="B1679" s="106" t="s">
        <v>13</v>
      </c>
      <c r="C1679" s="107">
        <v>13288</v>
      </c>
      <c r="D1679" s="107">
        <v>43382</v>
      </c>
      <c r="E1679" s="107">
        <v>43389</v>
      </c>
      <c r="F1679" s="108">
        <v>43402</v>
      </c>
      <c r="G1679" s="109">
        <v>18000</v>
      </c>
      <c r="H1679" s="109">
        <v>9.86</v>
      </c>
      <c r="I1679" s="109">
        <v>0</v>
      </c>
      <c r="J1679" s="109">
        <f t="shared" si="26"/>
        <v>18009.86</v>
      </c>
    </row>
    <row r="1680" spans="1:10" s="102" customFormat="1" ht="18" customHeight="1" x14ac:dyDescent="0.2">
      <c r="A1680" s="106" t="s">
        <v>32</v>
      </c>
      <c r="B1680" s="106" t="s">
        <v>13</v>
      </c>
      <c r="C1680" s="107">
        <v>14487</v>
      </c>
      <c r="D1680" s="107">
        <v>42089</v>
      </c>
      <c r="E1680" s="107">
        <v>42108</v>
      </c>
      <c r="F1680" s="108">
        <v>42124</v>
      </c>
      <c r="G1680" s="109">
        <v>27000</v>
      </c>
      <c r="H1680" s="109">
        <v>26.25</v>
      </c>
      <c r="I1680" s="109">
        <v>0</v>
      </c>
      <c r="J1680" s="109">
        <f t="shared" si="26"/>
        <v>27026.25</v>
      </c>
    </row>
    <row r="1681" spans="1:10" s="102" customFormat="1" ht="18" customHeight="1" x14ac:dyDescent="0.2">
      <c r="A1681" s="106" t="s">
        <v>32</v>
      </c>
      <c r="B1681" s="106" t="s">
        <v>17</v>
      </c>
      <c r="C1681" s="107">
        <v>11566</v>
      </c>
      <c r="D1681" s="107">
        <v>42729</v>
      </c>
      <c r="E1681" s="107">
        <v>42732</v>
      </c>
      <c r="F1681" s="108">
        <v>42760</v>
      </c>
      <c r="G1681" s="109">
        <v>11500</v>
      </c>
      <c r="H1681" s="109">
        <v>9.8000000000000007</v>
      </c>
      <c r="I1681" s="109">
        <v>0</v>
      </c>
      <c r="J1681" s="109">
        <f t="shared" si="26"/>
        <v>11509.8</v>
      </c>
    </row>
    <row r="1682" spans="1:10" s="102" customFormat="1" ht="18" customHeight="1" x14ac:dyDescent="0.2">
      <c r="A1682" s="106" t="s">
        <v>32</v>
      </c>
      <c r="B1682" s="106" t="s">
        <v>13</v>
      </c>
      <c r="C1682" s="107">
        <v>16141</v>
      </c>
      <c r="D1682" s="107">
        <v>43032</v>
      </c>
      <c r="E1682" s="107">
        <v>43049</v>
      </c>
      <c r="F1682" s="108">
        <v>43087</v>
      </c>
      <c r="G1682" s="109">
        <v>36500</v>
      </c>
      <c r="H1682" s="109">
        <v>55</v>
      </c>
      <c r="I1682" s="109">
        <v>0</v>
      </c>
      <c r="J1682" s="109">
        <f t="shared" si="26"/>
        <v>36555</v>
      </c>
    </row>
    <row r="1683" spans="1:10" s="102" customFormat="1" ht="18" customHeight="1" x14ac:dyDescent="0.2">
      <c r="A1683" s="106" t="s">
        <v>32</v>
      </c>
      <c r="B1683" s="106" t="s">
        <v>13</v>
      </c>
      <c r="C1683" s="107">
        <v>11362</v>
      </c>
      <c r="D1683" s="107">
        <v>42921</v>
      </c>
      <c r="E1683" s="107">
        <v>42929</v>
      </c>
      <c r="F1683" s="108">
        <v>42936</v>
      </c>
      <c r="G1683" s="109">
        <v>11500</v>
      </c>
      <c r="H1683" s="109">
        <v>4.7300000000000004</v>
      </c>
      <c r="I1683" s="109">
        <v>0</v>
      </c>
      <c r="J1683" s="109">
        <f t="shared" si="26"/>
        <v>11504.73</v>
      </c>
    </row>
    <row r="1684" spans="1:10" s="102" customFormat="1" ht="18" customHeight="1" x14ac:dyDescent="0.2">
      <c r="A1684" s="106" t="s">
        <v>31</v>
      </c>
      <c r="B1684" s="106" t="s">
        <v>13</v>
      </c>
      <c r="C1684" s="107">
        <v>21168</v>
      </c>
      <c r="D1684" s="107">
        <v>41654</v>
      </c>
      <c r="E1684" s="107">
        <v>41655</v>
      </c>
      <c r="F1684" s="108">
        <v>41683</v>
      </c>
      <c r="G1684" s="109">
        <v>36000</v>
      </c>
      <c r="H1684" s="109">
        <v>29</v>
      </c>
      <c r="I1684" s="109">
        <v>0</v>
      </c>
      <c r="J1684" s="109">
        <f t="shared" si="26"/>
        <v>36029</v>
      </c>
    </row>
    <row r="1685" spans="1:10" s="102" customFormat="1" ht="18" customHeight="1" x14ac:dyDescent="0.2">
      <c r="A1685" s="106" t="s">
        <v>33</v>
      </c>
      <c r="B1685" s="106" t="s">
        <v>13</v>
      </c>
      <c r="C1685" s="107">
        <v>21168</v>
      </c>
      <c r="D1685" s="107">
        <v>41654</v>
      </c>
      <c r="E1685" s="107">
        <v>41655</v>
      </c>
      <c r="F1685" s="108">
        <v>41683</v>
      </c>
      <c r="G1685" s="109">
        <v>36000</v>
      </c>
      <c r="H1685" s="109">
        <v>29</v>
      </c>
      <c r="I1685" s="109">
        <v>0</v>
      </c>
      <c r="J1685" s="109">
        <f t="shared" si="26"/>
        <v>36029</v>
      </c>
    </row>
    <row r="1686" spans="1:10" s="102" customFormat="1" ht="18" customHeight="1" x14ac:dyDescent="0.2">
      <c r="A1686" s="106" t="s">
        <v>170</v>
      </c>
      <c r="B1686" s="106" t="s">
        <v>13</v>
      </c>
      <c r="C1686" s="107">
        <v>21168</v>
      </c>
      <c r="D1686" s="107">
        <v>41654</v>
      </c>
      <c r="E1686" s="107">
        <v>41655</v>
      </c>
      <c r="F1686" s="108">
        <v>41683</v>
      </c>
      <c r="G1686" s="109">
        <v>36000</v>
      </c>
      <c r="H1686" s="109">
        <v>29</v>
      </c>
      <c r="I1686" s="109">
        <v>0</v>
      </c>
      <c r="J1686" s="109">
        <f t="shared" si="26"/>
        <v>36029</v>
      </c>
    </row>
    <row r="1687" spans="1:10" s="102" customFormat="1" ht="18" customHeight="1" x14ac:dyDescent="0.2">
      <c r="A1687" s="106" t="s">
        <v>32</v>
      </c>
      <c r="B1687" s="106" t="s">
        <v>13</v>
      </c>
      <c r="C1687" s="107">
        <v>14730</v>
      </c>
      <c r="D1687" s="107">
        <v>42702</v>
      </c>
      <c r="E1687" s="107">
        <v>42711</v>
      </c>
      <c r="F1687" s="108">
        <v>42717</v>
      </c>
      <c r="G1687" s="109">
        <v>14000</v>
      </c>
      <c r="H1687" s="109">
        <v>5.75</v>
      </c>
      <c r="I1687" s="109">
        <v>0</v>
      </c>
      <c r="J1687" s="109">
        <f t="shared" si="26"/>
        <v>14005.75</v>
      </c>
    </row>
    <row r="1688" spans="1:10" s="102" customFormat="1" ht="18" customHeight="1" x14ac:dyDescent="0.2">
      <c r="A1688" s="106" t="s">
        <v>32</v>
      </c>
      <c r="B1688" s="106" t="s">
        <v>17</v>
      </c>
      <c r="C1688" s="107">
        <v>9979</v>
      </c>
      <c r="D1688" s="107">
        <v>43199</v>
      </c>
      <c r="E1688" s="107">
        <v>43227</v>
      </c>
      <c r="F1688" s="108">
        <v>43291</v>
      </c>
      <c r="G1688" s="109">
        <v>10000</v>
      </c>
      <c r="H1688" s="109">
        <v>21.63</v>
      </c>
      <c r="I1688" s="109">
        <v>0</v>
      </c>
      <c r="J1688" s="109">
        <f t="shared" si="26"/>
        <v>10021.629999999999</v>
      </c>
    </row>
    <row r="1689" spans="1:10" s="102" customFormat="1" ht="18" customHeight="1" x14ac:dyDescent="0.2">
      <c r="A1689" s="106" t="s">
        <v>32</v>
      </c>
      <c r="B1689" s="106" t="s">
        <v>13</v>
      </c>
      <c r="C1689" s="107">
        <v>10384</v>
      </c>
      <c r="D1689" s="107">
        <v>43132</v>
      </c>
      <c r="E1689" s="107">
        <v>43136</v>
      </c>
      <c r="F1689" s="108">
        <v>43151</v>
      </c>
      <c r="G1689" s="109">
        <v>12000</v>
      </c>
      <c r="H1689" s="109">
        <v>4.9300000000000006</v>
      </c>
      <c r="I1689" s="109">
        <v>0</v>
      </c>
      <c r="J1689" s="109">
        <f t="shared" si="26"/>
        <v>12004.93</v>
      </c>
    </row>
    <row r="1690" spans="1:10" s="102" customFormat="1" ht="18" customHeight="1" x14ac:dyDescent="0.2">
      <c r="A1690" s="106" t="s">
        <v>31</v>
      </c>
      <c r="B1690" s="106" t="s">
        <v>13</v>
      </c>
      <c r="C1690" s="107">
        <v>25042</v>
      </c>
      <c r="D1690" s="107">
        <v>42655</v>
      </c>
      <c r="E1690" s="107">
        <v>42657</v>
      </c>
      <c r="F1690" s="108">
        <v>42695</v>
      </c>
      <c r="G1690" s="109">
        <v>51000</v>
      </c>
      <c r="H1690" s="109">
        <v>0</v>
      </c>
      <c r="I1690" s="109">
        <v>0</v>
      </c>
      <c r="J1690" s="109">
        <f t="shared" si="26"/>
        <v>51000</v>
      </c>
    </row>
    <row r="1691" spans="1:10" s="102" customFormat="1" ht="18" customHeight="1" x14ac:dyDescent="0.2">
      <c r="A1691" s="106" t="s">
        <v>32</v>
      </c>
      <c r="B1691" s="106" t="s">
        <v>13</v>
      </c>
      <c r="C1691" s="107">
        <v>17577</v>
      </c>
      <c r="D1691" s="107">
        <v>42762</v>
      </c>
      <c r="E1691" s="107">
        <v>42790</v>
      </c>
      <c r="F1691" s="108">
        <v>42800</v>
      </c>
      <c r="G1691" s="109">
        <v>20500</v>
      </c>
      <c r="H1691" s="109">
        <v>21.34</v>
      </c>
      <c r="I1691" s="109">
        <v>0</v>
      </c>
      <c r="J1691" s="109">
        <f t="shared" si="26"/>
        <v>20521.34</v>
      </c>
    </row>
    <row r="1692" spans="1:10" s="102" customFormat="1" ht="18" customHeight="1" x14ac:dyDescent="0.2">
      <c r="A1692" s="106" t="s">
        <v>32</v>
      </c>
      <c r="B1692" s="106" t="s">
        <v>17</v>
      </c>
      <c r="C1692" s="107">
        <v>16638</v>
      </c>
      <c r="D1692" s="107">
        <v>42059</v>
      </c>
      <c r="E1692" s="107">
        <v>42069</v>
      </c>
      <c r="F1692" s="108">
        <v>42087</v>
      </c>
      <c r="G1692" s="109">
        <v>55500</v>
      </c>
      <c r="H1692" s="109">
        <v>43.17</v>
      </c>
      <c r="I1692" s="109">
        <v>0</v>
      </c>
      <c r="J1692" s="109">
        <f t="shared" si="26"/>
        <v>55543.17</v>
      </c>
    </row>
    <row r="1693" spans="1:10" s="102" customFormat="1" ht="18" customHeight="1" x14ac:dyDescent="0.2">
      <c r="A1693" s="106" t="s">
        <v>37</v>
      </c>
      <c r="B1693" s="106" t="s">
        <v>17</v>
      </c>
      <c r="C1693" s="107">
        <v>19540</v>
      </c>
      <c r="D1693" s="107">
        <v>43340</v>
      </c>
      <c r="E1693" s="107">
        <v>43361</v>
      </c>
      <c r="F1693" s="108">
        <v>43362</v>
      </c>
      <c r="G1693" s="109">
        <v>20000</v>
      </c>
      <c r="H1693" s="109">
        <v>12.06</v>
      </c>
      <c r="I1693" s="109">
        <v>0</v>
      </c>
      <c r="J1693" s="109">
        <f t="shared" si="26"/>
        <v>20012.060000000001</v>
      </c>
    </row>
    <row r="1694" spans="1:10" s="102" customFormat="1" ht="18" customHeight="1" x14ac:dyDescent="0.2">
      <c r="A1694" s="106" t="s">
        <v>32</v>
      </c>
      <c r="B1694" s="106" t="s">
        <v>13</v>
      </c>
      <c r="C1694" s="107">
        <v>15133</v>
      </c>
      <c r="D1694" s="107">
        <v>42001</v>
      </c>
      <c r="E1694" s="107">
        <v>42012</v>
      </c>
      <c r="F1694" s="108">
        <v>42062</v>
      </c>
      <c r="G1694" s="109">
        <v>20000</v>
      </c>
      <c r="H1694" s="109">
        <v>33.880000000000003</v>
      </c>
      <c r="I1694" s="109">
        <v>0</v>
      </c>
      <c r="J1694" s="109">
        <f t="shared" si="26"/>
        <v>20033.88</v>
      </c>
    </row>
    <row r="1695" spans="1:10" s="102" customFormat="1" ht="18" customHeight="1" x14ac:dyDescent="0.2">
      <c r="A1695" s="106" t="s">
        <v>37</v>
      </c>
      <c r="B1695" s="106" t="s">
        <v>13</v>
      </c>
      <c r="C1695" s="107">
        <v>20224</v>
      </c>
      <c r="D1695" s="107">
        <v>42497</v>
      </c>
      <c r="E1695" s="107">
        <v>42513</v>
      </c>
      <c r="F1695" s="108">
        <v>42513</v>
      </c>
      <c r="G1695" s="109">
        <v>10000</v>
      </c>
      <c r="H1695" s="109">
        <v>4.38</v>
      </c>
      <c r="I1695" s="109">
        <v>0</v>
      </c>
      <c r="J1695" s="109">
        <f t="shared" si="26"/>
        <v>10004.379999999999</v>
      </c>
    </row>
    <row r="1696" spans="1:10" s="102" customFormat="1" ht="18" customHeight="1" x14ac:dyDescent="0.2">
      <c r="A1696" s="106" t="s">
        <v>32</v>
      </c>
      <c r="B1696" s="106" t="s">
        <v>13</v>
      </c>
      <c r="C1696" s="107">
        <v>13622</v>
      </c>
      <c r="D1696" s="107">
        <v>43317</v>
      </c>
      <c r="E1696" s="107">
        <v>43340</v>
      </c>
      <c r="F1696" s="108">
        <v>43360</v>
      </c>
      <c r="G1696" s="109">
        <v>24500</v>
      </c>
      <c r="H1696" s="109">
        <v>25.24</v>
      </c>
      <c r="I1696" s="109">
        <v>0</v>
      </c>
      <c r="J1696" s="109">
        <f t="shared" si="26"/>
        <v>24525.24</v>
      </c>
    </row>
    <row r="1697" spans="1:10" s="102" customFormat="1" ht="18" customHeight="1" x14ac:dyDescent="0.2">
      <c r="A1697" s="106" t="s">
        <v>32</v>
      </c>
      <c r="B1697" s="106" t="s">
        <v>13</v>
      </c>
      <c r="C1697" s="107">
        <v>13214</v>
      </c>
      <c r="D1697" s="107">
        <v>42551</v>
      </c>
      <c r="E1697" s="107">
        <v>42571</v>
      </c>
      <c r="F1697" s="108">
        <v>42577</v>
      </c>
      <c r="G1697" s="109">
        <v>18000</v>
      </c>
      <c r="H1697" s="109">
        <v>12.82</v>
      </c>
      <c r="I1697" s="109">
        <v>0</v>
      </c>
      <c r="J1697" s="109">
        <f t="shared" si="26"/>
        <v>18012.82</v>
      </c>
    </row>
    <row r="1698" spans="1:10" s="102" customFormat="1" ht="18" customHeight="1" x14ac:dyDescent="0.2">
      <c r="A1698" s="106" t="s">
        <v>32</v>
      </c>
      <c r="B1698" s="106" t="s">
        <v>13</v>
      </c>
      <c r="C1698" s="107">
        <v>17769</v>
      </c>
      <c r="D1698" s="107">
        <v>42208</v>
      </c>
      <c r="E1698" s="107">
        <v>42216</v>
      </c>
      <c r="F1698" s="108">
        <v>42229</v>
      </c>
      <c r="G1698" s="109">
        <v>25500</v>
      </c>
      <c r="H1698" s="109">
        <v>14.88</v>
      </c>
      <c r="I1698" s="109">
        <v>0</v>
      </c>
      <c r="J1698" s="109">
        <f t="shared" si="26"/>
        <v>25514.880000000001</v>
      </c>
    </row>
    <row r="1699" spans="1:10" s="102" customFormat="1" ht="18" customHeight="1" x14ac:dyDescent="0.2">
      <c r="A1699" s="106" t="s">
        <v>32</v>
      </c>
      <c r="B1699" s="106" t="s">
        <v>13</v>
      </c>
      <c r="C1699" s="107">
        <v>13316</v>
      </c>
      <c r="D1699" s="107">
        <v>41919</v>
      </c>
      <c r="E1699" s="107">
        <v>41926</v>
      </c>
      <c r="F1699" s="108">
        <v>41939</v>
      </c>
      <c r="G1699" s="109">
        <v>23500</v>
      </c>
      <c r="H1699" s="109">
        <v>13.06</v>
      </c>
      <c r="I1699" s="109">
        <v>0</v>
      </c>
      <c r="J1699" s="109">
        <f t="shared" si="26"/>
        <v>23513.06</v>
      </c>
    </row>
    <row r="1700" spans="1:10" s="102" customFormat="1" ht="18" customHeight="1" x14ac:dyDescent="0.2">
      <c r="A1700" s="106" t="s">
        <v>32</v>
      </c>
      <c r="B1700" s="106" t="s">
        <v>17</v>
      </c>
      <c r="C1700" s="107">
        <v>12600</v>
      </c>
      <c r="D1700" s="107">
        <v>42657</v>
      </c>
      <c r="E1700" s="107">
        <v>42663</v>
      </c>
      <c r="F1700" s="108">
        <v>42681</v>
      </c>
      <c r="G1700" s="109">
        <v>14500</v>
      </c>
      <c r="H1700" s="109">
        <v>9.5399999999999991</v>
      </c>
      <c r="I1700" s="109">
        <v>0</v>
      </c>
      <c r="J1700" s="109">
        <f t="shared" si="26"/>
        <v>14509.54</v>
      </c>
    </row>
    <row r="1701" spans="1:10" s="102" customFormat="1" ht="18" customHeight="1" x14ac:dyDescent="0.2">
      <c r="A1701" s="106" t="s">
        <v>32</v>
      </c>
      <c r="B1701" s="106" t="s">
        <v>13</v>
      </c>
      <c r="C1701" s="107">
        <v>9184</v>
      </c>
      <c r="D1701" s="107">
        <v>41680</v>
      </c>
      <c r="E1701" s="107">
        <v>41696</v>
      </c>
      <c r="F1701" s="108">
        <v>41718</v>
      </c>
      <c r="G1701" s="109">
        <v>20500</v>
      </c>
      <c r="H1701" s="109">
        <v>21.64</v>
      </c>
      <c r="I1701" s="109">
        <v>0</v>
      </c>
      <c r="J1701" s="109">
        <f t="shared" si="26"/>
        <v>20521.64</v>
      </c>
    </row>
    <row r="1702" spans="1:10" s="102" customFormat="1" ht="18" customHeight="1" x14ac:dyDescent="0.2">
      <c r="A1702" s="106" t="s">
        <v>32</v>
      </c>
      <c r="B1702" s="106" t="s">
        <v>13</v>
      </c>
      <c r="C1702" s="107">
        <v>12703</v>
      </c>
      <c r="D1702" s="107">
        <v>42410</v>
      </c>
      <c r="E1702" s="107">
        <v>42412</v>
      </c>
      <c r="F1702" s="108">
        <v>42425</v>
      </c>
      <c r="G1702" s="109">
        <v>19500</v>
      </c>
      <c r="H1702" s="109">
        <v>8.1300000000000008</v>
      </c>
      <c r="I1702" s="109">
        <v>0</v>
      </c>
      <c r="J1702" s="109">
        <f t="shared" si="26"/>
        <v>19508.13</v>
      </c>
    </row>
    <row r="1703" spans="1:10" s="102" customFormat="1" ht="18" customHeight="1" x14ac:dyDescent="0.2">
      <c r="A1703" s="106" t="s">
        <v>31</v>
      </c>
      <c r="B1703" s="106" t="s">
        <v>13</v>
      </c>
      <c r="C1703" s="107">
        <v>24386</v>
      </c>
      <c r="D1703" s="107">
        <v>42535</v>
      </c>
      <c r="E1703" s="107">
        <v>42538</v>
      </c>
      <c r="F1703" s="108">
        <v>42635</v>
      </c>
      <c r="G1703" s="109">
        <v>102000</v>
      </c>
      <c r="H1703" s="109">
        <v>279.45</v>
      </c>
      <c r="I1703" s="109">
        <v>0</v>
      </c>
      <c r="J1703" s="109">
        <f t="shared" si="26"/>
        <v>102279.45</v>
      </c>
    </row>
    <row r="1704" spans="1:10" s="102" customFormat="1" ht="18" customHeight="1" x14ac:dyDescent="0.2">
      <c r="A1704" s="106" t="s">
        <v>33</v>
      </c>
      <c r="B1704" s="106" t="s">
        <v>13</v>
      </c>
      <c r="C1704" s="107">
        <v>24386</v>
      </c>
      <c r="D1704" s="107">
        <v>42535</v>
      </c>
      <c r="E1704" s="107">
        <v>42538</v>
      </c>
      <c r="F1704" s="108">
        <v>42635</v>
      </c>
      <c r="G1704" s="109">
        <v>102000</v>
      </c>
      <c r="H1704" s="109">
        <v>279.45</v>
      </c>
      <c r="I1704" s="109">
        <v>0</v>
      </c>
      <c r="J1704" s="109">
        <f t="shared" si="26"/>
        <v>102279.45</v>
      </c>
    </row>
    <row r="1705" spans="1:10" s="102" customFormat="1" ht="18" customHeight="1" x14ac:dyDescent="0.2">
      <c r="A1705" s="106" t="s">
        <v>170</v>
      </c>
      <c r="B1705" s="106" t="s">
        <v>13</v>
      </c>
      <c r="C1705" s="107">
        <v>24386</v>
      </c>
      <c r="D1705" s="107">
        <v>42535</v>
      </c>
      <c r="E1705" s="107">
        <v>42538</v>
      </c>
      <c r="F1705" s="108">
        <v>42635</v>
      </c>
      <c r="G1705" s="109">
        <v>102000</v>
      </c>
      <c r="H1705" s="109">
        <v>279.45</v>
      </c>
      <c r="I1705" s="109">
        <v>0</v>
      </c>
      <c r="J1705" s="109">
        <f t="shared" si="26"/>
        <v>102279.45</v>
      </c>
    </row>
    <row r="1706" spans="1:10" s="102" customFormat="1" ht="18" customHeight="1" x14ac:dyDescent="0.2">
      <c r="A1706" s="106" t="s">
        <v>32</v>
      </c>
      <c r="B1706" s="106" t="s">
        <v>17</v>
      </c>
      <c r="C1706" s="107">
        <v>6952</v>
      </c>
      <c r="D1706" s="107">
        <v>42088</v>
      </c>
      <c r="E1706" s="107">
        <v>42100</v>
      </c>
      <c r="F1706" s="108">
        <v>42121</v>
      </c>
      <c r="G1706" s="109">
        <v>7000</v>
      </c>
      <c r="H1706" s="109">
        <v>6.42</v>
      </c>
      <c r="I1706" s="109">
        <v>0</v>
      </c>
      <c r="J1706" s="109">
        <f t="shared" si="26"/>
        <v>7006.42</v>
      </c>
    </row>
    <row r="1707" spans="1:10" s="102" customFormat="1" ht="18" customHeight="1" x14ac:dyDescent="0.2">
      <c r="A1707" s="106" t="s">
        <v>37</v>
      </c>
      <c r="B1707" s="106" t="s">
        <v>13</v>
      </c>
      <c r="C1707" s="107">
        <v>20689</v>
      </c>
      <c r="D1707" s="107">
        <v>42604</v>
      </c>
      <c r="E1707" s="107">
        <v>42627</v>
      </c>
      <c r="F1707" s="108">
        <v>42627</v>
      </c>
      <c r="G1707" s="109">
        <v>20000</v>
      </c>
      <c r="H1707" s="109">
        <f>6.38+6.38</f>
        <v>12.76</v>
      </c>
      <c r="I1707" s="109">
        <v>0</v>
      </c>
      <c r="J1707" s="109">
        <f t="shared" si="26"/>
        <v>20012.759999999998</v>
      </c>
    </row>
    <row r="1708" spans="1:10" s="102" customFormat="1" ht="18" customHeight="1" x14ac:dyDescent="0.2">
      <c r="A1708" s="106" t="s">
        <v>32</v>
      </c>
      <c r="B1708" s="106" t="s">
        <v>17</v>
      </c>
      <c r="C1708" s="107">
        <v>10944</v>
      </c>
      <c r="D1708" s="107">
        <v>42069</v>
      </c>
      <c r="E1708" s="107">
        <v>42076</v>
      </c>
      <c r="F1708" s="108">
        <v>42097</v>
      </c>
      <c r="G1708" s="109">
        <v>10500</v>
      </c>
      <c r="H1708" s="109">
        <v>8.17</v>
      </c>
      <c r="I1708" s="109">
        <v>0</v>
      </c>
      <c r="J1708" s="109">
        <f t="shared" si="26"/>
        <v>10508.17</v>
      </c>
    </row>
    <row r="1709" spans="1:10" s="102" customFormat="1" ht="18" customHeight="1" x14ac:dyDescent="0.2">
      <c r="A1709" s="106" t="s">
        <v>32</v>
      </c>
      <c r="B1709" s="106" t="s">
        <v>17</v>
      </c>
      <c r="C1709" s="107">
        <v>13600</v>
      </c>
      <c r="D1709" s="107">
        <v>42714</v>
      </c>
      <c r="E1709" s="107">
        <v>42717</v>
      </c>
      <c r="F1709" s="108">
        <v>42733</v>
      </c>
      <c r="G1709" s="109">
        <v>11500</v>
      </c>
      <c r="H1709" s="109">
        <v>5.99</v>
      </c>
      <c r="I1709" s="109">
        <v>0</v>
      </c>
      <c r="J1709" s="109">
        <f t="shared" si="26"/>
        <v>11505.99</v>
      </c>
    </row>
    <row r="1710" spans="1:10" s="102" customFormat="1" ht="18" customHeight="1" x14ac:dyDescent="0.2">
      <c r="A1710" s="106" t="s">
        <v>32</v>
      </c>
      <c r="B1710" s="106" t="s">
        <v>17</v>
      </c>
      <c r="C1710" s="107">
        <v>12161</v>
      </c>
      <c r="D1710" s="107">
        <v>42473</v>
      </c>
      <c r="E1710" s="107">
        <v>42493</v>
      </c>
      <c r="F1710" s="108">
        <v>42500</v>
      </c>
      <c r="G1710" s="109">
        <v>12000</v>
      </c>
      <c r="H1710" s="109">
        <v>8.8800000000000008</v>
      </c>
      <c r="I1710" s="109">
        <v>0</v>
      </c>
      <c r="J1710" s="109">
        <f t="shared" si="26"/>
        <v>12008.88</v>
      </c>
    </row>
    <row r="1711" spans="1:10" s="102" customFormat="1" ht="18" customHeight="1" x14ac:dyDescent="0.2">
      <c r="A1711" s="106" t="s">
        <v>32</v>
      </c>
      <c r="B1711" s="106" t="s">
        <v>13</v>
      </c>
      <c r="C1711" s="107">
        <v>14633</v>
      </c>
      <c r="D1711" s="107">
        <v>42818</v>
      </c>
      <c r="E1711" s="107">
        <v>42823</v>
      </c>
      <c r="F1711" s="108">
        <v>42843</v>
      </c>
      <c r="G1711" s="109">
        <v>19000</v>
      </c>
      <c r="H1711" s="109">
        <v>13.02</v>
      </c>
      <c r="I1711" s="109">
        <v>0</v>
      </c>
      <c r="J1711" s="109">
        <f t="shared" si="26"/>
        <v>19013.02</v>
      </c>
    </row>
    <row r="1712" spans="1:10" s="102" customFormat="1" ht="18" customHeight="1" x14ac:dyDescent="0.2">
      <c r="A1712" s="106" t="s">
        <v>32</v>
      </c>
      <c r="B1712" s="106" t="s">
        <v>13</v>
      </c>
      <c r="C1712" s="107">
        <v>16238</v>
      </c>
      <c r="D1712" s="107">
        <v>43129</v>
      </c>
      <c r="E1712" s="107">
        <v>43139</v>
      </c>
      <c r="F1712" s="108">
        <v>43159</v>
      </c>
      <c r="G1712" s="109">
        <v>25500</v>
      </c>
      <c r="H1712" s="109">
        <v>20.260000000000002</v>
      </c>
      <c r="I1712" s="109">
        <v>0</v>
      </c>
      <c r="J1712" s="109">
        <f t="shared" si="26"/>
        <v>25520.26</v>
      </c>
    </row>
    <row r="1713" spans="1:10" s="102" customFormat="1" ht="18" customHeight="1" x14ac:dyDescent="0.2">
      <c r="A1713" s="106" t="s">
        <v>32</v>
      </c>
      <c r="B1713" s="106" t="s">
        <v>13</v>
      </c>
      <c r="C1713" s="107">
        <v>19008</v>
      </c>
      <c r="D1713" s="107">
        <v>42006</v>
      </c>
      <c r="E1713" s="107">
        <v>42017</v>
      </c>
      <c r="F1713" s="108">
        <v>42040</v>
      </c>
      <c r="G1713" s="109">
        <v>65000</v>
      </c>
      <c r="H1713" s="109">
        <v>61.39</v>
      </c>
      <c r="I1713" s="109">
        <v>0</v>
      </c>
      <c r="J1713" s="109">
        <f t="shared" si="26"/>
        <v>65061.39</v>
      </c>
    </row>
    <row r="1714" spans="1:10" s="102" customFormat="1" ht="18" customHeight="1" x14ac:dyDescent="0.2">
      <c r="A1714" s="106" t="s">
        <v>35</v>
      </c>
      <c r="B1714" s="106" t="s">
        <v>13</v>
      </c>
      <c r="C1714" s="107">
        <v>19008</v>
      </c>
      <c r="D1714" s="107">
        <v>42006</v>
      </c>
      <c r="E1714" s="107">
        <v>42017</v>
      </c>
      <c r="F1714" s="108">
        <v>42040</v>
      </c>
      <c r="G1714" s="109">
        <v>65000</v>
      </c>
      <c r="H1714" s="109">
        <v>61.39</v>
      </c>
      <c r="I1714" s="109">
        <v>0</v>
      </c>
      <c r="J1714" s="109">
        <f t="shared" si="26"/>
        <v>65061.39</v>
      </c>
    </row>
    <row r="1715" spans="1:10" s="102" customFormat="1" ht="18" customHeight="1" x14ac:dyDescent="0.2">
      <c r="A1715" s="106" t="s">
        <v>39</v>
      </c>
      <c r="B1715" s="106" t="s">
        <v>13</v>
      </c>
      <c r="C1715" s="107">
        <v>19008</v>
      </c>
      <c r="D1715" s="107">
        <v>42006</v>
      </c>
      <c r="E1715" s="107">
        <v>42017</v>
      </c>
      <c r="F1715" s="108">
        <v>42040</v>
      </c>
      <c r="G1715" s="109">
        <v>65000</v>
      </c>
      <c r="H1715" s="109">
        <v>61.39</v>
      </c>
      <c r="I1715" s="109">
        <v>0</v>
      </c>
      <c r="J1715" s="109">
        <f t="shared" si="26"/>
        <v>65061.39</v>
      </c>
    </row>
    <row r="1716" spans="1:10" s="102" customFormat="1" ht="18" customHeight="1" x14ac:dyDescent="0.2">
      <c r="A1716" s="106" t="s">
        <v>32</v>
      </c>
      <c r="B1716" s="106" t="s">
        <v>17</v>
      </c>
      <c r="C1716" s="107">
        <v>17290</v>
      </c>
      <c r="D1716" s="107">
        <v>42391</v>
      </c>
      <c r="E1716" s="107">
        <v>42396</v>
      </c>
      <c r="F1716" s="108">
        <v>42411</v>
      </c>
      <c r="G1716" s="109">
        <v>21000</v>
      </c>
      <c r="H1716" s="109">
        <v>11.67</v>
      </c>
      <c r="I1716" s="109">
        <v>0</v>
      </c>
      <c r="J1716" s="109">
        <f t="shared" si="26"/>
        <v>21011.67</v>
      </c>
    </row>
    <row r="1717" spans="1:10" s="102" customFormat="1" ht="18" customHeight="1" x14ac:dyDescent="0.2">
      <c r="A1717" s="106" t="s">
        <v>32</v>
      </c>
      <c r="B1717" s="106" t="s">
        <v>17</v>
      </c>
      <c r="C1717" s="107">
        <v>12106</v>
      </c>
      <c r="D1717" s="107">
        <v>43426</v>
      </c>
      <c r="E1717" s="107">
        <v>43438</v>
      </c>
      <c r="F1717" s="108">
        <v>43460</v>
      </c>
      <c r="G1717" s="109">
        <v>13000</v>
      </c>
      <c r="H1717" s="109">
        <v>9.85</v>
      </c>
      <c r="I1717" s="109">
        <v>0</v>
      </c>
      <c r="J1717" s="109">
        <f t="shared" si="26"/>
        <v>13009.85</v>
      </c>
    </row>
    <row r="1718" spans="1:10" s="102" customFormat="1" ht="18" customHeight="1" x14ac:dyDescent="0.2">
      <c r="A1718" s="106" t="s">
        <v>31</v>
      </c>
      <c r="B1718" s="106" t="s">
        <v>17</v>
      </c>
      <c r="C1718" s="107">
        <v>28711</v>
      </c>
      <c r="D1718" s="107">
        <v>43164</v>
      </c>
      <c r="E1718" s="107">
        <v>43168</v>
      </c>
      <c r="F1718" s="108">
        <v>43238</v>
      </c>
      <c r="G1718" s="109">
        <v>76000</v>
      </c>
      <c r="H1718" s="109">
        <v>154.08000000000001</v>
      </c>
      <c r="I1718" s="109">
        <v>0</v>
      </c>
      <c r="J1718" s="109">
        <f t="shared" si="26"/>
        <v>76154.080000000002</v>
      </c>
    </row>
    <row r="1719" spans="1:10" s="102" customFormat="1" ht="18" customHeight="1" x14ac:dyDescent="0.2">
      <c r="A1719" s="106" t="s">
        <v>33</v>
      </c>
      <c r="B1719" s="106" t="s">
        <v>17</v>
      </c>
      <c r="C1719" s="107">
        <v>28711</v>
      </c>
      <c r="D1719" s="107">
        <v>43164</v>
      </c>
      <c r="E1719" s="107">
        <v>43168</v>
      </c>
      <c r="F1719" s="108">
        <v>43238</v>
      </c>
      <c r="G1719" s="109">
        <v>76000</v>
      </c>
      <c r="H1719" s="109">
        <v>154.08000000000001</v>
      </c>
      <c r="I1719" s="109">
        <v>0</v>
      </c>
      <c r="J1719" s="109">
        <f t="shared" si="26"/>
        <v>76154.080000000002</v>
      </c>
    </row>
    <row r="1720" spans="1:10" s="102" customFormat="1" ht="18" customHeight="1" x14ac:dyDescent="0.2">
      <c r="A1720" s="106" t="s">
        <v>32</v>
      </c>
      <c r="B1720" s="106" t="s">
        <v>13</v>
      </c>
      <c r="C1720" s="107">
        <v>9101</v>
      </c>
      <c r="D1720" s="107">
        <v>43235</v>
      </c>
      <c r="E1720" s="107">
        <v>43242</v>
      </c>
      <c r="F1720" s="108">
        <v>43279</v>
      </c>
      <c r="G1720" s="109">
        <v>38000</v>
      </c>
      <c r="H1720" s="109">
        <v>41.12</v>
      </c>
      <c r="I1720" s="109">
        <v>0</v>
      </c>
      <c r="J1720" s="109">
        <f t="shared" si="26"/>
        <v>38041.120000000003</v>
      </c>
    </row>
    <row r="1721" spans="1:10" s="102" customFormat="1" ht="18" customHeight="1" x14ac:dyDescent="0.2">
      <c r="A1721" s="106" t="s">
        <v>32</v>
      </c>
      <c r="B1721" s="106" t="s">
        <v>17</v>
      </c>
      <c r="C1721" s="107">
        <v>13109</v>
      </c>
      <c r="D1721" s="107">
        <v>42692</v>
      </c>
      <c r="E1721" s="107">
        <v>42704</v>
      </c>
      <c r="F1721" s="108">
        <v>42719</v>
      </c>
      <c r="G1721" s="109">
        <v>18500</v>
      </c>
      <c r="H1721" s="109">
        <v>13.87</v>
      </c>
      <c r="I1721" s="109">
        <v>0</v>
      </c>
      <c r="J1721" s="109">
        <f t="shared" si="26"/>
        <v>18513.87</v>
      </c>
    </row>
    <row r="1722" spans="1:10" s="102" customFormat="1" ht="18" customHeight="1" x14ac:dyDescent="0.2">
      <c r="A1722" s="106" t="s">
        <v>37</v>
      </c>
      <c r="B1722" s="106" t="s">
        <v>13</v>
      </c>
      <c r="C1722" s="107">
        <v>18135</v>
      </c>
      <c r="D1722" s="107">
        <v>42813</v>
      </c>
      <c r="E1722" s="107">
        <v>42832</v>
      </c>
      <c r="F1722" s="108">
        <v>42842</v>
      </c>
      <c r="G1722" s="109">
        <v>20000</v>
      </c>
      <c r="H1722" s="109">
        <f>7.95+7.95</f>
        <v>15.9</v>
      </c>
      <c r="I1722" s="109">
        <v>0</v>
      </c>
      <c r="J1722" s="109">
        <f t="shared" si="26"/>
        <v>20015.900000000001</v>
      </c>
    </row>
    <row r="1723" spans="1:10" s="102" customFormat="1" ht="18" customHeight="1" x14ac:dyDescent="0.2">
      <c r="A1723" s="106" t="s">
        <v>32</v>
      </c>
      <c r="B1723" s="106" t="s">
        <v>13</v>
      </c>
      <c r="C1723" s="107">
        <v>9902</v>
      </c>
      <c r="D1723" s="107">
        <v>42694</v>
      </c>
      <c r="E1723" s="107">
        <v>42703</v>
      </c>
      <c r="F1723" s="108">
        <v>42709</v>
      </c>
      <c r="G1723" s="109">
        <v>11000</v>
      </c>
      <c r="H1723" s="109">
        <v>4.5199999999999996</v>
      </c>
      <c r="I1723" s="109">
        <v>0</v>
      </c>
      <c r="J1723" s="109">
        <f t="shared" si="26"/>
        <v>11004.52</v>
      </c>
    </row>
    <row r="1724" spans="1:10" s="102" customFormat="1" ht="18" customHeight="1" x14ac:dyDescent="0.2">
      <c r="A1724" s="106" t="s">
        <v>32</v>
      </c>
      <c r="B1724" s="106" t="s">
        <v>13</v>
      </c>
      <c r="C1724" s="107">
        <v>16167</v>
      </c>
      <c r="D1724" s="107">
        <v>42740</v>
      </c>
      <c r="E1724" s="107">
        <v>42753</v>
      </c>
      <c r="F1724" s="108">
        <v>42780</v>
      </c>
      <c r="G1724" s="109">
        <v>43000</v>
      </c>
      <c r="H1724" s="109">
        <v>47.12</v>
      </c>
      <c r="I1724" s="109">
        <v>0</v>
      </c>
      <c r="J1724" s="109">
        <f t="shared" si="26"/>
        <v>43047.12</v>
      </c>
    </row>
    <row r="1725" spans="1:10" s="102" customFormat="1" ht="18" customHeight="1" x14ac:dyDescent="0.2">
      <c r="A1725" s="106" t="s">
        <v>32</v>
      </c>
      <c r="B1725" s="106" t="s">
        <v>17</v>
      </c>
      <c r="C1725" s="107">
        <v>10017</v>
      </c>
      <c r="D1725" s="107">
        <v>41761</v>
      </c>
      <c r="E1725" s="107">
        <v>41795</v>
      </c>
      <c r="F1725" s="108">
        <v>41823</v>
      </c>
      <c r="G1725" s="109">
        <v>11000</v>
      </c>
      <c r="H1725" s="109">
        <v>18.96</v>
      </c>
      <c r="I1725" s="109">
        <v>0</v>
      </c>
      <c r="J1725" s="109">
        <f t="shared" si="26"/>
        <v>11018.96</v>
      </c>
    </row>
    <row r="1726" spans="1:10" s="102" customFormat="1" ht="18" customHeight="1" x14ac:dyDescent="0.2">
      <c r="A1726" s="106" t="s">
        <v>32</v>
      </c>
      <c r="B1726" s="106" t="s">
        <v>13</v>
      </c>
      <c r="C1726" s="107">
        <v>12017</v>
      </c>
      <c r="D1726" s="107">
        <v>41710</v>
      </c>
      <c r="E1726" s="107">
        <v>41715</v>
      </c>
      <c r="F1726" s="108">
        <v>41737</v>
      </c>
      <c r="G1726" s="109">
        <v>29000</v>
      </c>
      <c r="H1726" s="109">
        <v>21.75</v>
      </c>
      <c r="I1726" s="109">
        <v>0</v>
      </c>
      <c r="J1726" s="109">
        <f t="shared" si="26"/>
        <v>29021.75</v>
      </c>
    </row>
    <row r="1727" spans="1:10" s="102" customFormat="1" ht="18" customHeight="1" x14ac:dyDescent="0.2">
      <c r="A1727" s="106" t="s">
        <v>32</v>
      </c>
      <c r="B1727" s="106" t="s">
        <v>17</v>
      </c>
      <c r="C1727" s="107">
        <v>13149</v>
      </c>
      <c r="D1727" s="107">
        <v>42992</v>
      </c>
      <c r="E1727" s="107">
        <v>43019</v>
      </c>
      <c r="F1727" s="108">
        <v>43074</v>
      </c>
      <c r="G1727" s="109">
        <v>11000</v>
      </c>
      <c r="H1727" s="109">
        <v>24.71</v>
      </c>
      <c r="I1727" s="109">
        <v>0</v>
      </c>
      <c r="J1727" s="109">
        <f t="shared" si="26"/>
        <v>11024.71</v>
      </c>
    </row>
    <row r="1728" spans="1:10" s="102" customFormat="1" ht="18" customHeight="1" x14ac:dyDescent="0.2">
      <c r="A1728" s="106" t="s">
        <v>32</v>
      </c>
      <c r="B1728" s="106" t="s">
        <v>13</v>
      </c>
      <c r="C1728" s="107">
        <v>10202</v>
      </c>
      <c r="D1728" s="107">
        <v>42561</v>
      </c>
      <c r="E1728" s="107">
        <v>42572</v>
      </c>
      <c r="F1728" s="108">
        <v>42619</v>
      </c>
      <c r="G1728" s="109">
        <v>22000</v>
      </c>
      <c r="H1728" s="109">
        <v>34.96</v>
      </c>
      <c r="I1728" s="109">
        <v>0</v>
      </c>
      <c r="J1728" s="109">
        <f t="shared" si="26"/>
        <v>22034.959999999999</v>
      </c>
    </row>
    <row r="1729" spans="1:10" s="102" customFormat="1" ht="18" customHeight="1" x14ac:dyDescent="0.2">
      <c r="A1729" s="106" t="s">
        <v>32</v>
      </c>
      <c r="B1729" s="106" t="s">
        <v>13</v>
      </c>
      <c r="C1729" s="107">
        <v>9841</v>
      </c>
      <c r="D1729" s="107">
        <v>42956</v>
      </c>
      <c r="E1729" s="107">
        <v>42975</v>
      </c>
      <c r="F1729" s="108">
        <v>43028</v>
      </c>
      <c r="G1729" s="109">
        <v>26500</v>
      </c>
      <c r="H1729" s="109">
        <v>52.27</v>
      </c>
      <c r="I1729" s="109">
        <v>0</v>
      </c>
      <c r="J1729" s="109">
        <f t="shared" si="26"/>
        <v>26552.27</v>
      </c>
    </row>
    <row r="1730" spans="1:10" s="102" customFormat="1" ht="18" customHeight="1" x14ac:dyDescent="0.2">
      <c r="A1730" s="106" t="s">
        <v>32</v>
      </c>
      <c r="B1730" s="106" t="s">
        <v>13</v>
      </c>
      <c r="C1730" s="107">
        <v>11105</v>
      </c>
      <c r="D1730" s="107">
        <v>42945</v>
      </c>
      <c r="E1730" s="107">
        <v>42949</v>
      </c>
      <c r="F1730" s="108">
        <v>43115</v>
      </c>
      <c r="G1730" s="109">
        <v>31500</v>
      </c>
      <c r="H1730" s="109">
        <v>146.71</v>
      </c>
      <c r="I1730" s="109">
        <v>0</v>
      </c>
      <c r="J1730" s="109">
        <f t="shared" si="26"/>
        <v>31646.71</v>
      </c>
    </row>
    <row r="1731" spans="1:10" s="102" customFormat="1" ht="18" customHeight="1" x14ac:dyDescent="0.2">
      <c r="A1731" s="106" t="s">
        <v>32</v>
      </c>
      <c r="B1731" s="106" t="s">
        <v>13</v>
      </c>
      <c r="C1731" s="107">
        <v>13276</v>
      </c>
      <c r="D1731" s="107">
        <v>42389</v>
      </c>
      <c r="E1731" s="107">
        <v>42395</v>
      </c>
      <c r="F1731" s="108">
        <v>42430</v>
      </c>
      <c r="G1731" s="109">
        <v>34500</v>
      </c>
      <c r="H1731" s="109">
        <v>39.29</v>
      </c>
      <c r="I1731" s="109">
        <v>0</v>
      </c>
      <c r="J1731" s="109">
        <f t="shared" si="26"/>
        <v>34539.29</v>
      </c>
    </row>
    <row r="1732" spans="1:10" s="102" customFormat="1" ht="18" customHeight="1" x14ac:dyDescent="0.2">
      <c r="A1732" s="106" t="s">
        <v>32</v>
      </c>
      <c r="B1732" s="106" t="s">
        <v>13</v>
      </c>
      <c r="C1732" s="107">
        <v>11492</v>
      </c>
      <c r="D1732" s="107">
        <v>42794</v>
      </c>
      <c r="E1732" s="107">
        <v>42796</v>
      </c>
      <c r="F1732" s="108">
        <v>42877</v>
      </c>
      <c r="G1732" s="109">
        <v>15500</v>
      </c>
      <c r="H1732" s="109">
        <v>35.24</v>
      </c>
      <c r="I1732" s="109">
        <v>0</v>
      </c>
      <c r="J1732" s="109">
        <f t="shared" si="26"/>
        <v>15535.24</v>
      </c>
    </row>
    <row r="1733" spans="1:10" s="102" customFormat="1" ht="18" customHeight="1" x14ac:dyDescent="0.2">
      <c r="A1733" s="106" t="s">
        <v>32</v>
      </c>
      <c r="B1733" s="106" t="s">
        <v>13</v>
      </c>
      <c r="C1733" s="107">
        <v>11640</v>
      </c>
      <c r="D1733" s="107">
        <v>43174</v>
      </c>
      <c r="E1733" s="107">
        <v>43181</v>
      </c>
      <c r="F1733" s="108">
        <v>43220</v>
      </c>
      <c r="G1733" s="109">
        <v>16000</v>
      </c>
      <c r="H1733" s="109">
        <v>20.16</v>
      </c>
      <c r="I1733" s="109">
        <v>0</v>
      </c>
      <c r="J1733" s="109">
        <f t="shared" si="26"/>
        <v>16020.16</v>
      </c>
    </row>
    <row r="1734" spans="1:10" s="102" customFormat="1" ht="18" customHeight="1" x14ac:dyDescent="0.2">
      <c r="A1734" s="106" t="s">
        <v>37</v>
      </c>
      <c r="B1734" s="106" t="s">
        <v>17</v>
      </c>
      <c r="C1734" s="107">
        <v>21230</v>
      </c>
      <c r="D1734" s="107">
        <v>42479</v>
      </c>
      <c r="E1734" s="107">
        <v>42495</v>
      </c>
      <c r="F1734" s="108">
        <v>42495</v>
      </c>
      <c r="G1734" s="109">
        <v>20000</v>
      </c>
      <c r="H1734" s="109">
        <f>4.38+4.38</f>
        <v>8.76</v>
      </c>
      <c r="I1734" s="109">
        <v>0</v>
      </c>
      <c r="J1734" s="109">
        <f t="shared" si="26"/>
        <v>20008.759999999998</v>
      </c>
    </row>
    <row r="1735" spans="1:10" s="102" customFormat="1" ht="18" customHeight="1" x14ac:dyDescent="0.2">
      <c r="A1735" s="106" t="s">
        <v>32</v>
      </c>
      <c r="B1735" s="106" t="s">
        <v>13</v>
      </c>
      <c r="C1735" s="107">
        <v>18055</v>
      </c>
      <c r="D1735" s="107">
        <v>42076</v>
      </c>
      <c r="E1735" s="107">
        <v>42094</v>
      </c>
      <c r="F1735" s="108">
        <v>42143</v>
      </c>
      <c r="G1735" s="109">
        <v>40500</v>
      </c>
      <c r="H1735" s="109">
        <v>75.38</v>
      </c>
      <c r="I1735" s="109">
        <v>0</v>
      </c>
      <c r="J1735" s="109">
        <f t="shared" si="26"/>
        <v>40575.379999999997</v>
      </c>
    </row>
    <row r="1736" spans="1:10" s="102" customFormat="1" ht="18" customHeight="1" x14ac:dyDescent="0.2">
      <c r="A1736" s="106" t="s">
        <v>37</v>
      </c>
      <c r="B1736" s="106" t="s">
        <v>17</v>
      </c>
      <c r="C1736" s="107">
        <v>20992</v>
      </c>
      <c r="D1736" s="107">
        <v>42845</v>
      </c>
      <c r="E1736" s="107">
        <v>42900</v>
      </c>
      <c r="F1736" s="108">
        <v>42907</v>
      </c>
      <c r="G1736" s="109">
        <v>20000</v>
      </c>
      <c r="H1736" s="109">
        <f>16.99+16.99</f>
        <v>33.979999999999997</v>
      </c>
      <c r="I1736" s="109">
        <v>0</v>
      </c>
      <c r="J1736" s="109">
        <f t="shared" ref="J1736:J1799" si="27">+G1736+H1736+I1736</f>
        <v>20033.98</v>
      </c>
    </row>
    <row r="1737" spans="1:10" s="102" customFormat="1" ht="18" customHeight="1" x14ac:dyDescent="0.2">
      <c r="A1737" s="106" t="s">
        <v>32</v>
      </c>
      <c r="B1737" s="106" t="s">
        <v>13</v>
      </c>
      <c r="C1737" s="107">
        <v>10235</v>
      </c>
      <c r="D1737" s="107">
        <v>43119</v>
      </c>
      <c r="E1737" s="107">
        <v>43122</v>
      </c>
      <c r="F1737" s="108">
        <v>43131</v>
      </c>
      <c r="G1737" s="109">
        <v>10000</v>
      </c>
      <c r="H1737" s="109">
        <v>3.29</v>
      </c>
      <c r="I1737" s="109">
        <v>0</v>
      </c>
      <c r="J1737" s="109">
        <f t="shared" si="27"/>
        <v>10003.290000000001</v>
      </c>
    </row>
    <row r="1738" spans="1:10" s="102" customFormat="1" ht="18" customHeight="1" x14ac:dyDescent="0.2">
      <c r="A1738" s="106" t="s">
        <v>32</v>
      </c>
      <c r="B1738" s="106" t="s">
        <v>13</v>
      </c>
      <c r="C1738" s="107">
        <v>17094</v>
      </c>
      <c r="D1738" s="107">
        <v>43294</v>
      </c>
      <c r="E1738" s="107">
        <v>43300</v>
      </c>
      <c r="F1738" s="108">
        <v>43305</v>
      </c>
      <c r="G1738" s="109">
        <v>19500</v>
      </c>
      <c r="H1738" s="109">
        <v>5.88</v>
      </c>
      <c r="I1738" s="109">
        <v>0</v>
      </c>
      <c r="J1738" s="109">
        <f t="shared" si="27"/>
        <v>19505.88</v>
      </c>
    </row>
    <row r="1739" spans="1:10" s="102" customFormat="1" ht="18" customHeight="1" x14ac:dyDescent="0.2">
      <c r="A1739" s="106" t="s">
        <v>32</v>
      </c>
      <c r="B1739" s="106" t="s">
        <v>17</v>
      </c>
      <c r="C1739" s="107">
        <v>8914</v>
      </c>
      <c r="D1739" s="107">
        <v>41651</v>
      </c>
      <c r="E1739" s="107">
        <v>41662</v>
      </c>
      <c r="F1739" s="108">
        <v>41677</v>
      </c>
      <c r="G1739" s="109">
        <v>12000</v>
      </c>
      <c r="H1739" s="109">
        <v>8.66</v>
      </c>
      <c r="I1739" s="109">
        <v>0</v>
      </c>
      <c r="J1739" s="109">
        <f t="shared" si="27"/>
        <v>12008.66</v>
      </c>
    </row>
    <row r="1740" spans="1:10" s="102" customFormat="1" ht="18" customHeight="1" x14ac:dyDescent="0.2">
      <c r="A1740" s="106" t="s">
        <v>32</v>
      </c>
      <c r="B1740" s="106" t="s">
        <v>17</v>
      </c>
      <c r="C1740" s="107">
        <v>8960</v>
      </c>
      <c r="D1740" s="107">
        <v>43157</v>
      </c>
      <c r="E1740" s="107">
        <v>43160</v>
      </c>
      <c r="F1740" s="108">
        <v>43186</v>
      </c>
      <c r="G1740" s="109">
        <v>9500</v>
      </c>
      <c r="H1740" s="109">
        <v>6.51</v>
      </c>
      <c r="I1740" s="109">
        <v>0</v>
      </c>
      <c r="J1740" s="109">
        <f t="shared" si="27"/>
        <v>9506.51</v>
      </c>
    </row>
    <row r="1741" spans="1:10" s="102" customFormat="1" ht="18" customHeight="1" x14ac:dyDescent="0.2">
      <c r="A1741" s="106" t="s">
        <v>32</v>
      </c>
      <c r="B1741" s="106" t="s">
        <v>17</v>
      </c>
      <c r="C1741" s="107">
        <v>15580</v>
      </c>
      <c r="D1741" s="107">
        <v>42582</v>
      </c>
      <c r="E1741" s="107">
        <v>42598</v>
      </c>
      <c r="F1741" s="108">
        <v>42607</v>
      </c>
      <c r="G1741" s="109">
        <v>10000</v>
      </c>
      <c r="H1741" s="109">
        <v>6.85</v>
      </c>
      <c r="I1741" s="109">
        <v>0</v>
      </c>
      <c r="J1741" s="109">
        <f t="shared" si="27"/>
        <v>10006.85</v>
      </c>
    </row>
    <row r="1742" spans="1:10" s="102" customFormat="1" ht="18" customHeight="1" x14ac:dyDescent="0.2">
      <c r="A1742" s="106" t="s">
        <v>32</v>
      </c>
      <c r="B1742" s="106" t="s">
        <v>13</v>
      </c>
      <c r="C1742" s="107">
        <v>8614</v>
      </c>
      <c r="D1742" s="107">
        <v>42811</v>
      </c>
      <c r="E1742" s="107">
        <v>42815</v>
      </c>
      <c r="F1742" s="108">
        <v>42822</v>
      </c>
      <c r="G1742" s="109">
        <v>24500</v>
      </c>
      <c r="H1742" s="109">
        <v>7.38</v>
      </c>
      <c r="I1742" s="109">
        <v>0</v>
      </c>
      <c r="J1742" s="109">
        <f t="shared" si="27"/>
        <v>24507.38</v>
      </c>
    </row>
    <row r="1743" spans="1:10" s="102" customFormat="1" ht="18" customHeight="1" x14ac:dyDescent="0.2">
      <c r="A1743" s="106" t="s">
        <v>32</v>
      </c>
      <c r="B1743" s="106" t="s">
        <v>13</v>
      </c>
      <c r="C1743" s="107">
        <v>11845</v>
      </c>
      <c r="D1743" s="107">
        <v>42220</v>
      </c>
      <c r="E1743" s="107">
        <v>42234</v>
      </c>
      <c r="F1743" s="108">
        <v>42264</v>
      </c>
      <c r="G1743" s="109">
        <v>20000</v>
      </c>
      <c r="H1743" s="109">
        <v>24.44</v>
      </c>
      <c r="I1743" s="109">
        <v>0</v>
      </c>
      <c r="J1743" s="109">
        <f t="shared" si="27"/>
        <v>20024.439999999999</v>
      </c>
    </row>
    <row r="1744" spans="1:10" s="102" customFormat="1" ht="18" customHeight="1" x14ac:dyDescent="0.2">
      <c r="A1744" s="106" t="s">
        <v>37</v>
      </c>
      <c r="B1744" s="106" t="s">
        <v>17</v>
      </c>
      <c r="C1744" s="107">
        <v>28814</v>
      </c>
      <c r="D1744" s="107">
        <v>41983</v>
      </c>
      <c r="E1744" s="107">
        <v>42031</v>
      </c>
      <c r="F1744" s="108">
        <v>42041</v>
      </c>
      <c r="G1744" s="109">
        <v>20000</v>
      </c>
      <c r="H1744" s="109">
        <f>16.11+16.11</f>
        <v>32.22</v>
      </c>
      <c r="I1744" s="109">
        <v>0</v>
      </c>
      <c r="J1744" s="109">
        <f t="shared" si="27"/>
        <v>20032.22</v>
      </c>
    </row>
    <row r="1745" spans="1:10" s="102" customFormat="1" ht="18" customHeight="1" x14ac:dyDescent="0.2">
      <c r="A1745" s="106" t="s">
        <v>32</v>
      </c>
      <c r="B1745" s="106" t="s">
        <v>17</v>
      </c>
      <c r="C1745" s="107">
        <v>14070</v>
      </c>
      <c r="D1745" s="107">
        <v>41651</v>
      </c>
      <c r="E1745" s="107">
        <v>41659</v>
      </c>
      <c r="F1745" s="108">
        <v>41670</v>
      </c>
      <c r="G1745" s="109">
        <v>14000</v>
      </c>
      <c r="H1745" s="109">
        <v>7.38</v>
      </c>
      <c r="I1745" s="109">
        <v>0</v>
      </c>
      <c r="J1745" s="109">
        <f t="shared" si="27"/>
        <v>14007.38</v>
      </c>
    </row>
    <row r="1746" spans="1:10" s="102" customFormat="1" ht="18" customHeight="1" x14ac:dyDescent="0.2">
      <c r="A1746" s="106" t="s">
        <v>32</v>
      </c>
      <c r="B1746" s="106" t="s">
        <v>13</v>
      </c>
      <c r="C1746" s="107">
        <v>9778</v>
      </c>
      <c r="D1746" s="107">
        <v>42895</v>
      </c>
      <c r="E1746" s="107">
        <v>42922</v>
      </c>
      <c r="F1746" s="108">
        <v>43061</v>
      </c>
      <c r="G1746" s="109">
        <v>25500</v>
      </c>
      <c r="H1746" s="109">
        <v>103.86</v>
      </c>
      <c r="I1746" s="109">
        <v>0</v>
      </c>
      <c r="J1746" s="109">
        <f t="shared" si="27"/>
        <v>25603.86</v>
      </c>
    </row>
    <row r="1747" spans="1:10" s="102" customFormat="1" ht="18" customHeight="1" x14ac:dyDescent="0.2">
      <c r="A1747" s="106" t="s">
        <v>37</v>
      </c>
      <c r="B1747" s="106" t="s">
        <v>13</v>
      </c>
      <c r="C1747" s="107">
        <v>23696</v>
      </c>
      <c r="D1747" s="107">
        <v>42960</v>
      </c>
      <c r="E1747" s="107">
        <v>42983</v>
      </c>
      <c r="F1747" s="108">
        <v>42983</v>
      </c>
      <c r="G1747" s="109">
        <v>20000</v>
      </c>
      <c r="H1747" s="109">
        <f>6.3+6.3</f>
        <v>12.6</v>
      </c>
      <c r="I1747" s="109">
        <v>0</v>
      </c>
      <c r="J1747" s="109">
        <f t="shared" si="27"/>
        <v>20012.599999999999</v>
      </c>
    </row>
    <row r="1748" spans="1:10" s="102" customFormat="1" ht="18" customHeight="1" x14ac:dyDescent="0.2">
      <c r="A1748" s="106" t="s">
        <v>40</v>
      </c>
      <c r="B1748" s="106" t="s">
        <v>17</v>
      </c>
      <c r="C1748" s="107">
        <v>33491</v>
      </c>
      <c r="D1748" s="107">
        <v>41737</v>
      </c>
      <c r="E1748" s="107">
        <v>42044</v>
      </c>
      <c r="F1748" s="108">
        <v>42153</v>
      </c>
      <c r="G1748" s="109">
        <v>5000</v>
      </c>
      <c r="H1748" s="109">
        <v>57.78</v>
      </c>
      <c r="I1748" s="109">
        <v>0</v>
      </c>
      <c r="J1748" s="109">
        <f t="shared" si="27"/>
        <v>5057.78</v>
      </c>
    </row>
    <row r="1749" spans="1:10" s="102" customFormat="1" ht="18" customHeight="1" x14ac:dyDescent="0.2">
      <c r="A1749" s="106" t="s">
        <v>32</v>
      </c>
      <c r="B1749" s="106" t="s">
        <v>13</v>
      </c>
      <c r="C1749" s="107">
        <v>8183</v>
      </c>
      <c r="D1749" s="107">
        <v>41889</v>
      </c>
      <c r="E1749" s="107">
        <v>41893</v>
      </c>
      <c r="F1749" s="108">
        <v>41976</v>
      </c>
      <c r="G1749" s="109">
        <v>17000</v>
      </c>
      <c r="H1749" s="109">
        <v>41.08</v>
      </c>
      <c r="I1749" s="109">
        <v>0</v>
      </c>
      <c r="J1749" s="109">
        <f t="shared" si="27"/>
        <v>17041.080000000002</v>
      </c>
    </row>
    <row r="1750" spans="1:10" s="102" customFormat="1" ht="18" customHeight="1" x14ac:dyDescent="0.2">
      <c r="A1750" s="106" t="s">
        <v>32</v>
      </c>
      <c r="B1750" s="106" t="s">
        <v>13</v>
      </c>
      <c r="C1750" s="107">
        <v>15910</v>
      </c>
      <c r="D1750" s="107">
        <v>42594</v>
      </c>
      <c r="E1750" s="107">
        <v>42620</v>
      </c>
      <c r="F1750" s="108">
        <v>42627</v>
      </c>
      <c r="G1750" s="109">
        <v>31500</v>
      </c>
      <c r="H1750" s="109">
        <v>28.48</v>
      </c>
      <c r="I1750" s="109">
        <v>0</v>
      </c>
      <c r="J1750" s="109">
        <f t="shared" si="27"/>
        <v>31528.48</v>
      </c>
    </row>
    <row r="1751" spans="1:10" s="102" customFormat="1" ht="18" customHeight="1" x14ac:dyDescent="0.2">
      <c r="A1751" s="106" t="s">
        <v>32</v>
      </c>
      <c r="B1751" s="106" t="s">
        <v>17</v>
      </c>
      <c r="C1751" s="107">
        <v>8765</v>
      </c>
      <c r="D1751" s="107">
        <v>43392</v>
      </c>
      <c r="E1751" s="107">
        <v>43396</v>
      </c>
      <c r="F1751" s="108">
        <v>43424</v>
      </c>
      <c r="G1751" s="109">
        <v>10000</v>
      </c>
      <c r="H1751" s="109">
        <v>6.3</v>
      </c>
      <c r="I1751" s="109">
        <v>0</v>
      </c>
      <c r="J1751" s="109">
        <f t="shared" si="27"/>
        <v>10006.299999999999</v>
      </c>
    </row>
    <row r="1752" spans="1:10" s="102" customFormat="1" ht="18" customHeight="1" x14ac:dyDescent="0.2">
      <c r="A1752" s="106" t="s">
        <v>32</v>
      </c>
      <c r="B1752" s="106" t="s">
        <v>17</v>
      </c>
      <c r="C1752" s="107">
        <v>19907</v>
      </c>
      <c r="D1752" s="107">
        <v>43407</v>
      </c>
      <c r="E1752" s="107">
        <v>43411</v>
      </c>
      <c r="F1752" s="108">
        <v>43439</v>
      </c>
      <c r="G1752" s="109">
        <v>42000</v>
      </c>
      <c r="H1752" s="109">
        <v>36.82</v>
      </c>
      <c r="I1752" s="109">
        <v>0</v>
      </c>
      <c r="J1752" s="109">
        <f t="shared" si="27"/>
        <v>42036.82</v>
      </c>
    </row>
    <row r="1753" spans="1:10" s="102" customFormat="1" ht="18" customHeight="1" x14ac:dyDescent="0.2">
      <c r="A1753" s="106" t="s">
        <v>35</v>
      </c>
      <c r="B1753" s="106" t="s">
        <v>17</v>
      </c>
      <c r="C1753" s="107">
        <v>19907</v>
      </c>
      <c r="D1753" s="107">
        <v>43407</v>
      </c>
      <c r="E1753" s="107">
        <v>43411</v>
      </c>
      <c r="F1753" s="108">
        <v>43439</v>
      </c>
      <c r="G1753" s="109">
        <v>42000</v>
      </c>
      <c r="H1753" s="109">
        <v>36.82</v>
      </c>
      <c r="I1753" s="109">
        <v>0</v>
      </c>
      <c r="J1753" s="109">
        <f t="shared" si="27"/>
        <v>42036.82</v>
      </c>
    </row>
    <row r="1754" spans="1:10" s="102" customFormat="1" ht="18" customHeight="1" x14ac:dyDescent="0.2">
      <c r="A1754" s="106" t="s">
        <v>39</v>
      </c>
      <c r="B1754" s="106" t="s">
        <v>17</v>
      </c>
      <c r="C1754" s="107">
        <v>19907</v>
      </c>
      <c r="D1754" s="107">
        <v>43407</v>
      </c>
      <c r="E1754" s="107">
        <v>43411</v>
      </c>
      <c r="F1754" s="108">
        <v>43439</v>
      </c>
      <c r="G1754" s="109">
        <v>126000</v>
      </c>
      <c r="H1754" s="109">
        <v>110.46</v>
      </c>
      <c r="I1754" s="109">
        <v>0</v>
      </c>
      <c r="J1754" s="109">
        <f t="shared" si="27"/>
        <v>126110.46</v>
      </c>
    </row>
    <row r="1755" spans="1:10" s="102" customFormat="1" ht="18" customHeight="1" x14ac:dyDescent="0.2">
      <c r="A1755" s="106" t="s">
        <v>32</v>
      </c>
      <c r="B1755" s="106" t="s">
        <v>17</v>
      </c>
      <c r="C1755" s="107">
        <v>12797</v>
      </c>
      <c r="D1755" s="107">
        <v>43075</v>
      </c>
      <c r="E1755" s="107">
        <v>43102</v>
      </c>
      <c r="F1755" s="108">
        <v>43118</v>
      </c>
      <c r="G1755" s="109">
        <v>12000</v>
      </c>
      <c r="H1755" s="109">
        <v>12.819999999999999</v>
      </c>
      <c r="I1755" s="109">
        <v>0</v>
      </c>
      <c r="J1755" s="109">
        <f t="shared" si="27"/>
        <v>12012.82</v>
      </c>
    </row>
    <row r="1756" spans="1:10" s="102" customFormat="1" ht="18" customHeight="1" x14ac:dyDescent="0.2">
      <c r="A1756" s="106" t="s">
        <v>32</v>
      </c>
      <c r="B1756" s="106" t="s">
        <v>17</v>
      </c>
      <c r="C1756" s="107">
        <v>13553</v>
      </c>
      <c r="D1756" s="107">
        <v>43393</v>
      </c>
      <c r="E1756" s="107">
        <v>43398</v>
      </c>
      <c r="F1756" s="108">
        <v>43413</v>
      </c>
      <c r="G1756" s="109">
        <v>20500</v>
      </c>
      <c r="H1756" s="109">
        <v>11.23</v>
      </c>
      <c r="I1756" s="109">
        <v>0</v>
      </c>
      <c r="J1756" s="109">
        <f t="shared" si="27"/>
        <v>20511.23</v>
      </c>
    </row>
    <row r="1757" spans="1:10" s="102" customFormat="1" ht="18" customHeight="1" x14ac:dyDescent="0.2">
      <c r="A1757" s="106" t="s">
        <v>37</v>
      </c>
      <c r="B1757" s="106" t="s">
        <v>13</v>
      </c>
      <c r="C1757" s="107">
        <v>18881</v>
      </c>
      <c r="D1757" s="107">
        <v>43219</v>
      </c>
      <c r="E1757" s="107">
        <v>43241</v>
      </c>
      <c r="F1757" s="108">
        <v>43241</v>
      </c>
      <c r="G1757" s="109">
        <v>10000</v>
      </c>
      <c r="H1757" s="109">
        <v>6.03</v>
      </c>
      <c r="I1757" s="109">
        <v>0</v>
      </c>
      <c r="J1757" s="109">
        <f t="shared" si="27"/>
        <v>10006.030000000001</v>
      </c>
    </row>
    <row r="1758" spans="1:10" s="102" customFormat="1" ht="18" customHeight="1" x14ac:dyDescent="0.2">
      <c r="A1758" s="106" t="s">
        <v>31</v>
      </c>
      <c r="B1758" s="106" t="s">
        <v>17</v>
      </c>
      <c r="C1758" s="107">
        <v>24571</v>
      </c>
      <c r="D1758" s="107">
        <v>43214</v>
      </c>
      <c r="E1758" s="107">
        <v>43217</v>
      </c>
      <c r="F1758" s="108">
        <v>43243</v>
      </c>
      <c r="G1758" s="109">
        <v>42000</v>
      </c>
      <c r="H1758" s="109">
        <v>32.22</v>
      </c>
      <c r="I1758" s="109">
        <v>0</v>
      </c>
      <c r="J1758" s="109">
        <f t="shared" si="27"/>
        <v>42032.22</v>
      </c>
    </row>
    <row r="1759" spans="1:10" s="102" customFormat="1" ht="18" customHeight="1" x14ac:dyDescent="0.2">
      <c r="A1759" s="106" t="s">
        <v>33</v>
      </c>
      <c r="B1759" s="106" t="s">
        <v>17</v>
      </c>
      <c r="C1759" s="107">
        <v>24571</v>
      </c>
      <c r="D1759" s="107">
        <v>43214</v>
      </c>
      <c r="E1759" s="107">
        <v>43217</v>
      </c>
      <c r="F1759" s="108">
        <v>43243</v>
      </c>
      <c r="G1759" s="109">
        <v>42000</v>
      </c>
      <c r="H1759" s="109">
        <v>33.369999999999997</v>
      </c>
      <c r="I1759" s="109">
        <v>0</v>
      </c>
      <c r="J1759" s="109">
        <f t="shared" si="27"/>
        <v>42033.37</v>
      </c>
    </row>
    <row r="1760" spans="1:10" s="102" customFormat="1" ht="18" customHeight="1" x14ac:dyDescent="0.2">
      <c r="A1760" s="106" t="s">
        <v>32</v>
      </c>
      <c r="B1760" s="106" t="s">
        <v>13</v>
      </c>
      <c r="C1760" s="107">
        <v>8720</v>
      </c>
      <c r="D1760" s="107">
        <v>41957</v>
      </c>
      <c r="E1760" s="107">
        <v>41981</v>
      </c>
      <c r="F1760" s="108">
        <v>42096</v>
      </c>
      <c r="G1760" s="109">
        <v>9000</v>
      </c>
      <c r="H1760" s="109">
        <v>34.75</v>
      </c>
      <c r="I1760" s="109">
        <v>0</v>
      </c>
      <c r="J1760" s="109">
        <f t="shared" si="27"/>
        <v>9034.75</v>
      </c>
    </row>
    <row r="1761" spans="1:10" s="102" customFormat="1" ht="18" customHeight="1" x14ac:dyDescent="0.2">
      <c r="A1761" s="106" t="s">
        <v>32</v>
      </c>
      <c r="B1761" s="106" t="s">
        <v>13</v>
      </c>
      <c r="C1761" s="107">
        <v>17721</v>
      </c>
      <c r="D1761" s="107">
        <v>42273</v>
      </c>
      <c r="E1761" s="107">
        <v>42289</v>
      </c>
      <c r="F1761" s="108">
        <v>42304</v>
      </c>
      <c r="G1761" s="109">
        <v>44000</v>
      </c>
      <c r="H1761" s="109">
        <v>37.89</v>
      </c>
      <c r="I1761" s="109">
        <v>0</v>
      </c>
      <c r="J1761" s="109">
        <f t="shared" si="27"/>
        <v>44037.89</v>
      </c>
    </row>
    <row r="1762" spans="1:10" s="102" customFormat="1" ht="18" customHeight="1" x14ac:dyDescent="0.2">
      <c r="A1762" s="106" t="s">
        <v>32</v>
      </c>
      <c r="B1762" s="106" t="s">
        <v>17</v>
      </c>
      <c r="C1762" s="107">
        <v>9113</v>
      </c>
      <c r="D1762" s="107">
        <v>41702</v>
      </c>
      <c r="E1762" s="107">
        <v>41711</v>
      </c>
      <c r="F1762" s="108">
        <v>41754</v>
      </c>
      <c r="G1762" s="109">
        <v>11500</v>
      </c>
      <c r="H1762" s="109">
        <v>16.61</v>
      </c>
      <c r="I1762" s="109">
        <v>0</v>
      </c>
      <c r="J1762" s="109">
        <f t="shared" si="27"/>
        <v>11516.61</v>
      </c>
    </row>
    <row r="1763" spans="1:10" s="102" customFormat="1" ht="18" customHeight="1" x14ac:dyDescent="0.2">
      <c r="A1763" s="106" t="s">
        <v>32</v>
      </c>
      <c r="B1763" s="106" t="s">
        <v>13</v>
      </c>
      <c r="C1763" s="107">
        <v>8378</v>
      </c>
      <c r="D1763" s="107">
        <v>42622</v>
      </c>
      <c r="E1763" s="107">
        <v>42629</v>
      </c>
      <c r="F1763" s="108">
        <v>42705</v>
      </c>
      <c r="G1763" s="109">
        <v>11500</v>
      </c>
      <c r="H1763" s="109">
        <v>26.19</v>
      </c>
      <c r="I1763" s="109">
        <v>0</v>
      </c>
      <c r="J1763" s="109">
        <f t="shared" si="27"/>
        <v>11526.19</v>
      </c>
    </row>
    <row r="1764" spans="1:10" s="102" customFormat="1" ht="18" customHeight="1" x14ac:dyDescent="0.2">
      <c r="A1764" s="106" t="s">
        <v>32</v>
      </c>
      <c r="B1764" s="106" t="s">
        <v>13</v>
      </c>
      <c r="C1764" s="107">
        <v>11718</v>
      </c>
      <c r="D1764" s="107">
        <v>42203</v>
      </c>
      <c r="E1764" s="107">
        <v>42213</v>
      </c>
      <c r="F1764" s="108">
        <v>42247</v>
      </c>
      <c r="G1764" s="109">
        <v>33500</v>
      </c>
      <c r="H1764" s="109">
        <v>40.94</v>
      </c>
      <c r="I1764" s="109">
        <v>0</v>
      </c>
      <c r="J1764" s="109">
        <f t="shared" si="27"/>
        <v>33540.94</v>
      </c>
    </row>
    <row r="1765" spans="1:10" s="102" customFormat="1" ht="18" customHeight="1" x14ac:dyDescent="0.2">
      <c r="A1765" s="106" t="s">
        <v>32</v>
      </c>
      <c r="B1765" s="106" t="s">
        <v>13</v>
      </c>
      <c r="C1765" s="107">
        <v>11716</v>
      </c>
      <c r="D1765" s="107">
        <v>42967</v>
      </c>
      <c r="E1765" s="107">
        <v>42990</v>
      </c>
      <c r="F1765" s="108">
        <v>43004</v>
      </c>
      <c r="G1765" s="109">
        <v>16000</v>
      </c>
      <c r="H1765" s="109">
        <v>14.77</v>
      </c>
      <c r="I1765" s="109">
        <v>0</v>
      </c>
      <c r="J1765" s="109">
        <f t="shared" si="27"/>
        <v>16014.77</v>
      </c>
    </row>
    <row r="1766" spans="1:10" s="102" customFormat="1" ht="18" customHeight="1" x14ac:dyDescent="0.2">
      <c r="A1766" s="106" t="s">
        <v>32</v>
      </c>
      <c r="B1766" s="106" t="s">
        <v>17</v>
      </c>
      <c r="C1766" s="107">
        <v>7848</v>
      </c>
      <c r="D1766" s="107">
        <v>43461</v>
      </c>
      <c r="E1766" s="107">
        <v>43497</v>
      </c>
      <c r="F1766" s="108">
        <v>43517</v>
      </c>
      <c r="G1766" s="109">
        <v>8000</v>
      </c>
      <c r="H1766" s="109">
        <v>12.27</v>
      </c>
      <c r="I1766" s="109">
        <v>0</v>
      </c>
      <c r="J1766" s="109">
        <f t="shared" si="27"/>
        <v>8012.27</v>
      </c>
    </row>
    <row r="1767" spans="1:10" s="102" customFormat="1" ht="18" customHeight="1" x14ac:dyDescent="0.2">
      <c r="A1767" s="106" t="s">
        <v>32</v>
      </c>
      <c r="B1767" s="106" t="s">
        <v>17</v>
      </c>
      <c r="C1767" s="107">
        <v>17452</v>
      </c>
      <c r="D1767" s="107">
        <v>43359</v>
      </c>
      <c r="E1767" s="107">
        <v>43363</v>
      </c>
      <c r="F1767" s="108">
        <v>43375</v>
      </c>
      <c r="G1767" s="109">
        <v>25500</v>
      </c>
      <c r="H1767" s="109">
        <v>11.18</v>
      </c>
      <c r="I1767" s="109">
        <v>0</v>
      </c>
      <c r="J1767" s="109">
        <f t="shared" si="27"/>
        <v>25511.18</v>
      </c>
    </row>
    <row r="1768" spans="1:10" s="102" customFormat="1" ht="18" customHeight="1" x14ac:dyDescent="0.2">
      <c r="A1768" s="106" t="s">
        <v>32</v>
      </c>
      <c r="B1768" s="106" t="s">
        <v>17</v>
      </c>
      <c r="C1768" s="107">
        <v>14634</v>
      </c>
      <c r="D1768" s="107">
        <v>42171</v>
      </c>
      <c r="E1768" s="107">
        <v>42185</v>
      </c>
      <c r="F1768" s="108">
        <v>42198</v>
      </c>
      <c r="G1768" s="109">
        <v>17000</v>
      </c>
      <c r="H1768" s="109">
        <v>12.75</v>
      </c>
      <c r="I1768" s="109">
        <v>0</v>
      </c>
      <c r="J1768" s="109">
        <f t="shared" si="27"/>
        <v>17012.75</v>
      </c>
    </row>
    <row r="1769" spans="1:10" s="102" customFormat="1" ht="18" customHeight="1" x14ac:dyDescent="0.2">
      <c r="A1769" s="106" t="s">
        <v>32</v>
      </c>
      <c r="B1769" s="106" t="s">
        <v>17</v>
      </c>
      <c r="C1769" s="107">
        <v>9311</v>
      </c>
      <c r="D1769" s="107">
        <v>43043</v>
      </c>
      <c r="E1769" s="107">
        <v>43046</v>
      </c>
      <c r="F1769" s="108">
        <v>43081</v>
      </c>
      <c r="G1769" s="109">
        <v>10000</v>
      </c>
      <c r="H1769" s="109">
        <v>10.41</v>
      </c>
      <c r="I1769" s="109">
        <v>0</v>
      </c>
      <c r="J1769" s="109">
        <f t="shared" si="27"/>
        <v>10010.41</v>
      </c>
    </row>
    <row r="1770" spans="1:10" s="102" customFormat="1" ht="18" customHeight="1" x14ac:dyDescent="0.2">
      <c r="A1770" s="106" t="s">
        <v>31</v>
      </c>
      <c r="B1770" s="106" t="s">
        <v>13</v>
      </c>
      <c r="C1770" s="107">
        <v>25984</v>
      </c>
      <c r="D1770" s="107">
        <v>43296</v>
      </c>
      <c r="E1770" s="107">
        <v>43298</v>
      </c>
      <c r="F1770" s="108">
        <v>43328</v>
      </c>
      <c r="G1770" s="109">
        <v>72000</v>
      </c>
      <c r="H1770" s="109">
        <v>63.12</v>
      </c>
      <c r="I1770" s="109">
        <v>0</v>
      </c>
      <c r="J1770" s="109">
        <f t="shared" si="27"/>
        <v>72063.12</v>
      </c>
    </row>
    <row r="1771" spans="1:10" s="102" customFormat="1" ht="18" customHeight="1" x14ac:dyDescent="0.2">
      <c r="A1771" s="106" t="s">
        <v>36</v>
      </c>
      <c r="B1771" s="106" t="s">
        <v>13</v>
      </c>
      <c r="C1771" s="107">
        <v>25984</v>
      </c>
      <c r="D1771" s="107">
        <v>43296</v>
      </c>
      <c r="E1771" s="107">
        <v>43298</v>
      </c>
      <c r="F1771" s="108">
        <v>43328</v>
      </c>
      <c r="G1771" s="109">
        <v>72000</v>
      </c>
      <c r="H1771" s="109">
        <v>63.12</v>
      </c>
      <c r="I1771" s="109">
        <v>0</v>
      </c>
      <c r="J1771" s="109">
        <f t="shared" si="27"/>
        <v>72063.12</v>
      </c>
    </row>
    <row r="1772" spans="1:10" s="102" customFormat="1" ht="18" customHeight="1" x14ac:dyDescent="0.2">
      <c r="A1772" s="106" t="s">
        <v>170</v>
      </c>
      <c r="B1772" s="106" t="s">
        <v>13</v>
      </c>
      <c r="C1772" s="107">
        <v>25984</v>
      </c>
      <c r="D1772" s="107">
        <v>43296</v>
      </c>
      <c r="E1772" s="107">
        <v>43298</v>
      </c>
      <c r="F1772" s="108">
        <v>43328</v>
      </c>
      <c r="G1772" s="109">
        <v>144000</v>
      </c>
      <c r="H1772" s="109">
        <v>126.25</v>
      </c>
      <c r="I1772" s="109">
        <v>0</v>
      </c>
      <c r="J1772" s="109">
        <f t="shared" si="27"/>
        <v>144126.25</v>
      </c>
    </row>
    <row r="1773" spans="1:10" s="102" customFormat="1" ht="18" customHeight="1" x14ac:dyDescent="0.2">
      <c r="A1773" s="106" t="s">
        <v>32</v>
      </c>
      <c r="B1773" s="106" t="s">
        <v>17</v>
      </c>
      <c r="C1773" s="107">
        <v>18711</v>
      </c>
      <c r="D1773" s="107">
        <v>42996</v>
      </c>
      <c r="E1773" s="107">
        <v>42998</v>
      </c>
      <c r="F1773" s="108">
        <v>43013</v>
      </c>
      <c r="G1773" s="109">
        <v>15000</v>
      </c>
      <c r="H1773" s="109">
        <v>6.99</v>
      </c>
      <c r="I1773" s="109">
        <v>0</v>
      </c>
      <c r="J1773" s="109">
        <f t="shared" si="27"/>
        <v>15006.99</v>
      </c>
    </row>
    <row r="1774" spans="1:10" s="102" customFormat="1" ht="18" customHeight="1" x14ac:dyDescent="0.2">
      <c r="A1774" s="106" t="s">
        <v>32</v>
      </c>
      <c r="B1774" s="106" t="s">
        <v>13</v>
      </c>
      <c r="C1774" s="107">
        <v>19288</v>
      </c>
      <c r="D1774" s="107">
        <v>43011</v>
      </c>
      <c r="E1774" s="107">
        <v>43011</v>
      </c>
      <c r="F1774" s="108">
        <v>43017</v>
      </c>
      <c r="G1774" s="109">
        <v>68000</v>
      </c>
      <c r="H1774" s="109">
        <v>0</v>
      </c>
      <c r="I1774" s="109">
        <v>0</v>
      </c>
      <c r="J1774" s="109">
        <f t="shared" si="27"/>
        <v>68000</v>
      </c>
    </row>
    <row r="1775" spans="1:10" s="102" customFormat="1" ht="18" customHeight="1" x14ac:dyDescent="0.2">
      <c r="A1775" s="106" t="s">
        <v>35</v>
      </c>
      <c r="B1775" s="106" t="s">
        <v>13</v>
      </c>
      <c r="C1775" s="107">
        <v>19288</v>
      </c>
      <c r="D1775" s="107">
        <v>43011</v>
      </c>
      <c r="E1775" s="107">
        <v>43011</v>
      </c>
      <c r="F1775" s="108">
        <v>43017</v>
      </c>
      <c r="G1775" s="109">
        <v>68000</v>
      </c>
      <c r="H1775" s="109">
        <v>0</v>
      </c>
      <c r="I1775" s="109">
        <v>0</v>
      </c>
      <c r="J1775" s="109">
        <f t="shared" si="27"/>
        <v>68000</v>
      </c>
    </row>
    <row r="1776" spans="1:10" s="102" customFormat="1" ht="18" customHeight="1" x14ac:dyDescent="0.2">
      <c r="A1776" s="106" t="s">
        <v>32</v>
      </c>
      <c r="B1776" s="106" t="s">
        <v>13</v>
      </c>
      <c r="C1776" s="107">
        <v>11960</v>
      </c>
      <c r="D1776" s="107">
        <v>43078</v>
      </c>
      <c r="E1776" s="107">
        <v>43111</v>
      </c>
      <c r="F1776" s="108">
        <v>43130</v>
      </c>
      <c r="G1776" s="109">
        <v>26500</v>
      </c>
      <c r="H1776" s="109">
        <v>37.75</v>
      </c>
      <c r="I1776" s="109">
        <v>0</v>
      </c>
      <c r="J1776" s="109">
        <f t="shared" si="27"/>
        <v>26537.75</v>
      </c>
    </row>
    <row r="1777" spans="1:10" s="102" customFormat="1" ht="18" customHeight="1" x14ac:dyDescent="0.2">
      <c r="A1777" s="106" t="s">
        <v>32</v>
      </c>
      <c r="B1777" s="106" t="s">
        <v>17</v>
      </c>
      <c r="C1777" s="107">
        <v>16710</v>
      </c>
      <c r="D1777" s="107">
        <v>42524</v>
      </c>
      <c r="E1777" s="107">
        <v>42528</v>
      </c>
      <c r="F1777" s="108">
        <v>42557</v>
      </c>
      <c r="G1777" s="109">
        <v>15000</v>
      </c>
      <c r="H1777" s="109">
        <v>13.56</v>
      </c>
      <c r="I1777" s="109">
        <v>0</v>
      </c>
      <c r="J1777" s="109">
        <f t="shared" si="27"/>
        <v>15013.56</v>
      </c>
    </row>
    <row r="1778" spans="1:10" s="102" customFormat="1" ht="18" customHeight="1" x14ac:dyDescent="0.2">
      <c r="A1778" s="106" t="s">
        <v>32</v>
      </c>
      <c r="B1778" s="106" t="s">
        <v>13</v>
      </c>
      <c r="C1778" s="107">
        <v>9892</v>
      </c>
      <c r="D1778" s="107">
        <v>42548</v>
      </c>
      <c r="E1778" s="107">
        <v>42551</v>
      </c>
      <c r="F1778" s="108">
        <v>42579</v>
      </c>
      <c r="G1778" s="109">
        <v>24500</v>
      </c>
      <c r="H1778" s="109">
        <v>20.81</v>
      </c>
      <c r="I1778" s="109">
        <v>0</v>
      </c>
      <c r="J1778" s="109">
        <f t="shared" si="27"/>
        <v>24520.81</v>
      </c>
    </row>
    <row r="1779" spans="1:10" s="102" customFormat="1" ht="18" customHeight="1" x14ac:dyDescent="0.2">
      <c r="A1779" s="106" t="s">
        <v>32</v>
      </c>
      <c r="B1779" s="106" t="s">
        <v>17</v>
      </c>
      <c r="C1779" s="107">
        <v>12108</v>
      </c>
      <c r="D1779" s="107">
        <v>42527</v>
      </c>
      <c r="E1779" s="107">
        <v>42536</v>
      </c>
      <c r="F1779" s="108">
        <v>42947</v>
      </c>
      <c r="G1779" s="109">
        <v>10000</v>
      </c>
      <c r="H1779" s="109">
        <v>39.700000000000003</v>
      </c>
      <c r="I1779" s="109">
        <v>0</v>
      </c>
      <c r="J1779" s="109">
        <f t="shared" si="27"/>
        <v>10039.700000000001</v>
      </c>
    </row>
    <row r="1780" spans="1:10" s="102" customFormat="1" ht="18" customHeight="1" x14ac:dyDescent="0.2">
      <c r="A1780" s="106" t="s">
        <v>32</v>
      </c>
      <c r="B1780" s="106" t="s">
        <v>13</v>
      </c>
      <c r="C1780" s="107">
        <v>13114</v>
      </c>
      <c r="D1780" s="107">
        <v>43389</v>
      </c>
      <c r="E1780" s="107">
        <v>43391</v>
      </c>
      <c r="F1780" s="108">
        <v>43413</v>
      </c>
      <c r="G1780" s="109">
        <v>16500</v>
      </c>
      <c r="H1780" s="109">
        <v>10.85</v>
      </c>
      <c r="I1780" s="109">
        <v>0</v>
      </c>
      <c r="J1780" s="109">
        <f t="shared" si="27"/>
        <v>16510.849999999999</v>
      </c>
    </row>
    <row r="1781" spans="1:10" s="102" customFormat="1" ht="18" customHeight="1" x14ac:dyDescent="0.2">
      <c r="A1781" s="106" t="s">
        <v>32</v>
      </c>
      <c r="B1781" s="106" t="s">
        <v>13</v>
      </c>
      <c r="C1781" s="107">
        <v>17047</v>
      </c>
      <c r="D1781" s="107">
        <v>43279</v>
      </c>
      <c r="E1781" s="107">
        <v>43283</v>
      </c>
      <c r="F1781" s="108">
        <v>43301</v>
      </c>
      <c r="G1781" s="109">
        <v>26000</v>
      </c>
      <c r="H1781" s="109">
        <v>15.67</v>
      </c>
      <c r="I1781" s="109">
        <v>0</v>
      </c>
      <c r="J1781" s="109">
        <f t="shared" si="27"/>
        <v>26015.67</v>
      </c>
    </row>
    <row r="1782" spans="1:10" s="102" customFormat="1" ht="18" customHeight="1" x14ac:dyDescent="0.2">
      <c r="A1782" s="106" t="s">
        <v>32</v>
      </c>
      <c r="B1782" s="106" t="s">
        <v>17</v>
      </c>
      <c r="C1782" s="107">
        <v>20076</v>
      </c>
      <c r="D1782" s="107">
        <v>42977</v>
      </c>
      <c r="E1782" s="107">
        <v>42983</v>
      </c>
      <c r="F1782" s="108">
        <v>42997</v>
      </c>
      <c r="G1782" s="109">
        <v>33000</v>
      </c>
      <c r="H1782" s="109">
        <v>18.079999999999998</v>
      </c>
      <c r="I1782" s="109">
        <v>0</v>
      </c>
      <c r="J1782" s="109">
        <f t="shared" si="27"/>
        <v>33018.080000000002</v>
      </c>
    </row>
    <row r="1783" spans="1:10" s="102" customFormat="1" ht="18" customHeight="1" x14ac:dyDescent="0.2">
      <c r="A1783" s="106" t="s">
        <v>32</v>
      </c>
      <c r="B1783" s="106" t="s">
        <v>13</v>
      </c>
      <c r="C1783" s="107">
        <v>11599</v>
      </c>
      <c r="D1783" s="107">
        <v>43394</v>
      </c>
      <c r="E1783" s="107">
        <v>43403</v>
      </c>
      <c r="F1783" s="108">
        <v>43437</v>
      </c>
      <c r="G1783" s="109">
        <v>21500</v>
      </c>
      <c r="H1783" s="109">
        <v>21.06</v>
      </c>
      <c r="I1783" s="109">
        <v>0</v>
      </c>
      <c r="J1783" s="109">
        <f t="shared" si="27"/>
        <v>21521.06</v>
      </c>
    </row>
    <row r="1784" spans="1:10" s="102" customFormat="1" ht="18" customHeight="1" x14ac:dyDescent="0.2">
      <c r="A1784" s="106" t="s">
        <v>32</v>
      </c>
      <c r="B1784" s="106" t="s">
        <v>13</v>
      </c>
      <c r="C1784" s="107">
        <v>9205</v>
      </c>
      <c r="D1784" s="107">
        <v>42893</v>
      </c>
      <c r="E1784" s="107">
        <v>42894</v>
      </c>
      <c r="F1784" s="108">
        <v>42919</v>
      </c>
      <c r="G1784" s="109">
        <v>20500</v>
      </c>
      <c r="H1784" s="109">
        <v>14.6</v>
      </c>
      <c r="I1784" s="109">
        <v>0</v>
      </c>
      <c r="J1784" s="109">
        <f t="shared" si="27"/>
        <v>20514.599999999999</v>
      </c>
    </row>
    <row r="1785" spans="1:10" s="102" customFormat="1" ht="18" customHeight="1" x14ac:dyDescent="0.2">
      <c r="A1785" s="106" t="s">
        <v>36</v>
      </c>
      <c r="B1785" s="106" t="s">
        <v>13</v>
      </c>
      <c r="C1785" s="107">
        <v>28429</v>
      </c>
      <c r="D1785" s="107">
        <v>41666</v>
      </c>
      <c r="E1785" s="107">
        <v>43402</v>
      </c>
      <c r="F1785" s="108">
        <v>43447</v>
      </c>
      <c r="G1785" s="109">
        <v>30500</v>
      </c>
      <c r="H1785" s="109">
        <v>1509.75</v>
      </c>
      <c r="I1785" s="109">
        <v>0</v>
      </c>
      <c r="J1785" s="109">
        <f t="shared" si="27"/>
        <v>32009.75</v>
      </c>
    </row>
    <row r="1786" spans="1:10" s="102" customFormat="1" ht="18" customHeight="1" x14ac:dyDescent="0.2">
      <c r="A1786" s="106" t="s">
        <v>38</v>
      </c>
      <c r="B1786" s="106" t="s">
        <v>13</v>
      </c>
      <c r="C1786" s="107">
        <v>28429</v>
      </c>
      <c r="D1786" s="107">
        <v>41666</v>
      </c>
      <c r="E1786" s="107">
        <v>43402</v>
      </c>
      <c r="F1786" s="108">
        <v>43447</v>
      </c>
      <c r="G1786" s="109">
        <v>30500</v>
      </c>
      <c r="H1786" s="109">
        <v>1509.75</v>
      </c>
      <c r="I1786" s="109">
        <v>0</v>
      </c>
      <c r="J1786" s="109">
        <f t="shared" si="27"/>
        <v>32009.75</v>
      </c>
    </row>
    <row r="1787" spans="1:10" s="102" customFormat="1" ht="18" customHeight="1" x14ac:dyDescent="0.2">
      <c r="A1787" s="106" t="s">
        <v>34</v>
      </c>
      <c r="B1787" s="106" t="s">
        <v>13</v>
      </c>
      <c r="C1787" s="107">
        <v>28429</v>
      </c>
      <c r="D1787" s="107">
        <v>41666</v>
      </c>
      <c r="E1787" s="107">
        <v>43402</v>
      </c>
      <c r="F1787" s="108">
        <v>43447</v>
      </c>
      <c r="G1787" s="109">
        <v>91500</v>
      </c>
      <c r="H1787" s="109">
        <v>4526.28</v>
      </c>
      <c r="I1787" s="109">
        <v>0</v>
      </c>
      <c r="J1787" s="109">
        <f t="shared" si="27"/>
        <v>96026.28</v>
      </c>
    </row>
    <row r="1788" spans="1:10" s="102" customFormat="1" ht="18" customHeight="1" x14ac:dyDescent="0.2">
      <c r="A1788" s="106" t="s">
        <v>32</v>
      </c>
      <c r="B1788" s="106" t="s">
        <v>13</v>
      </c>
      <c r="C1788" s="107">
        <v>9288</v>
      </c>
      <c r="D1788" s="107">
        <v>43001</v>
      </c>
      <c r="E1788" s="107">
        <v>43019</v>
      </c>
      <c r="F1788" s="108">
        <v>43049</v>
      </c>
      <c r="G1788" s="109">
        <v>15500</v>
      </c>
      <c r="H1788" s="109">
        <v>20.38</v>
      </c>
      <c r="I1788" s="109">
        <v>0</v>
      </c>
      <c r="J1788" s="109">
        <f t="shared" si="27"/>
        <v>15520.38</v>
      </c>
    </row>
    <row r="1789" spans="1:10" s="102" customFormat="1" ht="18" customHeight="1" x14ac:dyDescent="0.2">
      <c r="A1789" s="106" t="s">
        <v>32</v>
      </c>
      <c r="B1789" s="106" t="s">
        <v>13</v>
      </c>
      <c r="C1789" s="107">
        <v>10490</v>
      </c>
      <c r="D1789" s="107">
        <v>43096</v>
      </c>
      <c r="E1789" s="107">
        <v>43112</v>
      </c>
      <c r="F1789" s="108">
        <v>43147</v>
      </c>
      <c r="G1789" s="109">
        <v>19000</v>
      </c>
      <c r="H1789" s="109">
        <v>20.65</v>
      </c>
      <c r="I1789" s="109">
        <v>0</v>
      </c>
      <c r="J1789" s="109">
        <f t="shared" si="27"/>
        <v>19020.650000000001</v>
      </c>
    </row>
    <row r="1790" spans="1:10" s="102" customFormat="1" ht="18" customHeight="1" x14ac:dyDescent="0.2">
      <c r="A1790" s="106" t="s">
        <v>32</v>
      </c>
      <c r="B1790" s="106" t="s">
        <v>13</v>
      </c>
      <c r="C1790" s="107">
        <v>14776</v>
      </c>
      <c r="D1790" s="107">
        <v>43206</v>
      </c>
      <c r="E1790" s="107">
        <v>43209</v>
      </c>
      <c r="F1790" s="108">
        <v>43231</v>
      </c>
      <c r="G1790" s="109">
        <v>21500</v>
      </c>
      <c r="H1790" s="109">
        <v>14.73</v>
      </c>
      <c r="I1790" s="109">
        <v>0</v>
      </c>
      <c r="J1790" s="109">
        <f t="shared" si="27"/>
        <v>21514.73</v>
      </c>
    </row>
    <row r="1791" spans="1:10" s="102" customFormat="1" ht="18" customHeight="1" x14ac:dyDescent="0.2">
      <c r="A1791" s="106" t="s">
        <v>32</v>
      </c>
      <c r="B1791" s="106" t="s">
        <v>13</v>
      </c>
      <c r="C1791" s="107">
        <v>6789</v>
      </c>
      <c r="D1791" s="107">
        <v>42639</v>
      </c>
      <c r="E1791" s="107">
        <v>42646</v>
      </c>
      <c r="F1791" s="108">
        <v>42660</v>
      </c>
      <c r="G1791" s="109">
        <v>14000</v>
      </c>
      <c r="H1791" s="109">
        <v>8.0500000000000007</v>
      </c>
      <c r="I1791" s="109">
        <v>0</v>
      </c>
      <c r="J1791" s="109">
        <f t="shared" si="27"/>
        <v>14008.05</v>
      </c>
    </row>
    <row r="1792" spans="1:10" s="102" customFormat="1" ht="18" customHeight="1" x14ac:dyDescent="0.2">
      <c r="A1792" s="106" t="s">
        <v>32</v>
      </c>
      <c r="B1792" s="106" t="s">
        <v>13</v>
      </c>
      <c r="C1792" s="107">
        <v>14838</v>
      </c>
      <c r="D1792" s="107">
        <v>42057</v>
      </c>
      <c r="E1792" s="107">
        <v>42074</v>
      </c>
      <c r="F1792" s="108">
        <v>42122</v>
      </c>
      <c r="G1792" s="109">
        <v>19000</v>
      </c>
      <c r="H1792" s="109">
        <v>34.32</v>
      </c>
      <c r="I1792" s="109">
        <v>0</v>
      </c>
      <c r="J1792" s="109">
        <f t="shared" si="27"/>
        <v>19034.32</v>
      </c>
    </row>
    <row r="1793" spans="1:10" s="102" customFormat="1" ht="18" customHeight="1" x14ac:dyDescent="0.2">
      <c r="A1793" s="106" t="s">
        <v>32</v>
      </c>
      <c r="B1793" s="106" t="s">
        <v>17</v>
      </c>
      <c r="C1793" s="107">
        <v>5834</v>
      </c>
      <c r="D1793" s="107">
        <v>42805</v>
      </c>
      <c r="E1793" s="107">
        <v>42815</v>
      </c>
      <c r="F1793" s="108">
        <v>42843</v>
      </c>
      <c r="G1793" s="109">
        <v>8000</v>
      </c>
      <c r="H1793" s="109">
        <v>8.32</v>
      </c>
      <c r="I1793" s="109">
        <v>0</v>
      </c>
      <c r="J1793" s="109">
        <f t="shared" si="27"/>
        <v>8008.32</v>
      </c>
    </row>
    <row r="1794" spans="1:10" s="102" customFormat="1" ht="18" customHeight="1" x14ac:dyDescent="0.2">
      <c r="A1794" s="106" t="s">
        <v>32</v>
      </c>
      <c r="B1794" s="106" t="s">
        <v>17</v>
      </c>
      <c r="C1794" s="107">
        <v>9019</v>
      </c>
      <c r="D1794" s="107">
        <v>43202</v>
      </c>
      <c r="E1794" s="107">
        <v>43221</v>
      </c>
      <c r="F1794" s="108">
        <v>43255</v>
      </c>
      <c r="G1794" s="109">
        <v>10500</v>
      </c>
      <c r="H1794" s="109">
        <v>12.16</v>
      </c>
      <c r="I1794" s="109">
        <v>0</v>
      </c>
      <c r="J1794" s="109">
        <f t="shared" si="27"/>
        <v>10512.16</v>
      </c>
    </row>
    <row r="1795" spans="1:10" s="102" customFormat="1" ht="18" customHeight="1" x14ac:dyDescent="0.2">
      <c r="A1795" s="106" t="s">
        <v>32</v>
      </c>
      <c r="B1795" s="106" t="s">
        <v>13</v>
      </c>
      <c r="C1795" s="107">
        <v>10029</v>
      </c>
      <c r="D1795" s="107">
        <v>42786</v>
      </c>
      <c r="E1795" s="107">
        <v>42789</v>
      </c>
      <c r="F1795" s="108">
        <v>42796</v>
      </c>
      <c r="G1795" s="109">
        <v>15000</v>
      </c>
      <c r="H1795" s="109">
        <v>4.1100000000000003</v>
      </c>
      <c r="I1795" s="109">
        <v>0</v>
      </c>
      <c r="J1795" s="109">
        <f t="shared" si="27"/>
        <v>15004.11</v>
      </c>
    </row>
    <row r="1796" spans="1:10" s="102" customFormat="1" ht="18" customHeight="1" x14ac:dyDescent="0.2">
      <c r="A1796" s="106" t="s">
        <v>32</v>
      </c>
      <c r="B1796" s="106" t="s">
        <v>17</v>
      </c>
      <c r="C1796" s="107">
        <v>8273</v>
      </c>
      <c r="D1796" s="107">
        <v>41796</v>
      </c>
      <c r="E1796" s="107">
        <v>41807</v>
      </c>
      <c r="F1796" s="108">
        <v>41842</v>
      </c>
      <c r="G1796" s="109">
        <v>9500</v>
      </c>
      <c r="H1796" s="109">
        <v>12.14</v>
      </c>
      <c r="I1796" s="109">
        <v>0</v>
      </c>
      <c r="J1796" s="109">
        <f t="shared" si="27"/>
        <v>9512.14</v>
      </c>
    </row>
    <row r="1797" spans="1:10" s="102" customFormat="1" ht="18" customHeight="1" x14ac:dyDescent="0.2">
      <c r="A1797" s="106" t="s">
        <v>32</v>
      </c>
      <c r="B1797" s="106" t="s">
        <v>13</v>
      </c>
      <c r="C1797" s="107">
        <v>14662</v>
      </c>
      <c r="D1797" s="107">
        <v>42827</v>
      </c>
      <c r="E1797" s="107">
        <v>42836</v>
      </c>
      <c r="F1797" s="108">
        <v>42845</v>
      </c>
      <c r="G1797" s="109">
        <v>20000</v>
      </c>
      <c r="H1797" s="109">
        <v>9.86</v>
      </c>
      <c r="I1797" s="109">
        <v>0</v>
      </c>
      <c r="J1797" s="109">
        <f t="shared" si="27"/>
        <v>20009.86</v>
      </c>
    </row>
    <row r="1798" spans="1:10" s="102" customFormat="1" ht="18" customHeight="1" x14ac:dyDescent="0.2">
      <c r="A1798" s="106" t="s">
        <v>32</v>
      </c>
      <c r="B1798" s="106" t="s">
        <v>13</v>
      </c>
      <c r="C1798" s="107">
        <v>7495</v>
      </c>
      <c r="D1798" s="107">
        <v>43010</v>
      </c>
      <c r="E1798" s="107">
        <v>43035</v>
      </c>
      <c r="F1798" s="108">
        <v>43049</v>
      </c>
      <c r="G1798" s="109">
        <v>9500</v>
      </c>
      <c r="H1798" s="109">
        <v>10.15</v>
      </c>
      <c r="I1798" s="109">
        <v>0</v>
      </c>
      <c r="J1798" s="109">
        <f t="shared" si="27"/>
        <v>9510.15</v>
      </c>
    </row>
    <row r="1799" spans="1:10" s="102" customFormat="1" ht="18" customHeight="1" x14ac:dyDescent="0.2">
      <c r="A1799" s="106" t="s">
        <v>32</v>
      </c>
      <c r="B1799" s="106" t="s">
        <v>17</v>
      </c>
      <c r="C1799" s="107">
        <v>10254</v>
      </c>
      <c r="D1799" s="107">
        <v>42575</v>
      </c>
      <c r="E1799" s="107">
        <v>42579</v>
      </c>
      <c r="F1799" s="108">
        <v>42619</v>
      </c>
      <c r="G1799" s="109">
        <v>11500</v>
      </c>
      <c r="H1799" s="109">
        <v>13.86</v>
      </c>
      <c r="I1799" s="109">
        <v>0</v>
      </c>
      <c r="J1799" s="109">
        <f t="shared" si="27"/>
        <v>11513.86</v>
      </c>
    </row>
    <row r="1800" spans="1:10" s="102" customFormat="1" ht="18" customHeight="1" x14ac:dyDescent="0.2">
      <c r="A1800" s="106" t="s">
        <v>32</v>
      </c>
      <c r="B1800" s="106" t="s">
        <v>13</v>
      </c>
      <c r="C1800" s="107">
        <v>17362</v>
      </c>
      <c r="D1800" s="107">
        <v>43030</v>
      </c>
      <c r="E1800" s="107">
        <v>43038</v>
      </c>
      <c r="F1800" s="108">
        <v>43046</v>
      </c>
      <c r="G1800" s="109">
        <v>10500</v>
      </c>
      <c r="H1800" s="109">
        <v>4.46</v>
      </c>
      <c r="I1800" s="109">
        <v>0</v>
      </c>
      <c r="J1800" s="109">
        <f t="shared" ref="J1800:J1863" si="28">+G1800+H1800+I1800</f>
        <v>10504.46</v>
      </c>
    </row>
    <row r="1801" spans="1:10" s="102" customFormat="1" ht="18" customHeight="1" x14ac:dyDescent="0.2">
      <c r="A1801" s="106" t="s">
        <v>32</v>
      </c>
      <c r="B1801" s="106" t="s">
        <v>13</v>
      </c>
      <c r="C1801" s="107">
        <v>15632</v>
      </c>
      <c r="D1801" s="107">
        <v>42433</v>
      </c>
      <c r="E1801" s="107">
        <v>42445</v>
      </c>
      <c r="F1801" s="108">
        <v>42453</v>
      </c>
      <c r="G1801" s="109">
        <v>22500</v>
      </c>
      <c r="H1801" s="109">
        <v>12.32</v>
      </c>
      <c r="I1801" s="109">
        <v>0</v>
      </c>
      <c r="J1801" s="109">
        <f t="shared" si="28"/>
        <v>22512.32</v>
      </c>
    </row>
    <row r="1802" spans="1:10" s="102" customFormat="1" ht="18" customHeight="1" x14ac:dyDescent="0.2">
      <c r="A1802" s="106" t="s">
        <v>32</v>
      </c>
      <c r="B1802" s="106" t="s">
        <v>13</v>
      </c>
      <c r="C1802" s="107">
        <v>20165</v>
      </c>
      <c r="D1802" s="107">
        <v>42750</v>
      </c>
      <c r="E1802" s="107">
        <v>42754</v>
      </c>
      <c r="F1802" s="108">
        <v>42769</v>
      </c>
      <c r="G1802" s="109">
        <v>59000</v>
      </c>
      <c r="H1802" s="109">
        <v>30.71</v>
      </c>
      <c r="I1802" s="109">
        <v>0</v>
      </c>
      <c r="J1802" s="109">
        <f t="shared" si="28"/>
        <v>59030.71</v>
      </c>
    </row>
    <row r="1803" spans="1:10" s="102" customFormat="1" ht="18" customHeight="1" x14ac:dyDescent="0.2">
      <c r="A1803" s="106" t="s">
        <v>35</v>
      </c>
      <c r="B1803" s="106" t="s">
        <v>13</v>
      </c>
      <c r="C1803" s="107">
        <v>20165</v>
      </c>
      <c r="D1803" s="107">
        <v>42750</v>
      </c>
      <c r="E1803" s="107">
        <v>42754</v>
      </c>
      <c r="F1803" s="108">
        <v>42769</v>
      </c>
      <c r="G1803" s="109">
        <v>59000</v>
      </c>
      <c r="H1803" s="109">
        <v>30.71</v>
      </c>
      <c r="I1803" s="109">
        <v>0</v>
      </c>
      <c r="J1803" s="109">
        <f t="shared" si="28"/>
        <v>59030.71</v>
      </c>
    </row>
    <row r="1804" spans="1:10" s="102" customFormat="1" ht="18" customHeight="1" x14ac:dyDescent="0.2">
      <c r="A1804" s="106" t="s">
        <v>32</v>
      </c>
      <c r="B1804" s="106" t="s">
        <v>13</v>
      </c>
      <c r="C1804" s="107">
        <v>16328</v>
      </c>
      <c r="D1804" s="107">
        <v>42168</v>
      </c>
      <c r="E1804" s="107">
        <v>42200</v>
      </c>
      <c r="F1804" s="108">
        <v>42270</v>
      </c>
      <c r="G1804" s="109">
        <v>29000</v>
      </c>
      <c r="H1804" s="109">
        <v>82.17</v>
      </c>
      <c r="I1804" s="109">
        <v>0</v>
      </c>
      <c r="J1804" s="109">
        <f t="shared" si="28"/>
        <v>29082.17</v>
      </c>
    </row>
    <row r="1805" spans="1:10" s="102" customFormat="1" ht="18" customHeight="1" x14ac:dyDescent="0.2">
      <c r="A1805" s="106" t="s">
        <v>32</v>
      </c>
      <c r="B1805" s="106" t="s">
        <v>13</v>
      </c>
      <c r="C1805" s="107">
        <v>9809</v>
      </c>
      <c r="D1805" s="107">
        <v>42775</v>
      </c>
      <c r="E1805" s="107">
        <v>42780</v>
      </c>
      <c r="F1805" s="108">
        <v>42913</v>
      </c>
      <c r="G1805" s="109">
        <v>10500</v>
      </c>
      <c r="H1805" s="109">
        <v>9.2000000000000171</v>
      </c>
      <c r="I1805" s="109">
        <v>0</v>
      </c>
      <c r="J1805" s="109">
        <f t="shared" si="28"/>
        <v>10509.2</v>
      </c>
    </row>
    <row r="1806" spans="1:10" s="102" customFormat="1" ht="18" customHeight="1" x14ac:dyDescent="0.2">
      <c r="A1806" s="106" t="s">
        <v>32</v>
      </c>
      <c r="B1806" s="106" t="s">
        <v>13</v>
      </c>
      <c r="C1806" s="107">
        <v>12650</v>
      </c>
      <c r="D1806" s="107">
        <v>42954</v>
      </c>
      <c r="E1806" s="107">
        <v>42956</v>
      </c>
      <c r="F1806" s="108">
        <v>42968</v>
      </c>
      <c r="G1806" s="109">
        <v>13000</v>
      </c>
      <c r="H1806" s="109">
        <v>4.99</v>
      </c>
      <c r="I1806" s="109">
        <v>0</v>
      </c>
      <c r="J1806" s="109">
        <f t="shared" si="28"/>
        <v>13004.99</v>
      </c>
    </row>
    <row r="1807" spans="1:10" s="102" customFormat="1" ht="18" customHeight="1" x14ac:dyDescent="0.2">
      <c r="A1807" s="106" t="s">
        <v>32</v>
      </c>
      <c r="B1807" s="106" t="s">
        <v>17</v>
      </c>
      <c r="C1807" s="107">
        <v>15970</v>
      </c>
      <c r="D1807" s="107">
        <v>42783</v>
      </c>
      <c r="E1807" s="107">
        <v>42801</v>
      </c>
      <c r="F1807" s="108">
        <v>42808</v>
      </c>
      <c r="G1807" s="109">
        <v>13000</v>
      </c>
      <c r="H1807" s="109">
        <v>8.9</v>
      </c>
      <c r="I1807" s="109">
        <v>0</v>
      </c>
      <c r="J1807" s="109">
        <f t="shared" si="28"/>
        <v>13008.9</v>
      </c>
    </row>
    <row r="1808" spans="1:10" s="102" customFormat="1" ht="18" customHeight="1" x14ac:dyDescent="0.2">
      <c r="A1808" s="106" t="s">
        <v>31</v>
      </c>
      <c r="B1808" s="106" t="s">
        <v>17</v>
      </c>
      <c r="C1808" s="107">
        <v>25020</v>
      </c>
      <c r="D1808" s="107">
        <v>41800</v>
      </c>
      <c r="E1808" s="107">
        <v>41806</v>
      </c>
      <c r="F1808" s="108">
        <v>41835</v>
      </c>
      <c r="G1808" s="109">
        <v>69000</v>
      </c>
      <c r="H1808" s="109">
        <v>67.08</v>
      </c>
      <c r="I1808" s="109">
        <v>0</v>
      </c>
      <c r="J1808" s="109">
        <f t="shared" si="28"/>
        <v>69067.08</v>
      </c>
    </row>
    <row r="1809" spans="1:10" s="102" customFormat="1" ht="18" customHeight="1" x14ac:dyDescent="0.2">
      <c r="A1809" s="106" t="s">
        <v>32</v>
      </c>
      <c r="B1809" s="106" t="s">
        <v>13</v>
      </c>
      <c r="C1809" s="107">
        <v>18013</v>
      </c>
      <c r="D1809" s="107">
        <v>43069</v>
      </c>
      <c r="E1809" s="107">
        <v>43077</v>
      </c>
      <c r="F1809" s="108">
        <v>43096</v>
      </c>
      <c r="G1809" s="109">
        <v>31000</v>
      </c>
      <c r="H1809" s="109">
        <v>22.93</v>
      </c>
      <c r="I1809" s="109">
        <v>0</v>
      </c>
      <c r="J1809" s="109">
        <f t="shared" si="28"/>
        <v>31022.93</v>
      </c>
    </row>
    <row r="1810" spans="1:10" s="102" customFormat="1" ht="18" customHeight="1" x14ac:dyDescent="0.2">
      <c r="A1810" s="106" t="s">
        <v>32</v>
      </c>
      <c r="B1810" s="106" t="s">
        <v>13</v>
      </c>
      <c r="C1810" s="107">
        <v>16064</v>
      </c>
      <c r="D1810" s="107">
        <v>42123</v>
      </c>
      <c r="E1810" s="107">
        <v>42135</v>
      </c>
      <c r="F1810" s="108">
        <v>42172</v>
      </c>
      <c r="G1810" s="109">
        <v>31000</v>
      </c>
      <c r="H1810" s="109">
        <v>41.14</v>
      </c>
      <c r="I1810" s="109">
        <v>0</v>
      </c>
      <c r="J1810" s="109">
        <f t="shared" si="28"/>
        <v>31041.14</v>
      </c>
    </row>
    <row r="1811" spans="1:10" s="102" customFormat="1" ht="18" customHeight="1" x14ac:dyDescent="0.2">
      <c r="A1811" s="106" t="s">
        <v>32</v>
      </c>
      <c r="B1811" s="106" t="s">
        <v>13</v>
      </c>
      <c r="C1811" s="107">
        <v>15903</v>
      </c>
      <c r="D1811" s="107">
        <v>41958</v>
      </c>
      <c r="E1811" s="107">
        <v>41962</v>
      </c>
      <c r="F1811" s="108">
        <v>41976</v>
      </c>
      <c r="G1811" s="109">
        <v>50000</v>
      </c>
      <c r="H1811" s="109">
        <v>25</v>
      </c>
      <c r="I1811" s="109">
        <v>0</v>
      </c>
      <c r="J1811" s="109">
        <f t="shared" si="28"/>
        <v>50025</v>
      </c>
    </row>
    <row r="1812" spans="1:10" s="102" customFormat="1" ht="18" customHeight="1" x14ac:dyDescent="0.2">
      <c r="A1812" s="106" t="s">
        <v>32</v>
      </c>
      <c r="B1812" s="106" t="s">
        <v>13</v>
      </c>
      <c r="C1812" s="107">
        <v>15128</v>
      </c>
      <c r="D1812" s="107">
        <v>42369</v>
      </c>
      <c r="E1812" s="107">
        <v>42374</v>
      </c>
      <c r="F1812" s="108">
        <v>42396</v>
      </c>
      <c r="G1812" s="109">
        <v>37000</v>
      </c>
      <c r="H1812" s="109">
        <v>27.76</v>
      </c>
      <c r="I1812" s="109">
        <v>0</v>
      </c>
      <c r="J1812" s="109">
        <f t="shared" si="28"/>
        <v>37027.760000000002</v>
      </c>
    </row>
    <row r="1813" spans="1:10" s="102" customFormat="1" ht="18" customHeight="1" x14ac:dyDescent="0.2">
      <c r="A1813" s="106" t="s">
        <v>31</v>
      </c>
      <c r="B1813" s="106" t="s">
        <v>17</v>
      </c>
      <c r="C1813" s="107">
        <v>22813</v>
      </c>
      <c r="D1813" s="107">
        <v>42907</v>
      </c>
      <c r="E1813" s="107">
        <v>42908</v>
      </c>
      <c r="F1813" s="108">
        <v>42922</v>
      </c>
      <c r="G1813" s="109">
        <v>73000</v>
      </c>
      <c r="H1813" s="109">
        <v>30</v>
      </c>
      <c r="I1813" s="109">
        <v>0</v>
      </c>
      <c r="J1813" s="109">
        <f t="shared" si="28"/>
        <v>73030</v>
      </c>
    </row>
    <row r="1814" spans="1:10" s="102" customFormat="1" ht="18" customHeight="1" x14ac:dyDescent="0.2">
      <c r="A1814" s="106" t="s">
        <v>33</v>
      </c>
      <c r="B1814" s="106" t="s">
        <v>17</v>
      </c>
      <c r="C1814" s="107">
        <v>22813</v>
      </c>
      <c r="D1814" s="107">
        <v>42907</v>
      </c>
      <c r="E1814" s="107">
        <v>42908</v>
      </c>
      <c r="F1814" s="108">
        <v>42922</v>
      </c>
      <c r="G1814" s="109">
        <v>73000</v>
      </c>
      <c r="H1814" s="109">
        <v>30</v>
      </c>
      <c r="I1814" s="109">
        <v>0</v>
      </c>
      <c r="J1814" s="109">
        <f t="shared" si="28"/>
        <v>73030</v>
      </c>
    </row>
    <row r="1815" spans="1:10" s="102" customFormat="1" ht="18" customHeight="1" x14ac:dyDescent="0.2">
      <c r="A1815" s="106" t="s">
        <v>170</v>
      </c>
      <c r="B1815" s="106" t="s">
        <v>17</v>
      </c>
      <c r="C1815" s="107">
        <v>22813</v>
      </c>
      <c r="D1815" s="107">
        <v>42907</v>
      </c>
      <c r="E1815" s="107">
        <v>42908</v>
      </c>
      <c r="F1815" s="108">
        <v>42922</v>
      </c>
      <c r="G1815" s="109">
        <v>219000</v>
      </c>
      <c r="H1815" s="109">
        <v>90</v>
      </c>
      <c r="I1815" s="109">
        <v>0</v>
      </c>
      <c r="J1815" s="109">
        <f t="shared" si="28"/>
        <v>219090</v>
      </c>
    </row>
    <row r="1816" spans="1:10" s="102" customFormat="1" ht="18" customHeight="1" x14ac:dyDescent="0.2">
      <c r="A1816" s="106" t="s">
        <v>32</v>
      </c>
      <c r="B1816" s="106" t="s">
        <v>13</v>
      </c>
      <c r="C1816" s="107">
        <v>7084</v>
      </c>
      <c r="D1816" s="107">
        <v>42994</v>
      </c>
      <c r="E1816" s="107">
        <v>42999</v>
      </c>
      <c r="F1816" s="108">
        <v>43018</v>
      </c>
      <c r="G1816" s="109">
        <v>10000</v>
      </c>
      <c r="H1816" s="109">
        <v>6.58</v>
      </c>
      <c r="I1816" s="109">
        <v>0</v>
      </c>
      <c r="J1816" s="109">
        <f t="shared" si="28"/>
        <v>10006.58</v>
      </c>
    </row>
    <row r="1817" spans="1:10" s="102" customFormat="1" ht="18" customHeight="1" x14ac:dyDescent="0.2">
      <c r="A1817" s="106" t="s">
        <v>32</v>
      </c>
      <c r="B1817" s="106" t="s">
        <v>13</v>
      </c>
      <c r="C1817" s="107">
        <v>15214</v>
      </c>
      <c r="D1817" s="107">
        <v>42750</v>
      </c>
      <c r="E1817" s="107">
        <v>42762</v>
      </c>
      <c r="F1817" s="108">
        <v>42825</v>
      </c>
      <c r="G1817" s="109">
        <v>26000</v>
      </c>
      <c r="H1817" s="109">
        <v>53.42</v>
      </c>
      <c r="I1817" s="109">
        <v>0</v>
      </c>
      <c r="J1817" s="109">
        <f t="shared" si="28"/>
        <v>26053.42</v>
      </c>
    </row>
    <row r="1818" spans="1:10" s="102" customFormat="1" ht="18" customHeight="1" x14ac:dyDescent="0.2">
      <c r="A1818" s="106" t="s">
        <v>32</v>
      </c>
      <c r="B1818" s="106" t="s">
        <v>13</v>
      </c>
      <c r="C1818" s="107">
        <v>8881</v>
      </c>
      <c r="D1818" s="107">
        <v>42599</v>
      </c>
      <c r="E1818" s="107">
        <v>42601</v>
      </c>
      <c r="F1818" s="108">
        <v>42620</v>
      </c>
      <c r="G1818" s="109">
        <v>16500</v>
      </c>
      <c r="H1818" s="109">
        <v>9.49</v>
      </c>
      <c r="I1818" s="109">
        <v>0</v>
      </c>
      <c r="J1818" s="109">
        <f t="shared" si="28"/>
        <v>16509.490000000002</v>
      </c>
    </row>
    <row r="1819" spans="1:10" s="102" customFormat="1" ht="18" customHeight="1" x14ac:dyDescent="0.2">
      <c r="A1819" s="106" t="s">
        <v>32</v>
      </c>
      <c r="B1819" s="106" t="s">
        <v>13</v>
      </c>
      <c r="C1819" s="107">
        <v>11559</v>
      </c>
      <c r="D1819" s="107">
        <v>41756</v>
      </c>
      <c r="E1819" s="107">
        <v>41768</v>
      </c>
      <c r="F1819" s="108">
        <v>41830</v>
      </c>
      <c r="G1819" s="109">
        <v>18500</v>
      </c>
      <c r="H1819" s="109">
        <v>38.04</v>
      </c>
      <c r="I1819" s="109">
        <v>0</v>
      </c>
      <c r="J1819" s="109">
        <f t="shared" si="28"/>
        <v>18538.04</v>
      </c>
    </row>
    <row r="1820" spans="1:10" s="102" customFormat="1" ht="18" customHeight="1" x14ac:dyDescent="0.2">
      <c r="A1820" s="106" t="s">
        <v>32</v>
      </c>
      <c r="B1820" s="106" t="s">
        <v>13</v>
      </c>
      <c r="C1820" s="107">
        <v>15826</v>
      </c>
      <c r="D1820" s="107">
        <v>42231</v>
      </c>
      <c r="E1820" s="107">
        <v>42236</v>
      </c>
      <c r="F1820" s="108">
        <v>42258</v>
      </c>
      <c r="G1820" s="109">
        <v>33500</v>
      </c>
      <c r="H1820" s="109">
        <v>25.13</v>
      </c>
      <c r="I1820" s="109">
        <v>0</v>
      </c>
      <c r="J1820" s="109">
        <f t="shared" si="28"/>
        <v>33525.129999999997</v>
      </c>
    </row>
    <row r="1821" spans="1:10" s="102" customFormat="1" ht="18" customHeight="1" x14ac:dyDescent="0.2">
      <c r="A1821" s="106" t="s">
        <v>32</v>
      </c>
      <c r="B1821" s="106" t="s">
        <v>13</v>
      </c>
      <c r="C1821" s="107">
        <v>8262</v>
      </c>
      <c r="D1821" s="107">
        <v>42816</v>
      </c>
      <c r="E1821" s="107">
        <v>42821</v>
      </c>
      <c r="F1821" s="108">
        <v>42879</v>
      </c>
      <c r="G1821" s="109">
        <v>42500</v>
      </c>
      <c r="H1821" s="109">
        <v>73.36</v>
      </c>
      <c r="I1821" s="109">
        <v>0</v>
      </c>
      <c r="J1821" s="109">
        <f t="shared" si="28"/>
        <v>42573.36</v>
      </c>
    </row>
    <row r="1822" spans="1:10" s="102" customFormat="1" ht="18" customHeight="1" x14ac:dyDescent="0.2">
      <c r="A1822" s="106" t="s">
        <v>32</v>
      </c>
      <c r="B1822" s="106" t="s">
        <v>13</v>
      </c>
      <c r="C1822" s="107">
        <v>14093</v>
      </c>
      <c r="D1822" s="107">
        <v>43441</v>
      </c>
      <c r="E1822" s="107">
        <v>43448</v>
      </c>
      <c r="F1822" s="108">
        <v>43462</v>
      </c>
      <c r="G1822" s="109">
        <v>31000</v>
      </c>
      <c r="H1822" s="109">
        <v>17.84</v>
      </c>
      <c r="I1822" s="109">
        <v>0</v>
      </c>
      <c r="J1822" s="109">
        <f t="shared" si="28"/>
        <v>31017.84</v>
      </c>
    </row>
    <row r="1823" spans="1:10" s="102" customFormat="1" ht="18" customHeight="1" x14ac:dyDescent="0.2">
      <c r="A1823" s="106" t="s">
        <v>32</v>
      </c>
      <c r="B1823" s="106" t="s">
        <v>17</v>
      </c>
      <c r="C1823" s="107">
        <v>9339</v>
      </c>
      <c r="D1823" s="107">
        <v>42548</v>
      </c>
      <c r="E1823" s="107">
        <v>42563</v>
      </c>
      <c r="F1823" s="108">
        <v>42576</v>
      </c>
      <c r="G1823" s="109">
        <v>14000</v>
      </c>
      <c r="H1823" s="109">
        <v>10.74</v>
      </c>
      <c r="I1823" s="109">
        <v>0</v>
      </c>
      <c r="J1823" s="109">
        <f t="shared" si="28"/>
        <v>14010.74</v>
      </c>
    </row>
    <row r="1824" spans="1:10" s="102" customFormat="1" ht="18" customHeight="1" x14ac:dyDescent="0.2">
      <c r="A1824" s="106" t="s">
        <v>32</v>
      </c>
      <c r="B1824" s="106" t="s">
        <v>13</v>
      </c>
      <c r="C1824" s="107">
        <v>16317</v>
      </c>
      <c r="D1824" s="107">
        <v>42639</v>
      </c>
      <c r="E1824" s="107">
        <v>42643</v>
      </c>
      <c r="F1824" s="108">
        <v>42660</v>
      </c>
      <c r="G1824" s="109">
        <v>31000</v>
      </c>
      <c r="H1824" s="109">
        <v>17.84</v>
      </c>
      <c r="I1824" s="109">
        <v>0</v>
      </c>
      <c r="J1824" s="109">
        <f t="shared" si="28"/>
        <v>31017.84</v>
      </c>
    </row>
    <row r="1825" spans="1:10" s="102" customFormat="1" ht="18" customHeight="1" x14ac:dyDescent="0.2">
      <c r="A1825" s="106" t="s">
        <v>32</v>
      </c>
      <c r="B1825" s="106" t="s">
        <v>13</v>
      </c>
      <c r="C1825" s="107">
        <v>7724</v>
      </c>
      <c r="D1825" s="107">
        <v>42607</v>
      </c>
      <c r="E1825" s="107">
        <v>42627</v>
      </c>
      <c r="F1825" s="108">
        <v>42636</v>
      </c>
      <c r="G1825" s="109">
        <v>13500</v>
      </c>
      <c r="H1825" s="109">
        <v>10.73</v>
      </c>
      <c r="I1825" s="109">
        <v>0</v>
      </c>
      <c r="J1825" s="109">
        <f t="shared" si="28"/>
        <v>13510.73</v>
      </c>
    </row>
    <row r="1826" spans="1:10" s="102" customFormat="1" ht="18" customHeight="1" x14ac:dyDescent="0.2">
      <c r="A1826" s="106" t="s">
        <v>32</v>
      </c>
      <c r="B1826" s="106" t="s">
        <v>17</v>
      </c>
      <c r="C1826" s="107">
        <v>8674</v>
      </c>
      <c r="D1826" s="107">
        <v>42443</v>
      </c>
      <c r="E1826" s="107">
        <v>42445</v>
      </c>
      <c r="F1826" s="108">
        <v>42471</v>
      </c>
      <c r="G1826" s="109">
        <v>4500</v>
      </c>
      <c r="H1826" s="109">
        <v>3.46</v>
      </c>
      <c r="I1826" s="109">
        <v>0</v>
      </c>
      <c r="J1826" s="109">
        <f t="shared" si="28"/>
        <v>4503.46</v>
      </c>
    </row>
    <row r="1827" spans="1:10" s="102" customFormat="1" ht="18" customHeight="1" x14ac:dyDescent="0.2">
      <c r="A1827" s="106" t="s">
        <v>32</v>
      </c>
      <c r="B1827" s="106" t="s">
        <v>17</v>
      </c>
      <c r="C1827" s="107">
        <v>7639</v>
      </c>
      <c r="D1827" s="107">
        <v>42233</v>
      </c>
      <c r="E1827" s="107">
        <v>42244</v>
      </c>
      <c r="F1827" s="108">
        <v>42290</v>
      </c>
      <c r="G1827" s="109">
        <v>15000</v>
      </c>
      <c r="H1827" s="109">
        <v>23.76</v>
      </c>
      <c r="I1827" s="109">
        <v>0</v>
      </c>
      <c r="J1827" s="109">
        <f t="shared" si="28"/>
        <v>15023.76</v>
      </c>
    </row>
    <row r="1828" spans="1:10" s="102" customFormat="1" ht="18" customHeight="1" x14ac:dyDescent="0.2">
      <c r="A1828" s="106" t="s">
        <v>32</v>
      </c>
      <c r="B1828" s="106" t="s">
        <v>13</v>
      </c>
      <c r="C1828" s="107">
        <v>9486</v>
      </c>
      <c r="D1828" s="107">
        <v>42327</v>
      </c>
      <c r="E1828" s="107">
        <v>42331</v>
      </c>
      <c r="F1828" s="108">
        <v>42347</v>
      </c>
      <c r="G1828" s="109">
        <v>22000</v>
      </c>
      <c r="H1828" s="109">
        <v>12.22</v>
      </c>
      <c r="I1828" s="109">
        <v>0</v>
      </c>
      <c r="J1828" s="109">
        <f t="shared" si="28"/>
        <v>22012.22</v>
      </c>
    </row>
    <row r="1829" spans="1:10" s="102" customFormat="1" ht="18" customHeight="1" x14ac:dyDescent="0.2">
      <c r="A1829" s="106" t="s">
        <v>32</v>
      </c>
      <c r="B1829" s="106" t="s">
        <v>13</v>
      </c>
      <c r="C1829" s="107">
        <v>18799</v>
      </c>
      <c r="D1829" s="107">
        <v>43112</v>
      </c>
      <c r="E1829" s="107">
        <v>43130</v>
      </c>
      <c r="F1829" s="108">
        <v>43140</v>
      </c>
      <c r="G1829" s="109">
        <v>48000</v>
      </c>
      <c r="H1829" s="109">
        <v>36.82</v>
      </c>
      <c r="I1829" s="109">
        <v>0</v>
      </c>
      <c r="J1829" s="109">
        <f t="shared" si="28"/>
        <v>48036.82</v>
      </c>
    </row>
    <row r="1830" spans="1:10" s="102" customFormat="1" ht="18" customHeight="1" x14ac:dyDescent="0.2">
      <c r="A1830" s="106" t="s">
        <v>31</v>
      </c>
      <c r="B1830" s="106" t="s">
        <v>13</v>
      </c>
      <c r="C1830" s="107">
        <v>19905</v>
      </c>
      <c r="D1830" s="107">
        <v>42666</v>
      </c>
      <c r="E1830" s="107">
        <v>42668</v>
      </c>
      <c r="F1830" s="108">
        <v>42690</v>
      </c>
      <c r="G1830" s="109">
        <v>94000</v>
      </c>
      <c r="H1830" s="109">
        <v>61.81</v>
      </c>
      <c r="I1830" s="109">
        <v>0</v>
      </c>
      <c r="J1830" s="109">
        <f t="shared" si="28"/>
        <v>94061.81</v>
      </c>
    </row>
    <row r="1831" spans="1:10" s="102" customFormat="1" ht="18" customHeight="1" x14ac:dyDescent="0.2">
      <c r="A1831" s="106" t="s">
        <v>37</v>
      </c>
      <c r="B1831" s="106" t="s">
        <v>13</v>
      </c>
      <c r="C1831" s="107">
        <v>19905</v>
      </c>
      <c r="D1831" s="107">
        <v>42666</v>
      </c>
      <c r="E1831" s="107">
        <v>42688</v>
      </c>
      <c r="F1831" s="108">
        <v>42690</v>
      </c>
      <c r="G1831" s="109">
        <v>20000</v>
      </c>
      <c r="H1831" s="109">
        <f>6.58+6.58</f>
        <v>13.16</v>
      </c>
      <c r="I1831" s="109">
        <v>0</v>
      </c>
      <c r="J1831" s="109">
        <f t="shared" si="28"/>
        <v>20013.16</v>
      </c>
    </row>
    <row r="1832" spans="1:10" s="102" customFormat="1" ht="18" customHeight="1" x14ac:dyDescent="0.2">
      <c r="A1832" s="106" t="s">
        <v>33</v>
      </c>
      <c r="B1832" s="106" t="s">
        <v>13</v>
      </c>
      <c r="C1832" s="107">
        <v>19905</v>
      </c>
      <c r="D1832" s="107">
        <v>42666</v>
      </c>
      <c r="E1832" s="107">
        <v>42668</v>
      </c>
      <c r="F1832" s="108">
        <v>42690</v>
      </c>
      <c r="G1832" s="109">
        <v>94000</v>
      </c>
      <c r="H1832" s="109">
        <v>61.81</v>
      </c>
      <c r="I1832" s="109">
        <v>0</v>
      </c>
      <c r="J1832" s="109">
        <f t="shared" si="28"/>
        <v>94061.81</v>
      </c>
    </row>
    <row r="1833" spans="1:10" s="102" customFormat="1" ht="18" customHeight="1" x14ac:dyDescent="0.2">
      <c r="A1833" s="106" t="s">
        <v>170</v>
      </c>
      <c r="B1833" s="106" t="s">
        <v>13</v>
      </c>
      <c r="C1833" s="107">
        <v>19905</v>
      </c>
      <c r="D1833" s="107">
        <v>42666</v>
      </c>
      <c r="E1833" s="107">
        <v>42668</v>
      </c>
      <c r="F1833" s="108">
        <v>42690</v>
      </c>
      <c r="G1833" s="109">
        <v>94000</v>
      </c>
      <c r="H1833" s="109">
        <v>61.81</v>
      </c>
      <c r="I1833" s="109">
        <v>0</v>
      </c>
      <c r="J1833" s="109">
        <f t="shared" si="28"/>
        <v>94061.81</v>
      </c>
    </row>
    <row r="1834" spans="1:10" s="102" customFormat="1" ht="18" customHeight="1" x14ac:dyDescent="0.2">
      <c r="A1834" s="106" t="s">
        <v>32</v>
      </c>
      <c r="B1834" s="106" t="s">
        <v>17</v>
      </c>
      <c r="C1834" s="107">
        <v>11553</v>
      </c>
      <c r="D1834" s="107">
        <v>41974</v>
      </c>
      <c r="E1834" s="107">
        <v>41992</v>
      </c>
      <c r="F1834" s="108">
        <v>42045</v>
      </c>
      <c r="G1834" s="109">
        <v>13000</v>
      </c>
      <c r="H1834" s="109">
        <v>25.64</v>
      </c>
      <c r="I1834" s="109">
        <v>0</v>
      </c>
      <c r="J1834" s="109">
        <f t="shared" si="28"/>
        <v>13025.64</v>
      </c>
    </row>
    <row r="1835" spans="1:10" s="102" customFormat="1" ht="18" customHeight="1" x14ac:dyDescent="0.2">
      <c r="A1835" s="106" t="s">
        <v>32</v>
      </c>
      <c r="B1835" s="106" t="s">
        <v>13</v>
      </c>
      <c r="C1835" s="107">
        <v>6166</v>
      </c>
      <c r="D1835" s="107">
        <v>41955</v>
      </c>
      <c r="E1835" s="107">
        <v>41984</v>
      </c>
      <c r="F1835" s="108">
        <v>42017</v>
      </c>
      <c r="G1835" s="109">
        <v>21000</v>
      </c>
      <c r="H1835" s="109">
        <v>36.159999999999997</v>
      </c>
      <c r="I1835" s="109">
        <v>0</v>
      </c>
      <c r="J1835" s="109">
        <f t="shared" si="28"/>
        <v>21036.16</v>
      </c>
    </row>
    <row r="1836" spans="1:10" s="102" customFormat="1" ht="18" customHeight="1" x14ac:dyDescent="0.2">
      <c r="A1836" s="106" t="s">
        <v>32</v>
      </c>
      <c r="B1836" s="106" t="s">
        <v>13</v>
      </c>
      <c r="C1836" s="107">
        <v>11294</v>
      </c>
      <c r="D1836" s="107">
        <v>42081</v>
      </c>
      <c r="E1836" s="107">
        <v>42088</v>
      </c>
      <c r="F1836" s="108">
        <v>42129</v>
      </c>
      <c r="G1836" s="109">
        <v>31500</v>
      </c>
      <c r="H1836" s="109">
        <v>42</v>
      </c>
      <c r="I1836" s="109">
        <v>0</v>
      </c>
      <c r="J1836" s="109">
        <f t="shared" si="28"/>
        <v>31542</v>
      </c>
    </row>
    <row r="1837" spans="1:10" s="102" customFormat="1" ht="18" customHeight="1" x14ac:dyDescent="0.2">
      <c r="A1837" s="106" t="s">
        <v>32</v>
      </c>
      <c r="B1837" s="106" t="s">
        <v>13</v>
      </c>
      <c r="C1837" s="107">
        <v>18546</v>
      </c>
      <c r="D1837" s="107">
        <v>42769</v>
      </c>
      <c r="E1837" s="107">
        <v>42839</v>
      </c>
      <c r="F1837" s="108">
        <v>42895</v>
      </c>
      <c r="G1837" s="109">
        <v>21000</v>
      </c>
      <c r="H1837" s="109">
        <v>72.5</v>
      </c>
      <c r="I1837" s="109">
        <v>0</v>
      </c>
      <c r="J1837" s="109">
        <f t="shared" si="28"/>
        <v>21072.5</v>
      </c>
    </row>
    <row r="1838" spans="1:10" s="102" customFormat="1" ht="18" customHeight="1" x14ac:dyDescent="0.2">
      <c r="A1838" s="106" t="s">
        <v>32</v>
      </c>
      <c r="B1838" s="106" t="s">
        <v>13</v>
      </c>
      <c r="C1838" s="107">
        <v>9924</v>
      </c>
      <c r="D1838" s="107">
        <v>41921</v>
      </c>
      <c r="E1838" s="107">
        <v>41933</v>
      </c>
      <c r="F1838" s="108">
        <v>41947</v>
      </c>
      <c r="G1838" s="109">
        <v>11000</v>
      </c>
      <c r="H1838" s="109">
        <v>7.94</v>
      </c>
      <c r="I1838" s="109">
        <v>0</v>
      </c>
      <c r="J1838" s="109">
        <f t="shared" si="28"/>
        <v>11007.94</v>
      </c>
    </row>
    <row r="1839" spans="1:10" s="102" customFormat="1" ht="18" customHeight="1" x14ac:dyDescent="0.2">
      <c r="A1839" s="106" t="s">
        <v>32</v>
      </c>
      <c r="B1839" s="106" t="s">
        <v>17</v>
      </c>
      <c r="C1839" s="107">
        <v>9989</v>
      </c>
      <c r="D1839" s="107">
        <v>42055</v>
      </c>
      <c r="E1839" s="107">
        <v>42059</v>
      </c>
      <c r="F1839" s="108">
        <v>42102</v>
      </c>
      <c r="G1839" s="109">
        <v>21000</v>
      </c>
      <c r="H1839" s="109">
        <v>27.42</v>
      </c>
      <c r="I1839" s="109">
        <v>0</v>
      </c>
      <c r="J1839" s="109">
        <f t="shared" si="28"/>
        <v>21027.42</v>
      </c>
    </row>
    <row r="1840" spans="1:10" s="102" customFormat="1" ht="18" customHeight="1" x14ac:dyDescent="0.2">
      <c r="A1840" s="106" t="s">
        <v>32</v>
      </c>
      <c r="B1840" s="106" t="s">
        <v>13</v>
      </c>
      <c r="C1840" s="107">
        <v>8463</v>
      </c>
      <c r="D1840" s="107">
        <v>42294</v>
      </c>
      <c r="E1840" s="107">
        <v>42307</v>
      </c>
      <c r="F1840" s="108">
        <v>42401</v>
      </c>
      <c r="G1840" s="109">
        <v>10000</v>
      </c>
      <c r="H1840" s="109">
        <v>29.76</v>
      </c>
      <c r="I1840" s="109">
        <v>0</v>
      </c>
      <c r="J1840" s="109">
        <f t="shared" si="28"/>
        <v>10029.76</v>
      </c>
    </row>
    <row r="1841" spans="1:10" s="102" customFormat="1" ht="18" customHeight="1" x14ac:dyDescent="0.2">
      <c r="A1841" s="106" t="s">
        <v>32</v>
      </c>
      <c r="B1841" s="106" t="s">
        <v>13</v>
      </c>
      <c r="C1841" s="107">
        <v>16837</v>
      </c>
      <c r="D1841" s="107">
        <v>42908</v>
      </c>
      <c r="E1841" s="107">
        <v>42928</v>
      </c>
      <c r="F1841" s="108">
        <v>42971</v>
      </c>
      <c r="G1841" s="109">
        <v>38500</v>
      </c>
      <c r="H1841" s="109">
        <v>66.45</v>
      </c>
      <c r="I1841" s="109">
        <v>0</v>
      </c>
      <c r="J1841" s="109">
        <f t="shared" si="28"/>
        <v>38566.449999999997</v>
      </c>
    </row>
    <row r="1842" spans="1:10" s="102" customFormat="1" ht="18" customHeight="1" x14ac:dyDescent="0.2">
      <c r="A1842" s="106" t="s">
        <v>32</v>
      </c>
      <c r="B1842" s="106" t="s">
        <v>13</v>
      </c>
      <c r="C1842" s="107">
        <v>9573</v>
      </c>
      <c r="D1842" s="107">
        <v>41820</v>
      </c>
      <c r="E1842" s="107">
        <v>41827</v>
      </c>
      <c r="F1842" s="108">
        <v>41855</v>
      </c>
      <c r="G1842" s="109">
        <v>7500</v>
      </c>
      <c r="H1842" s="109">
        <v>7.28</v>
      </c>
      <c r="I1842" s="109">
        <v>0</v>
      </c>
      <c r="J1842" s="109">
        <f t="shared" si="28"/>
        <v>7507.28</v>
      </c>
    </row>
    <row r="1843" spans="1:10" s="102" customFormat="1" ht="18" customHeight="1" x14ac:dyDescent="0.2">
      <c r="A1843" s="106" t="s">
        <v>32</v>
      </c>
      <c r="B1843" s="106" t="s">
        <v>13</v>
      </c>
      <c r="C1843" s="107">
        <v>13994</v>
      </c>
      <c r="D1843" s="107">
        <v>43170</v>
      </c>
      <c r="E1843" s="107">
        <v>43185</v>
      </c>
      <c r="F1843" s="108">
        <v>43201</v>
      </c>
      <c r="G1843" s="109">
        <v>16000</v>
      </c>
      <c r="H1843" s="109">
        <v>13.59</v>
      </c>
      <c r="I1843" s="109">
        <v>0</v>
      </c>
      <c r="J1843" s="109">
        <f t="shared" si="28"/>
        <v>16013.59</v>
      </c>
    </row>
    <row r="1844" spans="1:10" s="102" customFormat="1" ht="18" customHeight="1" x14ac:dyDescent="0.2">
      <c r="A1844" s="106" t="s">
        <v>32</v>
      </c>
      <c r="B1844" s="106" t="s">
        <v>13</v>
      </c>
      <c r="C1844" s="107">
        <v>10843</v>
      </c>
      <c r="D1844" s="107">
        <v>41938</v>
      </c>
      <c r="E1844" s="107">
        <v>41962</v>
      </c>
      <c r="F1844" s="108">
        <v>42027</v>
      </c>
      <c r="G1844" s="109">
        <v>13000</v>
      </c>
      <c r="H1844" s="109">
        <v>32.130000000000003</v>
      </c>
      <c r="I1844" s="109">
        <v>0</v>
      </c>
      <c r="J1844" s="109">
        <f t="shared" si="28"/>
        <v>13032.13</v>
      </c>
    </row>
    <row r="1845" spans="1:10" s="102" customFormat="1" ht="18" customHeight="1" x14ac:dyDescent="0.2">
      <c r="A1845" s="106" t="s">
        <v>32</v>
      </c>
      <c r="B1845" s="106" t="s">
        <v>13</v>
      </c>
      <c r="C1845" s="107">
        <v>17123</v>
      </c>
      <c r="D1845" s="107">
        <v>42735</v>
      </c>
      <c r="E1845" s="107">
        <v>42739</v>
      </c>
      <c r="F1845" s="108">
        <v>42747</v>
      </c>
      <c r="G1845" s="109">
        <v>7000</v>
      </c>
      <c r="H1845" s="109">
        <v>2.2999999999999998</v>
      </c>
      <c r="I1845" s="109">
        <v>0</v>
      </c>
      <c r="J1845" s="109">
        <f t="shared" si="28"/>
        <v>7002.3</v>
      </c>
    </row>
    <row r="1846" spans="1:10" s="102" customFormat="1" ht="18" customHeight="1" x14ac:dyDescent="0.2">
      <c r="A1846" s="106" t="s">
        <v>32</v>
      </c>
      <c r="B1846" s="106" t="s">
        <v>13</v>
      </c>
      <c r="C1846" s="107">
        <v>14803</v>
      </c>
      <c r="D1846" s="107">
        <v>42762</v>
      </c>
      <c r="E1846" s="107">
        <v>42773</v>
      </c>
      <c r="F1846" s="108">
        <v>42786</v>
      </c>
      <c r="G1846" s="109">
        <v>27500</v>
      </c>
      <c r="H1846" s="109">
        <v>18.079999999999998</v>
      </c>
      <c r="I1846" s="109">
        <v>0</v>
      </c>
      <c r="J1846" s="109">
        <f t="shared" si="28"/>
        <v>27518.080000000002</v>
      </c>
    </row>
    <row r="1847" spans="1:10" s="102" customFormat="1" ht="18" customHeight="1" x14ac:dyDescent="0.2">
      <c r="A1847" s="106" t="s">
        <v>31</v>
      </c>
      <c r="B1847" s="106" t="s">
        <v>17</v>
      </c>
      <c r="C1847" s="107">
        <v>20433</v>
      </c>
      <c r="D1847" s="107">
        <v>42501</v>
      </c>
      <c r="E1847" s="107">
        <v>42507</v>
      </c>
      <c r="F1847" s="108">
        <v>43577</v>
      </c>
      <c r="G1847" s="109">
        <v>46000</v>
      </c>
      <c r="H1847" s="109">
        <v>50.4</v>
      </c>
      <c r="I1847" s="109">
        <v>0</v>
      </c>
      <c r="J1847" s="109">
        <f t="shared" si="28"/>
        <v>46050.400000000001</v>
      </c>
    </row>
    <row r="1848" spans="1:10" s="102" customFormat="1" ht="18" customHeight="1" x14ac:dyDescent="0.2">
      <c r="A1848" s="106" t="s">
        <v>33</v>
      </c>
      <c r="B1848" s="106" t="s">
        <v>17</v>
      </c>
      <c r="C1848" s="107">
        <v>20433</v>
      </c>
      <c r="D1848" s="107">
        <v>42501</v>
      </c>
      <c r="E1848" s="107">
        <v>42507</v>
      </c>
      <c r="F1848" s="108">
        <v>43577</v>
      </c>
      <c r="G1848" s="109">
        <v>46000</v>
      </c>
      <c r="H1848" s="109">
        <v>50.4</v>
      </c>
      <c r="I1848" s="109">
        <v>0</v>
      </c>
      <c r="J1848" s="109">
        <f t="shared" si="28"/>
        <v>46050.400000000001</v>
      </c>
    </row>
    <row r="1849" spans="1:10" s="102" customFormat="1" ht="18" customHeight="1" x14ac:dyDescent="0.2">
      <c r="A1849" s="106" t="s">
        <v>170</v>
      </c>
      <c r="B1849" s="106" t="s">
        <v>17</v>
      </c>
      <c r="C1849" s="107">
        <v>20433</v>
      </c>
      <c r="D1849" s="107">
        <v>42501</v>
      </c>
      <c r="E1849" s="107">
        <v>42507</v>
      </c>
      <c r="F1849" s="108">
        <v>43577</v>
      </c>
      <c r="G1849" s="109">
        <v>92000</v>
      </c>
      <c r="H1849" s="109">
        <v>100.83</v>
      </c>
      <c r="I1849" s="109">
        <v>0</v>
      </c>
      <c r="J1849" s="109">
        <f t="shared" si="28"/>
        <v>92100.83</v>
      </c>
    </row>
    <row r="1850" spans="1:10" s="102" customFormat="1" ht="18" customHeight="1" x14ac:dyDescent="0.2">
      <c r="A1850" s="106" t="s">
        <v>32</v>
      </c>
      <c r="B1850" s="106" t="s">
        <v>13</v>
      </c>
      <c r="C1850" s="107">
        <v>15469</v>
      </c>
      <c r="D1850" s="107">
        <v>43333</v>
      </c>
      <c r="E1850" s="107">
        <v>43336</v>
      </c>
      <c r="F1850" s="108">
        <v>43406</v>
      </c>
      <c r="G1850" s="109">
        <v>24000</v>
      </c>
      <c r="H1850" s="109">
        <v>48</v>
      </c>
      <c r="I1850" s="109">
        <v>0</v>
      </c>
      <c r="J1850" s="109">
        <f t="shared" si="28"/>
        <v>24048</v>
      </c>
    </row>
    <row r="1851" spans="1:10" s="102" customFormat="1" ht="18" customHeight="1" x14ac:dyDescent="0.2">
      <c r="A1851" s="106" t="s">
        <v>32</v>
      </c>
      <c r="B1851" s="106" t="s">
        <v>13</v>
      </c>
      <c r="C1851" s="107">
        <v>9422</v>
      </c>
      <c r="D1851" s="107">
        <v>42257</v>
      </c>
      <c r="E1851" s="107">
        <v>42263</v>
      </c>
      <c r="F1851" s="108">
        <v>42284</v>
      </c>
      <c r="G1851" s="109">
        <v>81000</v>
      </c>
      <c r="H1851" s="109">
        <v>60.75</v>
      </c>
      <c r="I1851" s="109">
        <v>0</v>
      </c>
      <c r="J1851" s="109">
        <f t="shared" si="28"/>
        <v>81060.75</v>
      </c>
    </row>
    <row r="1852" spans="1:10" s="102" customFormat="1" ht="18" customHeight="1" x14ac:dyDescent="0.2">
      <c r="A1852" s="106" t="s">
        <v>32</v>
      </c>
      <c r="B1852" s="106" t="s">
        <v>17</v>
      </c>
      <c r="C1852" s="107">
        <v>14759</v>
      </c>
      <c r="D1852" s="107">
        <v>42800</v>
      </c>
      <c r="E1852" s="107">
        <v>42811</v>
      </c>
      <c r="F1852" s="108">
        <v>42894</v>
      </c>
      <c r="G1852" s="109">
        <v>3500</v>
      </c>
      <c r="H1852" s="109">
        <v>9.01</v>
      </c>
      <c r="I1852" s="109">
        <v>0</v>
      </c>
      <c r="J1852" s="109">
        <f t="shared" si="28"/>
        <v>3509.01</v>
      </c>
    </row>
    <row r="1853" spans="1:10" s="102" customFormat="1" ht="18" customHeight="1" x14ac:dyDescent="0.2">
      <c r="A1853" s="106" t="s">
        <v>32</v>
      </c>
      <c r="B1853" s="106" t="s">
        <v>13</v>
      </c>
      <c r="C1853" s="107">
        <v>9343</v>
      </c>
      <c r="D1853" s="107">
        <v>41986</v>
      </c>
      <c r="E1853" s="107">
        <v>42003</v>
      </c>
      <c r="F1853" s="108">
        <v>42034</v>
      </c>
      <c r="G1853" s="109">
        <v>16500</v>
      </c>
      <c r="H1853" s="109">
        <v>22</v>
      </c>
      <c r="I1853" s="109">
        <v>0</v>
      </c>
      <c r="J1853" s="109">
        <f t="shared" si="28"/>
        <v>16522</v>
      </c>
    </row>
    <row r="1854" spans="1:10" s="102" customFormat="1" ht="18" customHeight="1" x14ac:dyDescent="0.2">
      <c r="A1854" s="106" t="s">
        <v>32</v>
      </c>
      <c r="B1854" s="106" t="s">
        <v>13</v>
      </c>
      <c r="C1854" s="107">
        <v>12215</v>
      </c>
      <c r="D1854" s="107">
        <v>42938</v>
      </c>
      <c r="E1854" s="107">
        <v>42941</v>
      </c>
      <c r="F1854" s="108">
        <v>42951</v>
      </c>
      <c r="G1854" s="109">
        <v>21000</v>
      </c>
      <c r="H1854" s="109">
        <v>7.48</v>
      </c>
      <c r="I1854" s="109">
        <v>0</v>
      </c>
      <c r="J1854" s="109">
        <f t="shared" si="28"/>
        <v>21007.48</v>
      </c>
    </row>
    <row r="1855" spans="1:10" s="102" customFormat="1" ht="18" customHeight="1" x14ac:dyDescent="0.2">
      <c r="A1855" s="106" t="s">
        <v>32</v>
      </c>
      <c r="B1855" s="106" t="s">
        <v>17</v>
      </c>
      <c r="C1855" s="107">
        <v>17508</v>
      </c>
      <c r="D1855" s="107">
        <v>42664</v>
      </c>
      <c r="E1855" s="107">
        <v>42669</v>
      </c>
      <c r="F1855" s="108">
        <v>42683</v>
      </c>
      <c r="G1855" s="109">
        <v>25500</v>
      </c>
      <c r="H1855" s="109">
        <v>13.27</v>
      </c>
      <c r="I1855" s="109">
        <v>0</v>
      </c>
      <c r="J1855" s="109">
        <f t="shared" si="28"/>
        <v>25513.27</v>
      </c>
    </row>
    <row r="1856" spans="1:10" s="102" customFormat="1" ht="18" customHeight="1" x14ac:dyDescent="0.2">
      <c r="A1856" s="106" t="s">
        <v>32</v>
      </c>
      <c r="B1856" s="106" t="s">
        <v>13</v>
      </c>
      <c r="C1856" s="107">
        <v>8118</v>
      </c>
      <c r="D1856" s="107">
        <v>41737</v>
      </c>
      <c r="E1856" s="107">
        <v>41788</v>
      </c>
      <c r="F1856" s="108">
        <v>41967</v>
      </c>
      <c r="G1856" s="109">
        <v>9000</v>
      </c>
      <c r="H1856" s="109">
        <v>46.27</v>
      </c>
      <c r="I1856" s="109">
        <v>0</v>
      </c>
      <c r="J1856" s="109">
        <f t="shared" si="28"/>
        <v>9046.27</v>
      </c>
    </row>
    <row r="1857" spans="1:10" s="102" customFormat="1" ht="18" customHeight="1" x14ac:dyDescent="0.2">
      <c r="A1857" s="106" t="s">
        <v>32</v>
      </c>
      <c r="B1857" s="106" t="s">
        <v>17</v>
      </c>
      <c r="C1857" s="107">
        <v>14107</v>
      </c>
      <c r="D1857" s="107">
        <v>42580</v>
      </c>
      <c r="E1857" s="107">
        <v>42586</v>
      </c>
      <c r="F1857" s="108">
        <v>42598</v>
      </c>
      <c r="G1857" s="109">
        <v>9000</v>
      </c>
      <c r="H1857" s="109">
        <v>4.4400000000000004</v>
      </c>
      <c r="I1857" s="109">
        <v>0</v>
      </c>
      <c r="J1857" s="109">
        <f t="shared" si="28"/>
        <v>9004.44</v>
      </c>
    </row>
    <row r="1858" spans="1:10" s="102" customFormat="1" ht="18" customHeight="1" x14ac:dyDescent="0.2">
      <c r="A1858" s="106" t="s">
        <v>32</v>
      </c>
      <c r="B1858" s="106" t="s">
        <v>13</v>
      </c>
      <c r="C1858" s="107">
        <v>13683</v>
      </c>
      <c r="D1858" s="107">
        <v>42829</v>
      </c>
      <c r="E1858" s="107">
        <v>42831</v>
      </c>
      <c r="F1858" s="108">
        <v>42852</v>
      </c>
      <c r="G1858" s="109">
        <v>8500</v>
      </c>
      <c r="H1858" s="109">
        <v>5.36</v>
      </c>
      <c r="I1858" s="109">
        <v>0</v>
      </c>
      <c r="J1858" s="109">
        <f t="shared" si="28"/>
        <v>8505.36</v>
      </c>
    </row>
    <row r="1859" spans="1:10" s="102" customFormat="1" ht="18" customHeight="1" x14ac:dyDescent="0.2">
      <c r="A1859" s="106" t="s">
        <v>32</v>
      </c>
      <c r="B1859" s="106" t="s">
        <v>17</v>
      </c>
      <c r="C1859" s="107">
        <v>17295</v>
      </c>
      <c r="D1859" s="107">
        <v>42804</v>
      </c>
      <c r="E1859" s="107">
        <v>42815</v>
      </c>
      <c r="F1859" s="108">
        <v>42836</v>
      </c>
      <c r="G1859" s="109">
        <v>43500</v>
      </c>
      <c r="H1859" s="109">
        <v>38.14</v>
      </c>
      <c r="I1859" s="109">
        <v>0</v>
      </c>
      <c r="J1859" s="109">
        <f t="shared" si="28"/>
        <v>43538.14</v>
      </c>
    </row>
    <row r="1860" spans="1:10" s="102" customFormat="1" ht="18" customHeight="1" x14ac:dyDescent="0.2">
      <c r="A1860" s="106" t="s">
        <v>32</v>
      </c>
      <c r="B1860" s="106" t="s">
        <v>13</v>
      </c>
      <c r="C1860" s="107">
        <v>15138</v>
      </c>
      <c r="D1860" s="107">
        <v>41963</v>
      </c>
      <c r="E1860" s="107">
        <v>41968</v>
      </c>
      <c r="F1860" s="108">
        <v>41995</v>
      </c>
      <c r="G1860" s="109">
        <v>33000</v>
      </c>
      <c r="H1860" s="109">
        <v>29.33</v>
      </c>
      <c r="I1860" s="109">
        <v>0</v>
      </c>
      <c r="J1860" s="109">
        <f t="shared" si="28"/>
        <v>33029.33</v>
      </c>
    </row>
    <row r="1861" spans="1:10" s="102" customFormat="1" ht="18" customHeight="1" x14ac:dyDescent="0.2">
      <c r="A1861" s="106" t="s">
        <v>32</v>
      </c>
      <c r="B1861" s="106" t="s">
        <v>13</v>
      </c>
      <c r="C1861" s="107">
        <v>15380</v>
      </c>
      <c r="D1861" s="107">
        <v>43447</v>
      </c>
      <c r="E1861" s="107">
        <v>43452</v>
      </c>
      <c r="F1861" s="108">
        <v>43467</v>
      </c>
      <c r="G1861" s="109">
        <v>15500</v>
      </c>
      <c r="H1861" s="109">
        <v>8.49</v>
      </c>
      <c r="I1861" s="109">
        <v>0</v>
      </c>
      <c r="J1861" s="109">
        <f t="shared" si="28"/>
        <v>15508.49</v>
      </c>
    </row>
    <row r="1862" spans="1:10" s="102" customFormat="1" ht="18" customHeight="1" x14ac:dyDescent="0.2">
      <c r="A1862" s="106" t="s">
        <v>32</v>
      </c>
      <c r="B1862" s="106" t="s">
        <v>13</v>
      </c>
      <c r="C1862" s="107">
        <v>6086</v>
      </c>
      <c r="D1862" s="107">
        <v>41890</v>
      </c>
      <c r="E1862" s="107">
        <v>41900</v>
      </c>
      <c r="F1862" s="108">
        <v>41919</v>
      </c>
      <c r="G1862" s="109">
        <v>23000</v>
      </c>
      <c r="H1862" s="109">
        <v>18.53</v>
      </c>
      <c r="I1862" s="109">
        <v>0</v>
      </c>
      <c r="J1862" s="109">
        <f t="shared" si="28"/>
        <v>23018.53</v>
      </c>
    </row>
    <row r="1863" spans="1:10" s="102" customFormat="1" ht="18" customHeight="1" x14ac:dyDescent="0.2">
      <c r="A1863" s="106" t="s">
        <v>32</v>
      </c>
      <c r="B1863" s="106" t="s">
        <v>17</v>
      </c>
      <c r="C1863" s="107">
        <v>4672</v>
      </c>
      <c r="D1863" s="107">
        <v>42221</v>
      </c>
      <c r="E1863" s="107">
        <v>42235</v>
      </c>
      <c r="F1863" s="108">
        <v>42262</v>
      </c>
      <c r="G1863" s="109">
        <v>6500</v>
      </c>
      <c r="H1863" s="109">
        <v>7.4</v>
      </c>
      <c r="I1863" s="109">
        <v>0</v>
      </c>
      <c r="J1863" s="109">
        <f t="shared" si="28"/>
        <v>6507.4</v>
      </c>
    </row>
    <row r="1864" spans="1:10" s="102" customFormat="1" ht="18" customHeight="1" x14ac:dyDescent="0.2">
      <c r="A1864" s="106" t="s">
        <v>32</v>
      </c>
      <c r="B1864" s="106" t="s">
        <v>13</v>
      </c>
      <c r="C1864" s="107">
        <v>9216</v>
      </c>
      <c r="D1864" s="107">
        <v>43028</v>
      </c>
      <c r="E1864" s="107">
        <v>43034</v>
      </c>
      <c r="F1864" s="108">
        <v>43088</v>
      </c>
      <c r="G1864" s="109">
        <v>7000</v>
      </c>
      <c r="H1864" s="109">
        <v>11.51</v>
      </c>
      <c r="I1864" s="109">
        <v>0</v>
      </c>
      <c r="J1864" s="109">
        <f t="shared" ref="J1864:J1927" si="29">+G1864+H1864+I1864</f>
        <v>7011.51</v>
      </c>
    </row>
    <row r="1865" spans="1:10" s="102" customFormat="1" ht="18" customHeight="1" x14ac:dyDescent="0.2">
      <c r="A1865" s="106" t="s">
        <v>32</v>
      </c>
      <c r="B1865" s="106" t="s">
        <v>17</v>
      </c>
      <c r="C1865" s="107">
        <v>15386</v>
      </c>
      <c r="D1865" s="107">
        <v>41649</v>
      </c>
      <c r="E1865" s="107">
        <v>41655</v>
      </c>
      <c r="F1865" s="108">
        <v>41684</v>
      </c>
      <c r="G1865" s="109">
        <v>39000</v>
      </c>
      <c r="H1865" s="109">
        <v>37.92</v>
      </c>
      <c r="I1865" s="109">
        <v>0</v>
      </c>
      <c r="J1865" s="109">
        <f t="shared" si="29"/>
        <v>39037.919999999998</v>
      </c>
    </row>
    <row r="1866" spans="1:10" s="102" customFormat="1" ht="18" customHeight="1" x14ac:dyDescent="0.2">
      <c r="A1866" s="106" t="s">
        <v>32</v>
      </c>
      <c r="B1866" s="106" t="s">
        <v>13</v>
      </c>
      <c r="C1866" s="107">
        <v>10732</v>
      </c>
      <c r="D1866" s="107">
        <v>42696</v>
      </c>
      <c r="E1866" s="107">
        <v>42702</v>
      </c>
      <c r="F1866" s="108">
        <v>42720</v>
      </c>
      <c r="G1866" s="109">
        <v>31500</v>
      </c>
      <c r="H1866" s="109">
        <v>20.71</v>
      </c>
      <c r="I1866" s="109">
        <v>0</v>
      </c>
      <c r="J1866" s="109">
        <f t="shared" si="29"/>
        <v>31520.71</v>
      </c>
    </row>
    <row r="1867" spans="1:10" s="102" customFormat="1" ht="18" customHeight="1" x14ac:dyDescent="0.2">
      <c r="A1867" s="106" t="s">
        <v>37</v>
      </c>
      <c r="B1867" s="106" t="s">
        <v>13</v>
      </c>
      <c r="C1867" s="107">
        <v>17056</v>
      </c>
      <c r="D1867" s="107">
        <v>42371</v>
      </c>
      <c r="E1867" s="107">
        <v>42401</v>
      </c>
      <c r="F1867" s="108">
        <v>42401</v>
      </c>
      <c r="G1867" s="109">
        <v>10000</v>
      </c>
      <c r="H1867" s="109">
        <v>8.33</v>
      </c>
      <c r="I1867" s="109">
        <v>0</v>
      </c>
      <c r="J1867" s="109">
        <f t="shared" si="29"/>
        <v>10008.33</v>
      </c>
    </row>
    <row r="1868" spans="1:10" s="102" customFormat="1" ht="18" customHeight="1" x14ac:dyDescent="0.2">
      <c r="A1868" s="106" t="s">
        <v>32</v>
      </c>
      <c r="B1868" s="106" t="s">
        <v>13</v>
      </c>
      <c r="C1868" s="107">
        <v>7435</v>
      </c>
      <c r="D1868" s="107">
        <v>42736</v>
      </c>
      <c r="E1868" s="107">
        <v>42740</v>
      </c>
      <c r="F1868" s="108">
        <v>42766</v>
      </c>
      <c r="G1868" s="109">
        <v>12500</v>
      </c>
      <c r="H1868" s="109">
        <v>10.28</v>
      </c>
      <c r="I1868" s="109">
        <v>0</v>
      </c>
      <c r="J1868" s="109">
        <f t="shared" si="29"/>
        <v>12510.28</v>
      </c>
    </row>
    <row r="1869" spans="1:10" s="102" customFormat="1" ht="18" customHeight="1" x14ac:dyDescent="0.2">
      <c r="A1869" s="106" t="s">
        <v>32</v>
      </c>
      <c r="B1869" s="106" t="s">
        <v>17</v>
      </c>
      <c r="C1869" s="107">
        <v>8311</v>
      </c>
      <c r="D1869" s="107">
        <v>43451</v>
      </c>
      <c r="E1869" s="107">
        <v>43469</v>
      </c>
      <c r="F1869" s="108">
        <v>43507</v>
      </c>
      <c r="G1869" s="109">
        <v>11000</v>
      </c>
      <c r="H1869" s="109">
        <v>16.88</v>
      </c>
      <c r="I1869" s="109">
        <v>0</v>
      </c>
      <c r="J1869" s="109">
        <f t="shared" si="29"/>
        <v>11016.88</v>
      </c>
    </row>
    <row r="1870" spans="1:10" s="102" customFormat="1" ht="18" customHeight="1" x14ac:dyDescent="0.2">
      <c r="A1870" s="106" t="s">
        <v>32</v>
      </c>
      <c r="B1870" s="106" t="s">
        <v>13</v>
      </c>
      <c r="C1870" s="107">
        <v>9141</v>
      </c>
      <c r="D1870" s="107">
        <v>42385</v>
      </c>
      <c r="E1870" s="107">
        <v>42395</v>
      </c>
      <c r="F1870" s="108">
        <v>42430</v>
      </c>
      <c r="G1870" s="109">
        <v>10500</v>
      </c>
      <c r="H1870" s="109">
        <v>13.13</v>
      </c>
      <c r="I1870" s="109">
        <v>0</v>
      </c>
      <c r="J1870" s="109">
        <f t="shared" si="29"/>
        <v>10513.13</v>
      </c>
    </row>
    <row r="1871" spans="1:10" s="102" customFormat="1" ht="18" customHeight="1" x14ac:dyDescent="0.2">
      <c r="A1871" s="106" t="s">
        <v>32</v>
      </c>
      <c r="B1871" s="106" t="s">
        <v>17</v>
      </c>
      <c r="C1871" s="107">
        <v>10494</v>
      </c>
      <c r="D1871" s="107">
        <v>41848</v>
      </c>
      <c r="E1871" s="107">
        <v>41892</v>
      </c>
      <c r="F1871" s="108">
        <v>41963</v>
      </c>
      <c r="G1871" s="109">
        <v>24000</v>
      </c>
      <c r="H1871" s="109">
        <v>76.680000000000007</v>
      </c>
      <c r="I1871" s="109">
        <v>0</v>
      </c>
      <c r="J1871" s="109">
        <f t="shared" si="29"/>
        <v>24076.68</v>
      </c>
    </row>
    <row r="1872" spans="1:10" s="102" customFormat="1" ht="18" customHeight="1" x14ac:dyDescent="0.2">
      <c r="A1872" s="106" t="s">
        <v>32</v>
      </c>
      <c r="B1872" s="106" t="s">
        <v>13</v>
      </c>
      <c r="C1872" s="107">
        <v>10011</v>
      </c>
      <c r="D1872" s="107">
        <v>43341</v>
      </c>
      <c r="E1872" s="107">
        <v>43350</v>
      </c>
      <c r="F1872" s="108">
        <v>43409</v>
      </c>
      <c r="G1872" s="109">
        <v>10500</v>
      </c>
      <c r="H1872" s="109">
        <v>11.63</v>
      </c>
      <c r="I1872" s="109">
        <v>0</v>
      </c>
      <c r="J1872" s="109">
        <f t="shared" si="29"/>
        <v>10511.63</v>
      </c>
    </row>
    <row r="1873" spans="1:10" s="102" customFormat="1" ht="18" customHeight="1" x14ac:dyDescent="0.2">
      <c r="A1873" s="106" t="s">
        <v>32</v>
      </c>
      <c r="B1873" s="106" t="s">
        <v>17</v>
      </c>
      <c r="C1873" s="107">
        <v>7759</v>
      </c>
      <c r="D1873" s="107">
        <v>42945</v>
      </c>
      <c r="E1873" s="107">
        <v>42948</v>
      </c>
      <c r="F1873" s="108">
        <v>43017</v>
      </c>
      <c r="G1873" s="109">
        <v>9500</v>
      </c>
      <c r="H1873" s="109">
        <v>18.739999999999998</v>
      </c>
      <c r="I1873" s="109">
        <v>0</v>
      </c>
      <c r="J1873" s="109">
        <f t="shared" si="29"/>
        <v>9518.74</v>
      </c>
    </row>
    <row r="1874" spans="1:10" s="102" customFormat="1" ht="18" customHeight="1" x14ac:dyDescent="0.2">
      <c r="A1874" s="106" t="s">
        <v>32</v>
      </c>
      <c r="B1874" s="106" t="s">
        <v>13</v>
      </c>
      <c r="C1874" s="107">
        <v>14872</v>
      </c>
      <c r="D1874" s="107">
        <v>42268</v>
      </c>
      <c r="E1874" s="107">
        <v>42284</v>
      </c>
      <c r="F1874" s="108">
        <v>42296</v>
      </c>
      <c r="G1874" s="109">
        <v>30000</v>
      </c>
      <c r="H1874" s="109">
        <v>23.33</v>
      </c>
      <c r="I1874" s="109">
        <v>0</v>
      </c>
      <c r="J1874" s="109">
        <f t="shared" si="29"/>
        <v>30023.33</v>
      </c>
    </row>
    <row r="1875" spans="1:10" s="102" customFormat="1" ht="18" customHeight="1" x14ac:dyDescent="0.2">
      <c r="A1875" s="106" t="s">
        <v>32</v>
      </c>
      <c r="B1875" s="106" t="s">
        <v>13</v>
      </c>
      <c r="C1875" s="107">
        <v>9062</v>
      </c>
      <c r="D1875" s="107">
        <v>42590</v>
      </c>
      <c r="E1875" s="107">
        <v>42600</v>
      </c>
      <c r="F1875" s="108">
        <v>42607</v>
      </c>
      <c r="G1875" s="109">
        <v>11500</v>
      </c>
      <c r="H1875" s="109">
        <v>5.36</v>
      </c>
      <c r="I1875" s="109">
        <v>0</v>
      </c>
      <c r="J1875" s="109">
        <f t="shared" si="29"/>
        <v>11505.36</v>
      </c>
    </row>
    <row r="1876" spans="1:10" s="102" customFormat="1" ht="18" customHeight="1" x14ac:dyDescent="0.2">
      <c r="A1876" s="106" t="s">
        <v>32</v>
      </c>
      <c r="B1876" s="106" t="s">
        <v>13</v>
      </c>
      <c r="C1876" s="107">
        <v>14004</v>
      </c>
      <c r="D1876" s="107">
        <v>41822</v>
      </c>
      <c r="E1876" s="107">
        <v>41836</v>
      </c>
      <c r="F1876" s="108">
        <v>41855</v>
      </c>
      <c r="G1876" s="109">
        <v>29000</v>
      </c>
      <c r="H1876" s="109">
        <v>26.58</v>
      </c>
      <c r="I1876" s="109">
        <v>0</v>
      </c>
      <c r="J1876" s="109">
        <f t="shared" si="29"/>
        <v>29026.58</v>
      </c>
    </row>
    <row r="1877" spans="1:10" s="102" customFormat="1" ht="18" customHeight="1" x14ac:dyDescent="0.2">
      <c r="A1877" s="106" t="s">
        <v>32</v>
      </c>
      <c r="B1877" s="106" t="s">
        <v>13</v>
      </c>
      <c r="C1877" s="107">
        <v>13751</v>
      </c>
      <c r="D1877" s="107">
        <v>42973</v>
      </c>
      <c r="E1877" s="107">
        <v>42985</v>
      </c>
      <c r="F1877" s="108">
        <v>42997</v>
      </c>
      <c r="G1877" s="109">
        <v>16000</v>
      </c>
      <c r="H1877" s="109">
        <v>10.52</v>
      </c>
      <c r="I1877" s="109">
        <v>0</v>
      </c>
      <c r="J1877" s="109">
        <f t="shared" si="29"/>
        <v>16010.52</v>
      </c>
    </row>
    <row r="1878" spans="1:10" s="102" customFormat="1" ht="18" customHeight="1" x14ac:dyDescent="0.2">
      <c r="A1878" s="106" t="s">
        <v>31</v>
      </c>
      <c r="B1878" s="106" t="s">
        <v>13</v>
      </c>
      <c r="C1878" s="107">
        <v>20751</v>
      </c>
      <c r="D1878" s="107">
        <v>42765</v>
      </c>
      <c r="E1878" s="107">
        <v>42768</v>
      </c>
      <c r="F1878" s="108">
        <v>42793</v>
      </c>
      <c r="G1878" s="109">
        <v>46000</v>
      </c>
      <c r="H1878" s="109">
        <v>35.29</v>
      </c>
      <c r="I1878" s="109">
        <v>0</v>
      </c>
      <c r="J1878" s="109">
        <f t="shared" si="29"/>
        <v>46035.29</v>
      </c>
    </row>
    <row r="1879" spans="1:10" s="102" customFormat="1" ht="18" customHeight="1" x14ac:dyDescent="0.2">
      <c r="A1879" s="106" t="s">
        <v>33</v>
      </c>
      <c r="B1879" s="106" t="s">
        <v>13</v>
      </c>
      <c r="C1879" s="107">
        <v>20751</v>
      </c>
      <c r="D1879" s="107">
        <v>42765</v>
      </c>
      <c r="E1879" s="107">
        <v>42768</v>
      </c>
      <c r="F1879" s="108">
        <v>42793</v>
      </c>
      <c r="G1879" s="109">
        <v>46000</v>
      </c>
      <c r="H1879" s="109">
        <v>35.29</v>
      </c>
      <c r="I1879" s="109">
        <v>0</v>
      </c>
      <c r="J1879" s="109">
        <f t="shared" si="29"/>
        <v>46035.29</v>
      </c>
    </row>
    <row r="1880" spans="1:10" s="102" customFormat="1" ht="18" customHeight="1" x14ac:dyDescent="0.2">
      <c r="A1880" s="106" t="s">
        <v>32</v>
      </c>
      <c r="B1880" s="106" t="s">
        <v>17</v>
      </c>
      <c r="C1880" s="107">
        <v>18223</v>
      </c>
      <c r="D1880" s="107">
        <v>42352</v>
      </c>
      <c r="E1880" s="107">
        <v>42374</v>
      </c>
      <c r="F1880" s="108">
        <v>42401</v>
      </c>
      <c r="G1880" s="109">
        <v>32000</v>
      </c>
      <c r="H1880" s="109">
        <v>43.56</v>
      </c>
      <c r="I1880" s="109">
        <v>0</v>
      </c>
      <c r="J1880" s="109">
        <f t="shared" si="29"/>
        <v>32043.56</v>
      </c>
    </row>
    <row r="1881" spans="1:10" s="102" customFormat="1" ht="18" customHeight="1" x14ac:dyDescent="0.2">
      <c r="A1881" s="106" t="s">
        <v>32</v>
      </c>
      <c r="B1881" s="106" t="s">
        <v>13</v>
      </c>
      <c r="C1881" s="107">
        <v>12269</v>
      </c>
      <c r="D1881" s="107">
        <v>42786</v>
      </c>
      <c r="E1881" s="107">
        <v>42789</v>
      </c>
      <c r="F1881" s="108">
        <v>42801</v>
      </c>
      <c r="G1881" s="109">
        <v>17500</v>
      </c>
      <c r="H1881" s="109">
        <v>7.2</v>
      </c>
      <c r="I1881" s="109">
        <v>0</v>
      </c>
      <c r="J1881" s="109">
        <f t="shared" si="29"/>
        <v>17507.2</v>
      </c>
    </row>
    <row r="1882" spans="1:10" s="102" customFormat="1" ht="18" customHeight="1" x14ac:dyDescent="0.2">
      <c r="A1882" s="106" t="s">
        <v>32</v>
      </c>
      <c r="B1882" s="106" t="s">
        <v>13</v>
      </c>
      <c r="C1882" s="107">
        <v>9164</v>
      </c>
      <c r="D1882" s="107">
        <v>42415</v>
      </c>
      <c r="E1882" s="107">
        <v>42437</v>
      </c>
      <c r="F1882" s="108">
        <v>42458</v>
      </c>
      <c r="G1882" s="109">
        <v>6500</v>
      </c>
      <c r="H1882" s="109">
        <v>7.76</v>
      </c>
      <c r="I1882" s="109">
        <v>0</v>
      </c>
      <c r="J1882" s="109">
        <f t="shared" si="29"/>
        <v>6507.76</v>
      </c>
    </row>
    <row r="1883" spans="1:10" s="102" customFormat="1" ht="18" customHeight="1" x14ac:dyDescent="0.2">
      <c r="A1883" s="106" t="s">
        <v>32</v>
      </c>
      <c r="B1883" s="106" t="s">
        <v>13</v>
      </c>
      <c r="C1883" s="107">
        <v>10409</v>
      </c>
      <c r="D1883" s="107">
        <v>42634</v>
      </c>
      <c r="E1883" s="107">
        <v>42635</v>
      </c>
      <c r="F1883" s="108">
        <v>42656</v>
      </c>
      <c r="G1883" s="109">
        <v>24000</v>
      </c>
      <c r="H1883" s="109">
        <v>14.45</v>
      </c>
      <c r="I1883" s="109">
        <v>0</v>
      </c>
      <c r="J1883" s="109">
        <f t="shared" si="29"/>
        <v>24014.45</v>
      </c>
    </row>
    <row r="1884" spans="1:10" s="102" customFormat="1" ht="18" customHeight="1" x14ac:dyDescent="0.2">
      <c r="A1884" s="106" t="s">
        <v>32</v>
      </c>
      <c r="B1884" s="106" t="s">
        <v>17</v>
      </c>
      <c r="C1884" s="107">
        <v>12834</v>
      </c>
      <c r="D1884" s="107">
        <v>42011</v>
      </c>
      <c r="E1884" s="107">
        <v>42026</v>
      </c>
      <c r="F1884" s="108">
        <v>42087</v>
      </c>
      <c r="G1884" s="109">
        <v>26500</v>
      </c>
      <c r="H1884" s="109">
        <v>55.95</v>
      </c>
      <c r="I1884" s="109">
        <v>0</v>
      </c>
      <c r="J1884" s="109">
        <f t="shared" si="29"/>
        <v>26555.95</v>
      </c>
    </row>
    <row r="1885" spans="1:10" s="102" customFormat="1" ht="18" customHeight="1" x14ac:dyDescent="0.2">
      <c r="A1885" s="106" t="s">
        <v>32</v>
      </c>
      <c r="B1885" s="106" t="s">
        <v>13</v>
      </c>
      <c r="C1885" s="107">
        <v>11916</v>
      </c>
      <c r="D1885" s="107">
        <v>42109</v>
      </c>
      <c r="E1885" s="107">
        <v>42118</v>
      </c>
      <c r="F1885" s="108">
        <v>42139</v>
      </c>
      <c r="G1885" s="109">
        <v>17500</v>
      </c>
      <c r="H1885" s="109">
        <v>14.58</v>
      </c>
      <c r="I1885" s="109">
        <v>0</v>
      </c>
      <c r="J1885" s="109">
        <f t="shared" si="29"/>
        <v>17514.580000000002</v>
      </c>
    </row>
    <row r="1886" spans="1:10" s="102" customFormat="1" ht="18" customHeight="1" x14ac:dyDescent="0.2">
      <c r="A1886" s="106" t="s">
        <v>32</v>
      </c>
      <c r="B1886" s="106" t="s">
        <v>17</v>
      </c>
      <c r="C1886" s="107">
        <v>12359</v>
      </c>
      <c r="D1886" s="107">
        <v>42610</v>
      </c>
      <c r="E1886" s="107">
        <v>42621</v>
      </c>
      <c r="F1886" s="108">
        <v>42632</v>
      </c>
      <c r="G1886" s="109">
        <v>14500</v>
      </c>
      <c r="H1886" s="109">
        <v>8.74</v>
      </c>
      <c r="I1886" s="109">
        <v>0</v>
      </c>
      <c r="J1886" s="109">
        <f t="shared" si="29"/>
        <v>14508.74</v>
      </c>
    </row>
    <row r="1887" spans="1:10" s="102" customFormat="1" ht="18" customHeight="1" x14ac:dyDescent="0.2">
      <c r="A1887" s="106" t="s">
        <v>32</v>
      </c>
      <c r="B1887" s="106" t="s">
        <v>13</v>
      </c>
      <c r="C1887" s="107">
        <v>10437</v>
      </c>
      <c r="D1887" s="107">
        <v>42724</v>
      </c>
      <c r="E1887" s="107">
        <v>42773</v>
      </c>
      <c r="F1887" s="108">
        <v>42794</v>
      </c>
      <c r="G1887" s="109">
        <v>13500</v>
      </c>
      <c r="H1887" s="109">
        <v>25.89</v>
      </c>
      <c r="I1887" s="109">
        <v>0</v>
      </c>
      <c r="J1887" s="109">
        <f t="shared" si="29"/>
        <v>13525.89</v>
      </c>
    </row>
    <row r="1888" spans="1:10" s="102" customFormat="1" ht="18" customHeight="1" x14ac:dyDescent="0.2">
      <c r="A1888" s="106" t="s">
        <v>32</v>
      </c>
      <c r="B1888" s="106" t="s">
        <v>13</v>
      </c>
      <c r="C1888" s="107">
        <v>15082</v>
      </c>
      <c r="D1888" s="107">
        <v>43058</v>
      </c>
      <c r="E1888" s="107">
        <v>43082</v>
      </c>
      <c r="F1888" s="108">
        <v>43091</v>
      </c>
      <c r="G1888" s="109">
        <v>18500</v>
      </c>
      <c r="H1888" s="109">
        <v>16.73</v>
      </c>
      <c r="I1888" s="109">
        <v>0</v>
      </c>
      <c r="J1888" s="109">
        <f t="shared" si="29"/>
        <v>18516.73</v>
      </c>
    </row>
    <row r="1889" spans="1:10" s="102" customFormat="1" ht="18" customHeight="1" x14ac:dyDescent="0.2">
      <c r="A1889" s="106" t="s">
        <v>32</v>
      </c>
      <c r="B1889" s="106" t="s">
        <v>13</v>
      </c>
      <c r="C1889" s="107">
        <v>7730</v>
      </c>
      <c r="D1889" s="107">
        <v>42347</v>
      </c>
      <c r="E1889" s="107">
        <v>42349</v>
      </c>
      <c r="F1889" s="108">
        <v>42398</v>
      </c>
      <c r="G1889" s="109">
        <v>20500</v>
      </c>
      <c r="H1889" s="109">
        <v>29.04</v>
      </c>
      <c r="I1889" s="109">
        <v>0</v>
      </c>
      <c r="J1889" s="109">
        <f t="shared" si="29"/>
        <v>20529.04</v>
      </c>
    </row>
    <row r="1890" spans="1:10" s="102" customFormat="1" ht="18" customHeight="1" x14ac:dyDescent="0.2">
      <c r="A1890" s="106" t="s">
        <v>32</v>
      </c>
      <c r="B1890" s="106" t="s">
        <v>13</v>
      </c>
      <c r="C1890" s="107">
        <v>13369</v>
      </c>
      <c r="D1890" s="107">
        <v>42812</v>
      </c>
      <c r="E1890" s="107">
        <v>42824</v>
      </c>
      <c r="F1890" s="108">
        <v>42916</v>
      </c>
      <c r="G1890" s="109">
        <v>19500</v>
      </c>
      <c r="H1890" s="109">
        <v>55.56</v>
      </c>
      <c r="I1890" s="109">
        <v>0</v>
      </c>
      <c r="J1890" s="109">
        <f t="shared" si="29"/>
        <v>19555.560000000001</v>
      </c>
    </row>
    <row r="1891" spans="1:10" s="102" customFormat="1" ht="18" customHeight="1" x14ac:dyDescent="0.2">
      <c r="A1891" s="106" t="s">
        <v>32</v>
      </c>
      <c r="B1891" s="106" t="s">
        <v>13</v>
      </c>
      <c r="C1891" s="107">
        <v>12245</v>
      </c>
      <c r="D1891" s="107">
        <v>43159</v>
      </c>
      <c r="E1891" s="107">
        <v>43199</v>
      </c>
      <c r="F1891" s="108">
        <v>43242</v>
      </c>
      <c r="G1891" s="109">
        <v>20500</v>
      </c>
      <c r="H1891" s="109">
        <v>46.62</v>
      </c>
      <c r="I1891" s="109">
        <v>0</v>
      </c>
      <c r="J1891" s="109">
        <f t="shared" si="29"/>
        <v>20546.62</v>
      </c>
    </row>
    <row r="1892" spans="1:10" s="102" customFormat="1" ht="18" customHeight="1" x14ac:dyDescent="0.2">
      <c r="A1892" s="106" t="s">
        <v>32</v>
      </c>
      <c r="B1892" s="106" t="s">
        <v>13</v>
      </c>
      <c r="C1892" s="107">
        <v>10193</v>
      </c>
      <c r="D1892" s="107">
        <v>43422</v>
      </c>
      <c r="E1892" s="107">
        <v>43451</v>
      </c>
      <c r="F1892" s="108">
        <v>43469</v>
      </c>
      <c r="G1892" s="109">
        <v>26500</v>
      </c>
      <c r="H1892" s="109">
        <v>34.119999999999997</v>
      </c>
      <c r="I1892" s="109">
        <v>0</v>
      </c>
      <c r="J1892" s="109">
        <f t="shared" si="29"/>
        <v>26534.12</v>
      </c>
    </row>
    <row r="1893" spans="1:10" s="102" customFormat="1" ht="18" customHeight="1" x14ac:dyDescent="0.2">
      <c r="A1893" s="106" t="s">
        <v>32</v>
      </c>
      <c r="B1893" s="106" t="s">
        <v>13</v>
      </c>
      <c r="C1893" s="107">
        <v>13126</v>
      </c>
      <c r="D1893" s="107">
        <v>42456</v>
      </c>
      <c r="E1893" s="107">
        <v>42465</v>
      </c>
      <c r="F1893" s="108">
        <v>42494</v>
      </c>
      <c r="G1893" s="109">
        <v>28000</v>
      </c>
      <c r="H1893" s="109">
        <v>29.15</v>
      </c>
      <c r="I1893" s="109">
        <v>0</v>
      </c>
      <c r="J1893" s="109">
        <f t="shared" si="29"/>
        <v>28029.15</v>
      </c>
    </row>
    <row r="1894" spans="1:10" s="102" customFormat="1" ht="18" customHeight="1" x14ac:dyDescent="0.2">
      <c r="A1894" s="106" t="s">
        <v>32</v>
      </c>
      <c r="B1894" s="106" t="s">
        <v>13</v>
      </c>
      <c r="C1894" s="107">
        <v>13606</v>
      </c>
      <c r="D1894" s="107">
        <v>41915</v>
      </c>
      <c r="E1894" s="107">
        <v>41921</v>
      </c>
      <c r="F1894" s="108">
        <v>41968</v>
      </c>
      <c r="G1894" s="109">
        <v>2500</v>
      </c>
      <c r="H1894" s="109">
        <v>3.68</v>
      </c>
      <c r="I1894" s="109">
        <v>0</v>
      </c>
      <c r="J1894" s="109">
        <f t="shared" si="29"/>
        <v>2503.6799999999998</v>
      </c>
    </row>
    <row r="1895" spans="1:10" s="102" customFormat="1" ht="18" customHeight="1" x14ac:dyDescent="0.2">
      <c r="A1895" s="106" t="s">
        <v>32</v>
      </c>
      <c r="B1895" s="106" t="s">
        <v>17</v>
      </c>
      <c r="C1895" s="107">
        <v>18142</v>
      </c>
      <c r="D1895" s="107">
        <v>42784</v>
      </c>
      <c r="E1895" s="107">
        <v>42835</v>
      </c>
      <c r="F1895" s="108">
        <v>42857</v>
      </c>
      <c r="G1895" s="109">
        <v>16500</v>
      </c>
      <c r="H1895" s="109">
        <v>33</v>
      </c>
      <c r="I1895" s="109">
        <v>0</v>
      </c>
      <c r="J1895" s="109">
        <f t="shared" si="29"/>
        <v>16533</v>
      </c>
    </row>
    <row r="1896" spans="1:10" s="102" customFormat="1" ht="18" customHeight="1" x14ac:dyDescent="0.2">
      <c r="A1896" s="106" t="s">
        <v>32</v>
      </c>
      <c r="B1896" s="106" t="s">
        <v>13</v>
      </c>
      <c r="C1896" s="107">
        <v>11740</v>
      </c>
      <c r="D1896" s="107">
        <v>43456</v>
      </c>
      <c r="E1896" s="107">
        <v>43462</v>
      </c>
      <c r="F1896" s="108">
        <v>43474</v>
      </c>
      <c r="G1896" s="109">
        <v>20000</v>
      </c>
      <c r="H1896" s="109">
        <v>9.86</v>
      </c>
      <c r="I1896" s="109">
        <v>0</v>
      </c>
      <c r="J1896" s="109">
        <f t="shared" si="29"/>
        <v>20009.86</v>
      </c>
    </row>
    <row r="1897" spans="1:10" s="102" customFormat="1" ht="18" customHeight="1" x14ac:dyDescent="0.2">
      <c r="A1897" s="106" t="s">
        <v>32</v>
      </c>
      <c r="B1897" s="106" t="s">
        <v>13</v>
      </c>
      <c r="C1897" s="107">
        <v>14226</v>
      </c>
      <c r="D1897" s="107">
        <v>42764</v>
      </c>
      <c r="E1897" s="107">
        <v>42769</v>
      </c>
      <c r="F1897" s="108">
        <v>42779</v>
      </c>
      <c r="G1897" s="109">
        <v>14500</v>
      </c>
      <c r="H1897" s="109">
        <v>5.96</v>
      </c>
      <c r="I1897" s="109">
        <v>0</v>
      </c>
      <c r="J1897" s="109">
        <f t="shared" si="29"/>
        <v>14505.96</v>
      </c>
    </row>
    <row r="1898" spans="1:10" s="102" customFormat="1" ht="18" customHeight="1" x14ac:dyDescent="0.2">
      <c r="A1898" s="106" t="s">
        <v>32</v>
      </c>
      <c r="B1898" s="106" t="s">
        <v>13</v>
      </c>
      <c r="C1898" s="107">
        <v>17194</v>
      </c>
      <c r="D1898" s="107">
        <v>43227</v>
      </c>
      <c r="E1898" s="107">
        <v>43243</v>
      </c>
      <c r="F1898" s="108">
        <v>43263</v>
      </c>
      <c r="G1898" s="109">
        <v>40000</v>
      </c>
      <c r="H1898" s="109">
        <v>39.450000000000003</v>
      </c>
      <c r="I1898" s="109">
        <v>0</v>
      </c>
      <c r="J1898" s="109">
        <f t="shared" si="29"/>
        <v>40039.449999999997</v>
      </c>
    </row>
    <row r="1899" spans="1:10" s="102" customFormat="1" ht="18" customHeight="1" x14ac:dyDescent="0.2">
      <c r="A1899" s="106" t="s">
        <v>32</v>
      </c>
      <c r="B1899" s="106" t="s">
        <v>13</v>
      </c>
      <c r="C1899" s="107">
        <v>13032</v>
      </c>
      <c r="D1899" s="107">
        <v>42633</v>
      </c>
      <c r="E1899" s="107">
        <v>42647</v>
      </c>
      <c r="F1899" s="108">
        <v>42676</v>
      </c>
      <c r="G1899" s="109">
        <v>28500</v>
      </c>
      <c r="H1899" s="109">
        <v>33.58</v>
      </c>
      <c r="I1899" s="109">
        <v>0</v>
      </c>
      <c r="J1899" s="109">
        <f t="shared" si="29"/>
        <v>28533.58</v>
      </c>
    </row>
    <row r="1900" spans="1:10" s="102" customFormat="1" ht="18" customHeight="1" x14ac:dyDescent="0.2">
      <c r="A1900" s="106" t="s">
        <v>32</v>
      </c>
      <c r="B1900" s="106" t="s">
        <v>13</v>
      </c>
      <c r="C1900" s="107">
        <v>12598</v>
      </c>
      <c r="D1900" s="107">
        <v>42263</v>
      </c>
      <c r="E1900" s="107">
        <v>42276</v>
      </c>
      <c r="F1900" s="108">
        <v>42342</v>
      </c>
      <c r="G1900" s="109">
        <v>13500</v>
      </c>
      <c r="H1900" s="109">
        <v>29.63</v>
      </c>
      <c r="I1900" s="109">
        <v>0</v>
      </c>
      <c r="J1900" s="109">
        <f t="shared" si="29"/>
        <v>13529.63</v>
      </c>
    </row>
    <row r="1901" spans="1:10" s="102" customFormat="1" ht="18" customHeight="1" x14ac:dyDescent="0.2">
      <c r="A1901" s="106" t="s">
        <v>32</v>
      </c>
      <c r="B1901" s="106" t="s">
        <v>17</v>
      </c>
      <c r="C1901" s="107">
        <v>7495</v>
      </c>
      <c r="D1901" s="107">
        <v>41867</v>
      </c>
      <c r="E1901" s="107">
        <v>41899</v>
      </c>
      <c r="F1901" s="108">
        <v>41949</v>
      </c>
      <c r="G1901" s="109">
        <v>7000</v>
      </c>
      <c r="H1901" s="109">
        <v>15.94</v>
      </c>
      <c r="I1901" s="109">
        <v>0</v>
      </c>
      <c r="J1901" s="109">
        <f t="shared" si="29"/>
        <v>7015.94</v>
      </c>
    </row>
    <row r="1902" spans="1:10" s="102" customFormat="1" ht="18" customHeight="1" x14ac:dyDescent="0.2">
      <c r="A1902" s="106" t="s">
        <v>31</v>
      </c>
      <c r="B1902" s="106" t="s">
        <v>17</v>
      </c>
      <c r="C1902" s="107">
        <v>19732</v>
      </c>
      <c r="D1902" s="107">
        <v>42896</v>
      </c>
      <c r="E1902" s="107">
        <v>42908</v>
      </c>
      <c r="F1902" s="108">
        <v>42921</v>
      </c>
      <c r="G1902" s="109">
        <v>38000</v>
      </c>
      <c r="H1902" s="109">
        <v>26.03</v>
      </c>
      <c r="I1902" s="109">
        <v>0</v>
      </c>
      <c r="J1902" s="109">
        <f t="shared" si="29"/>
        <v>38026.03</v>
      </c>
    </row>
    <row r="1903" spans="1:10" s="102" customFormat="1" ht="18" customHeight="1" x14ac:dyDescent="0.2">
      <c r="A1903" s="106" t="s">
        <v>33</v>
      </c>
      <c r="B1903" s="106" t="s">
        <v>17</v>
      </c>
      <c r="C1903" s="107">
        <v>19732</v>
      </c>
      <c r="D1903" s="107">
        <v>42896</v>
      </c>
      <c r="E1903" s="107">
        <v>42908</v>
      </c>
      <c r="F1903" s="108">
        <v>42921</v>
      </c>
      <c r="G1903" s="109">
        <v>38000</v>
      </c>
      <c r="H1903" s="109">
        <v>26.03</v>
      </c>
      <c r="I1903" s="109">
        <v>0</v>
      </c>
      <c r="J1903" s="109">
        <f t="shared" si="29"/>
        <v>38026.03</v>
      </c>
    </row>
    <row r="1904" spans="1:10" s="102" customFormat="1" ht="18" customHeight="1" x14ac:dyDescent="0.2">
      <c r="A1904" s="106" t="s">
        <v>31</v>
      </c>
      <c r="B1904" s="106" t="s">
        <v>13</v>
      </c>
      <c r="C1904" s="107">
        <v>21023</v>
      </c>
      <c r="D1904" s="107">
        <v>43049</v>
      </c>
      <c r="E1904" s="107">
        <v>43075</v>
      </c>
      <c r="F1904" s="108">
        <v>43171</v>
      </c>
      <c r="G1904" s="109">
        <v>91000</v>
      </c>
      <c r="H1904" s="109">
        <v>304.16000000000003</v>
      </c>
      <c r="I1904" s="109">
        <v>0</v>
      </c>
      <c r="J1904" s="109">
        <f t="shared" si="29"/>
        <v>91304.16</v>
      </c>
    </row>
    <row r="1905" spans="1:10" s="102" customFormat="1" ht="18" customHeight="1" x14ac:dyDescent="0.2">
      <c r="A1905" s="106" t="s">
        <v>33</v>
      </c>
      <c r="B1905" s="106" t="s">
        <v>13</v>
      </c>
      <c r="C1905" s="107">
        <v>21023</v>
      </c>
      <c r="D1905" s="107">
        <v>43049</v>
      </c>
      <c r="E1905" s="107">
        <v>43075</v>
      </c>
      <c r="F1905" s="108">
        <v>43171</v>
      </c>
      <c r="G1905" s="109">
        <v>91000</v>
      </c>
      <c r="H1905" s="109">
        <v>304.16000000000003</v>
      </c>
      <c r="I1905" s="109">
        <v>0</v>
      </c>
      <c r="J1905" s="109">
        <f t="shared" si="29"/>
        <v>91304.16</v>
      </c>
    </row>
    <row r="1906" spans="1:10" s="102" customFormat="1" ht="18" customHeight="1" x14ac:dyDescent="0.2">
      <c r="A1906" s="106" t="s">
        <v>170</v>
      </c>
      <c r="B1906" s="106" t="s">
        <v>13</v>
      </c>
      <c r="C1906" s="107">
        <v>21023</v>
      </c>
      <c r="D1906" s="107">
        <v>43049</v>
      </c>
      <c r="E1906" s="107">
        <v>43075</v>
      </c>
      <c r="F1906" s="108">
        <v>43171</v>
      </c>
      <c r="G1906" s="109">
        <v>273000</v>
      </c>
      <c r="H1906" s="109">
        <v>912.49</v>
      </c>
      <c r="I1906" s="109">
        <v>0</v>
      </c>
      <c r="J1906" s="109">
        <f t="shared" si="29"/>
        <v>273912.49</v>
      </c>
    </row>
    <row r="1907" spans="1:10" s="102" customFormat="1" ht="18" customHeight="1" x14ac:dyDescent="0.2">
      <c r="A1907" s="106" t="s">
        <v>32</v>
      </c>
      <c r="B1907" s="106" t="s">
        <v>17</v>
      </c>
      <c r="C1907" s="107">
        <v>8062</v>
      </c>
      <c r="D1907" s="107">
        <v>41870</v>
      </c>
      <c r="E1907" s="107">
        <v>41878</v>
      </c>
      <c r="F1907" s="108">
        <v>41898</v>
      </c>
      <c r="G1907" s="109">
        <v>9500</v>
      </c>
      <c r="H1907" s="109">
        <v>7.39</v>
      </c>
      <c r="I1907" s="109">
        <v>0</v>
      </c>
      <c r="J1907" s="109">
        <f t="shared" si="29"/>
        <v>9507.39</v>
      </c>
    </row>
    <row r="1908" spans="1:10" s="102" customFormat="1" ht="18" customHeight="1" x14ac:dyDescent="0.2">
      <c r="A1908" s="106" t="s">
        <v>32</v>
      </c>
      <c r="B1908" s="106" t="s">
        <v>17</v>
      </c>
      <c r="C1908" s="107">
        <v>11004</v>
      </c>
      <c r="D1908" s="107">
        <v>42834</v>
      </c>
      <c r="E1908" s="107">
        <v>42849</v>
      </c>
      <c r="F1908" s="108">
        <v>42864</v>
      </c>
      <c r="G1908" s="109">
        <v>13000</v>
      </c>
      <c r="H1908" s="109">
        <v>10.68</v>
      </c>
      <c r="I1908" s="109">
        <v>0</v>
      </c>
      <c r="J1908" s="109">
        <f t="shared" si="29"/>
        <v>13010.68</v>
      </c>
    </row>
    <row r="1909" spans="1:10" s="102" customFormat="1" ht="18" customHeight="1" x14ac:dyDescent="0.2">
      <c r="A1909" s="106" t="s">
        <v>32</v>
      </c>
      <c r="B1909" s="106" t="s">
        <v>17</v>
      </c>
      <c r="C1909" s="107">
        <v>7849</v>
      </c>
      <c r="D1909" s="107">
        <v>42422</v>
      </c>
      <c r="E1909" s="107">
        <v>42437</v>
      </c>
      <c r="F1909" s="108">
        <v>42454</v>
      </c>
      <c r="G1909" s="109">
        <v>8500</v>
      </c>
      <c r="H1909" s="109">
        <v>7.56</v>
      </c>
      <c r="I1909" s="109">
        <v>0</v>
      </c>
      <c r="J1909" s="109">
        <f t="shared" si="29"/>
        <v>8507.56</v>
      </c>
    </row>
    <row r="1910" spans="1:10" s="102" customFormat="1" ht="18" customHeight="1" x14ac:dyDescent="0.2">
      <c r="A1910" s="106" t="s">
        <v>32</v>
      </c>
      <c r="B1910" s="106" t="s">
        <v>13</v>
      </c>
      <c r="C1910" s="107">
        <v>7537</v>
      </c>
      <c r="D1910" s="107">
        <v>41935</v>
      </c>
      <c r="E1910" s="107">
        <v>41940</v>
      </c>
      <c r="F1910" s="108">
        <v>41963</v>
      </c>
      <c r="G1910" s="109">
        <v>10000</v>
      </c>
      <c r="H1910" s="109">
        <v>7.78</v>
      </c>
      <c r="I1910" s="109">
        <v>0</v>
      </c>
      <c r="J1910" s="109">
        <f t="shared" si="29"/>
        <v>10007.780000000001</v>
      </c>
    </row>
    <row r="1911" spans="1:10" s="102" customFormat="1" ht="18" customHeight="1" x14ac:dyDescent="0.2">
      <c r="A1911" s="106" t="s">
        <v>32</v>
      </c>
      <c r="B1911" s="106" t="s">
        <v>13</v>
      </c>
      <c r="C1911" s="107">
        <v>15445</v>
      </c>
      <c r="D1911" s="107">
        <v>42891</v>
      </c>
      <c r="E1911" s="107">
        <v>42905</v>
      </c>
      <c r="F1911" s="108">
        <v>42921</v>
      </c>
      <c r="G1911" s="109">
        <v>37000</v>
      </c>
      <c r="H1911" s="109">
        <v>30.41</v>
      </c>
      <c r="I1911" s="109">
        <v>0</v>
      </c>
      <c r="J1911" s="109">
        <f t="shared" si="29"/>
        <v>37030.410000000003</v>
      </c>
    </row>
    <row r="1912" spans="1:10" s="102" customFormat="1" ht="18" customHeight="1" x14ac:dyDescent="0.2">
      <c r="A1912" s="106" t="s">
        <v>32</v>
      </c>
      <c r="B1912" s="106" t="s">
        <v>13</v>
      </c>
      <c r="C1912" s="107">
        <v>10118</v>
      </c>
      <c r="D1912" s="107">
        <v>41834</v>
      </c>
      <c r="E1912" s="107">
        <v>41837</v>
      </c>
      <c r="F1912" s="108">
        <v>41886</v>
      </c>
      <c r="G1912" s="109">
        <v>12000</v>
      </c>
      <c r="H1912" s="109">
        <v>17.34</v>
      </c>
      <c r="I1912" s="109">
        <v>0</v>
      </c>
      <c r="J1912" s="109">
        <f t="shared" si="29"/>
        <v>12017.34</v>
      </c>
    </row>
    <row r="1913" spans="1:10" s="102" customFormat="1" ht="18" customHeight="1" x14ac:dyDescent="0.2">
      <c r="A1913" s="106" t="s">
        <v>32</v>
      </c>
      <c r="B1913" s="106" t="s">
        <v>17</v>
      </c>
      <c r="C1913" s="107">
        <v>13356</v>
      </c>
      <c r="D1913" s="107">
        <v>41920</v>
      </c>
      <c r="E1913" s="107">
        <v>41949</v>
      </c>
      <c r="F1913" s="108">
        <v>41976</v>
      </c>
      <c r="G1913" s="109">
        <v>14000</v>
      </c>
      <c r="H1913" s="109">
        <v>21.78</v>
      </c>
      <c r="I1913" s="109">
        <v>0</v>
      </c>
      <c r="J1913" s="109">
        <f t="shared" si="29"/>
        <v>14021.78</v>
      </c>
    </row>
    <row r="1914" spans="1:10" s="102" customFormat="1" ht="18" customHeight="1" x14ac:dyDescent="0.2">
      <c r="A1914" s="106" t="s">
        <v>32</v>
      </c>
      <c r="B1914" s="106" t="s">
        <v>17</v>
      </c>
      <c r="C1914" s="107">
        <v>18332</v>
      </c>
      <c r="D1914" s="107">
        <v>42423</v>
      </c>
      <c r="E1914" s="107">
        <v>42425</v>
      </c>
      <c r="F1914" s="108">
        <v>42466</v>
      </c>
      <c r="G1914" s="109">
        <v>37500</v>
      </c>
      <c r="H1914" s="109">
        <v>44.8</v>
      </c>
      <c r="I1914" s="109">
        <v>0</v>
      </c>
      <c r="J1914" s="109">
        <f t="shared" si="29"/>
        <v>37544.800000000003</v>
      </c>
    </row>
    <row r="1915" spans="1:10" s="102" customFormat="1" ht="18" customHeight="1" x14ac:dyDescent="0.2">
      <c r="A1915" s="106" t="s">
        <v>32</v>
      </c>
      <c r="B1915" s="106" t="s">
        <v>13</v>
      </c>
      <c r="C1915" s="107">
        <v>10226</v>
      </c>
      <c r="D1915" s="107">
        <v>43054</v>
      </c>
      <c r="E1915" s="107">
        <v>43068</v>
      </c>
      <c r="F1915" s="108">
        <v>43116</v>
      </c>
      <c r="G1915" s="109">
        <v>10500</v>
      </c>
      <c r="H1915" s="109">
        <v>17.119999999999997</v>
      </c>
      <c r="I1915" s="109">
        <v>0</v>
      </c>
      <c r="J1915" s="109">
        <f t="shared" si="29"/>
        <v>10517.12</v>
      </c>
    </row>
    <row r="1916" spans="1:10" s="102" customFormat="1" ht="18" customHeight="1" x14ac:dyDescent="0.2">
      <c r="A1916" s="106" t="s">
        <v>32</v>
      </c>
      <c r="B1916" s="106" t="s">
        <v>17</v>
      </c>
      <c r="C1916" s="107">
        <v>14312</v>
      </c>
      <c r="D1916" s="107">
        <v>42939</v>
      </c>
      <c r="E1916" s="107">
        <v>42941</v>
      </c>
      <c r="F1916" s="108">
        <v>42989</v>
      </c>
      <c r="G1916" s="109">
        <v>15500</v>
      </c>
      <c r="H1916" s="109">
        <v>21.24</v>
      </c>
      <c r="I1916" s="109">
        <v>0</v>
      </c>
      <c r="J1916" s="109">
        <f t="shared" si="29"/>
        <v>15521.24</v>
      </c>
    </row>
    <row r="1917" spans="1:10" s="102" customFormat="1" ht="18" customHeight="1" x14ac:dyDescent="0.2">
      <c r="A1917" s="106" t="s">
        <v>32</v>
      </c>
      <c r="B1917" s="106" t="s">
        <v>13</v>
      </c>
      <c r="C1917" s="107">
        <v>10087</v>
      </c>
      <c r="D1917" s="107">
        <v>42050</v>
      </c>
      <c r="E1917" s="107">
        <v>42080</v>
      </c>
      <c r="F1917" s="108">
        <v>42103</v>
      </c>
      <c r="G1917" s="109">
        <v>16500</v>
      </c>
      <c r="H1917" s="109">
        <v>24.29</v>
      </c>
      <c r="I1917" s="109">
        <v>0</v>
      </c>
      <c r="J1917" s="109">
        <f t="shared" si="29"/>
        <v>16524.29</v>
      </c>
    </row>
    <row r="1918" spans="1:10" s="102" customFormat="1" ht="18" customHeight="1" x14ac:dyDescent="0.2">
      <c r="A1918" s="106" t="s">
        <v>32</v>
      </c>
      <c r="B1918" s="106" t="s">
        <v>17</v>
      </c>
      <c r="C1918" s="107">
        <v>9861</v>
      </c>
      <c r="D1918" s="107">
        <v>43197</v>
      </c>
      <c r="E1918" s="107">
        <v>43215</v>
      </c>
      <c r="F1918" s="108">
        <v>43244</v>
      </c>
      <c r="G1918" s="109">
        <v>11500</v>
      </c>
      <c r="H1918" s="109">
        <v>14.49</v>
      </c>
      <c r="I1918" s="109">
        <v>0</v>
      </c>
      <c r="J1918" s="109">
        <f t="shared" si="29"/>
        <v>11514.49</v>
      </c>
    </row>
    <row r="1919" spans="1:10" s="102" customFormat="1" ht="18" customHeight="1" x14ac:dyDescent="0.2">
      <c r="A1919" s="106" t="s">
        <v>32</v>
      </c>
      <c r="B1919" s="106" t="s">
        <v>13</v>
      </c>
      <c r="C1919" s="107">
        <v>13973</v>
      </c>
      <c r="D1919" s="107">
        <v>43375</v>
      </c>
      <c r="E1919" s="107">
        <v>43397</v>
      </c>
      <c r="F1919" s="108">
        <v>43591</v>
      </c>
      <c r="G1919" s="109">
        <v>16500</v>
      </c>
      <c r="H1919" s="109">
        <v>97.64</v>
      </c>
      <c r="I1919" s="109">
        <v>0</v>
      </c>
      <c r="J1919" s="109">
        <f t="shared" si="29"/>
        <v>16597.64</v>
      </c>
    </row>
    <row r="1920" spans="1:10" s="102" customFormat="1" ht="18" customHeight="1" x14ac:dyDescent="0.2">
      <c r="A1920" s="106" t="s">
        <v>32</v>
      </c>
      <c r="B1920" s="106" t="s">
        <v>13</v>
      </c>
      <c r="C1920" s="107">
        <v>13904</v>
      </c>
      <c r="D1920" s="107">
        <v>42990</v>
      </c>
      <c r="E1920" s="107">
        <v>42992</v>
      </c>
      <c r="F1920" s="108">
        <v>43004</v>
      </c>
      <c r="G1920" s="109">
        <v>13000</v>
      </c>
      <c r="H1920" s="109">
        <v>4.99</v>
      </c>
      <c r="I1920" s="109">
        <v>0</v>
      </c>
      <c r="J1920" s="109">
        <f t="shared" si="29"/>
        <v>13004.99</v>
      </c>
    </row>
    <row r="1921" spans="1:10" s="102" customFormat="1" ht="18" customHeight="1" x14ac:dyDescent="0.2">
      <c r="A1921" s="106" t="s">
        <v>32</v>
      </c>
      <c r="B1921" s="106" t="s">
        <v>13</v>
      </c>
      <c r="C1921" s="107">
        <v>14636</v>
      </c>
      <c r="D1921" s="107">
        <v>42073</v>
      </c>
      <c r="E1921" s="107">
        <v>42088</v>
      </c>
      <c r="F1921" s="108">
        <v>42107</v>
      </c>
      <c r="G1921" s="109">
        <v>28000</v>
      </c>
      <c r="H1921" s="109">
        <v>26.44</v>
      </c>
      <c r="I1921" s="109">
        <v>0</v>
      </c>
      <c r="J1921" s="109">
        <f t="shared" si="29"/>
        <v>28026.44</v>
      </c>
    </row>
    <row r="1922" spans="1:10" s="102" customFormat="1" ht="18" customHeight="1" x14ac:dyDescent="0.2">
      <c r="A1922" s="106" t="s">
        <v>32</v>
      </c>
      <c r="B1922" s="106" t="s">
        <v>17</v>
      </c>
      <c r="C1922" s="107">
        <v>17749</v>
      </c>
      <c r="D1922" s="107">
        <v>42744</v>
      </c>
      <c r="E1922" s="107">
        <v>42751</v>
      </c>
      <c r="F1922" s="108">
        <v>42769</v>
      </c>
      <c r="G1922" s="109">
        <v>14500</v>
      </c>
      <c r="H1922" s="109">
        <v>9.94</v>
      </c>
      <c r="I1922" s="109">
        <v>0</v>
      </c>
      <c r="J1922" s="109">
        <f t="shared" si="29"/>
        <v>14509.94</v>
      </c>
    </row>
    <row r="1923" spans="1:10" s="102" customFormat="1" ht="18" customHeight="1" x14ac:dyDescent="0.2">
      <c r="A1923" s="106" t="s">
        <v>32</v>
      </c>
      <c r="B1923" s="106" t="s">
        <v>13</v>
      </c>
      <c r="C1923" s="107">
        <v>16025</v>
      </c>
      <c r="D1923" s="107">
        <v>43297</v>
      </c>
      <c r="E1923" s="107">
        <v>43306</v>
      </c>
      <c r="F1923" s="108">
        <v>43336</v>
      </c>
      <c r="G1923" s="109">
        <v>24500</v>
      </c>
      <c r="H1923" s="109">
        <v>26.18</v>
      </c>
      <c r="I1923" s="109">
        <v>0</v>
      </c>
      <c r="J1923" s="109">
        <f t="shared" si="29"/>
        <v>24526.18</v>
      </c>
    </row>
    <row r="1924" spans="1:10" s="102" customFormat="1" ht="18" customHeight="1" x14ac:dyDescent="0.2">
      <c r="A1924" s="106" t="s">
        <v>32</v>
      </c>
      <c r="B1924" s="106" t="s">
        <v>17</v>
      </c>
      <c r="C1924" s="107">
        <v>12125</v>
      </c>
      <c r="D1924" s="107">
        <v>41653</v>
      </c>
      <c r="E1924" s="107">
        <v>41683</v>
      </c>
      <c r="F1924" s="108">
        <v>41711</v>
      </c>
      <c r="G1924" s="109">
        <v>28000</v>
      </c>
      <c r="H1924" s="109">
        <v>45.11</v>
      </c>
      <c r="I1924" s="109">
        <v>0</v>
      </c>
      <c r="J1924" s="109">
        <f t="shared" si="29"/>
        <v>28045.11</v>
      </c>
    </row>
    <row r="1925" spans="1:10" s="102" customFormat="1" ht="18" customHeight="1" x14ac:dyDescent="0.2">
      <c r="A1925" s="106" t="s">
        <v>32</v>
      </c>
      <c r="B1925" s="106" t="s">
        <v>17</v>
      </c>
      <c r="C1925" s="107">
        <v>11445</v>
      </c>
      <c r="D1925" s="107">
        <v>43448</v>
      </c>
      <c r="E1925" s="107">
        <v>43469</v>
      </c>
      <c r="F1925" s="108">
        <v>43609</v>
      </c>
      <c r="G1925" s="109">
        <v>25000</v>
      </c>
      <c r="H1925" s="109">
        <v>110.27</v>
      </c>
      <c r="I1925" s="109">
        <v>0</v>
      </c>
      <c r="J1925" s="109">
        <f t="shared" si="29"/>
        <v>25110.27</v>
      </c>
    </row>
    <row r="1926" spans="1:10" s="102" customFormat="1" ht="18" customHeight="1" x14ac:dyDescent="0.2">
      <c r="A1926" s="106" t="s">
        <v>32</v>
      </c>
      <c r="B1926" s="106" t="s">
        <v>13</v>
      </c>
      <c r="C1926" s="107">
        <v>10930</v>
      </c>
      <c r="D1926" s="107">
        <v>42581</v>
      </c>
      <c r="E1926" s="107">
        <v>42591</v>
      </c>
      <c r="F1926" s="108">
        <v>42611</v>
      </c>
      <c r="G1926" s="109">
        <v>30500</v>
      </c>
      <c r="H1926" s="109">
        <v>25.07</v>
      </c>
      <c r="I1926" s="109">
        <v>0</v>
      </c>
      <c r="J1926" s="109">
        <f t="shared" si="29"/>
        <v>30525.07</v>
      </c>
    </row>
    <row r="1927" spans="1:10" s="102" customFormat="1" ht="18" customHeight="1" x14ac:dyDescent="0.2">
      <c r="A1927" s="106" t="s">
        <v>32</v>
      </c>
      <c r="B1927" s="106" t="s">
        <v>17</v>
      </c>
      <c r="C1927" s="107">
        <v>10345</v>
      </c>
      <c r="D1927" s="107">
        <v>42410</v>
      </c>
      <c r="E1927" s="107">
        <v>42425</v>
      </c>
      <c r="F1927" s="108">
        <v>42457</v>
      </c>
      <c r="G1927" s="109">
        <v>9500</v>
      </c>
      <c r="H1927" s="109">
        <v>12.4</v>
      </c>
      <c r="I1927" s="109">
        <v>0</v>
      </c>
      <c r="J1927" s="109">
        <f t="shared" si="29"/>
        <v>9512.4</v>
      </c>
    </row>
    <row r="1928" spans="1:10" s="102" customFormat="1" ht="18" customHeight="1" x14ac:dyDescent="0.2">
      <c r="A1928" s="106" t="s">
        <v>32</v>
      </c>
      <c r="B1928" s="106" t="s">
        <v>13</v>
      </c>
      <c r="C1928" s="107">
        <v>15568</v>
      </c>
      <c r="D1928" s="107">
        <v>42177</v>
      </c>
      <c r="E1928" s="107">
        <v>42191</v>
      </c>
      <c r="F1928" s="108">
        <v>42209</v>
      </c>
      <c r="G1928" s="109">
        <v>39500</v>
      </c>
      <c r="H1928" s="109">
        <v>35.11</v>
      </c>
      <c r="I1928" s="109">
        <v>0</v>
      </c>
      <c r="J1928" s="109">
        <f t="shared" ref="J1928:J1991" si="30">+G1928+H1928+I1928</f>
        <v>39535.11</v>
      </c>
    </row>
    <row r="1929" spans="1:10" s="102" customFormat="1" ht="18" customHeight="1" x14ac:dyDescent="0.2">
      <c r="A1929" s="106" t="s">
        <v>37</v>
      </c>
      <c r="B1929" s="106" t="s">
        <v>13</v>
      </c>
      <c r="C1929" s="107">
        <v>22295</v>
      </c>
      <c r="D1929" s="107">
        <v>43235</v>
      </c>
      <c r="E1929" s="107">
        <v>43452</v>
      </c>
      <c r="F1929" s="108">
        <v>43552</v>
      </c>
      <c r="G1929" s="109">
        <v>20000</v>
      </c>
      <c r="H1929" s="109">
        <f>86.85+86.85</f>
        <v>173.7</v>
      </c>
      <c r="I1929" s="109">
        <v>0</v>
      </c>
      <c r="J1929" s="109">
        <f t="shared" si="30"/>
        <v>20173.7</v>
      </c>
    </row>
    <row r="1930" spans="1:10" s="102" customFormat="1" ht="18" customHeight="1" x14ac:dyDescent="0.2">
      <c r="A1930" s="106" t="s">
        <v>32</v>
      </c>
      <c r="B1930" s="106" t="s">
        <v>13</v>
      </c>
      <c r="C1930" s="107">
        <v>9773</v>
      </c>
      <c r="D1930" s="107">
        <v>42484</v>
      </c>
      <c r="E1930" s="107">
        <v>42501</v>
      </c>
      <c r="F1930" s="108">
        <v>42551</v>
      </c>
      <c r="G1930" s="109">
        <v>17000</v>
      </c>
      <c r="H1930" s="109">
        <v>31.2</v>
      </c>
      <c r="I1930" s="109">
        <v>0</v>
      </c>
      <c r="J1930" s="109">
        <f t="shared" si="30"/>
        <v>17031.2</v>
      </c>
    </row>
    <row r="1931" spans="1:10" s="102" customFormat="1" ht="18" customHeight="1" x14ac:dyDescent="0.2">
      <c r="A1931" s="106" t="s">
        <v>32</v>
      </c>
      <c r="B1931" s="106" t="s">
        <v>13</v>
      </c>
      <c r="C1931" s="107">
        <v>12807</v>
      </c>
      <c r="D1931" s="107">
        <v>42756</v>
      </c>
      <c r="E1931" s="107">
        <v>42759</v>
      </c>
      <c r="F1931" s="108">
        <v>42780</v>
      </c>
      <c r="G1931" s="109">
        <v>9500</v>
      </c>
      <c r="H1931" s="109">
        <v>6.25</v>
      </c>
      <c r="I1931" s="109">
        <v>0</v>
      </c>
      <c r="J1931" s="109">
        <f t="shared" si="30"/>
        <v>9506.25</v>
      </c>
    </row>
    <row r="1932" spans="1:10" s="102" customFormat="1" ht="18" customHeight="1" x14ac:dyDescent="0.2">
      <c r="A1932" s="106" t="s">
        <v>32</v>
      </c>
      <c r="B1932" s="106" t="s">
        <v>13</v>
      </c>
      <c r="C1932" s="107">
        <v>10500</v>
      </c>
      <c r="D1932" s="107">
        <v>42331</v>
      </c>
      <c r="E1932" s="107">
        <v>42339</v>
      </c>
      <c r="F1932" s="108">
        <v>42359</v>
      </c>
      <c r="G1932" s="109">
        <v>19000</v>
      </c>
      <c r="H1932" s="109">
        <v>14.78</v>
      </c>
      <c r="I1932" s="109">
        <v>0</v>
      </c>
      <c r="J1932" s="109">
        <f t="shared" si="30"/>
        <v>19014.78</v>
      </c>
    </row>
    <row r="1933" spans="1:10" s="102" customFormat="1" ht="18" customHeight="1" x14ac:dyDescent="0.2">
      <c r="A1933" s="106" t="s">
        <v>32</v>
      </c>
      <c r="B1933" s="106" t="s">
        <v>13</v>
      </c>
      <c r="C1933" s="107">
        <v>10755</v>
      </c>
      <c r="D1933" s="107">
        <v>42533</v>
      </c>
      <c r="E1933" s="107">
        <v>42543</v>
      </c>
      <c r="F1933" s="108">
        <v>42550</v>
      </c>
      <c r="G1933" s="109">
        <v>15000</v>
      </c>
      <c r="H1933" s="109">
        <v>6.99</v>
      </c>
      <c r="I1933" s="109">
        <v>0</v>
      </c>
      <c r="J1933" s="109">
        <f t="shared" si="30"/>
        <v>15006.99</v>
      </c>
    </row>
    <row r="1934" spans="1:10" s="102" customFormat="1" ht="18" customHeight="1" x14ac:dyDescent="0.2">
      <c r="A1934" s="106" t="s">
        <v>31</v>
      </c>
      <c r="B1934" s="106" t="s">
        <v>13</v>
      </c>
      <c r="C1934" s="107">
        <v>20098</v>
      </c>
      <c r="D1934" s="107">
        <v>42017</v>
      </c>
      <c r="E1934" s="107">
        <v>42044</v>
      </c>
      <c r="F1934" s="108">
        <v>42069</v>
      </c>
      <c r="G1934" s="109">
        <v>41000</v>
      </c>
      <c r="H1934" s="109">
        <v>59.22</v>
      </c>
      <c r="I1934" s="109">
        <v>0</v>
      </c>
      <c r="J1934" s="109">
        <f t="shared" si="30"/>
        <v>41059.22</v>
      </c>
    </row>
    <row r="1935" spans="1:10" s="102" customFormat="1" ht="18" customHeight="1" x14ac:dyDescent="0.2">
      <c r="A1935" s="106" t="s">
        <v>33</v>
      </c>
      <c r="B1935" s="106" t="s">
        <v>13</v>
      </c>
      <c r="C1935" s="107">
        <v>20098</v>
      </c>
      <c r="D1935" s="107">
        <v>42017</v>
      </c>
      <c r="E1935" s="107">
        <v>42044</v>
      </c>
      <c r="F1935" s="108">
        <v>42069</v>
      </c>
      <c r="G1935" s="109">
        <v>41000</v>
      </c>
      <c r="H1935" s="109">
        <v>59.22</v>
      </c>
      <c r="I1935" s="109">
        <v>0</v>
      </c>
      <c r="J1935" s="109">
        <f t="shared" si="30"/>
        <v>41059.22</v>
      </c>
    </row>
    <row r="1936" spans="1:10" s="102" customFormat="1" ht="18" customHeight="1" x14ac:dyDescent="0.2">
      <c r="A1936" s="106" t="s">
        <v>170</v>
      </c>
      <c r="B1936" s="106" t="s">
        <v>13</v>
      </c>
      <c r="C1936" s="107">
        <v>20098</v>
      </c>
      <c r="D1936" s="107">
        <v>42017</v>
      </c>
      <c r="E1936" s="107">
        <v>42044</v>
      </c>
      <c r="F1936" s="108">
        <v>42069</v>
      </c>
      <c r="G1936" s="109">
        <v>123000</v>
      </c>
      <c r="H1936" s="109">
        <v>177.66</v>
      </c>
      <c r="I1936" s="109">
        <v>0</v>
      </c>
      <c r="J1936" s="109">
        <f t="shared" si="30"/>
        <v>123177.66</v>
      </c>
    </row>
    <row r="1937" spans="1:10" s="102" customFormat="1" ht="18" customHeight="1" x14ac:dyDescent="0.2">
      <c r="A1937" s="106" t="s">
        <v>32</v>
      </c>
      <c r="B1937" s="106" t="s">
        <v>13</v>
      </c>
      <c r="C1937" s="107">
        <v>7777</v>
      </c>
      <c r="D1937" s="107">
        <v>42183</v>
      </c>
      <c r="E1937" s="107">
        <v>42191</v>
      </c>
      <c r="F1937" s="108">
        <v>42227</v>
      </c>
      <c r="G1937" s="109">
        <v>12500</v>
      </c>
      <c r="H1937" s="109">
        <v>15.27</v>
      </c>
      <c r="I1937" s="109">
        <v>0</v>
      </c>
      <c r="J1937" s="109">
        <f t="shared" si="30"/>
        <v>12515.27</v>
      </c>
    </row>
    <row r="1938" spans="1:10" s="102" customFormat="1" ht="18" customHeight="1" x14ac:dyDescent="0.2">
      <c r="A1938" s="106" t="s">
        <v>32</v>
      </c>
      <c r="B1938" s="106" t="s">
        <v>13</v>
      </c>
      <c r="C1938" s="107">
        <v>13585</v>
      </c>
      <c r="D1938" s="107">
        <v>42433</v>
      </c>
      <c r="E1938" s="107">
        <v>42437</v>
      </c>
      <c r="F1938" s="108">
        <v>42475</v>
      </c>
      <c r="G1938" s="109">
        <v>25000</v>
      </c>
      <c r="H1938" s="109">
        <v>29.16</v>
      </c>
      <c r="I1938" s="109">
        <v>0</v>
      </c>
      <c r="J1938" s="109">
        <f t="shared" si="30"/>
        <v>25029.16</v>
      </c>
    </row>
    <row r="1939" spans="1:10" s="102" customFormat="1" ht="18" customHeight="1" x14ac:dyDescent="0.2">
      <c r="A1939" s="106" t="s">
        <v>32</v>
      </c>
      <c r="B1939" s="106" t="s">
        <v>13</v>
      </c>
      <c r="C1939" s="107">
        <v>16365</v>
      </c>
      <c r="D1939" s="107">
        <v>42565</v>
      </c>
      <c r="E1939" s="107">
        <v>42583</v>
      </c>
      <c r="F1939" s="108">
        <v>42643</v>
      </c>
      <c r="G1939" s="109">
        <v>30000</v>
      </c>
      <c r="H1939" s="109">
        <v>64.11</v>
      </c>
      <c r="I1939" s="109">
        <v>0</v>
      </c>
      <c r="J1939" s="109">
        <f t="shared" si="30"/>
        <v>30064.11</v>
      </c>
    </row>
    <row r="1940" spans="1:10" s="102" customFormat="1" ht="18" customHeight="1" x14ac:dyDescent="0.2">
      <c r="A1940" s="106" t="s">
        <v>31</v>
      </c>
      <c r="B1940" s="106" t="s">
        <v>13</v>
      </c>
      <c r="C1940" s="107">
        <v>23753</v>
      </c>
      <c r="D1940" s="107">
        <v>42512</v>
      </c>
      <c r="E1940" s="107">
        <v>42514</v>
      </c>
      <c r="F1940" s="108">
        <v>42577</v>
      </c>
      <c r="G1940" s="109">
        <v>26000</v>
      </c>
      <c r="H1940" s="109">
        <v>46.3</v>
      </c>
      <c r="I1940" s="109">
        <v>0</v>
      </c>
      <c r="J1940" s="109">
        <f t="shared" si="30"/>
        <v>26046.3</v>
      </c>
    </row>
    <row r="1941" spans="1:10" s="102" customFormat="1" ht="18" customHeight="1" x14ac:dyDescent="0.2">
      <c r="A1941" s="106" t="s">
        <v>32</v>
      </c>
      <c r="B1941" s="106" t="s">
        <v>17</v>
      </c>
      <c r="C1941" s="107">
        <v>15090</v>
      </c>
      <c r="D1941" s="107">
        <v>42631</v>
      </c>
      <c r="E1941" s="107">
        <v>42633</v>
      </c>
      <c r="F1941" s="108">
        <v>42643</v>
      </c>
      <c r="G1941" s="109">
        <v>20000</v>
      </c>
      <c r="H1941" s="109">
        <v>6.58</v>
      </c>
      <c r="I1941" s="109">
        <v>0</v>
      </c>
      <c r="J1941" s="109">
        <f t="shared" si="30"/>
        <v>20006.580000000002</v>
      </c>
    </row>
    <row r="1942" spans="1:10" s="102" customFormat="1" ht="18" customHeight="1" x14ac:dyDescent="0.2">
      <c r="A1942" s="106" t="s">
        <v>32</v>
      </c>
      <c r="B1942" s="106" t="s">
        <v>13</v>
      </c>
      <c r="C1942" s="107">
        <v>12315</v>
      </c>
      <c r="D1942" s="107">
        <v>42006</v>
      </c>
      <c r="E1942" s="107">
        <v>42011</v>
      </c>
      <c r="F1942" s="108">
        <v>42039</v>
      </c>
      <c r="G1942" s="109">
        <v>16000</v>
      </c>
      <c r="H1942" s="109">
        <v>14.67</v>
      </c>
      <c r="I1942" s="109">
        <v>0</v>
      </c>
      <c r="J1942" s="109">
        <f t="shared" si="30"/>
        <v>16014.67</v>
      </c>
    </row>
    <row r="1943" spans="1:10" s="102" customFormat="1" ht="18" customHeight="1" x14ac:dyDescent="0.2">
      <c r="A1943" s="106" t="s">
        <v>32</v>
      </c>
      <c r="B1943" s="106" t="s">
        <v>13</v>
      </c>
      <c r="C1943" s="107">
        <v>12983</v>
      </c>
      <c r="D1943" s="107">
        <v>43119</v>
      </c>
      <c r="E1943" s="107">
        <v>43122</v>
      </c>
      <c r="F1943" s="108">
        <v>43138</v>
      </c>
      <c r="G1943" s="109">
        <v>12000</v>
      </c>
      <c r="H1943" s="109">
        <v>5.09</v>
      </c>
      <c r="I1943" s="109">
        <v>0</v>
      </c>
      <c r="J1943" s="109">
        <f t="shared" si="30"/>
        <v>12005.09</v>
      </c>
    </row>
    <row r="1944" spans="1:10" s="102" customFormat="1" ht="18" customHeight="1" x14ac:dyDescent="0.2">
      <c r="A1944" s="106" t="s">
        <v>40</v>
      </c>
      <c r="B1944" s="106" t="s">
        <v>17</v>
      </c>
      <c r="C1944" s="107">
        <v>43257</v>
      </c>
      <c r="D1944" s="107">
        <v>43360</v>
      </c>
      <c r="E1944" s="107">
        <v>43367</v>
      </c>
      <c r="F1944" s="108">
        <v>43367</v>
      </c>
      <c r="G1944" s="109">
        <v>10000</v>
      </c>
      <c r="H1944" s="109">
        <f>0.96+0.96</f>
        <v>1.92</v>
      </c>
      <c r="I1944" s="109">
        <v>0</v>
      </c>
      <c r="J1944" s="109">
        <f t="shared" si="30"/>
        <v>10001.92</v>
      </c>
    </row>
    <row r="1945" spans="1:10" s="102" customFormat="1" ht="18" customHeight="1" x14ac:dyDescent="0.2">
      <c r="A1945" s="106" t="s">
        <v>32</v>
      </c>
      <c r="B1945" s="106" t="s">
        <v>13</v>
      </c>
      <c r="C1945" s="107">
        <v>10748</v>
      </c>
      <c r="D1945" s="107">
        <v>42092</v>
      </c>
      <c r="E1945" s="107">
        <v>42096</v>
      </c>
      <c r="F1945" s="108">
        <v>42116</v>
      </c>
      <c r="G1945" s="109">
        <v>24500</v>
      </c>
      <c r="H1945" s="109">
        <v>16.329999999999998</v>
      </c>
      <c r="I1945" s="109">
        <v>0</v>
      </c>
      <c r="J1945" s="109">
        <f t="shared" si="30"/>
        <v>24516.33</v>
      </c>
    </row>
    <row r="1946" spans="1:10" s="102" customFormat="1" ht="18" customHeight="1" x14ac:dyDescent="0.2">
      <c r="A1946" s="106" t="s">
        <v>32</v>
      </c>
      <c r="B1946" s="106" t="s">
        <v>13</v>
      </c>
      <c r="C1946" s="107">
        <v>9613</v>
      </c>
      <c r="D1946" s="107">
        <v>42769</v>
      </c>
      <c r="E1946" s="107">
        <v>42774</v>
      </c>
      <c r="F1946" s="108">
        <v>42793</v>
      </c>
      <c r="G1946" s="109">
        <v>11500</v>
      </c>
      <c r="H1946" s="109">
        <v>7.56</v>
      </c>
      <c r="I1946" s="109">
        <v>0</v>
      </c>
      <c r="J1946" s="109">
        <f t="shared" si="30"/>
        <v>11507.56</v>
      </c>
    </row>
    <row r="1947" spans="1:10" s="102" customFormat="1" ht="18" customHeight="1" x14ac:dyDescent="0.2">
      <c r="A1947" s="106" t="s">
        <v>32</v>
      </c>
      <c r="B1947" s="106" t="s">
        <v>13</v>
      </c>
      <c r="C1947" s="107">
        <v>10207</v>
      </c>
      <c r="D1947" s="107">
        <v>43079</v>
      </c>
      <c r="E1947" s="107">
        <v>43083</v>
      </c>
      <c r="F1947" s="108">
        <v>43115</v>
      </c>
      <c r="G1947" s="109">
        <v>19000</v>
      </c>
      <c r="H1947" s="109">
        <v>17.140000000000004</v>
      </c>
      <c r="I1947" s="109">
        <v>0</v>
      </c>
      <c r="J1947" s="109">
        <f t="shared" si="30"/>
        <v>19017.14</v>
      </c>
    </row>
    <row r="1948" spans="1:10" s="102" customFormat="1" ht="18" customHeight="1" x14ac:dyDescent="0.2">
      <c r="A1948" s="106" t="s">
        <v>32</v>
      </c>
      <c r="B1948" s="106" t="s">
        <v>13</v>
      </c>
      <c r="C1948" s="107">
        <v>13094</v>
      </c>
      <c r="D1948" s="107">
        <v>42559</v>
      </c>
      <c r="E1948" s="107">
        <v>42569</v>
      </c>
      <c r="F1948" s="108">
        <v>42578</v>
      </c>
      <c r="G1948" s="109">
        <v>52500</v>
      </c>
      <c r="H1948" s="109">
        <v>27.33</v>
      </c>
      <c r="I1948" s="109">
        <v>0</v>
      </c>
      <c r="J1948" s="109">
        <f t="shared" si="30"/>
        <v>52527.33</v>
      </c>
    </row>
    <row r="1949" spans="1:10" s="102" customFormat="1" ht="18" customHeight="1" x14ac:dyDescent="0.2">
      <c r="A1949" s="106" t="s">
        <v>37</v>
      </c>
      <c r="B1949" s="106" t="s">
        <v>13</v>
      </c>
      <c r="C1949" s="107">
        <v>16333</v>
      </c>
      <c r="D1949" s="107">
        <v>43111</v>
      </c>
      <c r="E1949" s="107">
        <v>43129</v>
      </c>
      <c r="F1949" s="108">
        <v>43129</v>
      </c>
      <c r="G1949" s="109">
        <v>20000</v>
      </c>
      <c r="H1949" s="109">
        <f>4.93+4.93</f>
        <v>9.86</v>
      </c>
      <c r="I1949" s="109">
        <v>0</v>
      </c>
      <c r="J1949" s="109">
        <f t="shared" si="30"/>
        <v>20009.86</v>
      </c>
    </row>
    <row r="1950" spans="1:10" s="102" customFormat="1" ht="18" customHeight="1" x14ac:dyDescent="0.2">
      <c r="A1950" s="106" t="s">
        <v>37</v>
      </c>
      <c r="B1950" s="106" t="s">
        <v>17</v>
      </c>
      <c r="C1950" s="107">
        <v>33032</v>
      </c>
      <c r="D1950" s="107">
        <v>43115</v>
      </c>
      <c r="E1950" s="107">
        <v>43143</v>
      </c>
      <c r="F1950" s="108">
        <v>43144</v>
      </c>
      <c r="G1950" s="109">
        <v>10000</v>
      </c>
      <c r="H1950" s="109">
        <v>7.95</v>
      </c>
      <c r="I1950" s="109">
        <v>0</v>
      </c>
      <c r="J1950" s="109">
        <f t="shared" si="30"/>
        <v>10007.950000000001</v>
      </c>
    </row>
    <row r="1951" spans="1:10" s="102" customFormat="1" ht="18" customHeight="1" x14ac:dyDescent="0.2">
      <c r="A1951" s="106" t="s">
        <v>32</v>
      </c>
      <c r="B1951" s="106" t="s">
        <v>13</v>
      </c>
      <c r="C1951" s="107">
        <v>11689</v>
      </c>
      <c r="D1951" s="107">
        <v>42670</v>
      </c>
      <c r="E1951" s="107">
        <v>42674</v>
      </c>
      <c r="F1951" s="108">
        <v>42684</v>
      </c>
      <c r="G1951" s="109">
        <v>16500</v>
      </c>
      <c r="H1951" s="109">
        <v>6.33</v>
      </c>
      <c r="I1951" s="109">
        <v>0</v>
      </c>
      <c r="J1951" s="109">
        <f t="shared" si="30"/>
        <v>16506.330000000002</v>
      </c>
    </row>
    <row r="1952" spans="1:10" s="102" customFormat="1" ht="18" customHeight="1" x14ac:dyDescent="0.2">
      <c r="A1952" s="106" t="s">
        <v>32</v>
      </c>
      <c r="B1952" s="106" t="s">
        <v>13</v>
      </c>
      <c r="C1952" s="107">
        <v>17218</v>
      </c>
      <c r="D1952" s="107">
        <v>42860</v>
      </c>
      <c r="E1952" s="107">
        <v>42895</v>
      </c>
      <c r="F1952" s="108">
        <v>42968</v>
      </c>
      <c r="G1952" s="109">
        <v>17500</v>
      </c>
      <c r="H1952" s="109">
        <v>51.78</v>
      </c>
      <c r="I1952" s="109">
        <v>0</v>
      </c>
      <c r="J1952" s="109">
        <f t="shared" si="30"/>
        <v>17551.78</v>
      </c>
    </row>
    <row r="1953" spans="1:10" s="102" customFormat="1" ht="18" customHeight="1" x14ac:dyDescent="0.2">
      <c r="A1953" s="106" t="s">
        <v>32</v>
      </c>
      <c r="B1953" s="106" t="s">
        <v>17</v>
      </c>
      <c r="C1953" s="107">
        <v>14862</v>
      </c>
      <c r="D1953" s="107">
        <v>42676</v>
      </c>
      <c r="E1953" s="107">
        <v>42690</v>
      </c>
      <c r="F1953" s="108">
        <v>42731</v>
      </c>
      <c r="G1953" s="109">
        <v>18500</v>
      </c>
      <c r="H1953" s="109">
        <v>27.88</v>
      </c>
      <c r="I1953" s="109">
        <v>0</v>
      </c>
      <c r="J1953" s="109">
        <f t="shared" si="30"/>
        <v>18527.88</v>
      </c>
    </row>
    <row r="1954" spans="1:10" s="102" customFormat="1" ht="18" customHeight="1" x14ac:dyDescent="0.2">
      <c r="A1954" s="106" t="s">
        <v>32</v>
      </c>
      <c r="B1954" s="106" t="s">
        <v>17</v>
      </c>
      <c r="C1954" s="107">
        <v>11718</v>
      </c>
      <c r="D1954" s="107">
        <v>41814</v>
      </c>
      <c r="E1954" s="107">
        <v>41817</v>
      </c>
      <c r="F1954" s="108">
        <v>41974</v>
      </c>
      <c r="G1954" s="109">
        <v>16500</v>
      </c>
      <c r="H1954" s="109">
        <v>73.33</v>
      </c>
      <c r="I1954" s="109">
        <v>0</v>
      </c>
      <c r="J1954" s="109">
        <f t="shared" si="30"/>
        <v>16573.330000000002</v>
      </c>
    </row>
    <row r="1955" spans="1:10" s="102" customFormat="1" ht="18" customHeight="1" x14ac:dyDescent="0.2">
      <c r="A1955" s="106" t="s">
        <v>32</v>
      </c>
      <c r="B1955" s="106" t="s">
        <v>13</v>
      </c>
      <c r="C1955" s="107">
        <v>19100</v>
      </c>
      <c r="D1955" s="107">
        <v>43303</v>
      </c>
      <c r="E1955" s="107">
        <v>43305</v>
      </c>
      <c r="F1955" s="108">
        <v>43319</v>
      </c>
      <c r="G1955" s="109">
        <v>42000</v>
      </c>
      <c r="H1955" s="109">
        <v>18.41</v>
      </c>
      <c r="I1955" s="109">
        <v>0</v>
      </c>
      <c r="J1955" s="109">
        <f t="shared" si="30"/>
        <v>42018.41</v>
      </c>
    </row>
    <row r="1956" spans="1:10" s="102" customFormat="1" ht="18" customHeight="1" x14ac:dyDescent="0.2">
      <c r="A1956" s="106" t="s">
        <v>32</v>
      </c>
      <c r="B1956" s="106" t="s">
        <v>17</v>
      </c>
      <c r="C1956" s="107">
        <v>6834</v>
      </c>
      <c r="D1956" s="107">
        <v>42046</v>
      </c>
      <c r="E1956" s="107">
        <v>42080</v>
      </c>
      <c r="F1956" s="108">
        <v>42136</v>
      </c>
      <c r="G1956" s="109">
        <v>10500</v>
      </c>
      <c r="H1956" s="109">
        <v>26.25</v>
      </c>
      <c r="I1956" s="109">
        <v>0</v>
      </c>
      <c r="J1956" s="109">
        <f t="shared" si="30"/>
        <v>10526.25</v>
      </c>
    </row>
    <row r="1957" spans="1:10" s="102" customFormat="1" ht="18" customHeight="1" x14ac:dyDescent="0.2">
      <c r="A1957" s="106" t="s">
        <v>31</v>
      </c>
      <c r="B1957" s="106" t="s">
        <v>17</v>
      </c>
      <c r="C1957" s="107">
        <v>21002</v>
      </c>
      <c r="D1957" s="107">
        <v>42581</v>
      </c>
      <c r="E1957" s="107">
        <v>42584</v>
      </c>
      <c r="F1957" s="108">
        <v>42599</v>
      </c>
      <c r="G1957" s="109">
        <v>28000</v>
      </c>
      <c r="H1957" s="109">
        <v>13.81</v>
      </c>
      <c r="I1957" s="109">
        <v>0</v>
      </c>
      <c r="J1957" s="109">
        <f t="shared" si="30"/>
        <v>28013.81</v>
      </c>
    </row>
    <row r="1958" spans="1:10" s="102" customFormat="1" ht="18" customHeight="1" x14ac:dyDescent="0.2">
      <c r="A1958" s="106" t="s">
        <v>33</v>
      </c>
      <c r="B1958" s="106" t="s">
        <v>17</v>
      </c>
      <c r="C1958" s="107">
        <v>21002</v>
      </c>
      <c r="D1958" s="107">
        <v>42581</v>
      </c>
      <c r="E1958" s="107">
        <v>42584</v>
      </c>
      <c r="F1958" s="108">
        <v>42599</v>
      </c>
      <c r="G1958" s="109">
        <v>28000</v>
      </c>
      <c r="H1958" s="109">
        <v>13.81</v>
      </c>
      <c r="I1958" s="109">
        <v>0</v>
      </c>
      <c r="J1958" s="109">
        <f t="shared" si="30"/>
        <v>28013.81</v>
      </c>
    </row>
    <row r="1959" spans="1:10" s="102" customFormat="1" ht="18" customHeight="1" x14ac:dyDescent="0.2">
      <c r="A1959" s="106" t="s">
        <v>32</v>
      </c>
      <c r="B1959" s="106" t="s">
        <v>13</v>
      </c>
      <c r="C1959" s="107">
        <v>15764</v>
      </c>
      <c r="D1959" s="107">
        <v>42299</v>
      </c>
      <c r="E1959" s="107">
        <v>42326</v>
      </c>
      <c r="F1959" s="108">
        <v>42352</v>
      </c>
      <c r="G1959" s="109">
        <v>28000</v>
      </c>
      <c r="H1959" s="109">
        <v>41.22</v>
      </c>
      <c r="I1959" s="109">
        <v>0</v>
      </c>
      <c r="J1959" s="109">
        <f t="shared" si="30"/>
        <v>28041.22</v>
      </c>
    </row>
    <row r="1960" spans="1:10" s="102" customFormat="1" ht="18" customHeight="1" x14ac:dyDescent="0.2">
      <c r="A1960" s="106" t="s">
        <v>32</v>
      </c>
      <c r="B1960" s="106" t="s">
        <v>13</v>
      </c>
      <c r="C1960" s="107">
        <v>12286</v>
      </c>
      <c r="D1960" s="107">
        <v>42954</v>
      </c>
      <c r="E1960" s="107">
        <v>42961</v>
      </c>
      <c r="F1960" s="108">
        <v>42977</v>
      </c>
      <c r="G1960" s="109">
        <v>31500</v>
      </c>
      <c r="H1960" s="109">
        <v>19.850000000000001</v>
      </c>
      <c r="I1960" s="109">
        <v>0</v>
      </c>
      <c r="J1960" s="109">
        <f t="shared" si="30"/>
        <v>31519.85</v>
      </c>
    </row>
    <row r="1961" spans="1:10" s="102" customFormat="1" ht="18" customHeight="1" x14ac:dyDescent="0.2">
      <c r="A1961" s="106" t="s">
        <v>32</v>
      </c>
      <c r="B1961" s="106" t="s">
        <v>13</v>
      </c>
      <c r="C1961" s="107">
        <v>11535</v>
      </c>
      <c r="D1961" s="107">
        <v>42789</v>
      </c>
      <c r="E1961" s="107">
        <v>42794</v>
      </c>
      <c r="F1961" s="108">
        <v>42835</v>
      </c>
      <c r="G1961" s="109">
        <v>24000</v>
      </c>
      <c r="H1961" s="109">
        <v>19.04</v>
      </c>
      <c r="I1961" s="109">
        <v>0</v>
      </c>
      <c r="J1961" s="109">
        <f t="shared" si="30"/>
        <v>24019.040000000001</v>
      </c>
    </row>
    <row r="1962" spans="1:10" s="102" customFormat="1" ht="18" customHeight="1" x14ac:dyDescent="0.2">
      <c r="A1962" s="106" t="s">
        <v>40</v>
      </c>
      <c r="B1962" s="106" t="s">
        <v>13</v>
      </c>
      <c r="C1962" s="107">
        <v>32961</v>
      </c>
      <c r="D1962" s="107">
        <v>42307</v>
      </c>
      <c r="E1962" s="107">
        <v>42460</v>
      </c>
      <c r="F1962" s="108">
        <v>42466</v>
      </c>
      <c r="G1962" s="109">
        <v>5000</v>
      </c>
      <c r="H1962" s="109">
        <v>21.78</v>
      </c>
      <c r="I1962" s="109">
        <v>0</v>
      </c>
      <c r="J1962" s="109">
        <f t="shared" si="30"/>
        <v>5021.78</v>
      </c>
    </row>
    <row r="1963" spans="1:10" s="102" customFormat="1" ht="18" customHeight="1" x14ac:dyDescent="0.2">
      <c r="A1963" s="106" t="s">
        <v>32</v>
      </c>
      <c r="B1963" s="106" t="s">
        <v>17</v>
      </c>
      <c r="C1963" s="107">
        <v>17205</v>
      </c>
      <c r="D1963" s="107">
        <v>41844</v>
      </c>
      <c r="E1963" s="107">
        <v>41850</v>
      </c>
      <c r="F1963" s="108">
        <v>41876</v>
      </c>
      <c r="G1963" s="109">
        <v>17000</v>
      </c>
      <c r="H1963" s="109">
        <v>15.11</v>
      </c>
      <c r="I1963" s="109">
        <v>0</v>
      </c>
      <c r="J1963" s="109">
        <f t="shared" si="30"/>
        <v>17015.11</v>
      </c>
    </row>
    <row r="1964" spans="1:10" s="102" customFormat="1" ht="18" customHeight="1" x14ac:dyDescent="0.2">
      <c r="A1964" s="106" t="s">
        <v>32</v>
      </c>
      <c r="B1964" s="106" t="s">
        <v>17</v>
      </c>
      <c r="C1964" s="107">
        <v>15966</v>
      </c>
      <c r="D1964" s="107">
        <v>43115</v>
      </c>
      <c r="E1964" s="107">
        <v>43119</v>
      </c>
      <c r="F1964" s="108">
        <v>43180</v>
      </c>
      <c r="G1964" s="109">
        <v>17000</v>
      </c>
      <c r="H1964" s="109">
        <v>20.49</v>
      </c>
      <c r="I1964" s="109">
        <v>0</v>
      </c>
      <c r="J1964" s="109">
        <f t="shared" si="30"/>
        <v>17020.490000000002</v>
      </c>
    </row>
    <row r="1965" spans="1:10" s="102" customFormat="1" ht="18" customHeight="1" x14ac:dyDescent="0.2">
      <c r="A1965" s="106" t="s">
        <v>32</v>
      </c>
      <c r="B1965" s="106" t="s">
        <v>13</v>
      </c>
      <c r="C1965" s="107">
        <v>9543</v>
      </c>
      <c r="D1965" s="107">
        <v>41783</v>
      </c>
      <c r="E1965" s="107">
        <v>41807</v>
      </c>
      <c r="F1965" s="108">
        <v>41831</v>
      </c>
      <c r="G1965" s="109">
        <v>20000</v>
      </c>
      <c r="H1965" s="109">
        <v>26.67</v>
      </c>
      <c r="I1965" s="109">
        <v>0</v>
      </c>
      <c r="J1965" s="109">
        <f t="shared" si="30"/>
        <v>20026.669999999998</v>
      </c>
    </row>
    <row r="1966" spans="1:10" s="102" customFormat="1" ht="18" customHeight="1" x14ac:dyDescent="0.2">
      <c r="A1966" s="106" t="s">
        <v>32</v>
      </c>
      <c r="B1966" s="106" t="s">
        <v>13</v>
      </c>
      <c r="C1966" s="107">
        <v>11744</v>
      </c>
      <c r="D1966" s="107">
        <v>41806</v>
      </c>
      <c r="E1966" s="107">
        <v>41809</v>
      </c>
      <c r="F1966" s="108">
        <v>41827</v>
      </c>
      <c r="G1966" s="109">
        <v>20000</v>
      </c>
      <c r="H1966" s="109">
        <v>11.67</v>
      </c>
      <c r="I1966" s="109">
        <v>0</v>
      </c>
      <c r="J1966" s="109">
        <f t="shared" si="30"/>
        <v>20011.669999999998</v>
      </c>
    </row>
    <row r="1967" spans="1:10" s="102" customFormat="1" ht="18" customHeight="1" x14ac:dyDescent="0.2">
      <c r="A1967" s="106" t="s">
        <v>32</v>
      </c>
      <c r="B1967" s="106" t="s">
        <v>13</v>
      </c>
      <c r="C1967" s="107">
        <v>8859</v>
      </c>
      <c r="D1967" s="107">
        <v>43117</v>
      </c>
      <c r="E1967" s="107">
        <v>43123</v>
      </c>
      <c r="F1967" s="108">
        <v>43158</v>
      </c>
      <c r="G1967" s="109">
        <v>23500</v>
      </c>
      <c r="H1967" s="109">
        <v>26.4</v>
      </c>
      <c r="I1967" s="109">
        <v>0</v>
      </c>
      <c r="J1967" s="109">
        <f t="shared" si="30"/>
        <v>23526.400000000001</v>
      </c>
    </row>
    <row r="1968" spans="1:10" s="102" customFormat="1" ht="18" customHeight="1" x14ac:dyDescent="0.2">
      <c r="A1968" s="106" t="s">
        <v>32</v>
      </c>
      <c r="B1968" s="106" t="s">
        <v>17</v>
      </c>
      <c r="C1968" s="107">
        <v>11596</v>
      </c>
      <c r="D1968" s="107">
        <v>42431</v>
      </c>
      <c r="E1968" s="107">
        <v>42450</v>
      </c>
      <c r="F1968" s="108">
        <v>42458</v>
      </c>
      <c r="G1968" s="109">
        <v>17500</v>
      </c>
      <c r="H1968" s="109">
        <v>12.95</v>
      </c>
      <c r="I1968" s="109">
        <v>0</v>
      </c>
      <c r="J1968" s="109">
        <f t="shared" si="30"/>
        <v>17512.95</v>
      </c>
    </row>
    <row r="1969" spans="1:10" s="102" customFormat="1" ht="18" customHeight="1" x14ac:dyDescent="0.2">
      <c r="A1969" s="106" t="s">
        <v>32</v>
      </c>
      <c r="B1969" s="106" t="s">
        <v>13</v>
      </c>
      <c r="C1969" s="107">
        <v>9679</v>
      </c>
      <c r="D1969" s="107">
        <v>41764</v>
      </c>
      <c r="E1969" s="107">
        <v>41779</v>
      </c>
      <c r="F1969" s="108">
        <v>41864</v>
      </c>
      <c r="G1969" s="109">
        <v>22500</v>
      </c>
      <c r="H1969" s="109">
        <v>62.5</v>
      </c>
      <c r="I1969" s="109">
        <v>0</v>
      </c>
      <c r="J1969" s="109">
        <f t="shared" si="30"/>
        <v>22562.5</v>
      </c>
    </row>
    <row r="1970" spans="1:10" s="102" customFormat="1" ht="18" customHeight="1" x14ac:dyDescent="0.2">
      <c r="A1970" s="106" t="s">
        <v>32</v>
      </c>
      <c r="B1970" s="106" t="s">
        <v>13</v>
      </c>
      <c r="C1970" s="107">
        <v>10990</v>
      </c>
      <c r="D1970" s="107">
        <v>43086</v>
      </c>
      <c r="E1970" s="107">
        <v>43088</v>
      </c>
      <c r="F1970" s="108">
        <v>43102</v>
      </c>
      <c r="G1970" s="109">
        <v>22500</v>
      </c>
      <c r="H1970" s="109">
        <v>9.8699999999999992</v>
      </c>
      <c r="I1970" s="109">
        <v>0</v>
      </c>
      <c r="J1970" s="109">
        <f t="shared" si="30"/>
        <v>22509.87</v>
      </c>
    </row>
    <row r="1971" spans="1:10" s="102" customFormat="1" ht="18" customHeight="1" x14ac:dyDescent="0.2">
      <c r="A1971" s="106" t="s">
        <v>37</v>
      </c>
      <c r="B1971" s="106" t="s">
        <v>13</v>
      </c>
      <c r="C1971" s="107">
        <v>22496</v>
      </c>
      <c r="D1971" s="107">
        <v>42532</v>
      </c>
      <c r="E1971" s="107">
        <v>42550</v>
      </c>
      <c r="F1971" s="108">
        <v>42640</v>
      </c>
      <c r="G1971" s="109">
        <v>20000</v>
      </c>
      <c r="H1971" s="109">
        <f>29.59+29.59</f>
        <v>59.18</v>
      </c>
      <c r="I1971" s="109">
        <v>0</v>
      </c>
      <c r="J1971" s="109">
        <f t="shared" si="30"/>
        <v>20059.18</v>
      </c>
    </row>
    <row r="1972" spans="1:10" s="102" customFormat="1" ht="18" customHeight="1" x14ac:dyDescent="0.2">
      <c r="A1972" s="106" t="s">
        <v>32</v>
      </c>
      <c r="B1972" s="106" t="s">
        <v>13</v>
      </c>
      <c r="C1972" s="107">
        <v>10776</v>
      </c>
      <c r="D1972" s="107">
        <v>42235</v>
      </c>
      <c r="E1972" s="107">
        <v>42241</v>
      </c>
      <c r="F1972" s="108">
        <v>42258</v>
      </c>
      <c r="G1972" s="109">
        <v>15000</v>
      </c>
      <c r="H1972" s="109">
        <v>9.58</v>
      </c>
      <c r="I1972" s="109">
        <v>0</v>
      </c>
      <c r="J1972" s="109">
        <f t="shared" si="30"/>
        <v>15009.58</v>
      </c>
    </row>
    <row r="1973" spans="1:10" s="102" customFormat="1" ht="18" customHeight="1" x14ac:dyDescent="0.2">
      <c r="A1973" s="106" t="s">
        <v>31</v>
      </c>
      <c r="B1973" s="106" t="s">
        <v>13</v>
      </c>
      <c r="C1973" s="107">
        <v>20582</v>
      </c>
      <c r="D1973" s="107">
        <v>43083</v>
      </c>
      <c r="E1973" s="107">
        <v>43084</v>
      </c>
      <c r="F1973" s="108">
        <v>43098</v>
      </c>
      <c r="G1973" s="109">
        <v>56000</v>
      </c>
      <c r="H1973" s="109">
        <v>23.01</v>
      </c>
      <c r="I1973" s="109">
        <v>0</v>
      </c>
      <c r="J1973" s="109">
        <f t="shared" si="30"/>
        <v>56023.01</v>
      </c>
    </row>
    <row r="1974" spans="1:10" s="102" customFormat="1" ht="18" customHeight="1" x14ac:dyDescent="0.2">
      <c r="A1974" s="106" t="s">
        <v>33</v>
      </c>
      <c r="B1974" s="106" t="s">
        <v>13</v>
      </c>
      <c r="C1974" s="107">
        <v>20582</v>
      </c>
      <c r="D1974" s="107">
        <v>43083</v>
      </c>
      <c r="E1974" s="107">
        <v>43084</v>
      </c>
      <c r="F1974" s="108">
        <v>43098</v>
      </c>
      <c r="G1974" s="109">
        <v>56000</v>
      </c>
      <c r="H1974" s="109">
        <v>23.01</v>
      </c>
      <c r="I1974" s="109">
        <v>0</v>
      </c>
      <c r="J1974" s="109">
        <f t="shared" si="30"/>
        <v>56023.01</v>
      </c>
    </row>
    <row r="1975" spans="1:10" s="102" customFormat="1" ht="18" customHeight="1" x14ac:dyDescent="0.2">
      <c r="A1975" s="106" t="s">
        <v>170</v>
      </c>
      <c r="B1975" s="106" t="s">
        <v>13</v>
      </c>
      <c r="C1975" s="107">
        <v>20582</v>
      </c>
      <c r="D1975" s="107">
        <v>43083</v>
      </c>
      <c r="E1975" s="107">
        <v>43084</v>
      </c>
      <c r="F1975" s="108">
        <v>43098</v>
      </c>
      <c r="G1975" s="109">
        <v>168000</v>
      </c>
      <c r="H1975" s="109">
        <v>69.040000000000006</v>
      </c>
      <c r="I1975" s="109">
        <v>0</v>
      </c>
      <c r="J1975" s="109">
        <f t="shared" si="30"/>
        <v>168069.04</v>
      </c>
    </row>
    <row r="1976" spans="1:10" s="102" customFormat="1" ht="18" customHeight="1" x14ac:dyDescent="0.2">
      <c r="A1976" s="106" t="s">
        <v>32</v>
      </c>
      <c r="B1976" s="106" t="s">
        <v>13</v>
      </c>
      <c r="C1976" s="107">
        <v>10393</v>
      </c>
      <c r="D1976" s="107">
        <v>42927</v>
      </c>
      <c r="E1976" s="107">
        <v>42933</v>
      </c>
      <c r="F1976" s="108">
        <v>42962</v>
      </c>
      <c r="G1976" s="109">
        <v>35000</v>
      </c>
      <c r="H1976" s="109">
        <v>33.56</v>
      </c>
      <c r="I1976" s="109">
        <v>0</v>
      </c>
      <c r="J1976" s="109">
        <f t="shared" si="30"/>
        <v>35033.56</v>
      </c>
    </row>
    <row r="1977" spans="1:10" s="102" customFormat="1" ht="18" customHeight="1" x14ac:dyDescent="0.2">
      <c r="A1977" s="106" t="s">
        <v>32</v>
      </c>
      <c r="B1977" s="106" t="s">
        <v>17</v>
      </c>
      <c r="C1977" s="107">
        <v>9073</v>
      </c>
      <c r="D1977" s="107">
        <v>41683</v>
      </c>
      <c r="E1977" s="107">
        <v>41689</v>
      </c>
      <c r="F1977" s="108">
        <v>41782</v>
      </c>
      <c r="G1977" s="109">
        <v>9000</v>
      </c>
      <c r="H1977" s="109">
        <v>24.75</v>
      </c>
      <c r="I1977" s="109">
        <v>0</v>
      </c>
      <c r="J1977" s="109">
        <f t="shared" si="30"/>
        <v>9024.75</v>
      </c>
    </row>
    <row r="1978" spans="1:10" s="102" customFormat="1" ht="18" customHeight="1" x14ac:dyDescent="0.2">
      <c r="A1978" s="106" t="s">
        <v>32</v>
      </c>
      <c r="B1978" s="106" t="s">
        <v>17</v>
      </c>
      <c r="C1978" s="107">
        <v>15361</v>
      </c>
      <c r="D1978" s="107">
        <v>41860</v>
      </c>
      <c r="E1978" s="107">
        <v>41871</v>
      </c>
      <c r="F1978" s="108">
        <v>41890</v>
      </c>
      <c r="G1978" s="109">
        <v>30500</v>
      </c>
      <c r="H1978" s="109">
        <v>25.42</v>
      </c>
      <c r="I1978" s="109">
        <v>0</v>
      </c>
      <c r="J1978" s="109">
        <f t="shared" si="30"/>
        <v>30525.42</v>
      </c>
    </row>
    <row r="1979" spans="1:10" s="102" customFormat="1" ht="18" customHeight="1" x14ac:dyDescent="0.2">
      <c r="A1979" s="106" t="s">
        <v>32</v>
      </c>
      <c r="B1979" s="106" t="s">
        <v>13</v>
      </c>
      <c r="C1979" s="107">
        <v>12676</v>
      </c>
      <c r="D1979" s="107">
        <v>42767</v>
      </c>
      <c r="E1979" s="107">
        <v>42776</v>
      </c>
      <c r="F1979" s="108">
        <v>42789</v>
      </c>
      <c r="G1979" s="109">
        <v>17500</v>
      </c>
      <c r="H1979" s="109">
        <v>10.55</v>
      </c>
      <c r="I1979" s="109">
        <v>0</v>
      </c>
      <c r="J1979" s="109">
        <f t="shared" si="30"/>
        <v>17510.55</v>
      </c>
    </row>
    <row r="1980" spans="1:10" s="102" customFormat="1" ht="18" customHeight="1" x14ac:dyDescent="0.2">
      <c r="A1980" s="106" t="s">
        <v>32</v>
      </c>
      <c r="B1980" s="106" t="s">
        <v>13</v>
      </c>
      <c r="C1980" s="107">
        <v>13142</v>
      </c>
      <c r="D1980" s="107">
        <v>41823</v>
      </c>
      <c r="E1980" s="107">
        <v>41841</v>
      </c>
      <c r="F1980" s="108">
        <v>41858</v>
      </c>
      <c r="G1980" s="109">
        <v>14000</v>
      </c>
      <c r="H1980" s="109">
        <v>13.61</v>
      </c>
      <c r="I1980" s="109">
        <v>0</v>
      </c>
      <c r="J1980" s="109">
        <f t="shared" si="30"/>
        <v>14013.61</v>
      </c>
    </row>
    <row r="1981" spans="1:10" s="102" customFormat="1" ht="18" customHeight="1" x14ac:dyDescent="0.2">
      <c r="A1981" s="106" t="s">
        <v>32</v>
      </c>
      <c r="B1981" s="106" t="s">
        <v>13</v>
      </c>
      <c r="C1981" s="107">
        <v>9637</v>
      </c>
      <c r="D1981" s="107">
        <v>42672</v>
      </c>
      <c r="E1981" s="107">
        <v>42691</v>
      </c>
      <c r="F1981" s="108">
        <v>42732</v>
      </c>
      <c r="G1981" s="109">
        <v>15500</v>
      </c>
      <c r="H1981" s="109">
        <v>25.47</v>
      </c>
      <c r="I1981" s="109">
        <v>0</v>
      </c>
      <c r="J1981" s="109">
        <f t="shared" si="30"/>
        <v>15525.47</v>
      </c>
    </row>
    <row r="1982" spans="1:10" s="102" customFormat="1" ht="18" customHeight="1" x14ac:dyDescent="0.2">
      <c r="A1982" s="106" t="s">
        <v>32</v>
      </c>
      <c r="B1982" s="106" t="s">
        <v>17</v>
      </c>
      <c r="C1982" s="107">
        <v>8672</v>
      </c>
      <c r="D1982" s="107">
        <v>43167</v>
      </c>
      <c r="E1982" s="107">
        <v>43173</v>
      </c>
      <c r="F1982" s="108">
        <v>43206</v>
      </c>
      <c r="G1982" s="109">
        <v>11000</v>
      </c>
      <c r="H1982" s="109">
        <v>11.75</v>
      </c>
      <c r="I1982" s="109">
        <v>0</v>
      </c>
      <c r="J1982" s="109">
        <f t="shared" si="30"/>
        <v>11011.75</v>
      </c>
    </row>
    <row r="1983" spans="1:10" s="102" customFormat="1" ht="18" customHeight="1" x14ac:dyDescent="0.2">
      <c r="A1983" s="106" t="s">
        <v>40</v>
      </c>
      <c r="B1983" s="106" t="s">
        <v>13</v>
      </c>
      <c r="C1983" s="107">
        <v>37362</v>
      </c>
      <c r="D1983" s="107">
        <v>43090</v>
      </c>
      <c r="E1983" s="107">
        <v>43104</v>
      </c>
      <c r="F1983" s="108">
        <v>43104</v>
      </c>
      <c r="G1983" s="109">
        <v>10000</v>
      </c>
      <c r="H1983" s="109">
        <f>1.92+1.92</f>
        <v>3.84</v>
      </c>
      <c r="I1983" s="109">
        <v>0</v>
      </c>
      <c r="J1983" s="109">
        <f t="shared" si="30"/>
        <v>10003.84</v>
      </c>
    </row>
    <row r="1984" spans="1:10" s="102" customFormat="1" ht="18" customHeight="1" x14ac:dyDescent="0.2">
      <c r="A1984" s="106" t="s">
        <v>32</v>
      </c>
      <c r="B1984" s="106" t="s">
        <v>13</v>
      </c>
      <c r="C1984" s="107">
        <v>7329</v>
      </c>
      <c r="D1984" s="107">
        <v>42592</v>
      </c>
      <c r="E1984" s="107">
        <v>42597</v>
      </c>
      <c r="F1984" s="108">
        <v>42606</v>
      </c>
      <c r="G1984" s="109">
        <v>11000</v>
      </c>
      <c r="H1984" s="109">
        <v>4.22</v>
      </c>
      <c r="I1984" s="109">
        <v>0</v>
      </c>
      <c r="J1984" s="109">
        <f t="shared" si="30"/>
        <v>11004.22</v>
      </c>
    </row>
    <row r="1985" spans="1:10" s="102" customFormat="1" ht="18" customHeight="1" x14ac:dyDescent="0.2">
      <c r="A1985" s="106" t="s">
        <v>32</v>
      </c>
      <c r="B1985" s="106" t="s">
        <v>13</v>
      </c>
      <c r="C1985" s="107">
        <v>8376</v>
      </c>
      <c r="D1985" s="107">
        <v>43460</v>
      </c>
      <c r="E1985" s="107">
        <v>43461</v>
      </c>
      <c r="F1985" s="108">
        <v>43479</v>
      </c>
      <c r="G1985" s="109">
        <v>24000</v>
      </c>
      <c r="H1985" s="109">
        <v>10.38</v>
      </c>
      <c r="I1985" s="109">
        <v>0</v>
      </c>
      <c r="J1985" s="109">
        <f t="shared" si="30"/>
        <v>24010.38</v>
      </c>
    </row>
    <row r="1986" spans="1:10" s="102" customFormat="1" ht="18" customHeight="1" x14ac:dyDescent="0.2">
      <c r="A1986" s="106" t="s">
        <v>32</v>
      </c>
      <c r="B1986" s="106" t="s">
        <v>17</v>
      </c>
      <c r="C1986" s="107">
        <v>9621</v>
      </c>
      <c r="D1986" s="107">
        <v>42244</v>
      </c>
      <c r="E1986" s="107">
        <v>42248</v>
      </c>
      <c r="F1986" s="108">
        <v>42304</v>
      </c>
      <c r="G1986" s="109">
        <v>35000</v>
      </c>
      <c r="H1986" s="109">
        <v>58.35</v>
      </c>
      <c r="I1986" s="109">
        <v>0</v>
      </c>
      <c r="J1986" s="109">
        <f t="shared" si="30"/>
        <v>35058.35</v>
      </c>
    </row>
    <row r="1987" spans="1:10" s="102" customFormat="1" ht="18" customHeight="1" x14ac:dyDescent="0.2">
      <c r="A1987" s="106" t="s">
        <v>32</v>
      </c>
      <c r="B1987" s="106" t="s">
        <v>13</v>
      </c>
      <c r="C1987" s="107">
        <v>16204</v>
      </c>
      <c r="D1987" s="107">
        <v>42373</v>
      </c>
      <c r="E1987" s="107">
        <v>42382</v>
      </c>
      <c r="F1987" s="108">
        <v>42397</v>
      </c>
      <c r="G1987" s="109">
        <v>27000</v>
      </c>
      <c r="H1987" s="109">
        <v>18</v>
      </c>
      <c r="I1987" s="109">
        <v>0</v>
      </c>
      <c r="J1987" s="109">
        <f t="shared" si="30"/>
        <v>27018</v>
      </c>
    </row>
    <row r="1988" spans="1:10" s="102" customFormat="1" ht="18" customHeight="1" x14ac:dyDescent="0.2">
      <c r="A1988" s="106" t="s">
        <v>32</v>
      </c>
      <c r="B1988" s="106" t="s">
        <v>17</v>
      </c>
      <c r="C1988" s="107">
        <v>8521</v>
      </c>
      <c r="D1988" s="107">
        <v>42716</v>
      </c>
      <c r="E1988" s="107">
        <v>42747</v>
      </c>
      <c r="F1988" s="108">
        <v>42832</v>
      </c>
      <c r="G1988" s="109">
        <v>10000</v>
      </c>
      <c r="H1988" s="109">
        <v>31.78</v>
      </c>
      <c r="I1988" s="109">
        <v>0</v>
      </c>
      <c r="J1988" s="109">
        <f t="shared" si="30"/>
        <v>10031.780000000001</v>
      </c>
    </row>
    <row r="1989" spans="1:10" s="102" customFormat="1" ht="18" customHeight="1" x14ac:dyDescent="0.2">
      <c r="A1989" s="106" t="s">
        <v>32</v>
      </c>
      <c r="B1989" s="106" t="s">
        <v>13</v>
      </c>
      <c r="C1989" s="107">
        <v>14198</v>
      </c>
      <c r="D1989" s="107">
        <v>42510</v>
      </c>
      <c r="E1989" s="107">
        <v>42523</v>
      </c>
      <c r="F1989" s="108">
        <v>42537</v>
      </c>
      <c r="G1989" s="109">
        <v>23000</v>
      </c>
      <c r="H1989" s="109">
        <v>17.010000000000002</v>
      </c>
      <c r="I1989" s="109">
        <v>0</v>
      </c>
      <c r="J1989" s="109">
        <f t="shared" si="30"/>
        <v>23017.01</v>
      </c>
    </row>
    <row r="1990" spans="1:10" s="102" customFormat="1" ht="18" customHeight="1" x14ac:dyDescent="0.2">
      <c r="A1990" s="106" t="s">
        <v>32</v>
      </c>
      <c r="B1990" s="106" t="s">
        <v>17</v>
      </c>
      <c r="C1990" s="107">
        <v>8325</v>
      </c>
      <c r="D1990" s="107">
        <v>42891</v>
      </c>
      <c r="E1990" s="107">
        <v>42900</v>
      </c>
      <c r="F1990" s="108">
        <v>42930</v>
      </c>
      <c r="G1990" s="109">
        <v>8000</v>
      </c>
      <c r="H1990" s="109">
        <v>8.5399999999999991</v>
      </c>
      <c r="I1990" s="109">
        <v>0</v>
      </c>
      <c r="J1990" s="109">
        <f t="shared" si="30"/>
        <v>8008.54</v>
      </c>
    </row>
    <row r="1991" spans="1:10" s="102" customFormat="1" ht="18" customHeight="1" x14ac:dyDescent="0.2">
      <c r="A1991" s="106" t="s">
        <v>32</v>
      </c>
      <c r="B1991" s="106" t="s">
        <v>13</v>
      </c>
      <c r="C1991" s="107">
        <v>15418</v>
      </c>
      <c r="D1991" s="107">
        <v>42550</v>
      </c>
      <c r="E1991" s="107">
        <v>42563</v>
      </c>
      <c r="F1991" s="108">
        <v>42576</v>
      </c>
      <c r="G1991" s="109">
        <v>19500</v>
      </c>
      <c r="H1991" s="109">
        <v>13.89</v>
      </c>
      <c r="I1991" s="109">
        <v>0</v>
      </c>
      <c r="J1991" s="109">
        <f t="shared" si="30"/>
        <v>19513.89</v>
      </c>
    </row>
    <row r="1992" spans="1:10" s="102" customFormat="1" ht="18" customHeight="1" x14ac:dyDescent="0.2">
      <c r="A1992" s="106" t="s">
        <v>32</v>
      </c>
      <c r="B1992" s="106" t="s">
        <v>13</v>
      </c>
      <c r="C1992" s="107">
        <v>8784</v>
      </c>
      <c r="D1992" s="107">
        <v>43192</v>
      </c>
      <c r="E1992" s="107">
        <v>43195</v>
      </c>
      <c r="F1992" s="108">
        <v>43263</v>
      </c>
      <c r="G1992" s="109">
        <v>39500</v>
      </c>
      <c r="H1992" s="109">
        <v>69.260000000000005</v>
      </c>
      <c r="I1992" s="109">
        <v>0</v>
      </c>
      <c r="J1992" s="109">
        <f t="shared" ref="J1992:J2055" si="31">+G1992+H1992+I1992</f>
        <v>39569.26</v>
      </c>
    </row>
    <row r="1993" spans="1:10" s="102" customFormat="1" ht="18" customHeight="1" x14ac:dyDescent="0.2">
      <c r="A1993" s="106" t="s">
        <v>32</v>
      </c>
      <c r="B1993" s="106" t="s">
        <v>13</v>
      </c>
      <c r="C1993" s="107">
        <v>17448</v>
      </c>
      <c r="D1993" s="107">
        <v>42564</v>
      </c>
      <c r="E1993" s="107">
        <v>42573</v>
      </c>
      <c r="F1993" s="108">
        <v>42689</v>
      </c>
      <c r="G1993" s="109">
        <v>35500</v>
      </c>
      <c r="H1993" s="109">
        <v>121.58</v>
      </c>
      <c r="I1993" s="109">
        <v>0</v>
      </c>
      <c r="J1993" s="109">
        <f t="shared" si="31"/>
        <v>35621.58</v>
      </c>
    </row>
    <row r="1994" spans="1:10" s="102" customFormat="1" ht="18" customHeight="1" x14ac:dyDescent="0.2">
      <c r="A1994" s="106" t="s">
        <v>32</v>
      </c>
      <c r="B1994" s="106" t="s">
        <v>13</v>
      </c>
      <c r="C1994" s="107">
        <v>15273</v>
      </c>
      <c r="D1994" s="107">
        <v>42689</v>
      </c>
      <c r="E1994" s="107">
        <v>42691</v>
      </c>
      <c r="F1994" s="108">
        <v>42713</v>
      </c>
      <c r="G1994" s="109">
        <v>22000</v>
      </c>
      <c r="H1994" s="109">
        <v>14.47</v>
      </c>
      <c r="I1994" s="109">
        <v>0</v>
      </c>
      <c r="J1994" s="109">
        <f t="shared" si="31"/>
        <v>22014.47</v>
      </c>
    </row>
    <row r="1995" spans="1:10" s="102" customFormat="1" ht="18" customHeight="1" x14ac:dyDescent="0.2">
      <c r="A1995" s="106" t="s">
        <v>32</v>
      </c>
      <c r="B1995" s="106" t="s">
        <v>17</v>
      </c>
      <c r="C1995" s="107">
        <v>9580</v>
      </c>
      <c r="D1995" s="107">
        <v>42630</v>
      </c>
      <c r="E1995" s="107">
        <v>42635</v>
      </c>
      <c r="F1995" s="108">
        <v>42643</v>
      </c>
      <c r="G1995" s="109">
        <v>10000</v>
      </c>
      <c r="H1995" s="109">
        <v>3.56</v>
      </c>
      <c r="I1995" s="109">
        <v>0</v>
      </c>
      <c r="J1995" s="109">
        <f t="shared" si="31"/>
        <v>10003.56</v>
      </c>
    </row>
    <row r="1996" spans="1:10" s="102" customFormat="1" ht="18" customHeight="1" x14ac:dyDescent="0.2">
      <c r="A1996" s="106" t="s">
        <v>31</v>
      </c>
      <c r="B1996" s="106" t="s">
        <v>13</v>
      </c>
      <c r="C1996" s="107">
        <v>20407</v>
      </c>
      <c r="D1996" s="107">
        <v>42270</v>
      </c>
      <c r="E1996" s="107">
        <v>42270</v>
      </c>
      <c r="F1996" s="108">
        <v>42271</v>
      </c>
      <c r="G1996" s="109">
        <v>57000</v>
      </c>
      <c r="H1996" s="109">
        <v>0</v>
      </c>
      <c r="I1996" s="109">
        <v>0</v>
      </c>
      <c r="J1996" s="109">
        <f t="shared" si="31"/>
        <v>57000</v>
      </c>
    </row>
    <row r="1997" spans="1:10" s="102" customFormat="1" ht="18" customHeight="1" x14ac:dyDescent="0.2">
      <c r="A1997" s="106" t="s">
        <v>33</v>
      </c>
      <c r="B1997" s="106" t="s">
        <v>13</v>
      </c>
      <c r="C1997" s="107">
        <v>20407</v>
      </c>
      <c r="D1997" s="107">
        <v>42270</v>
      </c>
      <c r="E1997" s="107">
        <v>42270</v>
      </c>
      <c r="F1997" s="108">
        <v>42271</v>
      </c>
      <c r="G1997" s="109">
        <v>57000</v>
      </c>
      <c r="H1997" s="109">
        <v>0</v>
      </c>
      <c r="I1997" s="109">
        <v>0</v>
      </c>
      <c r="J1997" s="109">
        <f t="shared" si="31"/>
        <v>57000</v>
      </c>
    </row>
    <row r="1998" spans="1:10" s="102" customFormat="1" ht="18" customHeight="1" x14ac:dyDescent="0.2">
      <c r="A1998" s="106" t="s">
        <v>170</v>
      </c>
      <c r="B1998" s="106" t="s">
        <v>13</v>
      </c>
      <c r="C1998" s="107">
        <v>20407</v>
      </c>
      <c r="D1998" s="107">
        <v>42270</v>
      </c>
      <c r="E1998" s="107">
        <v>42270</v>
      </c>
      <c r="F1998" s="108">
        <v>42271</v>
      </c>
      <c r="G1998" s="109">
        <v>57000</v>
      </c>
      <c r="H1998" s="109">
        <v>0</v>
      </c>
      <c r="I1998" s="109">
        <v>0</v>
      </c>
      <c r="J1998" s="109">
        <f t="shared" si="31"/>
        <v>57000</v>
      </c>
    </row>
    <row r="1999" spans="1:10" s="102" customFormat="1" ht="18" customHeight="1" x14ac:dyDescent="0.2">
      <c r="A1999" s="106" t="s">
        <v>37</v>
      </c>
      <c r="B1999" s="106" t="s">
        <v>13</v>
      </c>
      <c r="C1999" s="107">
        <v>18795</v>
      </c>
      <c r="D1999" s="107">
        <v>43089</v>
      </c>
      <c r="E1999" s="107">
        <v>43103</v>
      </c>
      <c r="F1999" s="108">
        <v>43103</v>
      </c>
      <c r="G1999" s="109">
        <v>10000</v>
      </c>
      <c r="H1999" s="109">
        <v>3.84</v>
      </c>
      <c r="I1999" s="109">
        <v>0</v>
      </c>
      <c r="J1999" s="109">
        <f t="shared" si="31"/>
        <v>10003.84</v>
      </c>
    </row>
    <row r="2000" spans="1:10" s="102" customFormat="1" ht="18" customHeight="1" x14ac:dyDescent="0.2">
      <c r="A2000" s="106" t="s">
        <v>32</v>
      </c>
      <c r="B2000" s="106" t="s">
        <v>17</v>
      </c>
      <c r="C2000" s="107">
        <v>10588</v>
      </c>
      <c r="D2000" s="107">
        <v>42179</v>
      </c>
      <c r="E2000" s="107">
        <v>42193</v>
      </c>
      <c r="F2000" s="108">
        <v>42242</v>
      </c>
      <c r="G2000" s="109">
        <v>22500</v>
      </c>
      <c r="H2000" s="109">
        <v>39.380000000000003</v>
      </c>
      <c r="I2000" s="109">
        <v>0</v>
      </c>
      <c r="J2000" s="109">
        <f t="shared" si="31"/>
        <v>22539.38</v>
      </c>
    </row>
    <row r="2001" spans="1:10" s="102" customFormat="1" ht="18" customHeight="1" x14ac:dyDescent="0.2">
      <c r="A2001" s="106" t="s">
        <v>37</v>
      </c>
      <c r="B2001" s="106" t="s">
        <v>17</v>
      </c>
      <c r="C2001" s="107">
        <v>22052</v>
      </c>
      <c r="D2001" s="107">
        <v>43368</v>
      </c>
      <c r="E2001" s="107">
        <v>43388</v>
      </c>
      <c r="F2001" s="108">
        <v>43446</v>
      </c>
      <c r="G2001" s="109">
        <v>20000</v>
      </c>
      <c r="H2001" s="109">
        <f>21.37+21.37</f>
        <v>42.74</v>
      </c>
      <c r="I2001" s="109">
        <v>0</v>
      </c>
      <c r="J2001" s="109">
        <f t="shared" si="31"/>
        <v>20042.740000000002</v>
      </c>
    </row>
    <row r="2002" spans="1:10" s="102" customFormat="1" ht="18" customHeight="1" x14ac:dyDescent="0.2">
      <c r="A2002" s="106" t="s">
        <v>32</v>
      </c>
      <c r="B2002" s="106" t="s">
        <v>13</v>
      </c>
      <c r="C2002" s="107">
        <v>9030</v>
      </c>
      <c r="D2002" s="107">
        <v>43349</v>
      </c>
      <c r="E2002" s="107">
        <v>43368</v>
      </c>
      <c r="F2002" s="108">
        <v>43409</v>
      </c>
      <c r="G2002" s="109">
        <v>59000</v>
      </c>
      <c r="H2002" s="109">
        <v>83.52</v>
      </c>
      <c r="I2002" s="109">
        <v>0</v>
      </c>
      <c r="J2002" s="109">
        <f t="shared" si="31"/>
        <v>59083.519999999997</v>
      </c>
    </row>
    <row r="2003" spans="1:10" s="102" customFormat="1" ht="18" customHeight="1" x14ac:dyDescent="0.2">
      <c r="A2003" s="106" t="s">
        <v>32</v>
      </c>
      <c r="B2003" s="106" t="s">
        <v>17</v>
      </c>
      <c r="C2003" s="107">
        <v>4717</v>
      </c>
      <c r="D2003" s="107">
        <v>42806</v>
      </c>
      <c r="E2003" s="107">
        <v>42818</v>
      </c>
      <c r="F2003" s="108">
        <v>42838</v>
      </c>
      <c r="G2003" s="109">
        <v>5000</v>
      </c>
      <c r="H2003" s="109">
        <v>4.38</v>
      </c>
      <c r="I2003" s="109">
        <v>0</v>
      </c>
      <c r="J2003" s="109">
        <f t="shared" si="31"/>
        <v>5004.38</v>
      </c>
    </row>
    <row r="2004" spans="1:10" s="102" customFormat="1" ht="18" customHeight="1" x14ac:dyDescent="0.2">
      <c r="A2004" s="106" t="s">
        <v>32</v>
      </c>
      <c r="B2004" s="106" t="s">
        <v>17</v>
      </c>
      <c r="C2004" s="107">
        <v>10996</v>
      </c>
      <c r="D2004" s="107">
        <v>42200</v>
      </c>
      <c r="E2004" s="107">
        <v>42228</v>
      </c>
      <c r="F2004" s="108">
        <v>42373</v>
      </c>
      <c r="G2004" s="109">
        <v>13000</v>
      </c>
      <c r="H2004" s="109">
        <v>62.48</v>
      </c>
      <c r="I2004" s="109">
        <v>0</v>
      </c>
      <c r="J2004" s="109">
        <f t="shared" si="31"/>
        <v>13062.48</v>
      </c>
    </row>
    <row r="2005" spans="1:10" s="102" customFormat="1" ht="18" customHeight="1" x14ac:dyDescent="0.2">
      <c r="A2005" s="106" t="s">
        <v>31</v>
      </c>
      <c r="B2005" s="106" t="s">
        <v>13</v>
      </c>
      <c r="C2005" s="107">
        <v>19925</v>
      </c>
      <c r="D2005" s="107">
        <v>42786</v>
      </c>
      <c r="E2005" s="107">
        <v>42788</v>
      </c>
      <c r="F2005" s="108">
        <v>42816</v>
      </c>
      <c r="G2005" s="109">
        <v>27000</v>
      </c>
      <c r="H2005" s="109">
        <v>22.2</v>
      </c>
      <c r="I2005" s="109">
        <v>0</v>
      </c>
      <c r="J2005" s="109">
        <f t="shared" si="31"/>
        <v>27022.2</v>
      </c>
    </row>
    <row r="2006" spans="1:10" s="102" customFormat="1" ht="18" customHeight="1" x14ac:dyDescent="0.2">
      <c r="A2006" s="106" t="s">
        <v>33</v>
      </c>
      <c r="B2006" s="106" t="s">
        <v>13</v>
      </c>
      <c r="C2006" s="107">
        <v>19925</v>
      </c>
      <c r="D2006" s="107">
        <v>42786</v>
      </c>
      <c r="E2006" s="107">
        <v>42788</v>
      </c>
      <c r="F2006" s="108">
        <v>42816</v>
      </c>
      <c r="G2006" s="109">
        <v>27000</v>
      </c>
      <c r="H2006" s="109">
        <v>22.2</v>
      </c>
      <c r="I2006" s="109">
        <v>0</v>
      </c>
      <c r="J2006" s="109">
        <f t="shared" si="31"/>
        <v>27022.2</v>
      </c>
    </row>
    <row r="2007" spans="1:10" s="102" customFormat="1" ht="18" customHeight="1" x14ac:dyDescent="0.2">
      <c r="A2007" s="106" t="s">
        <v>170</v>
      </c>
      <c r="B2007" s="106" t="s">
        <v>13</v>
      </c>
      <c r="C2007" s="107">
        <v>19925</v>
      </c>
      <c r="D2007" s="107">
        <v>42786</v>
      </c>
      <c r="E2007" s="107">
        <v>42788</v>
      </c>
      <c r="F2007" s="108">
        <v>42816</v>
      </c>
      <c r="G2007" s="109">
        <v>27000</v>
      </c>
      <c r="H2007" s="109">
        <v>22.2</v>
      </c>
      <c r="I2007" s="109">
        <v>0</v>
      </c>
      <c r="J2007" s="109">
        <f t="shared" si="31"/>
        <v>27022.2</v>
      </c>
    </row>
    <row r="2008" spans="1:10" s="102" customFormat="1" ht="18" customHeight="1" x14ac:dyDescent="0.2">
      <c r="A2008" s="106" t="s">
        <v>37</v>
      </c>
      <c r="B2008" s="106" t="s">
        <v>13</v>
      </c>
      <c r="C2008" s="107">
        <v>19588</v>
      </c>
      <c r="D2008" s="107">
        <v>42702</v>
      </c>
      <c r="E2008" s="107">
        <v>42744</v>
      </c>
      <c r="F2008" s="108">
        <v>42744</v>
      </c>
      <c r="G2008" s="109">
        <v>10000</v>
      </c>
      <c r="H2008" s="109">
        <v>11.51</v>
      </c>
      <c r="I2008" s="109">
        <v>0</v>
      </c>
      <c r="J2008" s="109">
        <f t="shared" si="31"/>
        <v>10011.51</v>
      </c>
    </row>
    <row r="2009" spans="1:10" s="102" customFormat="1" ht="18" customHeight="1" x14ac:dyDescent="0.2">
      <c r="A2009" s="106" t="s">
        <v>32</v>
      </c>
      <c r="B2009" s="106" t="s">
        <v>17</v>
      </c>
      <c r="C2009" s="107">
        <v>11020</v>
      </c>
      <c r="D2009" s="107">
        <v>42981</v>
      </c>
      <c r="E2009" s="107">
        <v>42984</v>
      </c>
      <c r="F2009" s="108">
        <v>42992</v>
      </c>
      <c r="G2009" s="109">
        <v>11500</v>
      </c>
      <c r="H2009" s="109">
        <v>3.47</v>
      </c>
      <c r="I2009" s="109">
        <v>0</v>
      </c>
      <c r="J2009" s="109">
        <f t="shared" si="31"/>
        <v>11503.47</v>
      </c>
    </row>
    <row r="2010" spans="1:10" s="102" customFormat="1" ht="18" customHeight="1" x14ac:dyDescent="0.2">
      <c r="A2010" s="106" t="s">
        <v>32</v>
      </c>
      <c r="B2010" s="106" t="s">
        <v>13</v>
      </c>
      <c r="C2010" s="107">
        <v>11895</v>
      </c>
      <c r="D2010" s="107">
        <v>42243</v>
      </c>
      <c r="E2010" s="107">
        <v>42248</v>
      </c>
      <c r="F2010" s="108">
        <v>42293</v>
      </c>
      <c r="G2010" s="109">
        <v>14000</v>
      </c>
      <c r="H2010" s="109">
        <v>19.440000000000001</v>
      </c>
      <c r="I2010" s="109">
        <v>0</v>
      </c>
      <c r="J2010" s="109">
        <f t="shared" si="31"/>
        <v>14019.44</v>
      </c>
    </row>
    <row r="2011" spans="1:10" s="102" customFormat="1" ht="18" customHeight="1" x14ac:dyDescent="0.2">
      <c r="A2011" s="106" t="s">
        <v>32</v>
      </c>
      <c r="B2011" s="106" t="s">
        <v>17</v>
      </c>
      <c r="C2011" s="107">
        <v>18747</v>
      </c>
      <c r="D2011" s="107">
        <v>42956</v>
      </c>
      <c r="E2011" s="107">
        <v>42963</v>
      </c>
      <c r="F2011" s="108">
        <v>42984</v>
      </c>
      <c r="G2011" s="109">
        <v>16500</v>
      </c>
      <c r="H2011" s="109">
        <v>9.7200000000000006</v>
      </c>
      <c r="I2011" s="109">
        <v>0</v>
      </c>
      <c r="J2011" s="109">
        <f t="shared" si="31"/>
        <v>16509.72</v>
      </c>
    </row>
    <row r="2012" spans="1:10" s="102" customFormat="1" ht="18" customHeight="1" x14ac:dyDescent="0.2">
      <c r="A2012" s="106" t="s">
        <v>32</v>
      </c>
      <c r="B2012" s="106" t="s">
        <v>13</v>
      </c>
      <c r="C2012" s="107">
        <v>16768</v>
      </c>
      <c r="D2012" s="107">
        <v>42000</v>
      </c>
      <c r="E2012" s="107">
        <v>42016</v>
      </c>
      <c r="F2012" s="108">
        <v>42038</v>
      </c>
      <c r="G2012" s="109">
        <v>43500</v>
      </c>
      <c r="H2012" s="109">
        <v>45.92</v>
      </c>
      <c r="I2012" s="109">
        <v>0</v>
      </c>
      <c r="J2012" s="109">
        <f t="shared" si="31"/>
        <v>43545.919999999998</v>
      </c>
    </row>
    <row r="2013" spans="1:10" s="102" customFormat="1" ht="18" customHeight="1" x14ac:dyDescent="0.2">
      <c r="A2013" s="106" t="s">
        <v>32</v>
      </c>
      <c r="B2013" s="106" t="s">
        <v>13</v>
      </c>
      <c r="C2013" s="107">
        <v>17674</v>
      </c>
      <c r="D2013" s="107">
        <v>42385</v>
      </c>
      <c r="E2013" s="107">
        <v>42389</v>
      </c>
      <c r="F2013" s="108">
        <v>42423</v>
      </c>
      <c r="G2013" s="109">
        <v>22000</v>
      </c>
      <c r="H2013" s="109">
        <v>23.22</v>
      </c>
      <c r="I2013" s="109">
        <v>0</v>
      </c>
      <c r="J2013" s="109">
        <f t="shared" si="31"/>
        <v>22023.22</v>
      </c>
    </row>
    <row r="2014" spans="1:10" s="102" customFormat="1" ht="18" customHeight="1" x14ac:dyDescent="0.2">
      <c r="A2014" s="106" t="s">
        <v>32</v>
      </c>
      <c r="B2014" s="106" t="s">
        <v>13</v>
      </c>
      <c r="C2014" s="107">
        <v>9787</v>
      </c>
      <c r="D2014" s="107">
        <v>41757</v>
      </c>
      <c r="E2014" s="107">
        <v>41764</v>
      </c>
      <c r="F2014" s="108">
        <v>41780</v>
      </c>
      <c r="G2014" s="109">
        <v>17000</v>
      </c>
      <c r="H2014" s="109">
        <v>10.86</v>
      </c>
      <c r="I2014" s="109">
        <v>0</v>
      </c>
      <c r="J2014" s="109">
        <f t="shared" si="31"/>
        <v>17010.86</v>
      </c>
    </row>
    <row r="2015" spans="1:10" s="102" customFormat="1" ht="18" customHeight="1" x14ac:dyDescent="0.2">
      <c r="A2015" s="106" t="s">
        <v>32</v>
      </c>
      <c r="B2015" s="106" t="s">
        <v>17</v>
      </c>
      <c r="C2015" s="107">
        <v>6373</v>
      </c>
      <c r="D2015" s="107">
        <v>42528</v>
      </c>
      <c r="E2015" s="107">
        <v>42541</v>
      </c>
      <c r="F2015" s="108">
        <v>42591</v>
      </c>
      <c r="G2015" s="109">
        <v>8000</v>
      </c>
      <c r="H2015" s="109">
        <v>13.81</v>
      </c>
      <c r="I2015" s="109">
        <v>0</v>
      </c>
      <c r="J2015" s="109">
        <f t="shared" si="31"/>
        <v>8013.81</v>
      </c>
    </row>
    <row r="2016" spans="1:10" s="102" customFormat="1" ht="18" customHeight="1" x14ac:dyDescent="0.2">
      <c r="A2016" s="106" t="s">
        <v>32</v>
      </c>
      <c r="B2016" s="106" t="s">
        <v>13</v>
      </c>
      <c r="C2016" s="107">
        <v>8945</v>
      </c>
      <c r="D2016" s="107">
        <v>43067</v>
      </c>
      <c r="E2016" s="107">
        <v>43075</v>
      </c>
      <c r="F2016" s="108">
        <v>43089</v>
      </c>
      <c r="G2016" s="109">
        <v>8500</v>
      </c>
      <c r="H2016" s="109">
        <v>5.12</v>
      </c>
      <c r="I2016" s="109">
        <v>0</v>
      </c>
      <c r="J2016" s="109">
        <f t="shared" si="31"/>
        <v>8505.1200000000008</v>
      </c>
    </row>
    <row r="2017" spans="1:10" s="102" customFormat="1" ht="18" customHeight="1" x14ac:dyDescent="0.2">
      <c r="A2017" s="106" t="s">
        <v>32</v>
      </c>
      <c r="B2017" s="106" t="s">
        <v>13</v>
      </c>
      <c r="C2017" s="107">
        <v>6349</v>
      </c>
      <c r="D2017" s="107">
        <v>42714</v>
      </c>
      <c r="E2017" s="107">
        <v>42747</v>
      </c>
      <c r="F2017" s="108">
        <v>42767</v>
      </c>
      <c r="G2017" s="109">
        <v>10500</v>
      </c>
      <c r="H2017" s="109">
        <v>15.24</v>
      </c>
      <c r="I2017" s="109">
        <v>0</v>
      </c>
      <c r="J2017" s="109">
        <f t="shared" si="31"/>
        <v>10515.24</v>
      </c>
    </row>
    <row r="2018" spans="1:10" s="102" customFormat="1" ht="18" customHeight="1" x14ac:dyDescent="0.2">
      <c r="A2018" s="106" t="s">
        <v>32</v>
      </c>
      <c r="B2018" s="106" t="s">
        <v>13</v>
      </c>
      <c r="C2018" s="107">
        <v>7301</v>
      </c>
      <c r="D2018" s="107">
        <v>42927</v>
      </c>
      <c r="E2018" s="107">
        <v>42948</v>
      </c>
      <c r="F2018" s="108">
        <v>42964</v>
      </c>
      <c r="G2018" s="109">
        <v>6000</v>
      </c>
      <c r="H2018" s="109">
        <v>6.16</v>
      </c>
      <c r="I2018" s="109">
        <v>0</v>
      </c>
      <c r="J2018" s="109">
        <f t="shared" si="31"/>
        <v>6006.16</v>
      </c>
    </row>
    <row r="2019" spans="1:10" s="102" customFormat="1" ht="18" customHeight="1" x14ac:dyDescent="0.2">
      <c r="A2019" s="106" t="s">
        <v>32</v>
      </c>
      <c r="B2019" s="106" t="s">
        <v>17</v>
      </c>
      <c r="C2019" s="107">
        <v>7604</v>
      </c>
      <c r="D2019" s="107">
        <v>42646</v>
      </c>
      <c r="E2019" s="107">
        <v>42661</v>
      </c>
      <c r="F2019" s="108">
        <v>42718</v>
      </c>
      <c r="G2019" s="109">
        <v>14500</v>
      </c>
      <c r="H2019" s="109">
        <v>28.99</v>
      </c>
      <c r="I2019" s="109">
        <v>0</v>
      </c>
      <c r="J2019" s="109">
        <f t="shared" si="31"/>
        <v>14528.99</v>
      </c>
    </row>
    <row r="2020" spans="1:10" s="102" customFormat="1" ht="18" customHeight="1" x14ac:dyDescent="0.2">
      <c r="A2020" s="106" t="s">
        <v>31</v>
      </c>
      <c r="B2020" s="106" t="s">
        <v>13</v>
      </c>
      <c r="C2020" s="107">
        <v>23354</v>
      </c>
      <c r="D2020" s="107">
        <v>41868</v>
      </c>
      <c r="E2020" s="107">
        <v>41872</v>
      </c>
      <c r="F2020" s="108">
        <v>41913</v>
      </c>
      <c r="G2020" s="109">
        <v>57000</v>
      </c>
      <c r="H2020" s="109">
        <v>71.25</v>
      </c>
      <c r="I2020" s="109">
        <v>0</v>
      </c>
      <c r="J2020" s="109">
        <f t="shared" si="31"/>
        <v>57071.25</v>
      </c>
    </row>
    <row r="2021" spans="1:10" s="102" customFormat="1" ht="18" customHeight="1" x14ac:dyDescent="0.2">
      <c r="A2021" s="106" t="s">
        <v>33</v>
      </c>
      <c r="B2021" s="106" t="s">
        <v>13</v>
      </c>
      <c r="C2021" s="107">
        <v>23354</v>
      </c>
      <c r="D2021" s="107">
        <v>41868</v>
      </c>
      <c r="E2021" s="107">
        <v>41872</v>
      </c>
      <c r="F2021" s="108">
        <v>41913</v>
      </c>
      <c r="G2021" s="109">
        <v>57000</v>
      </c>
      <c r="H2021" s="109">
        <v>71.25</v>
      </c>
      <c r="I2021" s="109">
        <v>0</v>
      </c>
      <c r="J2021" s="109">
        <f t="shared" si="31"/>
        <v>57071.25</v>
      </c>
    </row>
    <row r="2022" spans="1:10" s="102" customFormat="1" ht="18" customHeight="1" x14ac:dyDescent="0.2">
      <c r="A2022" s="106" t="s">
        <v>170</v>
      </c>
      <c r="B2022" s="106" t="s">
        <v>13</v>
      </c>
      <c r="C2022" s="107">
        <v>23354</v>
      </c>
      <c r="D2022" s="107">
        <v>41868</v>
      </c>
      <c r="E2022" s="107">
        <v>41872</v>
      </c>
      <c r="F2022" s="108">
        <v>41913</v>
      </c>
      <c r="G2022" s="109">
        <v>171000</v>
      </c>
      <c r="H2022" s="109">
        <v>213.75</v>
      </c>
      <c r="I2022" s="109">
        <v>0</v>
      </c>
      <c r="J2022" s="109">
        <f t="shared" si="31"/>
        <v>171213.75</v>
      </c>
    </row>
    <row r="2023" spans="1:10" s="102" customFormat="1" ht="18" customHeight="1" x14ac:dyDescent="0.2">
      <c r="A2023" s="106" t="s">
        <v>31</v>
      </c>
      <c r="B2023" s="106" t="s">
        <v>17</v>
      </c>
      <c r="C2023" s="107">
        <v>20607</v>
      </c>
      <c r="D2023" s="107">
        <v>43195</v>
      </c>
      <c r="E2023" s="107">
        <v>43195</v>
      </c>
      <c r="F2023" s="108">
        <v>43200</v>
      </c>
      <c r="G2023" s="109">
        <v>34000</v>
      </c>
      <c r="H2023" s="109">
        <v>0</v>
      </c>
      <c r="I2023" s="109">
        <v>0</v>
      </c>
      <c r="J2023" s="109">
        <f t="shared" si="31"/>
        <v>34000</v>
      </c>
    </row>
    <row r="2024" spans="1:10" s="102" customFormat="1" ht="18" customHeight="1" x14ac:dyDescent="0.2">
      <c r="A2024" s="106" t="s">
        <v>32</v>
      </c>
      <c r="B2024" s="106" t="s">
        <v>17</v>
      </c>
      <c r="C2024" s="107">
        <v>12196</v>
      </c>
      <c r="D2024" s="107">
        <v>41890</v>
      </c>
      <c r="E2024" s="107">
        <v>41904</v>
      </c>
      <c r="F2024" s="108">
        <v>41989</v>
      </c>
      <c r="G2024" s="109">
        <v>29500</v>
      </c>
      <c r="H2024" s="109">
        <v>81.13</v>
      </c>
      <c r="I2024" s="109">
        <v>0</v>
      </c>
      <c r="J2024" s="109">
        <f t="shared" si="31"/>
        <v>29581.13</v>
      </c>
    </row>
    <row r="2025" spans="1:10" s="102" customFormat="1" ht="18" customHeight="1" x14ac:dyDescent="0.2">
      <c r="A2025" s="106" t="s">
        <v>32</v>
      </c>
      <c r="B2025" s="106" t="s">
        <v>13</v>
      </c>
      <c r="C2025" s="107">
        <v>14430</v>
      </c>
      <c r="D2025" s="107">
        <v>43225</v>
      </c>
      <c r="E2025" s="107">
        <v>43228</v>
      </c>
      <c r="F2025" s="108">
        <v>43263</v>
      </c>
      <c r="G2025" s="109">
        <v>50500</v>
      </c>
      <c r="H2025" s="109">
        <v>52.58</v>
      </c>
      <c r="I2025" s="109">
        <v>0</v>
      </c>
      <c r="J2025" s="109">
        <f t="shared" si="31"/>
        <v>50552.58</v>
      </c>
    </row>
    <row r="2026" spans="1:10" s="102" customFormat="1" ht="18" customHeight="1" x14ac:dyDescent="0.2">
      <c r="A2026" s="106" t="s">
        <v>32</v>
      </c>
      <c r="B2026" s="106" t="s">
        <v>13</v>
      </c>
      <c r="C2026" s="107">
        <v>15637</v>
      </c>
      <c r="D2026" s="107">
        <v>42832</v>
      </c>
      <c r="E2026" s="107">
        <v>42857</v>
      </c>
      <c r="F2026" s="108">
        <v>42874</v>
      </c>
      <c r="G2026" s="109">
        <v>40500</v>
      </c>
      <c r="H2026" s="109">
        <v>46.6</v>
      </c>
      <c r="I2026" s="109">
        <v>0</v>
      </c>
      <c r="J2026" s="109">
        <f t="shared" si="31"/>
        <v>40546.6</v>
      </c>
    </row>
    <row r="2027" spans="1:10" s="102" customFormat="1" ht="18" customHeight="1" x14ac:dyDescent="0.2">
      <c r="A2027" s="106" t="s">
        <v>32</v>
      </c>
      <c r="B2027" s="106" t="s">
        <v>17</v>
      </c>
      <c r="C2027" s="107">
        <v>17694</v>
      </c>
      <c r="D2027" s="107">
        <v>42707</v>
      </c>
      <c r="E2027" s="107">
        <v>42725</v>
      </c>
      <c r="F2027" s="108">
        <v>42755</v>
      </c>
      <c r="G2027" s="109">
        <v>19500</v>
      </c>
      <c r="H2027" s="109">
        <v>25.64</v>
      </c>
      <c r="I2027" s="109">
        <v>0</v>
      </c>
      <c r="J2027" s="109">
        <f t="shared" si="31"/>
        <v>19525.64</v>
      </c>
    </row>
    <row r="2028" spans="1:10" s="102" customFormat="1" ht="18" customHeight="1" x14ac:dyDescent="0.2">
      <c r="A2028" s="106" t="s">
        <v>32</v>
      </c>
      <c r="B2028" s="106" t="s">
        <v>13</v>
      </c>
      <c r="C2028" s="107">
        <v>10679</v>
      </c>
      <c r="D2028" s="107">
        <v>43073</v>
      </c>
      <c r="E2028" s="107">
        <v>43103</v>
      </c>
      <c r="F2028" s="108">
        <v>43257</v>
      </c>
      <c r="G2028" s="109">
        <v>10500</v>
      </c>
      <c r="H2028" s="109">
        <v>52.93</v>
      </c>
      <c r="I2028" s="109">
        <v>0</v>
      </c>
      <c r="J2028" s="109">
        <f t="shared" si="31"/>
        <v>10552.93</v>
      </c>
    </row>
    <row r="2029" spans="1:10" s="102" customFormat="1" ht="18" customHeight="1" x14ac:dyDescent="0.2">
      <c r="A2029" s="106" t="s">
        <v>31</v>
      </c>
      <c r="B2029" s="106" t="s">
        <v>17</v>
      </c>
      <c r="C2029" s="107">
        <v>19246</v>
      </c>
      <c r="D2029" s="107">
        <v>42468</v>
      </c>
      <c r="E2029" s="107">
        <v>42480</v>
      </c>
      <c r="F2029" s="108">
        <v>42664</v>
      </c>
      <c r="G2029" s="109">
        <v>63000</v>
      </c>
      <c r="H2029" s="109">
        <v>303.77999999999997</v>
      </c>
      <c r="I2029" s="109">
        <v>0</v>
      </c>
      <c r="J2029" s="109">
        <f t="shared" si="31"/>
        <v>63303.78</v>
      </c>
    </row>
    <row r="2030" spans="1:10" s="102" customFormat="1" ht="18" customHeight="1" x14ac:dyDescent="0.2">
      <c r="A2030" s="106" t="s">
        <v>31</v>
      </c>
      <c r="B2030" s="106" t="s">
        <v>17</v>
      </c>
      <c r="C2030" s="107">
        <v>18051</v>
      </c>
      <c r="D2030" s="107">
        <v>41739</v>
      </c>
      <c r="E2030" s="107">
        <v>41759</v>
      </c>
      <c r="F2030" s="108">
        <v>41807</v>
      </c>
      <c r="G2030" s="109">
        <v>65000</v>
      </c>
      <c r="H2030" s="109">
        <v>122.78</v>
      </c>
      <c r="I2030" s="109">
        <v>0</v>
      </c>
      <c r="J2030" s="109">
        <f t="shared" si="31"/>
        <v>65122.78</v>
      </c>
    </row>
    <row r="2031" spans="1:10" s="102" customFormat="1" ht="18" customHeight="1" x14ac:dyDescent="0.2">
      <c r="A2031" s="106" t="s">
        <v>32</v>
      </c>
      <c r="B2031" s="106" t="s">
        <v>13</v>
      </c>
      <c r="C2031" s="107">
        <v>16636</v>
      </c>
      <c r="D2031" s="107">
        <v>42891</v>
      </c>
      <c r="E2031" s="107">
        <v>42909</v>
      </c>
      <c r="F2031" s="108">
        <v>42937</v>
      </c>
      <c r="G2031" s="109">
        <v>32500</v>
      </c>
      <c r="H2031" s="109">
        <v>40.96</v>
      </c>
      <c r="I2031" s="109">
        <v>0</v>
      </c>
      <c r="J2031" s="109">
        <f t="shared" si="31"/>
        <v>32540.959999999999</v>
      </c>
    </row>
    <row r="2032" spans="1:10" s="102" customFormat="1" ht="18" customHeight="1" x14ac:dyDescent="0.2">
      <c r="A2032" s="106" t="s">
        <v>32</v>
      </c>
      <c r="B2032" s="106" t="s">
        <v>13</v>
      </c>
      <c r="C2032" s="107">
        <v>10906</v>
      </c>
      <c r="D2032" s="107">
        <v>43311</v>
      </c>
      <c r="E2032" s="107">
        <v>43320</v>
      </c>
      <c r="F2032" s="108">
        <v>43340</v>
      </c>
      <c r="G2032" s="109">
        <v>26500</v>
      </c>
      <c r="H2032" s="109">
        <v>21.05</v>
      </c>
      <c r="I2032" s="109">
        <v>0</v>
      </c>
      <c r="J2032" s="109">
        <f t="shared" si="31"/>
        <v>26521.05</v>
      </c>
    </row>
    <row r="2033" spans="1:10" s="102" customFormat="1" ht="18" customHeight="1" x14ac:dyDescent="0.2">
      <c r="A2033" s="106" t="s">
        <v>32</v>
      </c>
      <c r="B2033" s="106" t="s">
        <v>17</v>
      </c>
      <c r="C2033" s="107">
        <v>13732</v>
      </c>
      <c r="D2033" s="107">
        <v>43335</v>
      </c>
      <c r="E2033" s="107">
        <v>43341</v>
      </c>
      <c r="F2033" s="108">
        <v>43370</v>
      </c>
      <c r="G2033" s="109">
        <v>13500</v>
      </c>
      <c r="H2033" s="109">
        <v>9.84</v>
      </c>
      <c r="I2033" s="109">
        <v>0</v>
      </c>
      <c r="J2033" s="109">
        <f t="shared" si="31"/>
        <v>13509.84</v>
      </c>
    </row>
    <row r="2034" spans="1:10" s="102" customFormat="1" ht="18" customHeight="1" x14ac:dyDescent="0.2">
      <c r="A2034" s="106" t="s">
        <v>40</v>
      </c>
      <c r="B2034" s="106" t="s">
        <v>13</v>
      </c>
      <c r="C2034" s="107">
        <v>35113</v>
      </c>
      <c r="D2034" s="107">
        <v>41806</v>
      </c>
      <c r="E2034" s="107">
        <v>41830</v>
      </c>
      <c r="F2034" s="108">
        <v>41898</v>
      </c>
      <c r="G2034" s="109">
        <v>10000</v>
      </c>
      <c r="H2034" s="109">
        <f>12.77+12.77</f>
        <v>25.54</v>
      </c>
      <c r="I2034" s="109">
        <v>0</v>
      </c>
      <c r="J2034" s="109">
        <f t="shared" si="31"/>
        <v>10025.540000000001</v>
      </c>
    </row>
    <row r="2035" spans="1:10" s="102" customFormat="1" ht="18" customHeight="1" x14ac:dyDescent="0.2">
      <c r="A2035" s="106" t="s">
        <v>32</v>
      </c>
      <c r="B2035" s="106" t="s">
        <v>17</v>
      </c>
      <c r="C2035" s="107">
        <v>12954</v>
      </c>
      <c r="D2035" s="107">
        <v>42441</v>
      </c>
      <c r="E2035" s="107">
        <v>42459</v>
      </c>
      <c r="F2035" s="108">
        <v>42485</v>
      </c>
      <c r="G2035" s="109">
        <v>11000</v>
      </c>
      <c r="H2035" s="109">
        <v>13.26</v>
      </c>
      <c r="I2035" s="109">
        <v>0</v>
      </c>
      <c r="J2035" s="109">
        <f t="shared" si="31"/>
        <v>11013.26</v>
      </c>
    </row>
    <row r="2036" spans="1:10" s="102" customFormat="1" ht="18" customHeight="1" x14ac:dyDescent="0.2">
      <c r="A2036" s="106" t="s">
        <v>32</v>
      </c>
      <c r="B2036" s="106" t="s">
        <v>13</v>
      </c>
      <c r="C2036" s="107">
        <v>18829</v>
      </c>
      <c r="D2036" s="107">
        <v>42794</v>
      </c>
      <c r="E2036" s="107">
        <v>42804</v>
      </c>
      <c r="F2036" s="108">
        <v>43222</v>
      </c>
      <c r="G2036" s="109">
        <v>42000</v>
      </c>
      <c r="H2036" s="109">
        <v>483.29</v>
      </c>
      <c r="I2036" s="109">
        <v>0</v>
      </c>
      <c r="J2036" s="109">
        <f t="shared" si="31"/>
        <v>42483.29</v>
      </c>
    </row>
    <row r="2037" spans="1:10" s="102" customFormat="1" ht="18" customHeight="1" x14ac:dyDescent="0.2">
      <c r="A2037" s="106" t="s">
        <v>32</v>
      </c>
      <c r="B2037" s="106" t="s">
        <v>17</v>
      </c>
      <c r="C2037" s="107">
        <v>10047</v>
      </c>
      <c r="D2037" s="107">
        <v>43292</v>
      </c>
      <c r="E2037" s="107">
        <v>43308</v>
      </c>
      <c r="F2037" s="108">
        <v>43343</v>
      </c>
      <c r="G2037" s="109">
        <v>15000</v>
      </c>
      <c r="H2037" s="109">
        <v>20.96</v>
      </c>
      <c r="I2037" s="109">
        <v>0</v>
      </c>
      <c r="J2037" s="109">
        <f t="shared" si="31"/>
        <v>15020.96</v>
      </c>
    </row>
    <row r="2038" spans="1:10" s="102" customFormat="1" ht="18" customHeight="1" x14ac:dyDescent="0.2">
      <c r="A2038" s="106" t="s">
        <v>32</v>
      </c>
      <c r="B2038" s="106" t="s">
        <v>13</v>
      </c>
      <c r="C2038" s="107">
        <v>13996</v>
      </c>
      <c r="D2038" s="107">
        <v>42543</v>
      </c>
      <c r="E2038" s="107">
        <v>42550</v>
      </c>
      <c r="F2038" s="108">
        <v>42580</v>
      </c>
      <c r="G2038" s="109">
        <v>57000</v>
      </c>
      <c r="H2038" s="109">
        <v>57.78</v>
      </c>
      <c r="I2038" s="109">
        <v>0</v>
      </c>
      <c r="J2038" s="109">
        <f t="shared" si="31"/>
        <v>57057.78</v>
      </c>
    </row>
    <row r="2039" spans="1:10" s="102" customFormat="1" ht="18" customHeight="1" x14ac:dyDescent="0.2">
      <c r="A2039" s="106" t="s">
        <v>32</v>
      </c>
      <c r="B2039" s="106" t="s">
        <v>13</v>
      </c>
      <c r="C2039" s="107">
        <v>9723</v>
      </c>
      <c r="D2039" s="107">
        <v>42557</v>
      </c>
      <c r="E2039" s="107">
        <v>42587</v>
      </c>
      <c r="F2039" s="108">
        <v>42619</v>
      </c>
      <c r="G2039" s="109">
        <v>16000</v>
      </c>
      <c r="H2039" s="109">
        <v>27.16</v>
      </c>
      <c r="I2039" s="109">
        <v>0</v>
      </c>
      <c r="J2039" s="109">
        <f t="shared" si="31"/>
        <v>16027.16</v>
      </c>
    </row>
    <row r="2040" spans="1:10" s="102" customFormat="1" ht="18" customHeight="1" x14ac:dyDescent="0.2">
      <c r="A2040" s="106" t="s">
        <v>31</v>
      </c>
      <c r="B2040" s="106" t="s">
        <v>13</v>
      </c>
      <c r="C2040" s="107">
        <v>21753</v>
      </c>
      <c r="D2040" s="107">
        <v>42014</v>
      </c>
      <c r="E2040" s="107">
        <v>42024</v>
      </c>
      <c r="F2040" s="108">
        <v>42123</v>
      </c>
      <c r="G2040" s="109">
        <v>22000</v>
      </c>
      <c r="H2040" s="109">
        <v>66.61</v>
      </c>
      <c r="I2040" s="109">
        <v>0</v>
      </c>
      <c r="J2040" s="109">
        <f t="shared" si="31"/>
        <v>22066.61</v>
      </c>
    </row>
    <row r="2041" spans="1:10" s="102" customFormat="1" ht="18" customHeight="1" x14ac:dyDescent="0.2">
      <c r="A2041" s="106" t="s">
        <v>33</v>
      </c>
      <c r="B2041" s="106" t="s">
        <v>13</v>
      </c>
      <c r="C2041" s="107">
        <v>21753</v>
      </c>
      <c r="D2041" s="107">
        <v>42014</v>
      </c>
      <c r="E2041" s="107">
        <v>42024</v>
      </c>
      <c r="F2041" s="108">
        <v>42123</v>
      </c>
      <c r="G2041" s="109">
        <v>22000</v>
      </c>
      <c r="H2041" s="109">
        <v>66.61</v>
      </c>
      <c r="I2041" s="109">
        <v>0</v>
      </c>
      <c r="J2041" s="109">
        <f t="shared" si="31"/>
        <v>22066.61</v>
      </c>
    </row>
    <row r="2042" spans="1:10" s="102" customFormat="1" ht="18" customHeight="1" x14ac:dyDescent="0.2">
      <c r="A2042" s="106" t="s">
        <v>170</v>
      </c>
      <c r="B2042" s="106" t="s">
        <v>13</v>
      </c>
      <c r="C2042" s="107">
        <v>21753</v>
      </c>
      <c r="D2042" s="107">
        <v>42014</v>
      </c>
      <c r="E2042" s="107">
        <v>42024</v>
      </c>
      <c r="F2042" s="108">
        <v>42123</v>
      </c>
      <c r="G2042" s="109">
        <v>66000</v>
      </c>
      <c r="H2042" s="109">
        <v>199.83</v>
      </c>
      <c r="I2042" s="109">
        <v>0</v>
      </c>
      <c r="J2042" s="109">
        <f t="shared" si="31"/>
        <v>66199.83</v>
      </c>
    </row>
    <row r="2043" spans="1:10" s="102" customFormat="1" ht="18" customHeight="1" x14ac:dyDescent="0.2">
      <c r="A2043" s="106" t="s">
        <v>32</v>
      </c>
      <c r="B2043" s="106" t="s">
        <v>13</v>
      </c>
      <c r="C2043" s="107">
        <v>20955</v>
      </c>
      <c r="D2043" s="107">
        <v>42721</v>
      </c>
      <c r="E2043" s="107">
        <v>42732</v>
      </c>
      <c r="F2043" s="108">
        <v>42753</v>
      </c>
      <c r="G2043" s="109">
        <v>66000</v>
      </c>
      <c r="H2043" s="109">
        <v>57.86</v>
      </c>
      <c r="I2043" s="109">
        <v>0</v>
      </c>
      <c r="J2043" s="109">
        <f t="shared" si="31"/>
        <v>66057.86</v>
      </c>
    </row>
    <row r="2044" spans="1:10" s="102" customFormat="1" ht="18" customHeight="1" x14ac:dyDescent="0.2">
      <c r="A2044" s="106" t="s">
        <v>32</v>
      </c>
      <c r="B2044" s="106" t="s">
        <v>17</v>
      </c>
      <c r="C2044" s="107">
        <v>11217</v>
      </c>
      <c r="D2044" s="107">
        <v>43071</v>
      </c>
      <c r="E2044" s="107">
        <v>43111</v>
      </c>
      <c r="F2044" s="108">
        <v>43130</v>
      </c>
      <c r="G2044" s="109">
        <v>16000</v>
      </c>
      <c r="H2044" s="109">
        <v>25.86</v>
      </c>
      <c r="I2044" s="109">
        <v>0</v>
      </c>
      <c r="J2044" s="109">
        <f t="shared" si="31"/>
        <v>16025.86</v>
      </c>
    </row>
    <row r="2045" spans="1:10" s="102" customFormat="1" ht="18" customHeight="1" x14ac:dyDescent="0.2">
      <c r="A2045" s="106" t="s">
        <v>32</v>
      </c>
      <c r="B2045" s="106" t="s">
        <v>17</v>
      </c>
      <c r="C2045" s="107">
        <v>11132</v>
      </c>
      <c r="D2045" s="107">
        <v>42098</v>
      </c>
      <c r="E2045" s="107">
        <v>42124</v>
      </c>
      <c r="F2045" s="108">
        <v>42157</v>
      </c>
      <c r="G2045" s="109">
        <v>12000</v>
      </c>
      <c r="H2045" s="109">
        <v>19.66</v>
      </c>
      <c r="I2045" s="109">
        <v>0</v>
      </c>
      <c r="J2045" s="109">
        <f t="shared" si="31"/>
        <v>12019.66</v>
      </c>
    </row>
    <row r="2046" spans="1:10" s="102" customFormat="1" ht="18" customHeight="1" x14ac:dyDescent="0.2">
      <c r="A2046" s="106" t="s">
        <v>32</v>
      </c>
      <c r="B2046" s="106" t="s">
        <v>13</v>
      </c>
      <c r="C2046" s="107">
        <v>11836</v>
      </c>
      <c r="D2046" s="107">
        <v>41699</v>
      </c>
      <c r="E2046" s="107">
        <v>41709</v>
      </c>
      <c r="F2046" s="108">
        <v>41743</v>
      </c>
      <c r="G2046" s="109">
        <v>13000</v>
      </c>
      <c r="H2046" s="109">
        <v>15.89</v>
      </c>
      <c r="I2046" s="109">
        <v>0</v>
      </c>
      <c r="J2046" s="109">
        <f t="shared" si="31"/>
        <v>13015.89</v>
      </c>
    </row>
    <row r="2047" spans="1:10" s="102" customFormat="1" ht="18" customHeight="1" x14ac:dyDescent="0.2">
      <c r="A2047" s="106" t="s">
        <v>32</v>
      </c>
      <c r="B2047" s="106" t="s">
        <v>13</v>
      </c>
      <c r="C2047" s="107">
        <v>7901</v>
      </c>
      <c r="D2047" s="107">
        <v>42066</v>
      </c>
      <c r="E2047" s="107">
        <v>42080</v>
      </c>
      <c r="F2047" s="108">
        <v>42103</v>
      </c>
      <c r="G2047" s="109">
        <v>18000</v>
      </c>
      <c r="H2047" s="109">
        <v>18.5</v>
      </c>
      <c r="I2047" s="109">
        <v>0</v>
      </c>
      <c r="J2047" s="109">
        <f t="shared" si="31"/>
        <v>18018.5</v>
      </c>
    </row>
    <row r="2048" spans="1:10" s="102" customFormat="1" ht="18" customHeight="1" x14ac:dyDescent="0.2">
      <c r="A2048" s="106" t="s">
        <v>31</v>
      </c>
      <c r="B2048" s="106" t="s">
        <v>13</v>
      </c>
      <c r="C2048" s="107">
        <v>22550</v>
      </c>
      <c r="D2048" s="107">
        <v>42419</v>
      </c>
      <c r="E2048" s="107">
        <v>42425</v>
      </c>
      <c r="F2048" s="108">
        <v>42439</v>
      </c>
      <c r="G2048" s="109">
        <v>76000</v>
      </c>
      <c r="H2048" s="109">
        <v>42.22</v>
      </c>
      <c r="I2048" s="109">
        <v>0</v>
      </c>
      <c r="J2048" s="109">
        <f t="shared" si="31"/>
        <v>76042.22</v>
      </c>
    </row>
    <row r="2049" spans="1:10" s="102" customFormat="1" ht="18" customHeight="1" x14ac:dyDescent="0.2">
      <c r="A2049" s="106" t="s">
        <v>37</v>
      </c>
      <c r="B2049" s="106" t="s">
        <v>13</v>
      </c>
      <c r="C2049" s="107">
        <v>22550</v>
      </c>
      <c r="D2049" s="107">
        <v>42419</v>
      </c>
      <c r="E2049" s="107">
        <v>42432</v>
      </c>
      <c r="F2049" s="108">
        <v>42439</v>
      </c>
      <c r="G2049" s="109">
        <v>20000</v>
      </c>
      <c r="H2049" s="109">
        <f>5.56+5.56</f>
        <v>11.12</v>
      </c>
      <c r="I2049" s="109">
        <v>0</v>
      </c>
      <c r="J2049" s="109">
        <f t="shared" si="31"/>
        <v>20011.12</v>
      </c>
    </row>
    <row r="2050" spans="1:10" s="102" customFormat="1" ht="18" customHeight="1" x14ac:dyDescent="0.2">
      <c r="A2050" s="106" t="s">
        <v>33</v>
      </c>
      <c r="B2050" s="106" t="s">
        <v>13</v>
      </c>
      <c r="C2050" s="107">
        <v>22550</v>
      </c>
      <c r="D2050" s="107">
        <v>42419</v>
      </c>
      <c r="E2050" s="107">
        <v>42425</v>
      </c>
      <c r="F2050" s="108">
        <v>42439</v>
      </c>
      <c r="G2050" s="109">
        <v>76000</v>
      </c>
      <c r="H2050" s="109">
        <v>42.22</v>
      </c>
      <c r="I2050" s="109">
        <v>0</v>
      </c>
      <c r="J2050" s="109">
        <f t="shared" si="31"/>
        <v>76042.22</v>
      </c>
    </row>
    <row r="2051" spans="1:10" s="102" customFormat="1" ht="18" customHeight="1" x14ac:dyDescent="0.2">
      <c r="A2051" s="106" t="s">
        <v>170</v>
      </c>
      <c r="B2051" s="106" t="s">
        <v>13</v>
      </c>
      <c r="C2051" s="107">
        <v>22550</v>
      </c>
      <c r="D2051" s="107">
        <v>42419</v>
      </c>
      <c r="E2051" s="107">
        <v>42425</v>
      </c>
      <c r="F2051" s="108">
        <v>42439</v>
      </c>
      <c r="G2051" s="109">
        <v>76000</v>
      </c>
      <c r="H2051" s="109">
        <v>42.22</v>
      </c>
      <c r="I2051" s="109">
        <v>0</v>
      </c>
      <c r="J2051" s="109">
        <f t="shared" si="31"/>
        <v>76042.22</v>
      </c>
    </row>
    <row r="2052" spans="1:10" s="102" customFormat="1" ht="18" customHeight="1" x14ac:dyDescent="0.2">
      <c r="A2052" s="106" t="s">
        <v>32</v>
      </c>
      <c r="B2052" s="106" t="s">
        <v>13</v>
      </c>
      <c r="C2052" s="107">
        <v>10994</v>
      </c>
      <c r="D2052" s="107">
        <v>42500</v>
      </c>
      <c r="E2052" s="107">
        <v>42527</v>
      </c>
      <c r="F2052" s="108">
        <v>42557</v>
      </c>
      <c r="G2052" s="109">
        <v>23500</v>
      </c>
      <c r="H2052" s="109">
        <v>36.700000000000003</v>
      </c>
      <c r="I2052" s="109">
        <v>0</v>
      </c>
      <c r="J2052" s="109">
        <f t="shared" si="31"/>
        <v>23536.7</v>
      </c>
    </row>
    <row r="2053" spans="1:10" s="102" customFormat="1" ht="18" customHeight="1" x14ac:dyDescent="0.2">
      <c r="A2053" s="106" t="s">
        <v>32</v>
      </c>
      <c r="B2053" s="106" t="s">
        <v>13</v>
      </c>
      <c r="C2053" s="107">
        <v>13254</v>
      </c>
      <c r="D2053" s="107">
        <v>42792</v>
      </c>
      <c r="E2053" s="107">
        <v>42802</v>
      </c>
      <c r="F2053" s="108">
        <v>42851</v>
      </c>
      <c r="G2053" s="109">
        <v>34000</v>
      </c>
      <c r="H2053" s="109">
        <v>54.96</v>
      </c>
      <c r="I2053" s="109">
        <v>0</v>
      </c>
      <c r="J2053" s="109">
        <f t="shared" si="31"/>
        <v>34054.959999999999</v>
      </c>
    </row>
    <row r="2054" spans="1:10" s="102" customFormat="1" ht="18" customHeight="1" x14ac:dyDescent="0.2">
      <c r="A2054" s="106" t="s">
        <v>32</v>
      </c>
      <c r="B2054" s="106" t="s">
        <v>13</v>
      </c>
      <c r="C2054" s="107">
        <v>14623</v>
      </c>
      <c r="D2054" s="107">
        <v>41914</v>
      </c>
      <c r="E2054" s="107">
        <v>41921</v>
      </c>
      <c r="F2054" s="108">
        <v>41933</v>
      </c>
      <c r="G2054" s="109">
        <v>15000</v>
      </c>
      <c r="H2054" s="109">
        <v>7.92</v>
      </c>
      <c r="I2054" s="109">
        <v>0</v>
      </c>
      <c r="J2054" s="109">
        <f t="shared" si="31"/>
        <v>15007.92</v>
      </c>
    </row>
    <row r="2055" spans="1:10" s="102" customFormat="1" ht="18" customHeight="1" x14ac:dyDescent="0.2">
      <c r="A2055" s="106" t="s">
        <v>37</v>
      </c>
      <c r="B2055" s="106" t="s">
        <v>13</v>
      </c>
      <c r="C2055" s="107">
        <v>19214</v>
      </c>
      <c r="D2055" s="107">
        <v>41830</v>
      </c>
      <c r="E2055" s="107">
        <v>41843</v>
      </c>
      <c r="F2055" s="108">
        <v>41850</v>
      </c>
      <c r="G2055" s="109">
        <v>10000</v>
      </c>
      <c r="H2055" s="109">
        <v>5.55</v>
      </c>
      <c r="I2055" s="109">
        <v>0</v>
      </c>
      <c r="J2055" s="109">
        <f t="shared" si="31"/>
        <v>10005.549999999999</v>
      </c>
    </row>
    <row r="2056" spans="1:10" s="102" customFormat="1" ht="18" customHeight="1" x14ac:dyDescent="0.2">
      <c r="A2056" s="106" t="s">
        <v>32</v>
      </c>
      <c r="B2056" s="106" t="s">
        <v>13</v>
      </c>
      <c r="C2056" s="107">
        <v>18969</v>
      </c>
      <c r="D2056" s="107">
        <v>42495</v>
      </c>
      <c r="E2056" s="107">
        <v>42501</v>
      </c>
      <c r="F2056" s="108">
        <v>42513</v>
      </c>
      <c r="G2056" s="109">
        <v>42000</v>
      </c>
      <c r="H2056" s="109">
        <v>20.71</v>
      </c>
      <c r="I2056" s="109">
        <v>0</v>
      </c>
      <c r="J2056" s="109">
        <f t="shared" ref="J2056:J2119" si="32">+G2056+H2056+I2056</f>
        <v>42020.71</v>
      </c>
    </row>
    <row r="2057" spans="1:10" s="102" customFormat="1" ht="18" customHeight="1" x14ac:dyDescent="0.2">
      <c r="A2057" s="106" t="s">
        <v>35</v>
      </c>
      <c r="B2057" s="106" t="s">
        <v>13</v>
      </c>
      <c r="C2057" s="107">
        <v>18969</v>
      </c>
      <c r="D2057" s="107">
        <v>42495</v>
      </c>
      <c r="E2057" s="107">
        <v>42501</v>
      </c>
      <c r="F2057" s="108">
        <v>42513</v>
      </c>
      <c r="G2057" s="109">
        <v>42000</v>
      </c>
      <c r="H2057" s="109">
        <v>20.71</v>
      </c>
      <c r="I2057" s="109">
        <v>0</v>
      </c>
      <c r="J2057" s="109">
        <f t="shared" si="32"/>
        <v>42020.71</v>
      </c>
    </row>
    <row r="2058" spans="1:10" s="102" customFormat="1" ht="18" customHeight="1" x14ac:dyDescent="0.2">
      <c r="A2058" s="106" t="s">
        <v>39</v>
      </c>
      <c r="B2058" s="106" t="s">
        <v>13</v>
      </c>
      <c r="C2058" s="107">
        <v>18969</v>
      </c>
      <c r="D2058" s="107">
        <v>42495</v>
      </c>
      <c r="E2058" s="107">
        <v>42501</v>
      </c>
      <c r="F2058" s="108">
        <v>42513</v>
      </c>
      <c r="G2058" s="109">
        <v>126000</v>
      </c>
      <c r="H2058" s="109">
        <v>62.14</v>
      </c>
      <c r="I2058" s="109">
        <v>0</v>
      </c>
      <c r="J2058" s="109">
        <f t="shared" si="32"/>
        <v>126062.14</v>
      </c>
    </row>
    <row r="2059" spans="1:10" s="102" customFormat="1" ht="18" customHeight="1" x14ac:dyDescent="0.2">
      <c r="A2059" s="106" t="s">
        <v>32</v>
      </c>
      <c r="B2059" s="106" t="s">
        <v>17</v>
      </c>
      <c r="C2059" s="107">
        <v>14523</v>
      </c>
      <c r="D2059" s="107">
        <v>42564</v>
      </c>
      <c r="E2059" s="107">
        <v>42571</v>
      </c>
      <c r="F2059" s="108">
        <v>42583</v>
      </c>
      <c r="G2059" s="109">
        <v>12500</v>
      </c>
      <c r="H2059" s="109">
        <v>6.5</v>
      </c>
      <c r="I2059" s="109">
        <v>0</v>
      </c>
      <c r="J2059" s="109">
        <f t="shared" si="32"/>
        <v>12506.5</v>
      </c>
    </row>
    <row r="2060" spans="1:10" s="102" customFormat="1" ht="18" customHeight="1" x14ac:dyDescent="0.2">
      <c r="A2060" s="106" t="s">
        <v>40</v>
      </c>
      <c r="B2060" s="106" t="s">
        <v>13</v>
      </c>
      <c r="C2060" s="107">
        <v>36104</v>
      </c>
      <c r="D2060" s="107">
        <v>43037</v>
      </c>
      <c r="E2060" s="107">
        <v>43083</v>
      </c>
      <c r="F2060" s="108">
        <v>43083</v>
      </c>
      <c r="G2060" s="109">
        <v>10000</v>
      </c>
      <c r="H2060" s="109">
        <f>6.3+6.3</f>
        <v>12.6</v>
      </c>
      <c r="I2060" s="109">
        <v>0</v>
      </c>
      <c r="J2060" s="109">
        <f t="shared" si="32"/>
        <v>10012.6</v>
      </c>
    </row>
    <row r="2061" spans="1:10" s="102" customFormat="1" ht="18" customHeight="1" x14ac:dyDescent="0.2">
      <c r="A2061" s="106" t="s">
        <v>32</v>
      </c>
      <c r="B2061" s="106" t="s">
        <v>13</v>
      </c>
      <c r="C2061" s="107">
        <v>11912</v>
      </c>
      <c r="D2061" s="107">
        <v>42047</v>
      </c>
      <c r="E2061" s="107">
        <v>42051</v>
      </c>
      <c r="F2061" s="108">
        <v>42067</v>
      </c>
      <c r="G2061" s="109">
        <v>10500</v>
      </c>
      <c r="H2061" s="109">
        <v>5.83</v>
      </c>
      <c r="I2061" s="109">
        <v>0</v>
      </c>
      <c r="J2061" s="109">
        <f t="shared" si="32"/>
        <v>10505.83</v>
      </c>
    </row>
    <row r="2062" spans="1:10" s="102" customFormat="1" ht="18" customHeight="1" x14ac:dyDescent="0.2">
      <c r="A2062" s="106" t="s">
        <v>31</v>
      </c>
      <c r="B2062" s="106" t="s">
        <v>13</v>
      </c>
      <c r="C2062" s="107">
        <v>20875</v>
      </c>
      <c r="D2062" s="107">
        <v>42040</v>
      </c>
      <c r="E2062" s="107">
        <v>42046</v>
      </c>
      <c r="F2062" s="108">
        <v>42087</v>
      </c>
      <c r="G2062" s="109">
        <v>25000</v>
      </c>
      <c r="H2062" s="109">
        <v>32.64</v>
      </c>
      <c r="I2062" s="109">
        <v>0</v>
      </c>
      <c r="J2062" s="109">
        <f t="shared" si="32"/>
        <v>25032.639999999999</v>
      </c>
    </row>
    <row r="2063" spans="1:10" s="102" customFormat="1" ht="18" customHeight="1" x14ac:dyDescent="0.2">
      <c r="A2063" s="106" t="s">
        <v>33</v>
      </c>
      <c r="B2063" s="106" t="s">
        <v>13</v>
      </c>
      <c r="C2063" s="107">
        <v>20875</v>
      </c>
      <c r="D2063" s="107">
        <v>42040</v>
      </c>
      <c r="E2063" s="107">
        <v>42046</v>
      </c>
      <c r="F2063" s="108">
        <v>42087</v>
      </c>
      <c r="G2063" s="109">
        <v>25000</v>
      </c>
      <c r="H2063" s="109">
        <v>32.64</v>
      </c>
      <c r="I2063" s="109">
        <v>0</v>
      </c>
      <c r="J2063" s="109">
        <f t="shared" si="32"/>
        <v>25032.639999999999</v>
      </c>
    </row>
    <row r="2064" spans="1:10" s="102" customFormat="1" ht="18" customHeight="1" x14ac:dyDescent="0.2">
      <c r="A2064" s="106" t="s">
        <v>32</v>
      </c>
      <c r="B2064" s="106" t="s">
        <v>13</v>
      </c>
      <c r="C2064" s="107">
        <v>13432</v>
      </c>
      <c r="D2064" s="107">
        <v>41813</v>
      </c>
      <c r="E2064" s="107">
        <v>41823</v>
      </c>
      <c r="F2064" s="108">
        <v>41856</v>
      </c>
      <c r="G2064" s="109">
        <v>31000</v>
      </c>
      <c r="H2064" s="109">
        <v>37.03</v>
      </c>
      <c r="I2064" s="109">
        <v>0</v>
      </c>
      <c r="J2064" s="109">
        <f t="shared" si="32"/>
        <v>31037.03</v>
      </c>
    </row>
    <row r="2065" spans="1:10" s="102" customFormat="1" ht="18" customHeight="1" x14ac:dyDescent="0.2">
      <c r="A2065" s="106" t="s">
        <v>32</v>
      </c>
      <c r="B2065" s="106" t="s">
        <v>13</v>
      </c>
      <c r="C2065" s="107">
        <v>18522</v>
      </c>
      <c r="D2065" s="107">
        <v>42473</v>
      </c>
      <c r="E2065" s="107">
        <v>42487</v>
      </c>
      <c r="F2065" s="108">
        <v>42496</v>
      </c>
      <c r="G2065" s="109">
        <v>50250</v>
      </c>
      <c r="H2065" s="109">
        <v>31.66</v>
      </c>
      <c r="I2065" s="109">
        <v>0</v>
      </c>
      <c r="J2065" s="109">
        <f t="shared" si="32"/>
        <v>50281.66</v>
      </c>
    </row>
    <row r="2066" spans="1:10" s="102" customFormat="1" ht="18" customHeight="1" x14ac:dyDescent="0.2">
      <c r="A2066" s="106" t="s">
        <v>31</v>
      </c>
      <c r="B2066" s="106" t="s">
        <v>13</v>
      </c>
      <c r="C2066" s="107">
        <v>22028</v>
      </c>
      <c r="D2066" s="107">
        <v>42329</v>
      </c>
      <c r="E2066" s="107">
        <v>42338</v>
      </c>
      <c r="F2066" s="108">
        <v>42429</v>
      </c>
      <c r="G2066" s="109">
        <v>68000</v>
      </c>
      <c r="H2066" s="109">
        <v>182.58</v>
      </c>
      <c r="I2066" s="109">
        <v>0</v>
      </c>
      <c r="J2066" s="109">
        <f t="shared" si="32"/>
        <v>68182.58</v>
      </c>
    </row>
    <row r="2067" spans="1:10" s="102" customFormat="1" ht="18" customHeight="1" x14ac:dyDescent="0.2">
      <c r="A2067" s="106" t="s">
        <v>37</v>
      </c>
      <c r="B2067" s="106" t="s">
        <v>13</v>
      </c>
      <c r="C2067" s="107">
        <v>22028</v>
      </c>
      <c r="D2067" s="107">
        <v>42329</v>
      </c>
      <c r="E2067" s="107">
        <v>42353</v>
      </c>
      <c r="F2067" s="108">
        <v>42362</v>
      </c>
      <c r="G2067" s="109">
        <v>20000</v>
      </c>
      <c r="H2067" s="109">
        <f>9.16+9.16</f>
        <v>18.32</v>
      </c>
      <c r="I2067" s="109">
        <v>0</v>
      </c>
      <c r="J2067" s="109">
        <f t="shared" si="32"/>
        <v>20018.32</v>
      </c>
    </row>
    <row r="2068" spans="1:10" s="102" customFormat="1" ht="18" customHeight="1" x14ac:dyDescent="0.2">
      <c r="A2068" s="106" t="s">
        <v>33</v>
      </c>
      <c r="B2068" s="106" t="s">
        <v>13</v>
      </c>
      <c r="C2068" s="107">
        <v>22028</v>
      </c>
      <c r="D2068" s="107">
        <v>42329</v>
      </c>
      <c r="E2068" s="107">
        <v>42338</v>
      </c>
      <c r="F2068" s="108">
        <v>42429</v>
      </c>
      <c r="G2068" s="109">
        <v>68000</v>
      </c>
      <c r="H2068" s="109">
        <v>182.58</v>
      </c>
      <c r="I2068" s="109">
        <v>0</v>
      </c>
      <c r="J2068" s="109">
        <f t="shared" si="32"/>
        <v>68182.58</v>
      </c>
    </row>
    <row r="2069" spans="1:10" s="102" customFormat="1" ht="18" customHeight="1" x14ac:dyDescent="0.2">
      <c r="A2069" s="106" t="s">
        <v>170</v>
      </c>
      <c r="B2069" s="106" t="s">
        <v>13</v>
      </c>
      <c r="C2069" s="107">
        <v>22028</v>
      </c>
      <c r="D2069" s="107">
        <v>42329</v>
      </c>
      <c r="E2069" s="107">
        <v>42338</v>
      </c>
      <c r="F2069" s="108">
        <v>42429</v>
      </c>
      <c r="G2069" s="109">
        <v>204000</v>
      </c>
      <c r="H2069" s="109">
        <v>547.75</v>
      </c>
      <c r="I2069" s="109">
        <v>0</v>
      </c>
      <c r="J2069" s="109">
        <f t="shared" si="32"/>
        <v>204547.75</v>
      </c>
    </row>
    <row r="2070" spans="1:10" s="102" customFormat="1" ht="18" customHeight="1" x14ac:dyDescent="0.2">
      <c r="A2070" s="106" t="s">
        <v>32</v>
      </c>
      <c r="B2070" s="106" t="s">
        <v>13</v>
      </c>
      <c r="C2070" s="107">
        <v>7691</v>
      </c>
      <c r="D2070" s="107">
        <v>42698</v>
      </c>
      <c r="E2070" s="107">
        <v>42703</v>
      </c>
      <c r="F2070" s="108">
        <v>42739</v>
      </c>
      <c r="G2070" s="109">
        <v>39000</v>
      </c>
      <c r="H2070" s="109">
        <v>43.8</v>
      </c>
      <c r="I2070" s="109">
        <v>0</v>
      </c>
      <c r="J2070" s="109">
        <f t="shared" si="32"/>
        <v>39043.800000000003</v>
      </c>
    </row>
    <row r="2071" spans="1:10" s="102" customFormat="1" ht="18" customHeight="1" x14ac:dyDescent="0.2">
      <c r="A2071" s="106" t="s">
        <v>32</v>
      </c>
      <c r="B2071" s="106" t="s">
        <v>13</v>
      </c>
      <c r="C2071" s="107">
        <v>8987</v>
      </c>
      <c r="D2071" s="107">
        <v>43211</v>
      </c>
      <c r="E2071" s="107">
        <v>43217</v>
      </c>
      <c r="F2071" s="108">
        <v>43236</v>
      </c>
      <c r="G2071" s="109">
        <v>10000</v>
      </c>
      <c r="H2071" s="109">
        <v>6.84</v>
      </c>
      <c r="I2071" s="109">
        <v>0</v>
      </c>
      <c r="J2071" s="109">
        <f t="shared" si="32"/>
        <v>10006.84</v>
      </c>
    </row>
    <row r="2072" spans="1:10" s="102" customFormat="1" ht="18" customHeight="1" x14ac:dyDescent="0.2">
      <c r="A2072" s="106" t="s">
        <v>32</v>
      </c>
      <c r="B2072" s="106" t="s">
        <v>17</v>
      </c>
      <c r="C2072" s="107">
        <v>4682</v>
      </c>
      <c r="D2072" s="107">
        <v>42866</v>
      </c>
      <c r="E2072" s="107">
        <v>42877</v>
      </c>
      <c r="F2072" s="108">
        <v>42891</v>
      </c>
      <c r="G2072" s="109">
        <v>12000</v>
      </c>
      <c r="H2072" s="109">
        <v>8.2200000000000006</v>
      </c>
      <c r="I2072" s="109">
        <v>0</v>
      </c>
      <c r="J2072" s="109">
        <f t="shared" si="32"/>
        <v>12008.22</v>
      </c>
    </row>
    <row r="2073" spans="1:10" s="102" customFormat="1" ht="18" customHeight="1" x14ac:dyDescent="0.2">
      <c r="A2073" s="106" t="s">
        <v>32</v>
      </c>
      <c r="B2073" s="106" t="s">
        <v>13</v>
      </c>
      <c r="C2073" s="107">
        <v>14691</v>
      </c>
      <c r="D2073" s="107">
        <v>43143</v>
      </c>
      <c r="E2073" s="107">
        <v>43147</v>
      </c>
      <c r="F2073" s="108">
        <v>43172</v>
      </c>
      <c r="G2073" s="109">
        <v>38500</v>
      </c>
      <c r="H2073" s="109">
        <v>30.59</v>
      </c>
      <c r="I2073" s="109">
        <v>0</v>
      </c>
      <c r="J2073" s="109">
        <f t="shared" si="32"/>
        <v>38530.589999999997</v>
      </c>
    </row>
    <row r="2074" spans="1:10" s="102" customFormat="1" ht="18" customHeight="1" x14ac:dyDescent="0.2">
      <c r="A2074" s="106" t="s">
        <v>31</v>
      </c>
      <c r="B2074" s="106" t="s">
        <v>13</v>
      </c>
      <c r="C2074" s="107">
        <v>27143</v>
      </c>
      <c r="D2074" s="107">
        <v>42880</v>
      </c>
      <c r="E2074" s="107">
        <v>42886</v>
      </c>
      <c r="F2074" s="108">
        <v>42895</v>
      </c>
      <c r="G2074" s="109">
        <v>59000</v>
      </c>
      <c r="H2074" s="109">
        <v>24.25</v>
      </c>
      <c r="I2074" s="109">
        <v>0</v>
      </c>
      <c r="J2074" s="109">
        <f t="shared" si="32"/>
        <v>59024.25</v>
      </c>
    </row>
    <row r="2075" spans="1:10" s="102" customFormat="1" ht="18" customHeight="1" x14ac:dyDescent="0.2">
      <c r="A2075" s="106" t="s">
        <v>33</v>
      </c>
      <c r="B2075" s="106" t="s">
        <v>13</v>
      </c>
      <c r="C2075" s="107">
        <v>27143</v>
      </c>
      <c r="D2075" s="107">
        <v>42880</v>
      </c>
      <c r="E2075" s="107">
        <v>42886</v>
      </c>
      <c r="F2075" s="108">
        <v>42895</v>
      </c>
      <c r="G2075" s="109">
        <v>59000</v>
      </c>
      <c r="H2075" s="109">
        <v>24.25</v>
      </c>
      <c r="I2075" s="109">
        <v>0</v>
      </c>
      <c r="J2075" s="109">
        <f t="shared" si="32"/>
        <v>59024.25</v>
      </c>
    </row>
    <row r="2076" spans="1:10" s="102" customFormat="1" ht="18" customHeight="1" x14ac:dyDescent="0.2">
      <c r="A2076" s="106" t="s">
        <v>170</v>
      </c>
      <c r="B2076" s="106" t="s">
        <v>13</v>
      </c>
      <c r="C2076" s="107">
        <v>27143</v>
      </c>
      <c r="D2076" s="107">
        <v>42880</v>
      </c>
      <c r="E2076" s="107">
        <v>42886</v>
      </c>
      <c r="F2076" s="108">
        <v>42895</v>
      </c>
      <c r="G2076" s="109">
        <v>59000</v>
      </c>
      <c r="H2076" s="109">
        <v>24.25</v>
      </c>
      <c r="I2076" s="109">
        <v>0</v>
      </c>
      <c r="J2076" s="109">
        <f t="shared" si="32"/>
        <v>59024.25</v>
      </c>
    </row>
    <row r="2077" spans="1:10" s="102" customFormat="1" ht="18" customHeight="1" x14ac:dyDescent="0.2">
      <c r="A2077" s="106" t="s">
        <v>32</v>
      </c>
      <c r="B2077" s="106" t="s">
        <v>13</v>
      </c>
      <c r="C2077" s="107">
        <v>13604</v>
      </c>
      <c r="D2077" s="107">
        <v>43298</v>
      </c>
      <c r="E2077" s="107">
        <v>43320</v>
      </c>
      <c r="F2077" s="108">
        <v>43329</v>
      </c>
      <c r="G2077" s="109">
        <v>41500</v>
      </c>
      <c r="H2077" s="109">
        <v>35.24</v>
      </c>
      <c r="I2077" s="109">
        <v>0</v>
      </c>
      <c r="J2077" s="109">
        <f t="shared" si="32"/>
        <v>41535.24</v>
      </c>
    </row>
    <row r="2078" spans="1:10" s="102" customFormat="1" ht="18" customHeight="1" x14ac:dyDescent="0.2">
      <c r="A2078" s="106" t="s">
        <v>32</v>
      </c>
      <c r="B2078" s="106" t="s">
        <v>13</v>
      </c>
      <c r="C2078" s="107">
        <v>8289</v>
      </c>
      <c r="D2078" s="107">
        <v>43267</v>
      </c>
      <c r="E2078" s="107">
        <v>43312</v>
      </c>
      <c r="F2078" s="108">
        <v>43494</v>
      </c>
      <c r="G2078" s="109">
        <v>14500</v>
      </c>
      <c r="H2078" s="109">
        <v>90.18</v>
      </c>
      <c r="I2078" s="109">
        <v>0</v>
      </c>
      <c r="J2078" s="109">
        <f t="shared" si="32"/>
        <v>14590.18</v>
      </c>
    </row>
    <row r="2079" spans="1:10" s="102" customFormat="1" ht="18" customHeight="1" x14ac:dyDescent="0.2">
      <c r="A2079" s="106" t="s">
        <v>32</v>
      </c>
      <c r="B2079" s="106" t="s">
        <v>17</v>
      </c>
      <c r="C2079" s="107">
        <v>14622</v>
      </c>
      <c r="D2079" s="107">
        <v>42932</v>
      </c>
      <c r="E2079" s="107">
        <v>42975</v>
      </c>
      <c r="F2079" s="108">
        <v>43024</v>
      </c>
      <c r="G2079" s="109">
        <v>22000</v>
      </c>
      <c r="H2079" s="109">
        <v>47.32</v>
      </c>
      <c r="I2079" s="109">
        <v>0</v>
      </c>
      <c r="J2079" s="109">
        <f t="shared" si="32"/>
        <v>22047.32</v>
      </c>
    </row>
    <row r="2080" spans="1:10" s="102" customFormat="1" ht="18" customHeight="1" x14ac:dyDescent="0.2">
      <c r="A2080" s="106" t="s">
        <v>32</v>
      </c>
      <c r="B2080" s="106" t="s">
        <v>13</v>
      </c>
      <c r="C2080" s="107">
        <v>9988</v>
      </c>
      <c r="D2080" s="107">
        <v>42679</v>
      </c>
      <c r="E2080" s="107">
        <v>42705</v>
      </c>
      <c r="F2080" s="108">
        <v>42752</v>
      </c>
      <c r="G2080" s="109">
        <v>13000</v>
      </c>
      <c r="H2080" s="109">
        <v>26.01</v>
      </c>
      <c r="I2080" s="109">
        <v>0</v>
      </c>
      <c r="J2080" s="109">
        <f t="shared" si="32"/>
        <v>13026.01</v>
      </c>
    </row>
    <row r="2081" spans="1:10" s="102" customFormat="1" ht="18" customHeight="1" x14ac:dyDescent="0.2">
      <c r="A2081" s="106" t="s">
        <v>32</v>
      </c>
      <c r="B2081" s="106" t="s">
        <v>13</v>
      </c>
      <c r="C2081" s="107">
        <v>18035</v>
      </c>
      <c r="D2081" s="107">
        <v>42165</v>
      </c>
      <c r="E2081" s="107">
        <v>42170</v>
      </c>
      <c r="F2081" s="108">
        <v>42195</v>
      </c>
      <c r="G2081" s="109">
        <v>8000</v>
      </c>
      <c r="H2081" s="109">
        <v>6.67</v>
      </c>
      <c r="I2081" s="109">
        <v>0</v>
      </c>
      <c r="J2081" s="109">
        <f t="shared" si="32"/>
        <v>8006.67</v>
      </c>
    </row>
    <row r="2082" spans="1:10" s="102" customFormat="1" ht="18" customHeight="1" x14ac:dyDescent="0.2">
      <c r="A2082" s="106" t="s">
        <v>32</v>
      </c>
      <c r="B2082" s="106" t="s">
        <v>13</v>
      </c>
      <c r="C2082" s="107">
        <v>10405</v>
      </c>
      <c r="D2082" s="107">
        <v>42614</v>
      </c>
      <c r="E2082" s="107">
        <v>42632</v>
      </c>
      <c r="F2082" s="108">
        <v>42635</v>
      </c>
      <c r="G2082" s="109">
        <v>11500</v>
      </c>
      <c r="H2082" s="109">
        <v>6.62</v>
      </c>
      <c r="I2082" s="109">
        <v>0</v>
      </c>
      <c r="J2082" s="109">
        <f t="shared" si="32"/>
        <v>11506.62</v>
      </c>
    </row>
    <row r="2083" spans="1:10" s="102" customFormat="1" ht="18" customHeight="1" x14ac:dyDescent="0.2">
      <c r="A2083" s="106" t="s">
        <v>32</v>
      </c>
      <c r="B2083" s="106" t="s">
        <v>17</v>
      </c>
      <c r="C2083" s="107">
        <v>11425</v>
      </c>
      <c r="D2083" s="107">
        <v>42076</v>
      </c>
      <c r="E2083" s="107">
        <v>42087</v>
      </c>
      <c r="F2083" s="108">
        <v>42101</v>
      </c>
      <c r="G2083" s="109">
        <v>10000</v>
      </c>
      <c r="H2083" s="109">
        <v>6.94</v>
      </c>
      <c r="I2083" s="109">
        <v>0</v>
      </c>
      <c r="J2083" s="109">
        <f t="shared" si="32"/>
        <v>10006.94</v>
      </c>
    </row>
    <row r="2084" spans="1:10" s="102" customFormat="1" ht="18" customHeight="1" x14ac:dyDescent="0.2">
      <c r="A2084" s="106" t="s">
        <v>32</v>
      </c>
      <c r="B2084" s="106" t="s">
        <v>13</v>
      </c>
      <c r="C2084" s="107">
        <v>9854</v>
      </c>
      <c r="D2084" s="107">
        <v>41935</v>
      </c>
      <c r="E2084" s="107">
        <v>41943</v>
      </c>
      <c r="F2084" s="108">
        <v>41960</v>
      </c>
      <c r="G2084" s="109">
        <v>17500</v>
      </c>
      <c r="H2084" s="109">
        <v>12.15</v>
      </c>
      <c r="I2084" s="109">
        <v>0</v>
      </c>
      <c r="J2084" s="109">
        <f t="shared" si="32"/>
        <v>17512.150000000001</v>
      </c>
    </row>
    <row r="2085" spans="1:10" s="102" customFormat="1" ht="18" customHeight="1" x14ac:dyDescent="0.2">
      <c r="A2085" s="106" t="s">
        <v>32</v>
      </c>
      <c r="B2085" s="106" t="s">
        <v>13</v>
      </c>
      <c r="C2085" s="107">
        <v>17086</v>
      </c>
      <c r="D2085" s="107">
        <v>42843</v>
      </c>
      <c r="E2085" s="107">
        <v>42843</v>
      </c>
      <c r="F2085" s="108">
        <v>42845</v>
      </c>
      <c r="G2085" s="109">
        <v>15500</v>
      </c>
      <c r="H2085" s="109">
        <v>0</v>
      </c>
      <c r="I2085" s="109">
        <v>0</v>
      </c>
      <c r="J2085" s="109">
        <f t="shared" si="32"/>
        <v>15500</v>
      </c>
    </row>
    <row r="2086" spans="1:10" s="102" customFormat="1" ht="18" customHeight="1" x14ac:dyDescent="0.2">
      <c r="A2086" s="106" t="s">
        <v>32</v>
      </c>
      <c r="B2086" s="106" t="s">
        <v>13</v>
      </c>
      <c r="C2086" s="107">
        <v>12990</v>
      </c>
      <c r="D2086" s="107">
        <v>41729</v>
      </c>
      <c r="E2086" s="107">
        <v>41738</v>
      </c>
      <c r="F2086" s="108">
        <v>41764</v>
      </c>
      <c r="G2086" s="109">
        <v>23000</v>
      </c>
      <c r="H2086" s="109">
        <v>22.36</v>
      </c>
      <c r="I2086" s="109">
        <v>0</v>
      </c>
      <c r="J2086" s="109">
        <f t="shared" si="32"/>
        <v>23022.36</v>
      </c>
    </row>
    <row r="2087" spans="1:10" s="102" customFormat="1" ht="18" customHeight="1" x14ac:dyDescent="0.2">
      <c r="A2087" s="106" t="s">
        <v>32</v>
      </c>
      <c r="B2087" s="106" t="s">
        <v>17</v>
      </c>
      <c r="C2087" s="107">
        <v>13489</v>
      </c>
      <c r="D2087" s="107">
        <v>41961</v>
      </c>
      <c r="E2087" s="107">
        <v>41963</v>
      </c>
      <c r="F2087" s="108">
        <v>42032</v>
      </c>
      <c r="G2087" s="109">
        <v>26500</v>
      </c>
      <c r="H2087" s="109">
        <v>52.26</v>
      </c>
      <c r="I2087" s="109">
        <v>0</v>
      </c>
      <c r="J2087" s="109">
        <f t="shared" si="32"/>
        <v>26552.26</v>
      </c>
    </row>
    <row r="2088" spans="1:10" s="102" customFormat="1" ht="18" customHeight="1" x14ac:dyDescent="0.2">
      <c r="A2088" s="106" t="s">
        <v>32</v>
      </c>
      <c r="B2088" s="106" t="s">
        <v>13</v>
      </c>
      <c r="C2088" s="107">
        <v>13586</v>
      </c>
      <c r="D2088" s="107">
        <v>42057</v>
      </c>
      <c r="E2088" s="107">
        <v>42069</v>
      </c>
      <c r="F2088" s="108">
        <v>42088</v>
      </c>
      <c r="G2088" s="109">
        <v>51500</v>
      </c>
      <c r="H2088" s="109">
        <v>44.35</v>
      </c>
      <c r="I2088" s="109">
        <v>0</v>
      </c>
      <c r="J2088" s="109">
        <f t="shared" si="32"/>
        <v>51544.35</v>
      </c>
    </row>
    <row r="2089" spans="1:10" s="102" customFormat="1" ht="18" customHeight="1" x14ac:dyDescent="0.2">
      <c r="A2089" s="106" t="s">
        <v>32</v>
      </c>
      <c r="B2089" s="106" t="s">
        <v>17</v>
      </c>
      <c r="C2089" s="107">
        <v>10350</v>
      </c>
      <c r="D2089" s="107">
        <v>42694</v>
      </c>
      <c r="E2089" s="107">
        <v>42718</v>
      </c>
      <c r="F2089" s="108">
        <v>42768</v>
      </c>
      <c r="G2089" s="109">
        <v>11000</v>
      </c>
      <c r="H2089" s="109">
        <v>22.3</v>
      </c>
      <c r="I2089" s="109">
        <v>0</v>
      </c>
      <c r="J2089" s="109">
        <f t="shared" si="32"/>
        <v>11022.3</v>
      </c>
    </row>
    <row r="2090" spans="1:10" s="102" customFormat="1" ht="18" customHeight="1" x14ac:dyDescent="0.2">
      <c r="A2090" s="106" t="s">
        <v>32</v>
      </c>
      <c r="B2090" s="106" t="s">
        <v>17</v>
      </c>
      <c r="C2090" s="107">
        <v>9072</v>
      </c>
      <c r="D2090" s="107">
        <v>43046</v>
      </c>
      <c r="E2090" s="107">
        <v>43059</v>
      </c>
      <c r="F2090" s="108">
        <v>43083</v>
      </c>
      <c r="G2090" s="109">
        <v>9999.99</v>
      </c>
      <c r="H2090" s="109">
        <v>8.68</v>
      </c>
      <c r="I2090" s="109">
        <v>0</v>
      </c>
      <c r="J2090" s="109">
        <f t="shared" si="32"/>
        <v>10008.67</v>
      </c>
    </row>
    <row r="2091" spans="1:10" s="102" customFormat="1" ht="18" customHeight="1" x14ac:dyDescent="0.2">
      <c r="A2091" s="106" t="s">
        <v>32</v>
      </c>
      <c r="B2091" s="106" t="s">
        <v>13</v>
      </c>
      <c r="C2091" s="107">
        <v>6053</v>
      </c>
      <c r="D2091" s="107">
        <v>42020</v>
      </c>
      <c r="E2091" s="107">
        <v>42031</v>
      </c>
      <c r="F2091" s="108">
        <v>42079</v>
      </c>
      <c r="G2091" s="109">
        <v>7000</v>
      </c>
      <c r="H2091" s="109">
        <v>11.47</v>
      </c>
      <c r="I2091" s="109">
        <v>0</v>
      </c>
      <c r="J2091" s="109">
        <f t="shared" si="32"/>
        <v>7011.47</v>
      </c>
    </row>
    <row r="2092" spans="1:10" s="102" customFormat="1" ht="18" customHeight="1" x14ac:dyDescent="0.2">
      <c r="A2092" s="106" t="s">
        <v>32</v>
      </c>
      <c r="B2092" s="106" t="s">
        <v>13</v>
      </c>
      <c r="C2092" s="107">
        <v>11359</v>
      </c>
      <c r="D2092" s="107">
        <v>43402</v>
      </c>
      <c r="E2092" s="107">
        <v>43423</v>
      </c>
      <c r="F2092" s="108">
        <v>43518</v>
      </c>
      <c r="G2092" s="109">
        <v>13000</v>
      </c>
      <c r="H2092" s="109">
        <v>41.31</v>
      </c>
      <c r="I2092" s="109">
        <v>0</v>
      </c>
      <c r="J2092" s="109">
        <f t="shared" si="32"/>
        <v>13041.31</v>
      </c>
    </row>
    <row r="2093" spans="1:10" s="102" customFormat="1" ht="18" customHeight="1" x14ac:dyDescent="0.2">
      <c r="A2093" s="106" t="s">
        <v>32</v>
      </c>
      <c r="B2093" s="106" t="s">
        <v>13</v>
      </c>
      <c r="C2093" s="107">
        <v>14926</v>
      </c>
      <c r="D2093" s="107">
        <v>41873</v>
      </c>
      <c r="E2093" s="107">
        <v>41878</v>
      </c>
      <c r="F2093" s="108">
        <v>41899</v>
      </c>
      <c r="G2093" s="109">
        <v>21000</v>
      </c>
      <c r="H2093" s="109">
        <v>15.17</v>
      </c>
      <c r="I2093" s="109">
        <v>0</v>
      </c>
      <c r="J2093" s="109">
        <f t="shared" si="32"/>
        <v>21015.17</v>
      </c>
    </row>
    <row r="2094" spans="1:10" s="102" customFormat="1" ht="18" customHeight="1" x14ac:dyDescent="0.2">
      <c r="A2094" s="106" t="s">
        <v>32</v>
      </c>
      <c r="B2094" s="106" t="s">
        <v>13</v>
      </c>
      <c r="C2094" s="107">
        <v>21051</v>
      </c>
      <c r="D2094" s="107">
        <v>42925</v>
      </c>
      <c r="E2094" s="107">
        <v>42933</v>
      </c>
      <c r="F2094" s="108">
        <v>42944</v>
      </c>
      <c r="G2094" s="109">
        <v>83000</v>
      </c>
      <c r="H2094" s="109">
        <v>43.21</v>
      </c>
      <c r="I2094" s="109">
        <v>0</v>
      </c>
      <c r="J2094" s="109">
        <f t="shared" si="32"/>
        <v>83043.210000000006</v>
      </c>
    </row>
    <row r="2095" spans="1:10" s="102" customFormat="1" ht="18" customHeight="1" x14ac:dyDescent="0.2">
      <c r="A2095" s="106" t="s">
        <v>31</v>
      </c>
      <c r="B2095" s="106" t="s">
        <v>17</v>
      </c>
      <c r="C2095" s="107">
        <v>22545</v>
      </c>
      <c r="D2095" s="107">
        <v>42053</v>
      </c>
      <c r="E2095" s="107">
        <v>42060</v>
      </c>
      <c r="F2095" s="108">
        <v>42073</v>
      </c>
      <c r="G2095" s="109">
        <v>24000</v>
      </c>
      <c r="H2095" s="109">
        <v>13.33</v>
      </c>
      <c r="I2095" s="109">
        <v>0</v>
      </c>
      <c r="J2095" s="109">
        <f t="shared" si="32"/>
        <v>24013.33</v>
      </c>
    </row>
    <row r="2096" spans="1:10" s="102" customFormat="1" ht="18" customHeight="1" x14ac:dyDescent="0.2">
      <c r="A2096" s="106" t="s">
        <v>33</v>
      </c>
      <c r="B2096" s="106" t="s">
        <v>17</v>
      </c>
      <c r="C2096" s="107">
        <v>22545</v>
      </c>
      <c r="D2096" s="107">
        <v>42053</v>
      </c>
      <c r="E2096" s="107">
        <v>42060</v>
      </c>
      <c r="F2096" s="108">
        <v>42073</v>
      </c>
      <c r="G2096" s="109">
        <v>24000</v>
      </c>
      <c r="H2096" s="109">
        <v>13.33</v>
      </c>
      <c r="I2096" s="109">
        <v>0</v>
      </c>
      <c r="J2096" s="109">
        <f t="shared" si="32"/>
        <v>24013.33</v>
      </c>
    </row>
    <row r="2097" spans="1:10" s="102" customFormat="1" ht="18" customHeight="1" x14ac:dyDescent="0.2">
      <c r="A2097" s="106" t="s">
        <v>32</v>
      </c>
      <c r="B2097" s="106" t="s">
        <v>13</v>
      </c>
      <c r="C2097" s="107">
        <v>10881</v>
      </c>
      <c r="D2097" s="107">
        <v>43099</v>
      </c>
      <c r="E2097" s="107">
        <v>43112</v>
      </c>
      <c r="F2097" s="108">
        <v>43178</v>
      </c>
      <c r="G2097" s="109">
        <v>44500</v>
      </c>
      <c r="H2097" s="109">
        <v>96.32</v>
      </c>
      <c r="I2097" s="109">
        <v>0</v>
      </c>
      <c r="J2097" s="109">
        <f t="shared" si="32"/>
        <v>44596.32</v>
      </c>
    </row>
    <row r="2098" spans="1:10" s="102" customFormat="1" ht="18" customHeight="1" x14ac:dyDescent="0.2">
      <c r="A2098" s="106" t="s">
        <v>32</v>
      </c>
      <c r="B2098" s="106" t="s">
        <v>13</v>
      </c>
      <c r="C2098" s="107">
        <v>7995</v>
      </c>
      <c r="D2098" s="107">
        <v>41712</v>
      </c>
      <c r="E2098" s="107">
        <v>41718</v>
      </c>
      <c r="F2098" s="108">
        <v>41729</v>
      </c>
      <c r="G2098" s="109">
        <v>7500</v>
      </c>
      <c r="H2098" s="109">
        <v>3.54</v>
      </c>
      <c r="I2098" s="109">
        <v>0</v>
      </c>
      <c r="J2098" s="109">
        <f t="shared" si="32"/>
        <v>7503.54</v>
      </c>
    </row>
    <row r="2099" spans="1:10" s="102" customFormat="1" ht="18" customHeight="1" x14ac:dyDescent="0.2">
      <c r="A2099" s="106" t="s">
        <v>32</v>
      </c>
      <c r="B2099" s="106" t="s">
        <v>13</v>
      </c>
      <c r="C2099" s="107">
        <v>13900</v>
      </c>
      <c r="D2099" s="107">
        <v>42152</v>
      </c>
      <c r="E2099" s="107">
        <v>42159</v>
      </c>
      <c r="F2099" s="108">
        <v>42201</v>
      </c>
      <c r="G2099" s="109">
        <v>21500</v>
      </c>
      <c r="H2099" s="109">
        <v>29.26</v>
      </c>
      <c r="I2099" s="109">
        <v>0</v>
      </c>
      <c r="J2099" s="109">
        <f t="shared" si="32"/>
        <v>21529.26</v>
      </c>
    </row>
    <row r="2100" spans="1:10" s="102" customFormat="1" ht="18" customHeight="1" x14ac:dyDescent="0.2">
      <c r="A2100" s="106" t="s">
        <v>32</v>
      </c>
      <c r="B2100" s="106" t="s">
        <v>17</v>
      </c>
      <c r="C2100" s="107">
        <v>10447</v>
      </c>
      <c r="D2100" s="107">
        <v>42623</v>
      </c>
      <c r="E2100" s="107">
        <v>42627</v>
      </c>
      <c r="F2100" s="108">
        <v>42657</v>
      </c>
      <c r="G2100" s="109">
        <v>15000</v>
      </c>
      <c r="H2100" s="109">
        <v>13.98</v>
      </c>
      <c r="I2100" s="109">
        <v>0</v>
      </c>
      <c r="J2100" s="109">
        <f t="shared" si="32"/>
        <v>15013.98</v>
      </c>
    </row>
    <row r="2101" spans="1:10" s="102" customFormat="1" ht="18" customHeight="1" x14ac:dyDescent="0.2">
      <c r="A2101" s="106" t="s">
        <v>32</v>
      </c>
      <c r="B2101" s="106" t="s">
        <v>17</v>
      </c>
      <c r="C2101" s="107">
        <v>11248</v>
      </c>
      <c r="D2101" s="107">
        <v>43455</v>
      </c>
      <c r="E2101" s="107">
        <v>43497</v>
      </c>
      <c r="F2101" s="108">
        <v>43677</v>
      </c>
      <c r="G2101" s="109">
        <v>15000</v>
      </c>
      <c r="H2101" s="109">
        <v>40.28</v>
      </c>
      <c r="I2101" s="109">
        <v>0</v>
      </c>
      <c r="J2101" s="109">
        <f t="shared" si="32"/>
        <v>15040.28</v>
      </c>
    </row>
    <row r="2102" spans="1:10" s="102" customFormat="1" ht="18" customHeight="1" x14ac:dyDescent="0.2">
      <c r="A2102" s="106" t="s">
        <v>32</v>
      </c>
      <c r="B2102" s="106" t="s">
        <v>13</v>
      </c>
      <c r="C2102" s="107">
        <v>9152</v>
      </c>
      <c r="D2102" s="107">
        <v>41862</v>
      </c>
      <c r="E2102" s="107">
        <v>41886</v>
      </c>
      <c r="F2102" s="108">
        <v>41927</v>
      </c>
      <c r="G2102" s="109">
        <v>23000</v>
      </c>
      <c r="H2102" s="109">
        <v>41.53</v>
      </c>
      <c r="I2102" s="109">
        <v>0</v>
      </c>
      <c r="J2102" s="109">
        <f t="shared" si="32"/>
        <v>23041.53</v>
      </c>
    </row>
    <row r="2103" spans="1:10" s="102" customFormat="1" ht="18" customHeight="1" x14ac:dyDescent="0.2">
      <c r="A2103" s="106" t="s">
        <v>32</v>
      </c>
      <c r="B2103" s="106" t="s">
        <v>13</v>
      </c>
      <c r="C2103" s="107">
        <v>14167</v>
      </c>
      <c r="D2103" s="107">
        <v>41779</v>
      </c>
      <c r="E2103" s="107">
        <v>41786</v>
      </c>
      <c r="F2103" s="108">
        <v>41843</v>
      </c>
      <c r="G2103" s="109">
        <v>14000</v>
      </c>
      <c r="H2103" s="109">
        <v>24.89</v>
      </c>
      <c r="I2103" s="109">
        <v>0</v>
      </c>
      <c r="J2103" s="109">
        <f t="shared" si="32"/>
        <v>14024.89</v>
      </c>
    </row>
    <row r="2104" spans="1:10" s="102" customFormat="1" ht="18" customHeight="1" x14ac:dyDescent="0.2">
      <c r="A2104" s="106" t="s">
        <v>37</v>
      </c>
      <c r="B2104" s="106" t="s">
        <v>13</v>
      </c>
      <c r="C2104" s="107">
        <v>16871</v>
      </c>
      <c r="D2104" s="107">
        <v>42342</v>
      </c>
      <c r="E2104" s="107">
        <v>42356</v>
      </c>
      <c r="F2104" s="108">
        <v>42356</v>
      </c>
      <c r="G2104" s="109">
        <v>20000</v>
      </c>
      <c r="H2104" s="109">
        <f>3.89+3.89</f>
        <v>7.78</v>
      </c>
      <c r="I2104" s="109">
        <v>0</v>
      </c>
      <c r="J2104" s="109">
        <f t="shared" si="32"/>
        <v>20007.78</v>
      </c>
    </row>
    <row r="2105" spans="1:10" s="102" customFormat="1" ht="18" customHeight="1" x14ac:dyDescent="0.2">
      <c r="A2105" s="106" t="s">
        <v>32</v>
      </c>
      <c r="B2105" s="106" t="s">
        <v>13</v>
      </c>
      <c r="C2105" s="107">
        <v>19621</v>
      </c>
      <c r="D2105" s="107">
        <v>43187</v>
      </c>
      <c r="E2105" s="107">
        <v>43189</v>
      </c>
      <c r="F2105" s="108">
        <v>43290</v>
      </c>
      <c r="G2105" s="109">
        <v>54000</v>
      </c>
      <c r="H2105" s="109">
        <v>24.41</v>
      </c>
      <c r="I2105" s="109">
        <v>0</v>
      </c>
      <c r="J2105" s="109">
        <f t="shared" si="32"/>
        <v>54024.41</v>
      </c>
    </row>
    <row r="2106" spans="1:10" s="102" customFormat="1" ht="18" customHeight="1" x14ac:dyDescent="0.2">
      <c r="A2106" s="106" t="s">
        <v>35</v>
      </c>
      <c r="B2106" s="106" t="s">
        <v>13</v>
      </c>
      <c r="C2106" s="107">
        <v>19621</v>
      </c>
      <c r="D2106" s="107">
        <v>43187</v>
      </c>
      <c r="E2106" s="107">
        <v>43189</v>
      </c>
      <c r="F2106" s="108">
        <v>43206</v>
      </c>
      <c r="G2106" s="109">
        <v>54000</v>
      </c>
      <c r="H2106" s="109">
        <v>28.11</v>
      </c>
      <c r="I2106" s="109">
        <v>0</v>
      </c>
      <c r="J2106" s="109">
        <f t="shared" si="32"/>
        <v>54028.11</v>
      </c>
    </row>
    <row r="2107" spans="1:10" s="102" customFormat="1" ht="18" customHeight="1" x14ac:dyDescent="0.2">
      <c r="A2107" s="106" t="s">
        <v>39</v>
      </c>
      <c r="B2107" s="106" t="s">
        <v>13</v>
      </c>
      <c r="C2107" s="107">
        <v>19621</v>
      </c>
      <c r="D2107" s="107">
        <v>43187</v>
      </c>
      <c r="E2107" s="107">
        <v>43189</v>
      </c>
      <c r="F2107" s="108">
        <v>43206</v>
      </c>
      <c r="G2107" s="109">
        <v>54000</v>
      </c>
      <c r="H2107" s="109">
        <v>28.11</v>
      </c>
      <c r="I2107" s="109">
        <v>0</v>
      </c>
      <c r="J2107" s="109">
        <f t="shared" si="32"/>
        <v>54028.11</v>
      </c>
    </row>
    <row r="2108" spans="1:10" s="102" customFormat="1" ht="18" customHeight="1" x14ac:dyDescent="0.2">
      <c r="A2108" s="106" t="s">
        <v>32</v>
      </c>
      <c r="B2108" s="106" t="s">
        <v>17</v>
      </c>
      <c r="C2108" s="107">
        <v>15861</v>
      </c>
      <c r="D2108" s="107">
        <v>43060</v>
      </c>
      <c r="E2108" s="107">
        <v>43116</v>
      </c>
      <c r="F2108" s="108">
        <v>43143</v>
      </c>
      <c r="G2108" s="109">
        <v>16000</v>
      </c>
      <c r="H2108" s="109">
        <v>34.849999999999994</v>
      </c>
      <c r="I2108" s="109">
        <v>0</v>
      </c>
      <c r="J2108" s="109">
        <f t="shared" si="32"/>
        <v>16034.85</v>
      </c>
    </row>
    <row r="2109" spans="1:10" s="102" customFormat="1" ht="18" customHeight="1" x14ac:dyDescent="0.2">
      <c r="A2109" s="106" t="s">
        <v>32</v>
      </c>
      <c r="B2109" s="106" t="s">
        <v>13</v>
      </c>
      <c r="C2109" s="107">
        <v>10085</v>
      </c>
      <c r="D2109" s="107">
        <v>41758</v>
      </c>
      <c r="E2109" s="107">
        <v>41761</v>
      </c>
      <c r="F2109" s="108">
        <v>41792</v>
      </c>
      <c r="G2109" s="109">
        <v>14500</v>
      </c>
      <c r="H2109" s="109">
        <v>13.69</v>
      </c>
      <c r="I2109" s="109">
        <v>0</v>
      </c>
      <c r="J2109" s="109">
        <f t="shared" si="32"/>
        <v>14513.69</v>
      </c>
    </row>
    <row r="2110" spans="1:10" s="102" customFormat="1" ht="18" customHeight="1" x14ac:dyDescent="0.2">
      <c r="A2110" s="106" t="s">
        <v>32</v>
      </c>
      <c r="B2110" s="106" t="s">
        <v>13</v>
      </c>
      <c r="C2110" s="107">
        <v>9229</v>
      </c>
      <c r="D2110" s="107">
        <v>42723</v>
      </c>
      <c r="E2110" s="107">
        <v>42732</v>
      </c>
      <c r="F2110" s="108">
        <v>42830</v>
      </c>
      <c r="G2110" s="109">
        <v>29500</v>
      </c>
      <c r="H2110" s="109">
        <v>86.48</v>
      </c>
      <c r="I2110" s="109">
        <v>0</v>
      </c>
      <c r="J2110" s="109">
        <f t="shared" si="32"/>
        <v>29586.48</v>
      </c>
    </row>
    <row r="2111" spans="1:10" s="102" customFormat="1" ht="18" customHeight="1" x14ac:dyDescent="0.2">
      <c r="A2111" s="106" t="s">
        <v>32</v>
      </c>
      <c r="B2111" s="106" t="s">
        <v>13</v>
      </c>
      <c r="C2111" s="107">
        <v>9265</v>
      </c>
      <c r="D2111" s="107">
        <v>41961</v>
      </c>
      <c r="E2111" s="107">
        <v>41977</v>
      </c>
      <c r="F2111" s="108">
        <v>42062</v>
      </c>
      <c r="G2111" s="109">
        <v>10000</v>
      </c>
      <c r="H2111" s="109">
        <v>28.08</v>
      </c>
      <c r="I2111" s="109">
        <v>0</v>
      </c>
      <c r="J2111" s="109">
        <f t="shared" si="32"/>
        <v>10028.08</v>
      </c>
    </row>
    <row r="2112" spans="1:10" s="102" customFormat="1" ht="18" customHeight="1" x14ac:dyDescent="0.2">
      <c r="A2112" s="106" t="s">
        <v>32</v>
      </c>
      <c r="B2112" s="106" t="s">
        <v>13</v>
      </c>
      <c r="C2112" s="107">
        <v>12272</v>
      </c>
      <c r="D2112" s="107">
        <v>42447</v>
      </c>
      <c r="E2112" s="107">
        <v>42452</v>
      </c>
      <c r="F2112" s="108">
        <v>42458</v>
      </c>
      <c r="G2112" s="109">
        <v>13500</v>
      </c>
      <c r="H2112" s="109">
        <v>4.07</v>
      </c>
      <c r="I2112" s="109">
        <v>0</v>
      </c>
      <c r="J2112" s="109">
        <f t="shared" si="32"/>
        <v>13504.07</v>
      </c>
    </row>
    <row r="2113" spans="1:10" s="102" customFormat="1" ht="18" customHeight="1" x14ac:dyDescent="0.2">
      <c r="A2113" s="106" t="s">
        <v>31</v>
      </c>
      <c r="B2113" s="106" t="s">
        <v>13</v>
      </c>
      <c r="C2113" s="107">
        <v>20864</v>
      </c>
      <c r="D2113" s="107">
        <v>42727</v>
      </c>
      <c r="E2113" s="107">
        <v>42754</v>
      </c>
      <c r="F2113" s="108">
        <v>42767</v>
      </c>
      <c r="G2113" s="109">
        <v>38000</v>
      </c>
      <c r="H2113" s="109">
        <v>41.64</v>
      </c>
      <c r="I2113" s="109">
        <v>0</v>
      </c>
      <c r="J2113" s="109">
        <f t="shared" si="32"/>
        <v>38041.64</v>
      </c>
    </row>
    <row r="2114" spans="1:10" s="102" customFormat="1" ht="18" customHeight="1" x14ac:dyDescent="0.2">
      <c r="A2114" s="106" t="s">
        <v>32</v>
      </c>
      <c r="B2114" s="106" t="s">
        <v>17</v>
      </c>
      <c r="C2114" s="107">
        <v>5944</v>
      </c>
      <c r="D2114" s="107">
        <v>41698</v>
      </c>
      <c r="E2114" s="107">
        <v>41745</v>
      </c>
      <c r="F2114" s="108">
        <v>41795</v>
      </c>
      <c r="G2114" s="109">
        <v>6500</v>
      </c>
      <c r="H2114" s="109">
        <v>17.510000000000002</v>
      </c>
      <c r="I2114" s="109">
        <v>0</v>
      </c>
      <c r="J2114" s="109">
        <f t="shared" si="32"/>
        <v>6517.51</v>
      </c>
    </row>
    <row r="2115" spans="1:10" s="102" customFormat="1" ht="18" customHeight="1" x14ac:dyDescent="0.2">
      <c r="A2115" s="106" t="s">
        <v>32</v>
      </c>
      <c r="B2115" s="106" t="s">
        <v>17</v>
      </c>
      <c r="C2115" s="107">
        <v>9009</v>
      </c>
      <c r="D2115" s="107">
        <v>42894</v>
      </c>
      <c r="E2115" s="107">
        <v>42899</v>
      </c>
      <c r="F2115" s="108">
        <v>42921</v>
      </c>
      <c r="G2115" s="109">
        <v>8000</v>
      </c>
      <c r="H2115" s="109">
        <v>5.92</v>
      </c>
      <c r="I2115" s="109">
        <v>0</v>
      </c>
      <c r="J2115" s="109">
        <f t="shared" si="32"/>
        <v>8005.92</v>
      </c>
    </row>
    <row r="2116" spans="1:10" s="102" customFormat="1" ht="18" customHeight="1" x14ac:dyDescent="0.2">
      <c r="A2116" s="106" t="s">
        <v>32</v>
      </c>
      <c r="B2116" s="106" t="s">
        <v>13</v>
      </c>
      <c r="C2116" s="107">
        <v>18752</v>
      </c>
      <c r="D2116" s="107">
        <v>42750</v>
      </c>
      <c r="E2116" s="107">
        <v>42759</v>
      </c>
      <c r="F2116" s="108">
        <v>42787</v>
      </c>
      <c r="G2116" s="109">
        <v>57000</v>
      </c>
      <c r="H2116" s="109">
        <v>57.78</v>
      </c>
      <c r="I2116" s="109">
        <v>0</v>
      </c>
      <c r="J2116" s="109">
        <f t="shared" si="32"/>
        <v>57057.78</v>
      </c>
    </row>
    <row r="2117" spans="1:10" s="102" customFormat="1" ht="18" customHeight="1" x14ac:dyDescent="0.2">
      <c r="A2117" s="106" t="s">
        <v>32</v>
      </c>
      <c r="B2117" s="106" t="s">
        <v>13</v>
      </c>
      <c r="C2117" s="107">
        <v>18506</v>
      </c>
      <c r="D2117" s="107">
        <v>43183</v>
      </c>
      <c r="E2117" s="107">
        <v>43188</v>
      </c>
      <c r="F2117" s="108">
        <v>43509</v>
      </c>
      <c r="G2117" s="109">
        <v>34000</v>
      </c>
      <c r="H2117" s="109">
        <v>303.67</v>
      </c>
      <c r="I2117" s="109">
        <v>0</v>
      </c>
      <c r="J2117" s="109">
        <f t="shared" si="32"/>
        <v>34303.67</v>
      </c>
    </row>
    <row r="2118" spans="1:10" s="102" customFormat="1" ht="18" customHeight="1" x14ac:dyDescent="0.2">
      <c r="A2118" s="106" t="s">
        <v>32</v>
      </c>
      <c r="B2118" s="106" t="s">
        <v>13</v>
      </c>
      <c r="C2118" s="107">
        <v>14717</v>
      </c>
      <c r="D2118" s="107">
        <v>41815</v>
      </c>
      <c r="E2118" s="107">
        <v>41834</v>
      </c>
      <c r="F2118" s="108">
        <v>41843</v>
      </c>
      <c r="G2118" s="109">
        <v>29500</v>
      </c>
      <c r="H2118" s="109">
        <v>22.94</v>
      </c>
      <c r="I2118" s="109">
        <v>0</v>
      </c>
      <c r="J2118" s="109">
        <f t="shared" si="32"/>
        <v>29522.94</v>
      </c>
    </row>
    <row r="2119" spans="1:10" s="102" customFormat="1" ht="18" customHeight="1" x14ac:dyDescent="0.2">
      <c r="A2119" s="106" t="s">
        <v>32</v>
      </c>
      <c r="B2119" s="106" t="s">
        <v>13</v>
      </c>
      <c r="C2119" s="107">
        <v>14601</v>
      </c>
      <c r="D2119" s="107">
        <v>42032</v>
      </c>
      <c r="E2119" s="107">
        <v>42039</v>
      </c>
      <c r="F2119" s="108">
        <v>42062</v>
      </c>
      <c r="G2119" s="109">
        <v>15000</v>
      </c>
      <c r="H2119" s="109">
        <v>12.5</v>
      </c>
      <c r="I2119" s="109">
        <v>0</v>
      </c>
      <c r="J2119" s="109">
        <f t="shared" si="32"/>
        <v>15012.5</v>
      </c>
    </row>
    <row r="2120" spans="1:10" s="102" customFormat="1" ht="18" customHeight="1" x14ac:dyDescent="0.2">
      <c r="A2120" s="106" t="s">
        <v>32</v>
      </c>
      <c r="B2120" s="106" t="s">
        <v>13</v>
      </c>
      <c r="C2120" s="107">
        <v>11100</v>
      </c>
      <c r="D2120" s="107">
        <v>43320</v>
      </c>
      <c r="E2120" s="107">
        <v>43339</v>
      </c>
      <c r="F2120" s="108">
        <v>43441</v>
      </c>
      <c r="G2120" s="109">
        <v>12500</v>
      </c>
      <c r="H2120" s="109">
        <v>33.989999999999995</v>
      </c>
      <c r="I2120" s="109">
        <v>0</v>
      </c>
      <c r="J2120" s="109">
        <f t="shared" ref="J2120:J2183" si="33">+G2120+H2120+I2120</f>
        <v>12533.99</v>
      </c>
    </row>
    <row r="2121" spans="1:10" s="102" customFormat="1" ht="18" customHeight="1" x14ac:dyDescent="0.2">
      <c r="A2121" s="106" t="s">
        <v>32</v>
      </c>
      <c r="B2121" s="106" t="s">
        <v>17</v>
      </c>
      <c r="C2121" s="107">
        <v>12732</v>
      </c>
      <c r="D2121" s="107">
        <v>41921</v>
      </c>
      <c r="E2121" s="107">
        <v>41946</v>
      </c>
      <c r="F2121" s="108">
        <v>41968</v>
      </c>
      <c r="G2121" s="109">
        <v>27500</v>
      </c>
      <c r="H2121" s="109">
        <v>35.9</v>
      </c>
      <c r="I2121" s="109">
        <v>0</v>
      </c>
      <c r="J2121" s="109">
        <f t="shared" si="33"/>
        <v>27535.9</v>
      </c>
    </row>
    <row r="2122" spans="1:10" s="102" customFormat="1" ht="18" customHeight="1" x14ac:dyDescent="0.2">
      <c r="A2122" s="106" t="s">
        <v>32</v>
      </c>
      <c r="B2122" s="106" t="s">
        <v>17</v>
      </c>
      <c r="C2122" s="107">
        <v>17388</v>
      </c>
      <c r="D2122" s="107">
        <v>41877</v>
      </c>
      <c r="E2122" s="107">
        <v>41879</v>
      </c>
      <c r="F2122" s="108">
        <v>41907</v>
      </c>
      <c r="G2122" s="109">
        <v>16000</v>
      </c>
      <c r="H2122" s="109">
        <v>13.33</v>
      </c>
      <c r="I2122" s="109">
        <v>0</v>
      </c>
      <c r="J2122" s="109">
        <f t="shared" si="33"/>
        <v>16013.33</v>
      </c>
    </row>
    <row r="2123" spans="1:10" s="102" customFormat="1" ht="18" customHeight="1" x14ac:dyDescent="0.2">
      <c r="A2123" s="106" t="s">
        <v>32</v>
      </c>
      <c r="B2123" s="106" t="s">
        <v>17</v>
      </c>
      <c r="C2123" s="107">
        <v>13173</v>
      </c>
      <c r="D2123" s="107">
        <v>43104</v>
      </c>
      <c r="E2123" s="107">
        <v>43125</v>
      </c>
      <c r="F2123" s="108">
        <v>43559</v>
      </c>
      <c r="G2123" s="109">
        <v>9000</v>
      </c>
      <c r="H2123" s="109">
        <v>50.65</v>
      </c>
      <c r="I2123" s="109">
        <v>0</v>
      </c>
      <c r="J2123" s="109">
        <f t="shared" si="33"/>
        <v>9050.65</v>
      </c>
    </row>
    <row r="2124" spans="1:10" s="102" customFormat="1" ht="18" customHeight="1" x14ac:dyDescent="0.2">
      <c r="A2124" s="106" t="s">
        <v>40</v>
      </c>
      <c r="B2124" s="106" t="s">
        <v>13</v>
      </c>
      <c r="C2124" s="107">
        <v>42966</v>
      </c>
      <c r="D2124" s="107">
        <v>43232</v>
      </c>
      <c r="E2124" s="107">
        <v>43318</v>
      </c>
      <c r="F2124" s="108">
        <v>43318</v>
      </c>
      <c r="G2124" s="109">
        <v>10000</v>
      </c>
      <c r="H2124" s="109">
        <f>11.78+11.78</f>
        <v>23.56</v>
      </c>
      <c r="I2124" s="109">
        <v>0</v>
      </c>
      <c r="J2124" s="109">
        <f t="shared" si="33"/>
        <v>10023.56</v>
      </c>
    </row>
    <row r="2125" spans="1:10" s="102" customFormat="1" ht="18" customHeight="1" x14ac:dyDescent="0.2">
      <c r="A2125" s="106" t="s">
        <v>32</v>
      </c>
      <c r="B2125" s="106" t="s">
        <v>17</v>
      </c>
      <c r="C2125" s="107">
        <v>4550</v>
      </c>
      <c r="D2125" s="107">
        <v>42728</v>
      </c>
      <c r="E2125" s="107">
        <v>42751</v>
      </c>
      <c r="F2125" s="108">
        <v>42779</v>
      </c>
      <c r="G2125" s="109">
        <v>5500</v>
      </c>
      <c r="H2125" s="109">
        <v>7.68</v>
      </c>
      <c r="I2125" s="109">
        <v>0</v>
      </c>
      <c r="J2125" s="109">
        <f t="shared" si="33"/>
        <v>5507.68</v>
      </c>
    </row>
    <row r="2126" spans="1:10" s="102" customFormat="1" ht="18" customHeight="1" x14ac:dyDescent="0.2">
      <c r="A2126" s="106" t="s">
        <v>31</v>
      </c>
      <c r="B2126" s="106" t="s">
        <v>17</v>
      </c>
      <c r="C2126" s="107">
        <v>31445</v>
      </c>
      <c r="D2126" s="107">
        <v>43313</v>
      </c>
      <c r="E2126" s="107">
        <v>43315</v>
      </c>
      <c r="F2126" s="108">
        <v>43558</v>
      </c>
      <c r="G2126" s="109">
        <v>40000</v>
      </c>
      <c r="H2126" s="109">
        <v>218.63</v>
      </c>
      <c r="I2126" s="109">
        <v>0</v>
      </c>
      <c r="J2126" s="109">
        <f t="shared" si="33"/>
        <v>40218.629999999997</v>
      </c>
    </row>
    <row r="2127" spans="1:10" s="102" customFormat="1" ht="18" customHeight="1" x14ac:dyDescent="0.2">
      <c r="A2127" s="106" t="s">
        <v>32</v>
      </c>
      <c r="B2127" s="106" t="s">
        <v>17</v>
      </c>
      <c r="C2127" s="107">
        <v>6213</v>
      </c>
      <c r="D2127" s="107">
        <v>42351</v>
      </c>
      <c r="E2127" s="107">
        <v>42353</v>
      </c>
      <c r="F2127" s="108">
        <v>42366</v>
      </c>
      <c r="G2127" s="109">
        <v>14500</v>
      </c>
      <c r="H2127" s="109">
        <v>6.04</v>
      </c>
      <c r="I2127" s="109">
        <v>0</v>
      </c>
      <c r="J2127" s="109">
        <f t="shared" si="33"/>
        <v>14506.04</v>
      </c>
    </row>
    <row r="2128" spans="1:10" s="102" customFormat="1" ht="18" customHeight="1" x14ac:dyDescent="0.2">
      <c r="A2128" s="106" t="s">
        <v>32</v>
      </c>
      <c r="B2128" s="106" t="s">
        <v>17</v>
      </c>
      <c r="C2128" s="107">
        <v>17865</v>
      </c>
      <c r="D2128" s="107">
        <v>42550</v>
      </c>
      <c r="E2128" s="107">
        <v>42552</v>
      </c>
      <c r="F2128" s="108">
        <v>42606</v>
      </c>
      <c r="G2128" s="109">
        <v>13000</v>
      </c>
      <c r="H2128" s="109">
        <v>19.95</v>
      </c>
      <c r="I2128" s="109">
        <v>0</v>
      </c>
      <c r="J2128" s="109">
        <f t="shared" si="33"/>
        <v>13019.95</v>
      </c>
    </row>
    <row r="2129" spans="1:10" s="102" customFormat="1" ht="18" customHeight="1" x14ac:dyDescent="0.2">
      <c r="A2129" s="106" t="s">
        <v>32</v>
      </c>
      <c r="B2129" s="106" t="s">
        <v>13</v>
      </c>
      <c r="C2129" s="107">
        <v>11516</v>
      </c>
      <c r="D2129" s="107">
        <v>42279</v>
      </c>
      <c r="E2129" s="107">
        <v>42306</v>
      </c>
      <c r="F2129" s="108">
        <v>42312</v>
      </c>
      <c r="G2129" s="109">
        <v>14000</v>
      </c>
      <c r="H2129" s="109">
        <v>12.83</v>
      </c>
      <c r="I2129" s="109">
        <v>0</v>
      </c>
      <c r="J2129" s="109">
        <f t="shared" si="33"/>
        <v>14012.83</v>
      </c>
    </row>
    <row r="2130" spans="1:10" s="102" customFormat="1" ht="18" customHeight="1" x14ac:dyDescent="0.2">
      <c r="A2130" s="106" t="s">
        <v>32</v>
      </c>
      <c r="B2130" s="106" t="s">
        <v>17</v>
      </c>
      <c r="C2130" s="107">
        <v>14453</v>
      </c>
      <c r="D2130" s="107">
        <v>42417</v>
      </c>
      <c r="E2130" s="107">
        <v>42437</v>
      </c>
      <c r="F2130" s="108">
        <v>42471</v>
      </c>
      <c r="G2130" s="109">
        <v>19500</v>
      </c>
      <c r="H2130" s="109">
        <v>29.26</v>
      </c>
      <c r="I2130" s="109">
        <v>0</v>
      </c>
      <c r="J2130" s="109">
        <f t="shared" si="33"/>
        <v>19529.259999999998</v>
      </c>
    </row>
    <row r="2131" spans="1:10" s="102" customFormat="1" ht="18" customHeight="1" x14ac:dyDescent="0.2">
      <c r="A2131" s="106" t="s">
        <v>32</v>
      </c>
      <c r="B2131" s="106" t="s">
        <v>17</v>
      </c>
      <c r="C2131" s="107">
        <v>6264</v>
      </c>
      <c r="D2131" s="107">
        <v>42757</v>
      </c>
      <c r="E2131" s="107">
        <v>42760</v>
      </c>
      <c r="F2131" s="108">
        <v>42772</v>
      </c>
      <c r="G2131" s="109">
        <v>8500</v>
      </c>
      <c r="H2131" s="109">
        <v>3.5</v>
      </c>
      <c r="I2131" s="109">
        <v>0</v>
      </c>
      <c r="J2131" s="109">
        <f t="shared" si="33"/>
        <v>8503.5</v>
      </c>
    </row>
    <row r="2132" spans="1:10" s="102" customFormat="1" ht="18" customHeight="1" x14ac:dyDescent="0.2">
      <c r="A2132" s="106" t="s">
        <v>32</v>
      </c>
      <c r="B2132" s="106" t="s">
        <v>13</v>
      </c>
      <c r="C2132" s="107">
        <v>7066</v>
      </c>
      <c r="D2132" s="107">
        <v>41696</v>
      </c>
      <c r="E2132" s="107">
        <v>41710</v>
      </c>
      <c r="F2132" s="108">
        <v>41764</v>
      </c>
      <c r="G2132" s="109">
        <v>7500</v>
      </c>
      <c r="H2132" s="109">
        <v>14.16</v>
      </c>
      <c r="I2132" s="109">
        <v>0</v>
      </c>
      <c r="J2132" s="109">
        <f t="shared" si="33"/>
        <v>7514.16</v>
      </c>
    </row>
    <row r="2133" spans="1:10" s="102" customFormat="1" ht="18" customHeight="1" x14ac:dyDescent="0.2">
      <c r="A2133" s="106" t="s">
        <v>32</v>
      </c>
      <c r="B2133" s="106" t="s">
        <v>17</v>
      </c>
      <c r="C2133" s="107">
        <v>12356</v>
      </c>
      <c r="D2133" s="107">
        <v>43427</v>
      </c>
      <c r="E2133" s="107">
        <v>43434</v>
      </c>
      <c r="F2133" s="108">
        <v>43504</v>
      </c>
      <c r="G2133" s="109">
        <v>11500</v>
      </c>
      <c r="H2133" s="109">
        <v>19.190000000000001</v>
      </c>
      <c r="I2133" s="109">
        <v>0</v>
      </c>
      <c r="J2133" s="109">
        <f t="shared" si="33"/>
        <v>11519.19</v>
      </c>
    </row>
    <row r="2134" spans="1:10" s="102" customFormat="1" ht="18" customHeight="1" x14ac:dyDescent="0.2">
      <c r="A2134" s="106" t="s">
        <v>32</v>
      </c>
      <c r="B2134" s="106" t="s">
        <v>13</v>
      </c>
      <c r="C2134" s="107">
        <v>9388</v>
      </c>
      <c r="D2134" s="107">
        <v>41833</v>
      </c>
      <c r="E2134" s="107">
        <v>41836</v>
      </c>
      <c r="F2134" s="108">
        <v>41856</v>
      </c>
      <c r="G2134" s="109">
        <v>24500</v>
      </c>
      <c r="H2134" s="109">
        <v>15.65</v>
      </c>
      <c r="I2134" s="109">
        <v>0</v>
      </c>
      <c r="J2134" s="109">
        <f t="shared" si="33"/>
        <v>24515.65</v>
      </c>
    </row>
    <row r="2135" spans="1:10" s="102" customFormat="1" ht="18" customHeight="1" x14ac:dyDescent="0.2">
      <c r="A2135" s="106" t="s">
        <v>32</v>
      </c>
      <c r="B2135" s="106" t="s">
        <v>17</v>
      </c>
      <c r="C2135" s="107">
        <v>15167</v>
      </c>
      <c r="D2135" s="107">
        <v>43405</v>
      </c>
      <c r="E2135" s="107">
        <v>43409</v>
      </c>
      <c r="F2135" s="108">
        <v>43424</v>
      </c>
      <c r="G2135" s="109">
        <v>19500</v>
      </c>
      <c r="H2135" s="109">
        <v>10.15</v>
      </c>
      <c r="I2135" s="109">
        <v>0</v>
      </c>
      <c r="J2135" s="109">
        <f t="shared" si="33"/>
        <v>19510.150000000001</v>
      </c>
    </row>
    <row r="2136" spans="1:10" s="102" customFormat="1" ht="18" customHeight="1" x14ac:dyDescent="0.2">
      <c r="A2136" s="106" t="s">
        <v>32</v>
      </c>
      <c r="B2136" s="106" t="s">
        <v>17</v>
      </c>
      <c r="C2136" s="107">
        <v>11595</v>
      </c>
      <c r="D2136" s="107">
        <v>42215</v>
      </c>
      <c r="E2136" s="107">
        <v>42226</v>
      </c>
      <c r="F2136" s="108">
        <v>42248</v>
      </c>
      <c r="G2136" s="109">
        <v>6500</v>
      </c>
      <c r="H2136" s="109">
        <v>5.96</v>
      </c>
      <c r="I2136" s="109">
        <v>0</v>
      </c>
      <c r="J2136" s="109">
        <f t="shared" si="33"/>
        <v>6505.96</v>
      </c>
    </row>
    <row r="2137" spans="1:10" s="102" customFormat="1" ht="18" customHeight="1" x14ac:dyDescent="0.2">
      <c r="A2137" s="106" t="s">
        <v>32</v>
      </c>
      <c r="B2137" s="106" t="s">
        <v>17</v>
      </c>
      <c r="C2137" s="107">
        <v>14706</v>
      </c>
      <c r="D2137" s="107">
        <v>42616</v>
      </c>
      <c r="E2137" s="107">
        <v>42629</v>
      </c>
      <c r="F2137" s="108">
        <v>42639</v>
      </c>
      <c r="G2137" s="109">
        <v>16000</v>
      </c>
      <c r="H2137" s="109">
        <v>10.08</v>
      </c>
      <c r="I2137" s="109">
        <v>0</v>
      </c>
      <c r="J2137" s="109">
        <f t="shared" si="33"/>
        <v>16010.08</v>
      </c>
    </row>
    <row r="2138" spans="1:10" s="102" customFormat="1" ht="18" customHeight="1" x14ac:dyDescent="0.2">
      <c r="A2138" s="106" t="s">
        <v>31</v>
      </c>
      <c r="B2138" s="106" t="s">
        <v>13</v>
      </c>
      <c r="C2138" s="107">
        <v>19697</v>
      </c>
      <c r="D2138" s="107">
        <v>42472</v>
      </c>
      <c r="E2138" s="107">
        <v>42475</v>
      </c>
      <c r="F2138" s="108">
        <v>42499</v>
      </c>
      <c r="G2138" s="109">
        <v>78000</v>
      </c>
      <c r="H2138" s="109">
        <v>57.7</v>
      </c>
      <c r="I2138" s="109">
        <v>0</v>
      </c>
      <c r="J2138" s="109">
        <f t="shared" si="33"/>
        <v>78057.7</v>
      </c>
    </row>
    <row r="2139" spans="1:10" s="102" customFormat="1" ht="18" customHeight="1" x14ac:dyDescent="0.2">
      <c r="A2139" s="106" t="s">
        <v>32</v>
      </c>
      <c r="B2139" s="106" t="s">
        <v>13</v>
      </c>
      <c r="C2139" s="107">
        <v>13117</v>
      </c>
      <c r="D2139" s="107">
        <v>42412</v>
      </c>
      <c r="E2139" s="107">
        <v>42418</v>
      </c>
      <c r="F2139" s="108">
        <v>42432</v>
      </c>
      <c r="G2139" s="109">
        <v>12000</v>
      </c>
      <c r="H2139" s="109">
        <v>6.67</v>
      </c>
      <c r="I2139" s="109">
        <v>0</v>
      </c>
      <c r="J2139" s="109">
        <f t="shared" si="33"/>
        <v>12006.67</v>
      </c>
    </row>
    <row r="2140" spans="1:10" s="102" customFormat="1" ht="18" customHeight="1" x14ac:dyDescent="0.2">
      <c r="A2140" s="106" t="s">
        <v>31</v>
      </c>
      <c r="B2140" s="106" t="s">
        <v>17</v>
      </c>
      <c r="C2140" s="107">
        <v>21492</v>
      </c>
      <c r="D2140" s="107">
        <v>42922</v>
      </c>
      <c r="E2140" s="107">
        <v>42927</v>
      </c>
      <c r="F2140" s="108">
        <v>43047</v>
      </c>
      <c r="G2140" s="109">
        <v>36000</v>
      </c>
      <c r="H2140" s="109">
        <v>123.29</v>
      </c>
      <c r="I2140" s="109">
        <v>0</v>
      </c>
      <c r="J2140" s="109">
        <f t="shared" si="33"/>
        <v>36123.29</v>
      </c>
    </row>
    <row r="2141" spans="1:10" s="102" customFormat="1" ht="18" customHeight="1" x14ac:dyDescent="0.2">
      <c r="A2141" s="106" t="s">
        <v>33</v>
      </c>
      <c r="B2141" s="106" t="s">
        <v>17</v>
      </c>
      <c r="C2141" s="107">
        <v>21492</v>
      </c>
      <c r="D2141" s="107">
        <v>42922</v>
      </c>
      <c r="E2141" s="107">
        <v>42927</v>
      </c>
      <c r="F2141" s="108">
        <v>43130</v>
      </c>
      <c r="G2141" s="109">
        <v>36000</v>
      </c>
      <c r="H2141" s="109">
        <v>205.15</v>
      </c>
      <c r="I2141" s="109">
        <v>0</v>
      </c>
      <c r="J2141" s="109">
        <f t="shared" si="33"/>
        <v>36205.15</v>
      </c>
    </row>
    <row r="2142" spans="1:10" s="102" customFormat="1" ht="18" customHeight="1" x14ac:dyDescent="0.2">
      <c r="A2142" s="106" t="s">
        <v>32</v>
      </c>
      <c r="B2142" s="106" t="s">
        <v>13</v>
      </c>
      <c r="C2142" s="107">
        <v>18184</v>
      </c>
      <c r="D2142" s="107">
        <v>42181</v>
      </c>
      <c r="E2142" s="107">
        <v>42186</v>
      </c>
      <c r="F2142" s="108">
        <v>42229</v>
      </c>
      <c r="G2142" s="109">
        <v>61500</v>
      </c>
      <c r="H2142" s="109">
        <v>82</v>
      </c>
      <c r="I2142" s="109">
        <v>0</v>
      </c>
      <c r="J2142" s="109">
        <f t="shared" si="33"/>
        <v>61582</v>
      </c>
    </row>
    <row r="2143" spans="1:10" s="102" customFormat="1" ht="18" customHeight="1" x14ac:dyDescent="0.2">
      <c r="A2143" s="106" t="s">
        <v>31</v>
      </c>
      <c r="B2143" s="106" t="s">
        <v>13</v>
      </c>
      <c r="C2143" s="107">
        <v>15776</v>
      </c>
      <c r="D2143" s="107">
        <v>41825</v>
      </c>
      <c r="E2143" s="107">
        <v>41829</v>
      </c>
      <c r="F2143" s="108">
        <v>41905</v>
      </c>
      <c r="G2143" s="109">
        <v>8000</v>
      </c>
      <c r="H2143" s="109">
        <v>17.78</v>
      </c>
      <c r="I2143" s="109">
        <v>0</v>
      </c>
      <c r="J2143" s="109">
        <f t="shared" si="33"/>
        <v>8017.78</v>
      </c>
    </row>
    <row r="2144" spans="1:10" s="102" customFormat="1" ht="18" customHeight="1" x14ac:dyDescent="0.2">
      <c r="A2144" s="106" t="s">
        <v>32</v>
      </c>
      <c r="B2144" s="106" t="s">
        <v>13</v>
      </c>
      <c r="C2144" s="107">
        <v>9262</v>
      </c>
      <c r="D2144" s="107">
        <v>43294</v>
      </c>
      <c r="E2144" s="107">
        <v>43297</v>
      </c>
      <c r="F2144" s="108">
        <v>43395</v>
      </c>
      <c r="G2144" s="109">
        <v>16000</v>
      </c>
      <c r="H2144" s="109">
        <v>44.27</v>
      </c>
      <c r="I2144" s="109">
        <v>0</v>
      </c>
      <c r="J2144" s="109">
        <f t="shared" si="33"/>
        <v>16044.27</v>
      </c>
    </row>
    <row r="2145" spans="1:10" s="102" customFormat="1" ht="18" customHeight="1" x14ac:dyDescent="0.2">
      <c r="A2145" s="106" t="s">
        <v>32</v>
      </c>
      <c r="B2145" s="106" t="s">
        <v>13</v>
      </c>
      <c r="C2145" s="107">
        <v>9142</v>
      </c>
      <c r="D2145" s="107">
        <v>43028</v>
      </c>
      <c r="E2145" s="107">
        <v>43038</v>
      </c>
      <c r="F2145" s="108">
        <v>43074</v>
      </c>
      <c r="G2145" s="109">
        <v>11000</v>
      </c>
      <c r="H2145" s="109">
        <v>13.86</v>
      </c>
      <c r="I2145" s="109">
        <v>0</v>
      </c>
      <c r="J2145" s="109">
        <f t="shared" si="33"/>
        <v>11013.86</v>
      </c>
    </row>
    <row r="2146" spans="1:10" s="102" customFormat="1" ht="18" customHeight="1" x14ac:dyDescent="0.2">
      <c r="A2146" s="106" t="s">
        <v>32</v>
      </c>
      <c r="B2146" s="106" t="s">
        <v>17</v>
      </c>
      <c r="C2146" s="107">
        <v>19425</v>
      </c>
      <c r="D2146" s="107">
        <v>42820</v>
      </c>
      <c r="E2146" s="107">
        <v>42822</v>
      </c>
      <c r="F2146" s="108">
        <v>42846</v>
      </c>
      <c r="G2146" s="109">
        <v>37000</v>
      </c>
      <c r="H2146" s="109">
        <v>26.36</v>
      </c>
      <c r="I2146" s="109">
        <v>0</v>
      </c>
      <c r="J2146" s="109">
        <f t="shared" si="33"/>
        <v>37026.36</v>
      </c>
    </row>
    <row r="2147" spans="1:10" s="102" customFormat="1" ht="18" customHeight="1" x14ac:dyDescent="0.2">
      <c r="A2147" s="106" t="s">
        <v>35</v>
      </c>
      <c r="B2147" s="106" t="s">
        <v>17</v>
      </c>
      <c r="C2147" s="107">
        <v>19425</v>
      </c>
      <c r="D2147" s="107">
        <v>42820</v>
      </c>
      <c r="E2147" s="107">
        <v>42822</v>
      </c>
      <c r="F2147" s="108">
        <v>42846</v>
      </c>
      <c r="G2147" s="109">
        <v>37000</v>
      </c>
      <c r="H2147" s="109">
        <v>26.36</v>
      </c>
      <c r="I2147" s="109">
        <v>0</v>
      </c>
      <c r="J2147" s="109">
        <f t="shared" si="33"/>
        <v>37026.36</v>
      </c>
    </row>
    <row r="2148" spans="1:10" s="102" customFormat="1" ht="18" customHeight="1" x14ac:dyDescent="0.2">
      <c r="A2148" s="106" t="s">
        <v>39</v>
      </c>
      <c r="B2148" s="106" t="s">
        <v>17</v>
      </c>
      <c r="C2148" s="107">
        <v>19425</v>
      </c>
      <c r="D2148" s="107">
        <v>42820</v>
      </c>
      <c r="E2148" s="107">
        <v>42822</v>
      </c>
      <c r="F2148" s="108">
        <v>42846</v>
      </c>
      <c r="G2148" s="109">
        <v>37000</v>
      </c>
      <c r="H2148" s="109">
        <v>26.36</v>
      </c>
      <c r="I2148" s="109">
        <v>0</v>
      </c>
      <c r="J2148" s="109">
        <f t="shared" si="33"/>
        <v>37026.36</v>
      </c>
    </row>
    <row r="2149" spans="1:10" s="102" customFormat="1" ht="18" customHeight="1" x14ac:dyDescent="0.2">
      <c r="A2149" s="106" t="s">
        <v>32</v>
      </c>
      <c r="B2149" s="106" t="s">
        <v>13</v>
      </c>
      <c r="C2149" s="107">
        <v>17854</v>
      </c>
      <c r="D2149" s="107">
        <v>43231</v>
      </c>
      <c r="E2149" s="107">
        <v>43237</v>
      </c>
      <c r="F2149" s="108">
        <v>43243</v>
      </c>
      <c r="G2149" s="109">
        <v>18500</v>
      </c>
      <c r="H2149" s="109">
        <v>6.08</v>
      </c>
      <c r="I2149" s="109">
        <v>0</v>
      </c>
      <c r="J2149" s="109">
        <f t="shared" si="33"/>
        <v>18506.080000000002</v>
      </c>
    </row>
    <row r="2150" spans="1:10" s="102" customFormat="1" ht="18" customHeight="1" x14ac:dyDescent="0.2">
      <c r="A2150" s="106" t="s">
        <v>32</v>
      </c>
      <c r="B2150" s="106" t="s">
        <v>13</v>
      </c>
      <c r="C2150" s="107">
        <v>8740</v>
      </c>
      <c r="D2150" s="107">
        <v>41960</v>
      </c>
      <c r="E2150" s="107">
        <v>41984</v>
      </c>
      <c r="F2150" s="108">
        <v>42047</v>
      </c>
      <c r="G2150" s="109">
        <v>30000</v>
      </c>
      <c r="H2150" s="109">
        <v>72.52</v>
      </c>
      <c r="I2150" s="109">
        <v>0</v>
      </c>
      <c r="J2150" s="109">
        <f t="shared" si="33"/>
        <v>30072.52</v>
      </c>
    </row>
    <row r="2151" spans="1:10" s="102" customFormat="1" ht="18" customHeight="1" x14ac:dyDescent="0.2">
      <c r="A2151" s="106" t="s">
        <v>32</v>
      </c>
      <c r="B2151" s="106" t="s">
        <v>13</v>
      </c>
      <c r="C2151" s="107">
        <v>17038</v>
      </c>
      <c r="D2151" s="107">
        <v>42564</v>
      </c>
      <c r="E2151" s="107">
        <v>42580</v>
      </c>
      <c r="F2151" s="108">
        <v>42590</v>
      </c>
      <c r="G2151" s="109">
        <v>25000</v>
      </c>
      <c r="H2151" s="109">
        <v>17.809999999999999</v>
      </c>
      <c r="I2151" s="109">
        <v>0</v>
      </c>
      <c r="J2151" s="109">
        <f t="shared" si="33"/>
        <v>25017.81</v>
      </c>
    </row>
    <row r="2152" spans="1:10" s="102" customFormat="1" ht="18" customHeight="1" x14ac:dyDescent="0.2">
      <c r="A2152" s="106" t="s">
        <v>32</v>
      </c>
      <c r="B2152" s="106" t="s">
        <v>13</v>
      </c>
      <c r="C2152" s="107">
        <v>17677</v>
      </c>
      <c r="D2152" s="107">
        <v>43018</v>
      </c>
      <c r="E2152" s="107">
        <v>43025</v>
      </c>
      <c r="F2152" s="108">
        <v>43047</v>
      </c>
      <c r="G2152" s="109">
        <v>14500</v>
      </c>
      <c r="H2152" s="109">
        <v>11.52</v>
      </c>
      <c r="I2152" s="109">
        <v>0</v>
      </c>
      <c r="J2152" s="109">
        <f t="shared" si="33"/>
        <v>14511.52</v>
      </c>
    </row>
    <row r="2153" spans="1:10" s="102" customFormat="1" ht="18" customHeight="1" x14ac:dyDescent="0.2">
      <c r="A2153" s="106" t="s">
        <v>32</v>
      </c>
      <c r="B2153" s="106" t="s">
        <v>13</v>
      </c>
      <c r="C2153" s="107">
        <v>17119</v>
      </c>
      <c r="D2153" s="107">
        <v>43337</v>
      </c>
      <c r="E2153" s="107">
        <v>43353</v>
      </c>
      <c r="F2153" s="108">
        <v>43388</v>
      </c>
      <c r="G2153" s="109">
        <v>43500</v>
      </c>
      <c r="H2153" s="109">
        <v>45.88</v>
      </c>
      <c r="I2153" s="109">
        <v>0</v>
      </c>
      <c r="J2153" s="109">
        <f t="shared" si="33"/>
        <v>43545.88</v>
      </c>
    </row>
    <row r="2154" spans="1:10" s="102" customFormat="1" ht="18" customHeight="1" x14ac:dyDescent="0.2">
      <c r="A2154" s="106" t="s">
        <v>32</v>
      </c>
      <c r="B2154" s="106" t="s">
        <v>13</v>
      </c>
      <c r="C2154" s="107">
        <v>9061</v>
      </c>
      <c r="D2154" s="107">
        <v>42221</v>
      </c>
      <c r="E2154" s="107">
        <v>42227</v>
      </c>
      <c r="F2154" s="108">
        <v>42247</v>
      </c>
      <c r="G2154" s="109">
        <v>24500</v>
      </c>
      <c r="H2154" s="109">
        <v>17.690000000000001</v>
      </c>
      <c r="I2154" s="109">
        <v>0</v>
      </c>
      <c r="J2154" s="109">
        <f t="shared" si="33"/>
        <v>24517.69</v>
      </c>
    </row>
    <row r="2155" spans="1:10" s="102" customFormat="1" ht="18" customHeight="1" x14ac:dyDescent="0.2">
      <c r="A2155" s="106" t="s">
        <v>32</v>
      </c>
      <c r="B2155" s="106" t="s">
        <v>17</v>
      </c>
      <c r="C2155" s="107">
        <v>9904</v>
      </c>
      <c r="D2155" s="107">
        <v>43420</v>
      </c>
      <c r="E2155" s="107">
        <v>43424</v>
      </c>
      <c r="F2155" s="108">
        <v>43479</v>
      </c>
      <c r="G2155" s="109">
        <v>12500</v>
      </c>
      <c r="H2155" s="109">
        <v>20.2</v>
      </c>
      <c r="I2155" s="109">
        <v>0</v>
      </c>
      <c r="J2155" s="109">
        <f t="shared" si="33"/>
        <v>12520.2</v>
      </c>
    </row>
    <row r="2156" spans="1:10" s="102" customFormat="1" ht="18" customHeight="1" x14ac:dyDescent="0.2">
      <c r="A2156" s="106" t="s">
        <v>32</v>
      </c>
      <c r="B2156" s="106" t="s">
        <v>13</v>
      </c>
      <c r="C2156" s="107">
        <v>19299</v>
      </c>
      <c r="D2156" s="107">
        <v>42637</v>
      </c>
      <c r="E2156" s="107">
        <v>42647</v>
      </c>
      <c r="F2156" s="108">
        <v>42668</v>
      </c>
      <c r="G2156" s="109">
        <v>121000</v>
      </c>
      <c r="H2156" s="109">
        <v>102.76</v>
      </c>
      <c r="I2156" s="109">
        <v>0</v>
      </c>
      <c r="J2156" s="109">
        <f t="shared" si="33"/>
        <v>121102.76</v>
      </c>
    </row>
    <row r="2157" spans="1:10" s="102" customFormat="1" ht="18" customHeight="1" x14ac:dyDescent="0.2">
      <c r="A2157" s="106" t="s">
        <v>35</v>
      </c>
      <c r="B2157" s="106" t="s">
        <v>13</v>
      </c>
      <c r="C2157" s="107">
        <v>19299</v>
      </c>
      <c r="D2157" s="107">
        <v>42637</v>
      </c>
      <c r="E2157" s="107">
        <v>42647</v>
      </c>
      <c r="F2157" s="108">
        <v>42668</v>
      </c>
      <c r="G2157" s="109">
        <v>121000</v>
      </c>
      <c r="H2157" s="109">
        <v>102.76</v>
      </c>
      <c r="I2157" s="109">
        <v>0</v>
      </c>
      <c r="J2157" s="109">
        <f t="shared" si="33"/>
        <v>121102.76</v>
      </c>
    </row>
    <row r="2158" spans="1:10" s="102" customFormat="1" ht="18" customHeight="1" x14ac:dyDescent="0.2">
      <c r="A2158" s="106" t="s">
        <v>39</v>
      </c>
      <c r="B2158" s="106" t="s">
        <v>13</v>
      </c>
      <c r="C2158" s="107">
        <v>19299</v>
      </c>
      <c r="D2158" s="107">
        <v>42637</v>
      </c>
      <c r="E2158" s="107">
        <v>42647</v>
      </c>
      <c r="F2158" s="108">
        <v>42668</v>
      </c>
      <c r="G2158" s="109">
        <v>121000</v>
      </c>
      <c r="H2158" s="109">
        <v>102.76</v>
      </c>
      <c r="I2158" s="109">
        <v>0</v>
      </c>
      <c r="J2158" s="109">
        <f t="shared" si="33"/>
        <v>121102.76</v>
      </c>
    </row>
    <row r="2159" spans="1:10" s="102" customFormat="1" ht="18" customHeight="1" x14ac:dyDescent="0.2">
      <c r="A2159" s="106" t="s">
        <v>32</v>
      </c>
      <c r="B2159" s="106" t="s">
        <v>13</v>
      </c>
      <c r="C2159" s="107">
        <v>9081</v>
      </c>
      <c r="D2159" s="107">
        <v>41790</v>
      </c>
      <c r="E2159" s="107">
        <v>41801</v>
      </c>
      <c r="F2159" s="108">
        <v>41829</v>
      </c>
      <c r="G2159" s="109">
        <v>14000</v>
      </c>
      <c r="H2159" s="109">
        <v>15.16</v>
      </c>
      <c r="I2159" s="109">
        <v>0</v>
      </c>
      <c r="J2159" s="109">
        <f t="shared" si="33"/>
        <v>14015.16</v>
      </c>
    </row>
    <row r="2160" spans="1:10" s="102" customFormat="1" ht="18" customHeight="1" x14ac:dyDescent="0.2">
      <c r="A2160" s="106" t="s">
        <v>32</v>
      </c>
      <c r="B2160" s="106" t="s">
        <v>17</v>
      </c>
      <c r="C2160" s="107">
        <v>17354</v>
      </c>
      <c r="D2160" s="107">
        <v>42320</v>
      </c>
      <c r="E2160" s="107">
        <v>42325</v>
      </c>
      <c r="F2160" s="108">
        <v>42373</v>
      </c>
      <c r="G2160" s="109">
        <v>8000</v>
      </c>
      <c r="H2160" s="109">
        <v>11.78</v>
      </c>
      <c r="I2160" s="109">
        <v>0</v>
      </c>
      <c r="J2160" s="109">
        <f t="shared" si="33"/>
        <v>8011.78</v>
      </c>
    </row>
    <row r="2161" spans="1:10" s="102" customFormat="1" ht="18" customHeight="1" x14ac:dyDescent="0.2">
      <c r="A2161" s="106" t="s">
        <v>32</v>
      </c>
      <c r="B2161" s="106" t="s">
        <v>13</v>
      </c>
      <c r="C2161" s="107">
        <v>10730</v>
      </c>
      <c r="D2161" s="107">
        <v>41769</v>
      </c>
      <c r="E2161" s="107">
        <v>41773</v>
      </c>
      <c r="F2161" s="108">
        <v>41796</v>
      </c>
      <c r="G2161" s="109">
        <v>13500</v>
      </c>
      <c r="H2161" s="109">
        <v>10.119999999999999</v>
      </c>
      <c r="I2161" s="109">
        <v>0</v>
      </c>
      <c r="J2161" s="109">
        <f t="shared" si="33"/>
        <v>13510.12</v>
      </c>
    </row>
    <row r="2162" spans="1:10" s="102" customFormat="1" ht="18" customHeight="1" x14ac:dyDescent="0.2">
      <c r="A2162" s="106" t="s">
        <v>32</v>
      </c>
      <c r="B2162" s="106" t="s">
        <v>13</v>
      </c>
      <c r="C2162" s="107">
        <v>17594</v>
      </c>
      <c r="D2162" s="107">
        <v>43007</v>
      </c>
      <c r="E2162" s="107">
        <v>43012</v>
      </c>
      <c r="F2162" s="108">
        <v>43031</v>
      </c>
      <c r="G2162" s="109">
        <v>19000</v>
      </c>
      <c r="H2162" s="109">
        <v>12.49</v>
      </c>
      <c r="I2162" s="109">
        <v>0</v>
      </c>
      <c r="J2162" s="109">
        <f t="shared" si="33"/>
        <v>19012.490000000002</v>
      </c>
    </row>
    <row r="2163" spans="1:10" s="102" customFormat="1" ht="18" customHeight="1" x14ac:dyDescent="0.2">
      <c r="A2163" s="106" t="s">
        <v>37</v>
      </c>
      <c r="B2163" s="106" t="s">
        <v>17</v>
      </c>
      <c r="C2163" s="107">
        <v>25760</v>
      </c>
      <c r="D2163" s="107">
        <v>43130</v>
      </c>
      <c r="E2163" s="107">
        <v>43318</v>
      </c>
      <c r="F2163" s="108">
        <v>43318</v>
      </c>
      <c r="G2163" s="109">
        <v>20000</v>
      </c>
      <c r="H2163" s="109">
        <f>51.51+51.51</f>
        <v>103.02</v>
      </c>
      <c r="I2163" s="109">
        <v>0</v>
      </c>
      <c r="J2163" s="109">
        <f t="shared" si="33"/>
        <v>20103.02</v>
      </c>
    </row>
    <row r="2164" spans="1:10" s="102" customFormat="1" ht="18" customHeight="1" x14ac:dyDescent="0.2">
      <c r="A2164" s="106" t="s">
        <v>32</v>
      </c>
      <c r="B2164" s="106" t="s">
        <v>17</v>
      </c>
      <c r="C2164" s="107">
        <v>7664</v>
      </c>
      <c r="D2164" s="107">
        <v>41710</v>
      </c>
      <c r="E2164" s="107">
        <v>41719</v>
      </c>
      <c r="F2164" s="108">
        <v>41747</v>
      </c>
      <c r="G2164" s="109">
        <v>10500</v>
      </c>
      <c r="H2164" s="109">
        <v>10.79</v>
      </c>
      <c r="I2164" s="109">
        <v>0</v>
      </c>
      <c r="J2164" s="109">
        <f t="shared" si="33"/>
        <v>10510.79</v>
      </c>
    </row>
    <row r="2165" spans="1:10" s="102" customFormat="1" ht="18" customHeight="1" x14ac:dyDescent="0.2">
      <c r="A2165" s="106" t="s">
        <v>32</v>
      </c>
      <c r="B2165" s="106" t="s">
        <v>17</v>
      </c>
      <c r="C2165" s="107">
        <v>11871</v>
      </c>
      <c r="D2165" s="107">
        <v>42573</v>
      </c>
      <c r="E2165" s="107">
        <v>42593</v>
      </c>
      <c r="F2165" s="108">
        <v>42648</v>
      </c>
      <c r="G2165" s="109">
        <v>10000</v>
      </c>
      <c r="H2165" s="109">
        <v>20.55</v>
      </c>
      <c r="I2165" s="109">
        <v>0</v>
      </c>
      <c r="J2165" s="109">
        <f t="shared" si="33"/>
        <v>10020.549999999999</v>
      </c>
    </row>
    <row r="2166" spans="1:10" s="102" customFormat="1" ht="18" customHeight="1" x14ac:dyDescent="0.2">
      <c r="A2166" s="106" t="s">
        <v>40</v>
      </c>
      <c r="B2166" s="106" t="s">
        <v>13</v>
      </c>
      <c r="C2166" s="107">
        <v>34119</v>
      </c>
      <c r="D2166" s="107">
        <v>42088</v>
      </c>
      <c r="E2166" s="107">
        <v>42282</v>
      </c>
      <c r="F2166" s="108">
        <v>42286</v>
      </c>
      <c r="G2166" s="109">
        <v>10000</v>
      </c>
      <c r="H2166" s="109">
        <f>27.5+27.5</f>
        <v>55</v>
      </c>
      <c r="I2166" s="109">
        <v>0</v>
      </c>
      <c r="J2166" s="109">
        <f t="shared" si="33"/>
        <v>10055</v>
      </c>
    </row>
    <row r="2167" spans="1:10" s="102" customFormat="1" ht="18" customHeight="1" x14ac:dyDescent="0.2">
      <c r="A2167" s="106" t="s">
        <v>32</v>
      </c>
      <c r="B2167" s="106" t="s">
        <v>17</v>
      </c>
      <c r="C2167" s="107">
        <v>14924</v>
      </c>
      <c r="D2167" s="107">
        <v>42917</v>
      </c>
      <c r="E2167" s="107">
        <v>42937</v>
      </c>
      <c r="F2167" s="108">
        <v>42949</v>
      </c>
      <c r="G2167" s="109">
        <v>16500</v>
      </c>
      <c r="H2167" s="109">
        <v>14.47</v>
      </c>
      <c r="I2167" s="109">
        <v>0</v>
      </c>
      <c r="J2167" s="109">
        <f t="shared" si="33"/>
        <v>16514.47</v>
      </c>
    </row>
    <row r="2168" spans="1:10" s="102" customFormat="1" ht="18" customHeight="1" x14ac:dyDescent="0.2">
      <c r="A2168" s="106" t="s">
        <v>32</v>
      </c>
      <c r="B2168" s="106" t="s">
        <v>13</v>
      </c>
      <c r="C2168" s="107">
        <v>9379</v>
      </c>
      <c r="D2168" s="107">
        <v>41653</v>
      </c>
      <c r="E2168" s="107">
        <v>41666</v>
      </c>
      <c r="F2168" s="108">
        <v>41705</v>
      </c>
      <c r="G2168" s="109">
        <v>21500</v>
      </c>
      <c r="H2168" s="109">
        <v>31.06</v>
      </c>
      <c r="I2168" s="109">
        <v>0</v>
      </c>
      <c r="J2168" s="109">
        <f t="shared" si="33"/>
        <v>21531.06</v>
      </c>
    </row>
    <row r="2169" spans="1:10" s="102" customFormat="1" ht="18" customHeight="1" x14ac:dyDescent="0.2">
      <c r="A2169" s="106" t="s">
        <v>32</v>
      </c>
      <c r="B2169" s="106" t="s">
        <v>13</v>
      </c>
      <c r="C2169" s="107">
        <v>14185</v>
      </c>
      <c r="D2169" s="107">
        <v>41947</v>
      </c>
      <c r="E2169" s="107">
        <v>41954</v>
      </c>
      <c r="F2169" s="108">
        <v>41964</v>
      </c>
      <c r="G2169" s="109">
        <v>14500</v>
      </c>
      <c r="H2169" s="109">
        <v>6.85</v>
      </c>
      <c r="I2169" s="109">
        <v>0</v>
      </c>
      <c r="J2169" s="109">
        <f t="shared" si="33"/>
        <v>14506.85</v>
      </c>
    </row>
    <row r="2170" spans="1:10" s="102" customFormat="1" ht="18" customHeight="1" x14ac:dyDescent="0.2">
      <c r="A2170" s="106" t="s">
        <v>32</v>
      </c>
      <c r="B2170" s="106" t="s">
        <v>13</v>
      </c>
      <c r="C2170" s="107">
        <v>10201</v>
      </c>
      <c r="D2170" s="107">
        <v>43067</v>
      </c>
      <c r="E2170" s="107">
        <v>43074</v>
      </c>
      <c r="F2170" s="108">
        <v>43108</v>
      </c>
      <c r="G2170" s="109">
        <v>16500</v>
      </c>
      <c r="H2170" s="109">
        <v>15.82</v>
      </c>
      <c r="I2170" s="109">
        <v>0</v>
      </c>
      <c r="J2170" s="109">
        <f t="shared" si="33"/>
        <v>16515.82</v>
      </c>
    </row>
    <row r="2171" spans="1:10" s="102" customFormat="1" ht="18" customHeight="1" x14ac:dyDescent="0.2">
      <c r="A2171" s="106" t="s">
        <v>32</v>
      </c>
      <c r="B2171" s="106" t="s">
        <v>13</v>
      </c>
      <c r="C2171" s="107">
        <v>16809</v>
      </c>
      <c r="D2171" s="107">
        <v>43122</v>
      </c>
      <c r="E2171" s="107">
        <v>43137</v>
      </c>
      <c r="F2171" s="108">
        <v>43173</v>
      </c>
      <c r="G2171" s="109">
        <v>12000</v>
      </c>
      <c r="H2171" s="109">
        <v>16.77</v>
      </c>
      <c r="I2171" s="109">
        <v>0</v>
      </c>
      <c r="J2171" s="109">
        <f t="shared" si="33"/>
        <v>12016.77</v>
      </c>
    </row>
    <row r="2172" spans="1:10" s="102" customFormat="1" ht="18" customHeight="1" x14ac:dyDescent="0.2">
      <c r="A2172" s="106" t="s">
        <v>32</v>
      </c>
      <c r="B2172" s="106" t="s">
        <v>13</v>
      </c>
      <c r="C2172" s="107">
        <v>9879</v>
      </c>
      <c r="D2172" s="107">
        <v>43367</v>
      </c>
      <c r="E2172" s="107">
        <v>43383</v>
      </c>
      <c r="F2172" s="108">
        <v>43424</v>
      </c>
      <c r="G2172" s="109">
        <v>20000</v>
      </c>
      <c r="H2172" s="109">
        <v>28.22</v>
      </c>
      <c r="I2172" s="109">
        <v>0</v>
      </c>
      <c r="J2172" s="109">
        <f t="shared" si="33"/>
        <v>20028.22</v>
      </c>
    </row>
    <row r="2173" spans="1:10" s="102" customFormat="1" ht="18" customHeight="1" x14ac:dyDescent="0.2">
      <c r="A2173" s="106" t="s">
        <v>32</v>
      </c>
      <c r="B2173" s="106" t="s">
        <v>13</v>
      </c>
      <c r="C2173" s="107">
        <v>12400</v>
      </c>
      <c r="D2173" s="107">
        <v>41824</v>
      </c>
      <c r="E2173" s="107">
        <v>41830</v>
      </c>
      <c r="F2173" s="108">
        <v>41859</v>
      </c>
      <c r="G2173" s="109">
        <v>33000</v>
      </c>
      <c r="H2173" s="109">
        <v>32.08</v>
      </c>
      <c r="I2173" s="109">
        <v>0</v>
      </c>
      <c r="J2173" s="109">
        <f t="shared" si="33"/>
        <v>33032.080000000002</v>
      </c>
    </row>
    <row r="2174" spans="1:10" s="102" customFormat="1" ht="18" customHeight="1" x14ac:dyDescent="0.2">
      <c r="A2174" s="106" t="s">
        <v>32</v>
      </c>
      <c r="B2174" s="106" t="s">
        <v>13</v>
      </c>
      <c r="C2174" s="107">
        <v>11807</v>
      </c>
      <c r="D2174" s="107">
        <v>42748</v>
      </c>
      <c r="E2174" s="107">
        <v>42774</v>
      </c>
      <c r="F2174" s="108">
        <v>42783</v>
      </c>
      <c r="G2174" s="109">
        <v>17000</v>
      </c>
      <c r="H2174" s="109">
        <v>16.3</v>
      </c>
      <c r="I2174" s="109">
        <v>0</v>
      </c>
      <c r="J2174" s="109">
        <f t="shared" si="33"/>
        <v>17016.3</v>
      </c>
    </row>
    <row r="2175" spans="1:10" s="102" customFormat="1" ht="18" customHeight="1" x14ac:dyDescent="0.2">
      <c r="A2175" s="106" t="s">
        <v>32</v>
      </c>
      <c r="B2175" s="106" t="s">
        <v>13</v>
      </c>
      <c r="C2175" s="107">
        <v>13301</v>
      </c>
      <c r="D2175" s="107">
        <v>41952</v>
      </c>
      <c r="E2175" s="107">
        <v>41955</v>
      </c>
      <c r="F2175" s="108">
        <v>41981</v>
      </c>
      <c r="G2175" s="109">
        <v>30000</v>
      </c>
      <c r="H2175" s="109">
        <v>24.17</v>
      </c>
      <c r="I2175" s="109">
        <v>0</v>
      </c>
      <c r="J2175" s="109">
        <f t="shared" si="33"/>
        <v>30024.17</v>
      </c>
    </row>
    <row r="2176" spans="1:10" s="102" customFormat="1" ht="18" customHeight="1" x14ac:dyDescent="0.2">
      <c r="A2176" s="106" t="s">
        <v>32</v>
      </c>
      <c r="B2176" s="106" t="s">
        <v>17</v>
      </c>
      <c r="C2176" s="107">
        <v>16470</v>
      </c>
      <c r="D2176" s="107">
        <v>42485</v>
      </c>
      <c r="E2176" s="107">
        <v>42494</v>
      </c>
      <c r="F2176" s="108">
        <v>42541</v>
      </c>
      <c r="G2176" s="109">
        <v>17500</v>
      </c>
      <c r="H2176" s="109">
        <v>26.84</v>
      </c>
      <c r="I2176" s="109">
        <v>0</v>
      </c>
      <c r="J2176" s="109">
        <f t="shared" si="33"/>
        <v>17526.84</v>
      </c>
    </row>
    <row r="2177" spans="1:10" s="102" customFormat="1" ht="18" customHeight="1" x14ac:dyDescent="0.2">
      <c r="A2177" s="106" t="s">
        <v>32</v>
      </c>
      <c r="B2177" s="106" t="s">
        <v>13</v>
      </c>
      <c r="C2177" s="107">
        <v>7851</v>
      </c>
      <c r="D2177" s="107">
        <v>42583</v>
      </c>
      <c r="E2177" s="107">
        <v>42587</v>
      </c>
      <c r="F2177" s="108">
        <v>42594</v>
      </c>
      <c r="G2177" s="109">
        <v>15000</v>
      </c>
      <c r="H2177" s="109">
        <v>4.5199999999999996</v>
      </c>
      <c r="I2177" s="109">
        <v>0</v>
      </c>
      <c r="J2177" s="109">
        <f t="shared" si="33"/>
        <v>15004.52</v>
      </c>
    </row>
    <row r="2178" spans="1:10" s="102" customFormat="1" ht="18" customHeight="1" x14ac:dyDescent="0.2">
      <c r="A2178" s="106" t="s">
        <v>32</v>
      </c>
      <c r="B2178" s="106" t="s">
        <v>13</v>
      </c>
      <c r="C2178" s="107">
        <v>17001</v>
      </c>
      <c r="D2178" s="107">
        <v>43058</v>
      </c>
      <c r="E2178" s="107">
        <v>43059</v>
      </c>
      <c r="F2178" s="108">
        <v>43070</v>
      </c>
      <c r="G2178" s="109">
        <v>34500</v>
      </c>
      <c r="H2178" s="109">
        <v>11.34</v>
      </c>
      <c r="I2178" s="109">
        <v>0</v>
      </c>
      <c r="J2178" s="109">
        <f t="shared" si="33"/>
        <v>34511.339999999997</v>
      </c>
    </row>
    <row r="2179" spans="1:10" s="102" customFormat="1" ht="18" customHeight="1" x14ac:dyDescent="0.2">
      <c r="A2179" s="106" t="s">
        <v>37</v>
      </c>
      <c r="B2179" s="106" t="s">
        <v>13</v>
      </c>
      <c r="C2179" s="107">
        <v>7644</v>
      </c>
      <c r="D2179" s="107">
        <v>41842</v>
      </c>
      <c r="E2179" s="107">
        <v>41849</v>
      </c>
      <c r="F2179" s="108">
        <v>41858</v>
      </c>
      <c r="G2179" s="109">
        <v>20000</v>
      </c>
      <c r="H2179" s="109">
        <v>8.8800000000000008</v>
      </c>
      <c r="I2179" s="109">
        <v>0</v>
      </c>
      <c r="J2179" s="109">
        <f t="shared" si="33"/>
        <v>20008.88</v>
      </c>
    </row>
    <row r="2180" spans="1:10" s="102" customFormat="1" ht="18" customHeight="1" x14ac:dyDescent="0.2">
      <c r="A2180" s="106" t="s">
        <v>32</v>
      </c>
      <c r="B2180" s="106" t="s">
        <v>13</v>
      </c>
      <c r="C2180" s="107">
        <v>16663</v>
      </c>
      <c r="D2180" s="107">
        <v>42225</v>
      </c>
      <c r="E2180" s="107">
        <v>42228</v>
      </c>
      <c r="F2180" s="108">
        <v>42240</v>
      </c>
      <c r="G2180" s="109">
        <v>17500</v>
      </c>
      <c r="H2180" s="109">
        <v>7.29</v>
      </c>
      <c r="I2180" s="109">
        <v>0</v>
      </c>
      <c r="J2180" s="109">
        <f t="shared" si="33"/>
        <v>17507.29</v>
      </c>
    </row>
    <row r="2181" spans="1:10" s="102" customFormat="1" ht="18" customHeight="1" x14ac:dyDescent="0.2">
      <c r="A2181" s="106" t="s">
        <v>32</v>
      </c>
      <c r="B2181" s="106" t="s">
        <v>13</v>
      </c>
      <c r="C2181" s="107">
        <v>17411</v>
      </c>
      <c r="D2181" s="107">
        <v>43315</v>
      </c>
      <c r="E2181" s="107">
        <v>43319</v>
      </c>
      <c r="F2181" s="108">
        <v>43332</v>
      </c>
      <c r="G2181" s="109">
        <v>41500</v>
      </c>
      <c r="H2181" s="109">
        <v>19.329999999999998</v>
      </c>
      <c r="I2181" s="109">
        <v>0</v>
      </c>
      <c r="J2181" s="109">
        <f t="shared" si="33"/>
        <v>41519.33</v>
      </c>
    </row>
    <row r="2182" spans="1:10" s="102" customFormat="1" ht="18" customHeight="1" x14ac:dyDescent="0.2">
      <c r="A2182" s="106" t="s">
        <v>32</v>
      </c>
      <c r="B2182" s="106" t="s">
        <v>17</v>
      </c>
      <c r="C2182" s="107">
        <v>13373</v>
      </c>
      <c r="D2182" s="107">
        <v>43019</v>
      </c>
      <c r="E2182" s="107">
        <v>43024</v>
      </c>
      <c r="F2182" s="108">
        <v>43587</v>
      </c>
      <c r="G2182" s="109">
        <v>69500</v>
      </c>
      <c r="H2182" s="109">
        <v>388.44</v>
      </c>
      <c r="I2182" s="109">
        <v>0</v>
      </c>
      <c r="J2182" s="109">
        <f t="shared" si="33"/>
        <v>69888.44</v>
      </c>
    </row>
    <row r="2183" spans="1:10" s="102" customFormat="1" ht="18" customHeight="1" x14ac:dyDescent="0.2">
      <c r="A2183" s="106" t="s">
        <v>32</v>
      </c>
      <c r="B2183" s="106" t="s">
        <v>17</v>
      </c>
      <c r="C2183" s="107">
        <v>11699</v>
      </c>
      <c r="D2183" s="107">
        <v>42250</v>
      </c>
      <c r="E2183" s="107">
        <v>42292</v>
      </c>
      <c r="F2183" s="108">
        <v>42311</v>
      </c>
      <c r="G2183" s="109">
        <v>14500</v>
      </c>
      <c r="H2183" s="109">
        <v>24.57</v>
      </c>
      <c r="I2183" s="109">
        <v>0</v>
      </c>
      <c r="J2183" s="109">
        <f t="shared" si="33"/>
        <v>14524.57</v>
      </c>
    </row>
    <row r="2184" spans="1:10" s="102" customFormat="1" ht="18" customHeight="1" x14ac:dyDescent="0.2">
      <c r="A2184" s="106" t="s">
        <v>32</v>
      </c>
      <c r="B2184" s="106" t="s">
        <v>17</v>
      </c>
      <c r="C2184" s="107">
        <v>18164</v>
      </c>
      <c r="D2184" s="107">
        <v>43439</v>
      </c>
      <c r="E2184" s="107">
        <v>43454</v>
      </c>
      <c r="F2184" s="108">
        <v>43476</v>
      </c>
      <c r="G2184" s="109">
        <v>33500</v>
      </c>
      <c r="H2184" s="109">
        <v>33.96</v>
      </c>
      <c r="I2184" s="109">
        <v>0</v>
      </c>
      <c r="J2184" s="109">
        <f t="shared" ref="J2184:J2247" si="34">+G2184+H2184+I2184</f>
        <v>33533.96</v>
      </c>
    </row>
    <row r="2185" spans="1:10" s="102" customFormat="1" ht="18" customHeight="1" x14ac:dyDescent="0.2">
      <c r="A2185" s="106" t="s">
        <v>32</v>
      </c>
      <c r="B2185" s="106" t="s">
        <v>17</v>
      </c>
      <c r="C2185" s="107">
        <v>9019</v>
      </c>
      <c r="D2185" s="107">
        <v>42465</v>
      </c>
      <c r="E2185" s="107">
        <v>42467</v>
      </c>
      <c r="F2185" s="108">
        <v>42494</v>
      </c>
      <c r="G2185" s="109">
        <v>11500</v>
      </c>
      <c r="H2185" s="109">
        <v>9.1300000000000008</v>
      </c>
      <c r="I2185" s="109">
        <v>0</v>
      </c>
      <c r="J2185" s="109">
        <f t="shared" si="34"/>
        <v>11509.13</v>
      </c>
    </row>
    <row r="2186" spans="1:10" s="102" customFormat="1" ht="18" customHeight="1" x14ac:dyDescent="0.2">
      <c r="A2186" s="106" t="s">
        <v>32</v>
      </c>
      <c r="B2186" s="106" t="s">
        <v>17</v>
      </c>
      <c r="C2186" s="107">
        <v>12733</v>
      </c>
      <c r="D2186" s="107">
        <v>42586</v>
      </c>
      <c r="E2186" s="107">
        <v>42590</v>
      </c>
      <c r="F2186" s="108">
        <v>42597</v>
      </c>
      <c r="G2186" s="109">
        <v>11500</v>
      </c>
      <c r="H2186" s="109">
        <v>3.47</v>
      </c>
      <c r="I2186" s="109">
        <v>0</v>
      </c>
      <c r="J2186" s="109">
        <f t="shared" si="34"/>
        <v>11503.47</v>
      </c>
    </row>
    <row r="2187" spans="1:10" s="102" customFormat="1" ht="18" customHeight="1" x14ac:dyDescent="0.2">
      <c r="A2187" s="106" t="s">
        <v>32</v>
      </c>
      <c r="B2187" s="106" t="s">
        <v>13</v>
      </c>
      <c r="C2187" s="107">
        <v>17254</v>
      </c>
      <c r="D2187" s="107">
        <v>42914</v>
      </c>
      <c r="E2187" s="107">
        <v>42916</v>
      </c>
      <c r="F2187" s="108">
        <v>42935</v>
      </c>
      <c r="G2187" s="109">
        <v>34500</v>
      </c>
      <c r="H2187" s="109">
        <v>19.850000000000001</v>
      </c>
      <c r="I2187" s="109">
        <v>0</v>
      </c>
      <c r="J2187" s="109">
        <f t="shared" si="34"/>
        <v>34519.85</v>
      </c>
    </row>
    <row r="2188" spans="1:10" s="102" customFormat="1" ht="18" customHeight="1" x14ac:dyDescent="0.2">
      <c r="A2188" s="106" t="s">
        <v>32</v>
      </c>
      <c r="B2188" s="106" t="s">
        <v>13</v>
      </c>
      <c r="C2188" s="107">
        <v>13534</v>
      </c>
      <c r="D2188" s="107">
        <v>43055</v>
      </c>
      <c r="E2188" s="107">
        <v>43067</v>
      </c>
      <c r="F2188" s="108">
        <v>43076</v>
      </c>
      <c r="G2188" s="109">
        <v>16500</v>
      </c>
      <c r="H2188" s="109">
        <v>9.49</v>
      </c>
      <c r="I2188" s="109">
        <v>0</v>
      </c>
      <c r="J2188" s="109">
        <f t="shared" si="34"/>
        <v>16509.490000000002</v>
      </c>
    </row>
    <row r="2189" spans="1:10" s="102" customFormat="1" ht="18" customHeight="1" x14ac:dyDescent="0.2">
      <c r="A2189" s="106" t="s">
        <v>32</v>
      </c>
      <c r="B2189" s="106" t="s">
        <v>13</v>
      </c>
      <c r="C2189" s="107">
        <v>13924</v>
      </c>
      <c r="D2189" s="107">
        <v>41971</v>
      </c>
      <c r="E2189" s="107">
        <v>42012</v>
      </c>
      <c r="F2189" s="108">
        <v>42178</v>
      </c>
      <c r="G2189" s="109">
        <v>30500</v>
      </c>
      <c r="H2189" s="109">
        <v>154.38999999999999</v>
      </c>
      <c r="I2189" s="109">
        <v>0</v>
      </c>
      <c r="J2189" s="109">
        <f t="shared" si="34"/>
        <v>30654.39</v>
      </c>
    </row>
    <row r="2190" spans="1:10" s="102" customFormat="1" ht="18" customHeight="1" x14ac:dyDescent="0.2">
      <c r="A2190" s="106" t="s">
        <v>32</v>
      </c>
      <c r="B2190" s="106" t="s">
        <v>17</v>
      </c>
      <c r="C2190" s="107">
        <v>17385</v>
      </c>
      <c r="D2190" s="107">
        <v>41717</v>
      </c>
      <c r="E2190" s="107">
        <v>41737</v>
      </c>
      <c r="F2190" s="108">
        <v>41779</v>
      </c>
      <c r="G2190" s="109">
        <v>25500</v>
      </c>
      <c r="H2190" s="109">
        <v>43.92</v>
      </c>
      <c r="I2190" s="109">
        <v>0</v>
      </c>
      <c r="J2190" s="109">
        <f t="shared" si="34"/>
        <v>25543.919999999998</v>
      </c>
    </row>
    <row r="2191" spans="1:10" s="102" customFormat="1" ht="18" customHeight="1" x14ac:dyDescent="0.2">
      <c r="A2191" s="106" t="s">
        <v>32</v>
      </c>
      <c r="B2191" s="106" t="s">
        <v>13</v>
      </c>
      <c r="C2191" s="107">
        <v>13532</v>
      </c>
      <c r="D2191" s="107">
        <v>41754</v>
      </c>
      <c r="E2191" s="107">
        <v>41760</v>
      </c>
      <c r="F2191" s="108">
        <v>41787</v>
      </c>
      <c r="G2191" s="109">
        <v>18500</v>
      </c>
      <c r="H2191" s="109">
        <v>16.96</v>
      </c>
      <c r="I2191" s="109">
        <v>0</v>
      </c>
      <c r="J2191" s="109">
        <f t="shared" si="34"/>
        <v>18516.96</v>
      </c>
    </row>
    <row r="2192" spans="1:10" s="102" customFormat="1" ht="18" customHeight="1" x14ac:dyDescent="0.2">
      <c r="A2192" s="106" t="s">
        <v>32</v>
      </c>
      <c r="B2192" s="106" t="s">
        <v>13</v>
      </c>
      <c r="C2192" s="107">
        <v>16408</v>
      </c>
      <c r="D2192" s="107">
        <v>43327</v>
      </c>
      <c r="E2192" s="107">
        <v>43332</v>
      </c>
      <c r="F2192" s="108">
        <v>43339</v>
      </c>
      <c r="G2192" s="109">
        <v>19500</v>
      </c>
      <c r="H2192" s="109">
        <v>6.41</v>
      </c>
      <c r="I2192" s="109">
        <v>0</v>
      </c>
      <c r="J2192" s="109">
        <f t="shared" si="34"/>
        <v>19506.41</v>
      </c>
    </row>
    <row r="2193" spans="1:10" s="102" customFormat="1" ht="18" customHeight="1" x14ac:dyDescent="0.2">
      <c r="A2193" s="106" t="s">
        <v>32</v>
      </c>
      <c r="B2193" s="106" t="s">
        <v>17</v>
      </c>
      <c r="C2193" s="107">
        <v>8359</v>
      </c>
      <c r="D2193" s="107">
        <v>43132</v>
      </c>
      <c r="E2193" s="107">
        <v>43144</v>
      </c>
      <c r="F2193" s="108">
        <v>43178</v>
      </c>
      <c r="G2193" s="109">
        <v>11500</v>
      </c>
      <c r="H2193" s="109">
        <v>14.49</v>
      </c>
      <c r="I2193" s="109">
        <v>0</v>
      </c>
      <c r="J2193" s="109">
        <f t="shared" si="34"/>
        <v>11514.49</v>
      </c>
    </row>
    <row r="2194" spans="1:10" s="102" customFormat="1" ht="18" customHeight="1" x14ac:dyDescent="0.2">
      <c r="A2194" s="106" t="s">
        <v>32</v>
      </c>
      <c r="B2194" s="106" t="s">
        <v>13</v>
      </c>
      <c r="C2194" s="107">
        <v>17599</v>
      </c>
      <c r="D2194" s="107">
        <v>43135</v>
      </c>
      <c r="E2194" s="107">
        <v>43165</v>
      </c>
      <c r="F2194" s="108">
        <v>43199</v>
      </c>
      <c r="G2194" s="109">
        <v>22500</v>
      </c>
      <c r="H2194" s="109">
        <v>39.450000000000003</v>
      </c>
      <c r="I2194" s="109">
        <v>0</v>
      </c>
      <c r="J2194" s="109">
        <f t="shared" si="34"/>
        <v>22539.45</v>
      </c>
    </row>
    <row r="2195" spans="1:10" s="102" customFormat="1" ht="18" customHeight="1" x14ac:dyDescent="0.2">
      <c r="A2195" s="106" t="s">
        <v>32</v>
      </c>
      <c r="B2195" s="106" t="s">
        <v>17</v>
      </c>
      <c r="C2195" s="107">
        <v>17246</v>
      </c>
      <c r="D2195" s="107">
        <v>42585</v>
      </c>
      <c r="E2195" s="107">
        <v>42587</v>
      </c>
      <c r="F2195" s="108">
        <v>42605</v>
      </c>
      <c r="G2195" s="109">
        <v>16500</v>
      </c>
      <c r="H2195" s="109">
        <v>8.43</v>
      </c>
      <c r="I2195" s="109">
        <v>0</v>
      </c>
      <c r="J2195" s="109">
        <f t="shared" si="34"/>
        <v>16508.43</v>
      </c>
    </row>
    <row r="2196" spans="1:10" s="102" customFormat="1" ht="18" customHeight="1" x14ac:dyDescent="0.2">
      <c r="A2196" s="106" t="s">
        <v>32</v>
      </c>
      <c r="B2196" s="106" t="s">
        <v>17</v>
      </c>
      <c r="C2196" s="107">
        <v>6487</v>
      </c>
      <c r="D2196" s="107">
        <v>43071</v>
      </c>
      <c r="E2196" s="107">
        <v>43074</v>
      </c>
      <c r="F2196" s="108">
        <v>43115</v>
      </c>
      <c r="G2196" s="109">
        <v>12500</v>
      </c>
      <c r="H2196" s="109">
        <v>15.07</v>
      </c>
      <c r="I2196" s="109">
        <v>0</v>
      </c>
      <c r="J2196" s="109">
        <f t="shared" si="34"/>
        <v>12515.07</v>
      </c>
    </row>
    <row r="2197" spans="1:10" s="102" customFormat="1" ht="18" customHeight="1" x14ac:dyDescent="0.2">
      <c r="A2197" s="106" t="s">
        <v>32</v>
      </c>
      <c r="B2197" s="106" t="s">
        <v>13</v>
      </c>
      <c r="C2197" s="107">
        <v>10391</v>
      </c>
      <c r="D2197" s="107">
        <v>42546</v>
      </c>
      <c r="E2197" s="107">
        <v>42563</v>
      </c>
      <c r="F2197" s="108">
        <v>42585</v>
      </c>
      <c r="G2197" s="109">
        <v>18000</v>
      </c>
      <c r="H2197" s="109">
        <v>19.23</v>
      </c>
      <c r="I2197" s="109">
        <v>0</v>
      </c>
      <c r="J2197" s="109">
        <f t="shared" si="34"/>
        <v>18019.23</v>
      </c>
    </row>
    <row r="2198" spans="1:10" s="102" customFormat="1" ht="18" customHeight="1" x14ac:dyDescent="0.2">
      <c r="A2198" s="106" t="s">
        <v>32</v>
      </c>
      <c r="B2198" s="106" t="s">
        <v>13</v>
      </c>
      <c r="C2198" s="107">
        <v>12210</v>
      </c>
      <c r="D2198" s="107">
        <v>43428</v>
      </c>
      <c r="E2198" s="107">
        <v>43439</v>
      </c>
      <c r="F2198" s="108">
        <v>43460</v>
      </c>
      <c r="G2198" s="109">
        <v>16000</v>
      </c>
      <c r="H2198" s="109">
        <v>14.03</v>
      </c>
      <c r="I2198" s="109">
        <v>0</v>
      </c>
      <c r="J2198" s="109">
        <f t="shared" si="34"/>
        <v>16014.03</v>
      </c>
    </row>
    <row r="2199" spans="1:10" s="102" customFormat="1" ht="18" customHeight="1" x14ac:dyDescent="0.2">
      <c r="A2199" s="106" t="s">
        <v>31</v>
      </c>
      <c r="B2199" s="106" t="s">
        <v>13</v>
      </c>
      <c r="C2199" s="107">
        <v>17526</v>
      </c>
      <c r="D2199" s="107">
        <v>42816</v>
      </c>
      <c r="E2199" s="107">
        <v>42821</v>
      </c>
      <c r="F2199" s="108">
        <v>42835</v>
      </c>
      <c r="G2199" s="109">
        <v>67000</v>
      </c>
      <c r="H2199" s="109">
        <v>34.880000000000003</v>
      </c>
      <c r="I2199" s="109">
        <v>0</v>
      </c>
      <c r="J2199" s="109">
        <f t="shared" si="34"/>
        <v>67034.880000000005</v>
      </c>
    </row>
    <row r="2200" spans="1:10" s="102" customFormat="1" ht="18" customHeight="1" x14ac:dyDescent="0.2">
      <c r="A2200" s="106" t="s">
        <v>33</v>
      </c>
      <c r="B2200" s="106" t="s">
        <v>13</v>
      </c>
      <c r="C2200" s="107">
        <v>17526</v>
      </c>
      <c r="D2200" s="107">
        <v>42816</v>
      </c>
      <c r="E2200" s="107">
        <v>42821</v>
      </c>
      <c r="F2200" s="108">
        <v>42835</v>
      </c>
      <c r="G2200" s="109">
        <v>67000</v>
      </c>
      <c r="H2200" s="109">
        <v>34.880000000000003</v>
      </c>
      <c r="I2200" s="109">
        <v>0</v>
      </c>
      <c r="J2200" s="109">
        <f t="shared" si="34"/>
        <v>67034.880000000005</v>
      </c>
    </row>
    <row r="2201" spans="1:10" s="102" customFormat="1" ht="18" customHeight="1" x14ac:dyDescent="0.2">
      <c r="A2201" s="106" t="s">
        <v>170</v>
      </c>
      <c r="B2201" s="106" t="s">
        <v>13</v>
      </c>
      <c r="C2201" s="107">
        <v>17526</v>
      </c>
      <c r="D2201" s="107">
        <v>42816</v>
      </c>
      <c r="E2201" s="107">
        <v>42821</v>
      </c>
      <c r="F2201" s="108">
        <v>42835</v>
      </c>
      <c r="G2201" s="109">
        <v>201000</v>
      </c>
      <c r="H2201" s="109">
        <v>104.63</v>
      </c>
      <c r="I2201" s="109">
        <v>0</v>
      </c>
      <c r="J2201" s="109">
        <f t="shared" si="34"/>
        <v>201104.63</v>
      </c>
    </row>
    <row r="2202" spans="1:10" s="102" customFormat="1" ht="18" customHeight="1" x14ac:dyDescent="0.2">
      <c r="A2202" s="106" t="s">
        <v>32</v>
      </c>
      <c r="B2202" s="106" t="s">
        <v>13</v>
      </c>
      <c r="C2202" s="107">
        <v>11049</v>
      </c>
      <c r="D2202" s="107">
        <v>42838</v>
      </c>
      <c r="E2202" s="107">
        <v>42964</v>
      </c>
      <c r="F2202" s="108">
        <v>43005</v>
      </c>
      <c r="G2202" s="109">
        <v>52000</v>
      </c>
      <c r="H2202" s="109">
        <v>237.92</v>
      </c>
      <c r="I2202" s="109">
        <v>0</v>
      </c>
      <c r="J2202" s="109">
        <f t="shared" si="34"/>
        <v>52237.919999999998</v>
      </c>
    </row>
    <row r="2203" spans="1:10" s="102" customFormat="1" ht="18" customHeight="1" x14ac:dyDescent="0.2">
      <c r="A2203" s="106" t="s">
        <v>32</v>
      </c>
      <c r="B2203" s="106" t="s">
        <v>17</v>
      </c>
      <c r="C2203" s="107">
        <v>7433</v>
      </c>
      <c r="D2203" s="107">
        <v>42906</v>
      </c>
      <c r="E2203" s="107">
        <v>42928</v>
      </c>
      <c r="F2203" s="108">
        <v>42965</v>
      </c>
      <c r="G2203" s="109">
        <v>9000</v>
      </c>
      <c r="H2203" s="109">
        <v>14.55</v>
      </c>
      <c r="I2203" s="109">
        <v>0</v>
      </c>
      <c r="J2203" s="109">
        <f t="shared" si="34"/>
        <v>9014.5499999999993</v>
      </c>
    </row>
    <row r="2204" spans="1:10" s="102" customFormat="1" ht="18" customHeight="1" x14ac:dyDescent="0.2">
      <c r="A2204" s="106" t="s">
        <v>32</v>
      </c>
      <c r="B2204" s="106" t="s">
        <v>13</v>
      </c>
      <c r="C2204" s="107">
        <v>12768</v>
      </c>
      <c r="D2204" s="107">
        <v>42466</v>
      </c>
      <c r="E2204" s="107">
        <v>42474</v>
      </c>
      <c r="F2204" s="108">
        <v>42489</v>
      </c>
      <c r="G2204" s="109">
        <v>25000</v>
      </c>
      <c r="H2204" s="109">
        <v>15.75</v>
      </c>
      <c r="I2204" s="109">
        <v>0</v>
      </c>
      <c r="J2204" s="109">
        <f t="shared" si="34"/>
        <v>25015.75</v>
      </c>
    </row>
    <row r="2205" spans="1:10" s="102" customFormat="1" ht="18" customHeight="1" x14ac:dyDescent="0.2">
      <c r="A2205" s="106" t="s">
        <v>32</v>
      </c>
      <c r="B2205" s="106" t="s">
        <v>13</v>
      </c>
      <c r="C2205" s="107">
        <v>12806</v>
      </c>
      <c r="D2205" s="107">
        <v>43161</v>
      </c>
      <c r="E2205" s="107">
        <v>43179</v>
      </c>
      <c r="F2205" s="108">
        <v>43195</v>
      </c>
      <c r="G2205" s="109">
        <v>35000</v>
      </c>
      <c r="H2205" s="109">
        <v>130.41</v>
      </c>
      <c r="I2205" s="109">
        <v>0</v>
      </c>
      <c r="J2205" s="109">
        <f t="shared" si="34"/>
        <v>35130.410000000003</v>
      </c>
    </row>
    <row r="2206" spans="1:10" s="102" customFormat="1" ht="18" customHeight="1" x14ac:dyDescent="0.2">
      <c r="A2206" s="106" t="s">
        <v>32</v>
      </c>
      <c r="B2206" s="106" t="s">
        <v>13</v>
      </c>
      <c r="C2206" s="107">
        <v>12945</v>
      </c>
      <c r="D2206" s="107">
        <v>41908</v>
      </c>
      <c r="E2206" s="107">
        <v>41920</v>
      </c>
      <c r="F2206" s="108">
        <v>41946</v>
      </c>
      <c r="G2206" s="109">
        <v>16500</v>
      </c>
      <c r="H2206" s="109">
        <v>17.420000000000002</v>
      </c>
      <c r="I2206" s="109">
        <v>0</v>
      </c>
      <c r="J2206" s="109">
        <f t="shared" si="34"/>
        <v>16517.419999999998</v>
      </c>
    </row>
    <row r="2207" spans="1:10" s="102" customFormat="1" ht="18" customHeight="1" x14ac:dyDescent="0.2">
      <c r="A2207" s="106" t="s">
        <v>32</v>
      </c>
      <c r="B2207" s="106" t="s">
        <v>13</v>
      </c>
      <c r="C2207" s="107">
        <v>10827</v>
      </c>
      <c r="D2207" s="107">
        <v>41924</v>
      </c>
      <c r="E2207" s="107">
        <v>41927</v>
      </c>
      <c r="F2207" s="108">
        <v>41933</v>
      </c>
      <c r="G2207" s="109">
        <v>10000</v>
      </c>
      <c r="H2207" s="109">
        <v>2.5</v>
      </c>
      <c r="I2207" s="109">
        <v>0</v>
      </c>
      <c r="J2207" s="109">
        <f t="shared" si="34"/>
        <v>10002.5</v>
      </c>
    </row>
    <row r="2208" spans="1:10" s="102" customFormat="1" ht="18" customHeight="1" x14ac:dyDescent="0.2">
      <c r="A2208" s="106" t="s">
        <v>32</v>
      </c>
      <c r="B2208" s="106" t="s">
        <v>17</v>
      </c>
      <c r="C2208" s="107">
        <v>10076</v>
      </c>
      <c r="D2208" s="107">
        <v>42924</v>
      </c>
      <c r="E2208" s="107">
        <v>42936</v>
      </c>
      <c r="F2208" s="108">
        <v>42948</v>
      </c>
      <c r="G2208" s="109">
        <v>9500</v>
      </c>
      <c r="H2208" s="109">
        <v>6.25</v>
      </c>
      <c r="I2208" s="109">
        <v>0</v>
      </c>
      <c r="J2208" s="109">
        <f t="shared" si="34"/>
        <v>9506.25</v>
      </c>
    </row>
    <row r="2209" spans="1:10" s="102" customFormat="1" ht="18" customHeight="1" x14ac:dyDescent="0.2">
      <c r="A2209" s="106" t="s">
        <v>32</v>
      </c>
      <c r="B2209" s="106" t="s">
        <v>13</v>
      </c>
      <c r="C2209" s="107">
        <v>15713</v>
      </c>
      <c r="D2209" s="107">
        <v>42357</v>
      </c>
      <c r="E2209" s="107">
        <v>42360</v>
      </c>
      <c r="F2209" s="108">
        <v>42384</v>
      </c>
      <c r="G2209" s="109">
        <v>29000</v>
      </c>
      <c r="H2209" s="109">
        <v>21.75</v>
      </c>
      <c r="I2209" s="109">
        <v>0</v>
      </c>
      <c r="J2209" s="109">
        <f t="shared" si="34"/>
        <v>29021.75</v>
      </c>
    </row>
    <row r="2210" spans="1:10" s="102" customFormat="1" ht="18" customHeight="1" x14ac:dyDescent="0.2">
      <c r="A2210" s="106" t="s">
        <v>32</v>
      </c>
      <c r="B2210" s="106" t="s">
        <v>13</v>
      </c>
      <c r="C2210" s="107">
        <v>15648</v>
      </c>
      <c r="D2210" s="107">
        <v>41958</v>
      </c>
      <c r="E2210" s="107">
        <v>41962</v>
      </c>
      <c r="F2210" s="108">
        <v>41991</v>
      </c>
      <c r="G2210" s="109">
        <v>25500</v>
      </c>
      <c r="H2210" s="109">
        <v>23.38</v>
      </c>
      <c r="I2210" s="109">
        <v>0</v>
      </c>
      <c r="J2210" s="109">
        <f t="shared" si="34"/>
        <v>25523.38</v>
      </c>
    </row>
    <row r="2211" spans="1:10" s="102" customFormat="1" ht="18" customHeight="1" x14ac:dyDescent="0.2">
      <c r="A2211" s="106" t="s">
        <v>32</v>
      </c>
      <c r="B2211" s="106" t="s">
        <v>17</v>
      </c>
      <c r="C2211" s="107">
        <v>9994</v>
      </c>
      <c r="D2211" s="107">
        <v>42423</v>
      </c>
      <c r="E2211" s="107">
        <v>42437</v>
      </c>
      <c r="F2211" s="108">
        <v>42492</v>
      </c>
      <c r="G2211" s="109">
        <v>5500</v>
      </c>
      <c r="H2211" s="109">
        <v>10.54</v>
      </c>
      <c r="I2211" s="109">
        <v>0</v>
      </c>
      <c r="J2211" s="109">
        <f t="shared" si="34"/>
        <v>5510.54</v>
      </c>
    </row>
    <row r="2212" spans="1:10" s="102" customFormat="1" ht="18" customHeight="1" x14ac:dyDescent="0.2">
      <c r="A2212" s="106" t="s">
        <v>31</v>
      </c>
      <c r="B2212" s="106" t="s">
        <v>13</v>
      </c>
      <c r="C2212" s="107">
        <v>20177</v>
      </c>
      <c r="D2212" s="107">
        <v>42353</v>
      </c>
      <c r="E2212" s="107">
        <v>42367</v>
      </c>
      <c r="F2212" s="108">
        <v>42388</v>
      </c>
      <c r="G2212" s="109">
        <v>63000</v>
      </c>
      <c r="H2212" s="109">
        <v>61.26</v>
      </c>
      <c r="I2212" s="109">
        <v>0</v>
      </c>
      <c r="J2212" s="109">
        <f t="shared" si="34"/>
        <v>63061.26</v>
      </c>
    </row>
    <row r="2213" spans="1:10" s="102" customFormat="1" ht="18" customHeight="1" x14ac:dyDescent="0.2">
      <c r="A2213" s="106" t="s">
        <v>33</v>
      </c>
      <c r="B2213" s="106" t="s">
        <v>13</v>
      </c>
      <c r="C2213" s="107">
        <v>20177</v>
      </c>
      <c r="D2213" s="107">
        <v>42353</v>
      </c>
      <c r="E2213" s="107">
        <v>42367</v>
      </c>
      <c r="F2213" s="108">
        <v>42388</v>
      </c>
      <c r="G2213" s="109">
        <v>63000</v>
      </c>
      <c r="H2213" s="109">
        <v>61.26</v>
      </c>
      <c r="I2213" s="109">
        <v>0</v>
      </c>
      <c r="J2213" s="109">
        <f t="shared" si="34"/>
        <v>63061.26</v>
      </c>
    </row>
    <row r="2214" spans="1:10" s="102" customFormat="1" ht="18" customHeight="1" x14ac:dyDescent="0.2">
      <c r="A2214" s="106" t="s">
        <v>32</v>
      </c>
      <c r="B2214" s="106" t="s">
        <v>17</v>
      </c>
      <c r="C2214" s="107">
        <v>9436</v>
      </c>
      <c r="D2214" s="107">
        <v>42638</v>
      </c>
      <c r="E2214" s="107">
        <v>42640</v>
      </c>
      <c r="F2214" s="108">
        <v>42654</v>
      </c>
      <c r="G2214" s="109">
        <v>10000</v>
      </c>
      <c r="H2214" s="109">
        <v>4.4000000000000004</v>
      </c>
      <c r="I2214" s="109">
        <v>0</v>
      </c>
      <c r="J2214" s="109">
        <f t="shared" si="34"/>
        <v>10004.4</v>
      </c>
    </row>
    <row r="2215" spans="1:10" s="102" customFormat="1" ht="18" customHeight="1" x14ac:dyDescent="0.2">
      <c r="A2215" s="106" t="s">
        <v>32</v>
      </c>
      <c r="B2215" s="106" t="s">
        <v>13</v>
      </c>
      <c r="C2215" s="107">
        <v>11445</v>
      </c>
      <c r="D2215" s="107">
        <v>41837</v>
      </c>
      <c r="E2215" s="107">
        <v>41858</v>
      </c>
      <c r="F2215" s="108">
        <v>41899</v>
      </c>
      <c r="G2215" s="109">
        <v>21000</v>
      </c>
      <c r="H2215" s="109">
        <v>36.17</v>
      </c>
      <c r="I2215" s="109">
        <v>0</v>
      </c>
      <c r="J2215" s="109">
        <f t="shared" si="34"/>
        <v>21036.17</v>
      </c>
    </row>
    <row r="2216" spans="1:10" s="102" customFormat="1" ht="18" customHeight="1" x14ac:dyDescent="0.2">
      <c r="A2216" s="106" t="s">
        <v>32</v>
      </c>
      <c r="B2216" s="106" t="s">
        <v>17</v>
      </c>
      <c r="C2216" s="107">
        <v>17295</v>
      </c>
      <c r="D2216" s="107">
        <v>42564</v>
      </c>
      <c r="E2216" s="107">
        <v>42566</v>
      </c>
      <c r="F2216" s="108">
        <v>42590</v>
      </c>
      <c r="G2216" s="109">
        <v>21000</v>
      </c>
      <c r="H2216" s="109">
        <v>14.96</v>
      </c>
      <c r="I2216" s="109">
        <v>0</v>
      </c>
      <c r="J2216" s="109">
        <f t="shared" si="34"/>
        <v>21014.959999999999</v>
      </c>
    </row>
    <row r="2217" spans="1:10" s="102" customFormat="1" ht="18" customHeight="1" x14ac:dyDescent="0.2">
      <c r="A2217" s="106" t="s">
        <v>32</v>
      </c>
      <c r="B2217" s="106" t="s">
        <v>13</v>
      </c>
      <c r="C2217" s="107">
        <v>12189</v>
      </c>
      <c r="D2217" s="107">
        <v>42764</v>
      </c>
      <c r="E2217" s="107">
        <v>42769</v>
      </c>
      <c r="F2217" s="108">
        <v>42779</v>
      </c>
      <c r="G2217" s="109">
        <v>22000</v>
      </c>
      <c r="H2217" s="109">
        <v>9.0399999999999991</v>
      </c>
      <c r="I2217" s="109">
        <v>0</v>
      </c>
      <c r="J2217" s="109">
        <f t="shared" si="34"/>
        <v>22009.040000000001</v>
      </c>
    </row>
    <row r="2218" spans="1:10" s="102" customFormat="1" ht="18" customHeight="1" x14ac:dyDescent="0.2">
      <c r="A2218" s="106" t="s">
        <v>37</v>
      </c>
      <c r="B2218" s="106" t="s">
        <v>13</v>
      </c>
      <c r="C2218" s="107">
        <v>17399</v>
      </c>
      <c r="D2218" s="107">
        <v>43125</v>
      </c>
      <c r="E2218" s="107">
        <v>43164</v>
      </c>
      <c r="F2218" s="108">
        <v>43164</v>
      </c>
      <c r="G2218" s="109">
        <v>20000</v>
      </c>
      <c r="H2218" s="109">
        <f>10.68+10.68</f>
        <v>21.36</v>
      </c>
      <c r="I2218" s="109">
        <v>0</v>
      </c>
      <c r="J2218" s="109">
        <f t="shared" si="34"/>
        <v>20021.36</v>
      </c>
    </row>
    <row r="2219" spans="1:10" s="102" customFormat="1" ht="18" customHeight="1" x14ac:dyDescent="0.2">
      <c r="A2219" s="106" t="s">
        <v>32</v>
      </c>
      <c r="B2219" s="106" t="s">
        <v>13</v>
      </c>
      <c r="C2219" s="107">
        <v>12596</v>
      </c>
      <c r="D2219" s="107">
        <v>42577</v>
      </c>
      <c r="E2219" s="107">
        <v>42583</v>
      </c>
      <c r="F2219" s="108">
        <v>42607</v>
      </c>
      <c r="G2219" s="109">
        <v>10500</v>
      </c>
      <c r="H2219" s="109">
        <v>8.6300000000000008</v>
      </c>
      <c r="I2219" s="109">
        <v>0</v>
      </c>
      <c r="J2219" s="109">
        <f t="shared" si="34"/>
        <v>10508.63</v>
      </c>
    </row>
    <row r="2220" spans="1:10" s="102" customFormat="1" ht="18" customHeight="1" x14ac:dyDescent="0.2">
      <c r="A2220" s="106" t="s">
        <v>32</v>
      </c>
      <c r="B2220" s="106" t="s">
        <v>13</v>
      </c>
      <c r="C2220" s="107">
        <v>16725</v>
      </c>
      <c r="D2220" s="107">
        <v>43058</v>
      </c>
      <c r="E2220" s="107">
        <v>43059</v>
      </c>
      <c r="F2220" s="108">
        <v>43081</v>
      </c>
      <c r="G2220" s="109">
        <v>22500</v>
      </c>
      <c r="H2220" s="109">
        <v>14.18</v>
      </c>
      <c r="I2220" s="109">
        <v>0</v>
      </c>
      <c r="J2220" s="109">
        <f t="shared" si="34"/>
        <v>22514.18</v>
      </c>
    </row>
    <row r="2221" spans="1:10" s="102" customFormat="1" ht="18" customHeight="1" x14ac:dyDescent="0.2">
      <c r="A2221" s="106" t="s">
        <v>32</v>
      </c>
      <c r="B2221" s="106" t="s">
        <v>13</v>
      </c>
      <c r="C2221" s="107">
        <v>11240</v>
      </c>
      <c r="D2221" s="107">
        <v>42312</v>
      </c>
      <c r="E2221" s="107">
        <v>42319</v>
      </c>
      <c r="F2221" s="108">
        <v>42389</v>
      </c>
      <c r="G2221" s="109">
        <v>22000</v>
      </c>
      <c r="H2221" s="109">
        <v>47.07</v>
      </c>
      <c r="I2221" s="109">
        <v>0</v>
      </c>
      <c r="J2221" s="109">
        <f t="shared" si="34"/>
        <v>22047.07</v>
      </c>
    </row>
    <row r="2222" spans="1:10" s="102" customFormat="1" ht="18" customHeight="1" x14ac:dyDescent="0.2">
      <c r="A2222" s="106" t="s">
        <v>31</v>
      </c>
      <c r="B2222" s="106" t="s">
        <v>17</v>
      </c>
      <c r="C2222" s="107">
        <v>22806</v>
      </c>
      <c r="D2222" s="107">
        <v>43184</v>
      </c>
      <c r="E2222" s="107">
        <v>43186</v>
      </c>
      <c r="F2222" s="108">
        <v>43231</v>
      </c>
      <c r="G2222" s="109">
        <v>88000</v>
      </c>
      <c r="H2222" s="109">
        <v>103.67</v>
      </c>
      <c r="I2222" s="109">
        <v>0</v>
      </c>
      <c r="J2222" s="109">
        <f t="shared" si="34"/>
        <v>88103.67</v>
      </c>
    </row>
    <row r="2223" spans="1:10" s="102" customFormat="1" ht="18" customHeight="1" x14ac:dyDescent="0.2">
      <c r="A2223" s="106" t="s">
        <v>32</v>
      </c>
      <c r="B2223" s="106" t="s">
        <v>13</v>
      </c>
      <c r="C2223" s="107">
        <v>11224</v>
      </c>
      <c r="D2223" s="107">
        <v>42209</v>
      </c>
      <c r="E2223" s="107">
        <v>42215</v>
      </c>
      <c r="F2223" s="108">
        <v>42412</v>
      </c>
      <c r="G2223" s="109">
        <v>29500</v>
      </c>
      <c r="H2223" s="109">
        <v>166.35</v>
      </c>
      <c r="I2223" s="109">
        <v>0</v>
      </c>
      <c r="J2223" s="109">
        <f t="shared" si="34"/>
        <v>29666.35</v>
      </c>
    </row>
    <row r="2224" spans="1:10" s="102" customFormat="1" ht="18" customHeight="1" x14ac:dyDescent="0.2">
      <c r="A2224" s="106" t="s">
        <v>32</v>
      </c>
      <c r="B2224" s="106" t="s">
        <v>13</v>
      </c>
      <c r="C2224" s="107">
        <v>10028</v>
      </c>
      <c r="D2224" s="107">
        <v>42732</v>
      </c>
      <c r="E2224" s="107">
        <v>42734</v>
      </c>
      <c r="F2224" s="108">
        <v>42752</v>
      </c>
      <c r="G2224" s="109">
        <v>9500</v>
      </c>
      <c r="H2224" s="109">
        <v>5.27</v>
      </c>
      <c r="I2224" s="109">
        <v>0</v>
      </c>
      <c r="J2224" s="109">
        <f t="shared" si="34"/>
        <v>9505.27</v>
      </c>
    </row>
    <row r="2225" spans="1:10" s="102" customFormat="1" ht="18" customHeight="1" x14ac:dyDescent="0.2">
      <c r="A2225" s="106" t="s">
        <v>32</v>
      </c>
      <c r="B2225" s="106" t="s">
        <v>13</v>
      </c>
      <c r="C2225" s="107">
        <v>9192</v>
      </c>
      <c r="D2225" s="107">
        <v>42478</v>
      </c>
      <c r="E2225" s="107">
        <v>42482</v>
      </c>
      <c r="F2225" s="108">
        <v>42524</v>
      </c>
      <c r="G2225" s="109">
        <v>20000</v>
      </c>
      <c r="H2225" s="109">
        <v>25.2</v>
      </c>
      <c r="I2225" s="109">
        <v>0</v>
      </c>
      <c r="J2225" s="109">
        <f t="shared" si="34"/>
        <v>20025.2</v>
      </c>
    </row>
    <row r="2226" spans="1:10" s="102" customFormat="1" ht="18" customHeight="1" x14ac:dyDescent="0.2">
      <c r="A2226" s="106" t="s">
        <v>32</v>
      </c>
      <c r="B2226" s="106" t="s">
        <v>13</v>
      </c>
      <c r="C2226" s="107">
        <v>9919</v>
      </c>
      <c r="D2226" s="107">
        <v>41798</v>
      </c>
      <c r="E2226" s="107">
        <v>41837</v>
      </c>
      <c r="F2226" s="108">
        <v>41949</v>
      </c>
      <c r="G2226" s="109">
        <v>31000</v>
      </c>
      <c r="H2226" s="109">
        <v>130.02000000000001</v>
      </c>
      <c r="I2226" s="109">
        <v>0</v>
      </c>
      <c r="J2226" s="109">
        <f t="shared" si="34"/>
        <v>31130.02</v>
      </c>
    </row>
    <row r="2227" spans="1:10" s="102" customFormat="1" ht="18" customHeight="1" x14ac:dyDescent="0.2">
      <c r="A2227" s="106" t="s">
        <v>32</v>
      </c>
      <c r="B2227" s="106" t="s">
        <v>13</v>
      </c>
      <c r="C2227" s="107">
        <v>12782</v>
      </c>
      <c r="D2227" s="107">
        <v>43181</v>
      </c>
      <c r="E2227" s="107">
        <v>43187</v>
      </c>
      <c r="F2227" s="108">
        <v>43228</v>
      </c>
      <c r="G2227" s="109">
        <v>16000</v>
      </c>
      <c r="H2227" s="109">
        <v>20.6</v>
      </c>
      <c r="I2227" s="109">
        <v>0</v>
      </c>
      <c r="J2227" s="109">
        <f t="shared" si="34"/>
        <v>16020.6</v>
      </c>
    </row>
    <row r="2228" spans="1:10" s="102" customFormat="1" ht="18" customHeight="1" x14ac:dyDescent="0.2">
      <c r="A2228" s="106" t="s">
        <v>37</v>
      </c>
      <c r="B2228" s="106" t="s">
        <v>17</v>
      </c>
      <c r="C2228" s="107">
        <v>30923</v>
      </c>
      <c r="D2228" s="107">
        <v>41838</v>
      </c>
      <c r="E2228" s="107">
        <v>41862</v>
      </c>
      <c r="F2228" s="108">
        <v>41870</v>
      </c>
      <c r="G2228" s="109">
        <v>20000</v>
      </c>
      <c r="H2228" s="109">
        <f>8.89+8.89</f>
        <v>17.78</v>
      </c>
      <c r="I2228" s="109">
        <v>0</v>
      </c>
      <c r="J2228" s="109">
        <f t="shared" si="34"/>
        <v>20017.78</v>
      </c>
    </row>
    <row r="2229" spans="1:10" s="102" customFormat="1" ht="18" customHeight="1" x14ac:dyDescent="0.2">
      <c r="A2229" s="106" t="s">
        <v>32</v>
      </c>
      <c r="B2229" s="106" t="s">
        <v>17</v>
      </c>
      <c r="C2229" s="107">
        <v>12864</v>
      </c>
      <c r="D2229" s="107">
        <v>42172</v>
      </c>
      <c r="E2229" s="107">
        <v>42180</v>
      </c>
      <c r="F2229" s="108">
        <v>42219</v>
      </c>
      <c r="G2229" s="109">
        <v>11000</v>
      </c>
      <c r="H2229" s="109">
        <v>14.35</v>
      </c>
      <c r="I2229" s="109">
        <v>0</v>
      </c>
      <c r="J2229" s="109">
        <f t="shared" si="34"/>
        <v>11014.35</v>
      </c>
    </row>
    <row r="2230" spans="1:10" s="102" customFormat="1" ht="18" customHeight="1" x14ac:dyDescent="0.2">
      <c r="A2230" s="106" t="s">
        <v>37</v>
      </c>
      <c r="B2230" s="106" t="s">
        <v>13</v>
      </c>
      <c r="C2230" s="107">
        <v>11859</v>
      </c>
      <c r="D2230" s="107">
        <v>42155</v>
      </c>
      <c r="E2230" s="107">
        <v>42177</v>
      </c>
      <c r="F2230" s="108">
        <v>42185</v>
      </c>
      <c r="G2230" s="109">
        <v>20000</v>
      </c>
      <c r="H2230" s="109">
        <f>8.33+8.33</f>
        <v>16.66</v>
      </c>
      <c r="I2230" s="109">
        <v>0</v>
      </c>
      <c r="J2230" s="109">
        <f t="shared" si="34"/>
        <v>20016.66</v>
      </c>
    </row>
    <row r="2231" spans="1:10" s="102" customFormat="1" ht="18" customHeight="1" x14ac:dyDescent="0.2">
      <c r="A2231" s="106" t="s">
        <v>32</v>
      </c>
      <c r="B2231" s="106" t="s">
        <v>13</v>
      </c>
      <c r="C2231" s="107">
        <v>19975</v>
      </c>
      <c r="D2231" s="107">
        <v>43244</v>
      </c>
      <c r="E2231" s="107">
        <v>43257</v>
      </c>
      <c r="F2231" s="108">
        <v>43284</v>
      </c>
      <c r="G2231" s="109">
        <v>55000</v>
      </c>
      <c r="H2231" s="109">
        <v>60.27</v>
      </c>
      <c r="I2231" s="109">
        <v>0</v>
      </c>
      <c r="J2231" s="109">
        <f t="shared" si="34"/>
        <v>55060.27</v>
      </c>
    </row>
    <row r="2232" spans="1:10" s="102" customFormat="1" ht="18" customHeight="1" x14ac:dyDescent="0.2">
      <c r="A2232" s="106" t="s">
        <v>35</v>
      </c>
      <c r="B2232" s="106" t="s">
        <v>13</v>
      </c>
      <c r="C2232" s="107">
        <v>19975</v>
      </c>
      <c r="D2232" s="107">
        <v>43244</v>
      </c>
      <c r="E2232" s="107">
        <v>43257</v>
      </c>
      <c r="F2232" s="108">
        <v>43284</v>
      </c>
      <c r="G2232" s="109">
        <v>55000</v>
      </c>
      <c r="H2232" s="109">
        <v>60.27</v>
      </c>
      <c r="I2232" s="109">
        <v>0</v>
      </c>
      <c r="J2232" s="109">
        <f t="shared" si="34"/>
        <v>55060.27</v>
      </c>
    </row>
    <row r="2233" spans="1:10" s="102" customFormat="1" ht="18" customHeight="1" x14ac:dyDescent="0.2">
      <c r="A2233" s="106" t="s">
        <v>32</v>
      </c>
      <c r="B2233" s="106" t="s">
        <v>13</v>
      </c>
      <c r="C2233" s="107">
        <v>14054</v>
      </c>
      <c r="D2233" s="107">
        <v>42227</v>
      </c>
      <c r="E2233" s="107">
        <v>42255</v>
      </c>
      <c r="F2233" s="108">
        <v>42269</v>
      </c>
      <c r="G2233" s="109">
        <v>9500</v>
      </c>
      <c r="H2233" s="109">
        <v>11.08</v>
      </c>
      <c r="I2233" s="109">
        <v>0</v>
      </c>
      <c r="J2233" s="109">
        <f t="shared" si="34"/>
        <v>9511.08</v>
      </c>
    </row>
    <row r="2234" spans="1:10" s="102" customFormat="1" ht="18" customHeight="1" x14ac:dyDescent="0.2">
      <c r="A2234" s="106" t="s">
        <v>32</v>
      </c>
      <c r="B2234" s="106" t="s">
        <v>17</v>
      </c>
      <c r="C2234" s="107">
        <v>6394</v>
      </c>
      <c r="D2234" s="107">
        <v>41816</v>
      </c>
      <c r="E2234" s="107">
        <v>41823</v>
      </c>
      <c r="F2234" s="108">
        <v>41851</v>
      </c>
      <c r="G2234" s="109">
        <v>9000</v>
      </c>
      <c r="H2234" s="109">
        <v>8.76</v>
      </c>
      <c r="I2234" s="109">
        <v>0</v>
      </c>
      <c r="J2234" s="109">
        <f t="shared" si="34"/>
        <v>9008.76</v>
      </c>
    </row>
    <row r="2235" spans="1:10" s="102" customFormat="1" ht="18" customHeight="1" x14ac:dyDescent="0.2">
      <c r="A2235" s="106" t="s">
        <v>31</v>
      </c>
      <c r="B2235" s="106" t="s">
        <v>13</v>
      </c>
      <c r="C2235" s="107">
        <v>19869</v>
      </c>
      <c r="D2235" s="107">
        <v>42176</v>
      </c>
      <c r="E2235" s="107">
        <v>42180</v>
      </c>
      <c r="F2235" s="108">
        <v>42201</v>
      </c>
      <c r="G2235" s="109">
        <v>31000</v>
      </c>
      <c r="H2235" s="109">
        <v>21.52</v>
      </c>
      <c r="I2235" s="109">
        <v>0</v>
      </c>
      <c r="J2235" s="109">
        <f t="shared" si="34"/>
        <v>31021.52</v>
      </c>
    </row>
    <row r="2236" spans="1:10" s="102" customFormat="1" ht="18" customHeight="1" x14ac:dyDescent="0.2">
      <c r="A2236" s="106" t="s">
        <v>33</v>
      </c>
      <c r="B2236" s="106" t="s">
        <v>13</v>
      </c>
      <c r="C2236" s="107">
        <v>19869</v>
      </c>
      <c r="D2236" s="107">
        <v>42176</v>
      </c>
      <c r="E2236" s="107">
        <v>42180</v>
      </c>
      <c r="F2236" s="108">
        <v>42201</v>
      </c>
      <c r="G2236" s="109">
        <v>31000</v>
      </c>
      <c r="H2236" s="109">
        <v>21.52</v>
      </c>
      <c r="I2236" s="109">
        <v>0</v>
      </c>
      <c r="J2236" s="109">
        <f t="shared" si="34"/>
        <v>31021.52</v>
      </c>
    </row>
    <row r="2237" spans="1:10" s="102" customFormat="1" ht="18" customHeight="1" x14ac:dyDescent="0.2">
      <c r="A2237" s="106" t="s">
        <v>170</v>
      </c>
      <c r="B2237" s="106" t="s">
        <v>13</v>
      </c>
      <c r="C2237" s="107">
        <v>19869</v>
      </c>
      <c r="D2237" s="107">
        <v>42176</v>
      </c>
      <c r="E2237" s="107">
        <v>42180</v>
      </c>
      <c r="F2237" s="108">
        <v>42201</v>
      </c>
      <c r="G2237" s="109">
        <v>31000</v>
      </c>
      <c r="H2237" s="109">
        <v>21.52</v>
      </c>
      <c r="I2237" s="109">
        <v>0</v>
      </c>
      <c r="J2237" s="109">
        <f t="shared" si="34"/>
        <v>31021.52</v>
      </c>
    </row>
    <row r="2238" spans="1:10" s="102" customFormat="1" ht="18" customHeight="1" x14ac:dyDescent="0.2">
      <c r="A2238" s="106" t="s">
        <v>32</v>
      </c>
      <c r="B2238" s="106" t="s">
        <v>13</v>
      </c>
      <c r="C2238" s="107">
        <v>14600</v>
      </c>
      <c r="D2238" s="107">
        <v>43243</v>
      </c>
      <c r="E2238" s="107">
        <v>43249</v>
      </c>
      <c r="F2238" s="108">
        <v>43258</v>
      </c>
      <c r="G2238" s="109">
        <v>15500</v>
      </c>
      <c r="H2238" s="109">
        <v>6.37</v>
      </c>
      <c r="I2238" s="109">
        <v>0</v>
      </c>
      <c r="J2238" s="109">
        <f t="shared" si="34"/>
        <v>15506.37</v>
      </c>
    </row>
    <row r="2239" spans="1:10" s="102" customFormat="1" ht="18" customHeight="1" x14ac:dyDescent="0.2">
      <c r="A2239" s="106" t="s">
        <v>32</v>
      </c>
      <c r="B2239" s="106" t="s">
        <v>17</v>
      </c>
      <c r="C2239" s="107">
        <v>14433</v>
      </c>
      <c r="D2239" s="107">
        <v>43334</v>
      </c>
      <c r="E2239" s="107">
        <v>43383</v>
      </c>
      <c r="F2239" s="108">
        <v>43460</v>
      </c>
      <c r="G2239" s="109">
        <v>11500</v>
      </c>
      <c r="H2239" s="109">
        <v>38.28</v>
      </c>
      <c r="I2239" s="109">
        <v>0</v>
      </c>
      <c r="J2239" s="109">
        <f t="shared" si="34"/>
        <v>11538.28</v>
      </c>
    </row>
    <row r="2240" spans="1:10" s="102" customFormat="1" ht="18" customHeight="1" x14ac:dyDescent="0.2">
      <c r="A2240" s="106" t="s">
        <v>32</v>
      </c>
      <c r="B2240" s="106" t="s">
        <v>17</v>
      </c>
      <c r="C2240" s="107">
        <v>13693</v>
      </c>
      <c r="D2240" s="107">
        <v>42955</v>
      </c>
      <c r="E2240" s="107">
        <v>42961</v>
      </c>
      <c r="F2240" s="108">
        <v>42965</v>
      </c>
      <c r="G2240" s="109">
        <v>20000</v>
      </c>
      <c r="H2240" s="109">
        <v>5.49</v>
      </c>
      <c r="I2240" s="109">
        <v>0</v>
      </c>
      <c r="J2240" s="109">
        <f t="shared" si="34"/>
        <v>20005.490000000002</v>
      </c>
    </row>
    <row r="2241" spans="1:10" s="102" customFormat="1" ht="18" customHeight="1" x14ac:dyDescent="0.2">
      <c r="A2241" s="106" t="s">
        <v>32</v>
      </c>
      <c r="B2241" s="106" t="s">
        <v>13</v>
      </c>
      <c r="C2241" s="107">
        <v>18312</v>
      </c>
      <c r="D2241" s="107">
        <v>41924</v>
      </c>
      <c r="E2241" s="107">
        <v>41928</v>
      </c>
      <c r="F2241" s="108">
        <v>41948</v>
      </c>
      <c r="G2241" s="109">
        <v>84000</v>
      </c>
      <c r="H2241" s="109">
        <v>56</v>
      </c>
      <c r="I2241" s="109">
        <v>0</v>
      </c>
      <c r="J2241" s="109">
        <f t="shared" si="34"/>
        <v>84056</v>
      </c>
    </row>
    <row r="2242" spans="1:10" s="102" customFormat="1" ht="18" customHeight="1" x14ac:dyDescent="0.2">
      <c r="A2242" s="106" t="s">
        <v>35</v>
      </c>
      <c r="B2242" s="106" t="s">
        <v>13</v>
      </c>
      <c r="C2242" s="107">
        <v>18312</v>
      </c>
      <c r="D2242" s="107">
        <v>41924</v>
      </c>
      <c r="E2242" s="107">
        <v>41928</v>
      </c>
      <c r="F2242" s="108">
        <v>41948</v>
      </c>
      <c r="G2242" s="109">
        <v>84000</v>
      </c>
      <c r="H2242" s="109">
        <v>56</v>
      </c>
      <c r="I2242" s="109">
        <v>0</v>
      </c>
      <c r="J2242" s="109">
        <f t="shared" si="34"/>
        <v>84056</v>
      </c>
    </row>
    <row r="2243" spans="1:10" s="102" customFormat="1" ht="18" customHeight="1" x14ac:dyDescent="0.2">
      <c r="A2243" s="106" t="s">
        <v>31</v>
      </c>
      <c r="B2243" s="106" t="s">
        <v>13</v>
      </c>
      <c r="C2243" s="107">
        <v>20330</v>
      </c>
      <c r="D2243" s="107">
        <v>43293</v>
      </c>
      <c r="E2243" s="107">
        <v>43297</v>
      </c>
      <c r="F2243" s="108">
        <v>43340</v>
      </c>
      <c r="G2243" s="109">
        <v>19200</v>
      </c>
      <c r="H2243" s="109">
        <v>24.72</v>
      </c>
      <c r="I2243" s="109">
        <v>4800</v>
      </c>
      <c r="J2243" s="109">
        <f t="shared" si="34"/>
        <v>24024.720000000001</v>
      </c>
    </row>
    <row r="2244" spans="1:10" s="102" customFormat="1" ht="18" customHeight="1" x14ac:dyDescent="0.2">
      <c r="A2244" s="106" t="s">
        <v>33</v>
      </c>
      <c r="B2244" s="106" t="s">
        <v>13</v>
      </c>
      <c r="C2244" s="107">
        <v>20330</v>
      </c>
      <c r="D2244" s="107">
        <v>43293</v>
      </c>
      <c r="E2244" s="107">
        <v>43297</v>
      </c>
      <c r="F2244" s="108">
        <v>43340</v>
      </c>
      <c r="G2244" s="109">
        <v>19200</v>
      </c>
      <c r="H2244" s="109">
        <v>24.72</v>
      </c>
      <c r="I2244" s="109">
        <v>4800</v>
      </c>
      <c r="J2244" s="109">
        <f t="shared" si="34"/>
        <v>24024.720000000001</v>
      </c>
    </row>
    <row r="2245" spans="1:10" s="102" customFormat="1" ht="18" customHeight="1" x14ac:dyDescent="0.2">
      <c r="A2245" s="106" t="s">
        <v>170</v>
      </c>
      <c r="B2245" s="106" t="s">
        <v>13</v>
      </c>
      <c r="C2245" s="107">
        <v>20330</v>
      </c>
      <c r="D2245" s="107">
        <v>43293</v>
      </c>
      <c r="E2245" s="107">
        <v>43297</v>
      </c>
      <c r="F2245" s="108">
        <v>43340</v>
      </c>
      <c r="G2245" s="109">
        <v>19200</v>
      </c>
      <c r="H2245" s="109">
        <v>24.72</v>
      </c>
      <c r="I2245" s="109">
        <v>4800</v>
      </c>
      <c r="J2245" s="109">
        <f t="shared" si="34"/>
        <v>24024.720000000001</v>
      </c>
    </row>
    <row r="2246" spans="1:10" s="102" customFormat="1" ht="18" customHeight="1" x14ac:dyDescent="0.2">
      <c r="A2246" s="106" t="s">
        <v>32</v>
      </c>
      <c r="B2246" s="106" t="s">
        <v>17</v>
      </c>
      <c r="C2246" s="107">
        <v>15882</v>
      </c>
      <c r="D2246" s="107">
        <v>42290</v>
      </c>
      <c r="E2246" s="107">
        <v>42300</v>
      </c>
      <c r="F2246" s="108">
        <v>42310</v>
      </c>
      <c r="G2246" s="109">
        <v>16000</v>
      </c>
      <c r="H2246" s="109">
        <v>8.89</v>
      </c>
      <c r="I2246" s="109">
        <v>0</v>
      </c>
      <c r="J2246" s="109">
        <f t="shared" si="34"/>
        <v>16008.89</v>
      </c>
    </row>
    <row r="2247" spans="1:10" s="102" customFormat="1" ht="18" customHeight="1" x14ac:dyDescent="0.2">
      <c r="A2247" s="106" t="s">
        <v>32</v>
      </c>
      <c r="B2247" s="106" t="s">
        <v>13</v>
      </c>
      <c r="C2247" s="107">
        <v>18008</v>
      </c>
      <c r="D2247" s="107">
        <v>43116</v>
      </c>
      <c r="E2247" s="107">
        <v>43125</v>
      </c>
      <c r="F2247" s="108">
        <v>43168</v>
      </c>
      <c r="G2247" s="109">
        <v>16500</v>
      </c>
      <c r="H2247" s="109">
        <v>21.41</v>
      </c>
      <c r="I2247" s="109">
        <v>0</v>
      </c>
      <c r="J2247" s="109">
        <f t="shared" si="34"/>
        <v>16521.41</v>
      </c>
    </row>
    <row r="2248" spans="1:10" s="102" customFormat="1" ht="18" customHeight="1" x14ac:dyDescent="0.2">
      <c r="A2248" s="106" t="s">
        <v>32</v>
      </c>
      <c r="B2248" s="106" t="s">
        <v>13</v>
      </c>
      <c r="C2248" s="107">
        <v>11434</v>
      </c>
      <c r="D2248" s="107">
        <v>42753</v>
      </c>
      <c r="E2248" s="107">
        <v>42795</v>
      </c>
      <c r="F2248" s="108">
        <v>42836</v>
      </c>
      <c r="G2248" s="109">
        <v>32000</v>
      </c>
      <c r="H2248" s="109">
        <v>72.78</v>
      </c>
      <c r="I2248" s="109">
        <v>0</v>
      </c>
      <c r="J2248" s="109">
        <f t="shared" ref="J2248:J2311" si="35">+G2248+H2248+I2248</f>
        <v>32072.78</v>
      </c>
    </row>
    <row r="2249" spans="1:10" s="102" customFormat="1" ht="18" customHeight="1" x14ac:dyDescent="0.2">
      <c r="A2249" s="106" t="s">
        <v>31</v>
      </c>
      <c r="B2249" s="106" t="s">
        <v>17</v>
      </c>
      <c r="C2249" s="107">
        <v>30057</v>
      </c>
      <c r="D2249" s="107">
        <v>42799</v>
      </c>
      <c r="E2249" s="107">
        <v>42815</v>
      </c>
      <c r="F2249" s="108">
        <v>42895</v>
      </c>
      <c r="G2249" s="109">
        <v>44000</v>
      </c>
      <c r="H2249" s="109">
        <v>115.72</v>
      </c>
      <c r="I2249" s="109">
        <v>0</v>
      </c>
      <c r="J2249" s="109">
        <f t="shared" si="35"/>
        <v>44115.72</v>
      </c>
    </row>
    <row r="2250" spans="1:10" s="102" customFormat="1" ht="18" customHeight="1" x14ac:dyDescent="0.2">
      <c r="A2250" s="106" t="s">
        <v>36</v>
      </c>
      <c r="B2250" s="106" t="s">
        <v>17</v>
      </c>
      <c r="C2250" s="107">
        <v>30057</v>
      </c>
      <c r="D2250" s="107">
        <v>42799</v>
      </c>
      <c r="E2250" s="107">
        <v>42815</v>
      </c>
      <c r="F2250" s="108">
        <v>42927</v>
      </c>
      <c r="G2250" s="109">
        <v>44000</v>
      </c>
      <c r="H2250" s="109">
        <v>154.30000000000001</v>
      </c>
      <c r="I2250" s="109">
        <v>0</v>
      </c>
      <c r="J2250" s="109">
        <f t="shared" si="35"/>
        <v>44154.3</v>
      </c>
    </row>
    <row r="2251" spans="1:10" s="102" customFormat="1" ht="18" customHeight="1" x14ac:dyDescent="0.2">
      <c r="A2251" s="106" t="s">
        <v>32</v>
      </c>
      <c r="B2251" s="106" t="s">
        <v>13</v>
      </c>
      <c r="C2251" s="107">
        <v>9655</v>
      </c>
      <c r="D2251" s="107">
        <v>42366</v>
      </c>
      <c r="E2251" s="107">
        <v>42380</v>
      </c>
      <c r="F2251" s="108">
        <v>42403</v>
      </c>
      <c r="G2251" s="109">
        <v>12000</v>
      </c>
      <c r="H2251" s="109">
        <v>12.33</v>
      </c>
      <c r="I2251" s="109">
        <v>0</v>
      </c>
      <c r="J2251" s="109">
        <f t="shared" si="35"/>
        <v>12012.33</v>
      </c>
    </row>
    <row r="2252" spans="1:10" s="102" customFormat="1" ht="18" customHeight="1" x14ac:dyDescent="0.2">
      <c r="A2252" s="106" t="s">
        <v>32</v>
      </c>
      <c r="B2252" s="106" t="s">
        <v>17</v>
      </c>
      <c r="C2252" s="107">
        <v>9072</v>
      </c>
      <c r="D2252" s="107">
        <v>42478</v>
      </c>
      <c r="E2252" s="107">
        <v>42479</v>
      </c>
      <c r="F2252" s="108">
        <v>42492</v>
      </c>
      <c r="G2252" s="109">
        <v>16000</v>
      </c>
      <c r="H2252" s="109">
        <v>6.14</v>
      </c>
      <c r="I2252" s="109">
        <v>0</v>
      </c>
      <c r="J2252" s="109">
        <f t="shared" si="35"/>
        <v>16006.14</v>
      </c>
    </row>
    <row r="2253" spans="1:10" s="102" customFormat="1" ht="18" customHeight="1" x14ac:dyDescent="0.2">
      <c r="A2253" s="106" t="s">
        <v>32</v>
      </c>
      <c r="B2253" s="106" t="s">
        <v>13</v>
      </c>
      <c r="C2253" s="107">
        <v>8922</v>
      </c>
      <c r="D2253" s="107">
        <v>41964</v>
      </c>
      <c r="E2253" s="107">
        <v>41983</v>
      </c>
      <c r="F2253" s="108">
        <v>42039</v>
      </c>
      <c r="G2253" s="109">
        <v>69000</v>
      </c>
      <c r="H2253" s="109">
        <v>143.75</v>
      </c>
      <c r="I2253" s="109">
        <v>0</v>
      </c>
      <c r="J2253" s="109">
        <f t="shared" si="35"/>
        <v>69143.75</v>
      </c>
    </row>
    <row r="2254" spans="1:10" s="102" customFormat="1" ht="18" customHeight="1" x14ac:dyDescent="0.2">
      <c r="A2254" s="106" t="s">
        <v>31</v>
      </c>
      <c r="B2254" s="106" t="s">
        <v>13</v>
      </c>
      <c r="C2254" s="107">
        <v>19576</v>
      </c>
      <c r="D2254" s="107">
        <v>43284</v>
      </c>
      <c r="E2254" s="107">
        <v>43284</v>
      </c>
      <c r="F2254" s="108">
        <v>43286</v>
      </c>
      <c r="G2254" s="109">
        <v>85000</v>
      </c>
      <c r="H2254" s="109">
        <v>0</v>
      </c>
      <c r="I2254" s="109">
        <v>0</v>
      </c>
      <c r="J2254" s="109">
        <f t="shared" si="35"/>
        <v>85000</v>
      </c>
    </row>
    <row r="2255" spans="1:10" s="102" customFormat="1" ht="18" customHeight="1" x14ac:dyDescent="0.2">
      <c r="A2255" s="106" t="s">
        <v>33</v>
      </c>
      <c r="B2255" s="106" t="s">
        <v>13</v>
      </c>
      <c r="C2255" s="107">
        <v>19576</v>
      </c>
      <c r="D2255" s="107">
        <v>43284</v>
      </c>
      <c r="E2255" s="107">
        <v>43284</v>
      </c>
      <c r="F2255" s="108">
        <v>43286</v>
      </c>
      <c r="G2255" s="109">
        <v>85000</v>
      </c>
      <c r="H2255" s="109">
        <v>0</v>
      </c>
      <c r="I2255" s="109">
        <v>0</v>
      </c>
      <c r="J2255" s="109">
        <f t="shared" si="35"/>
        <v>85000</v>
      </c>
    </row>
    <row r="2256" spans="1:10" s="102" customFormat="1" ht="18" customHeight="1" x14ac:dyDescent="0.2">
      <c r="A2256" s="106" t="s">
        <v>170</v>
      </c>
      <c r="B2256" s="106" t="s">
        <v>13</v>
      </c>
      <c r="C2256" s="107">
        <v>19576</v>
      </c>
      <c r="D2256" s="107">
        <v>43284</v>
      </c>
      <c r="E2256" s="107">
        <v>43284</v>
      </c>
      <c r="F2256" s="108">
        <v>43286</v>
      </c>
      <c r="G2256" s="109">
        <v>255000</v>
      </c>
      <c r="H2256" s="109">
        <v>0</v>
      </c>
      <c r="I2256" s="109">
        <v>0</v>
      </c>
      <c r="J2256" s="109">
        <f t="shared" si="35"/>
        <v>255000</v>
      </c>
    </row>
    <row r="2257" spans="1:10" s="102" customFormat="1" ht="18" customHeight="1" x14ac:dyDescent="0.2">
      <c r="A2257" s="106" t="s">
        <v>32</v>
      </c>
      <c r="B2257" s="106" t="s">
        <v>17</v>
      </c>
      <c r="C2257" s="107">
        <v>8716</v>
      </c>
      <c r="D2257" s="107">
        <v>41954</v>
      </c>
      <c r="E2257" s="107">
        <v>41983</v>
      </c>
      <c r="F2257" s="108">
        <v>42100</v>
      </c>
      <c r="G2257" s="109">
        <v>8000</v>
      </c>
      <c r="H2257" s="109">
        <v>32.44</v>
      </c>
      <c r="I2257" s="109">
        <v>0</v>
      </c>
      <c r="J2257" s="109">
        <f t="shared" si="35"/>
        <v>8032.44</v>
      </c>
    </row>
    <row r="2258" spans="1:10" s="102" customFormat="1" ht="18" customHeight="1" x14ac:dyDescent="0.2">
      <c r="A2258" s="106" t="s">
        <v>31</v>
      </c>
      <c r="B2258" s="106" t="s">
        <v>17</v>
      </c>
      <c r="C2258" s="107">
        <v>18628</v>
      </c>
      <c r="D2258" s="107">
        <v>42346</v>
      </c>
      <c r="E2258" s="107">
        <v>42347</v>
      </c>
      <c r="F2258" s="108">
        <v>42366</v>
      </c>
      <c r="G2258" s="109">
        <v>21000</v>
      </c>
      <c r="H2258" s="109">
        <v>11.66</v>
      </c>
      <c r="I2258" s="109">
        <v>0</v>
      </c>
      <c r="J2258" s="109">
        <f t="shared" si="35"/>
        <v>21011.66</v>
      </c>
    </row>
    <row r="2259" spans="1:10" s="102" customFormat="1" ht="18" customHeight="1" x14ac:dyDescent="0.2">
      <c r="A2259" s="106" t="s">
        <v>33</v>
      </c>
      <c r="B2259" s="106" t="s">
        <v>17</v>
      </c>
      <c r="C2259" s="107">
        <v>18628</v>
      </c>
      <c r="D2259" s="107">
        <v>42346</v>
      </c>
      <c r="E2259" s="107">
        <v>42347</v>
      </c>
      <c r="F2259" s="108">
        <v>42366</v>
      </c>
      <c r="G2259" s="109">
        <v>21000</v>
      </c>
      <c r="H2259" s="109">
        <v>11.66</v>
      </c>
      <c r="I2259" s="109">
        <v>0</v>
      </c>
      <c r="J2259" s="109">
        <f t="shared" si="35"/>
        <v>21011.66</v>
      </c>
    </row>
    <row r="2260" spans="1:10" s="102" customFormat="1" ht="18" customHeight="1" x14ac:dyDescent="0.2">
      <c r="A2260" s="106" t="s">
        <v>32</v>
      </c>
      <c r="B2260" s="106" t="s">
        <v>13</v>
      </c>
      <c r="C2260" s="107">
        <v>12240</v>
      </c>
      <c r="D2260" s="107">
        <v>41798</v>
      </c>
      <c r="E2260" s="107">
        <v>41801</v>
      </c>
      <c r="F2260" s="108">
        <v>41815</v>
      </c>
      <c r="G2260" s="109">
        <v>16500</v>
      </c>
      <c r="H2260" s="109">
        <v>7.79</v>
      </c>
      <c r="I2260" s="109">
        <v>0</v>
      </c>
      <c r="J2260" s="109">
        <f t="shared" si="35"/>
        <v>16507.79</v>
      </c>
    </row>
    <row r="2261" spans="1:10" s="102" customFormat="1" ht="18" customHeight="1" x14ac:dyDescent="0.2">
      <c r="A2261" s="106" t="s">
        <v>32</v>
      </c>
      <c r="B2261" s="106" t="s">
        <v>17</v>
      </c>
      <c r="C2261" s="107">
        <v>20064</v>
      </c>
      <c r="D2261" s="107">
        <v>43197</v>
      </c>
      <c r="E2261" s="107">
        <v>43200</v>
      </c>
      <c r="F2261" s="108">
        <v>43241</v>
      </c>
      <c r="G2261" s="109">
        <v>43000</v>
      </c>
      <c r="H2261" s="109">
        <v>51.84</v>
      </c>
      <c r="I2261" s="109">
        <v>0</v>
      </c>
      <c r="J2261" s="109">
        <f t="shared" si="35"/>
        <v>43051.839999999997</v>
      </c>
    </row>
    <row r="2262" spans="1:10" s="102" customFormat="1" ht="18" customHeight="1" x14ac:dyDescent="0.2">
      <c r="A2262" s="106" t="s">
        <v>41</v>
      </c>
      <c r="B2262" s="106" t="s">
        <v>17</v>
      </c>
      <c r="C2262" s="107">
        <v>20064</v>
      </c>
      <c r="D2262" s="107">
        <v>43197</v>
      </c>
      <c r="E2262" s="107">
        <v>43200</v>
      </c>
      <c r="F2262" s="108">
        <v>43287</v>
      </c>
      <c r="G2262" s="109">
        <v>43000</v>
      </c>
      <c r="H2262" s="109">
        <v>106.02</v>
      </c>
      <c r="I2262" s="109">
        <v>0</v>
      </c>
      <c r="J2262" s="109">
        <f t="shared" si="35"/>
        <v>43106.02</v>
      </c>
    </row>
    <row r="2263" spans="1:10" s="102" customFormat="1" ht="18" customHeight="1" x14ac:dyDescent="0.2">
      <c r="A2263" s="106" t="s">
        <v>32</v>
      </c>
      <c r="B2263" s="106" t="s">
        <v>17</v>
      </c>
      <c r="C2263" s="107">
        <v>16852</v>
      </c>
      <c r="D2263" s="107">
        <v>41673</v>
      </c>
      <c r="E2263" s="107">
        <v>41677</v>
      </c>
      <c r="F2263" s="108">
        <v>41690</v>
      </c>
      <c r="G2263" s="109">
        <v>17000</v>
      </c>
      <c r="H2263" s="109">
        <v>8.0299999999999994</v>
      </c>
      <c r="I2263" s="109">
        <v>0</v>
      </c>
      <c r="J2263" s="109">
        <f t="shared" si="35"/>
        <v>17008.03</v>
      </c>
    </row>
    <row r="2264" spans="1:10" s="102" customFormat="1" ht="18" customHeight="1" x14ac:dyDescent="0.2">
      <c r="A2264" s="106" t="s">
        <v>32</v>
      </c>
      <c r="B2264" s="106" t="s">
        <v>13</v>
      </c>
      <c r="C2264" s="107">
        <v>8314</v>
      </c>
      <c r="D2264" s="107">
        <v>43210</v>
      </c>
      <c r="E2264" s="107">
        <v>43215</v>
      </c>
      <c r="F2264" s="108">
        <v>43231</v>
      </c>
      <c r="G2264" s="109">
        <v>23000</v>
      </c>
      <c r="H2264" s="109">
        <v>13.23</v>
      </c>
      <c r="I2264" s="109">
        <v>0</v>
      </c>
      <c r="J2264" s="109">
        <f t="shared" si="35"/>
        <v>23013.23</v>
      </c>
    </row>
    <row r="2265" spans="1:10" s="102" customFormat="1" ht="18" customHeight="1" x14ac:dyDescent="0.2">
      <c r="A2265" s="106" t="s">
        <v>32</v>
      </c>
      <c r="B2265" s="106" t="s">
        <v>13</v>
      </c>
      <c r="C2265" s="107">
        <v>9906</v>
      </c>
      <c r="D2265" s="107">
        <v>42026</v>
      </c>
      <c r="E2265" s="107">
        <v>42032</v>
      </c>
      <c r="F2265" s="108">
        <v>42051</v>
      </c>
      <c r="G2265" s="109">
        <v>21000</v>
      </c>
      <c r="H2265" s="109">
        <v>14.58</v>
      </c>
      <c r="I2265" s="109">
        <v>0</v>
      </c>
      <c r="J2265" s="109">
        <f t="shared" si="35"/>
        <v>21014.58</v>
      </c>
    </row>
    <row r="2266" spans="1:10" s="102" customFormat="1" ht="18" customHeight="1" x14ac:dyDescent="0.2">
      <c r="A2266" s="106" t="s">
        <v>32</v>
      </c>
      <c r="B2266" s="106" t="s">
        <v>13</v>
      </c>
      <c r="C2266" s="107">
        <v>13857</v>
      </c>
      <c r="D2266" s="107">
        <v>42164</v>
      </c>
      <c r="E2266" s="107">
        <v>42171</v>
      </c>
      <c r="F2266" s="108">
        <v>42213</v>
      </c>
      <c r="G2266" s="109">
        <v>47000</v>
      </c>
      <c r="H2266" s="109">
        <v>63.97</v>
      </c>
      <c r="I2266" s="109">
        <v>0</v>
      </c>
      <c r="J2266" s="109">
        <f t="shared" si="35"/>
        <v>47063.97</v>
      </c>
    </row>
    <row r="2267" spans="1:10" s="102" customFormat="1" ht="18" customHeight="1" x14ac:dyDescent="0.2">
      <c r="A2267" s="106" t="s">
        <v>32</v>
      </c>
      <c r="B2267" s="106" t="s">
        <v>13</v>
      </c>
      <c r="C2267" s="107">
        <v>10258</v>
      </c>
      <c r="D2267" s="107">
        <v>42923</v>
      </c>
      <c r="E2267" s="107">
        <v>42962</v>
      </c>
      <c r="F2267" s="108">
        <v>42976</v>
      </c>
      <c r="G2267" s="109">
        <v>18000</v>
      </c>
      <c r="H2267" s="109">
        <v>26.14</v>
      </c>
      <c r="I2267" s="109">
        <v>0</v>
      </c>
      <c r="J2267" s="109">
        <f t="shared" si="35"/>
        <v>18026.14</v>
      </c>
    </row>
    <row r="2268" spans="1:10" s="102" customFormat="1" ht="18" customHeight="1" x14ac:dyDescent="0.2">
      <c r="A2268" s="106" t="s">
        <v>32</v>
      </c>
      <c r="B2268" s="106" t="s">
        <v>17</v>
      </c>
      <c r="C2268" s="107">
        <v>14138</v>
      </c>
      <c r="D2268" s="107">
        <v>42985</v>
      </c>
      <c r="E2268" s="107">
        <v>42989</v>
      </c>
      <c r="F2268" s="108">
        <v>43054</v>
      </c>
      <c r="G2268" s="109">
        <v>20500</v>
      </c>
      <c r="H2268" s="109">
        <v>38.75</v>
      </c>
      <c r="I2268" s="109">
        <v>0</v>
      </c>
      <c r="J2268" s="109">
        <f t="shared" si="35"/>
        <v>20538.75</v>
      </c>
    </row>
    <row r="2269" spans="1:10" s="102" customFormat="1" ht="18" customHeight="1" x14ac:dyDescent="0.2">
      <c r="A2269" s="106" t="s">
        <v>32</v>
      </c>
      <c r="B2269" s="106" t="s">
        <v>17</v>
      </c>
      <c r="C2269" s="107">
        <v>7400</v>
      </c>
      <c r="D2269" s="107">
        <v>42676</v>
      </c>
      <c r="E2269" s="107">
        <v>42696</v>
      </c>
      <c r="F2269" s="108">
        <v>42719</v>
      </c>
      <c r="G2269" s="109">
        <v>6500</v>
      </c>
      <c r="H2269" s="109">
        <v>7.66</v>
      </c>
      <c r="I2269" s="109">
        <v>0</v>
      </c>
      <c r="J2269" s="109">
        <f t="shared" si="35"/>
        <v>6507.66</v>
      </c>
    </row>
    <row r="2270" spans="1:10" s="102" customFormat="1" ht="18" customHeight="1" x14ac:dyDescent="0.2">
      <c r="A2270" s="106" t="s">
        <v>32</v>
      </c>
      <c r="B2270" s="106" t="s">
        <v>13</v>
      </c>
      <c r="C2270" s="107">
        <v>11746</v>
      </c>
      <c r="D2270" s="107">
        <v>42160</v>
      </c>
      <c r="E2270" s="107">
        <v>42171</v>
      </c>
      <c r="F2270" s="108">
        <v>42185</v>
      </c>
      <c r="G2270" s="109">
        <v>18500</v>
      </c>
      <c r="H2270" s="109">
        <v>12.85</v>
      </c>
      <c r="I2270" s="109">
        <v>0</v>
      </c>
      <c r="J2270" s="109">
        <f t="shared" si="35"/>
        <v>18512.849999999999</v>
      </c>
    </row>
    <row r="2271" spans="1:10" s="102" customFormat="1" ht="18" customHeight="1" x14ac:dyDescent="0.2">
      <c r="A2271" s="106" t="s">
        <v>32</v>
      </c>
      <c r="B2271" s="106" t="s">
        <v>17</v>
      </c>
      <c r="C2271" s="107">
        <v>9465</v>
      </c>
      <c r="D2271" s="107">
        <v>43205</v>
      </c>
      <c r="E2271" s="107">
        <v>43209</v>
      </c>
      <c r="F2271" s="108">
        <v>43220</v>
      </c>
      <c r="G2271" s="109">
        <v>9500</v>
      </c>
      <c r="H2271" s="109">
        <v>3.9</v>
      </c>
      <c r="I2271" s="109">
        <v>0</v>
      </c>
      <c r="J2271" s="109">
        <f t="shared" si="35"/>
        <v>9503.9</v>
      </c>
    </row>
    <row r="2272" spans="1:10" s="102" customFormat="1" ht="18" customHeight="1" x14ac:dyDescent="0.2">
      <c r="A2272" s="106" t="s">
        <v>31</v>
      </c>
      <c r="B2272" s="106" t="s">
        <v>13</v>
      </c>
      <c r="C2272" s="107">
        <v>27864</v>
      </c>
      <c r="D2272" s="107">
        <v>43423</v>
      </c>
      <c r="E2272" s="107">
        <v>43423</v>
      </c>
      <c r="F2272" s="108">
        <v>43433</v>
      </c>
      <c r="G2272" s="109">
        <v>57000</v>
      </c>
      <c r="H2272" s="109">
        <v>0</v>
      </c>
      <c r="I2272" s="109">
        <v>0</v>
      </c>
      <c r="J2272" s="109">
        <f t="shared" si="35"/>
        <v>57000</v>
      </c>
    </row>
    <row r="2273" spans="1:10" s="102" customFormat="1" ht="18" customHeight="1" x14ac:dyDescent="0.2">
      <c r="A2273" s="106" t="s">
        <v>33</v>
      </c>
      <c r="B2273" s="106" t="s">
        <v>13</v>
      </c>
      <c r="C2273" s="107">
        <v>27864</v>
      </c>
      <c r="D2273" s="107">
        <v>43423</v>
      </c>
      <c r="E2273" s="107">
        <v>43423</v>
      </c>
      <c r="F2273" s="108">
        <v>43433</v>
      </c>
      <c r="G2273" s="109">
        <v>57000</v>
      </c>
      <c r="H2273" s="109">
        <v>0</v>
      </c>
      <c r="I2273" s="109">
        <v>0</v>
      </c>
      <c r="J2273" s="109">
        <f t="shared" si="35"/>
        <v>57000</v>
      </c>
    </row>
    <row r="2274" spans="1:10" s="102" customFormat="1" ht="18" customHeight="1" x14ac:dyDescent="0.2">
      <c r="A2274" s="106" t="s">
        <v>37</v>
      </c>
      <c r="B2274" s="106" t="s">
        <v>17</v>
      </c>
      <c r="C2274" s="107">
        <v>17652</v>
      </c>
      <c r="D2274" s="107">
        <v>42143</v>
      </c>
      <c r="E2274" s="107">
        <v>42398</v>
      </c>
      <c r="F2274" s="108">
        <v>42398</v>
      </c>
      <c r="G2274" s="109">
        <v>10000</v>
      </c>
      <c r="H2274" s="109">
        <v>70.83</v>
      </c>
      <c r="I2274" s="109">
        <v>0</v>
      </c>
      <c r="J2274" s="109">
        <f t="shared" si="35"/>
        <v>10070.83</v>
      </c>
    </row>
    <row r="2275" spans="1:10" s="102" customFormat="1" ht="18" customHeight="1" x14ac:dyDescent="0.2">
      <c r="A2275" s="106" t="s">
        <v>32</v>
      </c>
      <c r="B2275" s="106" t="s">
        <v>17</v>
      </c>
      <c r="C2275" s="107">
        <v>7086</v>
      </c>
      <c r="D2275" s="107">
        <v>41869</v>
      </c>
      <c r="E2275" s="107">
        <v>41872</v>
      </c>
      <c r="F2275" s="108">
        <v>41878</v>
      </c>
      <c r="G2275" s="109">
        <v>7500</v>
      </c>
      <c r="H2275" s="109">
        <v>1.88</v>
      </c>
      <c r="I2275" s="109">
        <v>0</v>
      </c>
      <c r="J2275" s="109">
        <f t="shared" si="35"/>
        <v>7501.88</v>
      </c>
    </row>
    <row r="2276" spans="1:10" s="102" customFormat="1" ht="18" customHeight="1" x14ac:dyDescent="0.2">
      <c r="A2276" s="106" t="s">
        <v>32</v>
      </c>
      <c r="B2276" s="106" t="s">
        <v>13</v>
      </c>
      <c r="C2276" s="107">
        <v>18063</v>
      </c>
      <c r="D2276" s="107">
        <v>43177</v>
      </c>
      <c r="E2276" s="107">
        <v>43188</v>
      </c>
      <c r="F2276" s="108">
        <v>43203</v>
      </c>
      <c r="G2276" s="109">
        <v>29000</v>
      </c>
      <c r="H2276" s="109">
        <v>20.66</v>
      </c>
      <c r="I2276" s="109">
        <v>0</v>
      </c>
      <c r="J2276" s="109">
        <f t="shared" si="35"/>
        <v>29020.66</v>
      </c>
    </row>
    <row r="2277" spans="1:10" s="102" customFormat="1" ht="18" customHeight="1" x14ac:dyDescent="0.2">
      <c r="A2277" s="106" t="s">
        <v>32</v>
      </c>
      <c r="B2277" s="106" t="s">
        <v>13</v>
      </c>
      <c r="C2277" s="107">
        <v>14297</v>
      </c>
      <c r="D2277" s="107">
        <v>41794</v>
      </c>
      <c r="E2277" s="107">
        <v>41809</v>
      </c>
      <c r="F2277" s="108">
        <v>41823</v>
      </c>
      <c r="G2277" s="109">
        <v>19500</v>
      </c>
      <c r="H2277" s="109">
        <v>15.71</v>
      </c>
      <c r="I2277" s="109">
        <v>0</v>
      </c>
      <c r="J2277" s="109">
        <f t="shared" si="35"/>
        <v>19515.71</v>
      </c>
    </row>
    <row r="2278" spans="1:10" s="102" customFormat="1" ht="18" customHeight="1" x14ac:dyDescent="0.2">
      <c r="A2278" s="106" t="s">
        <v>32</v>
      </c>
      <c r="B2278" s="106" t="s">
        <v>13</v>
      </c>
      <c r="C2278" s="107">
        <v>12706</v>
      </c>
      <c r="D2278" s="107">
        <v>43205</v>
      </c>
      <c r="E2278" s="107">
        <v>43214</v>
      </c>
      <c r="F2278" s="108">
        <v>43227</v>
      </c>
      <c r="G2278" s="109">
        <v>43500</v>
      </c>
      <c r="H2278" s="109">
        <v>26.22</v>
      </c>
      <c r="I2278" s="109">
        <v>0</v>
      </c>
      <c r="J2278" s="109">
        <f t="shared" si="35"/>
        <v>43526.22</v>
      </c>
    </row>
    <row r="2279" spans="1:10" s="102" customFormat="1" ht="18" customHeight="1" x14ac:dyDescent="0.2">
      <c r="A2279" s="106" t="s">
        <v>32</v>
      </c>
      <c r="B2279" s="106" t="s">
        <v>13</v>
      </c>
      <c r="C2279" s="107">
        <v>12457</v>
      </c>
      <c r="D2279" s="107">
        <v>42013</v>
      </c>
      <c r="E2279" s="107">
        <v>42051</v>
      </c>
      <c r="F2279" s="108">
        <v>42087</v>
      </c>
      <c r="G2279" s="109">
        <v>12000</v>
      </c>
      <c r="H2279" s="109">
        <v>24.67</v>
      </c>
      <c r="I2279" s="109">
        <v>0</v>
      </c>
      <c r="J2279" s="109">
        <f t="shared" si="35"/>
        <v>12024.67</v>
      </c>
    </row>
    <row r="2280" spans="1:10" s="102" customFormat="1" ht="18" customHeight="1" x14ac:dyDescent="0.2">
      <c r="A2280" s="106" t="s">
        <v>32</v>
      </c>
      <c r="B2280" s="106" t="s">
        <v>17</v>
      </c>
      <c r="C2280" s="107">
        <v>10278</v>
      </c>
      <c r="D2280" s="107">
        <v>41940</v>
      </c>
      <c r="E2280" s="107">
        <v>41955</v>
      </c>
      <c r="F2280" s="108">
        <v>42524</v>
      </c>
      <c r="G2280" s="109">
        <v>4500</v>
      </c>
      <c r="H2280" s="109">
        <v>43.19</v>
      </c>
      <c r="I2280" s="109">
        <v>0</v>
      </c>
      <c r="J2280" s="109">
        <f t="shared" si="35"/>
        <v>4543.1899999999996</v>
      </c>
    </row>
    <row r="2281" spans="1:10" s="102" customFormat="1" ht="18" customHeight="1" x14ac:dyDescent="0.2">
      <c r="A2281" s="106" t="s">
        <v>32</v>
      </c>
      <c r="B2281" s="106" t="s">
        <v>13</v>
      </c>
      <c r="C2281" s="107">
        <v>11995</v>
      </c>
      <c r="D2281" s="107">
        <v>43375</v>
      </c>
      <c r="E2281" s="107">
        <v>43388</v>
      </c>
      <c r="F2281" s="108">
        <v>43396</v>
      </c>
      <c r="G2281" s="109">
        <v>29500</v>
      </c>
      <c r="H2281" s="109">
        <v>16.97</v>
      </c>
      <c r="I2281" s="109">
        <v>0</v>
      </c>
      <c r="J2281" s="109">
        <f t="shared" si="35"/>
        <v>29516.97</v>
      </c>
    </row>
    <row r="2282" spans="1:10" s="102" customFormat="1" ht="18" customHeight="1" x14ac:dyDescent="0.2">
      <c r="A2282" s="106" t="s">
        <v>32</v>
      </c>
      <c r="B2282" s="106" t="s">
        <v>13</v>
      </c>
      <c r="C2282" s="107">
        <v>8488</v>
      </c>
      <c r="D2282" s="107">
        <v>42806</v>
      </c>
      <c r="E2282" s="107">
        <v>42815</v>
      </c>
      <c r="F2282" s="108">
        <v>42836</v>
      </c>
      <c r="G2282" s="109">
        <v>7000</v>
      </c>
      <c r="H2282" s="109">
        <v>5.8</v>
      </c>
      <c r="I2282" s="109">
        <v>0</v>
      </c>
      <c r="J2282" s="109">
        <f t="shared" si="35"/>
        <v>7005.8</v>
      </c>
    </row>
    <row r="2283" spans="1:10" s="102" customFormat="1" ht="18" customHeight="1" x14ac:dyDescent="0.2">
      <c r="A2283" s="106" t="s">
        <v>31</v>
      </c>
      <c r="B2283" s="106" t="s">
        <v>13</v>
      </c>
      <c r="C2283" s="107">
        <v>27166</v>
      </c>
      <c r="D2283" s="107">
        <v>42569</v>
      </c>
      <c r="E2283" s="107">
        <v>42572</v>
      </c>
      <c r="F2283" s="108">
        <v>43000</v>
      </c>
      <c r="G2283" s="109">
        <v>35000</v>
      </c>
      <c r="H2283" s="109">
        <v>413.29</v>
      </c>
      <c r="I2283" s="109">
        <v>0</v>
      </c>
      <c r="J2283" s="109">
        <f t="shared" si="35"/>
        <v>35413.29</v>
      </c>
    </row>
    <row r="2284" spans="1:10" s="102" customFormat="1" ht="18" customHeight="1" x14ac:dyDescent="0.2">
      <c r="A2284" s="106" t="s">
        <v>31</v>
      </c>
      <c r="B2284" s="106" t="s">
        <v>13</v>
      </c>
      <c r="C2284" s="107">
        <v>15800</v>
      </c>
      <c r="D2284" s="107">
        <v>41985</v>
      </c>
      <c r="E2284" s="107">
        <v>41991</v>
      </c>
      <c r="F2284" s="108">
        <v>42010</v>
      </c>
      <c r="G2284" s="109">
        <v>13000</v>
      </c>
      <c r="H2284" s="109">
        <v>9.0299999999999994</v>
      </c>
      <c r="I2284" s="109">
        <v>0</v>
      </c>
      <c r="J2284" s="109">
        <f t="shared" si="35"/>
        <v>13009.03</v>
      </c>
    </row>
    <row r="2285" spans="1:10" s="102" customFormat="1" ht="18" customHeight="1" x14ac:dyDescent="0.2">
      <c r="A2285" s="106" t="s">
        <v>170</v>
      </c>
      <c r="B2285" s="106" t="s">
        <v>13</v>
      </c>
      <c r="C2285" s="107">
        <v>15800</v>
      </c>
      <c r="D2285" s="107">
        <v>41985</v>
      </c>
      <c r="E2285" s="107">
        <v>41991</v>
      </c>
      <c r="F2285" s="108">
        <v>42010</v>
      </c>
      <c r="G2285" s="109">
        <v>52000</v>
      </c>
      <c r="H2285" s="109">
        <v>36.11</v>
      </c>
      <c r="I2285" s="109">
        <v>0</v>
      </c>
      <c r="J2285" s="109">
        <f t="shared" si="35"/>
        <v>52036.11</v>
      </c>
    </row>
    <row r="2286" spans="1:10" s="102" customFormat="1" ht="18" customHeight="1" x14ac:dyDescent="0.2">
      <c r="A2286" s="106" t="s">
        <v>32</v>
      </c>
      <c r="B2286" s="106" t="s">
        <v>17</v>
      </c>
      <c r="C2286" s="107">
        <v>5416</v>
      </c>
      <c r="D2286" s="107">
        <v>42379</v>
      </c>
      <c r="E2286" s="107">
        <v>42395</v>
      </c>
      <c r="F2286" s="108">
        <v>42411</v>
      </c>
      <c r="G2286" s="109">
        <v>14500</v>
      </c>
      <c r="H2286" s="109">
        <v>12.89</v>
      </c>
      <c r="I2286" s="109">
        <v>0</v>
      </c>
      <c r="J2286" s="109">
        <f t="shared" si="35"/>
        <v>14512.89</v>
      </c>
    </row>
    <row r="2287" spans="1:10" s="102" customFormat="1" ht="18" customHeight="1" x14ac:dyDescent="0.2">
      <c r="A2287" s="106" t="s">
        <v>31</v>
      </c>
      <c r="B2287" s="106" t="s">
        <v>17</v>
      </c>
      <c r="C2287" s="107">
        <v>19944</v>
      </c>
      <c r="D2287" s="107">
        <v>43353</v>
      </c>
      <c r="E2287" s="107">
        <v>43361</v>
      </c>
      <c r="F2287" s="108">
        <v>43376</v>
      </c>
      <c r="G2287" s="109">
        <v>66000</v>
      </c>
      <c r="H2287" s="109">
        <v>40.33</v>
      </c>
      <c r="I2287" s="109">
        <v>0</v>
      </c>
      <c r="J2287" s="109">
        <f t="shared" si="35"/>
        <v>66040.33</v>
      </c>
    </row>
    <row r="2288" spans="1:10" s="102" customFormat="1" ht="18" customHeight="1" x14ac:dyDescent="0.2">
      <c r="A2288" s="106" t="s">
        <v>33</v>
      </c>
      <c r="B2288" s="106" t="s">
        <v>17</v>
      </c>
      <c r="C2288" s="107">
        <v>19944</v>
      </c>
      <c r="D2288" s="107">
        <v>43353</v>
      </c>
      <c r="E2288" s="107">
        <v>43361</v>
      </c>
      <c r="F2288" s="108">
        <v>43376</v>
      </c>
      <c r="G2288" s="109">
        <v>66000</v>
      </c>
      <c r="H2288" s="109">
        <v>40.33</v>
      </c>
      <c r="I2288" s="109">
        <v>0</v>
      </c>
      <c r="J2288" s="109">
        <f t="shared" si="35"/>
        <v>66040.33</v>
      </c>
    </row>
    <row r="2289" spans="1:10" s="102" customFormat="1" ht="18" customHeight="1" x14ac:dyDescent="0.2">
      <c r="A2289" s="106" t="s">
        <v>32</v>
      </c>
      <c r="B2289" s="106" t="s">
        <v>17</v>
      </c>
      <c r="C2289" s="107">
        <v>12401</v>
      </c>
      <c r="D2289" s="107">
        <v>42230</v>
      </c>
      <c r="E2289" s="107">
        <v>42241</v>
      </c>
      <c r="F2289" s="108">
        <v>42249</v>
      </c>
      <c r="G2289" s="109">
        <v>16000</v>
      </c>
      <c r="H2289" s="109">
        <v>8.44</v>
      </c>
      <c r="I2289" s="109">
        <v>0</v>
      </c>
      <c r="J2289" s="109">
        <f t="shared" si="35"/>
        <v>16008.44</v>
      </c>
    </row>
    <row r="2290" spans="1:10" s="102" customFormat="1" ht="18" customHeight="1" x14ac:dyDescent="0.2">
      <c r="A2290" s="106" t="s">
        <v>32</v>
      </c>
      <c r="B2290" s="106" t="s">
        <v>17</v>
      </c>
      <c r="C2290" s="107">
        <v>15457</v>
      </c>
      <c r="D2290" s="107">
        <v>42828</v>
      </c>
      <c r="E2290" s="107">
        <v>42832</v>
      </c>
      <c r="F2290" s="108">
        <v>42860</v>
      </c>
      <c r="G2290" s="109">
        <v>35500</v>
      </c>
      <c r="H2290" s="109">
        <v>31.12</v>
      </c>
      <c r="I2290" s="109">
        <v>0</v>
      </c>
      <c r="J2290" s="109">
        <f t="shared" si="35"/>
        <v>35531.120000000003</v>
      </c>
    </row>
    <row r="2291" spans="1:10" s="102" customFormat="1" ht="18" customHeight="1" x14ac:dyDescent="0.2">
      <c r="A2291" s="106" t="s">
        <v>32</v>
      </c>
      <c r="B2291" s="106" t="s">
        <v>13</v>
      </c>
      <c r="C2291" s="107">
        <v>15858</v>
      </c>
      <c r="D2291" s="107">
        <v>42765</v>
      </c>
      <c r="E2291" s="107">
        <v>42781</v>
      </c>
      <c r="F2291" s="108">
        <v>42801</v>
      </c>
      <c r="G2291" s="109">
        <v>20000</v>
      </c>
      <c r="H2291" s="109">
        <v>19.72</v>
      </c>
      <c r="I2291" s="109">
        <v>0</v>
      </c>
      <c r="J2291" s="109">
        <f t="shared" si="35"/>
        <v>20019.72</v>
      </c>
    </row>
    <row r="2292" spans="1:10" s="102" customFormat="1" ht="18" customHeight="1" x14ac:dyDescent="0.2">
      <c r="A2292" s="106" t="s">
        <v>31</v>
      </c>
      <c r="B2292" s="106" t="s">
        <v>17</v>
      </c>
      <c r="C2292" s="107">
        <v>19897</v>
      </c>
      <c r="D2292" s="107">
        <v>41726</v>
      </c>
      <c r="E2292" s="107">
        <v>41731</v>
      </c>
      <c r="F2292" s="108">
        <v>41757</v>
      </c>
      <c r="G2292" s="109">
        <v>25000</v>
      </c>
      <c r="H2292" s="109">
        <v>21.52</v>
      </c>
      <c r="I2292" s="109">
        <v>0</v>
      </c>
      <c r="J2292" s="109">
        <f t="shared" si="35"/>
        <v>25021.52</v>
      </c>
    </row>
    <row r="2293" spans="1:10" s="102" customFormat="1" ht="18" customHeight="1" x14ac:dyDescent="0.2">
      <c r="A2293" s="106" t="s">
        <v>33</v>
      </c>
      <c r="B2293" s="106" t="s">
        <v>17</v>
      </c>
      <c r="C2293" s="107">
        <v>19897</v>
      </c>
      <c r="D2293" s="107">
        <v>41726</v>
      </c>
      <c r="E2293" s="107">
        <v>41731</v>
      </c>
      <c r="F2293" s="108">
        <v>41757</v>
      </c>
      <c r="G2293" s="109">
        <v>13000</v>
      </c>
      <c r="H2293" s="109">
        <v>11.2</v>
      </c>
      <c r="I2293" s="109">
        <v>0</v>
      </c>
      <c r="J2293" s="109">
        <f t="shared" si="35"/>
        <v>13011.2</v>
      </c>
    </row>
    <row r="2294" spans="1:10" s="102" customFormat="1" ht="18" customHeight="1" x14ac:dyDescent="0.2">
      <c r="A2294" s="106" t="s">
        <v>32</v>
      </c>
      <c r="B2294" s="106" t="s">
        <v>17</v>
      </c>
      <c r="C2294" s="107">
        <v>11767</v>
      </c>
      <c r="D2294" s="107">
        <v>42198</v>
      </c>
      <c r="E2294" s="107">
        <v>42201</v>
      </c>
      <c r="F2294" s="108">
        <v>42220</v>
      </c>
      <c r="G2294" s="109">
        <v>12000</v>
      </c>
      <c r="H2294" s="109">
        <v>7.33</v>
      </c>
      <c r="I2294" s="109">
        <v>0</v>
      </c>
      <c r="J2294" s="109">
        <f t="shared" si="35"/>
        <v>12007.33</v>
      </c>
    </row>
    <row r="2295" spans="1:10" s="102" customFormat="1" ht="18" customHeight="1" x14ac:dyDescent="0.2">
      <c r="A2295" s="106" t="s">
        <v>32</v>
      </c>
      <c r="B2295" s="106" t="s">
        <v>13</v>
      </c>
      <c r="C2295" s="107">
        <v>8051</v>
      </c>
      <c r="D2295" s="107">
        <v>41798</v>
      </c>
      <c r="E2295" s="107">
        <v>41831</v>
      </c>
      <c r="F2295" s="108">
        <v>41857</v>
      </c>
      <c r="G2295" s="109">
        <v>7000</v>
      </c>
      <c r="H2295" s="109">
        <v>11.48</v>
      </c>
      <c r="I2295" s="109">
        <v>0</v>
      </c>
      <c r="J2295" s="109">
        <f t="shared" si="35"/>
        <v>7011.48</v>
      </c>
    </row>
    <row r="2296" spans="1:10" s="102" customFormat="1" ht="18" customHeight="1" x14ac:dyDescent="0.2">
      <c r="A2296" s="106" t="s">
        <v>32</v>
      </c>
      <c r="B2296" s="106" t="s">
        <v>13</v>
      </c>
      <c r="C2296" s="107">
        <v>6107</v>
      </c>
      <c r="D2296" s="107">
        <v>41675</v>
      </c>
      <c r="E2296" s="107">
        <v>41683</v>
      </c>
      <c r="F2296" s="108">
        <v>41698</v>
      </c>
      <c r="G2296" s="109">
        <v>29000</v>
      </c>
      <c r="H2296" s="109">
        <v>18.52</v>
      </c>
      <c r="I2296" s="109">
        <v>0</v>
      </c>
      <c r="J2296" s="109">
        <f t="shared" si="35"/>
        <v>29018.52</v>
      </c>
    </row>
    <row r="2297" spans="1:10" s="102" customFormat="1" ht="18" customHeight="1" x14ac:dyDescent="0.2">
      <c r="A2297" s="106" t="s">
        <v>32</v>
      </c>
      <c r="B2297" s="106" t="s">
        <v>17</v>
      </c>
      <c r="C2297" s="107">
        <v>18742</v>
      </c>
      <c r="D2297" s="107">
        <v>42432</v>
      </c>
      <c r="E2297" s="107">
        <v>42444</v>
      </c>
      <c r="F2297" s="108">
        <v>42457</v>
      </c>
      <c r="G2297" s="109">
        <v>40000</v>
      </c>
      <c r="H2297" s="109">
        <v>27.4</v>
      </c>
      <c r="I2297" s="109">
        <v>0</v>
      </c>
      <c r="J2297" s="109">
        <f t="shared" si="35"/>
        <v>40027.4</v>
      </c>
    </row>
    <row r="2298" spans="1:10" s="102" customFormat="1" ht="18" customHeight="1" x14ac:dyDescent="0.2">
      <c r="A2298" s="106" t="s">
        <v>35</v>
      </c>
      <c r="B2298" s="106" t="s">
        <v>17</v>
      </c>
      <c r="C2298" s="107">
        <v>18742</v>
      </c>
      <c r="D2298" s="107">
        <v>42432</v>
      </c>
      <c r="E2298" s="107">
        <v>42444</v>
      </c>
      <c r="F2298" s="108">
        <v>42457</v>
      </c>
      <c r="G2298" s="109">
        <v>40000</v>
      </c>
      <c r="H2298" s="109">
        <v>27.4</v>
      </c>
      <c r="I2298" s="109">
        <v>0</v>
      </c>
      <c r="J2298" s="109">
        <f t="shared" si="35"/>
        <v>40027.4</v>
      </c>
    </row>
    <row r="2299" spans="1:10" s="102" customFormat="1" ht="18" customHeight="1" x14ac:dyDescent="0.2">
      <c r="A2299" s="106" t="s">
        <v>39</v>
      </c>
      <c r="B2299" s="106" t="s">
        <v>17</v>
      </c>
      <c r="C2299" s="107">
        <v>18742</v>
      </c>
      <c r="D2299" s="107">
        <v>42432</v>
      </c>
      <c r="E2299" s="107">
        <v>42444</v>
      </c>
      <c r="F2299" s="108">
        <v>42457</v>
      </c>
      <c r="G2299" s="109">
        <v>40000</v>
      </c>
      <c r="H2299" s="109">
        <v>27.4</v>
      </c>
      <c r="I2299" s="109">
        <v>0</v>
      </c>
      <c r="J2299" s="109">
        <f t="shared" si="35"/>
        <v>40027.4</v>
      </c>
    </row>
    <row r="2300" spans="1:10" s="102" customFormat="1" ht="18" customHeight="1" x14ac:dyDescent="0.2">
      <c r="A2300" s="106" t="s">
        <v>32</v>
      </c>
      <c r="B2300" s="106" t="s">
        <v>13</v>
      </c>
      <c r="C2300" s="107">
        <v>11681</v>
      </c>
      <c r="D2300" s="107">
        <v>42224</v>
      </c>
      <c r="E2300" s="107">
        <v>42235</v>
      </c>
      <c r="F2300" s="108">
        <v>42256</v>
      </c>
      <c r="G2300" s="109">
        <v>21000</v>
      </c>
      <c r="H2300" s="109">
        <v>18.670000000000002</v>
      </c>
      <c r="I2300" s="109">
        <v>0</v>
      </c>
      <c r="J2300" s="109">
        <f t="shared" si="35"/>
        <v>21018.67</v>
      </c>
    </row>
    <row r="2301" spans="1:10" s="102" customFormat="1" ht="18" customHeight="1" x14ac:dyDescent="0.2">
      <c r="A2301" s="106" t="s">
        <v>32</v>
      </c>
      <c r="B2301" s="106" t="s">
        <v>13</v>
      </c>
      <c r="C2301" s="107">
        <v>12985</v>
      </c>
      <c r="D2301" s="107">
        <v>43433</v>
      </c>
      <c r="E2301" s="107">
        <v>43438</v>
      </c>
      <c r="F2301" s="108">
        <v>43454</v>
      </c>
      <c r="G2301" s="109">
        <v>13500</v>
      </c>
      <c r="H2301" s="109">
        <v>7.77</v>
      </c>
      <c r="I2301" s="109">
        <v>0</v>
      </c>
      <c r="J2301" s="109">
        <f t="shared" si="35"/>
        <v>13507.77</v>
      </c>
    </row>
    <row r="2302" spans="1:10" s="102" customFormat="1" ht="18" customHeight="1" x14ac:dyDescent="0.2">
      <c r="A2302" s="106" t="s">
        <v>32</v>
      </c>
      <c r="B2302" s="106" t="s">
        <v>13</v>
      </c>
      <c r="C2302" s="107">
        <v>15302</v>
      </c>
      <c r="D2302" s="107">
        <v>42052</v>
      </c>
      <c r="E2302" s="107">
        <v>42055</v>
      </c>
      <c r="F2302" s="108">
        <v>42262</v>
      </c>
      <c r="G2302" s="109">
        <v>17500</v>
      </c>
      <c r="H2302" s="109">
        <v>11.66</v>
      </c>
      <c r="I2302" s="109">
        <v>0</v>
      </c>
      <c r="J2302" s="109">
        <f t="shared" si="35"/>
        <v>17511.66</v>
      </c>
    </row>
    <row r="2303" spans="1:10" s="102" customFormat="1" ht="18" customHeight="1" x14ac:dyDescent="0.2">
      <c r="A2303" s="106" t="s">
        <v>32</v>
      </c>
      <c r="B2303" s="106" t="s">
        <v>17</v>
      </c>
      <c r="C2303" s="107">
        <v>16165</v>
      </c>
      <c r="D2303" s="107">
        <v>43215</v>
      </c>
      <c r="E2303" s="107">
        <v>43227</v>
      </c>
      <c r="F2303" s="108">
        <v>43278</v>
      </c>
      <c r="G2303" s="109">
        <v>24000</v>
      </c>
      <c r="H2303" s="109">
        <v>41.42</v>
      </c>
      <c r="I2303" s="109">
        <v>0</v>
      </c>
      <c r="J2303" s="109">
        <f t="shared" si="35"/>
        <v>24041.42</v>
      </c>
    </row>
    <row r="2304" spans="1:10" s="102" customFormat="1" ht="18" customHeight="1" x14ac:dyDescent="0.2">
      <c r="A2304" s="106" t="s">
        <v>32</v>
      </c>
      <c r="B2304" s="106" t="s">
        <v>17</v>
      </c>
      <c r="C2304" s="107">
        <v>8488</v>
      </c>
      <c r="D2304" s="107">
        <v>42099</v>
      </c>
      <c r="E2304" s="107">
        <v>42123</v>
      </c>
      <c r="F2304" s="108">
        <v>42144</v>
      </c>
      <c r="G2304" s="109">
        <v>10000</v>
      </c>
      <c r="H2304" s="109">
        <v>12.51</v>
      </c>
      <c r="I2304" s="109">
        <v>0</v>
      </c>
      <c r="J2304" s="109">
        <f t="shared" si="35"/>
        <v>10012.51</v>
      </c>
    </row>
    <row r="2305" spans="1:10" s="102" customFormat="1" ht="18" customHeight="1" x14ac:dyDescent="0.2">
      <c r="A2305" s="106" t="s">
        <v>32</v>
      </c>
      <c r="B2305" s="106" t="s">
        <v>13</v>
      </c>
      <c r="C2305" s="107">
        <v>7433</v>
      </c>
      <c r="D2305" s="107">
        <v>42443</v>
      </c>
      <c r="E2305" s="107">
        <v>42460</v>
      </c>
      <c r="F2305" s="108">
        <v>42478</v>
      </c>
      <c r="G2305" s="109">
        <v>9000</v>
      </c>
      <c r="H2305" s="109">
        <v>8.64</v>
      </c>
      <c r="I2305" s="109">
        <v>0</v>
      </c>
      <c r="J2305" s="109">
        <f t="shared" si="35"/>
        <v>9008.64</v>
      </c>
    </row>
    <row r="2306" spans="1:10" s="102" customFormat="1" ht="18" customHeight="1" x14ac:dyDescent="0.2">
      <c r="A2306" s="106" t="s">
        <v>32</v>
      </c>
      <c r="B2306" s="106" t="s">
        <v>13</v>
      </c>
      <c r="C2306" s="107">
        <v>8482</v>
      </c>
      <c r="D2306" s="107">
        <v>42771</v>
      </c>
      <c r="E2306" s="107">
        <v>42783</v>
      </c>
      <c r="F2306" s="108">
        <v>42898</v>
      </c>
      <c r="G2306" s="109">
        <v>21500</v>
      </c>
      <c r="H2306" s="109">
        <v>74.81</v>
      </c>
      <c r="I2306" s="109">
        <v>0</v>
      </c>
      <c r="J2306" s="109">
        <f t="shared" si="35"/>
        <v>21574.81</v>
      </c>
    </row>
    <row r="2307" spans="1:10" s="102" customFormat="1" ht="18" customHeight="1" x14ac:dyDescent="0.2">
      <c r="A2307" s="106" t="s">
        <v>32</v>
      </c>
      <c r="B2307" s="106" t="s">
        <v>13</v>
      </c>
      <c r="C2307" s="107">
        <v>13789</v>
      </c>
      <c r="D2307" s="107">
        <v>41982</v>
      </c>
      <c r="E2307" s="107">
        <v>41995</v>
      </c>
      <c r="F2307" s="108">
        <v>42023</v>
      </c>
      <c r="G2307" s="109">
        <v>18000</v>
      </c>
      <c r="H2307" s="109">
        <v>20.5</v>
      </c>
      <c r="I2307" s="109">
        <v>0</v>
      </c>
      <c r="J2307" s="109">
        <f t="shared" si="35"/>
        <v>18020.5</v>
      </c>
    </row>
    <row r="2308" spans="1:10" s="102" customFormat="1" ht="18" customHeight="1" x14ac:dyDescent="0.2">
      <c r="A2308" s="106" t="s">
        <v>32</v>
      </c>
      <c r="B2308" s="106" t="s">
        <v>13</v>
      </c>
      <c r="C2308" s="107">
        <v>13080</v>
      </c>
      <c r="D2308" s="107">
        <v>43187</v>
      </c>
      <c r="E2308" s="107">
        <v>43223</v>
      </c>
      <c r="F2308" s="108">
        <v>43242</v>
      </c>
      <c r="G2308" s="109">
        <v>18000</v>
      </c>
      <c r="H2308" s="109">
        <v>27.12</v>
      </c>
      <c r="I2308" s="109">
        <v>0</v>
      </c>
      <c r="J2308" s="109">
        <f t="shared" si="35"/>
        <v>18027.12</v>
      </c>
    </row>
    <row r="2309" spans="1:10" s="102" customFormat="1" ht="18" customHeight="1" x14ac:dyDescent="0.2">
      <c r="A2309" s="106" t="s">
        <v>31</v>
      </c>
      <c r="B2309" s="106" t="s">
        <v>13</v>
      </c>
      <c r="C2309" s="107">
        <v>32529</v>
      </c>
      <c r="D2309" s="107">
        <v>42978</v>
      </c>
      <c r="E2309" s="107">
        <v>42985</v>
      </c>
      <c r="F2309" s="108">
        <v>43122</v>
      </c>
      <c r="G2309" s="109">
        <v>29000</v>
      </c>
      <c r="H2309" s="109">
        <v>114.41</v>
      </c>
      <c r="I2309" s="109">
        <v>0</v>
      </c>
      <c r="J2309" s="109">
        <f t="shared" si="35"/>
        <v>29114.41</v>
      </c>
    </row>
    <row r="2310" spans="1:10" s="102" customFormat="1" ht="18" customHeight="1" x14ac:dyDescent="0.2">
      <c r="A2310" s="106" t="s">
        <v>32</v>
      </c>
      <c r="B2310" s="106" t="s">
        <v>13</v>
      </c>
      <c r="C2310" s="107">
        <v>15642</v>
      </c>
      <c r="D2310" s="107">
        <v>43322</v>
      </c>
      <c r="E2310" s="107">
        <v>43329</v>
      </c>
      <c r="F2310" s="108">
        <v>43342</v>
      </c>
      <c r="G2310" s="109">
        <v>13000</v>
      </c>
      <c r="H2310" s="109">
        <v>7.12</v>
      </c>
      <c r="I2310" s="109">
        <v>0</v>
      </c>
      <c r="J2310" s="109">
        <f t="shared" si="35"/>
        <v>13007.12</v>
      </c>
    </row>
    <row r="2311" spans="1:10" s="102" customFormat="1" ht="18" customHeight="1" x14ac:dyDescent="0.2">
      <c r="A2311" s="106" t="s">
        <v>32</v>
      </c>
      <c r="B2311" s="106" t="s">
        <v>17</v>
      </c>
      <c r="C2311" s="107">
        <v>5774</v>
      </c>
      <c r="D2311" s="107">
        <v>42856</v>
      </c>
      <c r="E2311" s="107">
        <v>42873</v>
      </c>
      <c r="F2311" s="108">
        <v>42905</v>
      </c>
      <c r="G2311" s="109">
        <v>7500</v>
      </c>
      <c r="H2311" s="109">
        <v>10.06</v>
      </c>
      <c r="I2311" s="109">
        <v>0</v>
      </c>
      <c r="J2311" s="109">
        <f t="shared" si="35"/>
        <v>7510.06</v>
      </c>
    </row>
    <row r="2312" spans="1:10" s="102" customFormat="1" ht="18" customHeight="1" x14ac:dyDescent="0.2">
      <c r="A2312" s="106" t="s">
        <v>32</v>
      </c>
      <c r="B2312" s="106" t="s">
        <v>17</v>
      </c>
      <c r="C2312" s="107">
        <v>6436</v>
      </c>
      <c r="D2312" s="107">
        <v>41821</v>
      </c>
      <c r="E2312" s="107">
        <v>41830</v>
      </c>
      <c r="F2312" s="108">
        <v>41844</v>
      </c>
      <c r="G2312" s="109">
        <v>13000</v>
      </c>
      <c r="H2312" s="109">
        <v>8.31</v>
      </c>
      <c r="I2312" s="109">
        <v>0</v>
      </c>
      <c r="J2312" s="109">
        <f t="shared" ref="J2312:J2375" si="36">+G2312+H2312+I2312</f>
        <v>13008.31</v>
      </c>
    </row>
    <row r="2313" spans="1:10" s="102" customFormat="1" ht="18" customHeight="1" x14ac:dyDescent="0.2">
      <c r="A2313" s="106" t="s">
        <v>32</v>
      </c>
      <c r="B2313" s="106" t="s">
        <v>13</v>
      </c>
      <c r="C2313" s="107">
        <v>12640</v>
      </c>
      <c r="D2313" s="107">
        <v>42953</v>
      </c>
      <c r="E2313" s="107">
        <v>42962</v>
      </c>
      <c r="F2313" s="108">
        <v>42993</v>
      </c>
      <c r="G2313" s="109">
        <v>22500</v>
      </c>
      <c r="H2313" s="109">
        <v>24.66</v>
      </c>
      <c r="I2313" s="109">
        <v>0</v>
      </c>
      <c r="J2313" s="109">
        <f t="shared" si="36"/>
        <v>22524.66</v>
      </c>
    </row>
    <row r="2314" spans="1:10" s="102" customFormat="1" ht="18" customHeight="1" x14ac:dyDescent="0.2">
      <c r="A2314" s="106" t="s">
        <v>32</v>
      </c>
      <c r="B2314" s="106" t="s">
        <v>13</v>
      </c>
      <c r="C2314" s="107">
        <v>9022</v>
      </c>
      <c r="D2314" s="107">
        <v>43454</v>
      </c>
      <c r="E2314" s="107">
        <v>43455</v>
      </c>
      <c r="F2314" s="108">
        <v>43539</v>
      </c>
      <c r="G2314" s="109">
        <v>47000</v>
      </c>
      <c r="H2314" s="109">
        <v>109.45</v>
      </c>
      <c r="I2314" s="109">
        <v>0</v>
      </c>
      <c r="J2314" s="109">
        <f t="shared" si="36"/>
        <v>47109.45</v>
      </c>
    </row>
    <row r="2315" spans="1:10" s="102" customFormat="1" ht="18" customHeight="1" x14ac:dyDescent="0.2">
      <c r="A2315" s="106" t="s">
        <v>37</v>
      </c>
      <c r="B2315" s="106" t="s">
        <v>17</v>
      </c>
      <c r="C2315" s="107">
        <v>24289</v>
      </c>
      <c r="D2315" s="107">
        <v>41696</v>
      </c>
      <c r="E2315" s="107">
        <v>41711</v>
      </c>
      <c r="F2315" s="108">
        <v>41711</v>
      </c>
      <c r="G2315" s="109">
        <v>10000</v>
      </c>
      <c r="H2315" s="109">
        <v>4.17</v>
      </c>
      <c r="I2315" s="109">
        <v>0</v>
      </c>
      <c r="J2315" s="109">
        <f t="shared" si="36"/>
        <v>10004.17</v>
      </c>
    </row>
    <row r="2316" spans="1:10" s="102" customFormat="1" ht="18" customHeight="1" x14ac:dyDescent="0.2">
      <c r="A2316" s="106" t="s">
        <v>32</v>
      </c>
      <c r="B2316" s="106" t="s">
        <v>17</v>
      </c>
      <c r="C2316" s="107">
        <v>16436</v>
      </c>
      <c r="D2316" s="107">
        <v>41726</v>
      </c>
      <c r="E2316" s="107">
        <v>41745</v>
      </c>
      <c r="F2316" s="108">
        <v>41845</v>
      </c>
      <c r="G2316" s="109">
        <v>18000</v>
      </c>
      <c r="H2316" s="109">
        <v>59.5</v>
      </c>
      <c r="I2316" s="109">
        <v>0</v>
      </c>
      <c r="J2316" s="109">
        <f t="shared" si="36"/>
        <v>18059.5</v>
      </c>
    </row>
    <row r="2317" spans="1:10" s="102" customFormat="1" ht="18" customHeight="1" x14ac:dyDescent="0.2">
      <c r="A2317" s="106" t="s">
        <v>32</v>
      </c>
      <c r="B2317" s="106" t="s">
        <v>13</v>
      </c>
      <c r="C2317" s="107">
        <v>11363</v>
      </c>
      <c r="D2317" s="107">
        <v>43230</v>
      </c>
      <c r="E2317" s="107">
        <v>43252</v>
      </c>
      <c r="F2317" s="108">
        <v>43322</v>
      </c>
      <c r="G2317" s="109">
        <v>27500</v>
      </c>
      <c r="H2317" s="109">
        <v>68.19</v>
      </c>
      <c r="I2317" s="109">
        <v>0</v>
      </c>
      <c r="J2317" s="109">
        <f t="shared" si="36"/>
        <v>27568.19</v>
      </c>
    </row>
    <row r="2318" spans="1:10" s="102" customFormat="1" ht="18" customHeight="1" x14ac:dyDescent="0.2">
      <c r="A2318" s="106" t="s">
        <v>31</v>
      </c>
      <c r="B2318" s="106" t="s">
        <v>13</v>
      </c>
      <c r="C2318" s="107">
        <v>23242</v>
      </c>
      <c r="D2318" s="107">
        <v>43340</v>
      </c>
      <c r="E2318" s="107">
        <v>43348</v>
      </c>
      <c r="F2318" s="108">
        <v>43406</v>
      </c>
      <c r="G2318" s="109">
        <v>60000</v>
      </c>
      <c r="H2318" s="109">
        <v>108.49</v>
      </c>
      <c r="I2318" s="109">
        <v>0</v>
      </c>
      <c r="J2318" s="109">
        <f t="shared" si="36"/>
        <v>60108.49</v>
      </c>
    </row>
    <row r="2319" spans="1:10" s="102" customFormat="1" ht="18" customHeight="1" x14ac:dyDescent="0.2">
      <c r="A2319" s="106" t="s">
        <v>31</v>
      </c>
      <c r="B2319" s="106" t="s">
        <v>17</v>
      </c>
      <c r="C2319" s="107">
        <v>19421</v>
      </c>
      <c r="D2319" s="107">
        <v>42105</v>
      </c>
      <c r="E2319" s="107">
        <v>42114</v>
      </c>
      <c r="F2319" s="108">
        <v>42136</v>
      </c>
      <c r="G2319" s="109">
        <v>28000</v>
      </c>
      <c r="H2319" s="109">
        <v>24.12</v>
      </c>
      <c r="I2319" s="109">
        <v>0</v>
      </c>
      <c r="J2319" s="109">
        <f t="shared" si="36"/>
        <v>28024.12</v>
      </c>
    </row>
    <row r="2320" spans="1:10" s="102" customFormat="1" ht="18" customHeight="1" x14ac:dyDescent="0.2">
      <c r="A2320" s="106" t="s">
        <v>32</v>
      </c>
      <c r="B2320" s="106" t="s">
        <v>13</v>
      </c>
      <c r="C2320" s="107">
        <v>10445</v>
      </c>
      <c r="D2320" s="107">
        <v>43258</v>
      </c>
      <c r="E2320" s="107">
        <v>43286</v>
      </c>
      <c r="F2320" s="108">
        <v>43368</v>
      </c>
      <c r="G2320" s="109">
        <v>47500</v>
      </c>
      <c r="H2320" s="109">
        <v>143.15</v>
      </c>
      <c r="I2320" s="109">
        <v>0</v>
      </c>
      <c r="J2320" s="109">
        <f t="shared" si="36"/>
        <v>47643.15</v>
      </c>
    </row>
    <row r="2321" spans="1:10" s="102" customFormat="1" ht="18" customHeight="1" x14ac:dyDescent="0.2">
      <c r="A2321" s="106" t="s">
        <v>32</v>
      </c>
      <c r="B2321" s="106" t="s">
        <v>13</v>
      </c>
      <c r="C2321" s="107">
        <v>10878</v>
      </c>
      <c r="D2321" s="107">
        <v>41820</v>
      </c>
      <c r="E2321" s="107">
        <v>41859</v>
      </c>
      <c r="F2321" s="108">
        <v>41941</v>
      </c>
      <c r="G2321" s="109">
        <v>37000</v>
      </c>
      <c r="H2321" s="109">
        <v>124.36</v>
      </c>
      <c r="I2321" s="109">
        <v>0</v>
      </c>
      <c r="J2321" s="109">
        <f t="shared" si="36"/>
        <v>37124.36</v>
      </c>
    </row>
    <row r="2322" spans="1:10" s="102" customFormat="1" ht="18" customHeight="1" x14ac:dyDescent="0.2">
      <c r="A2322" s="106" t="s">
        <v>32</v>
      </c>
      <c r="B2322" s="106" t="s">
        <v>17</v>
      </c>
      <c r="C2322" s="107">
        <v>16070</v>
      </c>
      <c r="D2322" s="107">
        <v>43171</v>
      </c>
      <c r="E2322" s="107">
        <v>43181</v>
      </c>
      <c r="F2322" s="108">
        <v>43194</v>
      </c>
      <c r="G2322" s="109">
        <v>19000</v>
      </c>
      <c r="H2322" s="109">
        <v>11.97</v>
      </c>
      <c r="I2322" s="109">
        <v>0</v>
      </c>
      <c r="J2322" s="109">
        <f t="shared" si="36"/>
        <v>19011.97</v>
      </c>
    </row>
    <row r="2323" spans="1:10" s="102" customFormat="1" ht="18" customHeight="1" x14ac:dyDescent="0.2">
      <c r="A2323" s="106" t="s">
        <v>37</v>
      </c>
      <c r="B2323" s="106" t="s">
        <v>13</v>
      </c>
      <c r="C2323" s="107">
        <v>19292</v>
      </c>
      <c r="D2323" s="107">
        <v>43264</v>
      </c>
      <c r="E2323" s="107">
        <v>43371</v>
      </c>
      <c r="F2323" s="108">
        <v>43371</v>
      </c>
      <c r="G2323" s="109">
        <v>20000</v>
      </c>
      <c r="H2323" s="109">
        <f>29.32+29.32</f>
        <v>58.64</v>
      </c>
      <c r="I2323" s="109">
        <v>0</v>
      </c>
      <c r="J2323" s="109">
        <f t="shared" si="36"/>
        <v>20058.64</v>
      </c>
    </row>
    <row r="2324" spans="1:10" s="102" customFormat="1" ht="18" customHeight="1" x14ac:dyDescent="0.2">
      <c r="A2324" s="106" t="s">
        <v>32</v>
      </c>
      <c r="B2324" s="106" t="s">
        <v>13</v>
      </c>
      <c r="C2324" s="107">
        <v>13364</v>
      </c>
      <c r="D2324" s="107">
        <v>42171</v>
      </c>
      <c r="E2324" s="107">
        <v>42191</v>
      </c>
      <c r="F2324" s="108">
        <v>42209</v>
      </c>
      <c r="G2324" s="109">
        <v>14500</v>
      </c>
      <c r="H2324" s="109">
        <v>15.31</v>
      </c>
      <c r="I2324" s="109">
        <v>0</v>
      </c>
      <c r="J2324" s="109">
        <f t="shared" si="36"/>
        <v>14515.31</v>
      </c>
    </row>
    <row r="2325" spans="1:10" s="102" customFormat="1" ht="18" customHeight="1" x14ac:dyDescent="0.2">
      <c r="A2325" s="106" t="s">
        <v>32</v>
      </c>
      <c r="B2325" s="106" t="s">
        <v>13</v>
      </c>
      <c r="C2325" s="107">
        <v>10080</v>
      </c>
      <c r="D2325" s="107">
        <v>42356</v>
      </c>
      <c r="E2325" s="107">
        <v>42367</v>
      </c>
      <c r="F2325" s="108">
        <v>42377</v>
      </c>
      <c r="G2325" s="109">
        <v>22000</v>
      </c>
      <c r="H2325" s="109">
        <v>12.83</v>
      </c>
      <c r="I2325" s="109">
        <v>0</v>
      </c>
      <c r="J2325" s="109">
        <f t="shared" si="36"/>
        <v>22012.83</v>
      </c>
    </row>
    <row r="2326" spans="1:10" s="102" customFormat="1" ht="18" customHeight="1" x14ac:dyDescent="0.2">
      <c r="A2326" s="106" t="s">
        <v>32</v>
      </c>
      <c r="B2326" s="106" t="s">
        <v>13</v>
      </c>
      <c r="C2326" s="107">
        <v>15627</v>
      </c>
      <c r="D2326" s="107">
        <v>42660</v>
      </c>
      <c r="E2326" s="107">
        <v>42692</v>
      </c>
      <c r="F2326" s="108">
        <v>42739</v>
      </c>
      <c r="G2326" s="109">
        <v>14500</v>
      </c>
      <c r="H2326" s="109">
        <v>31.38</v>
      </c>
      <c r="I2326" s="109">
        <v>0</v>
      </c>
      <c r="J2326" s="109">
        <f t="shared" si="36"/>
        <v>14531.38</v>
      </c>
    </row>
    <row r="2327" spans="1:10" s="102" customFormat="1" ht="18" customHeight="1" x14ac:dyDescent="0.2">
      <c r="A2327" s="106" t="s">
        <v>31</v>
      </c>
      <c r="B2327" s="106" t="s">
        <v>13</v>
      </c>
      <c r="C2327" s="107">
        <v>22666</v>
      </c>
      <c r="D2327" s="107">
        <v>43148</v>
      </c>
      <c r="E2327" s="107">
        <v>43151</v>
      </c>
      <c r="F2327" s="108">
        <v>43171</v>
      </c>
      <c r="G2327" s="109">
        <v>29000</v>
      </c>
      <c r="H2327" s="109">
        <v>18.27</v>
      </c>
      <c r="I2327" s="109">
        <v>0</v>
      </c>
      <c r="J2327" s="109">
        <f t="shared" si="36"/>
        <v>29018.27</v>
      </c>
    </row>
    <row r="2328" spans="1:10" s="102" customFormat="1" ht="18" customHeight="1" x14ac:dyDescent="0.2">
      <c r="A2328" s="106" t="s">
        <v>33</v>
      </c>
      <c r="B2328" s="106" t="s">
        <v>13</v>
      </c>
      <c r="C2328" s="107">
        <v>22666</v>
      </c>
      <c r="D2328" s="107">
        <v>43148</v>
      </c>
      <c r="E2328" s="107">
        <v>43151</v>
      </c>
      <c r="F2328" s="108">
        <v>43171</v>
      </c>
      <c r="G2328" s="109">
        <v>29000</v>
      </c>
      <c r="H2328" s="109">
        <v>18.27</v>
      </c>
      <c r="I2328" s="109">
        <v>0</v>
      </c>
      <c r="J2328" s="109">
        <f t="shared" si="36"/>
        <v>29018.27</v>
      </c>
    </row>
    <row r="2329" spans="1:10" s="102" customFormat="1" ht="18" customHeight="1" x14ac:dyDescent="0.2">
      <c r="A2329" s="106" t="s">
        <v>32</v>
      </c>
      <c r="B2329" s="106" t="s">
        <v>17</v>
      </c>
      <c r="C2329" s="107">
        <v>18459</v>
      </c>
      <c r="D2329" s="107">
        <v>42608</v>
      </c>
      <c r="E2329" s="107">
        <v>42620</v>
      </c>
      <c r="F2329" s="108">
        <v>42633</v>
      </c>
      <c r="G2329" s="109">
        <v>21500</v>
      </c>
      <c r="H2329" s="109">
        <v>14.73</v>
      </c>
      <c r="I2329" s="109">
        <v>0</v>
      </c>
      <c r="J2329" s="109">
        <f t="shared" si="36"/>
        <v>21514.73</v>
      </c>
    </row>
    <row r="2330" spans="1:10" s="102" customFormat="1" ht="18" customHeight="1" x14ac:dyDescent="0.2">
      <c r="A2330" s="106" t="s">
        <v>32</v>
      </c>
      <c r="B2330" s="106" t="s">
        <v>13</v>
      </c>
      <c r="C2330" s="107">
        <v>18682</v>
      </c>
      <c r="D2330" s="107">
        <v>43459</v>
      </c>
      <c r="E2330" s="107">
        <v>43468</v>
      </c>
      <c r="F2330" s="108">
        <v>43490</v>
      </c>
      <c r="G2330" s="109">
        <v>25000</v>
      </c>
      <c r="H2330" s="109">
        <v>21.23</v>
      </c>
      <c r="I2330" s="109">
        <v>0</v>
      </c>
      <c r="J2330" s="109">
        <f t="shared" si="36"/>
        <v>25021.23</v>
      </c>
    </row>
    <row r="2331" spans="1:10" s="102" customFormat="1" ht="18" customHeight="1" x14ac:dyDescent="0.2">
      <c r="A2331" s="106" t="s">
        <v>32</v>
      </c>
      <c r="B2331" s="106" t="s">
        <v>17</v>
      </c>
      <c r="C2331" s="107">
        <v>21372</v>
      </c>
      <c r="D2331" s="107">
        <v>42724</v>
      </c>
      <c r="E2331" s="107">
        <v>42745</v>
      </c>
      <c r="F2331" s="108">
        <v>42755</v>
      </c>
      <c r="G2331" s="109">
        <v>55000</v>
      </c>
      <c r="H2331" s="109">
        <v>46.71</v>
      </c>
      <c r="I2331" s="109">
        <v>0</v>
      </c>
      <c r="J2331" s="109">
        <f t="shared" si="36"/>
        <v>55046.71</v>
      </c>
    </row>
    <row r="2332" spans="1:10" s="102" customFormat="1" ht="18" customHeight="1" x14ac:dyDescent="0.2">
      <c r="A2332" s="106" t="s">
        <v>35</v>
      </c>
      <c r="B2332" s="106" t="s">
        <v>17</v>
      </c>
      <c r="C2332" s="107">
        <v>21372</v>
      </c>
      <c r="D2332" s="107">
        <v>42724</v>
      </c>
      <c r="E2332" s="107">
        <v>42745</v>
      </c>
      <c r="F2332" s="108">
        <v>42755</v>
      </c>
      <c r="G2332" s="109">
        <v>55000</v>
      </c>
      <c r="H2332" s="109">
        <v>46.71</v>
      </c>
      <c r="I2332" s="109">
        <v>0</v>
      </c>
      <c r="J2332" s="109">
        <f t="shared" si="36"/>
        <v>55046.71</v>
      </c>
    </row>
    <row r="2333" spans="1:10" s="102" customFormat="1" ht="18" customHeight="1" x14ac:dyDescent="0.2">
      <c r="A2333" s="106" t="s">
        <v>39</v>
      </c>
      <c r="B2333" s="106" t="s">
        <v>17</v>
      </c>
      <c r="C2333" s="107">
        <v>21372</v>
      </c>
      <c r="D2333" s="107">
        <v>42724</v>
      </c>
      <c r="E2333" s="107">
        <v>42745</v>
      </c>
      <c r="F2333" s="108">
        <v>42755</v>
      </c>
      <c r="G2333" s="109">
        <v>165000</v>
      </c>
      <c r="H2333" s="109">
        <v>140.13999999999999</v>
      </c>
      <c r="I2333" s="109">
        <v>0</v>
      </c>
      <c r="J2333" s="109">
        <f t="shared" si="36"/>
        <v>165140.14000000001</v>
      </c>
    </row>
    <row r="2334" spans="1:10" s="102" customFormat="1" ht="18" customHeight="1" x14ac:dyDescent="0.2">
      <c r="A2334" s="106" t="s">
        <v>32</v>
      </c>
      <c r="B2334" s="106" t="s">
        <v>13</v>
      </c>
      <c r="C2334" s="107">
        <v>15657</v>
      </c>
      <c r="D2334" s="107">
        <v>42500</v>
      </c>
      <c r="E2334" s="107">
        <v>42507</v>
      </c>
      <c r="F2334" s="108">
        <v>42522</v>
      </c>
      <c r="G2334" s="109">
        <v>34500</v>
      </c>
      <c r="H2334" s="109">
        <v>20.79</v>
      </c>
      <c r="I2334" s="109">
        <v>0</v>
      </c>
      <c r="J2334" s="109">
        <f t="shared" si="36"/>
        <v>34520.79</v>
      </c>
    </row>
    <row r="2335" spans="1:10" s="102" customFormat="1" ht="18" customHeight="1" x14ac:dyDescent="0.2">
      <c r="A2335" s="106" t="s">
        <v>32</v>
      </c>
      <c r="B2335" s="106" t="s">
        <v>13</v>
      </c>
      <c r="C2335" s="107">
        <v>10830</v>
      </c>
      <c r="D2335" s="107">
        <v>43408</v>
      </c>
      <c r="E2335" s="107">
        <v>43417</v>
      </c>
      <c r="F2335" s="108">
        <v>43430</v>
      </c>
      <c r="G2335" s="109">
        <v>12000</v>
      </c>
      <c r="H2335" s="109">
        <v>7.23</v>
      </c>
      <c r="I2335" s="109">
        <v>0</v>
      </c>
      <c r="J2335" s="109">
        <f t="shared" si="36"/>
        <v>12007.23</v>
      </c>
    </row>
    <row r="2336" spans="1:10" s="102" customFormat="1" ht="18" customHeight="1" x14ac:dyDescent="0.2">
      <c r="A2336" s="106" t="s">
        <v>32</v>
      </c>
      <c r="B2336" s="106" t="s">
        <v>17</v>
      </c>
      <c r="C2336" s="107">
        <v>18560</v>
      </c>
      <c r="D2336" s="107">
        <v>42531</v>
      </c>
      <c r="E2336" s="107">
        <v>42542</v>
      </c>
      <c r="F2336" s="108">
        <v>42552</v>
      </c>
      <c r="G2336" s="109">
        <v>23250</v>
      </c>
      <c r="H2336" s="109">
        <v>13.38</v>
      </c>
      <c r="I2336" s="109">
        <v>0</v>
      </c>
      <c r="J2336" s="109">
        <f t="shared" si="36"/>
        <v>23263.38</v>
      </c>
    </row>
    <row r="2337" spans="1:10" s="102" customFormat="1" ht="18" customHeight="1" x14ac:dyDescent="0.2">
      <c r="A2337" s="106" t="s">
        <v>32</v>
      </c>
      <c r="B2337" s="106" t="s">
        <v>17</v>
      </c>
      <c r="C2337" s="107">
        <v>11840</v>
      </c>
      <c r="D2337" s="107">
        <v>42464</v>
      </c>
      <c r="E2337" s="107">
        <v>42499</v>
      </c>
      <c r="F2337" s="108">
        <v>42528</v>
      </c>
      <c r="G2337" s="109">
        <v>12000</v>
      </c>
      <c r="H2337" s="109">
        <v>21.04</v>
      </c>
      <c r="I2337" s="109">
        <v>0</v>
      </c>
      <c r="J2337" s="109">
        <f t="shared" si="36"/>
        <v>12021.04</v>
      </c>
    </row>
    <row r="2338" spans="1:10" s="102" customFormat="1" ht="18" customHeight="1" x14ac:dyDescent="0.2">
      <c r="A2338" s="106" t="s">
        <v>32</v>
      </c>
      <c r="B2338" s="106" t="s">
        <v>13</v>
      </c>
      <c r="C2338" s="107">
        <v>10449</v>
      </c>
      <c r="D2338" s="107">
        <v>43176</v>
      </c>
      <c r="E2338" s="107">
        <v>43188</v>
      </c>
      <c r="F2338" s="108">
        <v>43209</v>
      </c>
      <c r="G2338" s="109">
        <v>30000</v>
      </c>
      <c r="H2338" s="109">
        <v>23.01</v>
      </c>
      <c r="I2338" s="109">
        <v>0</v>
      </c>
      <c r="J2338" s="109">
        <f t="shared" si="36"/>
        <v>30023.01</v>
      </c>
    </row>
    <row r="2339" spans="1:10" s="102" customFormat="1" ht="18" customHeight="1" x14ac:dyDescent="0.2">
      <c r="A2339" s="106" t="s">
        <v>31</v>
      </c>
      <c r="B2339" s="106" t="s">
        <v>13</v>
      </c>
      <c r="C2339" s="107">
        <v>26011</v>
      </c>
      <c r="D2339" s="107">
        <v>41949</v>
      </c>
      <c r="E2339" s="107">
        <v>41962</v>
      </c>
      <c r="F2339" s="108">
        <v>42044</v>
      </c>
      <c r="G2339" s="109">
        <v>48000</v>
      </c>
      <c r="H2339" s="109">
        <v>126.66</v>
      </c>
      <c r="I2339" s="109">
        <v>0</v>
      </c>
      <c r="J2339" s="109">
        <f t="shared" si="36"/>
        <v>48126.66</v>
      </c>
    </row>
    <row r="2340" spans="1:10" s="102" customFormat="1" ht="18" customHeight="1" x14ac:dyDescent="0.2">
      <c r="A2340" s="106" t="s">
        <v>33</v>
      </c>
      <c r="B2340" s="106" t="s">
        <v>13</v>
      </c>
      <c r="C2340" s="107">
        <v>26011</v>
      </c>
      <c r="D2340" s="107">
        <v>41949</v>
      </c>
      <c r="E2340" s="107">
        <v>41962</v>
      </c>
      <c r="F2340" s="108">
        <v>42044</v>
      </c>
      <c r="G2340" s="109">
        <v>48000</v>
      </c>
      <c r="H2340" s="109">
        <v>126.66</v>
      </c>
      <c r="I2340" s="109">
        <v>0</v>
      </c>
      <c r="J2340" s="109">
        <f t="shared" si="36"/>
        <v>48126.66</v>
      </c>
    </row>
    <row r="2341" spans="1:10" s="102" customFormat="1" ht="18" customHeight="1" x14ac:dyDescent="0.2">
      <c r="A2341" s="106" t="s">
        <v>170</v>
      </c>
      <c r="B2341" s="106" t="s">
        <v>13</v>
      </c>
      <c r="C2341" s="107">
        <v>26011</v>
      </c>
      <c r="D2341" s="107">
        <v>41949</v>
      </c>
      <c r="E2341" s="107">
        <v>41962</v>
      </c>
      <c r="F2341" s="108">
        <v>42044</v>
      </c>
      <c r="G2341" s="109">
        <v>144000</v>
      </c>
      <c r="H2341" s="109">
        <v>380</v>
      </c>
      <c r="I2341" s="109">
        <v>0</v>
      </c>
      <c r="J2341" s="109">
        <f t="shared" si="36"/>
        <v>144380</v>
      </c>
    </row>
    <row r="2342" spans="1:10" s="102" customFormat="1" ht="18" customHeight="1" x14ac:dyDescent="0.2">
      <c r="A2342" s="106" t="s">
        <v>32</v>
      </c>
      <c r="B2342" s="106" t="s">
        <v>13</v>
      </c>
      <c r="C2342" s="107">
        <v>9758</v>
      </c>
      <c r="D2342" s="107">
        <v>42724</v>
      </c>
      <c r="E2342" s="107">
        <v>42726</v>
      </c>
      <c r="F2342" s="108">
        <v>42740</v>
      </c>
      <c r="G2342" s="109">
        <v>18500</v>
      </c>
      <c r="H2342" s="109">
        <v>8.11</v>
      </c>
      <c r="I2342" s="109">
        <v>0</v>
      </c>
      <c r="J2342" s="109">
        <f t="shared" si="36"/>
        <v>18508.11</v>
      </c>
    </row>
    <row r="2343" spans="1:10" s="102" customFormat="1" ht="18" customHeight="1" x14ac:dyDescent="0.2">
      <c r="A2343" s="106" t="s">
        <v>32</v>
      </c>
      <c r="B2343" s="106" t="s">
        <v>13</v>
      </c>
      <c r="C2343" s="107">
        <v>16733</v>
      </c>
      <c r="D2343" s="107">
        <v>42788</v>
      </c>
      <c r="E2343" s="107">
        <v>42794</v>
      </c>
      <c r="F2343" s="108">
        <v>42804</v>
      </c>
      <c r="G2343" s="109">
        <v>24000</v>
      </c>
      <c r="H2343" s="109">
        <v>10.53</v>
      </c>
      <c r="I2343" s="109">
        <v>0</v>
      </c>
      <c r="J2343" s="109">
        <f t="shared" si="36"/>
        <v>24010.53</v>
      </c>
    </row>
    <row r="2344" spans="1:10" s="102" customFormat="1" ht="18" customHeight="1" x14ac:dyDescent="0.2">
      <c r="A2344" s="106" t="s">
        <v>32</v>
      </c>
      <c r="B2344" s="106" t="s">
        <v>13</v>
      </c>
      <c r="C2344" s="107">
        <v>19224</v>
      </c>
      <c r="D2344" s="107">
        <v>42738</v>
      </c>
      <c r="E2344" s="107">
        <v>42760</v>
      </c>
      <c r="F2344" s="108">
        <v>42800</v>
      </c>
      <c r="G2344" s="109">
        <v>54000</v>
      </c>
      <c r="H2344" s="109">
        <v>91.74</v>
      </c>
      <c r="I2344" s="109">
        <v>0</v>
      </c>
      <c r="J2344" s="109">
        <f t="shared" si="36"/>
        <v>54091.74</v>
      </c>
    </row>
    <row r="2345" spans="1:10" s="102" customFormat="1" ht="18" customHeight="1" x14ac:dyDescent="0.2">
      <c r="A2345" s="106" t="s">
        <v>32</v>
      </c>
      <c r="B2345" s="106" t="s">
        <v>13</v>
      </c>
      <c r="C2345" s="107">
        <v>12513</v>
      </c>
      <c r="D2345" s="107">
        <v>43387</v>
      </c>
      <c r="E2345" s="107">
        <v>43396</v>
      </c>
      <c r="F2345" s="108">
        <v>43409</v>
      </c>
      <c r="G2345" s="109">
        <v>22500</v>
      </c>
      <c r="H2345" s="109">
        <v>13.56</v>
      </c>
      <c r="I2345" s="109">
        <v>0</v>
      </c>
      <c r="J2345" s="109">
        <f t="shared" si="36"/>
        <v>22513.56</v>
      </c>
    </row>
    <row r="2346" spans="1:10" s="102" customFormat="1" ht="18" customHeight="1" x14ac:dyDescent="0.2">
      <c r="A2346" s="106" t="s">
        <v>32</v>
      </c>
      <c r="B2346" s="106" t="s">
        <v>17</v>
      </c>
      <c r="C2346" s="107">
        <v>9538</v>
      </c>
      <c r="D2346" s="107">
        <v>41777</v>
      </c>
      <c r="E2346" s="107">
        <v>41809</v>
      </c>
      <c r="F2346" s="108">
        <v>41831</v>
      </c>
      <c r="G2346" s="109">
        <v>49000</v>
      </c>
      <c r="H2346" s="109">
        <v>73.5</v>
      </c>
      <c r="I2346" s="109">
        <v>0</v>
      </c>
      <c r="J2346" s="109">
        <f t="shared" si="36"/>
        <v>49073.5</v>
      </c>
    </row>
    <row r="2347" spans="1:10" s="102" customFormat="1" ht="18" customHeight="1" x14ac:dyDescent="0.2">
      <c r="A2347" s="106" t="s">
        <v>32</v>
      </c>
      <c r="B2347" s="106" t="s">
        <v>13</v>
      </c>
      <c r="C2347" s="107">
        <v>13991</v>
      </c>
      <c r="D2347" s="107">
        <v>42669</v>
      </c>
      <c r="E2347" s="107">
        <v>42675</v>
      </c>
      <c r="F2347" s="108">
        <v>42692</v>
      </c>
      <c r="G2347" s="109">
        <v>24000</v>
      </c>
      <c r="H2347" s="109">
        <v>15.12</v>
      </c>
      <c r="I2347" s="109">
        <v>0</v>
      </c>
      <c r="J2347" s="109">
        <f t="shared" si="36"/>
        <v>24015.119999999999</v>
      </c>
    </row>
    <row r="2348" spans="1:10" s="102" customFormat="1" ht="18" customHeight="1" x14ac:dyDescent="0.2">
      <c r="A2348" s="106" t="s">
        <v>32</v>
      </c>
      <c r="B2348" s="106" t="s">
        <v>17</v>
      </c>
      <c r="C2348" s="107">
        <v>18065</v>
      </c>
      <c r="D2348" s="107">
        <v>42815</v>
      </c>
      <c r="E2348" s="107">
        <v>42836</v>
      </c>
      <c r="F2348" s="108">
        <v>42900</v>
      </c>
      <c r="G2348" s="109">
        <v>19000</v>
      </c>
      <c r="H2348" s="109">
        <v>44.24</v>
      </c>
      <c r="I2348" s="109">
        <v>0</v>
      </c>
      <c r="J2348" s="109">
        <f t="shared" si="36"/>
        <v>19044.240000000002</v>
      </c>
    </row>
    <row r="2349" spans="1:10" s="102" customFormat="1" ht="18" customHeight="1" x14ac:dyDescent="0.2">
      <c r="A2349" s="106" t="s">
        <v>32</v>
      </c>
      <c r="B2349" s="106" t="s">
        <v>13</v>
      </c>
      <c r="C2349" s="107">
        <v>8353</v>
      </c>
      <c r="D2349" s="107">
        <v>42859</v>
      </c>
      <c r="E2349" s="107">
        <v>42860</v>
      </c>
      <c r="F2349" s="108">
        <v>42943</v>
      </c>
      <c r="G2349" s="109">
        <v>7000</v>
      </c>
      <c r="H2349" s="109">
        <v>16.11</v>
      </c>
      <c r="I2349" s="109">
        <v>0</v>
      </c>
      <c r="J2349" s="109">
        <f t="shared" si="36"/>
        <v>7016.11</v>
      </c>
    </row>
    <row r="2350" spans="1:10" s="102" customFormat="1" ht="18" customHeight="1" x14ac:dyDescent="0.2">
      <c r="A2350" s="106" t="s">
        <v>31</v>
      </c>
      <c r="B2350" s="106" t="s">
        <v>17</v>
      </c>
      <c r="C2350" s="107">
        <v>18121</v>
      </c>
      <c r="D2350" s="107">
        <v>41765</v>
      </c>
      <c r="E2350" s="107">
        <v>41780</v>
      </c>
      <c r="F2350" s="108">
        <v>41809</v>
      </c>
      <c r="G2350" s="109">
        <v>39000</v>
      </c>
      <c r="H2350" s="109">
        <v>47.65</v>
      </c>
      <c r="I2350" s="109">
        <v>0</v>
      </c>
      <c r="J2350" s="109">
        <f t="shared" si="36"/>
        <v>39047.65</v>
      </c>
    </row>
    <row r="2351" spans="1:10" s="102" customFormat="1" ht="18" customHeight="1" x14ac:dyDescent="0.2">
      <c r="A2351" s="106" t="s">
        <v>33</v>
      </c>
      <c r="B2351" s="106" t="s">
        <v>17</v>
      </c>
      <c r="C2351" s="107">
        <v>18121</v>
      </c>
      <c r="D2351" s="107">
        <v>41765</v>
      </c>
      <c r="E2351" s="107">
        <v>41780</v>
      </c>
      <c r="F2351" s="108">
        <v>41809</v>
      </c>
      <c r="G2351" s="109">
        <v>39000</v>
      </c>
      <c r="H2351" s="109">
        <v>47.65</v>
      </c>
      <c r="I2351" s="109">
        <v>0</v>
      </c>
      <c r="J2351" s="109">
        <f t="shared" si="36"/>
        <v>39047.65</v>
      </c>
    </row>
    <row r="2352" spans="1:10" s="102" customFormat="1" ht="18" customHeight="1" x14ac:dyDescent="0.2">
      <c r="A2352" s="106" t="s">
        <v>170</v>
      </c>
      <c r="B2352" s="106" t="s">
        <v>17</v>
      </c>
      <c r="C2352" s="107">
        <v>18121</v>
      </c>
      <c r="D2352" s="107">
        <v>41765</v>
      </c>
      <c r="E2352" s="107">
        <v>41780</v>
      </c>
      <c r="F2352" s="108">
        <v>41809</v>
      </c>
      <c r="G2352" s="109">
        <v>39000</v>
      </c>
      <c r="H2352" s="109">
        <v>47.65</v>
      </c>
      <c r="I2352" s="109">
        <v>0</v>
      </c>
      <c r="J2352" s="109">
        <f t="shared" si="36"/>
        <v>39047.65</v>
      </c>
    </row>
    <row r="2353" spans="1:10" s="102" customFormat="1" ht="18" customHeight="1" x14ac:dyDescent="0.2">
      <c r="A2353" s="106" t="s">
        <v>32</v>
      </c>
      <c r="B2353" s="106" t="s">
        <v>17</v>
      </c>
      <c r="C2353" s="107">
        <v>12662</v>
      </c>
      <c r="D2353" s="107">
        <v>42230</v>
      </c>
      <c r="E2353" s="107">
        <v>42234</v>
      </c>
      <c r="F2353" s="108">
        <v>42271</v>
      </c>
      <c r="G2353" s="109">
        <v>27000</v>
      </c>
      <c r="H2353" s="109">
        <v>26.75</v>
      </c>
      <c r="I2353" s="109">
        <v>0</v>
      </c>
      <c r="J2353" s="109">
        <f t="shared" si="36"/>
        <v>27026.75</v>
      </c>
    </row>
    <row r="2354" spans="1:10" s="102" customFormat="1" ht="18" customHeight="1" x14ac:dyDescent="0.2">
      <c r="A2354" s="106" t="s">
        <v>32</v>
      </c>
      <c r="B2354" s="106" t="s">
        <v>13</v>
      </c>
      <c r="C2354" s="107">
        <v>10107</v>
      </c>
      <c r="D2354" s="107">
        <v>43273</v>
      </c>
      <c r="E2354" s="107">
        <v>43277</v>
      </c>
      <c r="F2354" s="108">
        <v>43292</v>
      </c>
      <c r="G2354" s="109">
        <v>33500</v>
      </c>
      <c r="H2354" s="109">
        <v>17.440000000000001</v>
      </c>
      <c r="I2354" s="109">
        <v>0</v>
      </c>
      <c r="J2354" s="109">
        <f t="shared" si="36"/>
        <v>33517.440000000002</v>
      </c>
    </row>
    <row r="2355" spans="1:10" s="102" customFormat="1" ht="18" customHeight="1" x14ac:dyDescent="0.2">
      <c r="A2355" s="106" t="s">
        <v>31</v>
      </c>
      <c r="B2355" s="106" t="s">
        <v>17</v>
      </c>
      <c r="C2355" s="107">
        <v>23100</v>
      </c>
      <c r="D2355" s="107">
        <v>42910</v>
      </c>
      <c r="E2355" s="107">
        <v>42915</v>
      </c>
      <c r="F2355" s="108">
        <v>43089</v>
      </c>
      <c r="G2355" s="109">
        <v>240000</v>
      </c>
      <c r="H2355" s="109">
        <v>1176.99</v>
      </c>
      <c r="I2355" s="109">
        <v>0</v>
      </c>
      <c r="J2355" s="109">
        <f t="shared" si="36"/>
        <v>241176.99</v>
      </c>
    </row>
    <row r="2356" spans="1:10" s="102" customFormat="1" ht="18" customHeight="1" x14ac:dyDescent="0.2">
      <c r="A2356" s="106" t="s">
        <v>33</v>
      </c>
      <c r="B2356" s="106" t="s">
        <v>17</v>
      </c>
      <c r="C2356" s="107">
        <v>23100</v>
      </c>
      <c r="D2356" s="107">
        <v>42910</v>
      </c>
      <c r="E2356" s="107">
        <v>42915</v>
      </c>
      <c r="F2356" s="108">
        <v>43089</v>
      </c>
      <c r="G2356" s="109">
        <v>240000</v>
      </c>
      <c r="H2356" s="109">
        <v>1176.99</v>
      </c>
      <c r="I2356" s="109">
        <v>0</v>
      </c>
      <c r="J2356" s="109">
        <f t="shared" si="36"/>
        <v>241176.99</v>
      </c>
    </row>
    <row r="2357" spans="1:10" s="102" customFormat="1" ht="18" customHeight="1" x14ac:dyDescent="0.2">
      <c r="A2357" s="106" t="s">
        <v>170</v>
      </c>
      <c r="B2357" s="106" t="s">
        <v>17</v>
      </c>
      <c r="C2357" s="107">
        <v>23100</v>
      </c>
      <c r="D2357" s="107">
        <v>42888</v>
      </c>
      <c r="E2357" s="107">
        <v>42888</v>
      </c>
      <c r="F2357" s="108">
        <v>42936</v>
      </c>
      <c r="G2357" s="109">
        <v>480000</v>
      </c>
      <c r="H2357" s="109">
        <v>0</v>
      </c>
      <c r="I2357" s="109">
        <v>0</v>
      </c>
      <c r="J2357" s="109">
        <f t="shared" si="36"/>
        <v>480000</v>
      </c>
    </row>
    <row r="2358" spans="1:10" s="102" customFormat="1" ht="18" customHeight="1" x14ac:dyDescent="0.2">
      <c r="A2358" s="106" t="s">
        <v>170</v>
      </c>
      <c r="B2358" s="106" t="s">
        <v>17</v>
      </c>
      <c r="C2358" s="107">
        <v>23100</v>
      </c>
      <c r="D2358" s="107">
        <v>42910</v>
      </c>
      <c r="E2358" s="107">
        <v>42915</v>
      </c>
      <c r="F2358" s="108">
        <v>43089</v>
      </c>
      <c r="G2358" s="109">
        <v>240000</v>
      </c>
      <c r="H2358" s="109">
        <v>1176.99</v>
      </c>
      <c r="I2358" s="109">
        <v>0</v>
      </c>
      <c r="J2358" s="109">
        <f t="shared" si="36"/>
        <v>241176.99</v>
      </c>
    </row>
    <row r="2359" spans="1:10" s="102" customFormat="1" ht="18" customHeight="1" x14ac:dyDescent="0.2">
      <c r="A2359" s="106" t="s">
        <v>32</v>
      </c>
      <c r="B2359" s="106" t="s">
        <v>17</v>
      </c>
      <c r="C2359" s="107">
        <v>18144</v>
      </c>
      <c r="D2359" s="107">
        <v>42799</v>
      </c>
      <c r="E2359" s="107">
        <v>42804</v>
      </c>
      <c r="F2359" s="108">
        <v>42829</v>
      </c>
      <c r="G2359" s="109">
        <v>26000</v>
      </c>
      <c r="H2359" s="109">
        <v>21.37</v>
      </c>
      <c r="I2359" s="109">
        <v>0</v>
      </c>
      <c r="J2359" s="109">
        <f t="shared" si="36"/>
        <v>26021.37</v>
      </c>
    </row>
    <row r="2360" spans="1:10" s="102" customFormat="1" ht="18" customHeight="1" x14ac:dyDescent="0.2">
      <c r="A2360" s="106" t="s">
        <v>32</v>
      </c>
      <c r="B2360" s="106" t="s">
        <v>13</v>
      </c>
      <c r="C2360" s="107">
        <v>16744</v>
      </c>
      <c r="D2360" s="107">
        <v>43390</v>
      </c>
      <c r="E2360" s="107">
        <v>43399</v>
      </c>
      <c r="F2360" s="108">
        <v>43493</v>
      </c>
      <c r="G2360" s="109">
        <v>60500</v>
      </c>
      <c r="H2360" s="109">
        <v>81.22</v>
      </c>
      <c r="I2360" s="109">
        <v>0</v>
      </c>
      <c r="J2360" s="109">
        <f t="shared" si="36"/>
        <v>60581.22</v>
      </c>
    </row>
    <row r="2361" spans="1:10" s="102" customFormat="1" ht="18" customHeight="1" x14ac:dyDescent="0.2">
      <c r="A2361" s="106" t="s">
        <v>32</v>
      </c>
      <c r="B2361" s="106" t="s">
        <v>17</v>
      </c>
      <c r="C2361" s="107">
        <v>9925</v>
      </c>
      <c r="D2361" s="107">
        <v>43213</v>
      </c>
      <c r="E2361" s="107">
        <v>43215</v>
      </c>
      <c r="F2361" s="108">
        <v>43238</v>
      </c>
      <c r="G2361" s="109">
        <v>10500</v>
      </c>
      <c r="H2361" s="109">
        <v>6.34</v>
      </c>
      <c r="I2361" s="109">
        <v>0</v>
      </c>
      <c r="J2361" s="109">
        <f t="shared" si="36"/>
        <v>10506.34</v>
      </c>
    </row>
    <row r="2362" spans="1:10" s="102" customFormat="1" ht="18" customHeight="1" x14ac:dyDescent="0.2">
      <c r="A2362" s="106" t="s">
        <v>32</v>
      </c>
      <c r="B2362" s="106" t="s">
        <v>13</v>
      </c>
      <c r="C2362" s="107">
        <v>11817</v>
      </c>
      <c r="D2362" s="107">
        <v>42922</v>
      </c>
      <c r="E2362" s="107">
        <v>42930</v>
      </c>
      <c r="F2362" s="108">
        <v>42937</v>
      </c>
      <c r="G2362" s="109">
        <v>11500</v>
      </c>
      <c r="H2362" s="109">
        <v>4.7300000000000004</v>
      </c>
      <c r="I2362" s="109">
        <v>0</v>
      </c>
      <c r="J2362" s="109">
        <f t="shared" si="36"/>
        <v>11504.73</v>
      </c>
    </row>
    <row r="2363" spans="1:10" s="102" customFormat="1" ht="18" customHeight="1" x14ac:dyDescent="0.2">
      <c r="A2363" s="106" t="s">
        <v>32</v>
      </c>
      <c r="B2363" s="106" t="s">
        <v>17</v>
      </c>
      <c r="C2363" s="107">
        <v>18861</v>
      </c>
      <c r="D2363" s="107">
        <v>42247</v>
      </c>
      <c r="E2363" s="107">
        <v>42292</v>
      </c>
      <c r="F2363" s="108">
        <v>42349</v>
      </c>
      <c r="G2363" s="109">
        <v>38000</v>
      </c>
      <c r="H2363" s="109">
        <v>107.67</v>
      </c>
      <c r="I2363" s="109">
        <v>0</v>
      </c>
      <c r="J2363" s="109">
        <f t="shared" si="36"/>
        <v>38107.67</v>
      </c>
    </row>
    <row r="2364" spans="1:10" s="102" customFormat="1" ht="18" customHeight="1" x14ac:dyDescent="0.2">
      <c r="A2364" s="106" t="s">
        <v>39</v>
      </c>
      <c r="B2364" s="106" t="s">
        <v>17</v>
      </c>
      <c r="C2364" s="107">
        <v>18861</v>
      </c>
      <c r="D2364" s="107">
        <v>42247</v>
      </c>
      <c r="E2364" s="107">
        <v>42292</v>
      </c>
      <c r="F2364" s="108">
        <v>42349</v>
      </c>
      <c r="G2364" s="109">
        <v>38000</v>
      </c>
      <c r="H2364" s="109">
        <v>107.67</v>
      </c>
      <c r="I2364" s="109">
        <v>0</v>
      </c>
      <c r="J2364" s="109">
        <f t="shared" si="36"/>
        <v>38107.67</v>
      </c>
    </row>
    <row r="2365" spans="1:10" s="102" customFormat="1" ht="18" customHeight="1" x14ac:dyDescent="0.2">
      <c r="A2365" s="106" t="s">
        <v>32</v>
      </c>
      <c r="B2365" s="106" t="s">
        <v>17</v>
      </c>
      <c r="C2365" s="107">
        <v>4479</v>
      </c>
      <c r="D2365" s="107">
        <v>42040</v>
      </c>
      <c r="E2365" s="107">
        <v>42054</v>
      </c>
      <c r="F2365" s="108">
        <v>42072</v>
      </c>
      <c r="G2365" s="109">
        <v>4500</v>
      </c>
      <c r="H2365" s="109">
        <v>4</v>
      </c>
      <c r="I2365" s="109">
        <v>0</v>
      </c>
      <c r="J2365" s="109">
        <f t="shared" si="36"/>
        <v>4504</v>
      </c>
    </row>
    <row r="2366" spans="1:10" s="102" customFormat="1" ht="18" customHeight="1" x14ac:dyDescent="0.2">
      <c r="A2366" s="106" t="s">
        <v>32</v>
      </c>
      <c r="B2366" s="106" t="s">
        <v>13</v>
      </c>
      <c r="C2366" s="107">
        <v>11281</v>
      </c>
      <c r="D2366" s="107">
        <v>43376</v>
      </c>
      <c r="E2366" s="107">
        <v>43382</v>
      </c>
      <c r="F2366" s="108">
        <v>43410</v>
      </c>
      <c r="G2366" s="109">
        <v>31000</v>
      </c>
      <c r="H2366" s="109">
        <v>28.88</v>
      </c>
      <c r="I2366" s="109">
        <v>0</v>
      </c>
      <c r="J2366" s="109">
        <f t="shared" si="36"/>
        <v>31028.880000000001</v>
      </c>
    </row>
    <row r="2367" spans="1:10" s="102" customFormat="1" ht="18" customHeight="1" x14ac:dyDescent="0.2">
      <c r="A2367" s="106" t="s">
        <v>32</v>
      </c>
      <c r="B2367" s="106" t="s">
        <v>17</v>
      </c>
      <c r="C2367" s="107">
        <v>4815</v>
      </c>
      <c r="D2367" s="107">
        <v>41815</v>
      </c>
      <c r="E2367" s="107">
        <v>41820</v>
      </c>
      <c r="F2367" s="108">
        <v>41837</v>
      </c>
      <c r="G2367" s="109">
        <v>5500</v>
      </c>
      <c r="H2367" s="109">
        <v>3.36</v>
      </c>
      <c r="I2367" s="109">
        <v>0</v>
      </c>
      <c r="J2367" s="109">
        <f t="shared" si="36"/>
        <v>5503.36</v>
      </c>
    </row>
    <row r="2368" spans="1:10" s="102" customFormat="1" ht="18" customHeight="1" x14ac:dyDescent="0.2">
      <c r="A2368" s="106" t="s">
        <v>32</v>
      </c>
      <c r="B2368" s="106" t="s">
        <v>13</v>
      </c>
      <c r="C2368" s="107">
        <v>12996</v>
      </c>
      <c r="D2368" s="107">
        <v>43123</v>
      </c>
      <c r="E2368" s="107">
        <v>43129</v>
      </c>
      <c r="F2368" s="108">
        <v>43138</v>
      </c>
      <c r="G2368" s="109">
        <v>14000</v>
      </c>
      <c r="H2368" s="109">
        <v>5.75</v>
      </c>
      <c r="I2368" s="109">
        <v>0</v>
      </c>
      <c r="J2368" s="109">
        <f t="shared" si="36"/>
        <v>14005.75</v>
      </c>
    </row>
    <row r="2369" spans="1:10" s="102" customFormat="1" ht="18" customHeight="1" x14ac:dyDescent="0.2">
      <c r="A2369" s="106" t="s">
        <v>32</v>
      </c>
      <c r="B2369" s="106" t="s">
        <v>13</v>
      </c>
      <c r="C2369" s="107">
        <v>11816</v>
      </c>
      <c r="D2369" s="107">
        <v>41832</v>
      </c>
      <c r="E2369" s="107">
        <v>41843</v>
      </c>
      <c r="F2369" s="108">
        <v>41884</v>
      </c>
      <c r="G2369" s="109">
        <v>24000</v>
      </c>
      <c r="H2369" s="109">
        <v>34.67</v>
      </c>
      <c r="I2369" s="109">
        <v>0</v>
      </c>
      <c r="J2369" s="109">
        <f t="shared" si="36"/>
        <v>24034.67</v>
      </c>
    </row>
    <row r="2370" spans="1:10" s="102" customFormat="1" ht="18" customHeight="1" x14ac:dyDescent="0.2">
      <c r="A2370" s="106" t="s">
        <v>32</v>
      </c>
      <c r="B2370" s="106" t="s">
        <v>13</v>
      </c>
      <c r="C2370" s="107">
        <v>10018</v>
      </c>
      <c r="D2370" s="107">
        <v>42836</v>
      </c>
      <c r="E2370" s="107">
        <v>42853</v>
      </c>
      <c r="F2370" s="108">
        <v>42860</v>
      </c>
      <c r="G2370" s="109">
        <v>17000</v>
      </c>
      <c r="H2370" s="109">
        <v>11.18</v>
      </c>
      <c r="I2370" s="109">
        <v>0</v>
      </c>
      <c r="J2370" s="109">
        <f t="shared" si="36"/>
        <v>17011.18</v>
      </c>
    </row>
    <row r="2371" spans="1:10" s="102" customFormat="1" ht="18" customHeight="1" x14ac:dyDescent="0.2">
      <c r="A2371" s="106" t="s">
        <v>31</v>
      </c>
      <c r="B2371" s="106" t="s">
        <v>17</v>
      </c>
      <c r="C2371" s="107">
        <v>23395</v>
      </c>
      <c r="D2371" s="107">
        <v>43109</v>
      </c>
      <c r="E2371" s="107">
        <v>43112</v>
      </c>
      <c r="F2371" s="108">
        <v>43130</v>
      </c>
      <c r="G2371" s="109">
        <v>46000</v>
      </c>
      <c r="H2371" s="109">
        <v>26.47</v>
      </c>
      <c r="I2371" s="109">
        <v>0</v>
      </c>
      <c r="J2371" s="109">
        <f t="shared" si="36"/>
        <v>46026.47</v>
      </c>
    </row>
    <row r="2372" spans="1:10" s="102" customFormat="1" ht="18" customHeight="1" x14ac:dyDescent="0.2">
      <c r="A2372" s="106" t="s">
        <v>32</v>
      </c>
      <c r="B2372" s="106" t="s">
        <v>17</v>
      </c>
      <c r="C2372" s="107">
        <v>11191</v>
      </c>
      <c r="D2372" s="107">
        <v>41923</v>
      </c>
      <c r="E2372" s="107">
        <v>41953</v>
      </c>
      <c r="F2372" s="108">
        <v>41995</v>
      </c>
      <c r="G2372" s="109">
        <v>11500</v>
      </c>
      <c r="H2372" s="109">
        <v>23.01</v>
      </c>
      <c r="I2372" s="109">
        <v>0</v>
      </c>
      <c r="J2372" s="109">
        <f t="shared" si="36"/>
        <v>11523.01</v>
      </c>
    </row>
    <row r="2373" spans="1:10" s="102" customFormat="1" ht="18" customHeight="1" x14ac:dyDescent="0.2">
      <c r="A2373" s="106" t="s">
        <v>32</v>
      </c>
      <c r="B2373" s="106" t="s">
        <v>13</v>
      </c>
      <c r="C2373" s="107">
        <v>11349</v>
      </c>
      <c r="D2373" s="107">
        <v>42506</v>
      </c>
      <c r="E2373" s="107">
        <v>42509</v>
      </c>
      <c r="F2373" s="108">
        <v>42550</v>
      </c>
      <c r="G2373" s="109">
        <v>26500</v>
      </c>
      <c r="H2373" s="109">
        <v>31.95</v>
      </c>
      <c r="I2373" s="109">
        <v>0</v>
      </c>
      <c r="J2373" s="109">
        <f t="shared" si="36"/>
        <v>26531.95</v>
      </c>
    </row>
    <row r="2374" spans="1:10" s="102" customFormat="1" ht="18" customHeight="1" x14ac:dyDescent="0.2">
      <c r="A2374" s="106" t="s">
        <v>32</v>
      </c>
      <c r="B2374" s="106" t="s">
        <v>13</v>
      </c>
      <c r="C2374" s="107">
        <v>19886</v>
      </c>
      <c r="D2374" s="107">
        <v>43221</v>
      </c>
      <c r="E2374" s="107">
        <v>43221</v>
      </c>
      <c r="F2374" s="108">
        <v>43284</v>
      </c>
      <c r="G2374" s="109">
        <v>72000</v>
      </c>
      <c r="H2374" s="109">
        <v>0</v>
      </c>
      <c r="I2374" s="109">
        <v>0</v>
      </c>
      <c r="J2374" s="109">
        <f t="shared" si="36"/>
        <v>72000</v>
      </c>
    </row>
    <row r="2375" spans="1:10" s="102" customFormat="1" ht="18" customHeight="1" x14ac:dyDescent="0.2">
      <c r="A2375" s="106" t="s">
        <v>35</v>
      </c>
      <c r="B2375" s="106" t="s">
        <v>13</v>
      </c>
      <c r="C2375" s="107">
        <v>19886</v>
      </c>
      <c r="D2375" s="107">
        <v>43221</v>
      </c>
      <c r="E2375" s="107">
        <v>43221</v>
      </c>
      <c r="F2375" s="108">
        <v>43284</v>
      </c>
      <c r="G2375" s="109">
        <v>72000</v>
      </c>
      <c r="H2375" s="109">
        <v>0</v>
      </c>
      <c r="I2375" s="109">
        <v>0</v>
      </c>
      <c r="J2375" s="109">
        <f t="shared" si="36"/>
        <v>72000</v>
      </c>
    </row>
    <row r="2376" spans="1:10" s="102" customFormat="1" ht="18" customHeight="1" x14ac:dyDescent="0.2">
      <c r="A2376" s="106" t="s">
        <v>39</v>
      </c>
      <c r="B2376" s="106" t="s">
        <v>13</v>
      </c>
      <c r="C2376" s="107">
        <v>19886</v>
      </c>
      <c r="D2376" s="107">
        <v>43221</v>
      </c>
      <c r="E2376" s="107">
        <v>43221</v>
      </c>
      <c r="F2376" s="108">
        <v>43235</v>
      </c>
      <c r="G2376" s="109">
        <v>72000</v>
      </c>
      <c r="H2376" s="109">
        <v>0</v>
      </c>
      <c r="I2376" s="109">
        <v>0</v>
      </c>
      <c r="J2376" s="109">
        <f t="shared" ref="J2376:J2439" si="37">+G2376+H2376+I2376</f>
        <v>72000</v>
      </c>
    </row>
    <row r="2377" spans="1:10" s="102" customFormat="1" ht="18" customHeight="1" x14ac:dyDescent="0.2">
      <c r="A2377" s="106" t="s">
        <v>32</v>
      </c>
      <c r="B2377" s="106" t="s">
        <v>13</v>
      </c>
      <c r="C2377" s="107">
        <v>14399</v>
      </c>
      <c r="D2377" s="107">
        <v>42871</v>
      </c>
      <c r="E2377" s="107">
        <v>42886</v>
      </c>
      <c r="F2377" s="108">
        <v>42902</v>
      </c>
      <c r="G2377" s="109">
        <v>25000</v>
      </c>
      <c r="H2377" s="109">
        <v>21.24</v>
      </c>
      <c r="I2377" s="109">
        <v>0</v>
      </c>
      <c r="J2377" s="109">
        <f t="shared" si="37"/>
        <v>25021.24</v>
      </c>
    </row>
    <row r="2378" spans="1:10" s="102" customFormat="1" ht="18" customHeight="1" x14ac:dyDescent="0.2">
      <c r="A2378" s="106" t="s">
        <v>32</v>
      </c>
      <c r="B2378" s="106" t="s">
        <v>13</v>
      </c>
      <c r="C2378" s="107">
        <v>18710</v>
      </c>
      <c r="D2378" s="107">
        <v>43001</v>
      </c>
      <c r="E2378" s="107">
        <v>43040</v>
      </c>
      <c r="F2378" s="108">
        <v>43110</v>
      </c>
      <c r="G2378" s="109">
        <v>28000</v>
      </c>
      <c r="H2378" s="109">
        <v>83.62</v>
      </c>
      <c r="I2378" s="109">
        <v>0</v>
      </c>
      <c r="J2378" s="109">
        <f t="shared" si="37"/>
        <v>28083.62</v>
      </c>
    </row>
    <row r="2379" spans="1:10" s="102" customFormat="1" ht="18" customHeight="1" x14ac:dyDescent="0.2">
      <c r="A2379" s="106" t="s">
        <v>32</v>
      </c>
      <c r="B2379" s="106" t="s">
        <v>13</v>
      </c>
      <c r="C2379" s="107">
        <v>18218</v>
      </c>
      <c r="D2379" s="107">
        <v>42859</v>
      </c>
      <c r="E2379" s="107">
        <v>42871</v>
      </c>
      <c r="F2379" s="108">
        <v>42892</v>
      </c>
      <c r="G2379" s="109">
        <v>58000</v>
      </c>
      <c r="H2379" s="109">
        <v>52.44</v>
      </c>
      <c r="I2379" s="109">
        <v>0</v>
      </c>
      <c r="J2379" s="109">
        <f t="shared" si="37"/>
        <v>58052.44</v>
      </c>
    </row>
    <row r="2380" spans="1:10" s="102" customFormat="1" ht="18" customHeight="1" x14ac:dyDescent="0.2">
      <c r="A2380" s="106" t="s">
        <v>32</v>
      </c>
      <c r="B2380" s="106" t="s">
        <v>13</v>
      </c>
      <c r="C2380" s="107">
        <v>12931</v>
      </c>
      <c r="D2380" s="107">
        <v>42115</v>
      </c>
      <c r="E2380" s="107">
        <v>42118</v>
      </c>
      <c r="F2380" s="108">
        <v>42143</v>
      </c>
      <c r="G2380" s="109">
        <v>25500</v>
      </c>
      <c r="H2380" s="109">
        <v>19.829999999999998</v>
      </c>
      <c r="I2380" s="109">
        <v>0</v>
      </c>
      <c r="J2380" s="109">
        <f t="shared" si="37"/>
        <v>25519.83</v>
      </c>
    </row>
    <row r="2381" spans="1:10" s="102" customFormat="1" ht="18" customHeight="1" x14ac:dyDescent="0.2">
      <c r="A2381" s="106" t="s">
        <v>32</v>
      </c>
      <c r="B2381" s="106" t="s">
        <v>13</v>
      </c>
      <c r="C2381" s="107">
        <v>13999</v>
      </c>
      <c r="D2381" s="107">
        <v>42805</v>
      </c>
      <c r="E2381" s="107">
        <v>42809</v>
      </c>
      <c r="F2381" s="108">
        <v>42818</v>
      </c>
      <c r="G2381" s="109">
        <v>24500</v>
      </c>
      <c r="H2381" s="109">
        <v>8.73</v>
      </c>
      <c r="I2381" s="109">
        <v>0</v>
      </c>
      <c r="J2381" s="109">
        <f t="shared" si="37"/>
        <v>24508.73</v>
      </c>
    </row>
    <row r="2382" spans="1:10" s="102" customFormat="1" ht="18" customHeight="1" x14ac:dyDescent="0.2">
      <c r="A2382" s="106" t="s">
        <v>32</v>
      </c>
      <c r="B2382" s="106" t="s">
        <v>13</v>
      </c>
      <c r="C2382" s="107">
        <v>4665</v>
      </c>
      <c r="D2382" s="107">
        <v>42692</v>
      </c>
      <c r="E2382" s="107">
        <v>42710</v>
      </c>
      <c r="F2382" s="108">
        <v>42717</v>
      </c>
      <c r="G2382" s="109">
        <v>25000</v>
      </c>
      <c r="H2382" s="109">
        <v>17.12</v>
      </c>
      <c r="I2382" s="109">
        <v>0</v>
      </c>
      <c r="J2382" s="109">
        <f t="shared" si="37"/>
        <v>25017.119999999999</v>
      </c>
    </row>
    <row r="2383" spans="1:10" s="102" customFormat="1" ht="18" customHeight="1" x14ac:dyDescent="0.2">
      <c r="A2383" s="106" t="s">
        <v>32</v>
      </c>
      <c r="B2383" s="106" t="s">
        <v>13</v>
      </c>
      <c r="C2383" s="107">
        <v>14251</v>
      </c>
      <c r="D2383" s="107">
        <v>41916</v>
      </c>
      <c r="E2383" s="107">
        <v>41928</v>
      </c>
      <c r="F2383" s="108">
        <v>41943</v>
      </c>
      <c r="G2383" s="109">
        <v>18500</v>
      </c>
      <c r="H2383" s="109">
        <v>13.88</v>
      </c>
      <c r="I2383" s="109">
        <v>0</v>
      </c>
      <c r="J2383" s="109">
        <f t="shared" si="37"/>
        <v>18513.88</v>
      </c>
    </row>
    <row r="2384" spans="1:10" s="102" customFormat="1" ht="18" customHeight="1" x14ac:dyDescent="0.2">
      <c r="A2384" s="106" t="s">
        <v>32</v>
      </c>
      <c r="B2384" s="106" t="s">
        <v>13</v>
      </c>
      <c r="C2384" s="107">
        <v>15227</v>
      </c>
      <c r="D2384" s="107">
        <v>42721</v>
      </c>
      <c r="E2384" s="107">
        <v>42878</v>
      </c>
      <c r="F2384" s="108">
        <v>43088</v>
      </c>
      <c r="G2384" s="109">
        <v>4000</v>
      </c>
      <c r="H2384" s="109">
        <v>38.25</v>
      </c>
      <c r="I2384" s="109">
        <v>0</v>
      </c>
      <c r="J2384" s="109">
        <f t="shared" si="37"/>
        <v>4038.25</v>
      </c>
    </row>
    <row r="2385" spans="1:10" s="102" customFormat="1" ht="18" customHeight="1" x14ac:dyDescent="0.2">
      <c r="A2385" s="106" t="s">
        <v>32</v>
      </c>
      <c r="B2385" s="106" t="s">
        <v>17</v>
      </c>
      <c r="C2385" s="107">
        <v>7994</v>
      </c>
      <c r="D2385" s="107">
        <v>42298</v>
      </c>
      <c r="E2385" s="107">
        <v>42305</v>
      </c>
      <c r="F2385" s="108">
        <v>42314</v>
      </c>
      <c r="G2385" s="109">
        <v>9000</v>
      </c>
      <c r="H2385" s="109">
        <v>4</v>
      </c>
      <c r="I2385" s="109">
        <v>0</v>
      </c>
      <c r="J2385" s="109">
        <f t="shared" si="37"/>
        <v>9004</v>
      </c>
    </row>
    <row r="2386" spans="1:10" s="102" customFormat="1" ht="18" customHeight="1" x14ac:dyDescent="0.2">
      <c r="A2386" s="106" t="s">
        <v>32</v>
      </c>
      <c r="B2386" s="106" t="s">
        <v>17</v>
      </c>
      <c r="C2386" s="107">
        <v>19055</v>
      </c>
      <c r="D2386" s="107">
        <v>43251</v>
      </c>
      <c r="E2386" s="107">
        <v>43255</v>
      </c>
      <c r="F2386" s="108">
        <v>43269</v>
      </c>
      <c r="G2386" s="109">
        <v>22000</v>
      </c>
      <c r="H2386" s="109">
        <v>10.85</v>
      </c>
      <c r="I2386" s="109">
        <v>0</v>
      </c>
      <c r="J2386" s="109">
        <f t="shared" si="37"/>
        <v>22010.85</v>
      </c>
    </row>
    <row r="2387" spans="1:10" s="102" customFormat="1" ht="18" customHeight="1" x14ac:dyDescent="0.2">
      <c r="A2387" s="106" t="s">
        <v>32</v>
      </c>
      <c r="B2387" s="106" t="s">
        <v>17</v>
      </c>
      <c r="C2387" s="107">
        <v>10775</v>
      </c>
      <c r="D2387" s="107">
        <v>42080</v>
      </c>
      <c r="E2387" s="107">
        <v>42089</v>
      </c>
      <c r="F2387" s="108">
        <v>42116</v>
      </c>
      <c r="G2387" s="109">
        <v>17000</v>
      </c>
      <c r="H2387" s="109">
        <v>17</v>
      </c>
      <c r="I2387" s="109">
        <v>0</v>
      </c>
      <c r="J2387" s="109">
        <f t="shared" si="37"/>
        <v>17017</v>
      </c>
    </row>
    <row r="2388" spans="1:10" s="102" customFormat="1" ht="18" customHeight="1" x14ac:dyDescent="0.2">
      <c r="A2388" s="106" t="s">
        <v>32</v>
      </c>
      <c r="B2388" s="106" t="s">
        <v>13</v>
      </c>
      <c r="C2388" s="107">
        <v>19478</v>
      </c>
      <c r="D2388" s="107">
        <v>42886</v>
      </c>
      <c r="E2388" s="107">
        <v>42892</v>
      </c>
      <c r="F2388" s="108">
        <v>42908</v>
      </c>
      <c r="G2388" s="109">
        <v>61000</v>
      </c>
      <c r="H2388" s="109">
        <v>36.770000000000003</v>
      </c>
      <c r="I2388" s="109">
        <v>0</v>
      </c>
      <c r="J2388" s="109">
        <f t="shared" si="37"/>
        <v>61036.77</v>
      </c>
    </row>
    <row r="2389" spans="1:10" s="102" customFormat="1" ht="18" customHeight="1" x14ac:dyDescent="0.2">
      <c r="A2389" s="106" t="s">
        <v>37</v>
      </c>
      <c r="B2389" s="106" t="s">
        <v>13</v>
      </c>
      <c r="C2389" s="107">
        <v>19478</v>
      </c>
      <c r="D2389" s="107">
        <v>42886</v>
      </c>
      <c r="E2389" s="107">
        <v>42899</v>
      </c>
      <c r="F2389" s="108">
        <v>42901</v>
      </c>
      <c r="G2389" s="109">
        <v>20000</v>
      </c>
      <c r="H2389" s="109">
        <f>4.11+4.11</f>
        <v>8.2200000000000006</v>
      </c>
      <c r="I2389" s="109">
        <v>0</v>
      </c>
      <c r="J2389" s="109">
        <f t="shared" si="37"/>
        <v>20008.22</v>
      </c>
    </row>
    <row r="2390" spans="1:10" s="102" customFormat="1" ht="18" customHeight="1" x14ac:dyDescent="0.2">
      <c r="A2390" s="106" t="s">
        <v>35</v>
      </c>
      <c r="B2390" s="106" t="s">
        <v>13</v>
      </c>
      <c r="C2390" s="107">
        <v>19478</v>
      </c>
      <c r="D2390" s="107">
        <v>42886</v>
      </c>
      <c r="E2390" s="107">
        <v>42892</v>
      </c>
      <c r="F2390" s="108">
        <v>42908</v>
      </c>
      <c r="G2390" s="109">
        <v>61000</v>
      </c>
      <c r="H2390" s="109">
        <v>36.770000000000003</v>
      </c>
      <c r="I2390" s="109">
        <v>0</v>
      </c>
      <c r="J2390" s="109">
        <f t="shared" si="37"/>
        <v>61036.77</v>
      </c>
    </row>
    <row r="2391" spans="1:10" s="102" customFormat="1" ht="18" customHeight="1" x14ac:dyDescent="0.2">
      <c r="A2391" s="106" t="s">
        <v>32</v>
      </c>
      <c r="B2391" s="106" t="s">
        <v>17</v>
      </c>
      <c r="C2391" s="107">
        <v>17748</v>
      </c>
      <c r="D2391" s="107">
        <v>41896</v>
      </c>
      <c r="E2391" s="107">
        <v>41928</v>
      </c>
      <c r="F2391" s="108">
        <v>41964</v>
      </c>
      <c r="G2391" s="109">
        <v>24000</v>
      </c>
      <c r="H2391" s="109">
        <v>45.34</v>
      </c>
      <c r="I2391" s="109">
        <v>0</v>
      </c>
      <c r="J2391" s="109">
        <f t="shared" si="37"/>
        <v>24045.34</v>
      </c>
    </row>
    <row r="2392" spans="1:10" s="102" customFormat="1" ht="18" customHeight="1" x14ac:dyDescent="0.2">
      <c r="A2392" s="106" t="s">
        <v>32</v>
      </c>
      <c r="B2392" s="106" t="s">
        <v>13</v>
      </c>
      <c r="C2392" s="107">
        <v>10390</v>
      </c>
      <c r="D2392" s="107">
        <v>42565</v>
      </c>
      <c r="E2392" s="107">
        <v>42577</v>
      </c>
      <c r="F2392" s="108">
        <v>42583</v>
      </c>
      <c r="G2392" s="109">
        <v>12500</v>
      </c>
      <c r="H2392" s="109">
        <v>6.16</v>
      </c>
      <c r="I2392" s="109">
        <v>0</v>
      </c>
      <c r="J2392" s="109">
        <f t="shared" si="37"/>
        <v>12506.16</v>
      </c>
    </row>
    <row r="2393" spans="1:10" s="102" customFormat="1" ht="18" customHeight="1" x14ac:dyDescent="0.2">
      <c r="A2393" s="106" t="s">
        <v>32</v>
      </c>
      <c r="B2393" s="106" t="s">
        <v>13</v>
      </c>
      <c r="C2393" s="107">
        <v>9834</v>
      </c>
      <c r="D2393" s="107">
        <v>42224</v>
      </c>
      <c r="E2393" s="107">
        <v>42228</v>
      </c>
      <c r="F2393" s="108">
        <v>42236</v>
      </c>
      <c r="G2393" s="109">
        <v>8000</v>
      </c>
      <c r="H2393" s="109">
        <v>2.67</v>
      </c>
      <c r="I2393" s="109">
        <v>0</v>
      </c>
      <c r="J2393" s="109">
        <f t="shared" si="37"/>
        <v>8002.67</v>
      </c>
    </row>
    <row r="2394" spans="1:10" s="102" customFormat="1" ht="18" customHeight="1" x14ac:dyDescent="0.2">
      <c r="A2394" s="106" t="s">
        <v>32</v>
      </c>
      <c r="B2394" s="106" t="s">
        <v>13</v>
      </c>
      <c r="C2394" s="107">
        <v>11527</v>
      </c>
      <c r="D2394" s="107">
        <v>42348</v>
      </c>
      <c r="E2394" s="107">
        <v>42355</v>
      </c>
      <c r="F2394" s="108">
        <v>42374</v>
      </c>
      <c r="G2394" s="109">
        <v>15500</v>
      </c>
      <c r="H2394" s="109">
        <v>11.19</v>
      </c>
      <c r="I2394" s="109">
        <v>0</v>
      </c>
      <c r="J2394" s="109">
        <f t="shared" si="37"/>
        <v>15511.19</v>
      </c>
    </row>
    <row r="2395" spans="1:10" s="102" customFormat="1" ht="18" customHeight="1" x14ac:dyDescent="0.2">
      <c r="A2395" s="106" t="s">
        <v>32</v>
      </c>
      <c r="B2395" s="106" t="s">
        <v>13</v>
      </c>
      <c r="C2395" s="107">
        <v>9335</v>
      </c>
      <c r="D2395" s="107">
        <v>42416</v>
      </c>
      <c r="E2395" s="107">
        <v>42422</v>
      </c>
      <c r="F2395" s="108">
        <v>42444</v>
      </c>
      <c r="G2395" s="109">
        <v>33500</v>
      </c>
      <c r="H2395" s="109">
        <v>26.07</v>
      </c>
      <c r="I2395" s="109">
        <v>0</v>
      </c>
      <c r="J2395" s="109">
        <f t="shared" si="37"/>
        <v>33526.07</v>
      </c>
    </row>
    <row r="2396" spans="1:10" s="102" customFormat="1" ht="18" customHeight="1" x14ac:dyDescent="0.2">
      <c r="A2396" s="106" t="s">
        <v>32</v>
      </c>
      <c r="B2396" s="106" t="s">
        <v>17</v>
      </c>
      <c r="C2396" s="107">
        <v>15713</v>
      </c>
      <c r="D2396" s="107">
        <v>42207</v>
      </c>
      <c r="E2396" s="107">
        <v>42221</v>
      </c>
      <c r="F2396" s="108">
        <v>42236</v>
      </c>
      <c r="G2396" s="109">
        <v>43500</v>
      </c>
      <c r="H2396" s="109">
        <v>35.04</v>
      </c>
      <c r="I2396" s="109">
        <v>0</v>
      </c>
      <c r="J2396" s="109">
        <f t="shared" si="37"/>
        <v>43535.040000000001</v>
      </c>
    </row>
    <row r="2397" spans="1:10" s="102" customFormat="1" ht="18" customHeight="1" x14ac:dyDescent="0.2">
      <c r="A2397" s="106" t="s">
        <v>32</v>
      </c>
      <c r="B2397" s="106" t="s">
        <v>13</v>
      </c>
      <c r="C2397" s="107">
        <v>13628</v>
      </c>
      <c r="D2397" s="107">
        <v>42377</v>
      </c>
      <c r="E2397" s="107">
        <v>42404</v>
      </c>
      <c r="F2397" s="108">
        <v>42404</v>
      </c>
      <c r="G2397" s="109">
        <v>21500</v>
      </c>
      <c r="H2397" s="109">
        <v>16.13</v>
      </c>
      <c r="I2397" s="109">
        <v>0</v>
      </c>
      <c r="J2397" s="109">
        <f t="shared" si="37"/>
        <v>21516.13</v>
      </c>
    </row>
    <row r="2398" spans="1:10" s="102" customFormat="1" ht="18" customHeight="1" x14ac:dyDescent="0.2">
      <c r="A2398" s="106" t="s">
        <v>32</v>
      </c>
      <c r="B2398" s="106" t="s">
        <v>13</v>
      </c>
      <c r="C2398" s="107">
        <v>15211</v>
      </c>
      <c r="D2398" s="107">
        <v>43154</v>
      </c>
      <c r="E2398" s="107">
        <v>43171</v>
      </c>
      <c r="F2398" s="108">
        <v>43185</v>
      </c>
      <c r="G2398" s="109">
        <v>34500</v>
      </c>
      <c r="H2398" s="109">
        <v>29.3</v>
      </c>
      <c r="I2398" s="109">
        <v>0</v>
      </c>
      <c r="J2398" s="109">
        <f t="shared" si="37"/>
        <v>34529.300000000003</v>
      </c>
    </row>
    <row r="2399" spans="1:10" s="102" customFormat="1" ht="18" customHeight="1" x14ac:dyDescent="0.2">
      <c r="A2399" s="106" t="s">
        <v>32</v>
      </c>
      <c r="B2399" s="106" t="s">
        <v>13</v>
      </c>
      <c r="C2399" s="107">
        <v>16920</v>
      </c>
      <c r="D2399" s="107">
        <v>41905</v>
      </c>
      <c r="E2399" s="107">
        <v>41914</v>
      </c>
      <c r="F2399" s="108">
        <v>41933</v>
      </c>
      <c r="G2399" s="109">
        <v>22500</v>
      </c>
      <c r="H2399" s="109">
        <v>17.5</v>
      </c>
      <c r="I2399" s="109">
        <v>0</v>
      </c>
      <c r="J2399" s="109">
        <f t="shared" si="37"/>
        <v>22517.5</v>
      </c>
    </row>
    <row r="2400" spans="1:10" s="102" customFormat="1" ht="18" customHeight="1" x14ac:dyDescent="0.2">
      <c r="A2400" s="106" t="s">
        <v>37</v>
      </c>
      <c r="B2400" s="106" t="s">
        <v>17</v>
      </c>
      <c r="C2400" s="107">
        <v>23297</v>
      </c>
      <c r="D2400" s="107">
        <v>42133</v>
      </c>
      <c r="E2400" s="107">
        <v>42156</v>
      </c>
      <c r="F2400" s="108">
        <v>42165</v>
      </c>
      <c r="G2400" s="109">
        <v>20000</v>
      </c>
      <c r="H2400" s="109">
        <f>8.89+8.89</f>
        <v>17.78</v>
      </c>
      <c r="I2400" s="109">
        <v>0</v>
      </c>
      <c r="J2400" s="109">
        <f t="shared" si="37"/>
        <v>20017.78</v>
      </c>
    </row>
    <row r="2401" spans="1:10" s="102" customFormat="1" ht="18" customHeight="1" x14ac:dyDescent="0.2">
      <c r="A2401" s="106" t="s">
        <v>32</v>
      </c>
      <c r="B2401" s="106" t="s">
        <v>17</v>
      </c>
      <c r="C2401" s="107">
        <v>17742</v>
      </c>
      <c r="D2401" s="107">
        <v>42499</v>
      </c>
      <c r="E2401" s="107">
        <v>42521</v>
      </c>
      <c r="F2401" s="108">
        <v>42544</v>
      </c>
      <c r="G2401" s="109">
        <v>29000</v>
      </c>
      <c r="H2401" s="109">
        <v>35.75</v>
      </c>
      <c r="I2401" s="109">
        <v>0</v>
      </c>
      <c r="J2401" s="109">
        <f t="shared" si="37"/>
        <v>29035.75</v>
      </c>
    </row>
    <row r="2402" spans="1:10" s="102" customFormat="1" ht="18" customHeight="1" x14ac:dyDescent="0.2">
      <c r="A2402" s="106" t="s">
        <v>32</v>
      </c>
      <c r="B2402" s="106" t="s">
        <v>13</v>
      </c>
      <c r="C2402" s="107">
        <v>12656</v>
      </c>
      <c r="D2402" s="107">
        <v>41910</v>
      </c>
      <c r="E2402" s="107">
        <v>41939</v>
      </c>
      <c r="F2402" s="108">
        <v>41961</v>
      </c>
      <c r="G2402" s="109">
        <v>20500</v>
      </c>
      <c r="H2402" s="109">
        <v>29.04</v>
      </c>
      <c r="I2402" s="109">
        <v>0</v>
      </c>
      <c r="J2402" s="109">
        <f t="shared" si="37"/>
        <v>20529.04</v>
      </c>
    </row>
    <row r="2403" spans="1:10" s="102" customFormat="1" ht="18" customHeight="1" x14ac:dyDescent="0.2">
      <c r="A2403" s="106" t="s">
        <v>32</v>
      </c>
      <c r="B2403" s="106" t="s">
        <v>13</v>
      </c>
      <c r="C2403" s="107">
        <v>16187</v>
      </c>
      <c r="D2403" s="107">
        <v>43125</v>
      </c>
      <c r="E2403" s="107">
        <v>43129</v>
      </c>
      <c r="F2403" s="108">
        <v>43185</v>
      </c>
      <c r="G2403" s="109">
        <v>15000</v>
      </c>
      <c r="H2403" s="109">
        <v>24.66</v>
      </c>
      <c r="I2403" s="109">
        <v>0</v>
      </c>
      <c r="J2403" s="109">
        <f t="shared" si="37"/>
        <v>15024.66</v>
      </c>
    </row>
    <row r="2404" spans="1:10" s="102" customFormat="1" ht="18" customHeight="1" x14ac:dyDescent="0.2">
      <c r="A2404" s="106" t="s">
        <v>32</v>
      </c>
      <c r="B2404" s="106" t="s">
        <v>13</v>
      </c>
      <c r="C2404" s="107">
        <v>9387</v>
      </c>
      <c r="D2404" s="107">
        <v>41744</v>
      </c>
      <c r="E2404" s="107">
        <v>41765</v>
      </c>
      <c r="F2404" s="108">
        <v>41788</v>
      </c>
      <c r="G2404" s="109">
        <v>11000</v>
      </c>
      <c r="H2404" s="109">
        <v>13.45</v>
      </c>
      <c r="I2404" s="109">
        <v>0</v>
      </c>
      <c r="J2404" s="109">
        <f t="shared" si="37"/>
        <v>11013.45</v>
      </c>
    </row>
    <row r="2405" spans="1:10" s="102" customFormat="1" ht="18" customHeight="1" x14ac:dyDescent="0.2">
      <c r="A2405" s="106" t="s">
        <v>32</v>
      </c>
      <c r="B2405" s="106" t="s">
        <v>13</v>
      </c>
      <c r="C2405" s="107">
        <v>18655</v>
      </c>
      <c r="D2405" s="107">
        <v>42645</v>
      </c>
      <c r="E2405" s="107">
        <v>42648</v>
      </c>
      <c r="F2405" s="108">
        <v>42662</v>
      </c>
      <c r="G2405" s="109">
        <v>50250</v>
      </c>
      <c r="H2405" s="109">
        <v>23.4</v>
      </c>
      <c r="I2405" s="109">
        <v>0</v>
      </c>
      <c r="J2405" s="109">
        <f t="shared" si="37"/>
        <v>50273.4</v>
      </c>
    </row>
    <row r="2406" spans="1:10" s="102" customFormat="1" ht="18" customHeight="1" x14ac:dyDescent="0.2">
      <c r="A2406" s="106" t="s">
        <v>32</v>
      </c>
      <c r="B2406" s="106" t="s">
        <v>13</v>
      </c>
      <c r="C2406" s="107">
        <v>11122</v>
      </c>
      <c r="D2406" s="107">
        <v>41949</v>
      </c>
      <c r="E2406" s="107">
        <v>41984</v>
      </c>
      <c r="F2406" s="108">
        <v>42072</v>
      </c>
      <c r="G2406" s="109">
        <v>21000</v>
      </c>
      <c r="H2406" s="109">
        <v>68.25</v>
      </c>
      <c r="I2406" s="109">
        <v>0</v>
      </c>
      <c r="J2406" s="109">
        <f t="shared" si="37"/>
        <v>21068.25</v>
      </c>
    </row>
    <row r="2407" spans="1:10" s="102" customFormat="1" ht="18" customHeight="1" x14ac:dyDescent="0.2">
      <c r="A2407" s="106" t="s">
        <v>37</v>
      </c>
      <c r="B2407" s="106" t="s">
        <v>13</v>
      </c>
      <c r="C2407" s="107">
        <v>20269</v>
      </c>
      <c r="D2407" s="107">
        <v>41865</v>
      </c>
      <c r="E2407" s="107">
        <v>41928</v>
      </c>
      <c r="F2407" s="108">
        <v>41936</v>
      </c>
      <c r="G2407" s="109">
        <v>20000</v>
      </c>
      <c r="H2407" s="109">
        <f>19.72+19.72</f>
        <v>39.44</v>
      </c>
      <c r="I2407" s="109">
        <v>0</v>
      </c>
      <c r="J2407" s="109">
        <f t="shared" si="37"/>
        <v>20039.439999999999</v>
      </c>
    </row>
    <row r="2408" spans="1:10" s="102" customFormat="1" ht="18" customHeight="1" x14ac:dyDescent="0.2">
      <c r="A2408" s="106" t="s">
        <v>32</v>
      </c>
      <c r="B2408" s="106" t="s">
        <v>13</v>
      </c>
      <c r="C2408" s="107">
        <v>18373</v>
      </c>
      <c r="D2408" s="107">
        <v>43082</v>
      </c>
      <c r="E2408" s="107">
        <v>43087</v>
      </c>
      <c r="F2408" s="108">
        <v>43105</v>
      </c>
      <c r="G2408" s="109">
        <v>30000</v>
      </c>
      <c r="H2408" s="109">
        <v>18.899999999999999</v>
      </c>
      <c r="I2408" s="109">
        <v>0</v>
      </c>
      <c r="J2408" s="109">
        <f t="shared" si="37"/>
        <v>30018.9</v>
      </c>
    </row>
    <row r="2409" spans="1:10" s="102" customFormat="1" ht="18" customHeight="1" x14ac:dyDescent="0.2">
      <c r="A2409" s="106" t="s">
        <v>32</v>
      </c>
      <c r="B2409" s="106" t="s">
        <v>13</v>
      </c>
      <c r="C2409" s="107">
        <v>15866</v>
      </c>
      <c r="D2409" s="107">
        <v>43326</v>
      </c>
      <c r="E2409" s="107">
        <v>43328</v>
      </c>
      <c r="F2409" s="108">
        <v>43343</v>
      </c>
      <c r="G2409" s="109">
        <v>25000</v>
      </c>
      <c r="H2409" s="109">
        <v>11.64</v>
      </c>
      <c r="I2409" s="109">
        <v>0</v>
      </c>
      <c r="J2409" s="109">
        <f t="shared" si="37"/>
        <v>25011.64</v>
      </c>
    </row>
    <row r="2410" spans="1:10" s="102" customFormat="1" ht="18" customHeight="1" x14ac:dyDescent="0.2">
      <c r="A2410" s="106" t="s">
        <v>32</v>
      </c>
      <c r="B2410" s="106" t="s">
        <v>17</v>
      </c>
      <c r="C2410" s="107">
        <v>13574</v>
      </c>
      <c r="D2410" s="107">
        <v>42657</v>
      </c>
      <c r="E2410" s="107">
        <v>42663</v>
      </c>
      <c r="F2410" s="108">
        <v>42677</v>
      </c>
      <c r="G2410" s="109">
        <v>12000</v>
      </c>
      <c r="H2410" s="109">
        <v>6.56</v>
      </c>
      <c r="I2410" s="109">
        <v>0</v>
      </c>
      <c r="J2410" s="109">
        <f t="shared" si="37"/>
        <v>12006.56</v>
      </c>
    </row>
    <row r="2411" spans="1:10" s="102" customFormat="1" ht="18" customHeight="1" x14ac:dyDescent="0.2">
      <c r="A2411" s="106" t="s">
        <v>32</v>
      </c>
      <c r="B2411" s="106" t="s">
        <v>13</v>
      </c>
      <c r="C2411" s="107">
        <v>9152</v>
      </c>
      <c r="D2411" s="107">
        <v>41948</v>
      </c>
      <c r="E2411" s="107">
        <v>41954</v>
      </c>
      <c r="F2411" s="108">
        <v>42060</v>
      </c>
      <c r="G2411" s="109">
        <v>20500</v>
      </c>
      <c r="H2411" s="109">
        <v>63.78</v>
      </c>
      <c r="I2411" s="109">
        <v>0</v>
      </c>
      <c r="J2411" s="109">
        <f t="shared" si="37"/>
        <v>20563.78</v>
      </c>
    </row>
    <row r="2412" spans="1:10" s="102" customFormat="1" ht="18" customHeight="1" x14ac:dyDescent="0.2">
      <c r="A2412" s="106" t="s">
        <v>32</v>
      </c>
      <c r="B2412" s="106" t="s">
        <v>13</v>
      </c>
      <c r="C2412" s="107">
        <v>10147</v>
      </c>
      <c r="D2412" s="107">
        <v>42997</v>
      </c>
      <c r="E2412" s="107">
        <v>43007</v>
      </c>
      <c r="F2412" s="108">
        <v>43059</v>
      </c>
      <c r="G2412" s="109">
        <v>14500</v>
      </c>
      <c r="H2412" s="109">
        <v>24.63</v>
      </c>
      <c r="I2412" s="109">
        <v>0</v>
      </c>
      <c r="J2412" s="109">
        <f t="shared" si="37"/>
        <v>14524.63</v>
      </c>
    </row>
    <row r="2413" spans="1:10" s="102" customFormat="1" ht="18" customHeight="1" x14ac:dyDescent="0.2">
      <c r="A2413" s="106" t="s">
        <v>32</v>
      </c>
      <c r="B2413" s="106" t="s">
        <v>13</v>
      </c>
      <c r="C2413" s="107">
        <v>16272</v>
      </c>
      <c r="D2413" s="107">
        <v>42206</v>
      </c>
      <c r="E2413" s="107">
        <v>42216</v>
      </c>
      <c r="F2413" s="108">
        <v>42303</v>
      </c>
      <c r="G2413" s="109">
        <v>15500</v>
      </c>
      <c r="H2413" s="109">
        <v>32.270000000000003</v>
      </c>
      <c r="I2413" s="109">
        <v>0</v>
      </c>
      <c r="J2413" s="109">
        <f t="shared" si="37"/>
        <v>15532.27</v>
      </c>
    </row>
    <row r="2414" spans="1:10" s="102" customFormat="1" ht="18" customHeight="1" x14ac:dyDescent="0.2">
      <c r="A2414" s="106" t="s">
        <v>32</v>
      </c>
      <c r="B2414" s="106" t="s">
        <v>13</v>
      </c>
      <c r="C2414" s="107">
        <v>13168</v>
      </c>
      <c r="D2414" s="107">
        <v>42908</v>
      </c>
      <c r="E2414" s="107">
        <v>42921</v>
      </c>
      <c r="F2414" s="108">
        <v>42930</v>
      </c>
      <c r="G2414" s="109">
        <v>31500</v>
      </c>
      <c r="H2414" s="109">
        <v>18.989999999999998</v>
      </c>
      <c r="I2414" s="109">
        <v>0</v>
      </c>
      <c r="J2414" s="109">
        <f t="shared" si="37"/>
        <v>31518.99</v>
      </c>
    </row>
    <row r="2415" spans="1:10" s="102" customFormat="1" ht="18" customHeight="1" x14ac:dyDescent="0.2">
      <c r="A2415" s="106" t="s">
        <v>32</v>
      </c>
      <c r="B2415" s="106" t="s">
        <v>17</v>
      </c>
      <c r="C2415" s="107">
        <v>11043</v>
      </c>
      <c r="D2415" s="107">
        <v>42644</v>
      </c>
      <c r="E2415" s="107">
        <v>42656</v>
      </c>
      <c r="F2415" s="108">
        <v>42667</v>
      </c>
      <c r="G2415" s="109">
        <v>10500</v>
      </c>
      <c r="H2415" s="109">
        <v>6.62</v>
      </c>
      <c r="I2415" s="109">
        <v>0</v>
      </c>
      <c r="J2415" s="109">
        <f t="shared" si="37"/>
        <v>10506.62</v>
      </c>
    </row>
    <row r="2416" spans="1:10" s="102" customFormat="1" ht="18" customHeight="1" x14ac:dyDescent="0.2">
      <c r="A2416" s="106" t="s">
        <v>32</v>
      </c>
      <c r="B2416" s="106" t="s">
        <v>17</v>
      </c>
      <c r="C2416" s="107">
        <v>10045</v>
      </c>
      <c r="D2416" s="107">
        <v>42861</v>
      </c>
      <c r="E2416" s="107">
        <v>42866</v>
      </c>
      <c r="F2416" s="108">
        <v>42912</v>
      </c>
      <c r="G2416" s="109">
        <v>9500</v>
      </c>
      <c r="H2416" s="109">
        <v>13.25</v>
      </c>
      <c r="I2416" s="109">
        <v>0</v>
      </c>
      <c r="J2416" s="109">
        <f t="shared" si="37"/>
        <v>9513.25</v>
      </c>
    </row>
    <row r="2417" spans="1:10" s="102" customFormat="1" ht="18" customHeight="1" x14ac:dyDescent="0.2">
      <c r="A2417" s="106" t="s">
        <v>32</v>
      </c>
      <c r="B2417" s="106" t="s">
        <v>13</v>
      </c>
      <c r="C2417" s="107">
        <v>9408</v>
      </c>
      <c r="D2417" s="107">
        <v>42006</v>
      </c>
      <c r="E2417" s="107">
        <v>42018</v>
      </c>
      <c r="F2417" s="108">
        <v>42041</v>
      </c>
      <c r="G2417" s="109">
        <v>10000</v>
      </c>
      <c r="H2417" s="109">
        <v>9.7200000000000006</v>
      </c>
      <c r="I2417" s="109">
        <v>0</v>
      </c>
      <c r="J2417" s="109">
        <f t="shared" si="37"/>
        <v>10009.719999999999</v>
      </c>
    </row>
    <row r="2418" spans="1:10" s="102" customFormat="1" ht="18" customHeight="1" x14ac:dyDescent="0.2">
      <c r="A2418" s="106" t="s">
        <v>32</v>
      </c>
      <c r="B2418" s="106" t="s">
        <v>13</v>
      </c>
      <c r="C2418" s="107">
        <v>11927</v>
      </c>
      <c r="D2418" s="107">
        <v>43371</v>
      </c>
      <c r="E2418" s="107">
        <v>43385</v>
      </c>
      <c r="F2418" s="108">
        <v>43403</v>
      </c>
      <c r="G2418" s="109">
        <v>18500</v>
      </c>
      <c r="H2418" s="109">
        <v>16.23</v>
      </c>
      <c r="I2418" s="109">
        <v>0</v>
      </c>
      <c r="J2418" s="109">
        <f t="shared" si="37"/>
        <v>18516.23</v>
      </c>
    </row>
    <row r="2419" spans="1:10" s="102" customFormat="1" ht="18" customHeight="1" x14ac:dyDescent="0.2">
      <c r="A2419" s="106" t="s">
        <v>32</v>
      </c>
      <c r="B2419" s="106" t="s">
        <v>17</v>
      </c>
      <c r="C2419" s="107">
        <v>9550</v>
      </c>
      <c r="D2419" s="107">
        <v>42416</v>
      </c>
      <c r="E2419" s="107">
        <v>42418</v>
      </c>
      <c r="F2419" s="108">
        <v>42429</v>
      </c>
      <c r="G2419" s="109">
        <v>10000</v>
      </c>
      <c r="H2419" s="109">
        <v>3.61</v>
      </c>
      <c r="I2419" s="109">
        <v>0</v>
      </c>
      <c r="J2419" s="109">
        <f t="shared" si="37"/>
        <v>10003.61</v>
      </c>
    </row>
    <row r="2420" spans="1:10" s="102" customFormat="1" ht="18" customHeight="1" x14ac:dyDescent="0.2">
      <c r="A2420" s="106" t="s">
        <v>37</v>
      </c>
      <c r="B2420" s="106" t="s">
        <v>13</v>
      </c>
      <c r="C2420" s="107">
        <v>20185</v>
      </c>
      <c r="D2420" s="107">
        <v>42830</v>
      </c>
      <c r="E2420" s="107">
        <v>42851</v>
      </c>
      <c r="F2420" s="108">
        <v>42851</v>
      </c>
      <c r="G2420" s="109">
        <v>20000</v>
      </c>
      <c r="H2420" s="109">
        <f>5.75+5.75</f>
        <v>11.5</v>
      </c>
      <c r="I2420" s="109">
        <v>0</v>
      </c>
      <c r="J2420" s="109">
        <f t="shared" si="37"/>
        <v>20011.5</v>
      </c>
    </row>
    <row r="2421" spans="1:10" s="102" customFormat="1" ht="18" customHeight="1" x14ac:dyDescent="0.2">
      <c r="A2421" s="106" t="s">
        <v>32</v>
      </c>
      <c r="B2421" s="106" t="s">
        <v>17</v>
      </c>
      <c r="C2421" s="107">
        <v>9673</v>
      </c>
      <c r="D2421" s="107">
        <v>42299</v>
      </c>
      <c r="E2421" s="107">
        <v>42314</v>
      </c>
      <c r="F2421" s="108">
        <v>42342</v>
      </c>
      <c r="G2421" s="109">
        <v>14000</v>
      </c>
      <c r="H2421" s="109">
        <v>16.72</v>
      </c>
      <c r="I2421" s="109">
        <v>0</v>
      </c>
      <c r="J2421" s="109">
        <f t="shared" si="37"/>
        <v>14016.72</v>
      </c>
    </row>
    <row r="2422" spans="1:10" s="102" customFormat="1" ht="18" customHeight="1" x14ac:dyDescent="0.2">
      <c r="A2422" s="106" t="s">
        <v>32</v>
      </c>
      <c r="B2422" s="106" t="s">
        <v>17</v>
      </c>
      <c r="C2422" s="107">
        <v>13317</v>
      </c>
      <c r="D2422" s="107">
        <v>42803</v>
      </c>
      <c r="E2422" s="107">
        <v>42814</v>
      </c>
      <c r="F2422" s="108">
        <v>42822</v>
      </c>
      <c r="G2422" s="109">
        <v>21000</v>
      </c>
      <c r="H2422" s="109">
        <v>10.93</v>
      </c>
      <c r="I2422" s="109">
        <v>0</v>
      </c>
      <c r="J2422" s="109">
        <f t="shared" si="37"/>
        <v>21010.93</v>
      </c>
    </row>
    <row r="2423" spans="1:10" s="102" customFormat="1" ht="18" customHeight="1" x14ac:dyDescent="0.2">
      <c r="A2423" s="106" t="s">
        <v>31</v>
      </c>
      <c r="B2423" s="106" t="s">
        <v>13</v>
      </c>
      <c r="C2423" s="107">
        <v>18086</v>
      </c>
      <c r="D2423" s="107">
        <v>43464</v>
      </c>
      <c r="E2423" s="107">
        <v>43472</v>
      </c>
      <c r="F2423" s="108">
        <v>43598</v>
      </c>
      <c r="G2423" s="109">
        <v>91486</v>
      </c>
      <c r="H2423" s="109">
        <v>189.23</v>
      </c>
      <c r="I2423" s="109">
        <v>0</v>
      </c>
      <c r="J2423" s="109">
        <f t="shared" si="37"/>
        <v>91675.23</v>
      </c>
    </row>
    <row r="2424" spans="1:10" s="102" customFormat="1" ht="18" customHeight="1" x14ac:dyDescent="0.2">
      <c r="A2424" s="106" t="s">
        <v>33</v>
      </c>
      <c r="B2424" s="106" t="s">
        <v>13</v>
      </c>
      <c r="C2424" s="107">
        <v>18086</v>
      </c>
      <c r="D2424" s="107">
        <v>43464</v>
      </c>
      <c r="E2424" s="107">
        <v>43472</v>
      </c>
      <c r="F2424" s="108">
        <v>43598</v>
      </c>
      <c r="G2424" s="109">
        <v>91486</v>
      </c>
      <c r="H2424" s="109">
        <v>189.23</v>
      </c>
      <c r="I2424" s="109">
        <v>0</v>
      </c>
      <c r="J2424" s="109">
        <f t="shared" si="37"/>
        <v>91675.23</v>
      </c>
    </row>
    <row r="2425" spans="1:10" s="102" customFormat="1" ht="18" customHeight="1" x14ac:dyDescent="0.2">
      <c r="A2425" s="106" t="s">
        <v>170</v>
      </c>
      <c r="B2425" s="106" t="s">
        <v>13</v>
      </c>
      <c r="C2425" s="107">
        <v>18086</v>
      </c>
      <c r="D2425" s="107">
        <v>43464</v>
      </c>
      <c r="E2425" s="107">
        <v>43472</v>
      </c>
      <c r="F2425" s="108">
        <v>43598</v>
      </c>
      <c r="G2425" s="109">
        <v>91486</v>
      </c>
      <c r="H2425" s="109">
        <v>189.23</v>
      </c>
      <c r="I2425" s="109">
        <v>0</v>
      </c>
      <c r="J2425" s="109">
        <f t="shared" si="37"/>
        <v>91675.23</v>
      </c>
    </row>
    <row r="2426" spans="1:10" s="102" customFormat="1" ht="18" customHeight="1" x14ac:dyDescent="0.2">
      <c r="A2426" s="106" t="s">
        <v>32</v>
      </c>
      <c r="B2426" s="106" t="s">
        <v>17</v>
      </c>
      <c r="C2426" s="107">
        <v>11693</v>
      </c>
      <c r="D2426" s="107">
        <v>42233</v>
      </c>
      <c r="E2426" s="107">
        <v>42236</v>
      </c>
      <c r="F2426" s="108">
        <v>42272</v>
      </c>
      <c r="G2426" s="109">
        <v>20500</v>
      </c>
      <c r="H2426" s="109">
        <v>22.2</v>
      </c>
      <c r="I2426" s="109">
        <v>0</v>
      </c>
      <c r="J2426" s="109">
        <f t="shared" si="37"/>
        <v>20522.2</v>
      </c>
    </row>
    <row r="2427" spans="1:10" s="102" customFormat="1" ht="18" customHeight="1" x14ac:dyDescent="0.2">
      <c r="A2427" s="106" t="s">
        <v>32</v>
      </c>
      <c r="B2427" s="106" t="s">
        <v>17</v>
      </c>
      <c r="C2427" s="107">
        <v>18220</v>
      </c>
      <c r="D2427" s="107">
        <v>42477</v>
      </c>
      <c r="E2427" s="107">
        <v>42488</v>
      </c>
      <c r="F2427" s="108">
        <v>42502</v>
      </c>
      <c r="G2427" s="109">
        <v>22500</v>
      </c>
      <c r="H2427" s="109">
        <v>15.41</v>
      </c>
      <c r="I2427" s="109">
        <v>0</v>
      </c>
      <c r="J2427" s="109">
        <f t="shared" si="37"/>
        <v>22515.41</v>
      </c>
    </row>
    <row r="2428" spans="1:10" s="102" customFormat="1" ht="18" customHeight="1" x14ac:dyDescent="0.2">
      <c r="A2428" s="106" t="s">
        <v>32</v>
      </c>
      <c r="B2428" s="106" t="s">
        <v>17</v>
      </c>
      <c r="C2428" s="107">
        <v>9150</v>
      </c>
      <c r="D2428" s="107">
        <v>42087</v>
      </c>
      <c r="E2428" s="107">
        <v>42090</v>
      </c>
      <c r="F2428" s="108">
        <v>42116</v>
      </c>
      <c r="G2428" s="109">
        <v>12000</v>
      </c>
      <c r="H2428" s="109">
        <v>9.66</v>
      </c>
      <c r="I2428" s="109">
        <v>0</v>
      </c>
      <c r="J2428" s="109">
        <f t="shared" si="37"/>
        <v>12009.66</v>
      </c>
    </row>
    <row r="2429" spans="1:10" s="102" customFormat="1" ht="18" customHeight="1" x14ac:dyDescent="0.2">
      <c r="A2429" s="106" t="s">
        <v>32</v>
      </c>
      <c r="B2429" s="106" t="s">
        <v>17</v>
      </c>
      <c r="C2429" s="107">
        <v>14695</v>
      </c>
      <c r="D2429" s="107">
        <v>42244</v>
      </c>
      <c r="E2429" s="107">
        <v>42249</v>
      </c>
      <c r="F2429" s="108">
        <v>42305</v>
      </c>
      <c r="G2429" s="109">
        <v>24500</v>
      </c>
      <c r="H2429" s="109">
        <v>41.52</v>
      </c>
      <c r="I2429" s="109">
        <v>0</v>
      </c>
      <c r="J2429" s="109">
        <f t="shared" si="37"/>
        <v>24541.52</v>
      </c>
    </row>
    <row r="2430" spans="1:10" s="102" customFormat="1" ht="18" customHeight="1" x14ac:dyDescent="0.2">
      <c r="A2430" s="106" t="s">
        <v>32</v>
      </c>
      <c r="B2430" s="106" t="s">
        <v>13</v>
      </c>
      <c r="C2430" s="107">
        <v>14571</v>
      </c>
      <c r="D2430" s="107">
        <v>43419</v>
      </c>
      <c r="E2430" s="107">
        <v>43424</v>
      </c>
      <c r="F2430" s="108">
        <v>43438</v>
      </c>
      <c r="G2430" s="109">
        <v>34000</v>
      </c>
      <c r="H2430" s="109">
        <v>17.7</v>
      </c>
      <c r="I2430" s="109">
        <v>0</v>
      </c>
      <c r="J2430" s="109">
        <f t="shared" si="37"/>
        <v>34017.699999999997</v>
      </c>
    </row>
    <row r="2431" spans="1:10" s="102" customFormat="1" ht="18" customHeight="1" x14ac:dyDescent="0.2">
      <c r="A2431" s="106" t="s">
        <v>32</v>
      </c>
      <c r="B2431" s="106" t="s">
        <v>13</v>
      </c>
      <c r="C2431" s="107">
        <v>5787</v>
      </c>
      <c r="D2431" s="107">
        <v>41779</v>
      </c>
      <c r="E2431" s="107">
        <v>41788</v>
      </c>
      <c r="F2431" s="108">
        <v>41808</v>
      </c>
      <c r="G2431" s="109">
        <v>37000</v>
      </c>
      <c r="H2431" s="109">
        <v>26.72</v>
      </c>
      <c r="I2431" s="109">
        <v>0</v>
      </c>
      <c r="J2431" s="109">
        <f t="shared" si="37"/>
        <v>37026.720000000001</v>
      </c>
    </row>
    <row r="2432" spans="1:10" s="102" customFormat="1" ht="18" customHeight="1" x14ac:dyDescent="0.2">
      <c r="A2432" s="106" t="s">
        <v>32</v>
      </c>
      <c r="B2432" s="106" t="s">
        <v>13</v>
      </c>
      <c r="C2432" s="107">
        <v>12165</v>
      </c>
      <c r="D2432" s="107">
        <v>42803</v>
      </c>
      <c r="E2432" s="107">
        <v>42830</v>
      </c>
      <c r="F2432" s="108">
        <v>42914</v>
      </c>
      <c r="G2432" s="109">
        <v>43000</v>
      </c>
      <c r="H2432" s="109">
        <v>130.77000000000001</v>
      </c>
      <c r="I2432" s="109">
        <v>0</v>
      </c>
      <c r="J2432" s="109">
        <f t="shared" si="37"/>
        <v>43130.77</v>
      </c>
    </row>
    <row r="2433" spans="1:10" s="102" customFormat="1" ht="18" customHeight="1" x14ac:dyDescent="0.2">
      <c r="A2433" s="106" t="s">
        <v>32</v>
      </c>
      <c r="B2433" s="106" t="s">
        <v>13</v>
      </c>
      <c r="C2433" s="107">
        <v>10993</v>
      </c>
      <c r="D2433" s="107">
        <v>42085</v>
      </c>
      <c r="E2433" s="107">
        <v>42108</v>
      </c>
      <c r="F2433" s="108">
        <v>42143</v>
      </c>
      <c r="G2433" s="109">
        <v>15500</v>
      </c>
      <c r="H2433" s="109">
        <v>24.97</v>
      </c>
      <c r="I2433" s="109">
        <v>0</v>
      </c>
      <c r="J2433" s="109">
        <f t="shared" si="37"/>
        <v>15524.97</v>
      </c>
    </row>
    <row r="2434" spans="1:10" s="102" customFormat="1" ht="18" customHeight="1" x14ac:dyDescent="0.2">
      <c r="A2434" s="106" t="s">
        <v>32</v>
      </c>
      <c r="B2434" s="106" t="s">
        <v>17</v>
      </c>
      <c r="C2434" s="107">
        <v>12919</v>
      </c>
      <c r="D2434" s="107">
        <v>41942</v>
      </c>
      <c r="E2434" s="107">
        <v>41953</v>
      </c>
      <c r="F2434" s="108">
        <v>41976</v>
      </c>
      <c r="G2434" s="109">
        <v>16000</v>
      </c>
      <c r="H2434" s="109">
        <v>15.11</v>
      </c>
      <c r="I2434" s="109">
        <v>0</v>
      </c>
      <c r="J2434" s="109">
        <f t="shared" si="37"/>
        <v>16015.11</v>
      </c>
    </row>
    <row r="2435" spans="1:10" s="102" customFormat="1" ht="18" customHeight="1" x14ac:dyDescent="0.2">
      <c r="A2435" s="106" t="s">
        <v>32</v>
      </c>
      <c r="B2435" s="106" t="s">
        <v>13</v>
      </c>
      <c r="C2435" s="107">
        <v>11504</v>
      </c>
      <c r="D2435" s="107">
        <v>43004</v>
      </c>
      <c r="E2435" s="107">
        <v>43005</v>
      </c>
      <c r="F2435" s="108">
        <v>43032</v>
      </c>
      <c r="G2435" s="109">
        <v>27000</v>
      </c>
      <c r="H2435" s="109">
        <v>20.71</v>
      </c>
      <c r="I2435" s="109">
        <v>0</v>
      </c>
      <c r="J2435" s="109">
        <f t="shared" si="37"/>
        <v>27020.71</v>
      </c>
    </row>
    <row r="2436" spans="1:10" s="102" customFormat="1" ht="18" customHeight="1" x14ac:dyDescent="0.2">
      <c r="A2436" s="106" t="s">
        <v>32</v>
      </c>
      <c r="B2436" s="106" t="s">
        <v>17</v>
      </c>
      <c r="C2436" s="107">
        <v>14857</v>
      </c>
      <c r="D2436" s="107">
        <v>42073</v>
      </c>
      <c r="E2436" s="107">
        <v>42108</v>
      </c>
      <c r="F2436" s="108">
        <v>42122</v>
      </c>
      <c r="G2436" s="109">
        <v>15000</v>
      </c>
      <c r="H2436" s="109">
        <v>20.420000000000002</v>
      </c>
      <c r="I2436" s="109">
        <v>0</v>
      </c>
      <c r="J2436" s="109">
        <f t="shared" si="37"/>
        <v>15020.42</v>
      </c>
    </row>
    <row r="2437" spans="1:10" s="102" customFormat="1" ht="18" customHeight="1" x14ac:dyDescent="0.2">
      <c r="A2437" s="106" t="s">
        <v>32</v>
      </c>
      <c r="B2437" s="106" t="s">
        <v>13</v>
      </c>
      <c r="C2437" s="107">
        <v>10614</v>
      </c>
      <c r="D2437" s="107">
        <v>41855</v>
      </c>
      <c r="E2437" s="107">
        <v>41857</v>
      </c>
      <c r="F2437" s="108">
        <v>41905</v>
      </c>
      <c r="G2437" s="109">
        <v>20000</v>
      </c>
      <c r="H2437" s="109">
        <v>27.78</v>
      </c>
      <c r="I2437" s="109">
        <v>0</v>
      </c>
      <c r="J2437" s="109">
        <f t="shared" si="37"/>
        <v>20027.78</v>
      </c>
    </row>
    <row r="2438" spans="1:10" s="102" customFormat="1" ht="18" customHeight="1" x14ac:dyDescent="0.2">
      <c r="A2438" s="106" t="s">
        <v>32</v>
      </c>
      <c r="B2438" s="106" t="s">
        <v>13</v>
      </c>
      <c r="C2438" s="107">
        <v>16623</v>
      </c>
      <c r="D2438" s="107">
        <v>41859</v>
      </c>
      <c r="E2438" s="107">
        <v>41871</v>
      </c>
      <c r="F2438" s="108">
        <v>41897</v>
      </c>
      <c r="G2438" s="109">
        <v>49500</v>
      </c>
      <c r="H2438" s="109">
        <v>52.26</v>
      </c>
      <c r="I2438" s="109">
        <v>0</v>
      </c>
      <c r="J2438" s="109">
        <f t="shared" si="37"/>
        <v>49552.26</v>
      </c>
    </row>
    <row r="2439" spans="1:10" s="102" customFormat="1" ht="18" customHeight="1" x14ac:dyDescent="0.2">
      <c r="A2439" s="106" t="s">
        <v>32</v>
      </c>
      <c r="B2439" s="106" t="s">
        <v>13</v>
      </c>
      <c r="C2439" s="107">
        <v>10766</v>
      </c>
      <c r="D2439" s="107">
        <v>42521</v>
      </c>
      <c r="E2439" s="107">
        <v>42524</v>
      </c>
      <c r="F2439" s="108">
        <v>42639</v>
      </c>
      <c r="G2439" s="109">
        <v>11500</v>
      </c>
      <c r="H2439" s="109">
        <v>37.18</v>
      </c>
      <c r="I2439" s="109">
        <v>0</v>
      </c>
      <c r="J2439" s="109">
        <f t="shared" si="37"/>
        <v>11537.18</v>
      </c>
    </row>
    <row r="2440" spans="1:10" s="102" customFormat="1" ht="18" customHeight="1" x14ac:dyDescent="0.2">
      <c r="A2440" s="106" t="s">
        <v>32</v>
      </c>
      <c r="B2440" s="106" t="s">
        <v>13</v>
      </c>
      <c r="C2440" s="107">
        <v>11163</v>
      </c>
      <c r="D2440" s="107">
        <v>42163</v>
      </c>
      <c r="E2440" s="107">
        <v>42186</v>
      </c>
      <c r="F2440" s="108">
        <v>42265</v>
      </c>
      <c r="G2440" s="109">
        <v>50000</v>
      </c>
      <c r="H2440" s="109">
        <v>136.80000000000001</v>
      </c>
      <c r="I2440" s="109">
        <v>0</v>
      </c>
      <c r="J2440" s="109">
        <f t="shared" ref="J2440:J2503" si="38">+G2440+H2440+I2440</f>
        <v>50136.800000000003</v>
      </c>
    </row>
    <row r="2441" spans="1:10" s="102" customFormat="1" ht="18" customHeight="1" x14ac:dyDescent="0.2">
      <c r="A2441" s="106" t="s">
        <v>32</v>
      </c>
      <c r="B2441" s="106" t="s">
        <v>13</v>
      </c>
      <c r="C2441" s="107">
        <v>17487</v>
      </c>
      <c r="D2441" s="107">
        <v>42404</v>
      </c>
      <c r="E2441" s="107">
        <v>42422</v>
      </c>
      <c r="F2441" s="108">
        <v>42481</v>
      </c>
      <c r="G2441" s="109">
        <v>40000</v>
      </c>
      <c r="H2441" s="109">
        <v>85.56</v>
      </c>
      <c r="I2441" s="109">
        <v>0</v>
      </c>
      <c r="J2441" s="109">
        <f t="shared" si="38"/>
        <v>40085.56</v>
      </c>
    </row>
    <row r="2442" spans="1:10" s="102" customFormat="1" ht="18" customHeight="1" x14ac:dyDescent="0.2">
      <c r="A2442" s="106" t="s">
        <v>32</v>
      </c>
      <c r="B2442" s="106" t="s">
        <v>17</v>
      </c>
      <c r="C2442" s="107">
        <v>10486</v>
      </c>
      <c r="D2442" s="107">
        <v>43073</v>
      </c>
      <c r="E2442" s="107">
        <v>43083</v>
      </c>
      <c r="F2442" s="108">
        <v>43551</v>
      </c>
      <c r="G2442" s="109">
        <v>14500</v>
      </c>
      <c r="H2442" s="109">
        <v>59.18</v>
      </c>
      <c r="I2442" s="109">
        <v>0</v>
      </c>
      <c r="J2442" s="109">
        <f t="shared" si="38"/>
        <v>14559.18</v>
      </c>
    </row>
    <row r="2443" spans="1:10" s="102" customFormat="1" ht="18" customHeight="1" x14ac:dyDescent="0.2">
      <c r="A2443" s="106" t="s">
        <v>32</v>
      </c>
      <c r="B2443" s="106" t="s">
        <v>17</v>
      </c>
      <c r="C2443" s="107">
        <v>12331</v>
      </c>
      <c r="D2443" s="107">
        <v>42686</v>
      </c>
      <c r="E2443" s="107">
        <v>42725</v>
      </c>
      <c r="F2443" s="108">
        <v>42809</v>
      </c>
      <c r="G2443" s="109">
        <v>15000</v>
      </c>
      <c r="H2443" s="109">
        <v>153.75</v>
      </c>
      <c r="I2443" s="109">
        <v>0</v>
      </c>
      <c r="J2443" s="109">
        <f t="shared" si="38"/>
        <v>15153.75</v>
      </c>
    </row>
    <row r="2444" spans="1:10" s="102" customFormat="1" ht="18" customHeight="1" x14ac:dyDescent="0.2">
      <c r="A2444" s="106" t="s">
        <v>32</v>
      </c>
      <c r="B2444" s="106" t="s">
        <v>13</v>
      </c>
      <c r="C2444" s="107">
        <v>15273</v>
      </c>
      <c r="D2444" s="107">
        <v>42777</v>
      </c>
      <c r="E2444" s="107">
        <v>42789</v>
      </c>
      <c r="F2444" s="108">
        <v>42803</v>
      </c>
      <c r="G2444" s="109">
        <v>23000</v>
      </c>
      <c r="H2444" s="109">
        <v>16.38</v>
      </c>
      <c r="I2444" s="109">
        <v>0</v>
      </c>
      <c r="J2444" s="109">
        <f t="shared" si="38"/>
        <v>23016.38</v>
      </c>
    </row>
    <row r="2445" spans="1:10" s="102" customFormat="1" ht="18" customHeight="1" x14ac:dyDescent="0.2">
      <c r="A2445" s="106" t="s">
        <v>32</v>
      </c>
      <c r="B2445" s="106" t="s">
        <v>13</v>
      </c>
      <c r="C2445" s="107">
        <v>18332</v>
      </c>
      <c r="D2445" s="107">
        <v>42319</v>
      </c>
      <c r="E2445" s="107">
        <v>42320</v>
      </c>
      <c r="F2445" s="108">
        <v>42335</v>
      </c>
      <c r="G2445" s="109">
        <v>26250</v>
      </c>
      <c r="H2445" s="109">
        <v>11.67</v>
      </c>
      <c r="I2445" s="109">
        <v>0</v>
      </c>
      <c r="J2445" s="109">
        <f t="shared" si="38"/>
        <v>26261.67</v>
      </c>
    </row>
    <row r="2446" spans="1:10" s="102" customFormat="1" ht="18" customHeight="1" x14ac:dyDescent="0.2">
      <c r="A2446" s="106" t="s">
        <v>32</v>
      </c>
      <c r="B2446" s="106" t="s">
        <v>13</v>
      </c>
      <c r="C2446" s="107">
        <v>11006</v>
      </c>
      <c r="D2446" s="107">
        <v>41841</v>
      </c>
      <c r="E2446" s="107">
        <v>41865</v>
      </c>
      <c r="F2446" s="108">
        <v>42025</v>
      </c>
      <c r="G2446" s="109">
        <v>14500</v>
      </c>
      <c r="H2446" s="109">
        <v>74.099999999999994</v>
      </c>
      <c r="I2446" s="109">
        <v>0</v>
      </c>
      <c r="J2446" s="109">
        <f t="shared" si="38"/>
        <v>14574.1</v>
      </c>
    </row>
    <row r="2447" spans="1:10" s="102" customFormat="1" ht="18" customHeight="1" x14ac:dyDescent="0.2">
      <c r="A2447" s="106" t="s">
        <v>32</v>
      </c>
      <c r="B2447" s="106" t="s">
        <v>17</v>
      </c>
      <c r="C2447" s="107">
        <v>15845</v>
      </c>
      <c r="D2447" s="107">
        <v>43244</v>
      </c>
      <c r="E2447" s="107">
        <v>43255</v>
      </c>
      <c r="F2447" s="108">
        <v>43293</v>
      </c>
      <c r="G2447" s="109">
        <v>14500</v>
      </c>
      <c r="H2447" s="109">
        <v>19.47</v>
      </c>
      <c r="I2447" s="109">
        <v>0</v>
      </c>
      <c r="J2447" s="109">
        <f t="shared" si="38"/>
        <v>14519.47</v>
      </c>
    </row>
    <row r="2448" spans="1:10" s="102" customFormat="1" ht="18" customHeight="1" x14ac:dyDescent="0.2">
      <c r="A2448" s="106" t="s">
        <v>32</v>
      </c>
      <c r="B2448" s="106" t="s">
        <v>13</v>
      </c>
      <c r="C2448" s="107">
        <v>15671</v>
      </c>
      <c r="D2448" s="107">
        <v>41928</v>
      </c>
      <c r="E2448" s="107">
        <v>41947</v>
      </c>
      <c r="F2448" s="108">
        <v>41974</v>
      </c>
      <c r="G2448" s="109">
        <v>20500</v>
      </c>
      <c r="H2448" s="109">
        <v>26.19</v>
      </c>
      <c r="I2448" s="109">
        <v>0</v>
      </c>
      <c r="J2448" s="109">
        <f t="shared" si="38"/>
        <v>20526.189999999999</v>
      </c>
    </row>
    <row r="2449" spans="1:10" s="102" customFormat="1" ht="18" customHeight="1" x14ac:dyDescent="0.2">
      <c r="A2449" s="106" t="s">
        <v>31</v>
      </c>
      <c r="B2449" s="106" t="s">
        <v>17</v>
      </c>
      <c r="C2449" s="107">
        <v>17996</v>
      </c>
      <c r="D2449" s="107">
        <v>43252</v>
      </c>
      <c r="E2449" s="107">
        <v>43270</v>
      </c>
      <c r="F2449" s="108">
        <v>43354</v>
      </c>
      <c r="G2449" s="109">
        <v>54000</v>
      </c>
      <c r="H2449" s="109">
        <v>150.9</v>
      </c>
      <c r="I2449" s="109">
        <v>0</v>
      </c>
      <c r="J2449" s="109">
        <f t="shared" si="38"/>
        <v>54150.9</v>
      </c>
    </row>
    <row r="2450" spans="1:10" s="102" customFormat="1" ht="18" customHeight="1" x14ac:dyDescent="0.2">
      <c r="A2450" s="106" t="s">
        <v>32</v>
      </c>
      <c r="B2450" s="106" t="s">
        <v>17</v>
      </c>
      <c r="C2450" s="107">
        <v>17592</v>
      </c>
      <c r="D2450" s="107">
        <v>43049</v>
      </c>
      <c r="E2450" s="107">
        <v>43059</v>
      </c>
      <c r="F2450" s="108">
        <v>43228</v>
      </c>
      <c r="G2450" s="109">
        <v>14000</v>
      </c>
      <c r="H2450" s="109">
        <v>68.66</v>
      </c>
      <c r="I2450" s="109">
        <v>0</v>
      </c>
      <c r="J2450" s="109">
        <f t="shared" si="38"/>
        <v>14068.66</v>
      </c>
    </row>
    <row r="2451" spans="1:10" s="102" customFormat="1" ht="18" customHeight="1" x14ac:dyDescent="0.2">
      <c r="A2451" s="106" t="s">
        <v>32</v>
      </c>
      <c r="B2451" s="106" t="s">
        <v>17</v>
      </c>
      <c r="C2451" s="107">
        <v>13393</v>
      </c>
      <c r="D2451" s="107">
        <v>42817</v>
      </c>
      <c r="E2451" s="107">
        <v>42823</v>
      </c>
      <c r="F2451" s="108">
        <v>42842</v>
      </c>
      <c r="G2451" s="109">
        <v>15000</v>
      </c>
      <c r="H2451" s="109">
        <v>10.28</v>
      </c>
      <c r="I2451" s="109">
        <v>0</v>
      </c>
      <c r="J2451" s="109">
        <f t="shared" si="38"/>
        <v>15010.28</v>
      </c>
    </row>
    <row r="2452" spans="1:10" s="102" customFormat="1" ht="18" customHeight="1" x14ac:dyDescent="0.2">
      <c r="A2452" s="106" t="s">
        <v>32</v>
      </c>
      <c r="B2452" s="106" t="s">
        <v>17</v>
      </c>
      <c r="C2452" s="107">
        <v>14023</v>
      </c>
      <c r="D2452" s="107">
        <v>42395</v>
      </c>
      <c r="E2452" s="107">
        <v>42405</v>
      </c>
      <c r="F2452" s="108">
        <v>42419</v>
      </c>
      <c r="G2452" s="109">
        <v>24000</v>
      </c>
      <c r="H2452" s="109">
        <v>16</v>
      </c>
      <c r="I2452" s="109">
        <v>0</v>
      </c>
      <c r="J2452" s="109">
        <f t="shared" si="38"/>
        <v>24016</v>
      </c>
    </row>
    <row r="2453" spans="1:10" s="102" customFormat="1" ht="18" customHeight="1" x14ac:dyDescent="0.2">
      <c r="A2453" s="106" t="s">
        <v>32</v>
      </c>
      <c r="B2453" s="106" t="s">
        <v>13</v>
      </c>
      <c r="C2453" s="107">
        <v>9951</v>
      </c>
      <c r="D2453" s="107">
        <v>41725</v>
      </c>
      <c r="E2453" s="107">
        <v>41744</v>
      </c>
      <c r="F2453" s="108">
        <v>41764</v>
      </c>
      <c r="G2453" s="109">
        <v>11000</v>
      </c>
      <c r="H2453" s="109">
        <v>11.92</v>
      </c>
      <c r="I2453" s="109">
        <v>0</v>
      </c>
      <c r="J2453" s="109">
        <f t="shared" si="38"/>
        <v>11011.92</v>
      </c>
    </row>
    <row r="2454" spans="1:10" s="102" customFormat="1" ht="18" customHeight="1" x14ac:dyDescent="0.2">
      <c r="A2454" s="106" t="s">
        <v>32</v>
      </c>
      <c r="B2454" s="106" t="s">
        <v>13</v>
      </c>
      <c r="C2454" s="107">
        <v>13166</v>
      </c>
      <c r="D2454" s="107">
        <v>42922</v>
      </c>
      <c r="E2454" s="107">
        <v>42927</v>
      </c>
      <c r="F2454" s="108">
        <v>42935</v>
      </c>
      <c r="G2454" s="109">
        <v>25500</v>
      </c>
      <c r="H2454" s="109">
        <v>9.08</v>
      </c>
      <c r="I2454" s="109">
        <v>0</v>
      </c>
      <c r="J2454" s="109">
        <f t="shared" si="38"/>
        <v>25509.08</v>
      </c>
    </row>
    <row r="2455" spans="1:10" s="102" customFormat="1" ht="18" customHeight="1" x14ac:dyDescent="0.2">
      <c r="A2455" s="106" t="s">
        <v>32</v>
      </c>
      <c r="B2455" s="106" t="s">
        <v>13</v>
      </c>
      <c r="C2455" s="107">
        <v>11306</v>
      </c>
      <c r="D2455" s="107">
        <v>43017</v>
      </c>
      <c r="E2455" s="107">
        <v>43031</v>
      </c>
      <c r="F2455" s="108">
        <v>43087</v>
      </c>
      <c r="G2455" s="109">
        <v>12500</v>
      </c>
      <c r="H2455" s="109">
        <v>19.52</v>
      </c>
      <c r="I2455" s="109">
        <v>0</v>
      </c>
      <c r="J2455" s="109">
        <f t="shared" si="38"/>
        <v>12519.52</v>
      </c>
    </row>
    <row r="2456" spans="1:10" s="102" customFormat="1" ht="18" customHeight="1" x14ac:dyDescent="0.2">
      <c r="A2456" s="106" t="s">
        <v>32</v>
      </c>
      <c r="B2456" s="106" t="s">
        <v>17</v>
      </c>
      <c r="C2456" s="107">
        <v>13323</v>
      </c>
      <c r="D2456" s="107">
        <v>43299</v>
      </c>
      <c r="E2456" s="107">
        <v>43319</v>
      </c>
      <c r="F2456" s="108">
        <v>43347</v>
      </c>
      <c r="G2456" s="109">
        <v>4000</v>
      </c>
      <c r="H2456" s="109">
        <v>5.26</v>
      </c>
      <c r="I2456" s="109">
        <v>0</v>
      </c>
      <c r="J2456" s="109">
        <f t="shared" si="38"/>
        <v>4005.26</v>
      </c>
    </row>
    <row r="2457" spans="1:10" s="102" customFormat="1" ht="18" customHeight="1" x14ac:dyDescent="0.2">
      <c r="A2457" s="106" t="s">
        <v>32</v>
      </c>
      <c r="B2457" s="106" t="s">
        <v>17</v>
      </c>
      <c r="C2457" s="107">
        <v>10626</v>
      </c>
      <c r="D2457" s="107">
        <v>42172</v>
      </c>
      <c r="E2457" s="107">
        <v>42179</v>
      </c>
      <c r="F2457" s="108">
        <v>42213</v>
      </c>
      <c r="G2457" s="109">
        <v>13500</v>
      </c>
      <c r="H2457" s="109">
        <v>15.4</v>
      </c>
      <c r="I2457" s="109">
        <v>0</v>
      </c>
      <c r="J2457" s="109">
        <f t="shared" si="38"/>
        <v>13515.4</v>
      </c>
    </row>
    <row r="2458" spans="1:10" s="102" customFormat="1" ht="18" customHeight="1" x14ac:dyDescent="0.2">
      <c r="A2458" s="106" t="s">
        <v>32</v>
      </c>
      <c r="B2458" s="106" t="s">
        <v>13</v>
      </c>
      <c r="C2458" s="107">
        <v>6667</v>
      </c>
      <c r="D2458" s="107">
        <v>43011</v>
      </c>
      <c r="E2458" s="107">
        <v>43035</v>
      </c>
      <c r="F2458" s="108">
        <v>43091</v>
      </c>
      <c r="G2458" s="109">
        <v>22500</v>
      </c>
      <c r="H2458" s="109">
        <v>49.32</v>
      </c>
      <c r="I2458" s="109">
        <v>0</v>
      </c>
      <c r="J2458" s="109">
        <f t="shared" si="38"/>
        <v>22549.32</v>
      </c>
    </row>
    <row r="2459" spans="1:10" s="102" customFormat="1" ht="18" customHeight="1" x14ac:dyDescent="0.2">
      <c r="A2459" s="106" t="s">
        <v>32</v>
      </c>
      <c r="B2459" s="106" t="s">
        <v>17</v>
      </c>
      <c r="C2459" s="107">
        <v>6400</v>
      </c>
      <c r="D2459" s="107">
        <v>42535</v>
      </c>
      <c r="E2459" s="107">
        <v>42543</v>
      </c>
      <c r="F2459" s="108">
        <v>42594</v>
      </c>
      <c r="G2459" s="109">
        <v>7000</v>
      </c>
      <c r="H2459" s="109">
        <v>11.32</v>
      </c>
      <c r="I2459" s="109">
        <v>0</v>
      </c>
      <c r="J2459" s="109">
        <f t="shared" si="38"/>
        <v>7011.32</v>
      </c>
    </row>
    <row r="2460" spans="1:10" s="102" customFormat="1" ht="18" customHeight="1" x14ac:dyDescent="0.2">
      <c r="A2460" s="106" t="s">
        <v>32</v>
      </c>
      <c r="B2460" s="106" t="s">
        <v>17</v>
      </c>
      <c r="C2460" s="107">
        <v>19462</v>
      </c>
      <c r="D2460" s="107">
        <v>42149</v>
      </c>
      <c r="E2460" s="107">
        <v>42157</v>
      </c>
      <c r="F2460" s="108">
        <v>42173</v>
      </c>
      <c r="G2460" s="109">
        <v>104000</v>
      </c>
      <c r="H2460" s="109">
        <v>69.349999999999994</v>
      </c>
      <c r="I2460" s="109">
        <v>0</v>
      </c>
      <c r="J2460" s="109">
        <f t="shared" si="38"/>
        <v>104069.35</v>
      </c>
    </row>
    <row r="2461" spans="1:10" s="102" customFormat="1" ht="18" customHeight="1" x14ac:dyDescent="0.2">
      <c r="A2461" s="106" t="s">
        <v>35</v>
      </c>
      <c r="B2461" s="106" t="s">
        <v>17</v>
      </c>
      <c r="C2461" s="107">
        <v>19462</v>
      </c>
      <c r="D2461" s="107">
        <v>42149</v>
      </c>
      <c r="E2461" s="107">
        <v>42157</v>
      </c>
      <c r="F2461" s="108">
        <v>42173</v>
      </c>
      <c r="G2461" s="109">
        <v>104000</v>
      </c>
      <c r="H2461" s="109">
        <v>69.349999999999994</v>
      </c>
      <c r="I2461" s="109">
        <v>0</v>
      </c>
      <c r="J2461" s="109">
        <f t="shared" si="38"/>
        <v>104069.35</v>
      </c>
    </row>
    <row r="2462" spans="1:10" s="102" customFormat="1" ht="18" customHeight="1" x14ac:dyDescent="0.2">
      <c r="A2462" s="106" t="s">
        <v>32</v>
      </c>
      <c r="B2462" s="106" t="s">
        <v>13</v>
      </c>
      <c r="C2462" s="107">
        <v>13851</v>
      </c>
      <c r="D2462" s="107">
        <v>42129</v>
      </c>
      <c r="E2462" s="107">
        <v>42156</v>
      </c>
      <c r="F2462" s="108">
        <v>42181</v>
      </c>
      <c r="G2462" s="109">
        <v>13500</v>
      </c>
      <c r="H2462" s="109">
        <v>19.5</v>
      </c>
      <c r="I2462" s="109">
        <v>0</v>
      </c>
      <c r="J2462" s="109">
        <f t="shared" si="38"/>
        <v>13519.5</v>
      </c>
    </row>
    <row r="2463" spans="1:10" s="102" customFormat="1" ht="18" customHeight="1" x14ac:dyDescent="0.2">
      <c r="A2463" s="106" t="s">
        <v>32</v>
      </c>
      <c r="B2463" s="106" t="s">
        <v>13</v>
      </c>
      <c r="C2463" s="107">
        <v>9460</v>
      </c>
      <c r="D2463" s="107">
        <v>42173</v>
      </c>
      <c r="E2463" s="107">
        <v>42200</v>
      </c>
      <c r="F2463" s="108">
        <v>42212</v>
      </c>
      <c r="G2463" s="109">
        <v>10000</v>
      </c>
      <c r="H2463" s="109">
        <v>10.83</v>
      </c>
      <c r="I2463" s="109">
        <v>0</v>
      </c>
      <c r="J2463" s="109">
        <f t="shared" si="38"/>
        <v>10010.83</v>
      </c>
    </row>
    <row r="2464" spans="1:10" s="102" customFormat="1" ht="18" customHeight="1" x14ac:dyDescent="0.2">
      <c r="A2464" s="106" t="s">
        <v>32</v>
      </c>
      <c r="B2464" s="106" t="s">
        <v>17</v>
      </c>
      <c r="C2464" s="107">
        <v>11042</v>
      </c>
      <c r="D2464" s="107">
        <v>42983</v>
      </c>
      <c r="E2464" s="107">
        <v>43004</v>
      </c>
      <c r="F2464" s="108">
        <v>43014</v>
      </c>
      <c r="G2464" s="109">
        <v>10500</v>
      </c>
      <c r="H2464" s="109">
        <v>8.9</v>
      </c>
      <c r="I2464" s="109">
        <v>0</v>
      </c>
      <c r="J2464" s="109">
        <f t="shared" si="38"/>
        <v>10508.9</v>
      </c>
    </row>
    <row r="2465" spans="1:10" s="102" customFormat="1" ht="18" customHeight="1" x14ac:dyDescent="0.2">
      <c r="A2465" s="106" t="s">
        <v>32</v>
      </c>
      <c r="B2465" s="106" t="s">
        <v>17</v>
      </c>
      <c r="C2465" s="107">
        <v>11652</v>
      </c>
      <c r="D2465" s="107">
        <v>43071</v>
      </c>
      <c r="E2465" s="107">
        <v>43081</v>
      </c>
      <c r="F2465" s="108">
        <v>43117</v>
      </c>
      <c r="G2465" s="109">
        <v>11000</v>
      </c>
      <c r="H2465" s="109">
        <v>12.11</v>
      </c>
      <c r="I2465" s="109">
        <v>0</v>
      </c>
      <c r="J2465" s="109">
        <f t="shared" si="38"/>
        <v>11012.11</v>
      </c>
    </row>
    <row r="2466" spans="1:10" s="102" customFormat="1" ht="18" customHeight="1" x14ac:dyDescent="0.2">
      <c r="A2466" s="106" t="s">
        <v>32</v>
      </c>
      <c r="B2466" s="106" t="s">
        <v>13</v>
      </c>
      <c r="C2466" s="107">
        <v>17364</v>
      </c>
      <c r="D2466" s="107">
        <v>42817</v>
      </c>
      <c r="E2466" s="107">
        <v>42829</v>
      </c>
      <c r="F2466" s="108">
        <v>42874</v>
      </c>
      <c r="G2466" s="109">
        <v>26000</v>
      </c>
      <c r="H2466" s="109">
        <v>40.6</v>
      </c>
      <c r="I2466" s="109">
        <v>0</v>
      </c>
      <c r="J2466" s="109">
        <f t="shared" si="38"/>
        <v>26040.6</v>
      </c>
    </row>
    <row r="2467" spans="1:10" s="102" customFormat="1" ht="18" customHeight="1" x14ac:dyDescent="0.2">
      <c r="A2467" s="106" t="s">
        <v>32</v>
      </c>
      <c r="B2467" s="106" t="s">
        <v>13</v>
      </c>
      <c r="C2467" s="107">
        <v>17193</v>
      </c>
      <c r="D2467" s="107">
        <v>43160</v>
      </c>
      <c r="E2467" s="107">
        <v>43168</v>
      </c>
      <c r="F2467" s="108">
        <v>43187</v>
      </c>
      <c r="G2467" s="109">
        <v>25500</v>
      </c>
      <c r="H2467" s="109">
        <v>18.86</v>
      </c>
      <c r="I2467" s="109">
        <v>0</v>
      </c>
      <c r="J2467" s="109">
        <f t="shared" si="38"/>
        <v>25518.86</v>
      </c>
    </row>
    <row r="2468" spans="1:10" s="102" customFormat="1" ht="18" customHeight="1" x14ac:dyDescent="0.2">
      <c r="A2468" s="106" t="s">
        <v>32</v>
      </c>
      <c r="B2468" s="106" t="s">
        <v>13</v>
      </c>
      <c r="C2468" s="107">
        <v>15924</v>
      </c>
      <c r="D2468" s="107">
        <v>41930</v>
      </c>
      <c r="E2468" s="107">
        <v>41955</v>
      </c>
      <c r="F2468" s="108">
        <v>41985</v>
      </c>
      <c r="G2468" s="109">
        <v>31500</v>
      </c>
      <c r="H2468" s="109">
        <v>48.13</v>
      </c>
      <c r="I2468" s="109">
        <v>0</v>
      </c>
      <c r="J2468" s="109">
        <f t="shared" si="38"/>
        <v>31548.13</v>
      </c>
    </row>
    <row r="2469" spans="1:10" s="102" customFormat="1" ht="18" customHeight="1" x14ac:dyDescent="0.2">
      <c r="A2469" s="106" t="s">
        <v>32</v>
      </c>
      <c r="B2469" s="106" t="s">
        <v>13</v>
      </c>
      <c r="C2469" s="107">
        <v>7956</v>
      </c>
      <c r="D2469" s="107">
        <v>41874</v>
      </c>
      <c r="E2469" s="107">
        <v>41899</v>
      </c>
      <c r="F2469" s="108">
        <v>41927</v>
      </c>
      <c r="G2469" s="109">
        <v>8500</v>
      </c>
      <c r="H2469" s="109">
        <v>12.51</v>
      </c>
      <c r="I2469" s="109">
        <v>0</v>
      </c>
      <c r="J2469" s="109">
        <f t="shared" si="38"/>
        <v>8512.51</v>
      </c>
    </row>
    <row r="2470" spans="1:10" s="102" customFormat="1" ht="18" customHeight="1" x14ac:dyDescent="0.2">
      <c r="A2470" s="106" t="s">
        <v>32</v>
      </c>
      <c r="B2470" s="106" t="s">
        <v>13</v>
      </c>
      <c r="C2470" s="107">
        <v>8099</v>
      </c>
      <c r="D2470" s="107">
        <v>42191</v>
      </c>
      <c r="E2470" s="107">
        <v>42234</v>
      </c>
      <c r="F2470" s="108">
        <v>42264</v>
      </c>
      <c r="G2470" s="109">
        <v>30500</v>
      </c>
      <c r="H2470" s="109">
        <v>61.85</v>
      </c>
      <c r="I2470" s="109">
        <v>0</v>
      </c>
      <c r="J2470" s="109">
        <f t="shared" si="38"/>
        <v>30561.85</v>
      </c>
    </row>
    <row r="2471" spans="1:10" s="102" customFormat="1" ht="18" customHeight="1" x14ac:dyDescent="0.2">
      <c r="A2471" s="106" t="s">
        <v>32</v>
      </c>
      <c r="B2471" s="106" t="s">
        <v>17</v>
      </c>
      <c r="C2471" s="107">
        <v>8238</v>
      </c>
      <c r="D2471" s="107">
        <v>41746</v>
      </c>
      <c r="E2471" s="107">
        <v>41767</v>
      </c>
      <c r="F2471" s="108">
        <v>41782</v>
      </c>
      <c r="G2471" s="109">
        <v>18000</v>
      </c>
      <c r="H2471" s="109">
        <v>18</v>
      </c>
      <c r="I2471" s="109">
        <v>0</v>
      </c>
      <c r="J2471" s="109">
        <f t="shared" si="38"/>
        <v>18018</v>
      </c>
    </row>
    <row r="2472" spans="1:10" s="102" customFormat="1" ht="18" customHeight="1" x14ac:dyDescent="0.2">
      <c r="A2472" s="106" t="s">
        <v>32</v>
      </c>
      <c r="B2472" s="106" t="s">
        <v>17</v>
      </c>
      <c r="C2472" s="107">
        <v>10015</v>
      </c>
      <c r="D2472" s="107">
        <v>43240</v>
      </c>
      <c r="E2472" s="107">
        <v>43243</v>
      </c>
      <c r="F2472" s="108">
        <v>43272</v>
      </c>
      <c r="G2472" s="109">
        <v>10000</v>
      </c>
      <c r="H2472" s="109">
        <v>21.92</v>
      </c>
      <c r="I2472" s="109">
        <v>0</v>
      </c>
      <c r="J2472" s="109">
        <f t="shared" si="38"/>
        <v>10021.92</v>
      </c>
    </row>
    <row r="2473" spans="1:10" s="102" customFormat="1" ht="18" customHeight="1" x14ac:dyDescent="0.2">
      <c r="A2473" s="106" t="s">
        <v>32</v>
      </c>
      <c r="B2473" s="106" t="s">
        <v>13</v>
      </c>
      <c r="C2473" s="107">
        <v>7230</v>
      </c>
      <c r="D2473" s="107">
        <v>41831</v>
      </c>
      <c r="E2473" s="107">
        <v>41836</v>
      </c>
      <c r="F2473" s="108">
        <v>41851</v>
      </c>
      <c r="G2473" s="109">
        <v>11500</v>
      </c>
      <c r="H2473" s="109">
        <v>6.39</v>
      </c>
      <c r="I2473" s="109">
        <v>0</v>
      </c>
      <c r="J2473" s="109">
        <f t="shared" si="38"/>
        <v>11506.39</v>
      </c>
    </row>
    <row r="2474" spans="1:10" s="102" customFormat="1" ht="18" customHeight="1" x14ac:dyDescent="0.2">
      <c r="A2474" s="106" t="s">
        <v>32</v>
      </c>
      <c r="B2474" s="106" t="s">
        <v>13</v>
      </c>
      <c r="C2474" s="107">
        <v>18191</v>
      </c>
      <c r="D2474" s="107">
        <v>41812</v>
      </c>
      <c r="E2474" s="107">
        <v>41822</v>
      </c>
      <c r="F2474" s="108">
        <v>41848</v>
      </c>
      <c r="G2474" s="109">
        <v>47000</v>
      </c>
      <c r="H2474" s="109">
        <v>47</v>
      </c>
      <c r="I2474" s="109">
        <v>0</v>
      </c>
      <c r="J2474" s="109">
        <f t="shared" si="38"/>
        <v>47047</v>
      </c>
    </row>
    <row r="2475" spans="1:10" s="102" customFormat="1" ht="18" customHeight="1" x14ac:dyDescent="0.2">
      <c r="A2475" s="106" t="s">
        <v>35</v>
      </c>
      <c r="B2475" s="106" t="s">
        <v>13</v>
      </c>
      <c r="C2475" s="107">
        <v>18191</v>
      </c>
      <c r="D2475" s="107">
        <v>41812</v>
      </c>
      <c r="E2475" s="107">
        <v>41822</v>
      </c>
      <c r="F2475" s="108">
        <v>41848</v>
      </c>
      <c r="G2475" s="109">
        <v>47000</v>
      </c>
      <c r="H2475" s="109">
        <v>47</v>
      </c>
      <c r="I2475" s="109">
        <v>0</v>
      </c>
      <c r="J2475" s="109">
        <f t="shared" si="38"/>
        <v>47047</v>
      </c>
    </row>
    <row r="2476" spans="1:10" s="102" customFormat="1" ht="18" customHeight="1" x14ac:dyDescent="0.2">
      <c r="A2476" s="106" t="s">
        <v>39</v>
      </c>
      <c r="B2476" s="106" t="s">
        <v>13</v>
      </c>
      <c r="C2476" s="107">
        <v>18191</v>
      </c>
      <c r="D2476" s="107">
        <v>41812</v>
      </c>
      <c r="E2476" s="107">
        <v>41822</v>
      </c>
      <c r="F2476" s="108">
        <v>41848</v>
      </c>
      <c r="G2476" s="109">
        <v>141000</v>
      </c>
      <c r="H2476" s="109">
        <v>141</v>
      </c>
      <c r="I2476" s="109">
        <v>0</v>
      </c>
      <c r="J2476" s="109">
        <f t="shared" si="38"/>
        <v>141141</v>
      </c>
    </row>
    <row r="2477" spans="1:10" s="102" customFormat="1" ht="18" customHeight="1" x14ac:dyDescent="0.2">
      <c r="A2477" s="106" t="s">
        <v>32</v>
      </c>
      <c r="B2477" s="106" t="s">
        <v>13</v>
      </c>
      <c r="C2477" s="107">
        <v>16634</v>
      </c>
      <c r="D2477" s="107">
        <v>43125</v>
      </c>
      <c r="E2477" s="107">
        <v>43136</v>
      </c>
      <c r="F2477" s="108">
        <v>43147</v>
      </c>
      <c r="G2477" s="109">
        <v>20500</v>
      </c>
      <c r="H2477" s="109">
        <v>12.36</v>
      </c>
      <c r="I2477" s="109">
        <v>0</v>
      </c>
      <c r="J2477" s="109">
        <f t="shared" si="38"/>
        <v>20512.36</v>
      </c>
    </row>
    <row r="2478" spans="1:10" s="102" customFormat="1" ht="18" customHeight="1" x14ac:dyDescent="0.2">
      <c r="A2478" s="106" t="s">
        <v>32</v>
      </c>
      <c r="B2478" s="106" t="s">
        <v>13</v>
      </c>
      <c r="C2478" s="107">
        <v>9866</v>
      </c>
      <c r="D2478" s="107">
        <v>43141</v>
      </c>
      <c r="E2478" s="107">
        <v>43152</v>
      </c>
      <c r="F2478" s="108">
        <v>43166</v>
      </c>
      <c r="G2478" s="109">
        <v>19000</v>
      </c>
      <c r="H2478" s="109">
        <v>13.01</v>
      </c>
      <c r="I2478" s="109">
        <v>0</v>
      </c>
      <c r="J2478" s="109">
        <f t="shared" si="38"/>
        <v>19013.009999999998</v>
      </c>
    </row>
    <row r="2479" spans="1:10" s="102" customFormat="1" ht="18" customHeight="1" x14ac:dyDescent="0.2">
      <c r="A2479" s="106" t="s">
        <v>32</v>
      </c>
      <c r="B2479" s="106" t="s">
        <v>13</v>
      </c>
      <c r="C2479" s="107">
        <v>12371</v>
      </c>
      <c r="D2479" s="107">
        <v>43364</v>
      </c>
      <c r="E2479" s="107">
        <v>43368</v>
      </c>
      <c r="F2479" s="108">
        <v>43397</v>
      </c>
      <c r="G2479" s="109">
        <v>12500</v>
      </c>
      <c r="H2479" s="109">
        <v>9.7600000000000016</v>
      </c>
      <c r="I2479" s="109">
        <v>0</v>
      </c>
      <c r="J2479" s="109">
        <f t="shared" si="38"/>
        <v>12509.76</v>
      </c>
    </row>
    <row r="2480" spans="1:10" s="102" customFormat="1" ht="18" customHeight="1" x14ac:dyDescent="0.2">
      <c r="A2480" s="106" t="s">
        <v>32</v>
      </c>
      <c r="B2480" s="106" t="s">
        <v>13</v>
      </c>
      <c r="C2480" s="107">
        <v>9852</v>
      </c>
      <c r="D2480" s="107">
        <v>43276</v>
      </c>
      <c r="E2480" s="107">
        <v>43287</v>
      </c>
      <c r="F2480" s="108">
        <v>43354</v>
      </c>
      <c r="G2480" s="109">
        <v>11000</v>
      </c>
      <c r="H2480" s="109">
        <v>13.56</v>
      </c>
      <c r="I2480" s="109">
        <v>0</v>
      </c>
      <c r="J2480" s="109">
        <f t="shared" si="38"/>
        <v>11013.56</v>
      </c>
    </row>
    <row r="2481" spans="1:10" s="102" customFormat="1" ht="18" customHeight="1" x14ac:dyDescent="0.2">
      <c r="A2481" s="106" t="s">
        <v>32</v>
      </c>
      <c r="B2481" s="106" t="s">
        <v>17</v>
      </c>
      <c r="C2481" s="107">
        <v>7314</v>
      </c>
      <c r="D2481" s="107">
        <v>42239</v>
      </c>
      <c r="E2481" s="107">
        <v>42242</v>
      </c>
      <c r="F2481" s="108">
        <v>42262</v>
      </c>
      <c r="G2481" s="109">
        <v>7500</v>
      </c>
      <c r="H2481" s="109">
        <v>4.8</v>
      </c>
      <c r="I2481" s="109">
        <v>0</v>
      </c>
      <c r="J2481" s="109">
        <f t="shared" si="38"/>
        <v>7504.8</v>
      </c>
    </row>
    <row r="2482" spans="1:10" s="102" customFormat="1" ht="18" customHeight="1" x14ac:dyDescent="0.2">
      <c r="A2482" s="106" t="s">
        <v>32</v>
      </c>
      <c r="B2482" s="106" t="s">
        <v>13</v>
      </c>
      <c r="C2482" s="107">
        <v>14850</v>
      </c>
      <c r="D2482" s="107">
        <v>41706</v>
      </c>
      <c r="E2482" s="107">
        <v>41710</v>
      </c>
      <c r="F2482" s="108">
        <v>41722</v>
      </c>
      <c r="G2482" s="109">
        <v>5000</v>
      </c>
      <c r="H2482" s="109">
        <v>2.2200000000000002</v>
      </c>
      <c r="I2482" s="109">
        <v>0</v>
      </c>
      <c r="J2482" s="109">
        <f t="shared" si="38"/>
        <v>5002.22</v>
      </c>
    </row>
    <row r="2483" spans="1:10" s="102" customFormat="1" ht="18" customHeight="1" x14ac:dyDescent="0.2">
      <c r="A2483" s="106" t="s">
        <v>32</v>
      </c>
      <c r="B2483" s="106" t="s">
        <v>13</v>
      </c>
      <c r="C2483" s="107">
        <v>8626</v>
      </c>
      <c r="D2483" s="107">
        <v>42424</v>
      </c>
      <c r="E2483" s="107">
        <v>42429</v>
      </c>
      <c r="F2483" s="108">
        <v>42437</v>
      </c>
      <c r="G2483" s="109">
        <v>10500</v>
      </c>
      <c r="H2483" s="109">
        <v>3.79</v>
      </c>
      <c r="I2483" s="109">
        <v>0</v>
      </c>
      <c r="J2483" s="109">
        <f t="shared" si="38"/>
        <v>10503.79</v>
      </c>
    </row>
    <row r="2484" spans="1:10" s="102" customFormat="1" ht="18" customHeight="1" x14ac:dyDescent="0.2">
      <c r="A2484" s="106" t="s">
        <v>32</v>
      </c>
      <c r="B2484" s="106" t="s">
        <v>17</v>
      </c>
      <c r="C2484" s="107">
        <v>12200</v>
      </c>
      <c r="D2484" s="107">
        <v>43011</v>
      </c>
      <c r="E2484" s="107">
        <v>43033</v>
      </c>
      <c r="F2484" s="108">
        <v>43108</v>
      </c>
      <c r="G2484" s="109">
        <v>13500</v>
      </c>
      <c r="H2484" s="109">
        <v>27.94</v>
      </c>
      <c r="I2484" s="109">
        <v>0</v>
      </c>
      <c r="J2484" s="109">
        <f t="shared" si="38"/>
        <v>13527.94</v>
      </c>
    </row>
    <row r="2485" spans="1:10" s="102" customFormat="1" ht="18" customHeight="1" x14ac:dyDescent="0.2">
      <c r="A2485" s="106" t="s">
        <v>32</v>
      </c>
      <c r="B2485" s="106" t="s">
        <v>13</v>
      </c>
      <c r="C2485" s="107">
        <v>6963</v>
      </c>
      <c r="D2485" s="107">
        <v>42211</v>
      </c>
      <c r="E2485" s="107">
        <v>42233</v>
      </c>
      <c r="F2485" s="108">
        <v>42277</v>
      </c>
      <c r="G2485" s="109">
        <v>21500</v>
      </c>
      <c r="H2485" s="109">
        <v>39.42</v>
      </c>
      <c r="I2485" s="109">
        <v>0</v>
      </c>
      <c r="J2485" s="109">
        <f t="shared" si="38"/>
        <v>21539.42</v>
      </c>
    </row>
    <row r="2486" spans="1:10" s="102" customFormat="1" ht="18" customHeight="1" x14ac:dyDescent="0.2">
      <c r="A2486" s="106" t="s">
        <v>32</v>
      </c>
      <c r="B2486" s="106" t="s">
        <v>17</v>
      </c>
      <c r="C2486" s="107">
        <v>12487</v>
      </c>
      <c r="D2486" s="107">
        <v>43420</v>
      </c>
      <c r="E2486" s="107">
        <v>43441</v>
      </c>
      <c r="F2486" s="108">
        <v>43461</v>
      </c>
      <c r="G2486" s="109">
        <v>10500</v>
      </c>
      <c r="H2486" s="109">
        <v>10.65</v>
      </c>
      <c r="I2486" s="109">
        <v>0</v>
      </c>
      <c r="J2486" s="109">
        <f t="shared" si="38"/>
        <v>10510.65</v>
      </c>
    </row>
    <row r="2487" spans="1:10" s="102" customFormat="1" ht="18" customHeight="1" x14ac:dyDescent="0.2">
      <c r="A2487" s="106" t="s">
        <v>32</v>
      </c>
      <c r="B2487" s="106" t="s">
        <v>17</v>
      </c>
      <c r="C2487" s="107">
        <v>8223</v>
      </c>
      <c r="D2487" s="107">
        <v>43374</v>
      </c>
      <c r="E2487" s="107">
        <v>43377</v>
      </c>
      <c r="F2487" s="108">
        <v>43388</v>
      </c>
      <c r="G2487" s="109">
        <v>8500</v>
      </c>
      <c r="H2487" s="109">
        <v>3.26</v>
      </c>
      <c r="I2487" s="109">
        <v>0</v>
      </c>
      <c r="J2487" s="109">
        <f t="shared" si="38"/>
        <v>8503.26</v>
      </c>
    </row>
    <row r="2488" spans="1:10" s="102" customFormat="1" ht="18" customHeight="1" x14ac:dyDescent="0.2">
      <c r="A2488" s="106" t="s">
        <v>32</v>
      </c>
      <c r="B2488" s="106" t="s">
        <v>13</v>
      </c>
      <c r="C2488" s="107">
        <v>16311</v>
      </c>
      <c r="D2488" s="107">
        <v>43448</v>
      </c>
      <c r="E2488" s="107">
        <v>43473</v>
      </c>
      <c r="F2488" s="108">
        <v>43572</v>
      </c>
      <c r="G2488" s="109">
        <v>35000</v>
      </c>
      <c r="H2488" s="109">
        <v>118.9</v>
      </c>
      <c r="I2488" s="109">
        <v>0</v>
      </c>
      <c r="J2488" s="109">
        <f t="shared" si="38"/>
        <v>35118.9</v>
      </c>
    </row>
    <row r="2489" spans="1:10" s="102" customFormat="1" ht="18" customHeight="1" x14ac:dyDescent="0.2">
      <c r="A2489" s="106" t="s">
        <v>32</v>
      </c>
      <c r="B2489" s="106" t="s">
        <v>13</v>
      </c>
      <c r="C2489" s="107">
        <v>15075</v>
      </c>
      <c r="D2489" s="107">
        <v>43001</v>
      </c>
      <c r="E2489" s="107">
        <v>43010</v>
      </c>
      <c r="F2489" s="108">
        <v>43024</v>
      </c>
      <c r="G2489" s="109">
        <v>32000</v>
      </c>
      <c r="H2489" s="109">
        <v>20.16</v>
      </c>
      <c r="I2489" s="109">
        <v>0</v>
      </c>
      <c r="J2489" s="109">
        <f t="shared" si="38"/>
        <v>32020.16</v>
      </c>
    </row>
    <row r="2490" spans="1:10" s="102" customFormat="1" ht="18" customHeight="1" x14ac:dyDescent="0.2">
      <c r="A2490" s="106" t="s">
        <v>32</v>
      </c>
      <c r="B2490" s="106" t="s">
        <v>13</v>
      </c>
      <c r="C2490" s="107">
        <v>6513</v>
      </c>
      <c r="D2490" s="107">
        <v>42245</v>
      </c>
      <c r="E2490" s="107">
        <v>42258</v>
      </c>
      <c r="F2490" s="108">
        <v>42282</v>
      </c>
      <c r="G2490" s="109">
        <v>14500</v>
      </c>
      <c r="H2490" s="109">
        <v>14.91</v>
      </c>
      <c r="I2490" s="109">
        <v>0</v>
      </c>
      <c r="J2490" s="109">
        <f t="shared" si="38"/>
        <v>14514.91</v>
      </c>
    </row>
    <row r="2491" spans="1:10" s="102" customFormat="1" ht="18" customHeight="1" x14ac:dyDescent="0.2">
      <c r="A2491" s="106" t="s">
        <v>31</v>
      </c>
      <c r="B2491" s="106" t="s">
        <v>17</v>
      </c>
      <c r="C2491" s="107">
        <v>20774</v>
      </c>
      <c r="D2491" s="107">
        <v>42448</v>
      </c>
      <c r="E2491" s="107">
        <v>42513</v>
      </c>
      <c r="F2491" s="108">
        <v>42529</v>
      </c>
      <c r="G2491" s="109">
        <v>54000</v>
      </c>
      <c r="H2491" s="109">
        <v>119.84</v>
      </c>
      <c r="I2491" s="109">
        <v>0</v>
      </c>
      <c r="J2491" s="109">
        <f t="shared" si="38"/>
        <v>54119.839999999997</v>
      </c>
    </row>
    <row r="2492" spans="1:10" s="102" customFormat="1" ht="18" customHeight="1" x14ac:dyDescent="0.2">
      <c r="A2492" s="106" t="s">
        <v>33</v>
      </c>
      <c r="B2492" s="106" t="s">
        <v>17</v>
      </c>
      <c r="C2492" s="107">
        <v>20774</v>
      </c>
      <c r="D2492" s="107">
        <v>42448</v>
      </c>
      <c r="E2492" s="107">
        <v>42513</v>
      </c>
      <c r="F2492" s="108">
        <v>42529</v>
      </c>
      <c r="G2492" s="109">
        <v>54000</v>
      </c>
      <c r="H2492" s="109">
        <v>119.84</v>
      </c>
      <c r="I2492" s="109">
        <v>0</v>
      </c>
      <c r="J2492" s="109">
        <f t="shared" si="38"/>
        <v>54119.839999999997</v>
      </c>
    </row>
    <row r="2493" spans="1:10" s="102" customFormat="1" ht="18" customHeight="1" x14ac:dyDescent="0.2">
      <c r="A2493" s="106" t="s">
        <v>32</v>
      </c>
      <c r="B2493" s="106" t="s">
        <v>17</v>
      </c>
      <c r="C2493" s="107">
        <v>14323</v>
      </c>
      <c r="D2493" s="107">
        <v>43359</v>
      </c>
      <c r="E2493" s="107">
        <v>43376</v>
      </c>
      <c r="F2493" s="108">
        <v>43424</v>
      </c>
      <c r="G2493" s="109">
        <v>15000</v>
      </c>
      <c r="H2493" s="109">
        <v>26.71</v>
      </c>
      <c r="I2493" s="109">
        <v>0</v>
      </c>
      <c r="J2493" s="109">
        <f t="shared" si="38"/>
        <v>15026.71</v>
      </c>
    </row>
    <row r="2494" spans="1:10" s="102" customFormat="1" ht="18" customHeight="1" x14ac:dyDescent="0.2">
      <c r="A2494" s="106" t="s">
        <v>32</v>
      </c>
      <c r="B2494" s="106" t="s">
        <v>13</v>
      </c>
      <c r="C2494" s="107">
        <v>11582</v>
      </c>
      <c r="D2494" s="107">
        <v>41991</v>
      </c>
      <c r="E2494" s="107">
        <v>41996</v>
      </c>
      <c r="F2494" s="108">
        <v>42019</v>
      </c>
      <c r="G2494" s="109">
        <v>14500</v>
      </c>
      <c r="H2494" s="109">
        <v>11.28</v>
      </c>
      <c r="I2494" s="109">
        <v>0</v>
      </c>
      <c r="J2494" s="109">
        <f t="shared" si="38"/>
        <v>14511.28</v>
      </c>
    </row>
    <row r="2495" spans="1:10" s="102" customFormat="1" ht="18" customHeight="1" x14ac:dyDescent="0.2">
      <c r="A2495" s="106" t="s">
        <v>32</v>
      </c>
      <c r="B2495" s="106" t="s">
        <v>13</v>
      </c>
      <c r="C2495" s="107">
        <v>16335</v>
      </c>
      <c r="D2495" s="107">
        <v>42774</v>
      </c>
      <c r="E2495" s="107">
        <v>42779</v>
      </c>
      <c r="F2495" s="108">
        <v>42851</v>
      </c>
      <c r="G2495" s="109">
        <v>19500</v>
      </c>
      <c r="H2495" s="109">
        <v>41.14</v>
      </c>
      <c r="I2495" s="109">
        <v>0</v>
      </c>
      <c r="J2495" s="109">
        <f t="shared" si="38"/>
        <v>19541.14</v>
      </c>
    </row>
    <row r="2496" spans="1:10" s="102" customFormat="1" ht="18" customHeight="1" x14ac:dyDescent="0.2">
      <c r="A2496" s="106" t="s">
        <v>32</v>
      </c>
      <c r="B2496" s="106" t="s">
        <v>13</v>
      </c>
      <c r="C2496" s="107">
        <v>16715</v>
      </c>
      <c r="D2496" s="107">
        <v>42492</v>
      </c>
      <c r="E2496" s="107">
        <v>42494</v>
      </c>
      <c r="F2496" s="108">
        <v>42502</v>
      </c>
      <c r="G2496" s="109">
        <v>35500</v>
      </c>
      <c r="H2496" s="109">
        <v>9.73</v>
      </c>
      <c r="I2496" s="109">
        <v>0</v>
      </c>
      <c r="J2496" s="109">
        <f t="shared" si="38"/>
        <v>35509.730000000003</v>
      </c>
    </row>
    <row r="2497" spans="1:10" s="102" customFormat="1" ht="18" customHeight="1" x14ac:dyDescent="0.2">
      <c r="A2497" s="106" t="s">
        <v>32</v>
      </c>
      <c r="B2497" s="106" t="s">
        <v>17</v>
      </c>
      <c r="C2497" s="107">
        <v>7128</v>
      </c>
      <c r="D2497" s="107">
        <v>41984</v>
      </c>
      <c r="E2497" s="107">
        <v>41991</v>
      </c>
      <c r="F2497" s="108">
        <v>42009</v>
      </c>
      <c r="G2497" s="109">
        <v>9500</v>
      </c>
      <c r="H2497" s="109">
        <v>6.6</v>
      </c>
      <c r="I2497" s="109">
        <v>0</v>
      </c>
      <c r="J2497" s="109">
        <f t="shared" si="38"/>
        <v>9506.6</v>
      </c>
    </row>
    <row r="2498" spans="1:10" s="102" customFormat="1" ht="18" customHeight="1" x14ac:dyDescent="0.2">
      <c r="A2498" s="106" t="s">
        <v>32</v>
      </c>
      <c r="B2498" s="106" t="s">
        <v>13</v>
      </c>
      <c r="C2498" s="107">
        <v>8751</v>
      </c>
      <c r="D2498" s="107">
        <v>41988</v>
      </c>
      <c r="E2498" s="107">
        <v>41991</v>
      </c>
      <c r="F2498" s="108">
        <v>42016</v>
      </c>
      <c r="G2498" s="109">
        <v>10000</v>
      </c>
      <c r="H2498" s="109">
        <v>7.78</v>
      </c>
      <c r="I2498" s="109">
        <v>0</v>
      </c>
      <c r="J2498" s="109">
        <f t="shared" si="38"/>
        <v>10007.780000000001</v>
      </c>
    </row>
    <row r="2499" spans="1:10" s="102" customFormat="1" ht="18" customHeight="1" x14ac:dyDescent="0.2">
      <c r="A2499" s="106" t="s">
        <v>32</v>
      </c>
      <c r="B2499" s="106" t="s">
        <v>13</v>
      </c>
      <c r="C2499" s="107">
        <v>14543</v>
      </c>
      <c r="D2499" s="107">
        <v>41950</v>
      </c>
      <c r="E2499" s="107">
        <v>41955</v>
      </c>
      <c r="F2499" s="108">
        <v>41968</v>
      </c>
      <c r="G2499" s="109">
        <v>11000</v>
      </c>
      <c r="H2499" s="109">
        <v>5.5</v>
      </c>
      <c r="I2499" s="109">
        <v>0</v>
      </c>
      <c r="J2499" s="109">
        <f t="shared" si="38"/>
        <v>11005.5</v>
      </c>
    </row>
    <row r="2500" spans="1:10" s="102" customFormat="1" ht="18" customHeight="1" x14ac:dyDescent="0.2">
      <c r="A2500" s="106" t="s">
        <v>32</v>
      </c>
      <c r="B2500" s="106" t="s">
        <v>13</v>
      </c>
      <c r="C2500" s="107">
        <v>15452</v>
      </c>
      <c r="D2500" s="107">
        <v>43134</v>
      </c>
      <c r="E2500" s="107">
        <v>43150</v>
      </c>
      <c r="F2500" s="108">
        <v>43560</v>
      </c>
      <c r="G2500" s="109">
        <v>23000</v>
      </c>
      <c r="H2500" s="109">
        <v>268.44</v>
      </c>
      <c r="I2500" s="109">
        <v>0</v>
      </c>
      <c r="J2500" s="109">
        <f t="shared" si="38"/>
        <v>23268.44</v>
      </c>
    </row>
    <row r="2501" spans="1:10" s="102" customFormat="1" ht="18" customHeight="1" x14ac:dyDescent="0.2">
      <c r="A2501" s="106" t="s">
        <v>32</v>
      </c>
      <c r="B2501" s="106" t="s">
        <v>17</v>
      </c>
      <c r="C2501" s="107">
        <v>18908</v>
      </c>
      <c r="D2501" s="107">
        <v>43259</v>
      </c>
      <c r="E2501" s="107">
        <v>43270</v>
      </c>
      <c r="F2501" s="108">
        <v>43279</v>
      </c>
      <c r="G2501" s="109">
        <v>15500</v>
      </c>
      <c r="H2501" s="109">
        <v>8.49</v>
      </c>
      <c r="I2501" s="109">
        <v>0</v>
      </c>
      <c r="J2501" s="109">
        <f t="shared" si="38"/>
        <v>15508.49</v>
      </c>
    </row>
    <row r="2502" spans="1:10" s="102" customFormat="1" ht="18" customHeight="1" x14ac:dyDescent="0.2">
      <c r="A2502" s="106" t="s">
        <v>32</v>
      </c>
      <c r="B2502" s="106" t="s">
        <v>13</v>
      </c>
      <c r="C2502" s="107">
        <v>14236</v>
      </c>
      <c r="D2502" s="107">
        <v>42537</v>
      </c>
      <c r="E2502" s="107">
        <v>42542</v>
      </c>
      <c r="F2502" s="108">
        <v>42549</v>
      </c>
      <c r="G2502" s="109">
        <v>11500</v>
      </c>
      <c r="H2502" s="109">
        <v>3.78</v>
      </c>
      <c r="I2502" s="109">
        <v>0</v>
      </c>
      <c r="J2502" s="109">
        <f t="shared" si="38"/>
        <v>11503.78</v>
      </c>
    </row>
    <row r="2503" spans="1:10" s="102" customFormat="1" ht="18" customHeight="1" x14ac:dyDescent="0.2">
      <c r="A2503" s="106" t="s">
        <v>32</v>
      </c>
      <c r="B2503" s="106" t="s">
        <v>13</v>
      </c>
      <c r="C2503" s="107">
        <v>14358</v>
      </c>
      <c r="D2503" s="107">
        <v>42219</v>
      </c>
      <c r="E2503" s="107">
        <v>42250</v>
      </c>
      <c r="F2503" s="108">
        <v>42300</v>
      </c>
      <c r="G2503" s="109">
        <v>21500</v>
      </c>
      <c r="H2503" s="109">
        <v>48.38</v>
      </c>
      <c r="I2503" s="109">
        <v>0</v>
      </c>
      <c r="J2503" s="109">
        <f t="shared" si="38"/>
        <v>21548.38</v>
      </c>
    </row>
    <row r="2504" spans="1:10" s="102" customFormat="1" ht="18" customHeight="1" x14ac:dyDescent="0.2">
      <c r="A2504" s="106" t="s">
        <v>32</v>
      </c>
      <c r="B2504" s="106" t="s">
        <v>13</v>
      </c>
      <c r="C2504" s="107">
        <v>14441</v>
      </c>
      <c r="D2504" s="107">
        <v>42724</v>
      </c>
      <c r="E2504" s="107">
        <v>42725</v>
      </c>
      <c r="F2504" s="108">
        <v>42754</v>
      </c>
      <c r="G2504" s="109">
        <v>23000</v>
      </c>
      <c r="H2504" s="109">
        <v>18.899999999999999</v>
      </c>
      <c r="I2504" s="109">
        <v>0</v>
      </c>
      <c r="J2504" s="109">
        <f t="shared" ref="J2504:J2567" si="39">+G2504+H2504+I2504</f>
        <v>23018.9</v>
      </c>
    </row>
    <row r="2505" spans="1:10" s="102" customFormat="1" ht="18" customHeight="1" x14ac:dyDescent="0.2">
      <c r="A2505" s="106" t="s">
        <v>32</v>
      </c>
      <c r="B2505" s="106" t="s">
        <v>13</v>
      </c>
      <c r="C2505" s="107">
        <v>17659</v>
      </c>
      <c r="D2505" s="107">
        <v>42274</v>
      </c>
      <c r="E2505" s="107">
        <v>42277</v>
      </c>
      <c r="F2505" s="108">
        <v>42331</v>
      </c>
      <c r="G2505" s="109">
        <v>33500</v>
      </c>
      <c r="H2505" s="109">
        <v>53.04</v>
      </c>
      <c r="I2505" s="109">
        <v>0</v>
      </c>
      <c r="J2505" s="109">
        <f t="shared" si="39"/>
        <v>33553.040000000001</v>
      </c>
    </row>
    <row r="2506" spans="1:10" s="102" customFormat="1" ht="18" customHeight="1" x14ac:dyDescent="0.2">
      <c r="A2506" s="106" t="s">
        <v>37</v>
      </c>
      <c r="B2506" s="106" t="s">
        <v>13</v>
      </c>
      <c r="C2506" s="107">
        <v>17659</v>
      </c>
      <c r="D2506" s="107">
        <v>42274</v>
      </c>
      <c r="E2506" s="107">
        <v>42419</v>
      </c>
      <c r="F2506" s="108">
        <v>42419</v>
      </c>
      <c r="G2506" s="109">
        <v>20000</v>
      </c>
      <c r="H2506" s="109">
        <f>40.28+40.28</f>
        <v>80.56</v>
      </c>
      <c r="I2506" s="109">
        <v>0</v>
      </c>
      <c r="J2506" s="109">
        <f t="shared" si="39"/>
        <v>20080.560000000001</v>
      </c>
    </row>
    <row r="2507" spans="1:10" s="102" customFormat="1" ht="18" customHeight="1" x14ac:dyDescent="0.2">
      <c r="A2507" s="106" t="s">
        <v>32</v>
      </c>
      <c r="B2507" s="106" t="s">
        <v>13</v>
      </c>
      <c r="C2507" s="107">
        <v>15128</v>
      </c>
      <c r="D2507" s="107">
        <v>43453</v>
      </c>
      <c r="E2507" s="107">
        <v>43472</v>
      </c>
      <c r="F2507" s="108">
        <v>43511</v>
      </c>
      <c r="G2507" s="109">
        <v>55000</v>
      </c>
      <c r="H2507" s="109">
        <v>87.4</v>
      </c>
      <c r="I2507" s="109">
        <v>0</v>
      </c>
      <c r="J2507" s="109">
        <f t="shared" si="39"/>
        <v>55087.4</v>
      </c>
    </row>
    <row r="2508" spans="1:10" s="102" customFormat="1" ht="18" customHeight="1" x14ac:dyDescent="0.2">
      <c r="A2508" s="106" t="s">
        <v>32</v>
      </c>
      <c r="B2508" s="106" t="s">
        <v>13</v>
      </c>
      <c r="C2508" s="107">
        <v>8600</v>
      </c>
      <c r="D2508" s="107">
        <v>42762</v>
      </c>
      <c r="E2508" s="107">
        <v>42766</v>
      </c>
      <c r="F2508" s="108">
        <v>42787</v>
      </c>
      <c r="G2508" s="109">
        <v>11000</v>
      </c>
      <c r="H2508" s="109">
        <v>7.53</v>
      </c>
      <c r="I2508" s="109">
        <v>0</v>
      </c>
      <c r="J2508" s="109">
        <f t="shared" si="39"/>
        <v>11007.53</v>
      </c>
    </row>
    <row r="2509" spans="1:10" s="102" customFormat="1" ht="18" customHeight="1" x14ac:dyDescent="0.2">
      <c r="A2509" s="106" t="s">
        <v>32</v>
      </c>
      <c r="B2509" s="106" t="s">
        <v>13</v>
      </c>
      <c r="C2509" s="107">
        <v>6351</v>
      </c>
      <c r="D2509" s="107">
        <v>43054</v>
      </c>
      <c r="E2509" s="107">
        <v>43083</v>
      </c>
      <c r="F2509" s="108">
        <v>43245</v>
      </c>
      <c r="G2509" s="109">
        <v>39000</v>
      </c>
      <c r="H2509" s="109">
        <v>204.08</v>
      </c>
      <c r="I2509" s="109">
        <v>0</v>
      </c>
      <c r="J2509" s="109">
        <f t="shared" si="39"/>
        <v>39204.080000000002</v>
      </c>
    </row>
    <row r="2510" spans="1:10" s="102" customFormat="1" ht="18" customHeight="1" x14ac:dyDescent="0.2">
      <c r="A2510" s="106" t="s">
        <v>32</v>
      </c>
      <c r="B2510" s="106" t="s">
        <v>13</v>
      </c>
      <c r="C2510" s="107">
        <v>12877</v>
      </c>
      <c r="D2510" s="107">
        <v>43395</v>
      </c>
      <c r="E2510" s="107">
        <v>43405</v>
      </c>
      <c r="F2510" s="108">
        <v>43424</v>
      </c>
      <c r="G2510" s="109">
        <v>12000</v>
      </c>
      <c r="H2510" s="109">
        <v>9.5299999999999994</v>
      </c>
      <c r="I2510" s="109">
        <v>0</v>
      </c>
      <c r="J2510" s="109">
        <f t="shared" si="39"/>
        <v>12009.53</v>
      </c>
    </row>
    <row r="2511" spans="1:10" s="102" customFormat="1" ht="18" customHeight="1" x14ac:dyDescent="0.2">
      <c r="A2511" s="106" t="s">
        <v>32</v>
      </c>
      <c r="B2511" s="106" t="s">
        <v>17</v>
      </c>
      <c r="C2511" s="107">
        <v>8025</v>
      </c>
      <c r="D2511" s="107">
        <v>42085</v>
      </c>
      <c r="E2511" s="107">
        <v>42094</v>
      </c>
      <c r="F2511" s="108">
        <v>42122</v>
      </c>
      <c r="G2511" s="109">
        <v>10500</v>
      </c>
      <c r="H2511" s="109">
        <v>10.79</v>
      </c>
      <c r="I2511" s="109">
        <v>0</v>
      </c>
      <c r="J2511" s="109">
        <f t="shared" si="39"/>
        <v>10510.79</v>
      </c>
    </row>
    <row r="2512" spans="1:10" s="102" customFormat="1" ht="18" customHeight="1" x14ac:dyDescent="0.2">
      <c r="A2512" s="106" t="s">
        <v>32</v>
      </c>
      <c r="B2512" s="106" t="s">
        <v>13</v>
      </c>
      <c r="C2512" s="107">
        <v>10939</v>
      </c>
      <c r="D2512" s="107">
        <v>43206</v>
      </c>
      <c r="E2512" s="107">
        <v>43215</v>
      </c>
      <c r="F2512" s="108">
        <v>43221</v>
      </c>
      <c r="G2512" s="109">
        <v>9000</v>
      </c>
      <c r="H2512" s="109">
        <v>3.7</v>
      </c>
      <c r="I2512" s="109">
        <v>0</v>
      </c>
      <c r="J2512" s="109">
        <f t="shared" si="39"/>
        <v>9003.7000000000007</v>
      </c>
    </row>
    <row r="2513" spans="1:10" s="102" customFormat="1" ht="18" customHeight="1" x14ac:dyDescent="0.2">
      <c r="A2513" s="106" t="s">
        <v>32</v>
      </c>
      <c r="B2513" s="106" t="s">
        <v>13</v>
      </c>
      <c r="C2513" s="107">
        <v>11927</v>
      </c>
      <c r="D2513" s="107">
        <v>42340</v>
      </c>
      <c r="E2513" s="107">
        <v>42355</v>
      </c>
      <c r="F2513" s="108">
        <v>42380</v>
      </c>
      <c r="G2513" s="109">
        <v>21500</v>
      </c>
      <c r="H2513" s="109">
        <v>23.89</v>
      </c>
      <c r="I2513" s="109">
        <v>0</v>
      </c>
      <c r="J2513" s="109">
        <f t="shared" si="39"/>
        <v>21523.89</v>
      </c>
    </row>
    <row r="2514" spans="1:10" s="102" customFormat="1" ht="18" customHeight="1" x14ac:dyDescent="0.2">
      <c r="A2514" s="106" t="s">
        <v>32</v>
      </c>
      <c r="B2514" s="106" t="s">
        <v>17</v>
      </c>
      <c r="C2514" s="107">
        <v>14108</v>
      </c>
      <c r="D2514" s="107">
        <v>42900</v>
      </c>
      <c r="E2514" s="107">
        <v>42912</v>
      </c>
      <c r="F2514" s="108">
        <v>42943</v>
      </c>
      <c r="G2514" s="109">
        <v>17000</v>
      </c>
      <c r="H2514" s="109">
        <v>19.72</v>
      </c>
      <c r="I2514" s="109">
        <v>0</v>
      </c>
      <c r="J2514" s="109">
        <f t="shared" si="39"/>
        <v>17019.72</v>
      </c>
    </row>
    <row r="2515" spans="1:10" s="102" customFormat="1" ht="18" customHeight="1" x14ac:dyDescent="0.2">
      <c r="A2515" s="106" t="s">
        <v>32</v>
      </c>
      <c r="B2515" s="106" t="s">
        <v>13</v>
      </c>
      <c r="C2515" s="107">
        <v>13075</v>
      </c>
      <c r="D2515" s="107">
        <v>42174</v>
      </c>
      <c r="E2515" s="107">
        <v>42192</v>
      </c>
      <c r="F2515" s="108">
        <v>42206</v>
      </c>
      <c r="G2515" s="109">
        <v>21500</v>
      </c>
      <c r="H2515" s="109">
        <v>19.11</v>
      </c>
      <c r="I2515" s="109">
        <v>0</v>
      </c>
      <c r="J2515" s="109">
        <f t="shared" si="39"/>
        <v>21519.11</v>
      </c>
    </row>
    <row r="2516" spans="1:10" s="102" customFormat="1" ht="18" customHeight="1" x14ac:dyDescent="0.2">
      <c r="A2516" s="106" t="s">
        <v>32</v>
      </c>
      <c r="B2516" s="106" t="s">
        <v>13</v>
      </c>
      <c r="C2516" s="107">
        <v>17365</v>
      </c>
      <c r="D2516" s="107">
        <v>42477</v>
      </c>
      <c r="E2516" s="107">
        <v>42480</v>
      </c>
      <c r="F2516" s="108">
        <v>42562</v>
      </c>
      <c r="G2516" s="109">
        <v>12000</v>
      </c>
      <c r="H2516" s="109">
        <v>27.95</v>
      </c>
      <c r="I2516" s="109">
        <v>0</v>
      </c>
      <c r="J2516" s="109">
        <f t="shared" si="39"/>
        <v>12027.95</v>
      </c>
    </row>
    <row r="2517" spans="1:10" s="102" customFormat="1" ht="18" customHeight="1" x14ac:dyDescent="0.2">
      <c r="A2517" s="106" t="s">
        <v>31</v>
      </c>
      <c r="B2517" s="106" t="s">
        <v>13</v>
      </c>
      <c r="C2517" s="107">
        <v>23784</v>
      </c>
      <c r="D2517" s="107">
        <v>42704</v>
      </c>
      <c r="E2517" s="107">
        <v>42711</v>
      </c>
      <c r="F2517" s="108">
        <v>42738</v>
      </c>
      <c r="G2517" s="109">
        <v>54000</v>
      </c>
      <c r="H2517" s="109">
        <v>50.3</v>
      </c>
      <c r="I2517" s="109">
        <v>0</v>
      </c>
      <c r="J2517" s="109">
        <f t="shared" si="39"/>
        <v>54050.3</v>
      </c>
    </row>
    <row r="2518" spans="1:10" s="102" customFormat="1" ht="18" customHeight="1" x14ac:dyDescent="0.2">
      <c r="A2518" s="106" t="s">
        <v>33</v>
      </c>
      <c r="B2518" s="106" t="s">
        <v>13</v>
      </c>
      <c r="C2518" s="107">
        <v>23784</v>
      </c>
      <c r="D2518" s="107">
        <v>42704</v>
      </c>
      <c r="E2518" s="107">
        <v>42711</v>
      </c>
      <c r="F2518" s="108">
        <v>42738</v>
      </c>
      <c r="G2518" s="109">
        <v>54000</v>
      </c>
      <c r="H2518" s="109">
        <v>50.3</v>
      </c>
      <c r="I2518" s="109">
        <v>0</v>
      </c>
      <c r="J2518" s="109">
        <f t="shared" si="39"/>
        <v>54050.3</v>
      </c>
    </row>
    <row r="2519" spans="1:10" s="102" customFormat="1" ht="18" customHeight="1" x14ac:dyDescent="0.2">
      <c r="A2519" s="106" t="s">
        <v>32</v>
      </c>
      <c r="B2519" s="106" t="s">
        <v>13</v>
      </c>
      <c r="C2519" s="107">
        <v>8433</v>
      </c>
      <c r="D2519" s="107">
        <v>43273</v>
      </c>
      <c r="E2519" s="107">
        <v>43278</v>
      </c>
      <c r="F2519" s="108">
        <v>43342</v>
      </c>
      <c r="G2519" s="109">
        <v>11500</v>
      </c>
      <c r="H2519" s="109">
        <v>21.74</v>
      </c>
      <c r="I2519" s="109">
        <v>0</v>
      </c>
      <c r="J2519" s="109">
        <f t="shared" si="39"/>
        <v>11521.74</v>
      </c>
    </row>
    <row r="2520" spans="1:10" s="102" customFormat="1" ht="18" customHeight="1" x14ac:dyDescent="0.2">
      <c r="A2520" s="106" t="s">
        <v>37</v>
      </c>
      <c r="B2520" s="106" t="s">
        <v>13</v>
      </c>
      <c r="C2520" s="107">
        <v>26244</v>
      </c>
      <c r="D2520" s="107">
        <v>42288</v>
      </c>
      <c r="E2520" s="107">
        <v>42412</v>
      </c>
      <c r="F2520" s="108">
        <v>42416</v>
      </c>
      <c r="G2520" s="109">
        <v>20000</v>
      </c>
      <c r="H2520" s="109">
        <f>35.55+35.55</f>
        <v>71.099999999999994</v>
      </c>
      <c r="I2520" s="109">
        <v>0</v>
      </c>
      <c r="J2520" s="109">
        <f t="shared" si="39"/>
        <v>20071.099999999999</v>
      </c>
    </row>
    <row r="2521" spans="1:10" s="102" customFormat="1" ht="18" customHeight="1" x14ac:dyDescent="0.2">
      <c r="A2521" s="106" t="s">
        <v>32</v>
      </c>
      <c r="B2521" s="106" t="s">
        <v>13</v>
      </c>
      <c r="C2521" s="107">
        <v>10139</v>
      </c>
      <c r="D2521" s="107">
        <v>42081</v>
      </c>
      <c r="E2521" s="107">
        <v>42095</v>
      </c>
      <c r="F2521" s="108">
        <v>42121</v>
      </c>
      <c r="G2521" s="109">
        <v>11000</v>
      </c>
      <c r="H2521" s="109">
        <v>12.22</v>
      </c>
      <c r="I2521" s="109">
        <v>0</v>
      </c>
      <c r="J2521" s="109">
        <f t="shared" si="39"/>
        <v>11012.22</v>
      </c>
    </row>
    <row r="2522" spans="1:10" s="102" customFormat="1" ht="18" customHeight="1" x14ac:dyDescent="0.2">
      <c r="A2522" s="106" t="s">
        <v>37</v>
      </c>
      <c r="B2522" s="106" t="s">
        <v>13</v>
      </c>
      <c r="C2522" s="107">
        <v>18248</v>
      </c>
      <c r="D2522" s="107">
        <v>42734</v>
      </c>
      <c r="E2522" s="107">
        <v>42758</v>
      </c>
      <c r="F2522" s="108">
        <v>42759</v>
      </c>
      <c r="G2522" s="109">
        <v>20000</v>
      </c>
      <c r="H2522" s="109">
        <f>6.85+6.85</f>
        <v>13.7</v>
      </c>
      <c r="I2522" s="109">
        <v>0</v>
      </c>
      <c r="J2522" s="109">
        <f t="shared" si="39"/>
        <v>20013.7</v>
      </c>
    </row>
    <row r="2523" spans="1:10" s="102" customFormat="1" ht="18" customHeight="1" x14ac:dyDescent="0.2">
      <c r="A2523" s="106" t="s">
        <v>32</v>
      </c>
      <c r="B2523" s="106" t="s">
        <v>13</v>
      </c>
      <c r="C2523" s="107">
        <v>13741</v>
      </c>
      <c r="D2523" s="107">
        <v>42776</v>
      </c>
      <c r="E2523" s="107">
        <v>42800</v>
      </c>
      <c r="F2523" s="108">
        <v>42828</v>
      </c>
      <c r="G2523" s="109">
        <v>16000</v>
      </c>
      <c r="H2523" s="109">
        <v>22.79</v>
      </c>
      <c r="I2523" s="109">
        <v>0</v>
      </c>
      <c r="J2523" s="109">
        <f t="shared" si="39"/>
        <v>16022.79</v>
      </c>
    </row>
    <row r="2524" spans="1:10" s="102" customFormat="1" ht="18" customHeight="1" x14ac:dyDescent="0.2">
      <c r="A2524" s="106" t="s">
        <v>31</v>
      </c>
      <c r="B2524" s="106" t="s">
        <v>13</v>
      </c>
      <c r="C2524" s="107">
        <v>23784</v>
      </c>
      <c r="D2524" s="107">
        <v>41671</v>
      </c>
      <c r="E2524" s="107">
        <v>41682</v>
      </c>
      <c r="F2524" s="108">
        <v>41724</v>
      </c>
      <c r="G2524" s="109">
        <v>79000</v>
      </c>
      <c r="H2524" s="109">
        <v>116.31</v>
      </c>
      <c r="I2524" s="109">
        <v>0</v>
      </c>
      <c r="J2524" s="109">
        <f t="shared" si="39"/>
        <v>79116.31</v>
      </c>
    </row>
    <row r="2525" spans="1:10" s="102" customFormat="1" ht="18" customHeight="1" x14ac:dyDescent="0.2">
      <c r="A2525" s="106" t="s">
        <v>33</v>
      </c>
      <c r="B2525" s="106" t="s">
        <v>13</v>
      </c>
      <c r="C2525" s="107">
        <v>23784</v>
      </c>
      <c r="D2525" s="107">
        <v>41671</v>
      </c>
      <c r="E2525" s="107">
        <v>41682</v>
      </c>
      <c r="F2525" s="108">
        <v>41724</v>
      </c>
      <c r="G2525" s="109">
        <v>79000</v>
      </c>
      <c r="H2525" s="109">
        <v>116.31</v>
      </c>
      <c r="I2525" s="109">
        <v>0</v>
      </c>
      <c r="J2525" s="109">
        <f t="shared" si="39"/>
        <v>79116.31</v>
      </c>
    </row>
    <row r="2526" spans="1:10" s="102" customFormat="1" ht="18" customHeight="1" x14ac:dyDescent="0.2">
      <c r="A2526" s="106" t="s">
        <v>32</v>
      </c>
      <c r="B2526" s="106" t="s">
        <v>13</v>
      </c>
      <c r="C2526" s="107">
        <v>11560</v>
      </c>
      <c r="D2526" s="107">
        <v>41666</v>
      </c>
      <c r="E2526" s="107">
        <v>41670</v>
      </c>
      <c r="F2526" s="108">
        <v>41687</v>
      </c>
      <c r="G2526" s="109">
        <v>12500</v>
      </c>
      <c r="H2526" s="109">
        <v>7.29</v>
      </c>
      <c r="I2526" s="109">
        <v>0</v>
      </c>
      <c r="J2526" s="109">
        <f t="shared" si="39"/>
        <v>12507.29</v>
      </c>
    </row>
    <row r="2527" spans="1:10" s="102" customFormat="1" ht="18" customHeight="1" x14ac:dyDescent="0.2">
      <c r="A2527" s="106" t="s">
        <v>32</v>
      </c>
      <c r="B2527" s="106" t="s">
        <v>17</v>
      </c>
      <c r="C2527" s="107">
        <v>7499</v>
      </c>
      <c r="D2527" s="107">
        <v>42530</v>
      </c>
      <c r="E2527" s="107">
        <v>42537</v>
      </c>
      <c r="F2527" s="108">
        <v>42578</v>
      </c>
      <c r="G2527" s="109">
        <v>4500</v>
      </c>
      <c r="H2527" s="109">
        <v>5.92</v>
      </c>
      <c r="I2527" s="109">
        <v>0</v>
      </c>
      <c r="J2527" s="109">
        <f t="shared" si="39"/>
        <v>4505.92</v>
      </c>
    </row>
    <row r="2528" spans="1:10" s="102" customFormat="1" ht="18" customHeight="1" x14ac:dyDescent="0.2">
      <c r="A2528" s="106" t="s">
        <v>32</v>
      </c>
      <c r="B2528" s="106" t="s">
        <v>13</v>
      </c>
      <c r="C2528" s="107">
        <v>15069</v>
      </c>
      <c r="D2528" s="107">
        <v>42468</v>
      </c>
      <c r="E2528" s="107">
        <v>42472</v>
      </c>
      <c r="F2528" s="108">
        <v>42479</v>
      </c>
      <c r="G2528" s="109">
        <v>16500</v>
      </c>
      <c r="H2528" s="109">
        <v>4.97</v>
      </c>
      <c r="I2528" s="109">
        <v>0</v>
      </c>
      <c r="J2528" s="109">
        <f t="shared" si="39"/>
        <v>16504.97</v>
      </c>
    </row>
    <row r="2529" spans="1:10" s="102" customFormat="1" ht="18" customHeight="1" x14ac:dyDescent="0.2">
      <c r="A2529" s="106" t="s">
        <v>32</v>
      </c>
      <c r="B2529" s="106" t="s">
        <v>17</v>
      </c>
      <c r="C2529" s="107">
        <v>9173</v>
      </c>
      <c r="D2529" s="107">
        <v>42697</v>
      </c>
      <c r="E2529" s="107">
        <v>42712</v>
      </c>
      <c r="F2529" s="108">
        <v>42741</v>
      </c>
      <c r="G2529" s="109">
        <v>11500</v>
      </c>
      <c r="H2529" s="109">
        <v>13.86</v>
      </c>
      <c r="I2529" s="109">
        <v>0</v>
      </c>
      <c r="J2529" s="109">
        <f t="shared" si="39"/>
        <v>11513.86</v>
      </c>
    </row>
    <row r="2530" spans="1:10" s="102" customFormat="1" ht="18" customHeight="1" x14ac:dyDescent="0.2">
      <c r="A2530" s="106" t="s">
        <v>32</v>
      </c>
      <c r="B2530" s="106" t="s">
        <v>17</v>
      </c>
      <c r="C2530" s="107">
        <v>8565</v>
      </c>
      <c r="D2530" s="107">
        <v>41966</v>
      </c>
      <c r="E2530" s="107">
        <v>41969</v>
      </c>
      <c r="F2530" s="108">
        <v>41989</v>
      </c>
      <c r="G2530" s="109">
        <v>8500</v>
      </c>
      <c r="H2530" s="109">
        <v>5.43</v>
      </c>
      <c r="I2530" s="109">
        <v>0</v>
      </c>
      <c r="J2530" s="109">
        <f t="shared" si="39"/>
        <v>8505.43</v>
      </c>
    </row>
    <row r="2531" spans="1:10" s="102" customFormat="1" ht="18" customHeight="1" x14ac:dyDescent="0.2">
      <c r="A2531" s="106" t="s">
        <v>32</v>
      </c>
      <c r="B2531" s="106" t="s">
        <v>13</v>
      </c>
      <c r="C2531" s="107">
        <v>7094</v>
      </c>
      <c r="D2531" s="107">
        <v>43332</v>
      </c>
      <c r="E2531" s="107">
        <v>43368</v>
      </c>
      <c r="F2531" s="108">
        <v>43383</v>
      </c>
      <c r="G2531" s="109">
        <v>19000</v>
      </c>
      <c r="H2531" s="109">
        <v>26.02</v>
      </c>
      <c r="I2531" s="109">
        <v>0</v>
      </c>
      <c r="J2531" s="109">
        <f t="shared" si="39"/>
        <v>19026.02</v>
      </c>
    </row>
    <row r="2532" spans="1:10" s="102" customFormat="1" ht="18" customHeight="1" x14ac:dyDescent="0.2">
      <c r="A2532" s="106" t="s">
        <v>32</v>
      </c>
      <c r="B2532" s="106" t="s">
        <v>17</v>
      </c>
      <c r="C2532" s="107">
        <v>15863</v>
      </c>
      <c r="D2532" s="107">
        <v>42823</v>
      </c>
      <c r="E2532" s="107">
        <v>42828</v>
      </c>
      <c r="F2532" s="108">
        <v>42859</v>
      </c>
      <c r="G2532" s="109">
        <v>17500</v>
      </c>
      <c r="H2532" s="109">
        <v>17.25</v>
      </c>
      <c r="I2532" s="109">
        <v>0</v>
      </c>
      <c r="J2532" s="109">
        <f t="shared" si="39"/>
        <v>17517.25</v>
      </c>
    </row>
    <row r="2533" spans="1:10" s="102" customFormat="1" ht="18" customHeight="1" x14ac:dyDescent="0.2">
      <c r="A2533" s="106" t="s">
        <v>32</v>
      </c>
      <c r="B2533" s="106" t="s">
        <v>13</v>
      </c>
      <c r="C2533" s="107">
        <v>7136</v>
      </c>
      <c r="D2533" s="107">
        <v>43418</v>
      </c>
      <c r="E2533" s="107">
        <v>43431</v>
      </c>
      <c r="F2533" s="108">
        <v>43441</v>
      </c>
      <c r="G2533" s="109">
        <v>7000</v>
      </c>
      <c r="H2533" s="109">
        <v>4.41</v>
      </c>
      <c r="I2533" s="109">
        <v>0</v>
      </c>
      <c r="J2533" s="109">
        <f t="shared" si="39"/>
        <v>7004.41</v>
      </c>
    </row>
    <row r="2534" spans="1:10" s="102" customFormat="1" ht="18" customHeight="1" x14ac:dyDescent="0.2">
      <c r="A2534" s="106" t="s">
        <v>37</v>
      </c>
      <c r="B2534" s="106" t="s">
        <v>13</v>
      </c>
      <c r="C2534" s="107">
        <v>18667</v>
      </c>
      <c r="D2534" s="107">
        <v>43180</v>
      </c>
      <c r="E2534" s="107">
        <v>43206</v>
      </c>
      <c r="F2534" s="108">
        <v>43206</v>
      </c>
      <c r="G2534" s="109">
        <v>20000</v>
      </c>
      <c r="H2534" s="109">
        <f>7.12+7.12</f>
        <v>14.24</v>
      </c>
      <c r="I2534" s="109">
        <v>0</v>
      </c>
      <c r="J2534" s="109">
        <f t="shared" si="39"/>
        <v>20014.240000000002</v>
      </c>
    </row>
    <row r="2535" spans="1:10" s="102" customFormat="1" ht="18" customHeight="1" x14ac:dyDescent="0.2">
      <c r="A2535" s="106" t="s">
        <v>32</v>
      </c>
      <c r="B2535" s="106" t="s">
        <v>17</v>
      </c>
      <c r="C2535" s="107">
        <v>14027</v>
      </c>
      <c r="D2535" s="107">
        <v>42000</v>
      </c>
      <c r="E2535" s="107">
        <v>42051</v>
      </c>
      <c r="F2535" s="108">
        <v>42167</v>
      </c>
      <c r="G2535" s="109">
        <v>19000</v>
      </c>
      <c r="H2535" s="109">
        <v>88.14</v>
      </c>
      <c r="I2535" s="109">
        <v>0</v>
      </c>
      <c r="J2535" s="109">
        <f t="shared" si="39"/>
        <v>19088.14</v>
      </c>
    </row>
    <row r="2536" spans="1:10" s="102" customFormat="1" ht="18" customHeight="1" x14ac:dyDescent="0.2">
      <c r="A2536" s="106" t="s">
        <v>32</v>
      </c>
      <c r="B2536" s="106" t="s">
        <v>17</v>
      </c>
      <c r="C2536" s="107">
        <v>9514</v>
      </c>
      <c r="D2536" s="107">
        <v>42767</v>
      </c>
      <c r="E2536" s="107">
        <v>42774</v>
      </c>
      <c r="F2536" s="108">
        <v>42783</v>
      </c>
      <c r="G2536" s="109">
        <v>8500</v>
      </c>
      <c r="H2536" s="109">
        <v>3.73</v>
      </c>
      <c r="I2536" s="109">
        <v>0</v>
      </c>
      <c r="J2536" s="109">
        <f t="shared" si="39"/>
        <v>8503.73</v>
      </c>
    </row>
    <row r="2537" spans="1:10" s="102" customFormat="1" ht="18" customHeight="1" x14ac:dyDescent="0.2">
      <c r="A2537" s="106" t="s">
        <v>32</v>
      </c>
      <c r="B2537" s="106" t="s">
        <v>13</v>
      </c>
      <c r="C2537" s="107">
        <v>6506</v>
      </c>
      <c r="D2537" s="107">
        <v>42381</v>
      </c>
      <c r="E2537" s="107">
        <v>42404</v>
      </c>
      <c r="F2537" s="108">
        <v>42423</v>
      </c>
      <c r="G2537" s="109">
        <v>8000</v>
      </c>
      <c r="H2537" s="109">
        <v>9.33</v>
      </c>
      <c r="I2537" s="109">
        <v>0</v>
      </c>
      <c r="J2537" s="109">
        <f t="shared" si="39"/>
        <v>8009.33</v>
      </c>
    </row>
    <row r="2538" spans="1:10" s="102" customFormat="1" ht="18" customHeight="1" x14ac:dyDescent="0.2">
      <c r="A2538" s="106" t="s">
        <v>32</v>
      </c>
      <c r="B2538" s="106" t="s">
        <v>13</v>
      </c>
      <c r="C2538" s="107">
        <v>13133</v>
      </c>
      <c r="D2538" s="107">
        <v>41857</v>
      </c>
      <c r="E2538" s="107">
        <v>41864</v>
      </c>
      <c r="F2538" s="108">
        <v>41871</v>
      </c>
      <c r="G2538" s="109">
        <v>16500</v>
      </c>
      <c r="H2538" s="109">
        <v>6.42</v>
      </c>
      <c r="I2538" s="109">
        <v>0</v>
      </c>
      <c r="J2538" s="109">
        <f t="shared" si="39"/>
        <v>16506.419999999998</v>
      </c>
    </row>
    <row r="2539" spans="1:10" s="102" customFormat="1" ht="18" customHeight="1" x14ac:dyDescent="0.2">
      <c r="A2539" s="106" t="s">
        <v>32</v>
      </c>
      <c r="B2539" s="106" t="s">
        <v>13</v>
      </c>
      <c r="C2539" s="107">
        <v>16601</v>
      </c>
      <c r="D2539" s="107">
        <v>42647</v>
      </c>
      <c r="E2539" s="107">
        <v>42650</v>
      </c>
      <c r="F2539" s="108">
        <v>42682</v>
      </c>
      <c r="G2539" s="109">
        <v>47000</v>
      </c>
      <c r="H2539" s="109">
        <v>45.06</v>
      </c>
      <c r="I2539" s="109">
        <v>0</v>
      </c>
      <c r="J2539" s="109">
        <f t="shared" si="39"/>
        <v>47045.06</v>
      </c>
    </row>
    <row r="2540" spans="1:10" s="102" customFormat="1" ht="18" customHeight="1" x14ac:dyDescent="0.2">
      <c r="A2540" s="106" t="s">
        <v>32</v>
      </c>
      <c r="B2540" s="106" t="s">
        <v>13</v>
      </c>
      <c r="C2540" s="107">
        <v>15427</v>
      </c>
      <c r="D2540" s="107">
        <v>42475</v>
      </c>
      <c r="E2540" s="107">
        <v>42480</v>
      </c>
      <c r="F2540" s="108">
        <v>42496</v>
      </c>
      <c r="G2540" s="109">
        <v>35000</v>
      </c>
      <c r="H2540" s="109">
        <v>20.14</v>
      </c>
      <c r="I2540" s="109">
        <v>0</v>
      </c>
      <c r="J2540" s="109">
        <f t="shared" si="39"/>
        <v>35020.14</v>
      </c>
    </row>
    <row r="2541" spans="1:10" s="102" customFormat="1" ht="18" customHeight="1" x14ac:dyDescent="0.2">
      <c r="A2541" s="106" t="s">
        <v>37</v>
      </c>
      <c r="B2541" s="106" t="s">
        <v>17</v>
      </c>
      <c r="C2541" s="107">
        <v>32682</v>
      </c>
      <c r="D2541" s="107">
        <v>42855</v>
      </c>
      <c r="E2541" s="107">
        <v>42880</v>
      </c>
      <c r="F2541" s="108">
        <v>43004</v>
      </c>
      <c r="G2541" s="109">
        <v>20000</v>
      </c>
      <c r="H2541" s="109">
        <f>40.82+40.82</f>
        <v>81.64</v>
      </c>
      <c r="I2541" s="109">
        <v>0</v>
      </c>
      <c r="J2541" s="109">
        <f t="shared" si="39"/>
        <v>20081.64</v>
      </c>
    </row>
    <row r="2542" spans="1:10" s="102" customFormat="1" ht="18" customHeight="1" x14ac:dyDescent="0.2">
      <c r="A2542" s="106" t="s">
        <v>32</v>
      </c>
      <c r="B2542" s="106" t="s">
        <v>13</v>
      </c>
      <c r="C2542" s="107">
        <v>8670</v>
      </c>
      <c r="D2542" s="107">
        <v>42312</v>
      </c>
      <c r="E2542" s="107">
        <v>42314</v>
      </c>
      <c r="F2542" s="108">
        <v>42333</v>
      </c>
      <c r="G2542" s="109">
        <v>11000</v>
      </c>
      <c r="H2542" s="109">
        <v>6.42</v>
      </c>
      <c r="I2542" s="109">
        <v>0</v>
      </c>
      <c r="J2542" s="109">
        <f t="shared" si="39"/>
        <v>11006.42</v>
      </c>
    </row>
    <row r="2543" spans="1:10" s="102" customFormat="1" ht="18" customHeight="1" x14ac:dyDescent="0.2">
      <c r="A2543" s="106" t="s">
        <v>32</v>
      </c>
      <c r="B2543" s="106" t="s">
        <v>13</v>
      </c>
      <c r="C2543" s="107">
        <v>11319</v>
      </c>
      <c r="D2543" s="107">
        <v>43089</v>
      </c>
      <c r="E2543" s="107">
        <v>43118</v>
      </c>
      <c r="F2543" s="108">
        <v>43138</v>
      </c>
      <c r="G2543" s="109">
        <v>19500</v>
      </c>
      <c r="H2543" s="109">
        <v>22.97</v>
      </c>
      <c r="I2543" s="109">
        <v>0</v>
      </c>
      <c r="J2543" s="109">
        <f t="shared" si="39"/>
        <v>19522.97</v>
      </c>
    </row>
    <row r="2544" spans="1:10" s="102" customFormat="1" ht="18" customHeight="1" x14ac:dyDescent="0.2">
      <c r="A2544" s="106" t="s">
        <v>31</v>
      </c>
      <c r="B2544" s="106" t="s">
        <v>13</v>
      </c>
      <c r="C2544" s="107">
        <v>22758</v>
      </c>
      <c r="D2544" s="107">
        <v>43225</v>
      </c>
      <c r="E2544" s="107">
        <v>43228</v>
      </c>
      <c r="F2544" s="108">
        <v>43318</v>
      </c>
      <c r="G2544" s="109">
        <v>113000</v>
      </c>
      <c r="H2544" s="109">
        <v>142.41</v>
      </c>
      <c r="I2544" s="109">
        <v>0</v>
      </c>
      <c r="J2544" s="109">
        <f t="shared" si="39"/>
        <v>113142.41</v>
      </c>
    </row>
    <row r="2545" spans="1:10" s="102" customFormat="1" ht="18" customHeight="1" x14ac:dyDescent="0.2">
      <c r="A2545" s="106" t="s">
        <v>33</v>
      </c>
      <c r="B2545" s="106" t="s">
        <v>13</v>
      </c>
      <c r="C2545" s="107">
        <v>22758</v>
      </c>
      <c r="D2545" s="107">
        <v>43225</v>
      </c>
      <c r="E2545" s="107">
        <v>43228</v>
      </c>
      <c r="F2545" s="108">
        <v>43318</v>
      </c>
      <c r="G2545" s="109">
        <v>113000</v>
      </c>
      <c r="H2545" s="109">
        <v>142.41</v>
      </c>
      <c r="I2545" s="109">
        <v>0</v>
      </c>
      <c r="J2545" s="109">
        <f t="shared" si="39"/>
        <v>113142.41</v>
      </c>
    </row>
    <row r="2546" spans="1:10" s="102" customFormat="1" ht="18" customHeight="1" x14ac:dyDescent="0.2">
      <c r="A2546" s="106" t="s">
        <v>32</v>
      </c>
      <c r="B2546" s="106" t="s">
        <v>13</v>
      </c>
      <c r="C2546" s="107">
        <v>10642</v>
      </c>
      <c r="D2546" s="107">
        <v>41731</v>
      </c>
      <c r="E2546" s="107">
        <v>41733</v>
      </c>
      <c r="F2546" s="108">
        <v>41753</v>
      </c>
      <c r="G2546" s="109">
        <v>13000</v>
      </c>
      <c r="H2546" s="109">
        <v>7.94</v>
      </c>
      <c r="I2546" s="109">
        <v>0</v>
      </c>
      <c r="J2546" s="109">
        <f t="shared" si="39"/>
        <v>13007.94</v>
      </c>
    </row>
    <row r="2547" spans="1:10" s="102" customFormat="1" ht="18" customHeight="1" x14ac:dyDescent="0.2">
      <c r="A2547" s="106" t="s">
        <v>32</v>
      </c>
      <c r="B2547" s="106" t="s">
        <v>13</v>
      </c>
      <c r="C2547" s="107">
        <v>9185</v>
      </c>
      <c r="D2547" s="107">
        <v>41923</v>
      </c>
      <c r="E2547" s="107">
        <v>41974</v>
      </c>
      <c r="F2547" s="108">
        <v>41991</v>
      </c>
      <c r="G2547" s="109">
        <v>15500</v>
      </c>
      <c r="H2547" s="109">
        <v>29.28</v>
      </c>
      <c r="I2547" s="109">
        <v>0</v>
      </c>
      <c r="J2547" s="109">
        <f t="shared" si="39"/>
        <v>15529.28</v>
      </c>
    </row>
    <row r="2548" spans="1:10" s="102" customFormat="1" ht="18" customHeight="1" x14ac:dyDescent="0.2">
      <c r="A2548" s="106" t="s">
        <v>32</v>
      </c>
      <c r="B2548" s="106" t="s">
        <v>13</v>
      </c>
      <c r="C2548" s="107">
        <v>15661</v>
      </c>
      <c r="D2548" s="107">
        <v>41916</v>
      </c>
      <c r="E2548" s="107">
        <v>41955</v>
      </c>
      <c r="F2548" s="108">
        <v>41992</v>
      </c>
      <c r="G2548" s="109">
        <v>71000</v>
      </c>
      <c r="H2548" s="109">
        <v>149.88999999999999</v>
      </c>
      <c r="I2548" s="109">
        <v>0</v>
      </c>
      <c r="J2548" s="109">
        <f t="shared" si="39"/>
        <v>71149.89</v>
      </c>
    </row>
    <row r="2549" spans="1:10" s="102" customFormat="1" ht="18" customHeight="1" x14ac:dyDescent="0.2">
      <c r="A2549" s="106" t="s">
        <v>32</v>
      </c>
      <c r="B2549" s="106" t="s">
        <v>13</v>
      </c>
      <c r="C2549" s="107">
        <v>14436</v>
      </c>
      <c r="D2549" s="107">
        <v>42022</v>
      </c>
      <c r="E2549" s="107">
        <v>42026</v>
      </c>
      <c r="F2549" s="108">
        <v>42047</v>
      </c>
      <c r="G2549" s="109">
        <v>26000</v>
      </c>
      <c r="H2549" s="109">
        <v>18.059999999999999</v>
      </c>
      <c r="I2549" s="109">
        <v>0</v>
      </c>
      <c r="J2549" s="109">
        <f t="shared" si="39"/>
        <v>26018.06</v>
      </c>
    </row>
    <row r="2550" spans="1:10" s="102" customFormat="1" ht="18" customHeight="1" x14ac:dyDescent="0.2">
      <c r="A2550" s="106" t="s">
        <v>31</v>
      </c>
      <c r="B2550" s="106" t="s">
        <v>17</v>
      </c>
      <c r="C2550" s="107">
        <v>23823</v>
      </c>
      <c r="D2550" s="107">
        <v>42912</v>
      </c>
      <c r="E2550" s="107">
        <v>42921</v>
      </c>
      <c r="F2550" s="108">
        <v>42956</v>
      </c>
      <c r="G2550" s="109">
        <v>29000</v>
      </c>
      <c r="H2550" s="109">
        <v>23.02</v>
      </c>
      <c r="I2550" s="109">
        <v>0</v>
      </c>
      <c r="J2550" s="109">
        <f t="shared" si="39"/>
        <v>29023.02</v>
      </c>
    </row>
    <row r="2551" spans="1:10" s="102" customFormat="1" ht="18" customHeight="1" x14ac:dyDescent="0.2">
      <c r="A2551" s="106" t="s">
        <v>33</v>
      </c>
      <c r="B2551" s="106" t="s">
        <v>17</v>
      </c>
      <c r="C2551" s="107">
        <v>23823</v>
      </c>
      <c r="D2551" s="107">
        <v>42912</v>
      </c>
      <c r="E2551" s="107">
        <v>42921</v>
      </c>
      <c r="F2551" s="108">
        <v>42956</v>
      </c>
      <c r="G2551" s="109">
        <v>29000</v>
      </c>
      <c r="H2551" s="109">
        <v>23.02</v>
      </c>
      <c r="I2551" s="109">
        <v>0</v>
      </c>
      <c r="J2551" s="109">
        <f t="shared" si="39"/>
        <v>29023.02</v>
      </c>
    </row>
    <row r="2552" spans="1:10" s="102" customFormat="1" ht="18" customHeight="1" x14ac:dyDescent="0.2">
      <c r="A2552" s="106" t="s">
        <v>170</v>
      </c>
      <c r="B2552" s="106" t="s">
        <v>17</v>
      </c>
      <c r="C2552" s="107">
        <v>23823</v>
      </c>
      <c r="D2552" s="107">
        <v>42912</v>
      </c>
      <c r="E2552" s="107">
        <v>42921</v>
      </c>
      <c r="F2552" s="108">
        <v>42956</v>
      </c>
      <c r="G2552" s="109">
        <v>29000</v>
      </c>
      <c r="H2552" s="109">
        <v>23.02</v>
      </c>
      <c r="I2552" s="109">
        <v>0</v>
      </c>
      <c r="J2552" s="109">
        <f t="shared" si="39"/>
        <v>29023.02</v>
      </c>
    </row>
    <row r="2553" spans="1:10" s="102" customFormat="1" ht="18" customHeight="1" x14ac:dyDescent="0.2">
      <c r="A2553" s="106" t="s">
        <v>32</v>
      </c>
      <c r="B2553" s="106" t="s">
        <v>13</v>
      </c>
      <c r="C2553" s="107">
        <v>15152</v>
      </c>
      <c r="D2553" s="107">
        <v>42667</v>
      </c>
      <c r="E2553" s="107">
        <v>42688</v>
      </c>
      <c r="F2553" s="108">
        <v>42709</v>
      </c>
      <c r="G2553" s="109">
        <v>16500</v>
      </c>
      <c r="H2553" s="109">
        <v>18.989999999999998</v>
      </c>
      <c r="I2553" s="109">
        <v>0</v>
      </c>
      <c r="J2553" s="109">
        <f t="shared" si="39"/>
        <v>16518.990000000002</v>
      </c>
    </row>
    <row r="2554" spans="1:10" s="102" customFormat="1" ht="18" customHeight="1" x14ac:dyDescent="0.2">
      <c r="A2554" s="106" t="s">
        <v>32</v>
      </c>
      <c r="B2554" s="106" t="s">
        <v>17</v>
      </c>
      <c r="C2554" s="107">
        <v>15497</v>
      </c>
      <c r="D2554" s="107">
        <v>42938</v>
      </c>
      <c r="E2554" s="107">
        <v>42944</v>
      </c>
      <c r="F2554" s="108">
        <v>42962</v>
      </c>
      <c r="G2554" s="109">
        <v>23500</v>
      </c>
      <c r="H2554" s="109">
        <v>15.46</v>
      </c>
      <c r="I2554" s="109">
        <v>0</v>
      </c>
      <c r="J2554" s="109">
        <f t="shared" si="39"/>
        <v>23515.46</v>
      </c>
    </row>
    <row r="2555" spans="1:10" s="102" customFormat="1" ht="18" customHeight="1" x14ac:dyDescent="0.2">
      <c r="A2555" s="106" t="s">
        <v>32</v>
      </c>
      <c r="B2555" s="106" t="s">
        <v>17</v>
      </c>
      <c r="C2555" s="107">
        <v>14811</v>
      </c>
      <c r="D2555" s="107">
        <v>43166</v>
      </c>
      <c r="E2555" s="107">
        <v>43171</v>
      </c>
      <c r="F2555" s="108">
        <v>43208</v>
      </c>
      <c r="G2555" s="109">
        <v>24000</v>
      </c>
      <c r="H2555" s="109">
        <v>22.69</v>
      </c>
      <c r="I2555" s="109">
        <v>0</v>
      </c>
      <c r="J2555" s="109">
        <f t="shared" si="39"/>
        <v>24022.69</v>
      </c>
    </row>
    <row r="2556" spans="1:10" s="102" customFormat="1" ht="18" customHeight="1" x14ac:dyDescent="0.2">
      <c r="A2556" s="106" t="s">
        <v>32</v>
      </c>
      <c r="B2556" s="106" t="s">
        <v>13</v>
      </c>
      <c r="C2556" s="107">
        <v>9280</v>
      </c>
      <c r="D2556" s="107">
        <v>42429</v>
      </c>
      <c r="E2556" s="107">
        <v>42431</v>
      </c>
      <c r="F2556" s="108">
        <v>42457</v>
      </c>
      <c r="G2556" s="109">
        <v>13000</v>
      </c>
      <c r="H2556" s="109">
        <v>10.11</v>
      </c>
      <c r="I2556" s="109">
        <v>0</v>
      </c>
      <c r="J2556" s="109">
        <f t="shared" si="39"/>
        <v>13010.11</v>
      </c>
    </row>
    <row r="2557" spans="1:10" s="102" customFormat="1" ht="18" customHeight="1" x14ac:dyDescent="0.2">
      <c r="A2557" s="106" t="s">
        <v>32</v>
      </c>
      <c r="B2557" s="106" t="s">
        <v>13</v>
      </c>
      <c r="C2557" s="107">
        <v>11256</v>
      </c>
      <c r="D2557" s="107">
        <v>43366</v>
      </c>
      <c r="E2557" s="107">
        <v>43369</v>
      </c>
      <c r="F2557" s="108">
        <v>43392</v>
      </c>
      <c r="G2557" s="109">
        <v>12500</v>
      </c>
      <c r="H2557" s="109">
        <v>8.9</v>
      </c>
      <c r="I2557" s="109">
        <v>0</v>
      </c>
      <c r="J2557" s="109">
        <f t="shared" si="39"/>
        <v>12508.9</v>
      </c>
    </row>
    <row r="2558" spans="1:10" s="102" customFormat="1" ht="18" customHeight="1" x14ac:dyDescent="0.2">
      <c r="A2558" s="106" t="s">
        <v>32</v>
      </c>
      <c r="B2558" s="106" t="s">
        <v>13</v>
      </c>
      <c r="C2558" s="107">
        <v>11951</v>
      </c>
      <c r="D2558" s="107">
        <v>43294</v>
      </c>
      <c r="E2558" s="107">
        <v>43298</v>
      </c>
      <c r="F2558" s="108">
        <v>43312</v>
      </c>
      <c r="G2558" s="109">
        <v>11000</v>
      </c>
      <c r="H2558" s="109">
        <v>5.42</v>
      </c>
      <c r="I2558" s="109">
        <v>0</v>
      </c>
      <c r="J2558" s="109">
        <f t="shared" si="39"/>
        <v>11005.42</v>
      </c>
    </row>
    <row r="2559" spans="1:10" s="102" customFormat="1" ht="18" customHeight="1" x14ac:dyDescent="0.2">
      <c r="A2559" s="106" t="s">
        <v>32</v>
      </c>
      <c r="B2559" s="106" t="s">
        <v>17</v>
      </c>
      <c r="C2559" s="107">
        <v>11847</v>
      </c>
      <c r="D2559" s="107">
        <v>42225</v>
      </c>
      <c r="E2559" s="107">
        <v>42234</v>
      </c>
      <c r="F2559" s="108">
        <v>42268</v>
      </c>
      <c r="G2559" s="109">
        <v>13000</v>
      </c>
      <c r="H2559" s="109">
        <v>15.54</v>
      </c>
      <c r="I2559" s="109">
        <v>0</v>
      </c>
      <c r="J2559" s="109">
        <f t="shared" si="39"/>
        <v>13015.54</v>
      </c>
    </row>
    <row r="2560" spans="1:10" s="102" customFormat="1" ht="18" customHeight="1" x14ac:dyDescent="0.2">
      <c r="A2560" s="106" t="s">
        <v>32</v>
      </c>
      <c r="B2560" s="106" t="s">
        <v>13</v>
      </c>
      <c r="C2560" s="107">
        <v>13998</v>
      </c>
      <c r="D2560" s="107">
        <v>42268</v>
      </c>
      <c r="E2560" s="107">
        <v>42282</v>
      </c>
      <c r="F2560" s="108">
        <v>42286</v>
      </c>
      <c r="G2560" s="109">
        <v>20000</v>
      </c>
      <c r="H2560" s="109">
        <v>10</v>
      </c>
      <c r="I2560" s="109">
        <v>0</v>
      </c>
      <c r="J2560" s="109">
        <f t="shared" si="39"/>
        <v>20010</v>
      </c>
    </row>
    <row r="2561" spans="1:10" s="102" customFormat="1" ht="18" customHeight="1" x14ac:dyDescent="0.2">
      <c r="A2561" s="106" t="s">
        <v>31</v>
      </c>
      <c r="B2561" s="106" t="s">
        <v>17</v>
      </c>
      <c r="C2561" s="107">
        <v>23034</v>
      </c>
      <c r="D2561" s="107">
        <v>41918</v>
      </c>
      <c r="E2561" s="107">
        <v>41925</v>
      </c>
      <c r="F2561" s="108">
        <v>41948</v>
      </c>
      <c r="G2561" s="109">
        <v>51000</v>
      </c>
      <c r="H2561" s="109">
        <v>42.49</v>
      </c>
      <c r="I2561" s="109">
        <v>0</v>
      </c>
      <c r="J2561" s="109">
        <f t="shared" si="39"/>
        <v>51042.49</v>
      </c>
    </row>
    <row r="2562" spans="1:10" s="102" customFormat="1" ht="18" customHeight="1" x14ac:dyDescent="0.2">
      <c r="A2562" s="106" t="s">
        <v>33</v>
      </c>
      <c r="B2562" s="106" t="s">
        <v>17</v>
      </c>
      <c r="C2562" s="107">
        <v>23034</v>
      </c>
      <c r="D2562" s="107">
        <v>41918</v>
      </c>
      <c r="E2562" s="107">
        <v>41925</v>
      </c>
      <c r="F2562" s="108">
        <v>41948</v>
      </c>
      <c r="G2562" s="109">
        <v>51000</v>
      </c>
      <c r="H2562" s="109">
        <v>42.49</v>
      </c>
      <c r="I2562" s="109">
        <v>0</v>
      </c>
      <c r="J2562" s="109">
        <f t="shared" si="39"/>
        <v>51042.49</v>
      </c>
    </row>
    <row r="2563" spans="1:10" s="102" customFormat="1" ht="18" customHeight="1" x14ac:dyDescent="0.2">
      <c r="A2563" s="106" t="s">
        <v>32</v>
      </c>
      <c r="B2563" s="106" t="s">
        <v>13</v>
      </c>
      <c r="C2563" s="107">
        <v>17779</v>
      </c>
      <c r="D2563" s="107">
        <v>41915</v>
      </c>
      <c r="E2563" s="107">
        <v>41926</v>
      </c>
      <c r="F2563" s="108">
        <v>41939</v>
      </c>
      <c r="G2563" s="109">
        <v>22000</v>
      </c>
      <c r="H2563" s="109">
        <v>14.67</v>
      </c>
      <c r="I2563" s="109">
        <v>0</v>
      </c>
      <c r="J2563" s="109">
        <f t="shared" si="39"/>
        <v>22014.67</v>
      </c>
    </row>
    <row r="2564" spans="1:10" s="102" customFormat="1" ht="18" customHeight="1" x14ac:dyDescent="0.2">
      <c r="A2564" s="106" t="s">
        <v>32</v>
      </c>
      <c r="B2564" s="106" t="s">
        <v>17</v>
      </c>
      <c r="C2564" s="107">
        <v>8315</v>
      </c>
      <c r="D2564" s="107">
        <v>42072</v>
      </c>
      <c r="E2564" s="107">
        <v>42100</v>
      </c>
      <c r="F2564" s="108">
        <v>42118</v>
      </c>
      <c r="G2564" s="109">
        <v>9500</v>
      </c>
      <c r="H2564" s="109">
        <v>12.14</v>
      </c>
      <c r="I2564" s="109">
        <v>0</v>
      </c>
      <c r="J2564" s="109">
        <f t="shared" si="39"/>
        <v>9512.14</v>
      </c>
    </row>
    <row r="2565" spans="1:10" s="102" customFormat="1" ht="18" customHeight="1" x14ac:dyDescent="0.2">
      <c r="A2565" s="106" t="s">
        <v>32</v>
      </c>
      <c r="B2565" s="106" t="s">
        <v>13</v>
      </c>
      <c r="C2565" s="107">
        <v>8504</v>
      </c>
      <c r="D2565" s="107">
        <v>42517</v>
      </c>
      <c r="E2565" s="107">
        <v>42528</v>
      </c>
      <c r="F2565" s="108">
        <v>42597</v>
      </c>
      <c r="G2565" s="109">
        <v>26000</v>
      </c>
      <c r="H2565" s="109">
        <v>57</v>
      </c>
      <c r="I2565" s="109">
        <v>0</v>
      </c>
      <c r="J2565" s="109">
        <f t="shared" si="39"/>
        <v>26057</v>
      </c>
    </row>
    <row r="2566" spans="1:10" s="102" customFormat="1" ht="18" customHeight="1" x14ac:dyDescent="0.2">
      <c r="A2566" s="106" t="s">
        <v>32</v>
      </c>
      <c r="B2566" s="106" t="s">
        <v>13</v>
      </c>
      <c r="C2566" s="107">
        <v>10248</v>
      </c>
      <c r="D2566" s="107">
        <v>42687</v>
      </c>
      <c r="E2566" s="107">
        <v>42712</v>
      </c>
      <c r="F2566" s="108">
        <v>42727</v>
      </c>
      <c r="G2566" s="109">
        <v>16500</v>
      </c>
      <c r="H2566" s="109">
        <v>18.079999999999998</v>
      </c>
      <c r="I2566" s="109">
        <v>0</v>
      </c>
      <c r="J2566" s="109">
        <f t="shared" si="39"/>
        <v>16518.080000000002</v>
      </c>
    </row>
    <row r="2567" spans="1:10" s="102" customFormat="1" ht="18" customHeight="1" x14ac:dyDescent="0.2">
      <c r="A2567" s="106" t="s">
        <v>32</v>
      </c>
      <c r="B2567" s="106" t="s">
        <v>17</v>
      </c>
      <c r="C2567" s="107">
        <v>14550</v>
      </c>
      <c r="D2567" s="107">
        <v>43391</v>
      </c>
      <c r="E2567" s="107">
        <v>43397</v>
      </c>
      <c r="F2567" s="108">
        <v>43430</v>
      </c>
      <c r="G2567" s="109">
        <v>14500</v>
      </c>
      <c r="H2567" s="109">
        <v>15.49</v>
      </c>
      <c r="I2567" s="109">
        <v>0</v>
      </c>
      <c r="J2567" s="109">
        <f t="shared" si="39"/>
        <v>14515.49</v>
      </c>
    </row>
    <row r="2568" spans="1:10" s="102" customFormat="1" ht="18" customHeight="1" x14ac:dyDescent="0.2">
      <c r="A2568" s="106" t="s">
        <v>37</v>
      </c>
      <c r="B2568" s="106" t="s">
        <v>17</v>
      </c>
      <c r="C2568" s="107">
        <v>21644</v>
      </c>
      <c r="D2568" s="107">
        <v>41880</v>
      </c>
      <c r="E2568" s="107">
        <v>41897</v>
      </c>
      <c r="F2568" s="108">
        <v>41906</v>
      </c>
      <c r="G2568" s="109">
        <v>20000</v>
      </c>
      <c r="H2568" s="109">
        <f>7.22+7.22</f>
        <v>14.44</v>
      </c>
      <c r="I2568" s="109">
        <v>0</v>
      </c>
      <c r="J2568" s="109">
        <f t="shared" ref="J2568:J2631" si="40">+G2568+H2568+I2568</f>
        <v>20014.439999999999</v>
      </c>
    </row>
    <row r="2569" spans="1:10" s="102" customFormat="1" ht="18" customHeight="1" x14ac:dyDescent="0.2">
      <c r="A2569" s="106" t="s">
        <v>32</v>
      </c>
      <c r="B2569" s="106" t="s">
        <v>13</v>
      </c>
      <c r="C2569" s="107">
        <v>11435</v>
      </c>
      <c r="D2569" s="107">
        <v>42462</v>
      </c>
      <c r="E2569" s="107">
        <v>42466</v>
      </c>
      <c r="F2569" s="108">
        <v>42478</v>
      </c>
      <c r="G2569" s="109">
        <v>14000</v>
      </c>
      <c r="H2569" s="109">
        <v>6.14</v>
      </c>
      <c r="I2569" s="109">
        <v>0</v>
      </c>
      <c r="J2569" s="109">
        <f t="shared" si="40"/>
        <v>14006.14</v>
      </c>
    </row>
    <row r="2570" spans="1:10" s="102" customFormat="1" ht="18" customHeight="1" x14ac:dyDescent="0.2">
      <c r="A2570" s="106" t="s">
        <v>32</v>
      </c>
      <c r="B2570" s="106" t="s">
        <v>17</v>
      </c>
      <c r="C2570" s="107">
        <v>10500</v>
      </c>
      <c r="D2570" s="107">
        <v>41995</v>
      </c>
      <c r="E2570" s="107">
        <v>42019</v>
      </c>
      <c r="F2570" s="108">
        <v>42129</v>
      </c>
      <c r="G2570" s="109">
        <v>11000</v>
      </c>
      <c r="H2570" s="109">
        <v>40.94</v>
      </c>
      <c r="I2570" s="109">
        <v>0</v>
      </c>
      <c r="J2570" s="109">
        <f t="shared" si="40"/>
        <v>11040.94</v>
      </c>
    </row>
    <row r="2571" spans="1:10" s="102" customFormat="1" ht="18" customHeight="1" x14ac:dyDescent="0.2">
      <c r="A2571" s="106" t="s">
        <v>32</v>
      </c>
      <c r="B2571" s="106" t="s">
        <v>13</v>
      </c>
      <c r="C2571" s="107">
        <v>10399</v>
      </c>
      <c r="D2571" s="107">
        <v>42347</v>
      </c>
      <c r="E2571" s="107">
        <v>42360</v>
      </c>
      <c r="F2571" s="108">
        <v>42374</v>
      </c>
      <c r="G2571" s="109">
        <v>13000</v>
      </c>
      <c r="H2571" s="109">
        <v>9.75</v>
      </c>
      <c r="I2571" s="109">
        <v>0</v>
      </c>
      <c r="J2571" s="109">
        <f t="shared" si="40"/>
        <v>13009.75</v>
      </c>
    </row>
    <row r="2572" spans="1:10" s="102" customFormat="1" ht="18" customHeight="1" x14ac:dyDescent="0.2">
      <c r="A2572" s="106" t="s">
        <v>32</v>
      </c>
      <c r="B2572" s="106" t="s">
        <v>13</v>
      </c>
      <c r="C2572" s="107">
        <v>8621</v>
      </c>
      <c r="D2572" s="107">
        <v>41924</v>
      </c>
      <c r="E2572" s="107">
        <v>41927</v>
      </c>
      <c r="F2572" s="108">
        <v>41954</v>
      </c>
      <c r="G2572" s="109">
        <v>13500</v>
      </c>
      <c r="H2572" s="109">
        <v>11.25</v>
      </c>
      <c r="I2572" s="109">
        <v>0</v>
      </c>
      <c r="J2572" s="109">
        <f t="shared" si="40"/>
        <v>13511.25</v>
      </c>
    </row>
    <row r="2573" spans="1:10" s="102" customFormat="1" ht="18" customHeight="1" x14ac:dyDescent="0.2">
      <c r="A2573" s="106" t="s">
        <v>32</v>
      </c>
      <c r="B2573" s="106" t="s">
        <v>13</v>
      </c>
      <c r="C2573" s="107">
        <v>14215</v>
      </c>
      <c r="D2573" s="107">
        <v>43015</v>
      </c>
      <c r="E2573" s="107">
        <v>43018</v>
      </c>
      <c r="F2573" s="108">
        <v>43032</v>
      </c>
      <c r="G2573" s="109">
        <v>51000</v>
      </c>
      <c r="H2573" s="109">
        <v>23.75</v>
      </c>
      <c r="I2573" s="109">
        <v>0</v>
      </c>
      <c r="J2573" s="109">
        <f t="shared" si="40"/>
        <v>51023.75</v>
      </c>
    </row>
    <row r="2574" spans="1:10" s="102" customFormat="1" ht="18" customHeight="1" x14ac:dyDescent="0.2">
      <c r="A2574" s="106" t="s">
        <v>32</v>
      </c>
      <c r="B2574" s="106" t="s">
        <v>13</v>
      </c>
      <c r="C2574" s="107">
        <v>8323</v>
      </c>
      <c r="D2574" s="107">
        <v>43049</v>
      </c>
      <c r="E2574" s="107">
        <v>43060</v>
      </c>
      <c r="F2574" s="108">
        <v>43082</v>
      </c>
      <c r="G2574" s="109">
        <v>26000</v>
      </c>
      <c r="H2574" s="109">
        <v>23.51</v>
      </c>
      <c r="I2574" s="109">
        <v>0</v>
      </c>
      <c r="J2574" s="109">
        <f t="shared" si="40"/>
        <v>26023.51</v>
      </c>
    </row>
    <row r="2575" spans="1:10" s="102" customFormat="1" ht="18" customHeight="1" x14ac:dyDescent="0.2">
      <c r="A2575" s="106" t="s">
        <v>32</v>
      </c>
      <c r="B2575" s="106" t="s">
        <v>17</v>
      </c>
      <c r="C2575" s="107">
        <v>6320</v>
      </c>
      <c r="D2575" s="107">
        <v>41880</v>
      </c>
      <c r="E2575" s="107">
        <v>41892</v>
      </c>
      <c r="F2575" s="108">
        <v>41925</v>
      </c>
      <c r="G2575" s="109">
        <v>14500</v>
      </c>
      <c r="H2575" s="109">
        <v>18.12</v>
      </c>
      <c r="I2575" s="109">
        <v>0</v>
      </c>
      <c r="J2575" s="109">
        <f t="shared" si="40"/>
        <v>14518.12</v>
      </c>
    </row>
    <row r="2576" spans="1:10" s="102" customFormat="1" ht="18" customHeight="1" x14ac:dyDescent="0.2">
      <c r="A2576" s="106" t="s">
        <v>31</v>
      </c>
      <c r="B2576" s="106" t="s">
        <v>13</v>
      </c>
      <c r="C2576" s="107">
        <v>23790</v>
      </c>
      <c r="D2576" s="107">
        <v>42515</v>
      </c>
      <c r="E2576" s="107">
        <v>42524</v>
      </c>
      <c r="F2576" s="108">
        <v>42689</v>
      </c>
      <c r="G2576" s="109">
        <v>31000</v>
      </c>
      <c r="H2576" s="109">
        <v>76.44</v>
      </c>
      <c r="I2576" s="109">
        <v>0</v>
      </c>
      <c r="J2576" s="109">
        <f t="shared" si="40"/>
        <v>31076.44</v>
      </c>
    </row>
    <row r="2577" spans="1:10" s="102" customFormat="1" ht="18" customHeight="1" x14ac:dyDescent="0.2">
      <c r="A2577" s="106" t="s">
        <v>33</v>
      </c>
      <c r="B2577" s="106" t="s">
        <v>13</v>
      </c>
      <c r="C2577" s="107">
        <v>23790</v>
      </c>
      <c r="D2577" s="107">
        <v>42515</v>
      </c>
      <c r="E2577" s="107">
        <v>42524</v>
      </c>
      <c r="F2577" s="108">
        <v>42689</v>
      </c>
      <c r="G2577" s="109">
        <v>31000</v>
      </c>
      <c r="H2577" s="109">
        <v>76.44</v>
      </c>
      <c r="I2577" s="109">
        <v>0</v>
      </c>
      <c r="J2577" s="109">
        <f t="shared" si="40"/>
        <v>31076.44</v>
      </c>
    </row>
    <row r="2578" spans="1:10" s="102" customFormat="1" ht="18" customHeight="1" x14ac:dyDescent="0.2">
      <c r="A2578" s="106" t="s">
        <v>32</v>
      </c>
      <c r="B2578" s="106" t="s">
        <v>13</v>
      </c>
      <c r="C2578" s="107">
        <v>9736</v>
      </c>
      <c r="D2578" s="107">
        <v>42549</v>
      </c>
      <c r="E2578" s="107">
        <v>42552</v>
      </c>
      <c r="F2578" s="108">
        <v>42709</v>
      </c>
      <c r="G2578" s="109">
        <v>14000</v>
      </c>
      <c r="H2578" s="109">
        <v>61.37</v>
      </c>
      <c r="I2578" s="109">
        <v>0</v>
      </c>
      <c r="J2578" s="109">
        <f t="shared" si="40"/>
        <v>14061.37</v>
      </c>
    </row>
    <row r="2579" spans="1:10" s="102" customFormat="1" ht="18" customHeight="1" x14ac:dyDescent="0.2">
      <c r="A2579" s="106" t="s">
        <v>32</v>
      </c>
      <c r="B2579" s="106" t="s">
        <v>13</v>
      </c>
      <c r="C2579" s="107">
        <v>16696</v>
      </c>
      <c r="D2579" s="107">
        <v>43244</v>
      </c>
      <c r="E2579" s="107">
        <v>43252</v>
      </c>
      <c r="F2579" s="108">
        <v>43262</v>
      </c>
      <c r="G2579" s="109">
        <v>17500</v>
      </c>
      <c r="H2579" s="109">
        <v>8.6300000000000008</v>
      </c>
      <c r="I2579" s="109">
        <v>0</v>
      </c>
      <c r="J2579" s="109">
        <f t="shared" si="40"/>
        <v>17508.63</v>
      </c>
    </row>
    <row r="2580" spans="1:10" s="102" customFormat="1" ht="18" customHeight="1" x14ac:dyDescent="0.2">
      <c r="A2580" s="106" t="s">
        <v>40</v>
      </c>
      <c r="B2580" s="106" t="s">
        <v>13</v>
      </c>
      <c r="C2580" s="107">
        <v>34646</v>
      </c>
      <c r="D2580" s="107">
        <v>42722</v>
      </c>
      <c r="E2580" s="107">
        <v>42753</v>
      </c>
      <c r="F2580" s="108">
        <v>42804</v>
      </c>
      <c r="G2580" s="109">
        <v>10000</v>
      </c>
      <c r="H2580" s="109">
        <f>11.23+11.23</f>
        <v>22.46</v>
      </c>
      <c r="I2580" s="109">
        <v>0</v>
      </c>
      <c r="J2580" s="109">
        <f t="shared" si="40"/>
        <v>10022.459999999999</v>
      </c>
    </row>
    <row r="2581" spans="1:10" s="102" customFormat="1" ht="18" customHeight="1" x14ac:dyDescent="0.2">
      <c r="A2581" s="106" t="s">
        <v>37</v>
      </c>
      <c r="B2581" s="106" t="s">
        <v>13</v>
      </c>
      <c r="C2581" s="107">
        <v>23505</v>
      </c>
      <c r="D2581" s="107">
        <v>42605</v>
      </c>
      <c r="E2581" s="107">
        <v>42622</v>
      </c>
      <c r="F2581" s="108">
        <v>42622</v>
      </c>
      <c r="G2581" s="109">
        <v>20000</v>
      </c>
      <c r="H2581" s="109">
        <f>4.66+4.66</f>
        <v>9.32</v>
      </c>
      <c r="I2581" s="109">
        <v>0</v>
      </c>
      <c r="J2581" s="109">
        <f t="shared" si="40"/>
        <v>20009.32</v>
      </c>
    </row>
    <row r="2582" spans="1:10" s="102" customFormat="1" ht="18" customHeight="1" x14ac:dyDescent="0.2">
      <c r="A2582" s="106" t="s">
        <v>32</v>
      </c>
      <c r="B2582" s="106" t="s">
        <v>13</v>
      </c>
      <c r="C2582" s="107">
        <v>10023</v>
      </c>
      <c r="D2582" s="107">
        <v>41689</v>
      </c>
      <c r="E2582" s="107">
        <v>41694</v>
      </c>
      <c r="F2582" s="108">
        <v>41726</v>
      </c>
      <c r="G2582" s="109">
        <v>18000</v>
      </c>
      <c r="H2582" s="109">
        <v>18.48</v>
      </c>
      <c r="I2582" s="109">
        <v>0</v>
      </c>
      <c r="J2582" s="109">
        <f t="shared" si="40"/>
        <v>18018.48</v>
      </c>
    </row>
    <row r="2583" spans="1:10" s="102" customFormat="1" ht="18" customHeight="1" x14ac:dyDescent="0.2">
      <c r="A2583" s="106" t="s">
        <v>32</v>
      </c>
      <c r="B2583" s="106" t="s">
        <v>13</v>
      </c>
      <c r="C2583" s="107">
        <v>9019</v>
      </c>
      <c r="D2583" s="107">
        <v>43146</v>
      </c>
      <c r="E2583" s="107">
        <v>43157</v>
      </c>
      <c r="F2583" s="108">
        <v>43164</v>
      </c>
      <c r="G2583" s="109">
        <v>20500</v>
      </c>
      <c r="H2583" s="109">
        <v>10.11</v>
      </c>
      <c r="I2583" s="109">
        <v>0</v>
      </c>
      <c r="J2583" s="109">
        <f t="shared" si="40"/>
        <v>20510.11</v>
      </c>
    </row>
    <row r="2584" spans="1:10" s="102" customFormat="1" ht="18" customHeight="1" x14ac:dyDescent="0.2">
      <c r="A2584" s="106" t="s">
        <v>32</v>
      </c>
      <c r="B2584" s="106" t="s">
        <v>13</v>
      </c>
      <c r="C2584" s="107">
        <v>8210</v>
      </c>
      <c r="D2584" s="107">
        <v>42020</v>
      </c>
      <c r="E2584" s="107">
        <v>42030</v>
      </c>
      <c r="F2584" s="108">
        <v>42067</v>
      </c>
      <c r="G2584" s="109">
        <v>17000</v>
      </c>
      <c r="H2584" s="109">
        <v>22.2</v>
      </c>
      <c r="I2584" s="109">
        <v>0</v>
      </c>
      <c r="J2584" s="109">
        <f t="shared" si="40"/>
        <v>17022.2</v>
      </c>
    </row>
    <row r="2585" spans="1:10" s="102" customFormat="1" ht="18" customHeight="1" x14ac:dyDescent="0.2">
      <c r="A2585" s="106" t="s">
        <v>32</v>
      </c>
      <c r="B2585" s="106" t="s">
        <v>13</v>
      </c>
      <c r="C2585" s="107">
        <v>12505</v>
      </c>
      <c r="D2585" s="107">
        <v>41698</v>
      </c>
      <c r="E2585" s="107">
        <v>41705</v>
      </c>
      <c r="F2585" s="108">
        <v>41733</v>
      </c>
      <c r="G2585" s="109">
        <v>15000</v>
      </c>
      <c r="H2585" s="109">
        <v>14.58</v>
      </c>
      <c r="I2585" s="109">
        <v>0</v>
      </c>
      <c r="J2585" s="109">
        <f t="shared" si="40"/>
        <v>15014.58</v>
      </c>
    </row>
    <row r="2586" spans="1:10" s="102" customFormat="1" ht="18" customHeight="1" x14ac:dyDescent="0.2">
      <c r="A2586" s="106" t="s">
        <v>32</v>
      </c>
      <c r="B2586" s="106" t="s">
        <v>13</v>
      </c>
      <c r="C2586" s="107">
        <v>14586</v>
      </c>
      <c r="D2586" s="107">
        <v>42936</v>
      </c>
      <c r="E2586" s="107">
        <v>42937</v>
      </c>
      <c r="F2586" s="108">
        <v>42948</v>
      </c>
      <c r="G2586" s="109">
        <v>19000</v>
      </c>
      <c r="H2586" s="109">
        <v>6.25</v>
      </c>
      <c r="I2586" s="109">
        <v>0</v>
      </c>
      <c r="J2586" s="109">
        <f t="shared" si="40"/>
        <v>19006.25</v>
      </c>
    </row>
    <row r="2587" spans="1:10" s="102" customFormat="1" ht="18" customHeight="1" x14ac:dyDescent="0.2">
      <c r="A2587" s="106" t="s">
        <v>32</v>
      </c>
      <c r="B2587" s="106" t="s">
        <v>17</v>
      </c>
      <c r="C2587" s="107">
        <v>12063</v>
      </c>
      <c r="D2587" s="107">
        <v>42107</v>
      </c>
      <c r="E2587" s="107">
        <v>42107</v>
      </c>
      <c r="F2587" s="108">
        <v>42109</v>
      </c>
      <c r="G2587" s="109">
        <v>20000</v>
      </c>
      <c r="H2587" s="109">
        <v>0</v>
      </c>
      <c r="I2587" s="109">
        <v>0</v>
      </c>
      <c r="J2587" s="109">
        <f t="shared" si="40"/>
        <v>20000</v>
      </c>
    </row>
    <row r="2588" spans="1:10" s="102" customFormat="1" ht="18" customHeight="1" x14ac:dyDescent="0.2">
      <c r="A2588" s="106" t="s">
        <v>32</v>
      </c>
      <c r="B2588" s="106" t="s">
        <v>17</v>
      </c>
      <c r="C2588" s="107">
        <v>6431</v>
      </c>
      <c r="D2588" s="107">
        <v>41686</v>
      </c>
      <c r="E2588" s="107">
        <v>41694</v>
      </c>
      <c r="F2588" s="108">
        <v>41753</v>
      </c>
      <c r="G2588" s="109">
        <v>4500</v>
      </c>
      <c r="H2588" s="109">
        <v>8.3800000000000008</v>
      </c>
      <c r="I2588" s="109">
        <v>0</v>
      </c>
      <c r="J2588" s="109">
        <f t="shared" si="40"/>
        <v>4508.38</v>
      </c>
    </row>
    <row r="2589" spans="1:10" s="102" customFormat="1" ht="18" customHeight="1" x14ac:dyDescent="0.2">
      <c r="A2589" s="106" t="s">
        <v>32</v>
      </c>
      <c r="B2589" s="106" t="s">
        <v>17</v>
      </c>
      <c r="C2589" s="107">
        <v>8516</v>
      </c>
      <c r="D2589" s="107">
        <v>41926</v>
      </c>
      <c r="E2589" s="107">
        <v>41934</v>
      </c>
      <c r="F2589" s="108">
        <v>41960</v>
      </c>
      <c r="G2589" s="109">
        <v>5000</v>
      </c>
      <c r="H2589" s="109">
        <v>4.71</v>
      </c>
      <c r="I2589" s="109">
        <v>0</v>
      </c>
      <c r="J2589" s="109">
        <f t="shared" si="40"/>
        <v>5004.71</v>
      </c>
    </row>
    <row r="2590" spans="1:10" s="102" customFormat="1" ht="18" customHeight="1" x14ac:dyDescent="0.2">
      <c r="A2590" s="106" t="s">
        <v>32</v>
      </c>
      <c r="B2590" s="106" t="s">
        <v>13</v>
      </c>
      <c r="C2590" s="107">
        <v>11157</v>
      </c>
      <c r="D2590" s="107">
        <v>41871</v>
      </c>
      <c r="E2590" s="107">
        <v>41880</v>
      </c>
      <c r="F2590" s="108">
        <v>41901</v>
      </c>
      <c r="G2590" s="109">
        <v>16000</v>
      </c>
      <c r="H2590" s="109">
        <v>13.32</v>
      </c>
      <c r="I2590" s="109">
        <v>0</v>
      </c>
      <c r="J2590" s="109">
        <f t="shared" si="40"/>
        <v>16013.32</v>
      </c>
    </row>
    <row r="2591" spans="1:10" s="102" customFormat="1" ht="18" customHeight="1" x14ac:dyDescent="0.2">
      <c r="A2591" s="106" t="s">
        <v>32</v>
      </c>
      <c r="B2591" s="106" t="s">
        <v>13</v>
      </c>
      <c r="C2591" s="107">
        <v>18404</v>
      </c>
      <c r="D2591" s="107">
        <v>43090</v>
      </c>
      <c r="E2591" s="107">
        <v>43102</v>
      </c>
      <c r="F2591" s="108">
        <v>43145</v>
      </c>
      <c r="G2591" s="109">
        <v>28000</v>
      </c>
      <c r="H2591" s="109">
        <v>42.2</v>
      </c>
      <c r="I2591" s="109">
        <v>0</v>
      </c>
      <c r="J2591" s="109">
        <f t="shared" si="40"/>
        <v>28042.2</v>
      </c>
    </row>
    <row r="2592" spans="1:10" s="102" customFormat="1" ht="18" customHeight="1" x14ac:dyDescent="0.2">
      <c r="A2592" s="106" t="s">
        <v>32</v>
      </c>
      <c r="B2592" s="106" t="s">
        <v>13</v>
      </c>
      <c r="C2592" s="107">
        <v>15381</v>
      </c>
      <c r="D2592" s="107">
        <v>42594</v>
      </c>
      <c r="E2592" s="107">
        <v>42613</v>
      </c>
      <c r="F2592" s="108">
        <v>43192</v>
      </c>
      <c r="G2592" s="109">
        <v>25500</v>
      </c>
      <c r="H2592" s="109">
        <v>254.3</v>
      </c>
      <c r="I2592" s="109">
        <v>0</v>
      </c>
      <c r="J2592" s="109">
        <f t="shared" si="40"/>
        <v>25754.3</v>
      </c>
    </row>
    <row r="2593" spans="1:10" s="102" customFormat="1" ht="18" customHeight="1" x14ac:dyDescent="0.2">
      <c r="A2593" s="106" t="s">
        <v>32</v>
      </c>
      <c r="B2593" s="106" t="s">
        <v>13</v>
      </c>
      <c r="C2593" s="107">
        <v>17015</v>
      </c>
      <c r="D2593" s="107">
        <v>42474</v>
      </c>
      <c r="E2593" s="107">
        <v>42501</v>
      </c>
      <c r="F2593" s="108">
        <v>42527</v>
      </c>
      <c r="G2593" s="109">
        <v>9500</v>
      </c>
      <c r="H2593" s="109">
        <v>13.79</v>
      </c>
      <c r="I2593" s="109">
        <v>0</v>
      </c>
      <c r="J2593" s="109">
        <f t="shared" si="40"/>
        <v>9513.7900000000009</v>
      </c>
    </row>
    <row r="2594" spans="1:10" s="102" customFormat="1" ht="18" customHeight="1" x14ac:dyDescent="0.2">
      <c r="A2594" s="106" t="s">
        <v>32</v>
      </c>
      <c r="B2594" s="106" t="s">
        <v>17</v>
      </c>
      <c r="C2594" s="107">
        <v>11573</v>
      </c>
      <c r="D2594" s="107">
        <v>43419</v>
      </c>
      <c r="E2594" s="107">
        <v>43424</v>
      </c>
      <c r="F2594" s="108">
        <v>43476</v>
      </c>
      <c r="G2594" s="109">
        <v>10500</v>
      </c>
      <c r="H2594" s="109">
        <v>11.32</v>
      </c>
      <c r="I2594" s="109">
        <v>0</v>
      </c>
      <c r="J2594" s="109">
        <f t="shared" si="40"/>
        <v>10511.32</v>
      </c>
    </row>
    <row r="2595" spans="1:10" s="102" customFormat="1" ht="18" customHeight="1" x14ac:dyDescent="0.2">
      <c r="A2595" s="106" t="s">
        <v>32</v>
      </c>
      <c r="B2595" s="106" t="s">
        <v>17</v>
      </c>
      <c r="C2595" s="107">
        <v>17405</v>
      </c>
      <c r="D2595" s="107">
        <v>41980</v>
      </c>
      <c r="E2595" s="107">
        <v>42013</v>
      </c>
      <c r="F2595" s="108">
        <v>42038</v>
      </c>
      <c r="G2595" s="109">
        <v>11000</v>
      </c>
      <c r="H2595" s="109">
        <v>17.72</v>
      </c>
      <c r="I2595" s="109">
        <v>0</v>
      </c>
      <c r="J2595" s="109">
        <f t="shared" si="40"/>
        <v>11017.72</v>
      </c>
    </row>
    <row r="2596" spans="1:10" s="102" customFormat="1" ht="18" customHeight="1" x14ac:dyDescent="0.2">
      <c r="A2596" s="106" t="s">
        <v>32</v>
      </c>
      <c r="B2596" s="106" t="s">
        <v>17</v>
      </c>
      <c r="C2596" s="107">
        <v>11020</v>
      </c>
      <c r="D2596" s="107">
        <v>42666</v>
      </c>
      <c r="E2596" s="107">
        <v>42670</v>
      </c>
      <c r="F2596" s="108">
        <v>42724</v>
      </c>
      <c r="G2596" s="109">
        <v>17000</v>
      </c>
      <c r="H2596" s="109">
        <v>27.01</v>
      </c>
      <c r="I2596" s="109">
        <v>0</v>
      </c>
      <c r="J2596" s="109">
        <f t="shared" si="40"/>
        <v>17027.009999999998</v>
      </c>
    </row>
    <row r="2597" spans="1:10" s="102" customFormat="1" ht="18" customHeight="1" x14ac:dyDescent="0.2">
      <c r="A2597" s="106" t="s">
        <v>40</v>
      </c>
      <c r="B2597" s="106" t="s">
        <v>17</v>
      </c>
      <c r="C2597" s="107">
        <v>33957</v>
      </c>
      <c r="D2597" s="107">
        <v>41918</v>
      </c>
      <c r="E2597" s="107">
        <v>42025</v>
      </c>
      <c r="F2597" s="108">
        <v>42136</v>
      </c>
      <c r="G2597" s="109">
        <v>10000</v>
      </c>
      <c r="H2597" s="109">
        <f>30.28+30.28</f>
        <v>60.56</v>
      </c>
      <c r="I2597" s="109">
        <v>0</v>
      </c>
      <c r="J2597" s="109">
        <f t="shared" si="40"/>
        <v>10060.56</v>
      </c>
    </row>
    <row r="2598" spans="1:10" s="102" customFormat="1" ht="18" customHeight="1" x14ac:dyDescent="0.2">
      <c r="A2598" s="106" t="s">
        <v>32</v>
      </c>
      <c r="B2598" s="106" t="s">
        <v>13</v>
      </c>
      <c r="C2598" s="107">
        <v>9266</v>
      </c>
      <c r="D2598" s="107">
        <v>41845</v>
      </c>
      <c r="E2598" s="107">
        <v>41856</v>
      </c>
      <c r="F2598" s="108">
        <v>41878</v>
      </c>
      <c r="G2598" s="109">
        <v>38500</v>
      </c>
      <c r="H2598" s="109">
        <v>35.29</v>
      </c>
      <c r="I2598" s="109">
        <v>0</v>
      </c>
      <c r="J2598" s="109">
        <f t="shared" si="40"/>
        <v>38535.29</v>
      </c>
    </row>
    <row r="2599" spans="1:10" s="102" customFormat="1" ht="18" customHeight="1" x14ac:dyDescent="0.2">
      <c r="A2599" s="106" t="s">
        <v>32</v>
      </c>
      <c r="B2599" s="106" t="s">
        <v>13</v>
      </c>
      <c r="C2599" s="107">
        <v>13377</v>
      </c>
      <c r="D2599" s="107">
        <v>41899</v>
      </c>
      <c r="E2599" s="107">
        <v>41904</v>
      </c>
      <c r="F2599" s="108">
        <v>41932</v>
      </c>
      <c r="G2599" s="109">
        <v>19500</v>
      </c>
      <c r="H2599" s="109">
        <v>17.88</v>
      </c>
      <c r="I2599" s="109">
        <v>0</v>
      </c>
      <c r="J2599" s="109">
        <f t="shared" si="40"/>
        <v>19517.88</v>
      </c>
    </row>
    <row r="2600" spans="1:10" s="102" customFormat="1" ht="18" customHeight="1" x14ac:dyDescent="0.2">
      <c r="A2600" s="106" t="s">
        <v>32</v>
      </c>
      <c r="B2600" s="106" t="s">
        <v>13</v>
      </c>
      <c r="C2600" s="107">
        <v>13643</v>
      </c>
      <c r="D2600" s="107">
        <v>42338</v>
      </c>
      <c r="E2600" s="107">
        <v>42347</v>
      </c>
      <c r="F2600" s="108">
        <v>42354</v>
      </c>
      <c r="G2600" s="109">
        <v>16000</v>
      </c>
      <c r="H2600" s="109">
        <v>7.11</v>
      </c>
      <c r="I2600" s="109">
        <v>0</v>
      </c>
      <c r="J2600" s="109">
        <f t="shared" si="40"/>
        <v>16007.11</v>
      </c>
    </row>
    <row r="2601" spans="1:10" s="102" customFormat="1" ht="18" customHeight="1" x14ac:dyDescent="0.2">
      <c r="A2601" s="106" t="s">
        <v>32</v>
      </c>
      <c r="B2601" s="106" t="s">
        <v>17</v>
      </c>
      <c r="C2601" s="107">
        <v>14538</v>
      </c>
      <c r="D2601" s="107">
        <v>42517</v>
      </c>
      <c r="E2601" s="107">
        <v>42521</v>
      </c>
      <c r="F2601" s="108">
        <v>42530</v>
      </c>
      <c r="G2601" s="109">
        <v>16500</v>
      </c>
      <c r="H2601" s="109">
        <v>5.88</v>
      </c>
      <c r="I2601" s="109">
        <v>0</v>
      </c>
      <c r="J2601" s="109">
        <f t="shared" si="40"/>
        <v>16505.88</v>
      </c>
    </row>
    <row r="2602" spans="1:10" s="102" customFormat="1" ht="18" customHeight="1" x14ac:dyDescent="0.2">
      <c r="A2602" s="106" t="s">
        <v>37</v>
      </c>
      <c r="B2602" s="106" t="s">
        <v>13</v>
      </c>
      <c r="C2602" s="107">
        <v>14793</v>
      </c>
      <c r="D2602" s="107">
        <v>41682</v>
      </c>
      <c r="E2602" s="107">
        <v>41701</v>
      </c>
      <c r="F2602" s="108">
        <v>41709</v>
      </c>
      <c r="G2602" s="109">
        <v>20000</v>
      </c>
      <c r="H2602" s="109">
        <v>15</v>
      </c>
      <c r="I2602" s="109">
        <v>0</v>
      </c>
      <c r="J2602" s="109">
        <f t="shared" si="40"/>
        <v>20015</v>
      </c>
    </row>
    <row r="2603" spans="1:10" s="102" customFormat="1" ht="18" customHeight="1" x14ac:dyDescent="0.2">
      <c r="A2603" s="106" t="s">
        <v>31</v>
      </c>
      <c r="B2603" s="106" t="s">
        <v>17</v>
      </c>
      <c r="C2603" s="107">
        <v>21832</v>
      </c>
      <c r="D2603" s="107">
        <v>41705</v>
      </c>
      <c r="E2603" s="107">
        <v>41710</v>
      </c>
      <c r="F2603" s="108">
        <v>41730</v>
      </c>
      <c r="G2603" s="109">
        <v>104000</v>
      </c>
      <c r="H2603" s="109">
        <v>72.22</v>
      </c>
      <c r="I2603" s="109">
        <v>0</v>
      </c>
      <c r="J2603" s="109">
        <f t="shared" si="40"/>
        <v>104072.22</v>
      </c>
    </row>
    <row r="2604" spans="1:10" s="102" customFormat="1" ht="18" customHeight="1" x14ac:dyDescent="0.2">
      <c r="A2604" s="106" t="s">
        <v>33</v>
      </c>
      <c r="B2604" s="106" t="s">
        <v>17</v>
      </c>
      <c r="C2604" s="107">
        <v>21832</v>
      </c>
      <c r="D2604" s="107">
        <v>41705</v>
      </c>
      <c r="E2604" s="107">
        <v>41710</v>
      </c>
      <c r="F2604" s="108">
        <v>41730</v>
      </c>
      <c r="G2604" s="109">
        <v>104000</v>
      </c>
      <c r="H2604" s="109">
        <v>72.22</v>
      </c>
      <c r="I2604" s="109">
        <v>0</v>
      </c>
      <c r="J2604" s="109">
        <f t="shared" si="40"/>
        <v>104072.22</v>
      </c>
    </row>
    <row r="2605" spans="1:10" s="102" customFormat="1" ht="18" customHeight="1" x14ac:dyDescent="0.2">
      <c r="A2605" s="106" t="s">
        <v>170</v>
      </c>
      <c r="B2605" s="106" t="s">
        <v>17</v>
      </c>
      <c r="C2605" s="107">
        <v>21832</v>
      </c>
      <c r="D2605" s="107">
        <v>41705</v>
      </c>
      <c r="E2605" s="107">
        <v>41710</v>
      </c>
      <c r="F2605" s="108">
        <v>41730</v>
      </c>
      <c r="G2605" s="109">
        <v>312000</v>
      </c>
      <c r="H2605" s="109">
        <v>216.67</v>
      </c>
      <c r="I2605" s="109">
        <v>0</v>
      </c>
      <c r="J2605" s="109">
        <f t="shared" si="40"/>
        <v>312216.67</v>
      </c>
    </row>
    <row r="2606" spans="1:10" s="102" customFormat="1" ht="18" customHeight="1" x14ac:dyDescent="0.2">
      <c r="A2606" s="106" t="s">
        <v>32</v>
      </c>
      <c r="B2606" s="106" t="s">
        <v>13</v>
      </c>
      <c r="C2606" s="107">
        <v>10957</v>
      </c>
      <c r="D2606" s="107">
        <v>43086</v>
      </c>
      <c r="E2606" s="107">
        <v>43096</v>
      </c>
      <c r="F2606" s="108">
        <v>43126</v>
      </c>
      <c r="G2606" s="109">
        <v>12500</v>
      </c>
      <c r="H2606" s="109">
        <v>13.7</v>
      </c>
      <c r="I2606" s="109">
        <v>0</v>
      </c>
      <c r="J2606" s="109">
        <f t="shared" si="40"/>
        <v>12513.7</v>
      </c>
    </row>
    <row r="2607" spans="1:10" s="102" customFormat="1" ht="18" customHeight="1" x14ac:dyDescent="0.2">
      <c r="A2607" s="106" t="s">
        <v>32</v>
      </c>
      <c r="B2607" s="106" t="s">
        <v>17</v>
      </c>
      <c r="C2607" s="107">
        <v>13669</v>
      </c>
      <c r="D2607" s="107">
        <v>42363</v>
      </c>
      <c r="E2607" s="107">
        <v>42374</v>
      </c>
      <c r="F2607" s="108">
        <v>42397</v>
      </c>
      <c r="G2607" s="109">
        <v>14000</v>
      </c>
      <c r="H2607" s="109">
        <v>13.23</v>
      </c>
      <c r="I2607" s="109">
        <v>0</v>
      </c>
      <c r="J2607" s="109">
        <f t="shared" si="40"/>
        <v>14013.23</v>
      </c>
    </row>
    <row r="2608" spans="1:10" s="102" customFormat="1" ht="18" customHeight="1" x14ac:dyDescent="0.2">
      <c r="A2608" s="106" t="s">
        <v>32</v>
      </c>
      <c r="B2608" s="106" t="s">
        <v>17</v>
      </c>
      <c r="C2608" s="107">
        <v>8968</v>
      </c>
      <c r="D2608" s="107">
        <v>42738</v>
      </c>
      <c r="E2608" s="107">
        <v>42747</v>
      </c>
      <c r="F2608" s="108">
        <v>42768</v>
      </c>
      <c r="G2608" s="109">
        <v>15500</v>
      </c>
      <c r="H2608" s="109">
        <v>12.74</v>
      </c>
      <c r="I2608" s="109">
        <v>0</v>
      </c>
      <c r="J2608" s="109">
        <f t="shared" si="40"/>
        <v>15512.74</v>
      </c>
    </row>
    <row r="2609" spans="1:10" s="102" customFormat="1" ht="18" customHeight="1" x14ac:dyDescent="0.2">
      <c r="A2609" s="106" t="s">
        <v>32</v>
      </c>
      <c r="B2609" s="106" t="s">
        <v>17</v>
      </c>
      <c r="C2609" s="107">
        <v>14268</v>
      </c>
      <c r="D2609" s="107">
        <v>41960</v>
      </c>
      <c r="E2609" s="107">
        <v>41975</v>
      </c>
      <c r="F2609" s="108">
        <v>42006</v>
      </c>
      <c r="G2609" s="109">
        <v>21000</v>
      </c>
      <c r="H2609" s="109">
        <v>26.82</v>
      </c>
      <c r="I2609" s="109">
        <v>0</v>
      </c>
      <c r="J2609" s="109">
        <f t="shared" si="40"/>
        <v>21026.82</v>
      </c>
    </row>
    <row r="2610" spans="1:10" s="102" customFormat="1" ht="18" customHeight="1" x14ac:dyDescent="0.2">
      <c r="A2610" s="106" t="s">
        <v>32</v>
      </c>
      <c r="B2610" s="106" t="s">
        <v>13</v>
      </c>
      <c r="C2610" s="107">
        <v>11350</v>
      </c>
      <c r="D2610" s="107">
        <v>43387</v>
      </c>
      <c r="E2610" s="107">
        <v>43392</v>
      </c>
      <c r="F2610" s="108">
        <v>43412</v>
      </c>
      <c r="G2610" s="109">
        <v>32000</v>
      </c>
      <c r="H2610" s="109">
        <v>21.92</v>
      </c>
      <c r="I2610" s="109">
        <v>0</v>
      </c>
      <c r="J2610" s="109">
        <f t="shared" si="40"/>
        <v>32021.919999999998</v>
      </c>
    </row>
    <row r="2611" spans="1:10" s="102" customFormat="1" ht="18" customHeight="1" x14ac:dyDescent="0.2">
      <c r="A2611" s="106" t="s">
        <v>32</v>
      </c>
      <c r="B2611" s="106" t="s">
        <v>13</v>
      </c>
      <c r="C2611" s="107">
        <v>10986</v>
      </c>
      <c r="D2611" s="107">
        <v>43003</v>
      </c>
      <c r="E2611" s="107">
        <v>43012</v>
      </c>
      <c r="F2611" s="108">
        <v>43032</v>
      </c>
      <c r="G2611" s="109">
        <v>26500</v>
      </c>
      <c r="H2611" s="109">
        <v>23.77</v>
      </c>
      <c r="I2611" s="109">
        <v>0</v>
      </c>
      <c r="J2611" s="109">
        <f t="shared" si="40"/>
        <v>26523.77</v>
      </c>
    </row>
    <row r="2612" spans="1:10" s="102" customFormat="1" ht="18" customHeight="1" x14ac:dyDescent="0.2">
      <c r="A2612" s="106" t="s">
        <v>32</v>
      </c>
      <c r="B2612" s="106" t="s">
        <v>13</v>
      </c>
      <c r="C2612" s="107">
        <v>8209</v>
      </c>
      <c r="D2612" s="107">
        <v>43052</v>
      </c>
      <c r="E2612" s="107">
        <v>43067</v>
      </c>
      <c r="F2612" s="108">
        <v>43083</v>
      </c>
      <c r="G2612" s="109">
        <v>38500</v>
      </c>
      <c r="H2612" s="109">
        <v>32.700000000000003</v>
      </c>
      <c r="I2612" s="109">
        <v>0</v>
      </c>
      <c r="J2612" s="109">
        <f t="shared" si="40"/>
        <v>38532.699999999997</v>
      </c>
    </row>
    <row r="2613" spans="1:10" s="102" customFormat="1" ht="18" customHeight="1" x14ac:dyDescent="0.2">
      <c r="A2613" s="106" t="s">
        <v>32</v>
      </c>
      <c r="B2613" s="106" t="s">
        <v>17</v>
      </c>
      <c r="C2613" s="107">
        <v>5974</v>
      </c>
      <c r="D2613" s="107">
        <v>42201</v>
      </c>
      <c r="E2613" s="107">
        <v>42206</v>
      </c>
      <c r="F2613" s="108">
        <v>42241</v>
      </c>
      <c r="G2613" s="109">
        <v>6000</v>
      </c>
      <c r="H2613" s="109">
        <v>6.67</v>
      </c>
      <c r="I2613" s="109">
        <v>0</v>
      </c>
      <c r="J2613" s="109">
        <f t="shared" si="40"/>
        <v>6006.67</v>
      </c>
    </row>
    <row r="2614" spans="1:10" s="102" customFormat="1" ht="18" customHeight="1" x14ac:dyDescent="0.2">
      <c r="A2614" s="106" t="s">
        <v>32</v>
      </c>
      <c r="B2614" s="106" t="s">
        <v>13</v>
      </c>
      <c r="C2614" s="107">
        <v>15186</v>
      </c>
      <c r="D2614" s="107">
        <v>41704</v>
      </c>
      <c r="E2614" s="107">
        <v>41708</v>
      </c>
      <c r="F2614" s="108">
        <v>41722</v>
      </c>
      <c r="G2614" s="109">
        <v>21000</v>
      </c>
      <c r="H2614" s="109">
        <v>10.5</v>
      </c>
      <c r="I2614" s="109">
        <v>0</v>
      </c>
      <c r="J2614" s="109">
        <f t="shared" si="40"/>
        <v>21010.5</v>
      </c>
    </row>
    <row r="2615" spans="1:10" s="102" customFormat="1" ht="18" customHeight="1" x14ac:dyDescent="0.2">
      <c r="A2615" s="106" t="s">
        <v>32</v>
      </c>
      <c r="B2615" s="106" t="s">
        <v>17</v>
      </c>
      <c r="C2615" s="107">
        <v>10475</v>
      </c>
      <c r="D2615" s="107">
        <v>42310</v>
      </c>
      <c r="E2615" s="107">
        <v>42348</v>
      </c>
      <c r="F2615" s="108">
        <v>42499</v>
      </c>
      <c r="G2615" s="109">
        <v>13500</v>
      </c>
      <c r="H2615" s="109">
        <v>63.51</v>
      </c>
      <c r="I2615" s="109">
        <v>0</v>
      </c>
      <c r="J2615" s="109">
        <f t="shared" si="40"/>
        <v>13563.51</v>
      </c>
    </row>
    <row r="2616" spans="1:10" s="102" customFormat="1" ht="18" customHeight="1" x14ac:dyDescent="0.2">
      <c r="A2616" s="106" t="s">
        <v>32</v>
      </c>
      <c r="B2616" s="106" t="s">
        <v>17</v>
      </c>
      <c r="C2616" s="107">
        <v>4830</v>
      </c>
      <c r="D2616" s="107">
        <v>42875</v>
      </c>
      <c r="E2616" s="107">
        <v>42886</v>
      </c>
      <c r="F2616" s="108">
        <v>42905</v>
      </c>
      <c r="G2616" s="109">
        <v>7500</v>
      </c>
      <c r="H2616" s="109">
        <v>6.16</v>
      </c>
      <c r="I2616" s="109">
        <v>0</v>
      </c>
      <c r="J2616" s="109">
        <f t="shared" si="40"/>
        <v>7506.16</v>
      </c>
    </row>
    <row r="2617" spans="1:10" s="102" customFormat="1" ht="18" customHeight="1" x14ac:dyDescent="0.2">
      <c r="A2617" s="106" t="s">
        <v>32</v>
      </c>
      <c r="B2617" s="106" t="s">
        <v>17</v>
      </c>
      <c r="C2617" s="107">
        <v>15639</v>
      </c>
      <c r="D2617" s="107">
        <v>42719</v>
      </c>
      <c r="E2617" s="107">
        <v>42732</v>
      </c>
      <c r="F2617" s="108">
        <v>42773</v>
      </c>
      <c r="G2617" s="109">
        <v>23500</v>
      </c>
      <c r="H2617" s="109">
        <v>34.76</v>
      </c>
      <c r="I2617" s="109">
        <v>0</v>
      </c>
      <c r="J2617" s="109">
        <f t="shared" si="40"/>
        <v>23534.76</v>
      </c>
    </row>
    <row r="2618" spans="1:10" s="102" customFormat="1" ht="18" customHeight="1" x14ac:dyDescent="0.2">
      <c r="A2618" s="106" t="s">
        <v>32</v>
      </c>
      <c r="B2618" s="106" t="s">
        <v>13</v>
      </c>
      <c r="C2618" s="107">
        <v>17215</v>
      </c>
      <c r="D2618" s="107">
        <v>42791</v>
      </c>
      <c r="E2618" s="107">
        <v>42794</v>
      </c>
      <c r="F2618" s="108">
        <v>42822</v>
      </c>
      <c r="G2618" s="109">
        <v>22000</v>
      </c>
      <c r="H2618" s="109">
        <v>18.68</v>
      </c>
      <c r="I2618" s="109">
        <v>0</v>
      </c>
      <c r="J2618" s="109">
        <f t="shared" si="40"/>
        <v>22018.68</v>
      </c>
    </row>
    <row r="2619" spans="1:10" s="102" customFormat="1" ht="18" customHeight="1" x14ac:dyDescent="0.2">
      <c r="A2619" s="106" t="s">
        <v>37</v>
      </c>
      <c r="B2619" s="106" t="s">
        <v>13</v>
      </c>
      <c r="C2619" s="107">
        <v>22651</v>
      </c>
      <c r="D2619" s="107">
        <v>42825</v>
      </c>
      <c r="E2619" s="107">
        <v>42852</v>
      </c>
      <c r="F2619" s="108">
        <v>42859</v>
      </c>
      <c r="G2619" s="109">
        <v>20000</v>
      </c>
      <c r="H2619" s="109">
        <f>9.32+9.32</f>
        <v>18.64</v>
      </c>
      <c r="I2619" s="109">
        <v>0</v>
      </c>
      <c r="J2619" s="109">
        <f t="shared" si="40"/>
        <v>20018.64</v>
      </c>
    </row>
    <row r="2620" spans="1:10" s="102" customFormat="1" ht="18" customHeight="1" x14ac:dyDescent="0.2">
      <c r="A2620" s="106" t="s">
        <v>31</v>
      </c>
      <c r="B2620" s="106" t="s">
        <v>17</v>
      </c>
      <c r="C2620" s="107">
        <v>20184</v>
      </c>
      <c r="D2620" s="107">
        <v>42213</v>
      </c>
      <c r="E2620" s="107">
        <v>42213</v>
      </c>
      <c r="F2620" s="108">
        <v>42242</v>
      </c>
      <c r="G2620" s="109">
        <v>51000</v>
      </c>
      <c r="H2620" s="109">
        <v>0</v>
      </c>
      <c r="I2620" s="109">
        <v>0</v>
      </c>
      <c r="J2620" s="109">
        <f t="shared" si="40"/>
        <v>51000</v>
      </c>
    </row>
    <row r="2621" spans="1:10" s="102" customFormat="1" ht="18" customHeight="1" x14ac:dyDescent="0.2">
      <c r="A2621" s="106" t="s">
        <v>33</v>
      </c>
      <c r="B2621" s="106" t="s">
        <v>17</v>
      </c>
      <c r="C2621" s="107">
        <v>20184</v>
      </c>
      <c r="D2621" s="107">
        <v>42213</v>
      </c>
      <c r="E2621" s="107">
        <v>42213</v>
      </c>
      <c r="F2621" s="108">
        <v>42215</v>
      </c>
      <c r="G2621" s="109">
        <v>51000</v>
      </c>
      <c r="H2621" s="109">
        <v>0</v>
      </c>
      <c r="I2621" s="109">
        <v>0</v>
      </c>
      <c r="J2621" s="109">
        <f t="shared" si="40"/>
        <v>51000</v>
      </c>
    </row>
    <row r="2622" spans="1:10" s="102" customFormat="1" ht="18" customHeight="1" x14ac:dyDescent="0.2">
      <c r="A2622" s="106" t="s">
        <v>170</v>
      </c>
      <c r="B2622" s="106" t="s">
        <v>17</v>
      </c>
      <c r="C2622" s="107">
        <v>20184</v>
      </c>
      <c r="D2622" s="107">
        <v>42213</v>
      </c>
      <c r="E2622" s="107">
        <v>42213</v>
      </c>
      <c r="F2622" s="108">
        <v>42215</v>
      </c>
      <c r="G2622" s="109">
        <v>153000</v>
      </c>
      <c r="H2622" s="109">
        <v>0</v>
      </c>
      <c r="I2622" s="109">
        <v>0</v>
      </c>
      <c r="J2622" s="109">
        <f t="shared" si="40"/>
        <v>153000</v>
      </c>
    </row>
    <row r="2623" spans="1:10" s="102" customFormat="1" ht="18" customHeight="1" x14ac:dyDescent="0.2">
      <c r="A2623" s="106" t="s">
        <v>32</v>
      </c>
      <c r="B2623" s="106" t="s">
        <v>17</v>
      </c>
      <c r="C2623" s="107">
        <v>9638</v>
      </c>
      <c r="D2623" s="107">
        <v>42111</v>
      </c>
      <c r="E2623" s="107">
        <v>42116</v>
      </c>
      <c r="F2623" s="108">
        <v>42130</v>
      </c>
      <c r="G2623" s="109">
        <v>11000</v>
      </c>
      <c r="H2623" s="109">
        <v>5.81</v>
      </c>
      <c r="I2623" s="109">
        <v>0</v>
      </c>
      <c r="J2623" s="109">
        <f t="shared" si="40"/>
        <v>11005.81</v>
      </c>
    </row>
    <row r="2624" spans="1:10" s="102" customFormat="1" ht="18" customHeight="1" x14ac:dyDescent="0.2">
      <c r="A2624" s="106" t="s">
        <v>32</v>
      </c>
      <c r="B2624" s="106" t="s">
        <v>13</v>
      </c>
      <c r="C2624" s="107">
        <v>10027</v>
      </c>
      <c r="D2624" s="107">
        <v>42742</v>
      </c>
      <c r="E2624" s="107">
        <v>42748</v>
      </c>
      <c r="F2624" s="108">
        <v>42758</v>
      </c>
      <c r="G2624" s="109">
        <v>11000</v>
      </c>
      <c r="H2624" s="109">
        <v>4.82</v>
      </c>
      <c r="I2624" s="109">
        <v>0</v>
      </c>
      <c r="J2624" s="109">
        <f t="shared" si="40"/>
        <v>11004.82</v>
      </c>
    </row>
    <row r="2625" spans="1:10" s="102" customFormat="1" ht="18" customHeight="1" x14ac:dyDescent="0.2">
      <c r="A2625" s="106" t="s">
        <v>32</v>
      </c>
      <c r="B2625" s="106" t="s">
        <v>17</v>
      </c>
      <c r="C2625" s="107">
        <v>7121</v>
      </c>
      <c r="D2625" s="107">
        <v>42770</v>
      </c>
      <c r="E2625" s="107">
        <v>42786</v>
      </c>
      <c r="F2625" s="108">
        <v>42807</v>
      </c>
      <c r="G2625" s="109">
        <v>7000</v>
      </c>
      <c r="H2625" s="109">
        <v>7.08</v>
      </c>
      <c r="I2625" s="109">
        <v>0</v>
      </c>
      <c r="J2625" s="109">
        <f t="shared" si="40"/>
        <v>7007.08</v>
      </c>
    </row>
    <row r="2626" spans="1:10" s="102" customFormat="1" ht="18" customHeight="1" x14ac:dyDescent="0.2">
      <c r="A2626" s="106" t="s">
        <v>32</v>
      </c>
      <c r="B2626" s="106" t="s">
        <v>13</v>
      </c>
      <c r="C2626" s="107">
        <v>12445</v>
      </c>
      <c r="D2626" s="107">
        <v>42358</v>
      </c>
      <c r="E2626" s="107">
        <v>42382</v>
      </c>
      <c r="F2626" s="108">
        <v>42454</v>
      </c>
      <c r="G2626" s="109">
        <v>21500</v>
      </c>
      <c r="H2626" s="109">
        <v>57.33</v>
      </c>
      <c r="I2626" s="109">
        <v>0</v>
      </c>
      <c r="J2626" s="109">
        <f t="shared" si="40"/>
        <v>21557.33</v>
      </c>
    </row>
    <row r="2627" spans="1:10" s="102" customFormat="1" ht="18" customHeight="1" x14ac:dyDescent="0.2">
      <c r="A2627" s="106" t="s">
        <v>32</v>
      </c>
      <c r="B2627" s="106" t="s">
        <v>13</v>
      </c>
      <c r="C2627" s="107">
        <v>14939</v>
      </c>
      <c r="D2627" s="107">
        <v>41802</v>
      </c>
      <c r="E2627" s="107">
        <v>41822</v>
      </c>
      <c r="F2627" s="108">
        <v>41843</v>
      </c>
      <c r="G2627" s="109">
        <v>41000</v>
      </c>
      <c r="H2627" s="109">
        <v>46.69</v>
      </c>
      <c r="I2627" s="109">
        <v>0</v>
      </c>
      <c r="J2627" s="109">
        <f t="shared" si="40"/>
        <v>41046.69</v>
      </c>
    </row>
    <row r="2628" spans="1:10" s="102" customFormat="1" ht="18" customHeight="1" x14ac:dyDescent="0.2">
      <c r="A2628" s="106" t="s">
        <v>32</v>
      </c>
      <c r="B2628" s="106" t="s">
        <v>13</v>
      </c>
      <c r="C2628" s="107">
        <v>12717</v>
      </c>
      <c r="D2628" s="107">
        <v>43280</v>
      </c>
      <c r="E2628" s="107">
        <v>43319</v>
      </c>
      <c r="F2628" s="108">
        <v>43347</v>
      </c>
      <c r="G2628" s="109">
        <v>33000</v>
      </c>
      <c r="H2628" s="109">
        <v>60.58</v>
      </c>
      <c r="I2628" s="109">
        <v>0</v>
      </c>
      <c r="J2628" s="109">
        <f t="shared" si="40"/>
        <v>33060.58</v>
      </c>
    </row>
    <row r="2629" spans="1:10" s="102" customFormat="1" ht="18" customHeight="1" x14ac:dyDescent="0.2">
      <c r="A2629" s="106" t="s">
        <v>32</v>
      </c>
      <c r="B2629" s="106" t="s">
        <v>13</v>
      </c>
      <c r="C2629" s="107">
        <v>10399</v>
      </c>
      <c r="D2629" s="107">
        <v>41863</v>
      </c>
      <c r="E2629" s="107">
        <v>41876</v>
      </c>
      <c r="F2629" s="108">
        <v>41900</v>
      </c>
      <c r="G2629" s="109">
        <v>24500</v>
      </c>
      <c r="H2629" s="109">
        <v>25.18</v>
      </c>
      <c r="I2629" s="109">
        <v>0</v>
      </c>
      <c r="J2629" s="109">
        <f t="shared" si="40"/>
        <v>24525.18</v>
      </c>
    </row>
    <row r="2630" spans="1:10" s="102" customFormat="1" ht="18" customHeight="1" x14ac:dyDescent="0.2">
      <c r="A2630" s="106" t="s">
        <v>31</v>
      </c>
      <c r="B2630" s="106" t="s">
        <v>13</v>
      </c>
      <c r="C2630" s="107">
        <v>21553</v>
      </c>
      <c r="D2630" s="107">
        <v>43039</v>
      </c>
      <c r="E2630" s="107">
        <v>43041</v>
      </c>
      <c r="F2630" s="108">
        <v>43102</v>
      </c>
      <c r="G2630" s="109">
        <v>32000</v>
      </c>
      <c r="H2630" s="109">
        <v>55.23</v>
      </c>
      <c r="I2630" s="109">
        <v>0</v>
      </c>
      <c r="J2630" s="109">
        <f t="shared" si="40"/>
        <v>32055.23</v>
      </c>
    </row>
    <row r="2631" spans="1:10" s="102" customFormat="1" ht="18" customHeight="1" x14ac:dyDescent="0.2">
      <c r="A2631" s="106" t="s">
        <v>32</v>
      </c>
      <c r="B2631" s="106" t="s">
        <v>13</v>
      </c>
      <c r="C2631" s="107">
        <v>17223</v>
      </c>
      <c r="D2631" s="107">
        <v>42983</v>
      </c>
      <c r="E2631" s="107">
        <v>42984</v>
      </c>
      <c r="F2631" s="108">
        <v>43014</v>
      </c>
      <c r="G2631" s="109">
        <v>14000</v>
      </c>
      <c r="H2631" s="109">
        <v>11.89</v>
      </c>
      <c r="I2631" s="109">
        <v>0</v>
      </c>
      <c r="J2631" s="109">
        <f t="shared" si="40"/>
        <v>14011.89</v>
      </c>
    </row>
    <row r="2632" spans="1:10" s="102" customFormat="1" ht="18" customHeight="1" x14ac:dyDescent="0.2">
      <c r="A2632" s="106" t="s">
        <v>32</v>
      </c>
      <c r="B2632" s="106" t="s">
        <v>17</v>
      </c>
      <c r="C2632" s="107">
        <v>12013</v>
      </c>
      <c r="D2632" s="107">
        <v>42989</v>
      </c>
      <c r="E2632" s="107">
        <v>42992</v>
      </c>
      <c r="F2632" s="108">
        <v>43006</v>
      </c>
      <c r="G2632" s="109">
        <v>14000</v>
      </c>
      <c r="H2632" s="109">
        <v>6.52</v>
      </c>
      <c r="I2632" s="109">
        <v>0</v>
      </c>
      <c r="J2632" s="109">
        <f t="shared" ref="J2632:J2695" si="41">+G2632+H2632+I2632</f>
        <v>14006.52</v>
      </c>
    </row>
    <row r="2633" spans="1:10" s="102" customFormat="1" ht="18" customHeight="1" x14ac:dyDescent="0.2">
      <c r="A2633" s="106" t="s">
        <v>32</v>
      </c>
      <c r="B2633" s="106" t="s">
        <v>17</v>
      </c>
      <c r="C2633" s="107">
        <v>13813</v>
      </c>
      <c r="D2633" s="107">
        <v>43446</v>
      </c>
      <c r="E2633" s="107">
        <v>43472</v>
      </c>
      <c r="F2633" s="108">
        <v>43490</v>
      </c>
      <c r="G2633" s="109">
        <v>12000</v>
      </c>
      <c r="H2633" s="109">
        <v>14.47</v>
      </c>
      <c r="I2633" s="109">
        <v>0</v>
      </c>
      <c r="J2633" s="109">
        <f t="shared" si="41"/>
        <v>12014.47</v>
      </c>
    </row>
    <row r="2634" spans="1:10" s="102" customFormat="1" ht="18" customHeight="1" x14ac:dyDescent="0.2">
      <c r="A2634" s="106" t="s">
        <v>32</v>
      </c>
      <c r="B2634" s="106" t="s">
        <v>13</v>
      </c>
      <c r="C2634" s="107">
        <v>17258</v>
      </c>
      <c r="D2634" s="107">
        <v>43033</v>
      </c>
      <c r="E2634" s="107">
        <v>43038</v>
      </c>
      <c r="F2634" s="108">
        <v>43048</v>
      </c>
      <c r="G2634" s="109">
        <v>31500</v>
      </c>
      <c r="H2634" s="109">
        <v>12.95</v>
      </c>
      <c r="I2634" s="109">
        <v>0</v>
      </c>
      <c r="J2634" s="109">
        <f t="shared" si="41"/>
        <v>31512.95</v>
      </c>
    </row>
    <row r="2635" spans="1:10" s="102" customFormat="1" ht="18" customHeight="1" x14ac:dyDescent="0.2">
      <c r="A2635" s="106" t="s">
        <v>32</v>
      </c>
      <c r="B2635" s="106" t="s">
        <v>17</v>
      </c>
      <c r="C2635" s="107">
        <v>9179</v>
      </c>
      <c r="D2635" s="107">
        <v>43053</v>
      </c>
      <c r="E2635" s="107">
        <v>43068</v>
      </c>
      <c r="F2635" s="108">
        <v>43076</v>
      </c>
      <c r="G2635" s="109">
        <v>10000</v>
      </c>
      <c r="H2635" s="109">
        <v>6.3</v>
      </c>
      <c r="I2635" s="109">
        <v>0</v>
      </c>
      <c r="J2635" s="109">
        <f t="shared" si="41"/>
        <v>10006.299999999999</v>
      </c>
    </row>
    <row r="2636" spans="1:10" s="102" customFormat="1" ht="18" customHeight="1" x14ac:dyDescent="0.2">
      <c r="A2636" s="106" t="s">
        <v>37</v>
      </c>
      <c r="B2636" s="106" t="s">
        <v>13</v>
      </c>
      <c r="C2636" s="107">
        <v>23096</v>
      </c>
      <c r="D2636" s="107">
        <v>42723</v>
      </c>
      <c r="E2636" s="107">
        <v>42752</v>
      </c>
      <c r="F2636" s="108">
        <v>42752</v>
      </c>
      <c r="G2636" s="109">
        <v>20000</v>
      </c>
      <c r="H2636" s="109">
        <f>7.95+7.95</f>
        <v>15.9</v>
      </c>
      <c r="I2636" s="109">
        <v>0</v>
      </c>
      <c r="J2636" s="109">
        <f t="shared" si="41"/>
        <v>20015.900000000001</v>
      </c>
    </row>
    <row r="2637" spans="1:10" s="102" customFormat="1" ht="18" customHeight="1" x14ac:dyDescent="0.2">
      <c r="A2637" s="106" t="s">
        <v>32</v>
      </c>
      <c r="B2637" s="106" t="s">
        <v>13</v>
      </c>
      <c r="C2637" s="107">
        <v>10920</v>
      </c>
      <c r="D2637" s="107">
        <v>43102</v>
      </c>
      <c r="E2637" s="107">
        <v>43105</v>
      </c>
      <c r="F2637" s="108">
        <v>43124</v>
      </c>
      <c r="G2637" s="109">
        <v>20500</v>
      </c>
      <c r="H2637" s="109">
        <v>12.36</v>
      </c>
      <c r="I2637" s="109">
        <v>0</v>
      </c>
      <c r="J2637" s="109">
        <f t="shared" si="41"/>
        <v>20512.36</v>
      </c>
    </row>
    <row r="2638" spans="1:10" s="102" customFormat="1" ht="18" customHeight="1" x14ac:dyDescent="0.2">
      <c r="A2638" s="106" t="s">
        <v>32</v>
      </c>
      <c r="B2638" s="106" t="s">
        <v>13</v>
      </c>
      <c r="C2638" s="107">
        <v>16702</v>
      </c>
      <c r="D2638" s="107">
        <v>42096</v>
      </c>
      <c r="E2638" s="107">
        <v>42104</v>
      </c>
      <c r="F2638" s="108">
        <v>42136</v>
      </c>
      <c r="G2638" s="109">
        <v>10500</v>
      </c>
      <c r="H2638" s="109">
        <v>11.67</v>
      </c>
      <c r="I2638" s="109">
        <v>0</v>
      </c>
      <c r="J2638" s="109">
        <f t="shared" si="41"/>
        <v>10511.67</v>
      </c>
    </row>
    <row r="2639" spans="1:10" s="102" customFormat="1" ht="18" customHeight="1" x14ac:dyDescent="0.2">
      <c r="A2639" s="106" t="s">
        <v>37</v>
      </c>
      <c r="B2639" s="106" t="s">
        <v>13</v>
      </c>
      <c r="C2639" s="107">
        <v>16702</v>
      </c>
      <c r="D2639" s="107">
        <v>42096</v>
      </c>
      <c r="E2639" s="107">
        <v>42135</v>
      </c>
      <c r="F2639" s="108">
        <v>42136</v>
      </c>
      <c r="G2639" s="109">
        <v>10000</v>
      </c>
      <c r="H2639" s="109">
        <v>11.11</v>
      </c>
      <c r="I2639" s="109">
        <v>0</v>
      </c>
      <c r="J2639" s="109">
        <f t="shared" si="41"/>
        <v>10011.11</v>
      </c>
    </row>
    <row r="2640" spans="1:10" s="102" customFormat="1" ht="18" customHeight="1" x14ac:dyDescent="0.2">
      <c r="A2640" s="106" t="s">
        <v>32</v>
      </c>
      <c r="B2640" s="106" t="s">
        <v>17</v>
      </c>
      <c r="C2640" s="107">
        <v>8763</v>
      </c>
      <c r="D2640" s="107">
        <v>41833</v>
      </c>
      <c r="E2640" s="107">
        <v>41844</v>
      </c>
      <c r="F2640" s="108">
        <v>41865</v>
      </c>
      <c r="G2640" s="109">
        <v>10000</v>
      </c>
      <c r="H2640" s="109">
        <v>8.89</v>
      </c>
      <c r="I2640" s="109">
        <v>0</v>
      </c>
      <c r="J2640" s="109">
        <f t="shared" si="41"/>
        <v>10008.89</v>
      </c>
    </row>
    <row r="2641" spans="1:10" s="102" customFormat="1" ht="18" customHeight="1" x14ac:dyDescent="0.2">
      <c r="A2641" s="106" t="s">
        <v>32</v>
      </c>
      <c r="B2641" s="106" t="s">
        <v>13</v>
      </c>
      <c r="C2641" s="107">
        <v>17307</v>
      </c>
      <c r="D2641" s="107">
        <v>43388</v>
      </c>
      <c r="E2641" s="107">
        <v>43412</v>
      </c>
      <c r="F2641" s="108">
        <v>43438</v>
      </c>
      <c r="G2641" s="109">
        <v>14000</v>
      </c>
      <c r="H2641" s="109">
        <v>19.18</v>
      </c>
      <c r="I2641" s="109">
        <v>0</v>
      </c>
      <c r="J2641" s="109">
        <f t="shared" si="41"/>
        <v>14019.18</v>
      </c>
    </row>
    <row r="2642" spans="1:10" s="102" customFormat="1" ht="18" customHeight="1" x14ac:dyDescent="0.2">
      <c r="A2642" s="106" t="s">
        <v>32</v>
      </c>
      <c r="B2642" s="106" t="s">
        <v>13</v>
      </c>
      <c r="C2642" s="107">
        <v>9486</v>
      </c>
      <c r="D2642" s="107">
        <v>42570</v>
      </c>
      <c r="E2642" s="107">
        <v>42593</v>
      </c>
      <c r="F2642" s="108">
        <v>42599</v>
      </c>
      <c r="G2642" s="109">
        <v>11000</v>
      </c>
      <c r="H2642" s="109">
        <v>8.74</v>
      </c>
      <c r="I2642" s="109">
        <v>0</v>
      </c>
      <c r="J2642" s="109">
        <f t="shared" si="41"/>
        <v>11008.74</v>
      </c>
    </row>
    <row r="2643" spans="1:10" s="102" customFormat="1" ht="18" customHeight="1" x14ac:dyDescent="0.2">
      <c r="A2643" s="106" t="s">
        <v>32</v>
      </c>
      <c r="B2643" s="106" t="s">
        <v>13</v>
      </c>
      <c r="C2643" s="107">
        <v>16502</v>
      </c>
      <c r="D2643" s="107">
        <v>42313</v>
      </c>
      <c r="E2643" s="107">
        <v>42318</v>
      </c>
      <c r="F2643" s="108">
        <v>42327</v>
      </c>
      <c r="G2643" s="109">
        <v>17000</v>
      </c>
      <c r="H2643" s="109">
        <v>6.61</v>
      </c>
      <c r="I2643" s="109">
        <v>0</v>
      </c>
      <c r="J2643" s="109">
        <f t="shared" si="41"/>
        <v>17006.61</v>
      </c>
    </row>
    <row r="2644" spans="1:10" s="102" customFormat="1" ht="18" customHeight="1" x14ac:dyDescent="0.2">
      <c r="A2644" s="106" t="s">
        <v>32</v>
      </c>
      <c r="B2644" s="106" t="s">
        <v>13</v>
      </c>
      <c r="C2644" s="107">
        <v>19004</v>
      </c>
      <c r="D2644" s="107">
        <v>42851</v>
      </c>
      <c r="E2644" s="107">
        <v>42853</v>
      </c>
      <c r="F2644" s="108">
        <v>42873</v>
      </c>
      <c r="G2644" s="109">
        <v>30000</v>
      </c>
      <c r="H2644" s="109">
        <v>18.079999999999998</v>
      </c>
      <c r="I2644" s="109">
        <v>0</v>
      </c>
      <c r="J2644" s="109">
        <f t="shared" si="41"/>
        <v>30018.080000000002</v>
      </c>
    </row>
    <row r="2645" spans="1:10" s="102" customFormat="1" ht="18" customHeight="1" x14ac:dyDescent="0.2">
      <c r="A2645" s="106" t="s">
        <v>32</v>
      </c>
      <c r="B2645" s="106" t="s">
        <v>13</v>
      </c>
      <c r="C2645" s="107">
        <v>17574</v>
      </c>
      <c r="D2645" s="107">
        <v>42784</v>
      </c>
      <c r="E2645" s="107">
        <v>42808</v>
      </c>
      <c r="F2645" s="108">
        <v>42832</v>
      </c>
      <c r="G2645" s="109">
        <v>25500</v>
      </c>
      <c r="H2645" s="109">
        <v>32.840000000000003</v>
      </c>
      <c r="I2645" s="109">
        <v>0</v>
      </c>
      <c r="J2645" s="109">
        <f t="shared" si="41"/>
        <v>25532.84</v>
      </c>
    </row>
    <row r="2646" spans="1:10" s="102" customFormat="1" ht="18" customHeight="1" x14ac:dyDescent="0.2">
      <c r="A2646" s="106" t="s">
        <v>32</v>
      </c>
      <c r="B2646" s="106" t="s">
        <v>17</v>
      </c>
      <c r="C2646" s="107">
        <v>19056</v>
      </c>
      <c r="D2646" s="107">
        <v>41802</v>
      </c>
      <c r="E2646" s="107">
        <v>41814</v>
      </c>
      <c r="F2646" s="108">
        <v>41836</v>
      </c>
      <c r="G2646" s="109">
        <v>45000</v>
      </c>
      <c r="H2646" s="109">
        <v>42.5</v>
      </c>
      <c r="I2646" s="109">
        <v>0</v>
      </c>
      <c r="J2646" s="109">
        <f t="shared" si="41"/>
        <v>45042.5</v>
      </c>
    </row>
    <row r="2647" spans="1:10" s="102" customFormat="1" ht="18" customHeight="1" x14ac:dyDescent="0.2">
      <c r="A2647" s="106" t="s">
        <v>31</v>
      </c>
      <c r="B2647" s="106" t="s">
        <v>13</v>
      </c>
      <c r="C2647" s="107">
        <v>20479</v>
      </c>
      <c r="D2647" s="107">
        <v>42897</v>
      </c>
      <c r="E2647" s="107">
        <v>42901</v>
      </c>
      <c r="F2647" s="108">
        <v>42923</v>
      </c>
      <c r="G2647" s="109">
        <v>47000</v>
      </c>
      <c r="H2647" s="109">
        <v>33.479999999999997</v>
      </c>
      <c r="I2647" s="109">
        <v>0</v>
      </c>
      <c r="J2647" s="109">
        <f t="shared" si="41"/>
        <v>47033.48</v>
      </c>
    </row>
    <row r="2648" spans="1:10" s="102" customFormat="1" ht="18" customHeight="1" x14ac:dyDescent="0.2">
      <c r="A2648" s="106" t="s">
        <v>31</v>
      </c>
      <c r="B2648" s="106" t="s">
        <v>13</v>
      </c>
      <c r="C2648" s="107">
        <v>19129</v>
      </c>
      <c r="D2648" s="107">
        <v>42526</v>
      </c>
      <c r="E2648" s="107">
        <v>42530</v>
      </c>
      <c r="F2648" s="108">
        <v>42543</v>
      </c>
      <c r="G2648" s="109">
        <v>34000</v>
      </c>
      <c r="H2648" s="109">
        <v>15.84</v>
      </c>
      <c r="I2648" s="109">
        <v>0</v>
      </c>
      <c r="J2648" s="109">
        <f t="shared" si="41"/>
        <v>34015.839999999997</v>
      </c>
    </row>
    <row r="2649" spans="1:10" s="102" customFormat="1" ht="18" customHeight="1" x14ac:dyDescent="0.2">
      <c r="A2649" s="106" t="s">
        <v>33</v>
      </c>
      <c r="B2649" s="106" t="s">
        <v>13</v>
      </c>
      <c r="C2649" s="107">
        <v>19129</v>
      </c>
      <c r="D2649" s="107">
        <v>42526</v>
      </c>
      <c r="E2649" s="107">
        <v>42530</v>
      </c>
      <c r="F2649" s="108">
        <v>42543</v>
      </c>
      <c r="G2649" s="109">
        <v>34000</v>
      </c>
      <c r="H2649" s="109">
        <v>15.84</v>
      </c>
      <c r="I2649" s="109">
        <v>0</v>
      </c>
      <c r="J2649" s="109">
        <f t="shared" si="41"/>
        <v>34015.839999999997</v>
      </c>
    </row>
    <row r="2650" spans="1:10" s="102" customFormat="1" ht="18" customHeight="1" x14ac:dyDescent="0.2">
      <c r="A2650" s="106" t="s">
        <v>32</v>
      </c>
      <c r="B2650" s="106" t="s">
        <v>13</v>
      </c>
      <c r="C2650" s="107">
        <v>5962</v>
      </c>
      <c r="D2650" s="107">
        <v>43096</v>
      </c>
      <c r="E2650" s="107">
        <v>43098</v>
      </c>
      <c r="F2650" s="108">
        <v>43154</v>
      </c>
      <c r="G2650" s="109">
        <v>25000</v>
      </c>
      <c r="H2650" s="109">
        <v>32.42</v>
      </c>
      <c r="I2650" s="109">
        <v>0</v>
      </c>
      <c r="J2650" s="109">
        <f t="shared" si="41"/>
        <v>25032.42</v>
      </c>
    </row>
    <row r="2651" spans="1:10" s="102" customFormat="1" ht="18" customHeight="1" x14ac:dyDescent="0.2">
      <c r="A2651" s="106" t="s">
        <v>32</v>
      </c>
      <c r="B2651" s="106" t="s">
        <v>17</v>
      </c>
      <c r="C2651" s="107">
        <v>11637</v>
      </c>
      <c r="D2651" s="107">
        <v>42237</v>
      </c>
      <c r="E2651" s="107">
        <v>42250</v>
      </c>
      <c r="F2651" s="108">
        <v>42282</v>
      </c>
      <c r="G2651" s="109">
        <v>23000</v>
      </c>
      <c r="H2651" s="109">
        <v>28.74</v>
      </c>
      <c r="I2651" s="109">
        <v>0</v>
      </c>
      <c r="J2651" s="109">
        <f t="shared" si="41"/>
        <v>23028.74</v>
      </c>
    </row>
    <row r="2652" spans="1:10" s="102" customFormat="1" ht="18" customHeight="1" x14ac:dyDescent="0.2">
      <c r="A2652" s="106" t="s">
        <v>32</v>
      </c>
      <c r="B2652" s="106" t="s">
        <v>13</v>
      </c>
      <c r="C2652" s="107">
        <v>11854</v>
      </c>
      <c r="D2652" s="107">
        <v>42736</v>
      </c>
      <c r="E2652" s="107">
        <v>42748</v>
      </c>
      <c r="F2652" s="108">
        <v>42758</v>
      </c>
      <c r="G2652" s="109">
        <v>31000</v>
      </c>
      <c r="H2652" s="109">
        <v>18.68</v>
      </c>
      <c r="I2652" s="109">
        <v>0</v>
      </c>
      <c r="J2652" s="109">
        <f t="shared" si="41"/>
        <v>31018.68</v>
      </c>
    </row>
    <row r="2653" spans="1:10" s="102" customFormat="1" ht="18" customHeight="1" x14ac:dyDescent="0.2">
      <c r="A2653" s="106" t="s">
        <v>32</v>
      </c>
      <c r="B2653" s="106" t="s">
        <v>13</v>
      </c>
      <c r="C2653" s="107">
        <v>9934</v>
      </c>
      <c r="D2653" s="107">
        <v>42343</v>
      </c>
      <c r="E2653" s="107">
        <v>42348</v>
      </c>
      <c r="F2653" s="108">
        <v>42373</v>
      </c>
      <c r="G2653" s="109">
        <v>9500</v>
      </c>
      <c r="H2653" s="109">
        <v>7.92</v>
      </c>
      <c r="I2653" s="109">
        <v>0</v>
      </c>
      <c r="J2653" s="109">
        <f t="shared" si="41"/>
        <v>9507.92</v>
      </c>
    </row>
    <row r="2654" spans="1:10" s="102" customFormat="1" ht="18" customHeight="1" x14ac:dyDescent="0.2">
      <c r="A2654" s="106" t="s">
        <v>37</v>
      </c>
      <c r="B2654" s="106" t="s">
        <v>13</v>
      </c>
      <c r="C2654" s="107">
        <v>19417</v>
      </c>
      <c r="D2654" s="107">
        <v>42300</v>
      </c>
      <c r="E2654" s="107">
        <v>42373</v>
      </c>
      <c r="F2654" s="108">
        <v>42394</v>
      </c>
      <c r="G2654" s="109">
        <v>10000</v>
      </c>
      <c r="H2654" s="109">
        <v>26.11</v>
      </c>
      <c r="I2654" s="109">
        <v>0</v>
      </c>
      <c r="J2654" s="109">
        <f t="shared" si="41"/>
        <v>10026.11</v>
      </c>
    </row>
    <row r="2655" spans="1:10" s="102" customFormat="1" ht="18" customHeight="1" x14ac:dyDescent="0.2">
      <c r="A2655" s="106" t="s">
        <v>32</v>
      </c>
      <c r="B2655" s="106" t="s">
        <v>17</v>
      </c>
      <c r="C2655" s="107">
        <v>14585</v>
      </c>
      <c r="D2655" s="107">
        <v>42740</v>
      </c>
      <c r="E2655" s="107">
        <v>42751</v>
      </c>
      <c r="F2655" s="108">
        <v>42765</v>
      </c>
      <c r="G2655" s="109">
        <v>4500</v>
      </c>
      <c r="H2655" s="109">
        <v>3.1</v>
      </c>
      <c r="I2655" s="109">
        <v>0</v>
      </c>
      <c r="J2655" s="109">
        <f t="shared" si="41"/>
        <v>4503.1000000000004</v>
      </c>
    </row>
    <row r="2656" spans="1:10" s="102" customFormat="1" ht="18" customHeight="1" x14ac:dyDescent="0.2">
      <c r="A2656" s="106" t="s">
        <v>40</v>
      </c>
      <c r="B2656" s="106" t="s">
        <v>13</v>
      </c>
      <c r="C2656" s="107">
        <v>37382</v>
      </c>
      <c r="D2656" s="107">
        <v>42664</v>
      </c>
      <c r="E2656" s="107">
        <v>42695</v>
      </c>
      <c r="F2656" s="108">
        <v>42695</v>
      </c>
      <c r="G2656" s="109">
        <v>10000</v>
      </c>
      <c r="H2656" s="109">
        <v>8.5</v>
      </c>
      <c r="I2656" s="109">
        <v>0</v>
      </c>
      <c r="J2656" s="109">
        <f t="shared" si="41"/>
        <v>10008.5</v>
      </c>
    </row>
    <row r="2657" spans="1:10" s="102" customFormat="1" ht="18" customHeight="1" x14ac:dyDescent="0.2">
      <c r="A2657" s="106" t="s">
        <v>32</v>
      </c>
      <c r="B2657" s="106" t="s">
        <v>17</v>
      </c>
      <c r="C2657" s="107">
        <v>9020</v>
      </c>
      <c r="D2657" s="107">
        <v>41722</v>
      </c>
      <c r="E2657" s="107">
        <v>41736</v>
      </c>
      <c r="F2657" s="108">
        <v>41765</v>
      </c>
      <c r="G2657" s="109">
        <v>18500</v>
      </c>
      <c r="H2657" s="109">
        <v>22.1</v>
      </c>
      <c r="I2657" s="109">
        <v>0</v>
      </c>
      <c r="J2657" s="109">
        <f t="shared" si="41"/>
        <v>18522.099999999999</v>
      </c>
    </row>
    <row r="2658" spans="1:10" s="102" customFormat="1" ht="18" customHeight="1" x14ac:dyDescent="0.2">
      <c r="A2658" s="106" t="s">
        <v>32</v>
      </c>
      <c r="B2658" s="106" t="s">
        <v>13</v>
      </c>
      <c r="C2658" s="107">
        <v>11879</v>
      </c>
      <c r="D2658" s="107">
        <v>41908</v>
      </c>
      <c r="E2658" s="107">
        <v>41914</v>
      </c>
      <c r="F2658" s="108">
        <v>41933</v>
      </c>
      <c r="G2658" s="109">
        <v>39500</v>
      </c>
      <c r="H2658" s="109">
        <v>27.43</v>
      </c>
      <c r="I2658" s="109">
        <v>0</v>
      </c>
      <c r="J2658" s="109">
        <f t="shared" si="41"/>
        <v>39527.43</v>
      </c>
    </row>
    <row r="2659" spans="1:10" s="102" customFormat="1" ht="18" customHeight="1" x14ac:dyDescent="0.2">
      <c r="A2659" s="106" t="s">
        <v>32</v>
      </c>
      <c r="B2659" s="106" t="s">
        <v>17</v>
      </c>
      <c r="C2659" s="107">
        <v>12779</v>
      </c>
      <c r="D2659" s="107">
        <v>43008</v>
      </c>
      <c r="E2659" s="107">
        <v>43025</v>
      </c>
      <c r="F2659" s="108">
        <v>43038</v>
      </c>
      <c r="G2659" s="109">
        <v>12500</v>
      </c>
      <c r="H2659" s="109">
        <v>10.27</v>
      </c>
      <c r="I2659" s="109">
        <v>0</v>
      </c>
      <c r="J2659" s="109">
        <f t="shared" si="41"/>
        <v>12510.27</v>
      </c>
    </row>
    <row r="2660" spans="1:10" s="102" customFormat="1" ht="18" customHeight="1" x14ac:dyDescent="0.2">
      <c r="A2660" s="106" t="s">
        <v>32</v>
      </c>
      <c r="B2660" s="106" t="s">
        <v>17</v>
      </c>
      <c r="C2660" s="107">
        <v>17420</v>
      </c>
      <c r="D2660" s="107">
        <v>43127</v>
      </c>
      <c r="E2660" s="107">
        <v>43138</v>
      </c>
      <c r="F2660" s="108">
        <v>43144</v>
      </c>
      <c r="G2660" s="109">
        <v>23000</v>
      </c>
      <c r="H2660" s="109">
        <v>10.71</v>
      </c>
      <c r="I2660" s="109">
        <v>0</v>
      </c>
      <c r="J2660" s="109">
        <f t="shared" si="41"/>
        <v>23010.71</v>
      </c>
    </row>
    <row r="2661" spans="1:10" s="102" customFormat="1" ht="18" customHeight="1" x14ac:dyDescent="0.2">
      <c r="A2661" s="106" t="s">
        <v>32</v>
      </c>
      <c r="B2661" s="106" t="s">
        <v>17</v>
      </c>
      <c r="C2661" s="107">
        <v>12547</v>
      </c>
      <c r="D2661" s="107">
        <v>42901</v>
      </c>
      <c r="E2661" s="107">
        <v>42906</v>
      </c>
      <c r="F2661" s="108">
        <v>43019</v>
      </c>
      <c r="G2661" s="109">
        <v>8500</v>
      </c>
      <c r="H2661" s="109">
        <v>27.48</v>
      </c>
      <c r="I2661" s="109">
        <v>0</v>
      </c>
      <c r="J2661" s="109">
        <f t="shared" si="41"/>
        <v>8527.48</v>
      </c>
    </row>
    <row r="2662" spans="1:10" s="102" customFormat="1" ht="18" customHeight="1" x14ac:dyDescent="0.2">
      <c r="A2662" s="106" t="s">
        <v>32</v>
      </c>
      <c r="B2662" s="106" t="s">
        <v>13</v>
      </c>
      <c r="C2662" s="107">
        <v>11433</v>
      </c>
      <c r="D2662" s="107">
        <v>42112</v>
      </c>
      <c r="E2662" s="107">
        <v>42118</v>
      </c>
      <c r="F2662" s="108">
        <v>42136</v>
      </c>
      <c r="G2662" s="109">
        <v>43000</v>
      </c>
      <c r="H2662" s="109">
        <v>28.67</v>
      </c>
      <c r="I2662" s="109">
        <v>0</v>
      </c>
      <c r="J2662" s="109">
        <f t="shared" si="41"/>
        <v>43028.67</v>
      </c>
    </row>
    <row r="2663" spans="1:10" s="102" customFormat="1" ht="18" customHeight="1" x14ac:dyDescent="0.2">
      <c r="A2663" s="106" t="s">
        <v>32</v>
      </c>
      <c r="B2663" s="106" t="s">
        <v>13</v>
      </c>
      <c r="C2663" s="107">
        <v>10355</v>
      </c>
      <c r="D2663" s="107">
        <v>43016</v>
      </c>
      <c r="E2663" s="107">
        <v>43020</v>
      </c>
      <c r="F2663" s="108">
        <v>43084</v>
      </c>
      <c r="G2663" s="109">
        <v>24000</v>
      </c>
      <c r="H2663" s="109">
        <v>29.85</v>
      </c>
      <c r="I2663" s="109">
        <v>0</v>
      </c>
      <c r="J2663" s="109">
        <f t="shared" si="41"/>
        <v>24029.85</v>
      </c>
    </row>
    <row r="2664" spans="1:10" s="102" customFormat="1" ht="18" customHeight="1" x14ac:dyDescent="0.2">
      <c r="A2664" s="106" t="s">
        <v>32</v>
      </c>
      <c r="B2664" s="106" t="s">
        <v>17</v>
      </c>
      <c r="C2664" s="107">
        <v>16466</v>
      </c>
      <c r="D2664" s="107">
        <v>43373</v>
      </c>
      <c r="E2664" s="107">
        <v>43412</v>
      </c>
      <c r="F2664" s="108">
        <v>43500</v>
      </c>
      <c r="G2664" s="109">
        <v>37500</v>
      </c>
      <c r="H2664" s="109">
        <v>130.47999999999999</v>
      </c>
      <c r="I2664" s="109">
        <v>0</v>
      </c>
      <c r="J2664" s="109">
        <f t="shared" si="41"/>
        <v>37630.480000000003</v>
      </c>
    </row>
    <row r="2665" spans="1:10" s="102" customFormat="1" ht="18" customHeight="1" x14ac:dyDescent="0.2">
      <c r="A2665" s="106" t="s">
        <v>32</v>
      </c>
      <c r="B2665" s="106" t="s">
        <v>13</v>
      </c>
      <c r="C2665" s="107">
        <v>12875</v>
      </c>
      <c r="D2665" s="107">
        <v>41766</v>
      </c>
      <c r="E2665" s="107">
        <v>41781</v>
      </c>
      <c r="F2665" s="108">
        <v>41795</v>
      </c>
      <c r="G2665" s="109">
        <v>47000</v>
      </c>
      <c r="H2665" s="109">
        <v>37.86</v>
      </c>
      <c r="I2665" s="109">
        <v>0</v>
      </c>
      <c r="J2665" s="109">
        <f t="shared" si="41"/>
        <v>47037.86</v>
      </c>
    </row>
    <row r="2666" spans="1:10" s="102" customFormat="1" ht="18" customHeight="1" x14ac:dyDescent="0.2">
      <c r="A2666" s="106" t="s">
        <v>32</v>
      </c>
      <c r="B2666" s="106" t="s">
        <v>13</v>
      </c>
      <c r="C2666" s="107">
        <v>9266</v>
      </c>
      <c r="D2666" s="107">
        <v>42332</v>
      </c>
      <c r="E2666" s="107">
        <v>42340</v>
      </c>
      <c r="F2666" s="108">
        <v>42366</v>
      </c>
      <c r="G2666" s="109">
        <v>27500</v>
      </c>
      <c r="H2666" s="109">
        <v>25.97</v>
      </c>
      <c r="I2666" s="109">
        <v>0</v>
      </c>
      <c r="J2666" s="109">
        <f t="shared" si="41"/>
        <v>27525.97</v>
      </c>
    </row>
    <row r="2667" spans="1:10" s="102" customFormat="1" ht="18" customHeight="1" x14ac:dyDescent="0.2">
      <c r="A2667" s="106" t="s">
        <v>32</v>
      </c>
      <c r="B2667" s="106" t="s">
        <v>13</v>
      </c>
      <c r="C2667" s="107">
        <v>11994</v>
      </c>
      <c r="D2667" s="107">
        <v>42223</v>
      </c>
      <c r="E2667" s="107">
        <v>42228</v>
      </c>
      <c r="F2667" s="108">
        <v>42263</v>
      </c>
      <c r="G2667" s="109">
        <v>14500</v>
      </c>
      <c r="H2667" s="109">
        <v>16.100000000000001</v>
      </c>
      <c r="I2667" s="109">
        <v>0</v>
      </c>
      <c r="J2667" s="109">
        <f t="shared" si="41"/>
        <v>14516.1</v>
      </c>
    </row>
    <row r="2668" spans="1:10" s="102" customFormat="1" ht="18" customHeight="1" x14ac:dyDescent="0.2">
      <c r="A2668" s="106" t="s">
        <v>32</v>
      </c>
      <c r="B2668" s="106" t="s">
        <v>17</v>
      </c>
      <c r="C2668" s="107">
        <v>7831</v>
      </c>
      <c r="D2668" s="107">
        <v>42604</v>
      </c>
      <c r="E2668" s="107">
        <v>42614</v>
      </c>
      <c r="F2668" s="108">
        <v>42634</v>
      </c>
      <c r="G2668" s="109">
        <v>4500</v>
      </c>
      <c r="H2668" s="109">
        <v>3.7</v>
      </c>
      <c r="I2668" s="109">
        <v>0</v>
      </c>
      <c r="J2668" s="109">
        <f t="shared" si="41"/>
        <v>4503.7</v>
      </c>
    </row>
    <row r="2669" spans="1:10" s="102" customFormat="1" ht="18" customHeight="1" x14ac:dyDescent="0.2">
      <c r="A2669" s="106" t="s">
        <v>32</v>
      </c>
      <c r="B2669" s="106" t="s">
        <v>17</v>
      </c>
      <c r="C2669" s="107">
        <v>10774</v>
      </c>
      <c r="D2669" s="107">
        <v>42973</v>
      </c>
      <c r="E2669" s="107">
        <v>42976</v>
      </c>
      <c r="F2669" s="108">
        <v>42990</v>
      </c>
      <c r="G2669" s="109">
        <v>9500</v>
      </c>
      <c r="H2669" s="109">
        <v>4.42</v>
      </c>
      <c r="I2669" s="109">
        <v>0</v>
      </c>
      <c r="J2669" s="109">
        <f t="shared" si="41"/>
        <v>9504.42</v>
      </c>
    </row>
    <row r="2670" spans="1:10" s="102" customFormat="1" ht="18" customHeight="1" x14ac:dyDescent="0.2">
      <c r="A2670" s="106" t="s">
        <v>32</v>
      </c>
      <c r="B2670" s="106" t="s">
        <v>17</v>
      </c>
      <c r="C2670" s="107">
        <v>7748</v>
      </c>
      <c r="D2670" s="107">
        <v>42146</v>
      </c>
      <c r="E2670" s="107">
        <v>42165</v>
      </c>
      <c r="F2670" s="108">
        <v>42199</v>
      </c>
      <c r="G2670" s="109">
        <v>10000</v>
      </c>
      <c r="H2670" s="109">
        <v>14.73</v>
      </c>
      <c r="I2670" s="109">
        <v>0</v>
      </c>
      <c r="J2670" s="109">
        <f t="shared" si="41"/>
        <v>10014.73</v>
      </c>
    </row>
    <row r="2671" spans="1:10" s="102" customFormat="1" ht="18" customHeight="1" x14ac:dyDescent="0.2">
      <c r="A2671" s="106" t="s">
        <v>32</v>
      </c>
      <c r="B2671" s="106" t="s">
        <v>13</v>
      </c>
      <c r="C2671" s="107">
        <v>11501</v>
      </c>
      <c r="D2671" s="107">
        <v>43444</v>
      </c>
      <c r="E2671" s="107">
        <v>43455</v>
      </c>
      <c r="F2671" s="108">
        <v>43474</v>
      </c>
      <c r="G2671" s="109">
        <v>17500</v>
      </c>
      <c r="H2671" s="109">
        <v>14.38</v>
      </c>
      <c r="I2671" s="109">
        <v>0</v>
      </c>
      <c r="J2671" s="109">
        <f t="shared" si="41"/>
        <v>17514.38</v>
      </c>
    </row>
    <row r="2672" spans="1:10" s="102" customFormat="1" ht="18" customHeight="1" x14ac:dyDescent="0.2">
      <c r="A2672" s="106" t="s">
        <v>32</v>
      </c>
      <c r="B2672" s="106" t="s">
        <v>13</v>
      </c>
      <c r="C2672" s="107">
        <v>9649</v>
      </c>
      <c r="D2672" s="107">
        <v>42241</v>
      </c>
      <c r="E2672" s="107">
        <v>42247</v>
      </c>
      <c r="F2672" s="108">
        <v>42263</v>
      </c>
      <c r="G2672" s="109">
        <v>16500</v>
      </c>
      <c r="H2672" s="109">
        <v>10.08</v>
      </c>
      <c r="I2672" s="109">
        <v>0</v>
      </c>
      <c r="J2672" s="109">
        <f t="shared" si="41"/>
        <v>16510.080000000002</v>
      </c>
    </row>
    <row r="2673" spans="1:10" s="102" customFormat="1" ht="18" customHeight="1" x14ac:dyDescent="0.2">
      <c r="A2673" s="106" t="s">
        <v>32</v>
      </c>
      <c r="B2673" s="106" t="s">
        <v>17</v>
      </c>
      <c r="C2673" s="107">
        <v>12982</v>
      </c>
      <c r="D2673" s="107">
        <v>43370</v>
      </c>
      <c r="E2673" s="107">
        <v>43381</v>
      </c>
      <c r="F2673" s="108">
        <v>43432</v>
      </c>
      <c r="G2673" s="109">
        <v>85000</v>
      </c>
      <c r="H2673" s="109">
        <v>144.38</v>
      </c>
      <c r="I2673" s="109">
        <v>0</v>
      </c>
      <c r="J2673" s="109">
        <f t="shared" si="41"/>
        <v>85144.38</v>
      </c>
    </row>
    <row r="2674" spans="1:10" s="102" customFormat="1" ht="18" customHeight="1" x14ac:dyDescent="0.2">
      <c r="A2674" s="106" t="s">
        <v>32</v>
      </c>
      <c r="B2674" s="106" t="s">
        <v>13</v>
      </c>
      <c r="C2674" s="107">
        <v>11842</v>
      </c>
      <c r="D2674" s="107">
        <v>41888</v>
      </c>
      <c r="E2674" s="107">
        <v>41905</v>
      </c>
      <c r="F2674" s="108">
        <v>41953</v>
      </c>
      <c r="G2674" s="109">
        <v>33500</v>
      </c>
      <c r="H2674" s="109">
        <v>60.49</v>
      </c>
      <c r="I2674" s="109">
        <v>0</v>
      </c>
      <c r="J2674" s="109">
        <f t="shared" si="41"/>
        <v>33560.49</v>
      </c>
    </row>
    <row r="2675" spans="1:10" s="102" customFormat="1" ht="18" customHeight="1" x14ac:dyDescent="0.2">
      <c r="A2675" s="106" t="s">
        <v>37</v>
      </c>
      <c r="B2675" s="106" t="s">
        <v>13</v>
      </c>
      <c r="C2675" s="107">
        <v>16411</v>
      </c>
      <c r="D2675" s="107">
        <v>42793</v>
      </c>
      <c r="E2675" s="107">
        <v>42822</v>
      </c>
      <c r="F2675" s="108">
        <v>42822</v>
      </c>
      <c r="G2675" s="109">
        <v>20000</v>
      </c>
      <c r="H2675" s="109">
        <f>7.95+7.95</f>
        <v>15.9</v>
      </c>
      <c r="I2675" s="109">
        <v>0</v>
      </c>
      <c r="J2675" s="109">
        <f t="shared" si="41"/>
        <v>20015.900000000001</v>
      </c>
    </row>
    <row r="2676" spans="1:10" s="102" customFormat="1" ht="18" customHeight="1" x14ac:dyDescent="0.2">
      <c r="A2676" s="106" t="s">
        <v>32</v>
      </c>
      <c r="B2676" s="106" t="s">
        <v>17</v>
      </c>
      <c r="C2676" s="107">
        <v>16776</v>
      </c>
      <c r="D2676" s="107">
        <v>42285</v>
      </c>
      <c r="E2676" s="107">
        <v>42296</v>
      </c>
      <c r="F2676" s="108">
        <v>42304</v>
      </c>
      <c r="G2676" s="109">
        <v>8500</v>
      </c>
      <c r="H2676" s="109">
        <v>4.49</v>
      </c>
      <c r="I2676" s="109">
        <v>0</v>
      </c>
      <c r="J2676" s="109">
        <f t="shared" si="41"/>
        <v>8504.49</v>
      </c>
    </row>
    <row r="2677" spans="1:10" s="102" customFormat="1" ht="18" customHeight="1" x14ac:dyDescent="0.2">
      <c r="A2677" s="106" t="s">
        <v>32</v>
      </c>
      <c r="B2677" s="106" t="s">
        <v>17</v>
      </c>
      <c r="C2677" s="107">
        <v>9343</v>
      </c>
      <c r="D2677" s="107">
        <v>43184</v>
      </c>
      <c r="E2677" s="107">
        <v>43200</v>
      </c>
      <c r="F2677" s="108">
        <v>43231</v>
      </c>
      <c r="G2677" s="109">
        <v>10500</v>
      </c>
      <c r="H2677" s="109">
        <v>12.76</v>
      </c>
      <c r="I2677" s="109">
        <v>0</v>
      </c>
      <c r="J2677" s="109">
        <f t="shared" si="41"/>
        <v>10512.76</v>
      </c>
    </row>
    <row r="2678" spans="1:10" s="102" customFormat="1" ht="18" customHeight="1" x14ac:dyDescent="0.2">
      <c r="A2678" s="106" t="s">
        <v>32</v>
      </c>
      <c r="B2678" s="106" t="s">
        <v>17</v>
      </c>
      <c r="C2678" s="107">
        <v>7409</v>
      </c>
      <c r="D2678" s="107">
        <v>42665</v>
      </c>
      <c r="E2678" s="107">
        <v>42669</v>
      </c>
      <c r="F2678" s="108">
        <v>42692</v>
      </c>
      <c r="G2678" s="109">
        <v>11000</v>
      </c>
      <c r="H2678" s="109">
        <v>8.14</v>
      </c>
      <c r="I2678" s="109">
        <v>0</v>
      </c>
      <c r="J2678" s="109">
        <f t="shared" si="41"/>
        <v>11008.14</v>
      </c>
    </row>
    <row r="2679" spans="1:10" s="102" customFormat="1" ht="18" customHeight="1" x14ac:dyDescent="0.2">
      <c r="A2679" s="106" t="s">
        <v>32</v>
      </c>
      <c r="B2679" s="106" t="s">
        <v>17</v>
      </c>
      <c r="C2679" s="107">
        <v>13832</v>
      </c>
      <c r="D2679" s="107">
        <v>42359</v>
      </c>
      <c r="E2679" s="107">
        <v>42375</v>
      </c>
      <c r="F2679" s="108">
        <v>42384</v>
      </c>
      <c r="G2679" s="109">
        <v>14000</v>
      </c>
      <c r="H2679" s="109">
        <v>9.7200000000000006</v>
      </c>
      <c r="I2679" s="109">
        <v>0</v>
      </c>
      <c r="J2679" s="109">
        <f t="shared" si="41"/>
        <v>14009.72</v>
      </c>
    </row>
    <row r="2680" spans="1:10" s="102" customFormat="1" ht="18" customHeight="1" x14ac:dyDescent="0.2">
      <c r="A2680" s="106" t="s">
        <v>32</v>
      </c>
      <c r="B2680" s="106" t="s">
        <v>17</v>
      </c>
      <c r="C2680" s="107">
        <v>16215</v>
      </c>
      <c r="D2680" s="107">
        <v>41843</v>
      </c>
      <c r="E2680" s="107">
        <v>41856</v>
      </c>
      <c r="F2680" s="108">
        <v>41872</v>
      </c>
      <c r="G2680" s="109">
        <v>24000</v>
      </c>
      <c r="H2680" s="109">
        <v>19.329999999999998</v>
      </c>
      <c r="I2680" s="109">
        <v>0</v>
      </c>
      <c r="J2680" s="109">
        <f t="shared" si="41"/>
        <v>24019.33</v>
      </c>
    </row>
    <row r="2681" spans="1:10" s="102" customFormat="1" ht="18" customHeight="1" x14ac:dyDescent="0.2">
      <c r="A2681" s="106" t="s">
        <v>32</v>
      </c>
      <c r="B2681" s="106" t="s">
        <v>13</v>
      </c>
      <c r="C2681" s="107">
        <v>10333</v>
      </c>
      <c r="D2681" s="107">
        <v>41787</v>
      </c>
      <c r="E2681" s="107">
        <v>41837</v>
      </c>
      <c r="F2681" s="108">
        <v>42193</v>
      </c>
      <c r="G2681" s="109">
        <v>12500</v>
      </c>
      <c r="H2681" s="109">
        <v>106.35</v>
      </c>
      <c r="I2681" s="109">
        <v>0</v>
      </c>
      <c r="J2681" s="109">
        <f t="shared" si="41"/>
        <v>12606.35</v>
      </c>
    </row>
    <row r="2682" spans="1:10" s="102" customFormat="1" ht="18" customHeight="1" x14ac:dyDescent="0.2">
      <c r="A2682" s="106" t="s">
        <v>32</v>
      </c>
      <c r="B2682" s="106" t="s">
        <v>13</v>
      </c>
      <c r="C2682" s="107">
        <v>15820</v>
      </c>
      <c r="D2682" s="107">
        <v>42954</v>
      </c>
      <c r="E2682" s="107">
        <v>42965</v>
      </c>
      <c r="F2682" s="108">
        <v>42975</v>
      </c>
      <c r="G2682" s="109">
        <v>41500</v>
      </c>
      <c r="H2682" s="109">
        <v>23.88</v>
      </c>
      <c r="I2682" s="109">
        <v>0</v>
      </c>
      <c r="J2682" s="109">
        <f t="shared" si="41"/>
        <v>41523.879999999997</v>
      </c>
    </row>
    <row r="2683" spans="1:10" s="102" customFormat="1" ht="18" customHeight="1" x14ac:dyDescent="0.2">
      <c r="A2683" s="106" t="s">
        <v>32</v>
      </c>
      <c r="B2683" s="106" t="s">
        <v>13</v>
      </c>
      <c r="C2683" s="107">
        <v>11909</v>
      </c>
      <c r="D2683" s="107">
        <v>42165</v>
      </c>
      <c r="E2683" s="107">
        <v>42170</v>
      </c>
      <c r="F2683" s="108">
        <v>42206</v>
      </c>
      <c r="G2683" s="109">
        <v>11000</v>
      </c>
      <c r="H2683" s="109">
        <v>12.53</v>
      </c>
      <c r="I2683" s="109">
        <v>0</v>
      </c>
      <c r="J2683" s="109">
        <f t="shared" si="41"/>
        <v>11012.53</v>
      </c>
    </row>
    <row r="2684" spans="1:10" s="102" customFormat="1" ht="18" customHeight="1" x14ac:dyDescent="0.2">
      <c r="A2684" s="106" t="s">
        <v>32</v>
      </c>
      <c r="B2684" s="106" t="s">
        <v>13</v>
      </c>
      <c r="C2684" s="107">
        <v>17467</v>
      </c>
      <c r="D2684" s="107">
        <v>43083</v>
      </c>
      <c r="E2684" s="107">
        <v>43089</v>
      </c>
      <c r="F2684" s="108">
        <v>43108</v>
      </c>
      <c r="G2684" s="109">
        <v>32500</v>
      </c>
      <c r="H2684" s="109">
        <v>17.36</v>
      </c>
      <c r="I2684" s="109">
        <v>0</v>
      </c>
      <c r="J2684" s="109">
        <f t="shared" si="41"/>
        <v>32517.360000000001</v>
      </c>
    </row>
    <row r="2685" spans="1:10" s="102" customFormat="1" ht="18" customHeight="1" x14ac:dyDescent="0.2">
      <c r="A2685" s="106" t="s">
        <v>32</v>
      </c>
      <c r="B2685" s="106" t="s">
        <v>13</v>
      </c>
      <c r="C2685" s="107">
        <v>15087</v>
      </c>
      <c r="D2685" s="107">
        <v>43406</v>
      </c>
      <c r="E2685" s="107">
        <v>43412</v>
      </c>
      <c r="F2685" s="108">
        <v>43438</v>
      </c>
      <c r="G2685" s="109">
        <v>15000</v>
      </c>
      <c r="H2685" s="109">
        <v>13.15</v>
      </c>
      <c r="I2685" s="109">
        <v>0</v>
      </c>
      <c r="J2685" s="109">
        <f t="shared" si="41"/>
        <v>15013.15</v>
      </c>
    </row>
    <row r="2686" spans="1:10" s="102" customFormat="1" ht="18" customHeight="1" x14ac:dyDescent="0.2">
      <c r="A2686" s="106" t="s">
        <v>32</v>
      </c>
      <c r="B2686" s="106" t="s">
        <v>13</v>
      </c>
      <c r="C2686" s="107">
        <v>17831</v>
      </c>
      <c r="D2686" s="107">
        <v>43024</v>
      </c>
      <c r="E2686" s="107">
        <v>43038</v>
      </c>
      <c r="F2686" s="108">
        <v>43108</v>
      </c>
      <c r="G2686" s="109">
        <v>91000</v>
      </c>
      <c r="H2686" s="109">
        <v>209.42</v>
      </c>
      <c r="I2686" s="109">
        <v>0</v>
      </c>
      <c r="J2686" s="109">
        <f t="shared" si="41"/>
        <v>91209.42</v>
      </c>
    </row>
    <row r="2687" spans="1:10" s="102" customFormat="1" ht="18" customHeight="1" x14ac:dyDescent="0.2">
      <c r="A2687" s="106" t="s">
        <v>32</v>
      </c>
      <c r="B2687" s="106" t="s">
        <v>13</v>
      </c>
      <c r="C2687" s="107">
        <v>14500</v>
      </c>
      <c r="D2687" s="107">
        <v>42478</v>
      </c>
      <c r="E2687" s="107">
        <v>42487</v>
      </c>
      <c r="F2687" s="108">
        <v>42493</v>
      </c>
      <c r="G2687" s="109">
        <v>20000</v>
      </c>
      <c r="H2687" s="109">
        <v>8.2200000000000006</v>
      </c>
      <c r="I2687" s="109">
        <v>0</v>
      </c>
      <c r="J2687" s="109">
        <f t="shared" si="41"/>
        <v>20008.22</v>
      </c>
    </row>
    <row r="2688" spans="1:10" s="102" customFormat="1" ht="18" customHeight="1" x14ac:dyDescent="0.2">
      <c r="A2688" s="106" t="s">
        <v>32</v>
      </c>
      <c r="B2688" s="106" t="s">
        <v>17</v>
      </c>
      <c r="C2688" s="107">
        <v>11456</v>
      </c>
      <c r="D2688" s="107">
        <v>41956</v>
      </c>
      <c r="E2688" s="107">
        <v>41974</v>
      </c>
      <c r="F2688" s="108">
        <v>41996</v>
      </c>
      <c r="G2688" s="109">
        <v>7000</v>
      </c>
      <c r="H2688" s="109">
        <v>7.78</v>
      </c>
      <c r="I2688" s="109">
        <v>0</v>
      </c>
      <c r="J2688" s="109">
        <f t="shared" si="41"/>
        <v>7007.78</v>
      </c>
    </row>
    <row r="2689" spans="1:10" s="102" customFormat="1" ht="18" customHeight="1" x14ac:dyDescent="0.2">
      <c r="A2689" s="106" t="s">
        <v>32</v>
      </c>
      <c r="B2689" s="106" t="s">
        <v>13</v>
      </c>
      <c r="C2689" s="107">
        <v>9098</v>
      </c>
      <c r="D2689" s="107">
        <v>43381</v>
      </c>
      <c r="E2689" s="107">
        <v>43389</v>
      </c>
      <c r="F2689" s="108">
        <v>43398</v>
      </c>
      <c r="G2689" s="109">
        <v>10000</v>
      </c>
      <c r="H2689" s="109">
        <v>4.66</v>
      </c>
      <c r="I2689" s="109">
        <v>0</v>
      </c>
      <c r="J2689" s="109">
        <f t="shared" si="41"/>
        <v>10004.66</v>
      </c>
    </row>
    <row r="2690" spans="1:10" s="102" customFormat="1" ht="18" customHeight="1" x14ac:dyDescent="0.2">
      <c r="A2690" s="106" t="s">
        <v>31</v>
      </c>
      <c r="B2690" s="106" t="s">
        <v>17</v>
      </c>
      <c r="C2690" s="107">
        <v>20914</v>
      </c>
      <c r="D2690" s="107">
        <v>42429</v>
      </c>
      <c r="E2690" s="107">
        <v>42429</v>
      </c>
      <c r="F2690" s="108">
        <v>42431</v>
      </c>
      <c r="G2690" s="109">
        <v>64000</v>
      </c>
      <c r="H2690" s="109">
        <v>0</v>
      </c>
      <c r="I2690" s="109">
        <v>0</v>
      </c>
      <c r="J2690" s="109">
        <f t="shared" si="41"/>
        <v>64000</v>
      </c>
    </row>
    <row r="2691" spans="1:10" s="102" customFormat="1" ht="18" customHeight="1" x14ac:dyDescent="0.2">
      <c r="A2691" s="106" t="s">
        <v>33</v>
      </c>
      <c r="B2691" s="106" t="s">
        <v>17</v>
      </c>
      <c r="C2691" s="107">
        <v>20914</v>
      </c>
      <c r="D2691" s="107">
        <v>42429</v>
      </c>
      <c r="E2691" s="107">
        <v>42429</v>
      </c>
      <c r="F2691" s="108">
        <v>42431</v>
      </c>
      <c r="G2691" s="109">
        <v>64000</v>
      </c>
      <c r="H2691" s="109">
        <v>0</v>
      </c>
      <c r="I2691" s="109">
        <v>0</v>
      </c>
      <c r="J2691" s="109">
        <f t="shared" si="41"/>
        <v>64000</v>
      </c>
    </row>
    <row r="2692" spans="1:10" s="102" customFormat="1" ht="18" customHeight="1" x14ac:dyDescent="0.2">
      <c r="A2692" s="106" t="s">
        <v>32</v>
      </c>
      <c r="B2692" s="106" t="s">
        <v>13</v>
      </c>
      <c r="C2692" s="107">
        <v>8554</v>
      </c>
      <c r="D2692" s="107">
        <v>42179</v>
      </c>
      <c r="E2692" s="107">
        <v>42194</v>
      </c>
      <c r="F2692" s="108">
        <v>42220</v>
      </c>
      <c r="G2692" s="109">
        <v>16500</v>
      </c>
      <c r="H2692" s="109">
        <v>18.79</v>
      </c>
      <c r="I2692" s="109">
        <v>0</v>
      </c>
      <c r="J2692" s="109">
        <f t="shared" si="41"/>
        <v>16518.79</v>
      </c>
    </row>
    <row r="2693" spans="1:10" s="102" customFormat="1" ht="18" customHeight="1" x14ac:dyDescent="0.2">
      <c r="A2693" s="106" t="s">
        <v>31</v>
      </c>
      <c r="B2693" s="106" t="s">
        <v>13</v>
      </c>
      <c r="C2693" s="107">
        <v>19035</v>
      </c>
      <c r="D2693" s="107">
        <v>42560</v>
      </c>
      <c r="E2693" s="107">
        <v>42578</v>
      </c>
      <c r="F2693" s="108">
        <v>42866</v>
      </c>
      <c r="G2693" s="109">
        <v>37000</v>
      </c>
      <c r="H2693" s="109">
        <v>310.19</v>
      </c>
      <c r="I2693" s="109">
        <v>0</v>
      </c>
      <c r="J2693" s="109">
        <f t="shared" si="41"/>
        <v>37310.19</v>
      </c>
    </row>
    <row r="2694" spans="1:10" s="102" customFormat="1" ht="18" customHeight="1" x14ac:dyDescent="0.2">
      <c r="A2694" s="106" t="s">
        <v>31</v>
      </c>
      <c r="B2694" s="106" t="s">
        <v>17</v>
      </c>
      <c r="C2694" s="107">
        <v>21980</v>
      </c>
      <c r="D2694" s="107">
        <v>43109</v>
      </c>
      <c r="E2694" s="107">
        <v>43112</v>
      </c>
      <c r="F2694" s="108">
        <v>43125</v>
      </c>
      <c r="G2694" s="109">
        <v>52000</v>
      </c>
      <c r="H2694" s="109">
        <v>22.79</v>
      </c>
      <c r="I2694" s="109">
        <v>0</v>
      </c>
      <c r="J2694" s="109">
        <f t="shared" si="41"/>
        <v>52022.79</v>
      </c>
    </row>
    <row r="2695" spans="1:10" s="102" customFormat="1" ht="18" customHeight="1" x14ac:dyDescent="0.2">
      <c r="A2695" s="106" t="s">
        <v>32</v>
      </c>
      <c r="B2695" s="106" t="s">
        <v>13</v>
      </c>
      <c r="C2695" s="107">
        <v>13023</v>
      </c>
      <c r="D2695" s="107">
        <v>42308</v>
      </c>
      <c r="E2695" s="107">
        <v>42318</v>
      </c>
      <c r="F2695" s="108">
        <v>42325</v>
      </c>
      <c r="G2695" s="109">
        <v>20500</v>
      </c>
      <c r="H2695" s="109">
        <v>9.68</v>
      </c>
      <c r="I2695" s="109">
        <v>0</v>
      </c>
      <c r="J2695" s="109">
        <f t="shared" si="41"/>
        <v>20509.68</v>
      </c>
    </row>
    <row r="2696" spans="1:10" s="102" customFormat="1" ht="18" customHeight="1" x14ac:dyDescent="0.2">
      <c r="A2696" s="106" t="s">
        <v>32</v>
      </c>
      <c r="B2696" s="106" t="s">
        <v>13</v>
      </c>
      <c r="C2696" s="107">
        <v>10344</v>
      </c>
      <c r="D2696" s="107">
        <v>42508</v>
      </c>
      <c r="E2696" s="107">
        <v>42510</v>
      </c>
      <c r="F2696" s="108">
        <v>42527</v>
      </c>
      <c r="G2696" s="109">
        <v>14000</v>
      </c>
      <c r="H2696" s="109">
        <v>7.29</v>
      </c>
      <c r="I2696" s="109">
        <v>0</v>
      </c>
      <c r="J2696" s="109">
        <f t="shared" ref="J2696:J2759" si="42">+G2696+H2696+I2696</f>
        <v>14007.29</v>
      </c>
    </row>
    <row r="2697" spans="1:10" s="102" customFormat="1" ht="18" customHeight="1" x14ac:dyDescent="0.2">
      <c r="A2697" s="106" t="s">
        <v>32</v>
      </c>
      <c r="B2697" s="106" t="s">
        <v>13</v>
      </c>
      <c r="C2697" s="107">
        <v>14362</v>
      </c>
      <c r="D2697" s="107">
        <v>42626</v>
      </c>
      <c r="E2697" s="107">
        <v>42629</v>
      </c>
      <c r="F2697" s="108">
        <v>42646</v>
      </c>
      <c r="G2697" s="109">
        <v>16000</v>
      </c>
      <c r="H2697" s="109">
        <v>8.77</v>
      </c>
      <c r="I2697" s="109">
        <v>0</v>
      </c>
      <c r="J2697" s="109">
        <f t="shared" si="42"/>
        <v>16008.77</v>
      </c>
    </row>
    <row r="2698" spans="1:10" s="102" customFormat="1" ht="18" customHeight="1" x14ac:dyDescent="0.2">
      <c r="A2698" s="106" t="s">
        <v>32</v>
      </c>
      <c r="B2698" s="106" t="s">
        <v>13</v>
      </c>
      <c r="C2698" s="107">
        <v>15526</v>
      </c>
      <c r="D2698" s="107">
        <v>43262</v>
      </c>
      <c r="E2698" s="107">
        <v>43270</v>
      </c>
      <c r="F2698" s="108">
        <v>43284</v>
      </c>
      <c r="G2698" s="109">
        <v>20500</v>
      </c>
      <c r="H2698" s="109">
        <v>12.36</v>
      </c>
      <c r="I2698" s="109">
        <v>0</v>
      </c>
      <c r="J2698" s="109">
        <f t="shared" si="42"/>
        <v>20512.36</v>
      </c>
    </row>
    <row r="2699" spans="1:10" s="102" customFormat="1" ht="18" customHeight="1" x14ac:dyDescent="0.2">
      <c r="A2699" s="106" t="s">
        <v>32</v>
      </c>
      <c r="B2699" s="106" t="s">
        <v>13</v>
      </c>
      <c r="C2699" s="107">
        <v>7610</v>
      </c>
      <c r="D2699" s="107">
        <v>42798</v>
      </c>
      <c r="E2699" s="107">
        <v>42811</v>
      </c>
      <c r="F2699" s="108">
        <v>42849</v>
      </c>
      <c r="G2699" s="109">
        <v>15500</v>
      </c>
      <c r="H2699" s="109">
        <v>21.66</v>
      </c>
      <c r="I2699" s="109">
        <v>0</v>
      </c>
      <c r="J2699" s="109">
        <f t="shared" si="42"/>
        <v>15521.66</v>
      </c>
    </row>
    <row r="2700" spans="1:10" s="102" customFormat="1" ht="18" customHeight="1" x14ac:dyDescent="0.2">
      <c r="A2700" s="106" t="s">
        <v>32</v>
      </c>
      <c r="B2700" s="106" t="s">
        <v>13</v>
      </c>
      <c r="C2700" s="107">
        <v>18800</v>
      </c>
      <c r="D2700" s="107">
        <v>42908</v>
      </c>
      <c r="E2700" s="107">
        <v>42916</v>
      </c>
      <c r="F2700" s="108">
        <v>42930</v>
      </c>
      <c r="G2700" s="109">
        <v>27500</v>
      </c>
      <c r="H2700" s="109">
        <v>16.579999999999998</v>
      </c>
      <c r="I2700" s="109">
        <v>0</v>
      </c>
      <c r="J2700" s="109">
        <f t="shared" si="42"/>
        <v>27516.58</v>
      </c>
    </row>
    <row r="2701" spans="1:10" s="102" customFormat="1" ht="18" customHeight="1" x14ac:dyDescent="0.2">
      <c r="A2701" s="106" t="s">
        <v>32</v>
      </c>
      <c r="B2701" s="106" t="s">
        <v>17</v>
      </c>
      <c r="C2701" s="107">
        <v>8981</v>
      </c>
      <c r="D2701" s="107">
        <v>42504</v>
      </c>
      <c r="E2701" s="107">
        <v>42523</v>
      </c>
      <c r="F2701" s="108">
        <v>42530</v>
      </c>
      <c r="G2701" s="109">
        <v>9500</v>
      </c>
      <c r="H2701" s="109">
        <v>6.77</v>
      </c>
      <c r="I2701" s="109">
        <v>0</v>
      </c>
      <c r="J2701" s="109">
        <f t="shared" si="42"/>
        <v>9506.77</v>
      </c>
    </row>
    <row r="2702" spans="1:10" s="102" customFormat="1" ht="18" customHeight="1" x14ac:dyDescent="0.2">
      <c r="A2702" s="106" t="s">
        <v>32</v>
      </c>
      <c r="B2702" s="106" t="s">
        <v>17</v>
      </c>
      <c r="C2702" s="107">
        <v>6731</v>
      </c>
      <c r="D2702" s="107">
        <v>41940</v>
      </c>
      <c r="E2702" s="107">
        <v>41943</v>
      </c>
      <c r="F2702" s="108">
        <v>41967</v>
      </c>
      <c r="G2702" s="109">
        <v>14000</v>
      </c>
      <c r="H2702" s="109">
        <v>10.5</v>
      </c>
      <c r="I2702" s="109">
        <v>0</v>
      </c>
      <c r="J2702" s="109">
        <f t="shared" si="42"/>
        <v>14010.5</v>
      </c>
    </row>
    <row r="2703" spans="1:10" s="102" customFormat="1" ht="18" customHeight="1" x14ac:dyDescent="0.2">
      <c r="A2703" s="106" t="s">
        <v>32</v>
      </c>
      <c r="B2703" s="106" t="s">
        <v>13</v>
      </c>
      <c r="C2703" s="107">
        <v>11936</v>
      </c>
      <c r="D2703" s="107">
        <v>41938</v>
      </c>
      <c r="E2703" s="107">
        <v>41956</v>
      </c>
      <c r="F2703" s="108">
        <v>41977</v>
      </c>
      <c r="G2703" s="109">
        <v>19500</v>
      </c>
      <c r="H2703" s="109">
        <v>21.13</v>
      </c>
      <c r="I2703" s="109">
        <v>0</v>
      </c>
      <c r="J2703" s="109">
        <f t="shared" si="42"/>
        <v>19521.13</v>
      </c>
    </row>
    <row r="2704" spans="1:10" s="102" customFormat="1" ht="18" customHeight="1" x14ac:dyDescent="0.2">
      <c r="A2704" s="106" t="s">
        <v>32</v>
      </c>
      <c r="B2704" s="106" t="s">
        <v>13</v>
      </c>
      <c r="C2704" s="107">
        <v>15672</v>
      </c>
      <c r="D2704" s="107">
        <v>41756</v>
      </c>
      <c r="E2704" s="107">
        <v>41759</v>
      </c>
      <c r="F2704" s="108">
        <v>41803</v>
      </c>
      <c r="G2704" s="109">
        <v>24500</v>
      </c>
      <c r="H2704" s="109">
        <v>32</v>
      </c>
      <c r="I2704" s="109">
        <v>0</v>
      </c>
      <c r="J2704" s="109">
        <f t="shared" si="42"/>
        <v>24532</v>
      </c>
    </row>
    <row r="2705" spans="1:10" s="102" customFormat="1" ht="18" customHeight="1" x14ac:dyDescent="0.2">
      <c r="A2705" s="106" t="s">
        <v>32</v>
      </c>
      <c r="B2705" s="106" t="s">
        <v>13</v>
      </c>
      <c r="C2705" s="107">
        <v>15372</v>
      </c>
      <c r="D2705" s="107">
        <v>42408</v>
      </c>
      <c r="E2705" s="107">
        <v>42418</v>
      </c>
      <c r="F2705" s="108">
        <v>42431</v>
      </c>
      <c r="G2705" s="109">
        <v>32000</v>
      </c>
      <c r="H2705" s="109">
        <v>20.440000000000001</v>
      </c>
      <c r="I2705" s="109">
        <v>0</v>
      </c>
      <c r="J2705" s="109">
        <f t="shared" si="42"/>
        <v>32020.44</v>
      </c>
    </row>
    <row r="2706" spans="1:10" s="102" customFormat="1" ht="18" customHeight="1" x14ac:dyDescent="0.2">
      <c r="A2706" s="106" t="s">
        <v>32</v>
      </c>
      <c r="B2706" s="106" t="s">
        <v>13</v>
      </c>
      <c r="C2706" s="107">
        <v>9771</v>
      </c>
      <c r="D2706" s="107">
        <v>42271</v>
      </c>
      <c r="E2706" s="107">
        <v>42290</v>
      </c>
      <c r="F2706" s="108">
        <v>42311</v>
      </c>
      <c r="G2706" s="109">
        <v>26000</v>
      </c>
      <c r="H2706" s="109">
        <v>28.89</v>
      </c>
      <c r="I2706" s="109">
        <v>0</v>
      </c>
      <c r="J2706" s="109">
        <f t="shared" si="42"/>
        <v>26028.89</v>
      </c>
    </row>
    <row r="2707" spans="1:10" s="102" customFormat="1" ht="18" customHeight="1" x14ac:dyDescent="0.2">
      <c r="A2707" s="106" t="s">
        <v>32</v>
      </c>
      <c r="B2707" s="106" t="s">
        <v>13</v>
      </c>
      <c r="C2707" s="107">
        <v>7358</v>
      </c>
      <c r="D2707" s="107">
        <v>43446</v>
      </c>
      <c r="E2707" s="107">
        <v>43497</v>
      </c>
      <c r="F2707" s="108">
        <v>43593</v>
      </c>
      <c r="G2707" s="109">
        <v>19500</v>
      </c>
      <c r="H2707" s="109">
        <v>46.75</v>
      </c>
      <c r="I2707" s="109">
        <v>0</v>
      </c>
      <c r="J2707" s="109">
        <f t="shared" si="42"/>
        <v>19546.75</v>
      </c>
    </row>
    <row r="2708" spans="1:10" s="102" customFormat="1" ht="18" customHeight="1" x14ac:dyDescent="0.2">
      <c r="A2708" s="106" t="s">
        <v>32</v>
      </c>
      <c r="B2708" s="106" t="s">
        <v>17</v>
      </c>
      <c r="C2708" s="107">
        <v>15803</v>
      </c>
      <c r="D2708" s="107">
        <v>42774</v>
      </c>
      <c r="E2708" s="107">
        <v>42801</v>
      </c>
      <c r="F2708" s="108">
        <v>42808</v>
      </c>
      <c r="G2708" s="109">
        <v>20500</v>
      </c>
      <c r="H2708" s="109">
        <v>19.100000000000001</v>
      </c>
      <c r="I2708" s="109">
        <v>0</v>
      </c>
      <c r="J2708" s="109">
        <f t="shared" si="42"/>
        <v>20519.099999999999</v>
      </c>
    </row>
    <row r="2709" spans="1:10" s="102" customFormat="1" ht="18" customHeight="1" x14ac:dyDescent="0.2">
      <c r="A2709" s="106" t="s">
        <v>32</v>
      </c>
      <c r="B2709" s="106" t="s">
        <v>13</v>
      </c>
      <c r="C2709" s="107">
        <v>15267</v>
      </c>
      <c r="D2709" s="107">
        <v>43028</v>
      </c>
      <c r="E2709" s="107">
        <v>43045</v>
      </c>
      <c r="F2709" s="108">
        <v>43109</v>
      </c>
      <c r="G2709" s="109">
        <v>27500</v>
      </c>
      <c r="H2709" s="109">
        <v>61.03</v>
      </c>
      <c r="I2709" s="109">
        <v>0</v>
      </c>
      <c r="J2709" s="109">
        <f t="shared" si="42"/>
        <v>27561.03</v>
      </c>
    </row>
    <row r="2710" spans="1:10" s="102" customFormat="1" ht="18" customHeight="1" x14ac:dyDescent="0.2">
      <c r="A2710" s="106" t="s">
        <v>32</v>
      </c>
      <c r="B2710" s="106" t="s">
        <v>13</v>
      </c>
      <c r="C2710" s="107">
        <v>9118</v>
      </c>
      <c r="D2710" s="107">
        <v>43189</v>
      </c>
      <c r="E2710" s="107">
        <v>43203</v>
      </c>
      <c r="F2710" s="108">
        <v>43214</v>
      </c>
      <c r="G2710" s="109">
        <v>20500</v>
      </c>
      <c r="H2710" s="109">
        <v>14.04</v>
      </c>
      <c r="I2710" s="109">
        <v>0</v>
      </c>
      <c r="J2710" s="109">
        <f t="shared" si="42"/>
        <v>20514.04</v>
      </c>
    </row>
    <row r="2711" spans="1:10" s="102" customFormat="1" ht="18" customHeight="1" x14ac:dyDescent="0.2">
      <c r="A2711" s="106" t="s">
        <v>32</v>
      </c>
      <c r="B2711" s="106" t="s">
        <v>17</v>
      </c>
      <c r="C2711" s="107">
        <v>11287</v>
      </c>
      <c r="D2711" s="107">
        <v>41943</v>
      </c>
      <c r="E2711" s="107">
        <v>41961</v>
      </c>
      <c r="F2711" s="108">
        <v>42012</v>
      </c>
      <c r="G2711" s="109">
        <v>11000</v>
      </c>
      <c r="H2711" s="109">
        <v>21.08</v>
      </c>
      <c r="I2711" s="109">
        <v>0</v>
      </c>
      <c r="J2711" s="109">
        <f t="shared" si="42"/>
        <v>11021.08</v>
      </c>
    </row>
    <row r="2712" spans="1:10" s="102" customFormat="1" ht="18" customHeight="1" x14ac:dyDescent="0.2">
      <c r="A2712" s="106" t="s">
        <v>32</v>
      </c>
      <c r="B2712" s="106" t="s">
        <v>17</v>
      </c>
      <c r="C2712" s="107">
        <v>8194</v>
      </c>
      <c r="D2712" s="107">
        <v>41779</v>
      </c>
      <c r="E2712" s="107">
        <v>41786</v>
      </c>
      <c r="F2712" s="108">
        <v>41822</v>
      </c>
      <c r="G2712" s="109">
        <v>15500</v>
      </c>
      <c r="H2712" s="109">
        <v>18.510000000000002</v>
      </c>
      <c r="I2712" s="109">
        <v>0</v>
      </c>
      <c r="J2712" s="109">
        <f t="shared" si="42"/>
        <v>15518.51</v>
      </c>
    </row>
    <row r="2713" spans="1:10" s="102" customFormat="1" ht="18" customHeight="1" x14ac:dyDescent="0.2">
      <c r="A2713" s="106" t="s">
        <v>32</v>
      </c>
      <c r="B2713" s="106" t="s">
        <v>13</v>
      </c>
      <c r="C2713" s="107">
        <v>12329</v>
      </c>
      <c r="D2713" s="107">
        <v>41720</v>
      </c>
      <c r="E2713" s="107">
        <v>41731</v>
      </c>
      <c r="F2713" s="108">
        <v>41754</v>
      </c>
      <c r="G2713" s="109">
        <v>41000</v>
      </c>
      <c r="H2713" s="109">
        <v>38.72</v>
      </c>
      <c r="I2713" s="109">
        <v>0</v>
      </c>
      <c r="J2713" s="109">
        <f t="shared" si="42"/>
        <v>41038.720000000001</v>
      </c>
    </row>
    <row r="2714" spans="1:10" s="102" customFormat="1" ht="18" customHeight="1" x14ac:dyDescent="0.2">
      <c r="A2714" s="106" t="s">
        <v>32</v>
      </c>
      <c r="B2714" s="106" t="s">
        <v>13</v>
      </c>
      <c r="C2714" s="107">
        <v>17097</v>
      </c>
      <c r="D2714" s="107">
        <v>41844</v>
      </c>
      <c r="E2714" s="107">
        <v>41851</v>
      </c>
      <c r="F2714" s="108">
        <v>41878</v>
      </c>
      <c r="G2714" s="109">
        <v>38500</v>
      </c>
      <c r="H2714" s="109">
        <v>36.36</v>
      </c>
      <c r="I2714" s="109">
        <v>0</v>
      </c>
      <c r="J2714" s="109">
        <f t="shared" si="42"/>
        <v>38536.36</v>
      </c>
    </row>
    <row r="2715" spans="1:10" s="102" customFormat="1" ht="18" customHeight="1" x14ac:dyDescent="0.2">
      <c r="A2715" s="106" t="s">
        <v>32</v>
      </c>
      <c r="B2715" s="106" t="s">
        <v>13</v>
      </c>
      <c r="C2715" s="107">
        <v>10712</v>
      </c>
      <c r="D2715" s="107">
        <v>43197</v>
      </c>
      <c r="E2715" s="107">
        <v>43214</v>
      </c>
      <c r="F2715" s="108">
        <v>43272</v>
      </c>
      <c r="G2715" s="109">
        <v>10000</v>
      </c>
      <c r="H2715" s="109">
        <v>18.63</v>
      </c>
      <c r="I2715" s="109">
        <v>0</v>
      </c>
      <c r="J2715" s="109">
        <f t="shared" si="42"/>
        <v>10018.629999999999</v>
      </c>
    </row>
    <row r="2716" spans="1:10" s="102" customFormat="1" ht="18" customHeight="1" x14ac:dyDescent="0.2">
      <c r="A2716" s="106" t="s">
        <v>31</v>
      </c>
      <c r="B2716" s="106" t="s">
        <v>17</v>
      </c>
      <c r="C2716" s="107">
        <v>18877</v>
      </c>
      <c r="D2716" s="107">
        <v>42228</v>
      </c>
      <c r="E2716" s="107">
        <v>42236</v>
      </c>
      <c r="F2716" s="108">
        <v>42248</v>
      </c>
      <c r="G2716" s="109">
        <v>37000</v>
      </c>
      <c r="H2716" s="109">
        <v>19.52</v>
      </c>
      <c r="I2716" s="109">
        <v>0</v>
      </c>
      <c r="J2716" s="109">
        <f t="shared" si="42"/>
        <v>37019.519999999997</v>
      </c>
    </row>
    <row r="2717" spans="1:10" s="102" customFormat="1" ht="18" customHeight="1" x14ac:dyDescent="0.2">
      <c r="A2717" s="106" t="s">
        <v>33</v>
      </c>
      <c r="B2717" s="106" t="s">
        <v>17</v>
      </c>
      <c r="C2717" s="107">
        <v>18877</v>
      </c>
      <c r="D2717" s="107">
        <v>42228</v>
      </c>
      <c r="E2717" s="107">
        <v>42236</v>
      </c>
      <c r="F2717" s="108">
        <v>42248</v>
      </c>
      <c r="G2717" s="109">
        <v>37000</v>
      </c>
      <c r="H2717" s="109">
        <v>20.56</v>
      </c>
      <c r="I2717" s="109">
        <v>0</v>
      </c>
      <c r="J2717" s="109">
        <f t="shared" si="42"/>
        <v>37020.559999999998</v>
      </c>
    </row>
    <row r="2718" spans="1:10" s="102" customFormat="1" ht="18" customHeight="1" x14ac:dyDescent="0.2">
      <c r="A2718" s="106" t="s">
        <v>170</v>
      </c>
      <c r="B2718" s="106" t="s">
        <v>17</v>
      </c>
      <c r="C2718" s="107">
        <v>18877</v>
      </c>
      <c r="D2718" s="107">
        <v>42228</v>
      </c>
      <c r="E2718" s="107">
        <v>42236</v>
      </c>
      <c r="F2718" s="108">
        <v>42248</v>
      </c>
      <c r="G2718" s="109">
        <v>37000</v>
      </c>
      <c r="H2718" s="109">
        <v>20.56</v>
      </c>
      <c r="I2718" s="109">
        <v>0</v>
      </c>
      <c r="J2718" s="109">
        <f t="shared" si="42"/>
        <v>37020.559999999998</v>
      </c>
    </row>
    <row r="2719" spans="1:10" s="102" customFormat="1" ht="18" customHeight="1" x14ac:dyDescent="0.2">
      <c r="A2719" s="106" t="s">
        <v>32</v>
      </c>
      <c r="B2719" s="106" t="s">
        <v>13</v>
      </c>
      <c r="C2719" s="107">
        <v>22333</v>
      </c>
      <c r="D2719" s="107">
        <v>43025</v>
      </c>
      <c r="E2719" s="107">
        <v>43032</v>
      </c>
      <c r="F2719" s="108">
        <v>43039</v>
      </c>
      <c r="G2719" s="109">
        <v>94000</v>
      </c>
      <c r="H2719" s="109">
        <v>36.049999999999997</v>
      </c>
      <c r="I2719" s="109">
        <v>0</v>
      </c>
      <c r="J2719" s="109">
        <f t="shared" si="42"/>
        <v>94036.05</v>
      </c>
    </row>
    <row r="2720" spans="1:10" s="102" customFormat="1" ht="18" customHeight="1" x14ac:dyDescent="0.2">
      <c r="A2720" s="106" t="s">
        <v>35</v>
      </c>
      <c r="B2720" s="106" t="s">
        <v>13</v>
      </c>
      <c r="C2720" s="107">
        <v>22333</v>
      </c>
      <c r="D2720" s="107">
        <v>43025</v>
      </c>
      <c r="E2720" s="107">
        <v>43032</v>
      </c>
      <c r="F2720" s="108">
        <v>43039</v>
      </c>
      <c r="G2720" s="109">
        <v>47000</v>
      </c>
      <c r="H2720" s="109">
        <v>18.03</v>
      </c>
      <c r="I2720" s="109">
        <v>0</v>
      </c>
      <c r="J2720" s="109">
        <f t="shared" si="42"/>
        <v>47018.03</v>
      </c>
    </row>
    <row r="2721" spans="1:10" s="102" customFormat="1" ht="18" customHeight="1" x14ac:dyDescent="0.2">
      <c r="A2721" s="106" t="s">
        <v>32</v>
      </c>
      <c r="B2721" s="106" t="s">
        <v>13</v>
      </c>
      <c r="C2721" s="107">
        <v>9379</v>
      </c>
      <c r="D2721" s="107">
        <v>42918</v>
      </c>
      <c r="E2721" s="107">
        <v>42926</v>
      </c>
      <c r="F2721" s="108">
        <v>42944</v>
      </c>
      <c r="G2721" s="109">
        <v>42500</v>
      </c>
      <c r="H2721" s="109">
        <v>30.27</v>
      </c>
      <c r="I2721" s="109">
        <v>0</v>
      </c>
      <c r="J2721" s="109">
        <f t="shared" si="42"/>
        <v>42530.27</v>
      </c>
    </row>
    <row r="2722" spans="1:10" s="102" customFormat="1" ht="18" customHeight="1" x14ac:dyDescent="0.2">
      <c r="A2722" s="106" t="s">
        <v>32</v>
      </c>
      <c r="B2722" s="106" t="s">
        <v>13</v>
      </c>
      <c r="C2722" s="107">
        <v>16105</v>
      </c>
      <c r="D2722" s="107">
        <v>42428</v>
      </c>
      <c r="E2722" s="107">
        <v>42445</v>
      </c>
      <c r="F2722" s="108">
        <v>42457</v>
      </c>
      <c r="G2722" s="109">
        <v>31000</v>
      </c>
      <c r="H2722" s="109">
        <v>24.63</v>
      </c>
      <c r="I2722" s="109">
        <v>0</v>
      </c>
      <c r="J2722" s="109">
        <f t="shared" si="42"/>
        <v>31024.63</v>
      </c>
    </row>
    <row r="2723" spans="1:10" s="102" customFormat="1" ht="18" customHeight="1" x14ac:dyDescent="0.2">
      <c r="A2723" s="106" t="s">
        <v>32</v>
      </c>
      <c r="B2723" s="106" t="s">
        <v>13</v>
      </c>
      <c r="C2723" s="107">
        <v>12091</v>
      </c>
      <c r="D2723" s="107">
        <v>42006</v>
      </c>
      <c r="E2723" s="107">
        <v>42013</v>
      </c>
      <c r="F2723" s="108">
        <v>42145</v>
      </c>
      <c r="G2723" s="109">
        <v>16500</v>
      </c>
      <c r="H2723" s="109">
        <v>63.72</v>
      </c>
      <c r="I2723" s="109">
        <v>0</v>
      </c>
      <c r="J2723" s="109">
        <f t="shared" si="42"/>
        <v>16563.72</v>
      </c>
    </row>
    <row r="2724" spans="1:10" s="102" customFormat="1" ht="18" customHeight="1" x14ac:dyDescent="0.2">
      <c r="A2724" s="106" t="s">
        <v>32</v>
      </c>
      <c r="B2724" s="106" t="s">
        <v>13</v>
      </c>
      <c r="C2724" s="107">
        <v>10295</v>
      </c>
      <c r="D2724" s="107">
        <v>43016</v>
      </c>
      <c r="E2724" s="107">
        <v>43031</v>
      </c>
      <c r="F2724" s="108">
        <v>43068</v>
      </c>
      <c r="G2724" s="109">
        <v>32500</v>
      </c>
      <c r="H2724" s="109">
        <v>46.3</v>
      </c>
      <c r="I2724" s="109">
        <v>0</v>
      </c>
      <c r="J2724" s="109">
        <f t="shared" si="42"/>
        <v>32546.3</v>
      </c>
    </row>
    <row r="2725" spans="1:10" s="102" customFormat="1" ht="18" customHeight="1" x14ac:dyDescent="0.2">
      <c r="A2725" s="106" t="s">
        <v>32</v>
      </c>
      <c r="B2725" s="106" t="s">
        <v>17</v>
      </c>
      <c r="C2725" s="107">
        <v>9116</v>
      </c>
      <c r="D2725" s="107">
        <v>42780</v>
      </c>
      <c r="E2725" s="107">
        <v>42782</v>
      </c>
      <c r="F2725" s="108">
        <v>42793</v>
      </c>
      <c r="G2725" s="109">
        <v>11000</v>
      </c>
      <c r="H2725" s="109">
        <v>3.92</v>
      </c>
      <c r="I2725" s="109">
        <v>0</v>
      </c>
      <c r="J2725" s="109">
        <f t="shared" si="42"/>
        <v>11003.92</v>
      </c>
    </row>
    <row r="2726" spans="1:10" s="102" customFormat="1" ht="18" customHeight="1" x14ac:dyDescent="0.2">
      <c r="A2726" s="106" t="s">
        <v>32</v>
      </c>
      <c r="B2726" s="106" t="s">
        <v>13</v>
      </c>
      <c r="C2726" s="107">
        <v>9400</v>
      </c>
      <c r="D2726" s="107">
        <v>43010</v>
      </c>
      <c r="E2726" s="107">
        <v>43011</v>
      </c>
      <c r="F2726" s="108">
        <v>43052</v>
      </c>
      <c r="G2726" s="109">
        <v>66500</v>
      </c>
      <c r="H2726" s="109">
        <v>51.42</v>
      </c>
      <c r="I2726" s="109">
        <v>0</v>
      </c>
      <c r="J2726" s="109">
        <f t="shared" si="42"/>
        <v>66551.42</v>
      </c>
    </row>
    <row r="2727" spans="1:10" s="102" customFormat="1" ht="18" customHeight="1" x14ac:dyDescent="0.2">
      <c r="A2727" s="106" t="s">
        <v>32</v>
      </c>
      <c r="B2727" s="106" t="s">
        <v>13</v>
      </c>
      <c r="C2727" s="107">
        <v>12307</v>
      </c>
      <c r="D2727" s="107">
        <v>43127</v>
      </c>
      <c r="E2727" s="107">
        <v>43133</v>
      </c>
      <c r="F2727" s="108">
        <v>43159</v>
      </c>
      <c r="G2727" s="109">
        <v>23000</v>
      </c>
      <c r="H2727" s="109">
        <v>17.850000000000001</v>
      </c>
      <c r="I2727" s="109">
        <v>0</v>
      </c>
      <c r="J2727" s="109">
        <f t="shared" si="42"/>
        <v>23017.85</v>
      </c>
    </row>
    <row r="2728" spans="1:10" s="102" customFormat="1" ht="18" customHeight="1" x14ac:dyDescent="0.2">
      <c r="A2728" s="106" t="s">
        <v>32</v>
      </c>
      <c r="B2728" s="106" t="s">
        <v>13</v>
      </c>
      <c r="C2728" s="107">
        <v>11001</v>
      </c>
      <c r="D2728" s="107">
        <v>42382</v>
      </c>
      <c r="E2728" s="107">
        <v>42410</v>
      </c>
      <c r="F2728" s="108">
        <v>42431</v>
      </c>
      <c r="G2728" s="109">
        <v>40000</v>
      </c>
      <c r="H2728" s="109">
        <v>54.45</v>
      </c>
      <c r="I2728" s="109">
        <v>0</v>
      </c>
      <c r="J2728" s="109">
        <f t="shared" si="42"/>
        <v>40054.449999999997</v>
      </c>
    </row>
    <row r="2729" spans="1:10" s="102" customFormat="1" ht="18" customHeight="1" x14ac:dyDescent="0.2">
      <c r="A2729" s="106" t="s">
        <v>32</v>
      </c>
      <c r="B2729" s="106" t="s">
        <v>13</v>
      </c>
      <c r="C2729" s="107">
        <v>17868</v>
      </c>
      <c r="D2729" s="107">
        <v>42261</v>
      </c>
      <c r="E2729" s="107">
        <v>42277</v>
      </c>
      <c r="F2729" s="108">
        <v>42310</v>
      </c>
      <c r="G2729" s="109">
        <v>20000</v>
      </c>
      <c r="H2729" s="109">
        <v>27.22</v>
      </c>
      <c r="I2729" s="109">
        <v>0</v>
      </c>
      <c r="J2729" s="109">
        <f t="shared" si="42"/>
        <v>20027.22</v>
      </c>
    </row>
    <row r="2730" spans="1:10" s="102" customFormat="1" ht="18" customHeight="1" x14ac:dyDescent="0.2">
      <c r="A2730" s="106" t="s">
        <v>32</v>
      </c>
      <c r="B2730" s="106" t="s">
        <v>13</v>
      </c>
      <c r="C2730" s="107">
        <v>13103</v>
      </c>
      <c r="D2730" s="107">
        <v>42010</v>
      </c>
      <c r="E2730" s="107">
        <v>42019</v>
      </c>
      <c r="F2730" s="108">
        <v>42039</v>
      </c>
      <c r="G2730" s="109">
        <v>73500</v>
      </c>
      <c r="H2730" s="109">
        <v>59.21</v>
      </c>
      <c r="I2730" s="109">
        <v>0</v>
      </c>
      <c r="J2730" s="109">
        <f t="shared" si="42"/>
        <v>73559.210000000006</v>
      </c>
    </row>
    <row r="2731" spans="1:10" s="102" customFormat="1" ht="18" customHeight="1" x14ac:dyDescent="0.2">
      <c r="A2731" s="106" t="s">
        <v>32</v>
      </c>
      <c r="B2731" s="106" t="s">
        <v>13</v>
      </c>
      <c r="C2731" s="107">
        <v>10708</v>
      </c>
      <c r="D2731" s="107">
        <v>43198</v>
      </c>
      <c r="E2731" s="107">
        <v>43217</v>
      </c>
      <c r="F2731" s="108">
        <v>43234</v>
      </c>
      <c r="G2731" s="109">
        <v>20000</v>
      </c>
      <c r="H2731" s="109">
        <v>19.73</v>
      </c>
      <c r="I2731" s="109">
        <v>0</v>
      </c>
      <c r="J2731" s="109">
        <f t="shared" si="42"/>
        <v>20019.73</v>
      </c>
    </row>
    <row r="2732" spans="1:10" s="102" customFormat="1" ht="18" customHeight="1" x14ac:dyDescent="0.2">
      <c r="A2732" s="106" t="s">
        <v>32</v>
      </c>
      <c r="B2732" s="106" t="s">
        <v>13</v>
      </c>
      <c r="C2732" s="107">
        <v>10701</v>
      </c>
      <c r="D2732" s="107">
        <v>43291</v>
      </c>
      <c r="E2732" s="107">
        <v>43320</v>
      </c>
      <c r="F2732" s="108">
        <v>43665</v>
      </c>
      <c r="G2732" s="109">
        <v>33500</v>
      </c>
      <c r="H2732" s="109">
        <v>343.26</v>
      </c>
      <c r="I2732" s="109">
        <v>0</v>
      </c>
      <c r="J2732" s="109">
        <f t="shared" si="42"/>
        <v>33843.26</v>
      </c>
    </row>
    <row r="2733" spans="1:10" s="102" customFormat="1" ht="18" customHeight="1" x14ac:dyDescent="0.2">
      <c r="A2733" s="106" t="s">
        <v>32</v>
      </c>
      <c r="B2733" s="106" t="s">
        <v>13</v>
      </c>
      <c r="C2733" s="107">
        <v>10563</v>
      </c>
      <c r="D2733" s="107">
        <v>42276</v>
      </c>
      <c r="E2733" s="107">
        <v>42279</v>
      </c>
      <c r="F2733" s="108">
        <v>42293</v>
      </c>
      <c r="G2733" s="109">
        <v>10500</v>
      </c>
      <c r="H2733" s="109">
        <v>4.96</v>
      </c>
      <c r="I2733" s="109">
        <v>0</v>
      </c>
      <c r="J2733" s="109">
        <f t="shared" si="42"/>
        <v>10504.96</v>
      </c>
    </row>
    <row r="2734" spans="1:10" s="102" customFormat="1" ht="18" customHeight="1" x14ac:dyDescent="0.2">
      <c r="A2734" s="106" t="s">
        <v>32</v>
      </c>
      <c r="B2734" s="106" t="s">
        <v>13</v>
      </c>
      <c r="C2734" s="107">
        <v>17175</v>
      </c>
      <c r="D2734" s="107">
        <v>41763</v>
      </c>
      <c r="E2734" s="107">
        <v>41780</v>
      </c>
      <c r="F2734" s="108">
        <v>41796</v>
      </c>
      <c r="G2734" s="109">
        <v>22000</v>
      </c>
      <c r="H2734" s="109">
        <v>20.170000000000002</v>
      </c>
      <c r="I2734" s="109">
        <v>0</v>
      </c>
      <c r="J2734" s="109">
        <f t="shared" si="42"/>
        <v>22020.17</v>
      </c>
    </row>
    <row r="2735" spans="1:10" s="102" customFormat="1" ht="18" customHeight="1" x14ac:dyDescent="0.2">
      <c r="A2735" s="106" t="s">
        <v>32</v>
      </c>
      <c r="B2735" s="106" t="s">
        <v>13</v>
      </c>
      <c r="C2735" s="107">
        <v>10726</v>
      </c>
      <c r="D2735" s="107">
        <v>43192</v>
      </c>
      <c r="E2735" s="107">
        <v>43228</v>
      </c>
      <c r="F2735" s="108">
        <v>43238</v>
      </c>
      <c r="G2735" s="109">
        <v>24500</v>
      </c>
      <c r="H2735" s="109">
        <v>30.88</v>
      </c>
      <c r="I2735" s="109">
        <v>0</v>
      </c>
      <c r="J2735" s="109">
        <f t="shared" si="42"/>
        <v>24530.880000000001</v>
      </c>
    </row>
    <row r="2736" spans="1:10" s="102" customFormat="1" ht="18" customHeight="1" x14ac:dyDescent="0.2">
      <c r="A2736" s="106" t="s">
        <v>32</v>
      </c>
      <c r="B2736" s="106" t="s">
        <v>17</v>
      </c>
      <c r="C2736" s="107">
        <v>9494</v>
      </c>
      <c r="D2736" s="107">
        <v>43345</v>
      </c>
      <c r="E2736" s="107">
        <v>43360</v>
      </c>
      <c r="F2736" s="108">
        <v>43374</v>
      </c>
      <c r="G2736" s="109">
        <v>9500</v>
      </c>
      <c r="H2736" s="109">
        <v>18.87</v>
      </c>
      <c r="I2736" s="109">
        <v>0</v>
      </c>
      <c r="J2736" s="109">
        <f t="shared" si="42"/>
        <v>9518.8700000000008</v>
      </c>
    </row>
    <row r="2737" spans="1:10" s="102" customFormat="1" ht="18" customHeight="1" x14ac:dyDescent="0.2">
      <c r="A2737" s="106" t="s">
        <v>32</v>
      </c>
      <c r="B2737" s="106" t="s">
        <v>13</v>
      </c>
      <c r="C2737" s="107">
        <v>14010</v>
      </c>
      <c r="D2737" s="107">
        <v>42216</v>
      </c>
      <c r="E2737" s="107">
        <v>42223</v>
      </c>
      <c r="F2737" s="108">
        <v>42235</v>
      </c>
      <c r="G2737" s="109">
        <v>27500</v>
      </c>
      <c r="H2737" s="109">
        <v>14.51</v>
      </c>
      <c r="I2737" s="109">
        <v>0</v>
      </c>
      <c r="J2737" s="109">
        <f t="shared" si="42"/>
        <v>27514.51</v>
      </c>
    </row>
    <row r="2738" spans="1:10" s="102" customFormat="1" ht="18" customHeight="1" x14ac:dyDescent="0.2">
      <c r="A2738" s="106" t="s">
        <v>32</v>
      </c>
      <c r="B2738" s="106" t="s">
        <v>13</v>
      </c>
      <c r="C2738" s="107">
        <v>9727</v>
      </c>
      <c r="D2738" s="107">
        <v>43298</v>
      </c>
      <c r="E2738" s="107">
        <v>43320</v>
      </c>
      <c r="F2738" s="108">
        <v>43336</v>
      </c>
      <c r="G2738" s="109">
        <v>33000</v>
      </c>
      <c r="H2738" s="109">
        <v>34.36</v>
      </c>
      <c r="I2738" s="109">
        <v>0</v>
      </c>
      <c r="J2738" s="109">
        <f t="shared" si="42"/>
        <v>33034.36</v>
      </c>
    </row>
    <row r="2739" spans="1:10" s="102" customFormat="1" ht="18" customHeight="1" x14ac:dyDescent="0.2">
      <c r="A2739" s="106" t="s">
        <v>32</v>
      </c>
      <c r="B2739" s="106" t="s">
        <v>17</v>
      </c>
      <c r="C2739" s="107">
        <v>16739</v>
      </c>
      <c r="D2739" s="107">
        <v>42007</v>
      </c>
      <c r="E2739" s="107">
        <v>42016</v>
      </c>
      <c r="F2739" s="108">
        <v>42033</v>
      </c>
      <c r="G2739" s="109">
        <v>18000</v>
      </c>
      <c r="H2739" s="109">
        <v>13</v>
      </c>
      <c r="I2739" s="109">
        <v>0</v>
      </c>
      <c r="J2739" s="109">
        <f t="shared" si="42"/>
        <v>18013</v>
      </c>
    </row>
    <row r="2740" spans="1:10" s="102" customFormat="1" ht="18" customHeight="1" x14ac:dyDescent="0.2">
      <c r="A2740" s="106" t="s">
        <v>32</v>
      </c>
      <c r="B2740" s="106" t="s">
        <v>17</v>
      </c>
      <c r="C2740" s="107">
        <v>16324</v>
      </c>
      <c r="D2740" s="107">
        <v>43138</v>
      </c>
      <c r="E2740" s="107">
        <v>43164</v>
      </c>
      <c r="F2740" s="108">
        <v>43182</v>
      </c>
      <c r="G2740" s="109">
        <v>42500</v>
      </c>
      <c r="H2740" s="109">
        <v>51.23</v>
      </c>
      <c r="I2740" s="109">
        <v>0</v>
      </c>
      <c r="J2740" s="109">
        <f t="shared" si="42"/>
        <v>42551.23</v>
      </c>
    </row>
    <row r="2741" spans="1:10" s="102" customFormat="1" ht="18" customHeight="1" x14ac:dyDescent="0.2">
      <c r="A2741" s="106" t="s">
        <v>32</v>
      </c>
      <c r="B2741" s="106" t="s">
        <v>13</v>
      </c>
      <c r="C2741" s="107">
        <v>12961</v>
      </c>
      <c r="D2741" s="107">
        <v>42156</v>
      </c>
      <c r="E2741" s="107">
        <v>42178</v>
      </c>
      <c r="F2741" s="108">
        <v>42199</v>
      </c>
      <c r="G2741" s="109">
        <v>25500</v>
      </c>
      <c r="H2741" s="109">
        <v>30.46</v>
      </c>
      <c r="I2741" s="109">
        <v>0</v>
      </c>
      <c r="J2741" s="109">
        <f t="shared" si="42"/>
        <v>25530.46</v>
      </c>
    </row>
    <row r="2742" spans="1:10" s="102" customFormat="1" ht="18" customHeight="1" x14ac:dyDescent="0.2">
      <c r="A2742" s="106" t="s">
        <v>40</v>
      </c>
      <c r="B2742" s="106" t="s">
        <v>17</v>
      </c>
      <c r="C2742" s="107">
        <v>35598</v>
      </c>
      <c r="D2742" s="107">
        <v>41865</v>
      </c>
      <c r="E2742" s="107">
        <v>41872</v>
      </c>
      <c r="F2742" s="108">
        <v>41978</v>
      </c>
      <c r="G2742" s="109">
        <v>5000</v>
      </c>
      <c r="H2742" s="109">
        <v>15.69</v>
      </c>
      <c r="I2742" s="109">
        <v>0</v>
      </c>
      <c r="J2742" s="109">
        <f t="shared" si="42"/>
        <v>5015.6899999999996</v>
      </c>
    </row>
    <row r="2743" spans="1:10" s="102" customFormat="1" ht="18" customHeight="1" x14ac:dyDescent="0.2">
      <c r="A2743" s="106" t="s">
        <v>32</v>
      </c>
      <c r="B2743" s="106" t="s">
        <v>13</v>
      </c>
      <c r="C2743" s="107">
        <v>8427</v>
      </c>
      <c r="D2743" s="107">
        <v>42312</v>
      </c>
      <c r="E2743" s="107">
        <v>42318</v>
      </c>
      <c r="F2743" s="108">
        <v>42327</v>
      </c>
      <c r="G2743" s="109">
        <v>18000</v>
      </c>
      <c r="H2743" s="109">
        <v>7.5</v>
      </c>
      <c r="I2743" s="109">
        <v>0</v>
      </c>
      <c r="J2743" s="109">
        <f t="shared" si="42"/>
        <v>18007.5</v>
      </c>
    </row>
    <row r="2744" spans="1:10" s="102" customFormat="1" ht="18" customHeight="1" x14ac:dyDescent="0.2">
      <c r="A2744" s="106" t="s">
        <v>32</v>
      </c>
      <c r="B2744" s="106" t="s">
        <v>13</v>
      </c>
      <c r="C2744" s="107">
        <v>10683</v>
      </c>
      <c r="D2744" s="107">
        <v>43393</v>
      </c>
      <c r="E2744" s="107">
        <v>43398</v>
      </c>
      <c r="F2744" s="108">
        <v>43479</v>
      </c>
      <c r="G2744" s="109">
        <v>29500</v>
      </c>
      <c r="H2744" s="109">
        <v>69.510000000000005</v>
      </c>
      <c r="I2744" s="109">
        <v>0</v>
      </c>
      <c r="J2744" s="109">
        <f t="shared" si="42"/>
        <v>29569.51</v>
      </c>
    </row>
    <row r="2745" spans="1:10" s="102" customFormat="1" ht="18" customHeight="1" x14ac:dyDescent="0.2">
      <c r="A2745" s="106" t="s">
        <v>32</v>
      </c>
      <c r="B2745" s="106" t="s">
        <v>17</v>
      </c>
      <c r="C2745" s="107">
        <v>13033</v>
      </c>
      <c r="D2745" s="107">
        <v>42086</v>
      </c>
      <c r="E2745" s="107">
        <v>42089</v>
      </c>
      <c r="F2745" s="108">
        <v>42101</v>
      </c>
      <c r="G2745" s="109">
        <v>12000</v>
      </c>
      <c r="H2745" s="109">
        <v>5</v>
      </c>
      <c r="I2745" s="109">
        <v>0</v>
      </c>
      <c r="J2745" s="109">
        <f t="shared" si="42"/>
        <v>12005</v>
      </c>
    </row>
    <row r="2746" spans="1:10" s="102" customFormat="1" ht="18" customHeight="1" x14ac:dyDescent="0.2">
      <c r="A2746" s="106" t="s">
        <v>32</v>
      </c>
      <c r="B2746" s="106" t="s">
        <v>17</v>
      </c>
      <c r="C2746" s="107">
        <v>8284</v>
      </c>
      <c r="D2746" s="107">
        <v>41756</v>
      </c>
      <c r="E2746" s="107">
        <v>41775</v>
      </c>
      <c r="F2746" s="108">
        <v>41803</v>
      </c>
      <c r="G2746" s="109">
        <v>7500</v>
      </c>
      <c r="H2746" s="109">
        <v>9.7899999999999991</v>
      </c>
      <c r="I2746" s="109">
        <v>0</v>
      </c>
      <c r="J2746" s="109">
        <f t="shared" si="42"/>
        <v>7509.79</v>
      </c>
    </row>
    <row r="2747" spans="1:10" s="102" customFormat="1" ht="18" customHeight="1" x14ac:dyDescent="0.2">
      <c r="A2747" s="106" t="s">
        <v>31</v>
      </c>
      <c r="B2747" s="106" t="s">
        <v>17</v>
      </c>
      <c r="C2747" s="107">
        <v>21976</v>
      </c>
      <c r="D2747" s="107">
        <v>43308</v>
      </c>
      <c r="E2747" s="107">
        <v>43312</v>
      </c>
      <c r="F2747" s="108">
        <v>43356</v>
      </c>
      <c r="G2747" s="109">
        <v>33000</v>
      </c>
      <c r="H2747" s="109">
        <v>43.4</v>
      </c>
      <c r="I2747" s="109">
        <v>0</v>
      </c>
      <c r="J2747" s="109">
        <f t="shared" si="42"/>
        <v>33043.4</v>
      </c>
    </row>
    <row r="2748" spans="1:10" s="102" customFormat="1" ht="18" customHeight="1" x14ac:dyDescent="0.2">
      <c r="A2748" s="106" t="s">
        <v>33</v>
      </c>
      <c r="B2748" s="106" t="s">
        <v>17</v>
      </c>
      <c r="C2748" s="107">
        <v>21976</v>
      </c>
      <c r="D2748" s="107">
        <v>43308</v>
      </c>
      <c r="E2748" s="107">
        <v>43312</v>
      </c>
      <c r="F2748" s="108">
        <v>43356</v>
      </c>
      <c r="G2748" s="109">
        <v>33000</v>
      </c>
      <c r="H2748" s="109">
        <v>43.4</v>
      </c>
      <c r="I2748" s="109">
        <v>0</v>
      </c>
      <c r="J2748" s="109">
        <f t="shared" si="42"/>
        <v>33043.4</v>
      </c>
    </row>
    <row r="2749" spans="1:10" s="102" customFormat="1" ht="18" customHeight="1" x14ac:dyDescent="0.2">
      <c r="A2749" s="106" t="s">
        <v>32</v>
      </c>
      <c r="B2749" s="106" t="s">
        <v>13</v>
      </c>
      <c r="C2749" s="107">
        <v>12695</v>
      </c>
      <c r="D2749" s="107">
        <v>42043</v>
      </c>
      <c r="E2749" s="107">
        <v>42054</v>
      </c>
      <c r="F2749" s="108">
        <v>42074</v>
      </c>
      <c r="G2749" s="109">
        <v>11500</v>
      </c>
      <c r="H2749" s="109">
        <v>9.9</v>
      </c>
      <c r="I2749" s="109">
        <v>0</v>
      </c>
      <c r="J2749" s="109">
        <f t="shared" si="42"/>
        <v>11509.9</v>
      </c>
    </row>
    <row r="2750" spans="1:10" s="102" customFormat="1" ht="18" customHeight="1" x14ac:dyDescent="0.2">
      <c r="A2750" s="106" t="s">
        <v>31</v>
      </c>
      <c r="B2750" s="106" t="s">
        <v>17</v>
      </c>
      <c r="C2750" s="107">
        <v>18296</v>
      </c>
      <c r="D2750" s="107">
        <v>41988</v>
      </c>
      <c r="E2750" s="107">
        <v>41991</v>
      </c>
      <c r="F2750" s="108">
        <v>42139</v>
      </c>
      <c r="G2750" s="109">
        <v>31000</v>
      </c>
      <c r="H2750" s="109">
        <v>58.64</v>
      </c>
      <c r="I2750" s="109">
        <v>0</v>
      </c>
      <c r="J2750" s="109">
        <f t="shared" si="42"/>
        <v>31058.639999999999</v>
      </c>
    </row>
    <row r="2751" spans="1:10" s="102" customFormat="1" ht="18" customHeight="1" x14ac:dyDescent="0.2">
      <c r="A2751" s="106" t="s">
        <v>32</v>
      </c>
      <c r="B2751" s="106" t="s">
        <v>13</v>
      </c>
      <c r="C2751" s="107">
        <v>9171</v>
      </c>
      <c r="D2751" s="107">
        <v>43328</v>
      </c>
      <c r="E2751" s="107">
        <v>43333</v>
      </c>
      <c r="F2751" s="108">
        <v>43349</v>
      </c>
      <c r="G2751" s="109">
        <v>25000</v>
      </c>
      <c r="H2751" s="109">
        <v>14.38</v>
      </c>
      <c r="I2751" s="109">
        <v>0</v>
      </c>
      <c r="J2751" s="109">
        <f t="shared" si="42"/>
        <v>25014.38</v>
      </c>
    </row>
    <row r="2752" spans="1:10" s="102" customFormat="1" ht="18" customHeight="1" x14ac:dyDescent="0.2">
      <c r="A2752" s="106" t="s">
        <v>32</v>
      </c>
      <c r="B2752" s="106" t="s">
        <v>17</v>
      </c>
      <c r="C2752" s="107">
        <v>15326</v>
      </c>
      <c r="D2752" s="107">
        <v>43066</v>
      </c>
      <c r="E2752" s="107">
        <v>43089</v>
      </c>
      <c r="F2752" s="108">
        <v>43425</v>
      </c>
      <c r="G2752" s="109">
        <v>43000</v>
      </c>
      <c r="H2752" s="109">
        <v>422.93</v>
      </c>
      <c r="I2752" s="109">
        <v>0</v>
      </c>
      <c r="J2752" s="109">
        <f t="shared" si="42"/>
        <v>43422.93</v>
      </c>
    </row>
    <row r="2753" spans="1:10" s="102" customFormat="1" ht="18" customHeight="1" x14ac:dyDescent="0.2">
      <c r="A2753" s="106" t="s">
        <v>32</v>
      </c>
      <c r="B2753" s="106" t="s">
        <v>13</v>
      </c>
      <c r="C2753" s="107">
        <v>16277</v>
      </c>
      <c r="D2753" s="107">
        <v>43025</v>
      </c>
      <c r="E2753" s="107">
        <v>43032</v>
      </c>
      <c r="F2753" s="108">
        <v>43045</v>
      </c>
      <c r="G2753" s="109">
        <v>46000</v>
      </c>
      <c r="H2753" s="109">
        <v>28.41</v>
      </c>
      <c r="I2753" s="109">
        <v>0</v>
      </c>
      <c r="J2753" s="109">
        <f t="shared" si="42"/>
        <v>46028.41</v>
      </c>
    </row>
    <row r="2754" spans="1:10" s="102" customFormat="1" ht="18" customHeight="1" x14ac:dyDescent="0.2">
      <c r="A2754" s="106" t="s">
        <v>32</v>
      </c>
      <c r="B2754" s="106" t="s">
        <v>13</v>
      </c>
      <c r="C2754" s="107">
        <v>14478</v>
      </c>
      <c r="D2754" s="107">
        <v>42724</v>
      </c>
      <c r="E2754" s="107">
        <v>42814</v>
      </c>
      <c r="F2754" s="108">
        <v>42824</v>
      </c>
      <c r="G2754" s="109">
        <v>18000</v>
      </c>
      <c r="H2754" s="109">
        <v>49.32</v>
      </c>
      <c r="I2754" s="109">
        <v>0</v>
      </c>
      <c r="J2754" s="109">
        <f t="shared" si="42"/>
        <v>18049.32</v>
      </c>
    </row>
    <row r="2755" spans="1:10" s="102" customFormat="1" ht="18" customHeight="1" x14ac:dyDescent="0.2">
      <c r="A2755" s="106" t="s">
        <v>32</v>
      </c>
      <c r="B2755" s="106" t="s">
        <v>13</v>
      </c>
      <c r="C2755" s="107">
        <v>17121</v>
      </c>
      <c r="D2755" s="107">
        <v>41680</v>
      </c>
      <c r="E2755" s="107">
        <v>41698</v>
      </c>
      <c r="F2755" s="108">
        <v>41761</v>
      </c>
      <c r="G2755" s="109">
        <v>108500</v>
      </c>
      <c r="H2755" s="109">
        <v>177.82</v>
      </c>
      <c r="I2755" s="109">
        <v>0</v>
      </c>
      <c r="J2755" s="109">
        <f t="shared" si="42"/>
        <v>108677.82</v>
      </c>
    </row>
    <row r="2756" spans="1:10" s="102" customFormat="1" ht="18" customHeight="1" x14ac:dyDescent="0.2">
      <c r="A2756" s="106" t="s">
        <v>32</v>
      </c>
      <c r="B2756" s="106" t="s">
        <v>17</v>
      </c>
      <c r="C2756" s="107">
        <v>15057</v>
      </c>
      <c r="D2756" s="107">
        <v>42369</v>
      </c>
      <c r="E2756" s="107">
        <v>42387</v>
      </c>
      <c r="F2756" s="108">
        <v>42423</v>
      </c>
      <c r="G2756" s="109">
        <v>12000</v>
      </c>
      <c r="H2756" s="109">
        <v>18</v>
      </c>
      <c r="I2756" s="109">
        <v>0</v>
      </c>
      <c r="J2756" s="109">
        <f t="shared" si="42"/>
        <v>12018</v>
      </c>
    </row>
    <row r="2757" spans="1:10" s="102" customFormat="1" ht="18" customHeight="1" x14ac:dyDescent="0.2">
      <c r="A2757" s="106" t="s">
        <v>32</v>
      </c>
      <c r="B2757" s="106" t="s">
        <v>13</v>
      </c>
      <c r="C2757" s="107">
        <v>18828</v>
      </c>
      <c r="D2757" s="107">
        <v>42289</v>
      </c>
      <c r="E2757" s="107">
        <v>42291</v>
      </c>
      <c r="F2757" s="108">
        <v>42307</v>
      </c>
      <c r="G2757" s="109">
        <v>56000</v>
      </c>
      <c r="H2757" s="109">
        <v>28</v>
      </c>
      <c r="I2757" s="109">
        <v>0</v>
      </c>
      <c r="J2757" s="109">
        <f t="shared" si="42"/>
        <v>56028</v>
      </c>
    </row>
    <row r="2758" spans="1:10" s="102" customFormat="1" ht="18" customHeight="1" x14ac:dyDescent="0.2">
      <c r="A2758" s="106" t="s">
        <v>35</v>
      </c>
      <c r="B2758" s="106" t="s">
        <v>13</v>
      </c>
      <c r="C2758" s="107">
        <v>18828</v>
      </c>
      <c r="D2758" s="107">
        <v>42289</v>
      </c>
      <c r="E2758" s="107">
        <v>42291</v>
      </c>
      <c r="F2758" s="108">
        <v>42307</v>
      </c>
      <c r="G2758" s="109">
        <v>56000</v>
      </c>
      <c r="H2758" s="109">
        <v>28</v>
      </c>
      <c r="I2758" s="109">
        <v>0</v>
      </c>
      <c r="J2758" s="109">
        <f t="shared" si="42"/>
        <v>56028</v>
      </c>
    </row>
    <row r="2759" spans="1:10" s="102" customFormat="1" ht="18" customHeight="1" x14ac:dyDescent="0.2">
      <c r="A2759" s="106" t="s">
        <v>39</v>
      </c>
      <c r="B2759" s="106" t="s">
        <v>13</v>
      </c>
      <c r="C2759" s="107">
        <v>18828</v>
      </c>
      <c r="D2759" s="107">
        <v>42289</v>
      </c>
      <c r="E2759" s="107">
        <v>42291</v>
      </c>
      <c r="F2759" s="108">
        <v>42307</v>
      </c>
      <c r="G2759" s="109">
        <v>168000</v>
      </c>
      <c r="H2759" s="109">
        <v>84</v>
      </c>
      <c r="I2759" s="109">
        <v>0</v>
      </c>
      <c r="J2759" s="109">
        <f t="shared" si="42"/>
        <v>168084</v>
      </c>
    </row>
    <row r="2760" spans="1:10" s="102" customFormat="1" ht="18" customHeight="1" x14ac:dyDescent="0.2">
      <c r="A2760" s="106" t="s">
        <v>32</v>
      </c>
      <c r="B2760" s="106" t="s">
        <v>17</v>
      </c>
      <c r="C2760" s="107">
        <v>12846</v>
      </c>
      <c r="D2760" s="107">
        <v>41914</v>
      </c>
      <c r="E2760" s="107">
        <v>41933</v>
      </c>
      <c r="F2760" s="108">
        <v>41948</v>
      </c>
      <c r="G2760" s="109">
        <v>13000</v>
      </c>
      <c r="H2760" s="109">
        <v>12.28</v>
      </c>
      <c r="I2760" s="109">
        <v>0</v>
      </c>
      <c r="J2760" s="109">
        <f t="shared" ref="J2760:J2823" si="43">+G2760+H2760+I2760</f>
        <v>13012.28</v>
      </c>
    </row>
    <row r="2761" spans="1:10" s="102" customFormat="1" ht="18" customHeight="1" x14ac:dyDescent="0.2">
      <c r="A2761" s="106" t="s">
        <v>32</v>
      </c>
      <c r="B2761" s="106" t="s">
        <v>13</v>
      </c>
      <c r="C2761" s="107">
        <v>8873</v>
      </c>
      <c r="D2761" s="107">
        <v>41874</v>
      </c>
      <c r="E2761" s="107">
        <v>41904</v>
      </c>
      <c r="F2761" s="108">
        <v>41954</v>
      </c>
      <c r="G2761" s="109">
        <v>17000</v>
      </c>
      <c r="H2761" s="109">
        <v>37.78</v>
      </c>
      <c r="I2761" s="109">
        <v>0</v>
      </c>
      <c r="J2761" s="109">
        <f t="shared" si="43"/>
        <v>17037.78</v>
      </c>
    </row>
    <row r="2762" spans="1:10" s="102" customFormat="1" ht="18" customHeight="1" x14ac:dyDescent="0.2">
      <c r="A2762" s="106" t="s">
        <v>32</v>
      </c>
      <c r="B2762" s="106" t="s">
        <v>13</v>
      </c>
      <c r="C2762" s="107">
        <v>10088</v>
      </c>
      <c r="D2762" s="107">
        <v>41930</v>
      </c>
      <c r="E2762" s="107">
        <v>41934</v>
      </c>
      <c r="F2762" s="108">
        <v>41961</v>
      </c>
      <c r="G2762" s="109">
        <v>35500</v>
      </c>
      <c r="H2762" s="109">
        <v>30.57</v>
      </c>
      <c r="I2762" s="109">
        <v>0</v>
      </c>
      <c r="J2762" s="109">
        <f t="shared" si="43"/>
        <v>35530.57</v>
      </c>
    </row>
    <row r="2763" spans="1:10" s="102" customFormat="1" ht="18" customHeight="1" x14ac:dyDescent="0.2">
      <c r="A2763" s="106" t="s">
        <v>32</v>
      </c>
      <c r="B2763" s="106" t="s">
        <v>13</v>
      </c>
      <c r="C2763" s="107">
        <v>12142</v>
      </c>
      <c r="D2763" s="107">
        <v>42003</v>
      </c>
      <c r="E2763" s="107">
        <v>42012</v>
      </c>
      <c r="F2763" s="108">
        <v>42037</v>
      </c>
      <c r="G2763" s="109">
        <v>25500</v>
      </c>
      <c r="H2763" s="109">
        <v>24.08</v>
      </c>
      <c r="I2763" s="109">
        <v>0</v>
      </c>
      <c r="J2763" s="109">
        <f t="shared" si="43"/>
        <v>25524.080000000002</v>
      </c>
    </row>
    <row r="2764" spans="1:10" s="102" customFormat="1" ht="18" customHeight="1" x14ac:dyDescent="0.2">
      <c r="A2764" s="106" t="s">
        <v>40</v>
      </c>
      <c r="B2764" s="106" t="s">
        <v>13</v>
      </c>
      <c r="C2764" s="107">
        <v>32781</v>
      </c>
      <c r="D2764" s="107">
        <v>42058</v>
      </c>
      <c r="E2764" s="107">
        <v>42066</v>
      </c>
      <c r="F2764" s="108">
        <v>42066</v>
      </c>
      <c r="G2764" s="109">
        <v>10000</v>
      </c>
      <c r="H2764" s="109">
        <f>1.11+1.11</f>
        <v>2.2200000000000002</v>
      </c>
      <c r="I2764" s="109">
        <v>0</v>
      </c>
      <c r="J2764" s="109">
        <f t="shared" si="43"/>
        <v>10002.219999999999</v>
      </c>
    </row>
    <row r="2765" spans="1:10" s="102" customFormat="1" ht="18" customHeight="1" x14ac:dyDescent="0.2">
      <c r="A2765" s="106" t="s">
        <v>32</v>
      </c>
      <c r="B2765" s="106" t="s">
        <v>13</v>
      </c>
      <c r="C2765" s="107">
        <v>15112</v>
      </c>
      <c r="D2765" s="107">
        <v>42332</v>
      </c>
      <c r="E2765" s="107">
        <v>42345</v>
      </c>
      <c r="F2765" s="108">
        <v>42352</v>
      </c>
      <c r="G2765" s="109">
        <v>28500</v>
      </c>
      <c r="H2765" s="109">
        <v>15.83</v>
      </c>
      <c r="I2765" s="109">
        <v>0</v>
      </c>
      <c r="J2765" s="109">
        <f t="shared" si="43"/>
        <v>28515.83</v>
      </c>
    </row>
    <row r="2766" spans="1:10" s="102" customFormat="1" ht="18" customHeight="1" x14ac:dyDescent="0.2">
      <c r="A2766" s="106" t="s">
        <v>32</v>
      </c>
      <c r="B2766" s="106" t="s">
        <v>13</v>
      </c>
      <c r="C2766" s="107">
        <v>18254</v>
      </c>
      <c r="D2766" s="107">
        <v>41672</v>
      </c>
      <c r="E2766" s="107">
        <v>41681</v>
      </c>
      <c r="F2766" s="108">
        <v>41710</v>
      </c>
      <c r="G2766" s="109">
        <v>42000</v>
      </c>
      <c r="H2766" s="109">
        <v>44.34</v>
      </c>
      <c r="I2766" s="109">
        <v>0</v>
      </c>
      <c r="J2766" s="109">
        <f t="shared" si="43"/>
        <v>42044.34</v>
      </c>
    </row>
    <row r="2767" spans="1:10" s="102" customFormat="1" ht="18" customHeight="1" x14ac:dyDescent="0.2">
      <c r="A2767" s="106" t="s">
        <v>35</v>
      </c>
      <c r="B2767" s="106" t="s">
        <v>13</v>
      </c>
      <c r="C2767" s="107">
        <v>18254</v>
      </c>
      <c r="D2767" s="107">
        <v>41672</v>
      </c>
      <c r="E2767" s="107">
        <v>41681</v>
      </c>
      <c r="F2767" s="108">
        <v>41710</v>
      </c>
      <c r="G2767" s="109">
        <v>42000</v>
      </c>
      <c r="H2767" s="109">
        <v>44.34</v>
      </c>
      <c r="I2767" s="109">
        <v>0</v>
      </c>
      <c r="J2767" s="109">
        <f t="shared" si="43"/>
        <v>42044.34</v>
      </c>
    </row>
    <row r="2768" spans="1:10" s="102" customFormat="1" ht="18" customHeight="1" x14ac:dyDescent="0.2">
      <c r="A2768" s="106" t="s">
        <v>32</v>
      </c>
      <c r="B2768" s="106" t="s">
        <v>13</v>
      </c>
      <c r="C2768" s="107">
        <v>16722</v>
      </c>
      <c r="D2768" s="107">
        <v>42064</v>
      </c>
      <c r="E2768" s="107">
        <v>42086</v>
      </c>
      <c r="F2768" s="108">
        <v>42192</v>
      </c>
      <c r="G2768" s="109">
        <v>22500</v>
      </c>
      <c r="H2768" s="109">
        <v>80.010000000000005</v>
      </c>
      <c r="I2768" s="109">
        <v>0</v>
      </c>
      <c r="J2768" s="109">
        <f t="shared" si="43"/>
        <v>22580.01</v>
      </c>
    </row>
    <row r="2769" spans="1:10" s="102" customFormat="1" ht="18" customHeight="1" x14ac:dyDescent="0.2">
      <c r="A2769" s="106" t="s">
        <v>32</v>
      </c>
      <c r="B2769" s="106" t="s">
        <v>13</v>
      </c>
      <c r="C2769" s="107">
        <v>11681</v>
      </c>
      <c r="D2769" s="107">
        <v>41921</v>
      </c>
      <c r="E2769" s="107">
        <v>41932</v>
      </c>
      <c r="F2769" s="108">
        <v>41954</v>
      </c>
      <c r="G2769" s="109">
        <v>30500</v>
      </c>
      <c r="H2769" s="109">
        <v>27.96</v>
      </c>
      <c r="I2769" s="109">
        <v>0</v>
      </c>
      <c r="J2769" s="109">
        <f t="shared" si="43"/>
        <v>30527.96</v>
      </c>
    </row>
    <row r="2770" spans="1:10" s="102" customFormat="1" ht="18" customHeight="1" x14ac:dyDescent="0.2">
      <c r="A2770" s="106" t="s">
        <v>32</v>
      </c>
      <c r="B2770" s="106" t="s">
        <v>13</v>
      </c>
      <c r="C2770" s="107">
        <v>11931</v>
      </c>
      <c r="D2770" s="107">
        <v>42743</v>
      </c>
      <c r="E2770" s="107">
        <v>42746</v>
      </c>
      <c r="F2770" s="108">
        <v>42759</v>
      </c>
      <c r="G2770" s="109">
        <v>16000</v>
      </c>
      <c r="H2770" s="109">
        <v>7.01</v>
      </c>
      <c r="I2770" s="109">
        <v>0</v>
      </c>
      <c r="J2770" s="109">
        <f t="shared" si="43"/>
        <v>16007.01</v>
      </c>
    </row>
    <row r="2771" spans="1:10" s="102" customFormat="1" ht="18" customHeight="1" x14ac:dyDescent="0.2">
      <c r="A2771" s="106" t="s">
        <v>32</v>
      </c>
      <c r="B2771" s="106" t="s">
        <v>13</v>
      </c>
      <c r="C2771" s="107">
        <v>14350</v>
      </c>
      <c r="D2771" s="107">
        <v>43049</v>
      </c>
      <c r="E2771" s="107">
        <v>43053</v>
      </c>
      <c r="F2771" s="108">
        <v>43081</v>
      </c>
      <c r="G2771" s="109">
        <v>27000</v>
      </c>
      <c r="H2771" s="109">
        <v>23.67</v>
      </c>
      <c r="I2771" s="109">
        <v>0</v>
      </c>
      <c r="J2771" s="109">
        <f t="shared" si="43"/>
        <v>27023.67</v>
      </c>
    </row>
    <row r="2772" spans="1:10" s="102" customFormat="1" ht="18" customHeight="1" x14ac:dyDescent="0.2">
      <c r="A2772" s="106" t="s">
        <v>32</v>
      </c>
      <c r="B2772" s="106" t="s">
        <v>13</v>
      </c>
      <c r="C2772" s="107">
        <v>14618</v>
      </c>
      <c r="D2772" s="107">
        <v>42587</v>
      </c>
      <c r="E2772" s="107">
        <v>42600</v>
      </c>
      <c r="F2772" s="108">
        <v>42612</v>
      </c>
      <c r="G2772" s="109">
        <v>42500</v>
      </c>
      <c r="H2772" s="109">
        <v>29.11</v>
      </c>
      <c r="I2772" s="109">
        <v>0</v>
      </c>
      <c r="J2772" s="109">
        <f t="shared" si="43"/>
        <v>42529.11</v>
      </c>
    </row>
    <row r="2773" spans="1:10" s="102" customFormat="1" ht="18" customHeight="1" x14ac:dyDescent="0.2">
      <c r="A2773" s="106" t="s">
        <v>32</v>
      </c>
      <c r="B2773" s="106" t="s">
        <v>13</v>
      </c>
      <c r="C2773" s="107">
        <v>20035</v>
      </c>
      <c r="D2773" s="107">
        <v>43209</v>
      </c>
      <c r="E2773" s="107">
        <v>43213</v>
      </c>
      <c r="F2773" s="108">
        <v>43235</v>
      </c>
      <c r="G2773" s="109">
        <v>67000</v>
      </c>
      <c r="H2773" s="109">
        <v>47.73</v>
      </c>
      <c r="I2773" s="109">
        <v>0</v>
      </c>
      <c r="J2773" s="109">
        <f t="shared" si="43"/>
        <v>67047.73</v>
      </c>
    </row>
    <row r="2774" spans="1:10" s="102" customFormat="1" ht="18" customHeight="1" x14ac:dyDescent="0.2">
      <c r="A2774" s="106" t="s">
        <v>35</v>
      </c>
      <c r="B2774" s="106" t="s">
        <v>13</v>
      </c>
      <c r="C2774" s="107">
        <v>20035</v>
      </c>
      <c r="D2774" s="107">
        <v>43209</v>
      </c>
      <c r="E2774" s="107">
        <v>43213</v>
      </c>
      <c r="F2774" s="108">
        <v>43235</v>
      </c>
      <c r="G2774" s="109">
        <v>67000</v>
      </c>
      <c r="H2774" s="109">
        <v>47.73</v>
      </c>
      <c r="I2774" s="109">
        <v>0</v>
      </c>
      <c r="J2774" s="109">
        <f t="shared" si="43"/>
        <v>67047.73</v>
      </c>
    </row>
    <row r="2775" spans="1:10" s="102" customFormat="1" ht="18" customHeight="1" x14ac:dyDescent="0.2">
      <c r="A2775" s="106" t="s">
        <v>39</v>
      </c>
      <c r="B2775" s="106" t="s">
        <v>13</v>
      </c>
      <c r="C2775" s="107">
        <v>20035</v>
      </c>
      <c r="D2775" s="107">
        <v>43209</v>
      </c>
      <c r="E2775" s="107">
        <v>43213</v>
      </c>
      <c r="F2775" s="108">
        <v>43235</v>
      </c>
      <c r="G2775" s="109">
        <v>201000</v>
      </c>
      <c r="H2775" s="109">
        <v>143.18</v>
      </c>
      <c r="I2775" s="109">
        <v>0</v>
      </c>
      <c r="J2775" s="109">
        <f t="shared" si="43"/>
        <v>201143.18</v>
      </c>
    </row>
    <row r="2776" spans="1:10" s="102" customFormat="1" ht="18" customHeight="1" x14ac:dyDescent="0.2">
      <c r="A2776" s="106" t="s">
        <v>32</v>
      </c>
      <c r="B2776" s="106" t="s">
        <v>13</v>
      </c>
      <c r="C2776" s="107">
        <v>14118</v>
      </c>
      <c r="D2776" s="107">
        <v>41913</v>
      </c>
      <c r="E2776" s="107">
        <v>41932</v>
      </c>
      <c r="F2776" s="108">
        <v>41985</v>
      </c>
      <c r="G2776" s="109">
        <v>24500</v>
      </c>
      <c r="H2776" s="109">
        <v>49</v>
      </c>
      <c r="I2776" s="109">
        <v>0</v>
      </c>
      <c r="J2776" s="109">
        <f t="shared" si="43"/>
        <v>24549</v>
      </c>
    </row>
    <row r="2777" spans="1:10" s="102" customFormat="1" ht="18" customHeight="1" x14ac:dyDescent="0.2">
      <c r="A2777" s="106" t="s">
        <v>32</v>
      </c>
      <c r="B2777" s="106" t="s">
        <v>17</v>
      </c>
      <c r="C2777" s="107">
        <v>8131</v>
      </c>
      <c r="D2777" s="107">
        <v>42387</v>
      </c>
      <c r="E2777" s="107">
        <v>42389</v>
      </c>
      <c r="F2777" s="108">
        <v>42410</v>
      </c>
      <c r="G2777" s="109">
        <v>9000</v>
      </c>
      <c r="H2777" s="109">
        <v>5.75</v>
      </c>
      <c r="I2777" s="109">
        <v>0</v>
      </c>
      <c r="J2777" s="109">
        <f t="shared" si="43"/>
        <v>9005.75</v>
      </c>
    </row>
    <row r="2778" spans="1:10" s="102" customFormat="1" ht="18" customHeight="1" x14ac:dyDescent="0.2">
      <c r="A2778" s="106" t="s">
        <v>32</v>
      </c>
      <c r="B2778" s="106" t="s">
        <v>13</v>
      </c>
      <c r="C2778" s="107">
        <v>14446</v>
      </c>
      <c r="D2778" s="107">
        <v>42211</v>
      </c>
      <c r="E2778" s="107">
        <v>42222</v>
      </c>
      <c r="F2778" s="108">
        <v>42237</v>
      </c>
      <c r="G2778" s="109">
        <v>21500</v>
      </c>
      <c r="H2778" s="109">
        <v>15.53</v>
      </c>
      <c r="I2778" s="109">
        <v>0</v>
      </c>
      <c r="J2778" s="109">
        <f t="shared" si="43"/>
        <v>21515.53</v>
      </c>
    </row>
    <row r="2779" spans="1:10" s="102" customFormat="1" ht="18" customHeight="1" x14ac:dyDescent="0.2">
      <c r="A2779" s="106" t="s">
        <v>31</v>
      </c>
      <c r="B2779" s="106" t="s">
        <v>17</v>
      </c>
      <c r="C2779" s="107">
        <v>19535</v>
      </c>
      <c r="D2779" s="107">
        <v>42939</v>
      </c>
      <c r="E2779" s="107">
        <v>42943</v>
      </c>
      <c r="F2779" s="108">
        <v>42955</v>
      </c>
      <c r="G2779" s="109">
        <v>19000</v>
      </c>
      <c r="H2779" s="109">
        <v>8.33</v>
      </c>
      <c r="I2779" s="109">
        <v>0</v>
      </c>
      <c r="J2779" s="109">
        <f t="shared" si="43"/>
        <v>19008.330000000002</v>
      </c>
    </row>
    <row r="2780" spans="1:10" s="102" customFormat="1" ht="18" customHeight="1" x14ac:dyDescent="0.2">
      <c r="A2780" s="106" t="s">
        <v>33</v>
      </c>
      <c r="B2780" s="106" t="s">
        <v>17</v>
      </c>
      <c r="C2780" s="107">
        <v>19535</v>
      </c>
      <c r="D2780" s="107">
        <v>42939</v>
      </c>
      <c r="E2780" s="107">
        <v>42943</v>
      </c>
      <c r="F2780" s="108">
        <v>42955</v>
      </c>
      <c r="G2780" s="109">
        <v>19000</v>
      </c>
      <c r="H2780" s="109">
        <v>8.33</v>
      </c>
      <c r="I2780" s="109">
        <v>0</v>
      </c>
      <c r="J2780" s="109">
        <f t="shared" si="43"/>
        <v>19008.330000000002</v>
      </c>
    </row>
    <row r="2781" spans="1:10" s="102" customFormat="1" ht="18" customHeight="1" x14ac:dyDescent="0.2">
      <c r="A2781" s="106" t="s">
        <v>170</v>
      </c>
      <c r="B2781" s="106" t="s">
        <v>17</v>
      </c>
      <c r="C2781" s="107">
        <v>19535</v>
      </c>
      <c r="D2781" s="107">
        <v>42939</v>
      </c>
      <c r="E2781" s="107">
        <v>42943</v>
      </c>
      <c r="F2781" s="108">
        <v>42955</v>
      </c>
      <c r="G2781" s="109">
        <v>19000</v>
      </c>
      <c r="H2781" s="109">
        <v>8.33</v>
      </c>
      <c r="I2781" s="109">
        <v>0</v>
      </c>
      <c r="J2781" s="109">
        <f t="shared" si="43"/>
        <v>19008.330000000002</v>
      </c>
    </row>
    <row r="2782" spans="1:10" s="102" customFormat="1" ht="18" customHeight="1" x14ac:dyDescent="0.2">
      <c r="A2782" s="106" t="s">
        <v>32</v>
      </c>
      <c r="B2782" s="106" t="s">
        <v>13</v>
      </c>
      <c r="C2782" s="107">
        <v>13206</v>
      </c>
      <c r="D2782" s="107">
        <v>42489</v>
      </c>
      <c r="E2782" s="107">
        <v>42492</v>
      </c>
      <c r="F2782" s="108">
        <v>42516</v>
      </c>
      <c r="G2782" s="109">
        <v>30000</v>
      </c>
      <c r="H2782" s="109">
        <v>22.19</v>
      </c>
      <c r="I2782" s="109">
        <v>0</v>
      </c>
      <c r="J2782" s="109">
        <f t="shared" si="43"/>
        <v>30022.19</v>
      </c>
    </row>
    <row r="2783" spans="1:10" s="102" customFormat="1" ht="18" customHeight="1" x14ac:dyDescent="0.2">
      <c r="A2783" s="106" t="s">
        <v>32</v>
      </c>
      <c r="B2783" s="106" t="s">
        <v>13</v>
      </c>
      <c r="C2783" s="107">
        <v>11938</v>
      </c>
      <c r="D2783" s="107">
        <v>42812</v>
      </c>
      <c r="E2783" s="107">
        <v>42815</v>
      </c>
      <c r="F2783" s="108">
        <v>42824</v>
      </c>
      <c r="G2783" s="109">
        <v>18000</v>
      </c>
      <c r="H2783" s="109">
        <v>5.92</v>
      </c>
      <c r="I2783" s="109">
        <v>0</v>
      </c>
      <c r="J2783" s="109">
        <f t="shared" si="43"/>
        <v>18005.919999999998</v>
      </c>
    </row>
    <row r="2784" spans="1:10" s="102" customFormat="1" ht="18" customHeight="1" x14ac:dyDescent="0.2">
      <c r="A2784" s="106" t="s">
        <v>32</v>
      </c>
      <c r="B2784" s="106" t="s">
        <v>13</v>
      </c>
      <c r="C2784" s="107">
        <v>11903</v>
      </c>
      <c r="D2784" s="107">
        <v>42912</v>
      </c>
      <c r="E2784" s="107">
        <v>42928</v>
      </c>
      <c r="F2784" s="108">
        <v>42951</v>
      </c>
      <c r="G2784" s="109">
        <v>13000</v>
      </c>
      <c r="H2784" s="109">
        <v>13.89</v>
      </c>
      <c r="I2784" s="109">
        <v>0</v>
      </c>
      <c r="J2784" s="109">
        <f t="shared" si="43"/>
        <v>13013.89</v>
      </c>
    </row>
    <row r="2785" spans="1:10" s="102" customFormat="1" ht="18" customHeight="1" x14ac:dyDescent="0.2">
      <c r="A2785" s="106" t="s">
        <v>32</v>
      </c>
      <c r="B2785" s="106" t="s">
        <v>13</v>
      </c>
      <c r="C2785" s="107">
        <v>7569</v>
      </c>
      <c r="D2785" s="107">
        <v>41695</v>
      </c>
      <c r="E2785" s="107">
        <v>41698</v>
      </c>
      <c r="F2785" s="108">
        <v>41712</v>
      </c>
      <c r="G2785" s="109">
        <v>21500</v>
      </c>
      <c r="H2785" s="109">
        <v>10.15</v>
      </c>
      <c r="I2785" s="109">
        <v>0</v>
      </c>
      <c r="J2785" s="109">
        <f t="shared" si="43"/>
        <v>21510.15</v>
      </c>
    </row>
    <row r="2786" spans="1:10" s="102" customFormat="1" ht="18" customHeight="1" x14ac:dyDescent="0.2">
      <c r="A2786" s="106" t="s">
        <v>32</v>
      </c>
      <c r="B2786" s="106" t="s">
        <v>17</v>
      </c>
      <c r="C2786" s="107">
        <v>14365</v>
      </c>
      <c r="D2786" s="107">
        <v>42148</v>
      </c>
      <c r="E2786" s="107">
        <v>42153</v>
      </c>
      <c r="F2786" s="108">
        <v>42195</v>
      </c>
      <c r="G2786" s="109">
        <v>8500</v>
      </c>
      <c r="H2786" s="109">
        <v>11.08</v>
      </c>
      <c r="I2786" s="109">
        <v>0</v>
      </c>
      <c r="J2786" s="109">
        <f t="shared" si="43"/>
        <v>8511.08</v>
      </c>
    </row>
    <row r="2787" spans="1:10" s="102" customFormat="1" ht="18" customHeight="1" x14ac:dyDescent="0.2">
      <c r="A2787" s="106" t="s">
        <v>32</v>
      </c>
      <c r="B2787" s="106" t="s">
        <v>13</v>
      </c>
      <c r="C2787" s="107">
        <v>7714</v>
      </c>
      <c r="D2787" s="107">
        <v>41844</v>
      </c>
      <c r="E2787" s="107">
        <v>41850</v>
      </c>
      <c r="F2787" s="108">
        <v>41869</v>
      </c>
      <c r="G2787" s="109">
        <v>13500</v>
      </c>
      <c r="H2787" s="109">
        <v>7.5</v>
      </c>
      <c r="I2787" s="109">
        <v>0</v>
      </c>
      <c r="J2787" s="109">
        <f t="shared" si="43"/>
        <v>13507.5</v>
      </c>
    </row>
    <row r="2788" spans="1:10" s="102" customFormat="1" ht="18" customHeight="1" x14ac:dyDescent="0.2">
      <c r="A2788" s="106" t="s">
        <v>32</v>
      </c>
      <c r="B2788" s="106" t="s">
        <v>13</v>
      </c>
      <c r="C2788" s="107">
        <v>17615</v>
      </c>
      <c r="D2788" s="107">
        <v>42711</v>
      </c>
      <c r="E2788" s="107">
        <v>42718</v>
      </c>
      <c r="F2788" s="108">
        <v>42759</v>
      </c>
      <c r="G2788" s="109">
        <v>17500</v>
      </c>
      <c r="H2788" s="109">
        <v>23.01</v>
      </c>
      <c r="I2788" s="109">
        <v>0</v>
      </c>
      <c r="J2788" s="109">
        <f t="shared" si="43"/>
        <v>17523.009999999998</v>
      </c>
    </row>
    <row r="2789" spans="1:10" s="102" customFormat="1" ht="18" customHeight="1" x14ac:dyDescent="0.2">
      <c r="A2789" s="106" t="s">
        <v>31</v>
      </c>
      <c r="B2789" s="106" t="s">
        <v>17</v>
      </c>
      <c r="C2789" s="107">
        <v>20207</v>
      </c>
      <c r="D2789" s="107">
        <v>43449</v>
      </c>
      <c r="E2789" s="107">
        <v>43462</v>
      </c>
      <c r="F2789" s="108">
        <v>43531</v>
      </c>
      <c r="G2789" s="109">
        <v>34000</v>
      </c>
      <c r="H2789" s="109">
        <v>55.34</v>
      </c>
      <c r="I2789" s="109">
        <v>0</v>
      </c>
      <c r="J2789" s="109">
        <f t="shared" si="43"/>
        <v>34055.339999999997</v>
      </c>
    </row>
    <row r="2790" spans="1:10" s="102" customFormat="1" ht="18" customHeight="1" x14ac:dyDescent="0.2">
      <c r="A2790" s="106" t="s">
        <v>33</v>
      </c>
      <c r="B2790" s="106" t="s">
        <v>17</v>
      </c>
      <c r="C2790" s="107">
        <v>20207</v>
      </c>
      <c r="D2790" s="107">
        <v>43449</v>
      </c>
      <c r="E2790" s="107">
        <v>43462</v>
      </c>
      <c r="F2790" s="108">
        <v>43531</v>
      </c>
      <c r="G2790" s="109">
        <v>34000</v>
      </c>
      <c r="H2790" s="109">
        <v>55.34</v>
      </c>
      <c r="I2790" s="109">
        <v>0</v>
      </c>
      <c r="J2790" s="109">
        <f t="shared" si="43"/>
        <v>34055.339999999997</v>
      </c>
    </row>
    <row r="2791" spans="1:10" s="102" customFormat="1" ht="18" customHeight="1" x14ac:dyDescent="0.2">
      <c r="A2791" s="106" t="s">
        <v>170</v>
      </c>
      <c r="B2791" s="106" t="s">
        <v>17</v>
      </c>
      <c r="C2791" s="107">
        <v>20207</v>
      </c>
      <c r="D2791" s="107">
        <v>43449</v>
      </c>
      <c r="E2791" s="107">
        <v>43462</v>
      </c>
      <c r="F2791" s="108">
        <v>43531</v>
      </c>
      <c r="G2791" s="109">
        <v>34000</v>
      </c>
      <c r="H2791" s="109">
        <v>55.34</v>
      </c>
      <c r="I2791" s="109">
        <v>0</v>
      </c>
      <c r="J2791" s="109">
        <f t="shared" si="43"/>
        <v>34055.339999999997</v>
      </c>
    </row>
    <row r="2792" spans="1:10" s="102" customFormat="1" ht="18" customHeight="1" x14ac:dyDescent="0.2">
      <c r="A2792" s="106" t="s">
        <v>32</v>
      </c>
      <c r="B2792" s="106" t="s">
        <v>17</v>
      </c>
      <c r="C2792" s="107">
        <v>9506</v>
      </c>
      <c r="D2792" s="107">
        <v>41722</v>
      </c>
      <c r="E2792" s="107">
        <v>41739</v>
      </c>
      <c r="F2792" s="108">
        <v>41912</v>
      </c>
      <c r="G2792" s="109">
        <v>20500</v>
      </c>
      <c r="H2792" s="109">
        <v>108.2</v>
      </c>
      <c r="I2792" s="109">
        <v>0</v>
      </c>
      <c r="J2792" s="109">
        <f t="shared" si="43"/>
        <v>20608.2</v>
      </c>
    </row>
    <row r="2793" spans="1:10" s="102" customFormat="1" ht="18" customHeight="1" x14ac:dyDescent="0.2">
      <c r="A2793" s="106" t="s">
        <v>32</v>
      </c>
      <c r="B2793" s="106" t="s">
        <v>13</v>
      </c>
      <c r="C2793" s="107">
        <v>10052</v>
      </c>
      <c r="D2793" s="107">
        <v>42457</v>
      </c>
      <c r="E2793" s="107">
        <v>42467</v>
      </c>
      <c r="F2793" s="108">
        <v>42541</v>
      </c>
      <c r="G2793" s="109">
        <v>15500</v>
      </c>
      <c r="H2793" s="109">
        <v>35.67</v>
      </c>
      <c r="I2793" s="109">
        <v>0</v>
      </c>
      <c r="J2793" s="109">
        <f t="shared" si="43"/>
        <v>15535.67</v>
      </c>
    </row>
    <row r="2794" spans="1:10" s="102" customFormat="1" ht="18" customHeight="1" x14ac:dyDescent="0.2">
      <c r="A2794" s="106" t="s">
        <v>32</v>
      </c>
      <c r="B2794" s="106" t="s">
        <v>13</v>
      </c>
      <c r="C2794" s="107">
        <v>15640</v>
      </c>
      <c r="D2794" s="107">
        <v>41897</v>
      </c>
      <c r="E2794" s="107">
        <v>41922</v>
      </c>
      <c r="F2794" s="108">
        <v>41948</v>
      </c>
      <c r="G2794" s="109">
        <v>27000</v>
      </c>
      <c r="H2794" s="109">
        <v>38.25</v>
      </c>
      <c r="I2794" s="109">
        <v>0</v>
      </c>
      <c r="J2794" s="109">
        <f t="shared" si="43"/>
        <v>27038.25</v>
      </c>
    </row>
    <row r="2795" spans="1:10" s="102" customFormat="1" ht="18" customHeight="1" x14ac:dyDescent="0.2">
      <c r="A2795" s="106" t="s">
        <v>32</v>
      </c>
      <c r="B2795" s="106" t="s">
        <v>17</v>
      </c>
      <c r="C2795" s="107">
        <v>9974</v>
      </c>
      <c r="D2795" s="107">
        <v>42404</v>
      </c>
      <c r="E2795" s="107">
        <v>42426</v>
      </c>
      <c r="F2795" s="108">
        <v>42443</v>
      </c>
      <c r="G2795" s="109">
        <v>10500</v>
      </c>
      <c r="H2795" s="109">
        <v>11.38</v>
      </c>
      <c r="I2795" s="109">
        <v>0</v>
      </c>
      <c r="J2795" s="109">
        <f t="shared" si="43"/>
        <v>10511.38</v>
      </c>
    </row>
    <row r="2796" spans="1:10" s="102" customFormat="1" ht="18" customHeight="1" x14ac:dyDescent="0.2">
      <c r="A2796" s="106" t="s">
        <v>32</v>
      </c>
      <c r="B2796" s="106" t="s">
        <v>17</v>
      </c>
      <c r="C2796" s="107">
        <v>12481</v>
      </c>
      <c r="D2796" s="107">
        <v>42676</v>
      </c>
      <c r="E2796" s="107">
        <v>42710</v>
      </c>
      <c r="F2796" s="108">
        <v>42779</v>
      </c>
      <c r="G2796" s="109">
        <v>15500</v>
      </c>
      <c r="H2796" s="109">
        <v>35.65</v>
      </c>
      <c r="I2796" s="109">
        <v>0</v>
      </c>
      <c r="J2796" s="109">
        <f t="shared" si="43"/>
        <v>15535.65</v>
      </c>
    </row>
    <row r="2797" spans="1:10" s="102" customFormat="1" ht="18" customHeight="1" x14ac:dyDescent="0.2">
      <c r="A2797" s="106" t="s">
        <v>32</v>
      </c>
      <c r="B2797" s="106" t="s">
        <v>13</v>
      </c>
      <c r="C2797" s="107">
        <v>9915</v>
      </c>
      <c r="D2797" s="107">
        <v>41828</v>
      </c>
      <c r="E2797" s="107">
        <v>41835</v>
      </c>
      <c r="F2797" s="108">
        <v>42250</v>
      </c>
      <c r="G2797" s="109">
        <v>27500</v>
      </c>
      <c r="H2797" s="109">
        <v>322.36</v>
      </c>
      <c r="I2797" s="109">
        <v>0</v>
      </c>
      <c r="J2797" s="109">
        <f t="shared" si="43"/>
        <v>27822.36</v>
      </c>
    </row>
    <row r="2798" spans="1:10" s="102" customFormat="1" ht="18" customHeight="1" x14ac:dyDescent="0.2">
      <c r="A2798" s="106" t="s">
        <v>32</v>
      </c>
      <c r="B2798" s="106" t="s">
        <v>13</v>
      </c>
      <c r="C2798" s="107">
        <v>8931</v>
      </c>
      <c r="D2798" s="107">
        <v>42658</v>
      </c>
      <c r="E2798" s="107">
        <v>42664</v>
      </c>
      <c r="F2798" s="108">
        <v>42682</v>
      </c>
      <c r="G2798" s="109">
        <v>8500</v>
      </c>
      <c r="H2798" s="109">
        <v>5.59</v>
      </c>
      <c r="I2798" s="109">
        <v>0</v>
      </c>
      <c r="J2798" s="109">
        <f t="shared" si="43"/>
        <v>8505.59</v>
      </c>
    </row>
    <row r="2799" spans="1:10" s="102" customFormat="1" ht="18" customHeight="1" x14ac:dyDescent="0.2">
      <c r="A2799" s="106" t="s">
        <v>32</v>
      </c>
      <c r="B2799" s="106" t="s">
        <v>17</v>
      </c>
      <c r="C2799" s="107">
        <v>9137</v>
      </c>
      <c r="D2799" s="107">
        <v>43333</v>
      </c>
      <c r="E2799" s="107">
        <v>43353</v>
      </c>
      <c r="F2799" s="108">
        <v>43367</v>
      </c>
      <c r="G2799" s="109">
        <v>15000</v>
      </c>
      <c r="H2799" s="109">
        <v>13.98</v>
      </c>
      <c r="I2799" s="109">
        <v>0</v>
      </c>
      <c r="J2799" s="109">
        <f t="shared" si="43"/>
        <v>15013.98</v>
      </c>
    </row>
    <row r="2800" spans="1:10" s="102" customFormat="1" ht="18" customHeight="1" x14ac:dyDescent="0.2">
      <c r="A2800" s="106" t="s">
        <v>32</v>
      </c>
      <c r="B2800" s="106" t="s">
        <v>17</v>
      </c>
      <c r="C2800" s="107">
        <v>14206</v>
      </c>
      <c r="D2800" s="107">
        <v>43120</v>
      </c>
      <c r="E2800" s="107">
        <v>43137</v>
      </c>
      <c r="F2800" s="108">
        <v>43178</v>
      </c>
      <c r="G2800" s="109">
        <v>12500</v>
      </c>
      <c r="H2800" s="109">
        <v>17.64</v>
      </c>
      <c r="I2800" s="109">
        <v>0</v>
      </c>
      <c r="J2800" s="109">
        <f t="shared" si="43"/>
        <v>12517.64</v>
      </c>
    </row>
    <row r="2801" spans="1:10" s="102" customFormat="1" ht="18" customHeight="1" x14ac:dyDescent="0.2">
      <c r="A2801" s="106" t="s">
        <v>32</v>
      </c>
      <c r="B2801" s="106" t="s">
        <v>13</v>
      </c>
      <c r="C2801" s="107">
        <v>13955</v>
      </c>
      <c r="D2801" s="107">
        <v>43229</v>
      </c>
      <c r="E2801" s="107">
        <v>43236</v>
      </c>
      <c r="F2801" s="108">
        <v>43286</v>
      </c>
      <c r="G2801" s="109">
        <v>22000</v>
      </c>
      <c r="H2801" s="109">
        <v>34.36</v>
      </c>
      <c r="I2801" s="109">
        <v>0</v>
      </c>
      <c r="J2801" s="109">
        <f t="shared" si="43"/>
        <v>22034.36</v>
      </c>
    </row>
    <row r="2802" spans="1:10" s="102" customFormat="1" ht="18" customHeight="1" x14ac:dyDescent="0.2">
      <c r="A2802" s="106" t="s">
        <v>32</v>
      </c>
      <c r="B2802" s="106" t="s">
        <v>13</v>
      </c>
      <c r="C2802" s="107">
        <v>11589</v>
      </c>
      <c r="D2802" s="107">
        <v>42908</v>
      </c>
      <c r="E2802" s="107">
        <v>42916</v>
      </c>
      <c r="F2802" s="108">
        <v>42929</v>
      </c>
      <c r="G2802" s="109">
        <v>13500</v>
      </c>
      <c r="H2802" s="109">
        <v>7.77</v>
      </c>
      <c r="I2802" s="109">
        <v>0</v>
      </c>
      <c r="J2802" s="109">
        <f t="shared" si="43"/>
        <v>13507.77</v>
      </c>
    </row>
    <row r="2803" spans="1:10" s="102" customFormat="1" ht="18" customHeight="1" x14ac:dyDescent="0.2">
      <c r="A2803" s="106" t="s">
        <v>32</v>
      </c>
      <c r="B2803" s="106" t="s">
        <v>13</v>
      </c>
      <c r="C2803" s="107">
        <v>15220</v>
      </c>
      <c r="D2803" s="107">
        <v>42074</v>
      </c>
      <c r="E2803" s="107">
        <v>42101</v>
      </c>
      <c r="F2803" s="108">
        <v>42185</v>
      </c>
      <c r="G2803" s="109">
        <v>34000</v>
      </c>
      <c r="H2803" s="109">
        <v>104.84</v>
      </c>
      <c r="I2803" s="109">
        <v>0</v>
      </c>
      <c r="J2803" s="109">
        <f t="shared" si="43"/>
        <v>34104.839999999997</v>
      </c>
    </row>
    <row r="2804" spans="1:10" s="102" customFormat="1" ht="18" customHeight="1" x14ac:dyDescent="0.2">
      <c r="A2804" s="106" t="s">
        <v>32</v>
      </c>
      <c r="B2804" s="106" t="s">
        <v>13</v>
      </c>
      <c r="C2804" s="107">
        <v>16174</v>
      </c>
      <c r="D2804" s="107">
        <v>43460</v>
      </c>
      <c r="E2804" s="107">
        <v>43461</v>
      </c>
      <c r="F2804" s="108">
        <v>43481</v>
      </c>
      <c r="G2804" s="109">
        <v>69000</v>
      </c>
      <c r="H2804" s="109">
        <v>39.700000000000003</v>
      </c>
      <c r="I2804" s="109">
        <v>0</v>
      </c>
      <c r="J2804" s="109">
        <f t="shared" si="43"/>
        <v>69039.7</v>
      </c>
    </row>
    <row r="2805" spans="1:10" s="102" customFormat="1" ht="18" customHeight="1" x14ac:dyDescent="0.2">
      <c r="A2805" s="106" t="s">
        <v>32</v>
      </c>
      <c r="B2805" s="106" t="s">
        <v>13</v>
      </c>
      <c r="C2805" s="107">
        <v>17246</v>
      </c>
      <c r="D2805" s="107">
        <v>42031</v>
      </c>
      <c r="E2805" s="107">
        <v>42040</v>
      </c>
      <c r="F2805" s="108">
        <v>42060</v>
      </c>
      <c r="G2805" s="109">
        <v>56500</v>
      </c>
      <c r="H2805" s="109">
        <v>45.51</v>
      </c>
      <c r="I2805" s="109">
        <v>0</v>
      </c>
      <c r="J2805" s="109">
        <f t="shared" si="43"/>
        <v>56545.51</v>
      </c>
    </row>
    <row r="2806" spans="1:10" s="102" customFormat="1" ht="18" customHeight="1" x14ac:dyDescent="0.2">
      <c r="A2806" s="106" t="s">
        <v>32</v>
      </c>
      <c r="B2806" s="106" t="s">
        <v>13</v>
      </c>
      <c r="C2806" s="107">
        <v>21014</v>
      </c>
      <c r="D2806" s="107">
        <v>43179</v>
      </c>
      <c r="E2806" s="107">
        <v>43180</v>
      </c>
      <c r="F2806" s="108">
        <v>43195</v>
      </c>
      <c r="G2806" s="109">
        <v>110000</v>
      </c>
      <c r="H2806" s="109">
        <v>48.22</v>
      </c>
      <c r="I2806" s="109">
        <v>0</v>
      </c>
      <c r="J2806" s="109">
        <f t="shared" si="43"/>
        <v>110048.22</v>
      </c>
    </row>
    <row r="2807" spans="1:10" s="102" customFormat="1" ht="18" customHeight="1" x14ac:dyDescent="0.2">
      <c r="A2807" s="106" t="s">
        <v>35</v>
      </c>
      <c r="B2807" s="106" t="s">
        <v>13</v>
      </c>
      <c r="C2807" s="107">
        <v>21014</v>
      </c>
      <c r="D2807" s="107">
        <v>43179</v>
      </c>
      <c r="E2807" s="107">
        <v>43180</v>
      </c>
      <c r="F2807" s="108">
        <v>43195</v>
      </c>
      <c r="G2807" s="109">
        <v>110000</v>
      </c>
      <c r="H2807" s="109">
        <v>48.22</v>
      </c>
      <c r="I2807" s="109">
        <v>0</v>
      </c>
      <c r="J2807" s="109">
        <f t="shared" si="43"/>
        <v>110048.22</v>
      </c>
    </row>
    <row r="2808" spans="1:10" s="102" customFormat="1" ht="18" customHeight="1" x14ac:dyDescent="0.2">
      <c r="A2808" s="106" t="s">
        <v>39</v>
      </c>
      <c r="B2808" s="106" t="s">
        <v>13</v>
      </c>
      <c r="C2808" s="107">
        <v>21014</v>
      </c>
      <c r="D2808" s="107">
        <v>43179</v>
      </c>
      <c r="E2808" s="107">
        <v>43180</v>
      </c>
      <c r="F2808" s="108">
        <v>43195</v>
      </c>
      <c r="G2808" s="109">
        <v>110000</v>
      </c>
      <c r="H2808" s="109">
        <v>48.22</v>
      </c>
      <c r="I2808" s="109">
        <v>0</v>
      </c>
      <c r="J2808" s="109">
        <f t="shared" si="43"/>
        <v>110048.22</v>
      </c>
    </row>
    <row r="2809" spans="1:10" s="102" customFormat="1" ht="18" customHeight="1" x14ac:dyDescent="0.2">
      <c r="A2809" s="106" t="s">
        <v>32</v>
      </c>
      <c r="B2809" s="106" t="s">
        <v>17</v>
      </c>
      <c r="C2809" s="107">
        <v>13438</v>
      </c>
      <c r="D2809" s="107">
        <v>41917</v>
      </c>
      <c r="E2809" s="107">
        <v>41941</v>
      </c>
      <c r="F2809" s="108">
        <v>42066</v>
      </c>
      <c r="G2809" s="109">
        <v>12500</v>
      </c>
      <c r="H2809" s="109">
        <v>51.74</v>
      </c>
      <c r="I2809" s="109">
        <v>0</v>
      </c>
      <c r="J2809" s="109">
        <f t="shared" si="43"/>
        <v>12551.74</v>
      </c>
    </row>
    <row r="2810" spans="1:10" s="102" customFormat="1" ht="18" customHeight="1" x14ac:dyDescent="0.2">
      <c r="A2810" s="106" t="s">
        <v>32</v>
      </c>
      <c r="B2810" s="106" t="s">
        <v>17</v>
      </c>
      <c r="C2810" s="107">
        <v>14497</v>
      </c>
      <c r="D2810" s="107">
        <v>42300</v>
      </c>
      <c r="E2810" s="107">
        <v>42307</v>
      </c>
      <c r="F2810" s="108">
        <v>42345</v>
      </c>
      <c r="G2810" s="109">
        <v>17500</v>
      </c>
      <c r="H2810" s="109">
        <v>21.88</v>
      </c>
      <c r="I2810" s="109">
        <v>0</v>
      </c>
      <c r="J2810" s="109">
        <f t="shared" si="43"/>
        <v>17521.88</v>
      </c>
    </row>
    <row r="2811" spans="1:10" s="102" customFormat="1" ht="18" customHeight="1" x14ac:dyDescent="0.2">
      <c r="A2811" s="106" t="s">
        <v>32</v>
      </c>
      <c r="B2811" s="106" t="s">
        <v>17</v>
      </c>
      <c r="C2811" s="107">
        <v>11191</v>
      </c>
      <c r="D2811" s="107">
        <v>42425</v>
      </c>
      <c r="E2811" s="107">
        <v>42430</v>
      </c>
      <c r="F2811" s="108">
        <v>42436</v>
      </c>
      <c r="G2811" s="109">
        <v>11000</v>
      </c>
      <c r="H2811" s="109">
        <v>3.36</v>
      </c>
      <c r="I2811" s="109">
        <v>0</v>
      </c>
      <c r="J2811" s="109">
        <f t="shared" si="43"/>
        <v>11003.36</v>
      </c>
    </row>
    <row r="2812" spans="1:10" s="102" customFormat="1" ht="18" customHeight="1" x14ac:dyDescent="0.2">
      <c r="A2812" s="106" t="s">
        <v>32</v>
      </c>
      <c r="B2812" s="106" t="s">
        <v>13</v>
      </c>
      <c r="C2812" s="107">
        <v>15650</v>
      </c>
      <c r="D2812" s="107">
        <v>43019</v>
      </c>
      <c r="E2812" s="107">
        <v>43033</v>
      </c>
      <c r="F2812" s="108">
        <v>43067</v>
      </c>
      <c r="G2812" s="109">
        <v>18000</v>
      </c>
      <c r="H2812" s="109">
        <v>23.67</v>
      </c>
      <c r="I2812" s="109">
        <v>0</v>
      </c>
      <c r="J2812" s="109">
        <f t="shared" si="43"/>
        <v>18023.669999999998</v>
      </c>
    </row>
    <row r="2813" spans="1:10" s="102" customFormat="1" ht="18" customHeight="1" x14ac:dyDescent="0.2">
      <c r="A2813" s="106" t="s">
        <v>32</v>
      </c>
      <c r="B2813" s="106" t="s">
        <v>13</v>
      </c>
      <c r="C2813" s="107">
        <v>13664</v>
      </c>
      <c r="D2813" s="107">
        <v>42126</v>
      </c>
      <c r="E2813" s="107">
        <v>42150</v>
      </c>
      <c r="F2813" s="108">
        <v>42158</v>
      </c>
      <c r="G2813" s="109">
        <v>22000</v>
      </c>
      <c r="H2813" s="109">
        <v>19.559999999999999</v>
      </c>
      <c r="I2813" s="109">
        <v>0</v>
      </c>
      <c r="J2813" s="109">
        <f t="shared" si="43"/>
        <v>22019.56</v>
      </c>
    </row>
    <row r="2814" spans="1:10" s="102" customFormat="1" ht="18" customHeight="1" x14ac:dyDescent="0.2">
      <c r="A2814" s="106" t="s">
        <v>32</v>
      </c>
      <c r="B2814" s="106" t="s">
        <v>17</v>
      </c>
      <c r="C2814" s="107">
        <v>10699</v>
      </c>
      <c r="D2814" s="107">
        <v>42773</v>
      </c>
      <c r="E2814" s="107">
        <v>42793</v>
      </c>
      <c r="F2814" s="108">
        <v>42807</v>
      </c>
      <c r="G2814" s="109">
        <v>11000</v>
      </c>
      <c r="H2814" s="109">
        <v>10.25</v>
      </c>
      <c r="I2814" s="109">
        <v>0</v>
      </c>
      <c r="J2814" s="109">
        <f t="shared" si="43"/>
        <v>11010.25</v>
      </c>
    </row>
    <row r="2815" spans="1:10" s="102" customFormat="1" ht="18" customHeight="1" x14ac:dyDescent="0.2">
      <c r="A2815" s="106" t="s">
        <v>32</v>
      </c>
      <c r="B2815" s="106" t="s">
        <v>13</v>
      </c>
      <c r="C2815" s="107">
        <v>9917</v>
      </c>
      <c r="D2815" s="107">
        <v>41993</v>
      </c>
      <c r="E2815" s="107">
        <v>42010</v>
      </c>
      <c r="F2815" s="108">
        <v>42052</v>
      </c>
      <c r="G2815" s="109">
        <v>12000</v>
      </c>
      <c r="H2815" s="109">
        <v>19.66</v>
      </c>
      <c r="I2815" s="109">
        <v>0</v>
      </c>
      <c r="J2815" s="109">
        <f t="shared" si="43"/>
        <v>12019.66</v>
      </c>
    </row>
    <row r="2816" spans="1:10" s="102" customFormat="1" ht="18" customHeight="1" x14ac:dyDescent="0.2">
      <c r="A2816" s="106" t="s">
        <v>32</v>
      </c>
      <c r="B2816" s="106" t="s">
        <v>13</v>
      </c>
      <c r="C2816" s="107">
        <v>11907</v>
      </c>
      <c r="D2816" s="107">
        <v>42969</v>
      </c>
      <c r="E2816" s="107">
        <v>42984</v>
      </c>
      <c r="F2816" s="108">
        <v>42993</v>
      </c>
      <c r="G2816" s="109">
        <v>15000</v>
      </c>
      <c r="H2816" s="109">
        <v>9.86</v>
      </c>
      <c r="I2816" s="109">
        <v>0</v>
      </c>
      <c r="J2816" s="109">
        <f t="shared" si="43"/>
        <v>15009.86</v>
      </c>
    </row>
    <row r="2817" spans="1:10" s="102" customFormat="1" ht="18" customHeight="1" x14ac:dyDescent="0.2">
      <c r="A2817" s="106" t="s">
        <v>32</v>
      </c>
      <c r="B2817" s="106" t="s">
        <v>13</v>
      </c>
      <c r="C2817" s="107">
        <v>17969</v>
      </c>
      <c r="D2817" s="107">
        <v>43004</v>
      </c>
      <c r="E2817" s="107">
        <v>43039</v>
      </c>
      <c r="F2817" s="108">
        <v>43055</v>
      </c>
      <c r="G2817" s="109">
        <v>25000</v>
      </c>
      <c r="H2817" s="109">
        <v>34.93</v>
      </c>
      <c r="I2817" s="109">
        <v>0</v>
      </c>
      <c r="J2817" s="109">
        <f t="shared" si="43"/>
        <v>25034.93</v>
      </c>
    </row>
    <row r="2818" spans="1:10" s="102" customFormat="1" ht="18" customHeight="1" x14ac:dyDescent="0.2">
      <c r="A2818" s="106" t="s">
        <v>32</v>
      </c>
      <c r="B2818" s="106" t="s">
        <v>13</v>
      </c>
      <c r="C2818" s="107">
        <v>8815</v>
      </c>
      <c r="D2818" s="107">
        <v>42348</v>
      </c>
      <c r="E2818" s="107">
        <v>42375</v>
      </c>
      <c r="F2818" s="108">
        <v>42633</v>
      </c>
      <c r="G2818" s="109">
        <v>17500</v>
      </c>
      <c r="H2818" s="109">
        <v>97.71</v>
      </c>
      <c r="I2818" s="109">
        <v>0</v>
      </c>
      <c r="J2818" s="109">
        <f t="shared" si="43"/>
        <v>17597.71</v>
      </c>
    </row>
    <row r="2819" spans="1:10" s="102" customFormat="1" ht="18" customHeight="1" x14ac:dyDescent="0.2">
      <c r="A2819" s="106" t="s">
        <v>32</v>
      </c>
      <c r="B2819" s="106" t="s">
        <v>13</v>
      </c>
      <c r="C2819" s="107">
        <v>9035</v>
      </c>
      <c r="D2819" s="107">
        <v>42329</v>
      </c>
      <c r="E2819" s="107">
        <v>42338</v>
      </c>
      <c r="F2819" s="108">
        <v>42384</v>
      </c>
      <c r="G2819" s="109">
        <v>15500</v>
      </c>
      <c r="H2819" s="109">
        <v>23.68</v>
      </c>
      <c r="I2819" s="109">
        <v>0</v>
      </c>
      <c r="J2819" s="109">
        <f t="shared" si="43"/>
        <v>15523.68</v>
      </c>
    </row>
    <row r="2820" spans="1:10" s="102" customFormat="1" ht="18" customHeight="1" x14ac:dyDescent="0.2">
      <c r="A2820" s="106" t="s">
        <v>31</v>
      </c>
      <c r="B2820" s="106" t="s">
        <v>13</v>
      </c>
      <c r="C2820" s="107">
        <v>19286</v>
      </c>
      <c r="D2820" s="107">
        <v>42081</v>
      </c>
      <c r="E2820" s="107">
        <v>42082</v>
      </c>
      <c r="F2820" s="108">
        <v>42109</v>
      </c>
      <c r="G2820" s="109">
        <v>71000</v>
      </c>
      <c r="H2820" s="109">
        <v>55.22</v>
      </c>
      <c r="I2820" s="109">
        <v>0</v>
      </c>
      <c r="J2820" s="109">
        <f t="shared" si="43"/>
        <v>71055.22</v>
      </c>
    </row>
    <row r="2821" spans="1:10" s="102" customFormat="1" ht="18" customHeight="1" x14ac:dyDescent="0.2">
      <c r="A2821" s="106" t="s">
        <v>33</v>
      </c>
      <c r="B2821" s="106" t="s">
        <v>13</v>
      </c>
      <c r="C2821" s="107">
        <v>19286</v>
      </c>
      <c r="D2821" s="107">
        <v>42081</v>
      </c>
      <c r="E2821" s="107">
        <v>42082</v>
      </c>
      <c r="F2821" s="108">
        <v>42109</v>
      </c>
      <c r="G2821" s="109">
        <v>71000</v>
      </c>
      <c r="H2821" s="109">
        <v>55.22</v>
      </c>
      <c r="I2821" s="109">
        <v>0</v>
      </c>
      <c r="J2821" s="109">
        <f t="shared" si="43"/>
        <v>71055.22</v>
      </c>
    </row>
    <row r="2822" spans="1:10" s="102" customFormat="1" ht="18" customHeight="1" x14ac:dyDescent="0.2">
      <c r="A2822" s="106" t="s">
        <v>32</v>
      </c>
      <c r="B2822" s="106" t="s">
        <v>13</v>
      </c>
      <c r="C2822" s="107">
        <v>9957</v>
      </c>
      <c r="D2822" s="107">
        <v>43017</v>
      </c>
      <c r="E2822" s="107">
        <v>43041</v>
      </c>
      <c r="F2822" s="108">
        <v>43074</v>
      </c>
      <c r="G2822" s="109">
        <v>18000</v>
      </c>
      <c r="H2822" s="109">
        <v>28.11</v>
      </c>
      <c r="I2822" s="109">
        <v>0</v>
      </c>
      <c r="J2822" s="109">
        <f t="shared" si="43"/>
        <v>18028.11</v>
      </c>
    </row>
    <row r="2823" spans="1:10" s="102" customFormat="1" ht="18" customHeight="1" x14ac:dyDescent="0.2">
      <c r="A2823" s="106" t="s">
        <v>32</v>
      </c>
      <c r="B2823" s="106" t="s">
        <v>13</v>
      </c>
      <c r="C2823" s="107">
        <v>7335</v>
      </c>
      <c r="D2823" s="107">
        <v>43265</v>
      </c>
      <c r="E2823" s="107">
        <v>43272</v>
      </c>
      <c r="F2823" s="108">
        <v>43326</v>
      </c>
      <c r="G2823" s="109">
        <v>16500</v>
      </c>
      <c r="H2823" s="109">
        <v>22.8</v>
      </c>
      <c r="I2823" s="109">
        <v>0</v>
      </c>
      <c r="J2823" s="109">
        <f t="shared" si="43"/>
        <v>16522.8</v>
      </c>
    </row>
    <row r="2824" spans="1:10" s="102" customFormat="1" ht="18" customHeight="1" x14ac:dyDescent="0.2">
      <c r="A2824" s="106" t="s">
        <v>32</v>
      </c>
      <c r="B2824" s="106" t="s">
        <v>17</v>
      </c>
      <c r="C2824" s="107">
        <v>12528</v>
      </c>
      <c r="D2824" s="107">
        <v>41728</v>
      </c>
      <c r="E2824" s="107">
        <v>41731</v>
      </c>
      <c r="F2824" s="108">
        <v>41754</v>
      </c>
      <c r="G2824" s="109">
        <v>19000</v>
      </c>
      <c r="H2824" s="109">
        <v>13.74</v>
      </c>
      <c r="I2824" s="109">
        <v>0</v>
      </c>
      <c r="J2824" s="109">
        <f t="shared" ref="J2824:J2887" si="44">+G2824+H2824+I2824</f>
        <v>19013.740000000002</v>
      </c>
    </row>
    <row r="2825" spans="1:10" s="102" customFormat="1" ht="18" customHeight="1" x14ac:dyDescent="0.2">
      <c r="A2825" s="106" t="s">
        <v>32</v>
      </c>
      <c r="B2825" s="106" t="s">
        <v>13</v>
      </c>
      <c r="C2825" s="107">
        <v>14905</v>
      </c>
      <c r="D2825" s="107">
        <v>43385</v>
      </c>
      <c r="E2825" s="107">
        <v>43391</v>
      </c>
      <c r="F2825" s="108">
        <v>43424</v>
      </c>
      <c r="G2825" s="109">
        <v>30500</v>
      </c>
      <c r="H2825" s="109">
        <v>23.4</v>
      </c>
      <c r="I2825" s="109">
        <v>0</v>
      </c>
      <c r="J2825" s="109">
        <f t="shared" si="44"/>
        <v>30523.4</v>
      </c>
    </row>
    <row r="2826" spans="1:10" s="102" customFormat="1" ht="18" customHeight="1" x14ac:dyDescent="0.2">
      <c r="A2826" s="106" t="s">
        <v>32</v>
      </c>
      <c r="B2826" s="106" t="s">
        <v>13</v>
      </c>
      <c r="C2826" s="107">
        <v>16260</v>
      </c>
      <c r="D2826" s="107">
        <v>42214</v>
      </c>
      <c r="E2826" s="107">
        <v>42221</v>
      </c>
      <c r="F2826" s="108">
        <v>42258</v>
      </c>
      <c r="G2826" s="109">
        <v>38000</v>
      </c>
      <c r="H2826" s="109">
        <v>46.44</v>
      </c>
      <c r="I2826" s="109">
        <v>0</v>
      </c>
      <c r="J2826" s="109">
        <f t="shared" si="44"/>
        <v>38046.44</v>
      </c>
    </row>
    <row r="2827" spans="1:10" s="102" customFormat="1" ht="18" customHeight="1" x14ac:dyDescent="0.2">
      <c r="A2827" s="106" t="s">
        <v>31</v>
      </c>
      <c r="B2827" s="106" t="s">
        <v>13</v>
      </c>
      <c r="C2827" s="107">
        <v>23303</v>
      </c>
      <c r="D2827" s="107">
        <v>42631</v>
      </c>
      <c r="E2827" s="107">
        <v>42635</v>
      </c>
      <c r="F2827" s="108">
        <v>42649</v>
      </c>
      <c r="G2827" s="109">
        <v>31000</v>
      </c>
      <c r="H2827" s="109">
        <v>15.29</v>
      </c>
      <c r="I2827" s="109">
        <v>0</v>
      </c>
      <c r="J2827" s="109">
        <f t="shared" si="44"/>
        <v>31015.29</v>
      </c>
    </row>
    <row r="2828" spans="1:10" s="102" customFormat="1" ht="18" customHeight="1" x14ac:dyDescent="0.2">
      <c r="A2828" s="106" t="s">
        <v>32</v>
      </c>
      <c r="B2828" s="106" t="s">
        <v>17</v>
      </c>
      <c r="C2828" s="107">
        <v>19449</v>
      </c>
      <c r="D2828" s="107">
        <v>43377</v>
      </c>
      <c r="E2828" s="107">
        <v>43381</v>
      </c>
      <c r="F2828" s="108">
        <v>43444</v>
      </c>
      <c r="G2828" s="109">
        <v>42750</v>
      </c>
      <c r="H2828" s="109">
        <v>55.05</v>
      </c>
      <c r="I2828" s="109">
        <v>0</v>
      </c>
      <c r="J2828" s="109">
        <f t="shared" si="44"/>
        <v>42805.05</v>
      </c>
    </row>
    <row r="2829" spans="1:10" s="102" customFormat="1" ht="18" customHeight="1" x14ac:dyDescent="0.2">
      <c r="A2829" s="106" t="s">
        <v>32</v>
      </c>
      <c r="B2829" s="106" t="s">
        <v>17</v>
      </c>
      <c r="C2829" s="107">
        <v>9886</v>
      </c>
      <c r="D2829" s="107">
        <v>43410</v>
      </c>
      <c r="E2829" s="107">
        <v>43433</v>
      </c>
      <c r="F2829" s="108">
        <v>43454</v>
      </c>
      <c r="G2829" s="109">
        <v>9000</v>
      </c>
      <c r="H2829" s="109">
        <v>10.030000000000001</v>
      </c>
      <c r="I2829" s="109">
        <v>0</v>
      </c>
      <c r="J2829" s="109">
        <f t="shared" si="44"/>
        <v>9010.0300000000007</v>
      </c>
    </row>
    <row r="2830" spans="1:10" s="102" customFormat="1" ht="18" customHeight="1" x14ac:dyDescent="0.2">
      <c r="A2830" s="106" t="s">
        <v>32</v>
      </c>
      <c r="B2830" s="106" t="s">
        <v>13</v>
      </c>
      <c r="C2830" s="107">
        <v>9658</v>
      </c>
      <c r="D2830" s="107">
        <v>43228</v>
      </c>
      <c r="E2830" s="107">
        <v>43231</v>
      </c>
      <c r="F2830" s="108">
        <v>43256</v>
      </c>
      <c r="G2830" s="109">
        <v>11000</v>
      </c>
      <c r="H2830" s="109">
        <v>8.44</v>
      </c>
      <c r="I2830" s="109">
        <v>0</v>
      </c>
      <c r="J2830" s="109">
        <f t="shared" si="44"/>
        <v>11008.44</v>
      </c>
    </row>
    <row r="2831" spans="1:10" s="102" customFormat="1" ht="18" customHeight="1" x14ac:dyDescent="0.2">
      <c r="A2831" s="106" t="s">
        <v>32</v>
      </c>
      <c r="B2831" s="106" t="s">
        <v>13</v>
      </c>
      <c r="C2831" s="107">
        <v>14241</v>
      </c>
      <c r="D2831" s="107">
        <v>41865</v>
      </c>
      <c r="E2831" s="107">
        <v>41878</v>
      </c>
      <c r="F2831" s="108">
        <v>41901</v>
      </c>
      <c r="G2831" s="109">
        <v>16500</v>
      </c>
      <c r="H2831" s="109">
        <v>16.5</v>
      </c>
      <c r="I2831" s="109">
        <v>0</v>
      </c>
      <c r="J2831" s="109">
        <f t="shared" si="44"/>
        <v>16516.5</v>
      </c>
    </row>
    <row r="2832" spans="1:10" s="102" customFormat="1" ht="18" customHeight="1" x14ac:dyDescent="0.2">
      <c r="A2832" s="106" t="s">
        <v>32</v>
      </c>
      <c r="B2832" s="106" t="s">
        <v>17</v>
      </c>
      <c r="C2832" s="107">
        <v>14143</v>
      </c>
      <c r="D2832" s="107">
        <v>41852</v>
      </c>
      <c r="E2832" s="107">
        <v>41858</v>
      </c>
      <c r="F2832" s="108">
        <v>41873</v>
      </c>
      <c r="G2832" s="109">
        <v>11000</v>
      </c>
      <c r="H2832" s="109">
        <v>6.42</v>
      </c>
      <c r="I2832" s="109">
        <v>0</v>
      </c>
      <c r="J2832" s="109">
        <f t="shared" si="44"/>
        <v>11006.42</v>
      </c>
    </row>
    <row r="2833" spans="1:10" s="102" customFormat="1" ht="18" customHeight="1" x14ac:dyDescent="0.2">
      <c r="A2833" s="106" t="s">
        <v>32</v>
      </c>
      <c r="B2833" s="106" t="s">
        <v>17</v>
      </c>
      <c r="C2833" s="107">
        <v>10512</v>
      </c>
      <c r="D2833" s="107">
        <v>41933</v>
      </c>
      <c r="E2833" s="107">
        <v>41954</v>
      </c>
      <c r="F2833" s="108">
        <v>41985</v>
      </c>
      <c r="G2833" s="109">
        <v>14500</v>
      </c>
      <c r="H2833" s="109">
        <v>20.94</v>
      </c>
      <c r="I2833" s="109">
        <v>0</v>
      </c>
      <c r="J2833" s="109">
        <f t="shared" si="44"/>
        <v>14520.94</v>
      </c>
    </row>
    <row r="2834" spans="1:10" s="102" customFormat="1" ht="18" customHeight="1" x14ac:dyDescent="0.2">
      <c r="A2834" s="106" t="s">
        <v>32</v>
      </c>
      <c r="B2834" s="106" t="s">
        <v>13</v>
      </c>
      <c r="C2834" s="107">
        <v>9156</v>
      </c>
      <c r="D2834" s="107">
        <v>42066</v>
      </c>
      <c r="E2834" s="107">
        <v>42074</v>
      </c>
      <c r="F2834" s="108">
        <v>42111</v>
      </c>
      <c r="G2834" s="109">
        <v>27000</v>
      </c>
      <c r="H2834" s="109">
        <v>33.75</v>
      </c>
      <c r="I2834" s="109">
        <v>0</v>
      </c>
      <c r="J2834" s="109">
        <f t="shared" si="44"/>
        <v>27033.75</v>
      </c>
    </row>
    <row r="2835" spans="1:10" s="102" customFormat="1" ht="18" customHeight="1" x14ac:dyDescent="0.2">
      <c r="A2835" s="106" t="s">
        <v>32</v>
      </c>
      <c r="B2835" s="106" t="s">
        <v>17</v>
      </c>
      <c r="C2835" s="107">
        <v>17906</v>
      </c>
      <c r="D2835" s="107">
        <v>42068</v>
      </c>
      <c r="E2835" s="107">
        <v>42073</v>
      </c>
      <c r="F2835" s="108">
        <v>42111</v>
      </c>
      <c r="G2835" s="109">
        <v>23500</v>
      </c>
      <c r="H2835" s="109">
        <v>28.08</v>
      </c>
      <c r="I2835" s="109">
        <v>0</v>
      </c>
      <c r="J2835" s="109">
        <f t="shared" si="44"/>
        <v>23528.080000000002</v>
      </c>
    </row>
    <row r="2836" spans="1:10" s="102" customFormat="1" ht="18" customHeight="1" x14ac:dyDescent="0.2">
      <c r="A2836" s="106" t="s">
        <v>32</v>
      </c>
      <c r="B2836" s="106" t="s">
        <v>13</v>
      </c>
      <c r="C2836" s="107">
        <v>16696</v>
      </c>
      <c r="D2836" s="107">
        <v>41640</v>
      </c>
      <c r="E2836" s="107">
        <v>41647</v>
      </c>
      <c r="F2836" s="108">
        <v>41670</v>
      </c>
      <c r="G2836" s="109">
        <v>62500</v>
      </c>
      <c r="H2836" s="109">
        <v>52.08</v>
      </c>
      <c r="I2836" s="109">
        <v>0</v>
      </c>
      <c r="J2836" s="109">
        <f t="shared" si="44"/>
        <v>62552.08</v>
      </c>
    </row>
    <row r="2837" spans="1:10" s="102" customFormat="1" ht="18" customHeight="1" x14ac:dyDescent="0.2">
      <c r="A2837" s="106" t="s">
        <v>32</v>
      </c>
      <c r="B2837" s="106" t="s">
        <v>13</v>
      </c>
      <c r="C2837" s="107">
        <v>15061</v>
      </c>
      <c r="D2837" s="107">
        <v>42917</v>
      </c>
      <c r="E2837" s="107">
        <v>42943</v>
      </c>
      <c r="F2837" s="108">
        <v>42951</v>
      </c>
      <c r="G2837" s="109">
        <v>38000</v>
      </c>
      <c r="H2837" s="109">
        <v>35.4</v>
      </c>
      <c r="I2837" s="109">
        <v>0</v>
      </c>
      <c r="J2837" s="109">
        <f t="shared" si="44"/>
        <v>38035.4</v>
      </c>
    </row>
    <row r="2838" spans="1:10" s="102" customFormat="1" ht="18" customHeight="1" x14ac:dyDescent="0.2">
      <c r="A2838" s="106" t="s">
        <v>31</v>
      </c>
      <c r="B2838" s="106" t="s">
        <v>13</v>
      </c>
      <c r="C2838" s="107">
        <v>22608</v>
      </c>
      <c r="D2838" s="107">
        <v>42611</v>
      </c>
      <c r="E2838" s="107">
        <v>42614</v>
      </c>
      <c r="F2838" s="108">
        <v>42739</v>
      </c>
      <c r="G2838" s="109">
        <v>30000</v>
      </c>
      <c r="H2838" s="109">
        <v>105.21</v>
      </c>
      <c r="I2838" s="109">
        <v>0</v>
      </c>
      <c r="J2838" s="109">
        <f t="shared" si="44"/>
        <v>30105.21</v>
      </c>
    </row>
    <row r="2839" spans="1:10" s="102" customFormat="1" ht="18" customHeight="1" x14ac:dyDescent="0.2">
      <c r="A2839" s="106" t="s">
        <v>32</v>
      </c>
      <c r="B2839" s="106" t="s">
        <v>13</v>
      </c>
      <c r="C2839" s="107">
        <v>17713</v>
      </c>
      <c r="D2839" s="107">
        <v>43433</v>
      </c>
      <c r="E2839" s="107">
        <v>43451</v>
      </c>
      <c r="F2839" s="108">
        <v>43480</v>
      </c>
      <c r="G2839" s="109">
        <v>38000</v>
      </c>
      <c r="H2839" s="109">
        <v>48.93</v>
      </c>
      <c r="I2839" s="109">
        <v>0</v>
      </c>
      <c r="J2839" s="109">
        <f t="shared" si="44"/>
        <v>38048.93</v>
      </c>
    </row>
    <row r="2840" spans="1:10" s="102" customFormat="1" ht="18" customHeight="1" x14ac:dyDescent="0.2">
      <c r="A2840" s="106" t="s">
        <v>32</v>
      </c>
      <c r="B2840" s="106" t="s">
        <v>13</v>
      </c>
      <c r="C2840" s="107">
        <v>12406</v>
      </c>
      <c r="D2840" s="107">
        <v>43334</v>
      </c>
      <c r="E2840" s="107">
        <v>43340</v>
      </c>
      <c r="F2840" s="108">
        <v>43354</v>
      </c>
      <c r="G2840" s="109">
        <v>51500</v>
      </c>
      <c r="H2840" s="109">
        <v>28.22</v>
      </c>
      <c r="I2840" s="109">
        <v>0</v>
      </c>
      <c r="J2840" s="109">
        <f t="shared" si="44"/>
        <v>51528.22</v>
      </c>
    </row>
    <row r="2841" spans="1:10" s="102" customFormat="1" ht="18" customHeight="1" x14ac:dyDescent="0.2">
      <c r="A2841" s="106" t="s">
        <v>32</v>
      </c>
      <c r="B2841" s="106" t="s">
        <v>13</v>
      </c>
      <c r="C2841" s="107">
        <v>12306</v>
      </c>
      <c r="D2841" s="107">
        <v>42699</v>
      </c>
      <c r="E2841" s="107">
        <v>42726</v>
      </c>
      <c r="F2841" s="108">
        <v>42759</v>
      </c>
      <c r="G2841" s="109">
        <v>37000</v>
      </c>
      <c r="H2841" s="109">
        <v>60.82</v>
      </c>
      <c r="I2841" s="109">
        <v>0</v>
      </c>
      <c r="J2841" s="109">
        <f t="shared" si="44"/>
        <v>37060.82</v>
      </c>
    </row>
    <row r="2842" spans="1:10" s="102" customFormat="1" ht="18" customHeight="1" x14ac:dyDescent="0.2">
      <c r="A2842" s="106" t="s">
        <v>32</v>
      </c>
      <c r="B2842" s="106" t="s">
        <v>13</v>
      </c>
      <c r="C2842" s="107">
        <v>18667</v>
      </c>
      <c r="D2842" s="107">
        <v>41952</v>
      </c>
      <c r="E2842" s="107">
        <v>41976</v>
      </c>
      <c r="F2842" s="108">
        <v>41989</v>
      </c>
      <c r="G2842" s="109">
        <v>46000</v>
      </c>
      <c r="H2842" s="109">
        <v>47.28</v>
      </c>
      <c r="I2842" s="109">
        <v>0</v>
      </c>
      <c r="J2842" s="109">
        <f t="shared" si="44"/>
        <v>46047.28</v>
      </c>
    </row>
    <row r="2843" spans="1:10" s="102" customFormat="1" ht="18" customHeight="1" x14ac:dyDescent="0.2">
      <c r="A2843" s="106" t="s">
        <v>41</v>
      </c>
      <c r="B2843" s="106" t="s">
        <v>13</v>
      </c>
      <c r="C2843" s="107">
        <v>18667</v>
      </c>
      <c r="D2843" s="107">
        <v>41952</v>
      </c>
      <c r="E2843" s="107">
        <v>41976</v>
      </c>
      <c r="F2843" s="108">
        <v>42019</v>
      </c>
      <c r="G2843" s="109">
        <v>46000</v>
      </c>
      <c r="H2843" s="109">
        <v>85.61</v>
      </c>
      <c r="I2843" s="109">
        <v>0</v>
      </c>
      <c r="J2843" s="109">
        <f t="shared" si="44"/>
        <v>46085.61</v>
      </c>
    </row>
    <row r="2844" spans="1:10" s="102" customFormat="1" ht="18" customHeight="1" x14ac:dyDescent="0.2">
      <c r="A2844" s="106" t="s">
        <v>35</v>
      </c>
      <c r="B2844" s="106" t="s">
        <v>13</v>
      </c>
      <c r="C2844" s="107">
        <v>18667</v>
      </c>
      <c r="D2844" s="107">
        <v>41952</v>
      </c>
      <c r="E2844" s="107">
        <v>41976</v>
      </c>
      <c r="F2844" s="108">
        <v>41989</v>
      </c>
      <c r="G2844" s="109">
        <v>46000</v>
      </c>
      <c r="H2844" s="109">
        <v>47.28</v>
      </c>
      <c r="I2844" s="109">
        <v>0</v>
      </c>
      <c r="J2844" s="109">
        <f t="shared" si="44"/>
        <v>46047.28</v>
      </c>
    </row>
    <row r="2845" spans="1:10" s="102" customFormat="1" ht="18" customHeight="1" x14ac:dyDescent="0.2">
      <c r="A2845" s="106" t="s">
        <v>42</v>
      </c>
      <c r="B2845" s="106" t="s">
        <v>13</v>
      </c>
      <c r="C2845" s="107">
        <v>18667</v>
      </c>
      <c r="D2845" s="107">
        <v>41952</v>
      </c>
      <c r="E2845" s="107">
        <v>41976</v>
      </c>
      <c r="F2845" s="108">
        <v>42019</v>
      </c>
      <c r="G2845" s="109">
        <v>46000</v>
      </c>
      <c r="H2845" s="109">
        <v>85.61</v>
      </c>
      <c r="I2845" s="109">
        <v>0</v>
      </c>
      <c r="J2845" s="109">
        <f t="shared" si="44"/>
        <v>46085.61</v>
      </c>
    </row>
    <row r="2846" spans="1:10" s="102" customFormat="1" ht="18" customHeight="1" x14ac:dyDescent="0.2">
      <c r="A2846" s="106" t="s">
        <v>37</v>
      </c>
      <c r="B2846" s="106" t="s">
        <v>13</v>
      </c>
      <c r="C2846" s="107">
        <v>24317</v>
      </c>
      <c r="D2846" s="107">
        <v>43345</v>
      </c>
      <c r="E2846" s="107">
        <v>43371</v>
      </c>
      <c r="F2846" s="108">
        <v>43371</v>
      </c>
      <c r="G2846" s="109">
        <v>20000</v>
      </c>
      <c r="H2846" s="109">
        <f>7.12+7.12</f>
        <v>14.24</v>
      </c>
      <c r="I2846" s="109">
        <v>0</v>
      </c>
      <c r="J2846" s="109">
        <f t="shared" si="44"/>
        <v>20014.240000000002</v>
      </c>
    </row>
    <row r="2847" spans="1:10" s="102" customFormat="1" ht="18" customHeight="1" x14ac:dyDescent="0.2">
      <c r="A2847" s="106" t="s">
        <v>32</v>
      </c>
      <c r="B2847" s="106" t="s">
        <v>13</v>
      </c>
      <c r="C2847" s="107">
        <v>9686</v>
      </c>
      <c r="D2847" s="107">
        <v>42810</v>
      </c>
      <c r="E2847" s="107">
        <v>42832</v>
      </c>
      <c r="F2847" s="108">
        <v>42850</v>
      </c>
      <c r="G2847" s="109">
        <v>21000</v>
      </c>
      <c r="H2847" s="109">
        <v>23.01</v>
      </c>
      <c r="I2847" s="109">
        <v>0</v>
      </c>
      <c r="J2847" s="109">
        <f t="shared" si="44"/>
        <v>21023.01</v>
      </c>
    </row>
    <row r="2848" spans="1:10" s="102" customFormat="1" ht="18" customHeight="1" x14ac:dyDescent="0.2">
      <c r="A2848" s="106" t="s">
        <v>31</v>
      </c>
      <c r="B2848" s="106" t="s">
        <v>17</v>
      </c>
      <c r="C2848" s="107">
        <v>19913</v>
      </c>
      <c r="D2848" s="107">
        <v>41810</v>
      </c>
      <c r="E2848" s="107">
        <v>41835</v>
      </c>
      <c r="F2848" s="108">
        <v>41865</v>
      </c>
      <c r="G2848" s="109">
        <v>25000</v>
      </c>
      <c r="H2848" s="109">
        <v>38.19</v>
      </c>
      <c r="I2848" s="109">
        <v>0</v>
      </c>
      <c r="J2848" s="109">
        <f t="shared" si="44"/>
        <v>25038.19</v>
      </c>
    </row>
    <row r="2849" spans="1:10" s="102" customFormat="1" ht="18" customHeight="1" x14ac:dyDescent="0.2">
      <c r="A2849" s="106" t="s">
        <v>33</v>
      </c>
      <c r="B2849" s="106" t="s">
        <v>17</v>
      </c>
      <c r="C2849" s="107">
        <v>19913</v>
      </c>
      <c r="D2849" s="107">
        <v>41810</v>
      </c>
      <c r="E2849" s="107">
        <v>41835</v>
      </c>
      <c r="F2849" s="108">
        <v>41865</v>
      </c>
      <c r="G2849" s="109">
        <v>25000</v>
      </c>
      <c r="H2849" s="109">
        <v>38.19</v>
      </c>
      <c r="I2849" s="109">
        <v>0</v>
      </c>
      <c r="J2849" s="109">
        <f t="shared" si="44"/>
        <v>25038.19</v>
      </c>
    </row>
    <row r="2850" spans="1:10" s="102" customFormat="1" ht="18" customHeight="1" x14ac:dyDescent="0.2">
      <c r="A2850" s="106" t="s">
        <v>170</v>
      </c>
      <c r="B2850" s="106" t="s">
        <v>17</v>
      </c>
      <c r="C2850" s="107">
        <v>19913</v>
      </c>
      <c r="D2850" s="107">
        <v>41810</v>
      </c>
      <c r="E2850" s="107">
        <v>41835</v>
      </c>
      <c r="F2850" s="108">
        <v>41865</v>
      </c>
      <c r="G2850" s="109">
        <v>25000</v>
      </c>
      <c r="H2850" s="109">
        <v>38.19</v>
      </c>
      <c r="I2850" s="109">
        <v>0</v>
      </c>
      <c r="J2850" s="109">
        <f t="shared" si="44"/>
        <v>25038.19</v>
      </c>
    </row>
    <row r="2851" spans="1:10" s="102" customFormat="1" ht="18" customHeight="1" x14ac:dyDescent="0.2">
      <c r="A2851" s="106" t="s">
        <v>32</v>
      </c>
      <c r="B2851" s="106" t="s">
        <v>17</v>
      </c>
      <c r="C2851" s="107">
        <v>7024</v>
      </c>
      <c r="D2851" s="107">
        <v>43095</v>
      </c>
      <c r="E2851" s="107">
        <v>43102</v>
      </c>
      <c r="F2851" s="108">
        <v>43452</v>
      </c>
      <c r="G2851" s="109">
        <v>7500</v>
      </c>
      <c r="H2851" s="109">
        <v>24.52</v>
      </c>
      <c r="I2851" s="109">
        <v>0</v>
      </c>
      <c r="J2851" s="109">
        <f t="shared" si="44"/>
        <v>7524.52</v>
      </c>
    </row>
    <row r="2852" spans="1:10" s="102" customFormat="1" ht="18" customHeight="1" x14ac:dyDescent="0.2">
      <c r="A2852" s="106" t="s">
        <v>32</v>
      </c>
      <c r="B2852" s="106" t="s">
        <v>17</v>
      </c>
      <c r="C2852" s="107">
        <v>8270</v>
      </c>
      <c r="D2852" s="107">
        <v>42619</v>
      </c>
      <c r="E2852" s="107">
        <v>42650</v>
      </c>
      <c r="F2852" s="108">
        <v>42739</v>
      </c>
      <c r="G2852" s="109">
        <v>7500</v>
      </c>
      <c r="H2852" s="109">
        <v>23.32</v>
      </c>
      <c r="I2852" s="109">
        <v>0</v>
      </c>
      <c r="J2852" s="109">
        <f t="shared" si="44"/>
        <v>7523.32</v>
      </c>
    </row>
    <row r="2853" spans="1:10" s="102" customFormat="1" ht="18" customHeight="1" x14ac:dyDescent="0.2">
      <c r="A2853" s="106" t="s">
        <v>32</v>
      </c>
      <c r="B2853" s="106" t="s">
        <v>13</v>
      </c>
      <c r="C2853" s="107">
        <v>9906</v>
      </c>
      <c r="D2853" s="107">
        <v>41793</v>
      </c>
      <c r="E2853" s="107">
        <v>41802</v>
      </c>
      <c r="F2853" s="108">
        <v>41828</v>
      </c>
      <c r="G2853" s="109">
        <v>14000</v>
      </c>
      <c r="H2853" s="109">
        <v>13.61</v>
      </c>
      <c r="I2853" s="109">
        <v>0</v>
      </c>
      <c r="J2853" s="109">
        <f t="shared" si="44"/>
        <v>14013.61</v>
      </c>
    </row>
    <row r="2854" spans="1:10" s="102" customFormat="1" ht="18" customHeight="1" x14ac:dyDescent="0.2">
      <c r="A2854" s="106" t="s">
        <v>31</v>
      </c>
      <c r="B2854" s="106" t="s">
        <v>17</v>
      </c>
      <c r="C2854" s="107">
        <v>19510</v>
      </c>
      <c r="D2854" s="107">
        <v>43137</v>
      </c>
      <c r="E2854" s="107">
        <v>43145</v>
      </c>
      <c r="F2854" s="108">
        <v>43201</v>
      </c>
      <c r="G2854" s="109">
        <v>78000</v>
      </c>
      <c r="H2854" s="109">
        <v>128.95000000000002</v>
      </c>
      <c r="I2854" s="109">
        <v>0</v>
      </c>
      <c r="J2854" s="109">
        <f t="shared" si="44"/>
        <v>78128.95</v>
      </c>
    </row>
    <row r="2855" spans="1:10" s="102" customFormat="1" ht="18" customHeight="1" x14ac:dyDescent="0.2">
      <c r="A2855" s="106" t="s">
        <v>31</v>
      </c>
      <c r="B2855" s="106" t="s">
        <v>13</v>
      </c>
      <c r="C2855" s="107">
        <v>19502</v>
      </c>
      <c r="D2855" s="107">
        <v>43222</v>
      </c>
      <c r="E2855" s="107">
        <v>43242</v>
      </c>
      <c r="F2855" s="108">
        <v>43255</v>
      </c>
      <c r="G2855" s="109">
        <v>19000</v>
      </c>
      <c r="H2855" s="109">
        <v>17.18</v>
      </c>
      <c r="I2855" s="109">
        <v>0</v>
      </c>
      <c r="J2855" s="109">
        <f t="shared" si="44"/>
        <v>19017.18</v>
      </c>
    </row>
    <row r="2856" spans="1:10" s="102" customFormat="1" ht="18" customHeight="1" x14ac:dyDescent="0.2">
      <c r="A2856" s="106" t="s">
        <v>33</v>
      </c>
      <c r="B2856" s="106" t="s">
        <v>13</v>
      </c>
      <c r="C2856" s="107">
        <v>19502</v>
      </c>
      <c r="D2856" s="107">
        <v>43222</v>
      </c>
      <c r="E2856" s="107">
        <v>43242</v>
      </c>
      <c r="F2856" s="108">
        <v>43255</v>
      </c>
      <c r="G2856" s="109">
        <v>19000</v>
      </c>
      <c r="H2856" s="109">
        <v>17.18</v>
      </c>
      <c r="I2856" s="109">
        <v>0</v>
      </c>
      <c r="J2856" s="109">
        <f t="shared" si="44"/>
        <v>19017.18</v>
      </c>
    </row>
    <row r="2857" spans="1:10" s="102" customFormat="1" ht="18" customHeight="1" x14ac:dyDescent="0.2">
      <c r="A2857" s="106" t="s">
        <v>32</v>
      </c>
      <c r="B2857" s="106" t="s">
        <v>13</v>
      </c>
      <c r="C2857" s="107">
        <v>17899</v>
      </c>
      <c r="D2857" s="107">
        <v>42147</v>
      </c>
      <c r="E2857" s="107">
        <v>42152</v>
      </c>
      <c r="F2857" s="108">
        <v>42194</v>
      </c>
      <c r="G2857" s="109">
        <v>20500</v>
      </c>
      <c r="H2857" s="109">
        <v>26.76</v>
      </c>
      <c r="I2857" s="109">
        <v>0</v>
      </c>
      <c r="J2857" s="109">
        <f t="shared" si="44"/>
        <v>20526.759999999998</v>
      </c>
    </row>
    <row r="2858" spans="1:10" s="102" customFormat="1" ht="18" customHeight="1" x14ac:dyDescent="0.2">
      <c r="A2858" s="106" t="s">
        <v>32</v>
      </c>
      <c r="B2858" s="106" t="s">
        <v>13</v>
      </c>
      <c r="C2858" s="107">
        <v>12582</v>
      </c>
      <c r="D2858" s="107">
        <v>42453</v>
      </c>
      <c r="E2858" s="107">
        <v>42457</v>
      </c>
      <c r="F2858" s="108">
        <v>42471</v>
      </c>
      <c r="G2858" s="109">
        <v>17000</v>
      </c>
      <c r="H2858" s="109">
        <v>8.3800000000000008</v>
      </c>
      <c r="I2858" s="109">
        <v>0</v>
      </c>
      <c r="J2858" s="109">
        <f t="shared" si="44"/>
        <v>17008.38</v>
      </c>
    </row>
    <row r="2859" spans="1:10" s="102" customFormat="1" ht="18" customHeight="1" x14ac:dyDescent="0.2">
      <c r="A2859" s="106" t="s">
        <v>32</v>
      </c>
      <c r="B2859" s="106" t="s">
        <v>13</v>
      </c>
      <c r="C2859" s="107">
        <v>17255</v>
      </c>
      <c r="D2859" s="107">
        <v>41880</v>
      </c>
      <c r="E2859" s="107">
        <v>41885</v>
      </c>
      <c r="F2859" s="108">
        <v>41908</v>
      </c>
      <c r="G2859" s="109">
        <v>29500</v>
      </c>
      <c r="H2859" s="109">
        <v>22.94</v>
      </c>
      <c r="I2859" s="109">
        <v>0</v>
      </c>
      <c r="J2859" s="109">
        <f t="shared" si="44"/>
        <v>29522.94</v>
      </c>
    </row>
    <row r="2860" spans="1:10" s="102" customFormat="1" ht="18" customHeight="1" x14ac:dyDescent="0.2">
      <c r="A2860" s="106" t="s">
        <v>32</v>
      </c>
      <c r="B2860" s="106" t="s">
        <v>17</v>
      </c>
      <c r="C2860" s="107">
        <v>13912</v>
      </c>
      <c r="D2860" s="107">
        <v>42770</v>
      </c>
      <c r="E2860" s="107">
        <v>42773</v>
      </c>
      <c r="F2860" s="108">
        <v>42802</v>
      </c>
      <c r="G2860" s="109">
        <v>16000</v>
      </c>
      <c r="H2860" s="109">
        <v>7.6</v>
      </c>
      <c r="I2860" s="109">
        <v>0</v>
      </c>
      <c r="J2860" s="109">
        <f t="shared" si="44"/>
        <v>16007.6</v>
      </c>
    </row>
    <row r="2861" spans="1:10" s="102" customFormat="1" ht="18" customHeight="1" x14ac:dyDescent="0.2">
      <c r="A2861" s="106" t="s">
        <v>32</v>
      </c>
      <c r="B2861" s="106" t="s">
        <v>13</v>
      </c>
      <c r="C2861" s="107">
        <v>19700</v>
      </c>
      <c r="D2861" s="107">
        <v>41789</v>
      </c>
      <c r="E2861" s="107">
        <v>41794</v>
      </c>
      <c r="F2861" s="108">
        <v>41815</v>
      </c>
      <c r="G2861" s="109">
        <v>44000</v>
      </c>
      <c r="H2861" s="109">
        <v>31.78</v>
      </c>
      <c r="I2861" s="109">
        <v>0</v>
      </c>
      <c r="J2861" s="109">
        <f t="shared" si="44"/>
        <v>44031.78</v>
      </c>
    </row>
    <row r="2862" spans="1:10" s="102" customFormat="1" ht="18" customHeight="1" x14ac:dyDescent="0.2">
      <c r="A2862" s="106" t="s">
        <v>35</v>
      </c>
      <c r="B2862" s="106" t="s">
        <v>13</v>
      </c>
      <c r="C2862" s="107">
        <v>19700</v>
      </c>
      <c r="D2862" s="107">
        <v>41789</v>
      </c>
      <c r="E2862" s="107">
        <v>41794</v>
      </c>
      <c r="F2862" s="108">
        <v>41815</v>
      </c>
      <c r="G2862" s="109">
        <v>44000</v>
      </c>
      <c r="H2862" s="109">
        <v>31.78</v>
      </c>
      <c r="I2862" s="109">
        <v>0</v>
      </c>
      <c r="J2862" s="109">
        <f t="shared" si="44"/>
        <v>44031.78</v>
      </c>
    </row>
    <row r="2863" spans="1:10" s="102" customFormat="1" ht="18" customHeight="1" x14ac:dyDescent="0.2">
      <c r="A2863" s="106" t="s">
        <v>39</v>
      </c>
      <c r="B2863" s="106" t="s">
        <v>13</v>
      </c>
      <c r="C2863" s="107">
        <v>19700</v>
      </c>
      <c r="D2863" s="107">
        <v>41789</v>
      </c>
      <c r="E2863" s="107">
        <v>41794</v>
      </c>
      <c r="F2863" s="108">
        <v>41815</v>
      </c>
      <c r="G2863" s="109">
        <v>44000</v>
      </c>
      <c r="H2863" s="109">
        <v>31.78</v>
      </c>
      <c r="I2863" s="109">
        <v>0</v>
      </c>
      <c r="J2863" s="109">
        <f t="shared" si="44"/>
        <v>44031.78</v>
      </c>
    </row>
    <row r="2864" spans="1:10" s="102" customFormat="1" ht="18" customHeight="1" x14ac:dyDescent="0.2">
      <c r="A2864" s="106" t="s">
        <v>32</v>
      </c>
      <c r="B2864" s="106" t="s">
        <v>17</v>
      </c>
      <c r="C2864" s="107">
        <v>8552</v>
      </c>
      <c r="D2864" s="107">
        <v>41722</v>
      </c>
      <c r="E2864" s="107">
        <v>41733</v>
      </c>
      <c r="F2864" s="108">
        <v>41752</v>
      </c>
      <c r="G2864" s="109">
        <v>8000</v>
      </c>
      <c r="H2864" s="109">
        <v>6.67</v>
      </c>
      <c r="I2864" s="109">
        <v>0</v>
      </c>
      <c r="J2864" s="109">
        <f t="shared" si="44"/>
        <v>8006.67</v>
      </c>
    </row>
    <row r="2865" spans="1:10" s="102" customFormat="1" ht="18" customHeight="1" x14ac:dyDescent="0.2">
      <c r="A2865" s="106" t="s">
        <v>32</v>
      </c>
      <c r="B2865" s="106" t="s">
        <v>17</v>
      </c>
      <c r="C2865" s="107">
        <v>12934</v>
      </c>
      <c r="D2865" s="107">
        <v>41947</v>
      </c>
      <c r="E2865" s="107">
        <v>41984</v>
      </c>
      <c r="F2865" s="108">
        <v>42040</v>
      </c>
      <c r="G2865" s="109">
        <v>21000</v>
      </c>
      <c r="H2865" s="109">
        <v>54.25</v>
      </c>
      <c r="I2865" s="109">
        <v>0</v>
      </c>
      <c r="J2865" s="109">
        <f t="shared" si="44"/>
        <v>21054.25</v>
      </c>
    </row>
    <row r="2866" spans="1:10" s="102" customFormat="1" ht="18" customHeight="1" x14ac:dyDescent="0.2">
      <c r="A2866" s="106" t="s">
        <v>32</v>
      </c>
      <c r="B2866" s="106" t="s">
        <v>13</v>
      </c>
      <c r="C2866" s="107">
        <v>7446</v>
      </c>
      <c r="D2866" s="107">
        <v>41760</v>
      </c>
      <c r="E2866" s="107">
        <v>41773</v>
      </c>
      <c r="F2866" s="108">
        <v>41789</v>
      </c>
      <c r="G2866" s="109">
        <v>23000</v>
      </c>
      <c r="H2866" s="109">
        <v>18.53</v>
      </c>
      <c r="I2866" s="109">
        <v>0</v>
      </c>
      <c r="J2866" s="109">
        <f t="shared" si="44"/>
        <v>23018.53</v>
      </c>
    </row>
    <row r="2867" spans="1:10" s="102" customFormat="1" ht="18" customHeight="1" x14ac:dyDescent="0.2">
      <c r="A2867" s="106" t="s">
        <v>32</v>
      </c>
      <c r="B2867" s="106" t="s">
        <v>13</v>
      </c>
      <c r="C2867" s="107">
        <v>16022</v>
      </c>
      <c r="D2867" s="107">
        <v>41733</v>
      </c>
      <c r="E2867" s="107">
        <v>41739</v>
      </c>
      <c r="F2867" s="108">
        <v>41751</v>
      </c>
      <c r="G2867" s="109">
        <v>21000</v>
      </c>
      <c r="H2867" s="109">
        <v>10.5</v>
      </c>
      <c r="I2867" s="109">
        <v>0</v>
      </c>
      <c r="J2867" s="109">
        <f t="shared" si="44"/>
        <v>21010.5</v>
      </c>
    </row>
    <row r="2868" spans="1:10" s="102" customFormat="1" ht="18" customHeight="1" x14ac:dyDescent="0.2">
      <c r="A2868" s="106" t="s">
        <v>31</v>
      </c>
      <c r="B2868" s="106" t="s">
        <v>13</v>
      </c>
      <c r="C2868" s="107">
        <v>26893</v>
      </c>
      <c r="D2868" s="107">
        <v>42991</v>
      </c>
      <c r="E2868" s="107">
        <v>42996</v>
      </c>
      <c r="F2868" s="108">
        <v>43048</v>
      </c>
      <c r="G2868" s="109">
        <v>43000</v>
      </c>
      <c r="H2868" s="109">
        <v>67.16</v>
      </c>
      <c r="I2868" s="109">
        <v>0</v>
      </c>
      <c r="J2868" s="109">
        <f t="shared" si="44"/>
        <v>43067.16</v>
      </c>
    </row>
    <row r="2869" spans="1:10" s="102" customFormat="1" ht="18" customHeight="1" x14ac:dyDescent="0.2">
      <c r="A2869" s="106" t="s">
        <v>33</v>
      </c>
      <c r="B2869" s="106" t="s">
        <v>13</v>
      </c>
      <c r="C2869" s="107">
        <v>26893</v>
      </c>
      <c r="D2869" s="107">
        <v>42991</v>
      </c>
      <c r="E2869" s="107">
        <v>42996</v>
      </c>
      <c r="F2869" s="108">
        <v>43048</v>
      </c>
      <c r="G2869" s="109">
        <v>43000</v>
      </c>
      <c r="H2869" s="109">
        <v>67.16</v>
      </c>
      <c r="I2869" s="109">
        <v>0</v>
      </c>
      <c r="J2869" s="109">
        <f t="shared" si="44"/>
        <v>43067.16</v>
      </c>
    </row>
    <row r="2870" spans="1:10" s="102" customFormat="1" ht="18" customHeight="1" x14ac:dyDescent="0.2">
      <c r="A2870" s="106" t="s">
        <v>170</v>
      </c>
      <c r="B2870" s="106" t="s">
        <v>13</v>
      </c>
      <c r="C2870" s="107">
        <v>26893</v>
      </c>
      <c r="D2870" s="107">
        <v>42991</v>
      </c>
      <c r="E2870" s="107">
        <v>42996</v>
      </c>
      <c r="F2870" s="108">
        <v>43048</v>
      </c>
      <c r="G2870" s="109">
        <v>129000</v>
      </c>
      <c r="H2870" s="109">
        <v>201.46</v>
      </c>
      <c r="I2870" s="109">
        <v>0</v>
      </c>
      <c r="J2870" s="109">
        <f t="shared" si="44"/>
        <v>129201.46</v>
      </c>
    </row>
    <row r="2871" spans="1:10" s="102" customFormat="1" ht="18" customHeight="1" x14ac:dyDescent="0.2">
      <c r="A2871" s="106" t="s">
        <v>31</v>
      </c>
      <c r="B2871" s="106" t="s">
        <v>17</v>
      </c>
      <c r="C2871" s="107">
        <v>21436</v>
      </c>
      <c r="D2871" s="107">
        <v>41657</v>
      </c>
      <c r="E2871" s="107">
        <v>41684</v>
      </c>
      <c r="F2871" s="108">
        <v>41710</v>
      </c>
      <c r="G2871" s="109">
        <v>50000</v>
      </c>
      <c r="H2871" s="109">
        <v>73.61</v>
      </c>
      <c r="I2871" s="109">
        <v>0</v>
      </c>
      <c r="J2871" s="109">
        <f t="shared" si="44"/>
        <v>50073.61</v>
      </c>
    </row>
    <row r="2872" spans="1:10" s="102" customFormat="1" ht="18" customHeight="1" x14ac:dyDescent="0.2">
      <c r="A2872" s="106" t="s">
        <v>33</v>
      </c>
      <c r="B2872" s="106" t="s">
        <v>17</v>
      </c>
      <c r="C2872" s="107">
        <v>21436</v>
      </c>
      <c r="D2872" s="107">
        <v>41657</v>
      </c>
      <c r="E2872" s="107">
        <v>41684</v>
      </c>
      <c r="F2872" s="108">
        <v>41710</v>
      </c>
      <c r="G2872" s="109">
        <v>50000</v>
      </c>
      <c r="H2872" s="109">
        <v>73.61</v>
      </c>
      <c r="I2872" s="109">
        <v>0</v>
      </c>
      <c r="J2872" s="109">
        <f t="shared" si="44"/>
        <v>50073.61</v>
      </c>
    </row>
    <row r="2873" spans="1:10" s="102" customFormat="1" ht="18" customHeight="1" x14ac:dyDescent="0.2">
      <c r="A2873" s="106" t="s">
        <v>170</v>
      </c>
      <c r="B2873" s="106" t="s">
        <v>17</v>
      </c>
      <c r="C2873" s="107">
        <v>21436</v>
      </c>
      <c r="D2873" s="107">
        <v>41657</v>
      </c>
      <c r="E2873" s="107">
        <v>41684</v>
      </c>
      <c r="F2873" s="108">
        <v>41710</v>
      </c>
      <c r="G2873" s="109">
        <v>50000</v>
      </c>
      <c r="H2873" s="109">
        <v>73.61</v>
      </c>
      <c r="I2873" s="109">
        <v>0</v>
      </c>
      <c r="J2873" s="109">
        <f t="shared" si="44"/>
        <v>50073.61</v>
      </c>
    </row>
    <row r="2874" spans="1:10" s="102" customFormat="1" ht="18" customHeight="1" x14ac:dyDescent="0.2">
      <c r="A2874" s="106" t="s">
        <v>32</v>
      </c>
      <c r="B2874" s="106" t="s">
        <v>17</v>
      </c>
      <c r="C2874" s="107">
        <v>10608</v>
      </c>
      <c r="D2874" s="107">
        <v>42684</v>
      </c>
      <c r="E2874" s="107">
        <v>42695</v>
      </c>
      <c r="F2874" s="108">
        <v>42709</v>
      </c>
      <c r="G2874" s="109">
        <v>12000</v>
      </c>
      <c r="H2874" s="109">
        <v>8.2200000000000006</v>
      </c>
      <c r="I2874" s="109">
        <v>0</v>
      </c>
      <c r="J2874" s="109">
        <f t="shared" si="44"/>
        <v>12008.22</v>
      </c>
    </row>
    <row r="2875" spans="1:10" s="102" customFormat="1" ht="18" customHeight="1" x14ac:dyDescent="0.2">
      <c r="A2875" s="106" t="s">
        <v>32</v>
      </c>
      <c r="B2875" s="106" t="s">
        <v>17</v>
      </c>
      <c r="C2875" s="107">
        <v>11026</v>
      </c>
      <c r="D2875" s="107">
        <v>42795</v>
      </c>
      <c r="E2875" s="107">
        <v>42796</v>
      </c>
      <c r="F2875" s="108">
        <v>42822</v>
      </c>
      <c r="G2875" s="109">
        <v>11500</v>
      </c>
      <c r="H2875" s="109">
        <v>8.48</v>
      </c>
      <c r="I2875" s="109">
        <v>0</v>
      </c>
      <c r="J2875" s="109">
        <f t="shared" si="44"/>
        <v>11508.48</v>
      </c>
    </row>
    <row r="2876" spans="1:10" s="102" customFormat="1" ht="18" customHeight="1" x14ac:dyDescent="0.2">
      <c r="A2876" s="106" t="s">
        <v>32</v>
      </c>
      <c r="B2876" s="106" t="s">
        <v>13</v>
      </c>
      <c r="C2876" s="107">
        <v>19024</v>
      </c>
      <c r="D2876" s="107">
        <v>43163</v>
      </c>
      <c r="E2876" s="107">
        <v>43165</v>
      </c>
      <c r="F2876" s="108">
        <v>43185</v>
      </c>
      <c r="G2876" s="109">
        <v>25500</v>
      </c>
      <c r="H2876" s="109">
        <v>13.690000000000001</v>
      </c>
      <c r="I2876" s="109">
        <v>0</v>
      </c>
      <c r="J2876" s="109">
        <f t="shared" si="44"/>
        <v>25513.69</v>
      </c>
    </row>
    <row r="2877" spans="1:10" s="102" customFormat="1" ht="18" customHeight="1" x14ac:dyDescent="0.2">
      <c r="A2877" s="106" t="s">
        <v>32</v>
      </c>
      <c r="B2877" s="106" t="s">
        <v>13</v>
      </c>
      <c r="C2877" s="107">
        <v>8897</v>
      </c>
      <c r="D2877" s="107">
        <v>43188</v>
      </c>
      <c r="E2877" s="107">
        <v>43209</v>
      </c>
      <c r="F2877" s="108">
        <v>43272</v>
      </c>
      <c r="G2877" s="109">
        <v>22000</v>
      </c>
      <c r="H2877" s="109">
        <v>47.82</v>
      </c>
      <c r="I2877" s="109">
        <v>0</v>
      </c>
      <c r="J2877" s="109">
        <f t="shared" si="44"/>
        <v>22047.82</v>
      </c>
    </row>
    <row r="2878" spans="1:10" s="102" customFormat="1" ht="18" customHeight="1" x14ac:dyDescent="0.2">
      <c r="A2878" s="106" t="s">
        <v>32</v>
      </c>
      <c r="B2878" s="106" t="s">
        <v>13</v>
      </c>
      <c r="C2878" s="107">
        <v>17321</v>
      </c>
      <c r="D2878" s="107">
        <v>41919</v>
      </c>
      <c r="E2878" s="107">
        <v>41927</v>
      </c>
      <c r="F2878" s="108">
        <v>41961</v>
      </c>
      <c r="G2878" s="109">
        <v>16500</v>
      </c>
      <c r="H2878" s="109">
        <v>19.25</v>
      </c>
      <c r="I2878" s="109">
        <v>0</v>
      </c>
      <c r="J2878" s="109">
        <f t="shared" si="44"/>
        <v>16519.25</v>
      </c>
    </row>
    <row r="2879" spans="1:10" s="102" customFormat="1" ht="18" customHeight="1" x14ac:dyDescent="0.2">
      <c r="A2879" s="106" t="s">
        <v>32</v>
      </c>
      <c r="B2879" s="106" t="s">
        <v>13</v>
      </c>
      <c r="C2879" s="107">
        <v>12478</v>
      </c>
      <c r="D2879" s="107">
        <v>42220</v>
      </c>
      <c r="E2879" s="107">
        <v>42236</v>
      </c>
      <c r="F2879" s="108">
        <v>42244</v>
      </c>
      <c r="G2879" s="109">
        <v>46000</v>
      </c>
      <c r="H2879" s="109">
        <v>30.67</v>
      </c>
      <c r="I2879" s="109">
        <v>0</v>
      </c>
      <c r="J2879" s="109">
        <f t="shared" si="44"/>
        <v>46030.67</v>
      </c>
    </row>
    <row r="2880" spans="1:10" s="102" customFormat="1" ht="18" customHeight="1" x14ac:dyDescent="0.2">
      <c r="A2880" s="106" t="s">
        <v>32</v>
      </c>
      <c r="B2880" s="106" t="s">
        <v>13</v>
      </c>
      <c r="C2880" s="107">
        <v>10687</v>
      </c>
      <c r="D2880" s="107">
        <v>42668</v>
      </c>
      <c r="E2880" s="107">
        <v>42683</v>
      </c>
      <c r="F2880" s="108">
        <v>42692</v>
      </c>
      <c r="G2880" s="109">
        <v>22500</v>
      </c>
      <c r="H2880" s="109">
        <v>14.79</v>
      </c>
      <c r="I2880" s="109">
        <v>0</v>
      </c>
      <c r="J2880" s="109">
        <f t="shared" si="44"/>
        <v>22514.79</v>
      </c>
    </row>
    <row r="2881" spans="1:10" s="102" customFormat="1" ht="18" customHeight="1" x14ac:dyDescent="0.2">
      <c r="A2881" s="106" t="s">
        <v>32</v>
      </c>
      <c r="B2881" s="106" t="s">
        <v>13</v>
      </c>
      <c r="C2881" s="107">
        <v>16504</v>
      </c>
      <c r="D2881" s="107">
        <v>42311</v>
      </c>
      <c r="E2881" s="107">
        <v>42326</v>
      </c>
      <c r="F2881" s="108">
        <v>42415</v>
      </c>
      <c r="G2881" s="109">
        <v>25500</v>
      </c>
      <c r="H2881" s="109">
        <v>64.790000000000006</v>
      </c>
      <c r="I2881" s="109">
        <v>0</v>
      </c>
      <c r="J2881" s="109">
        <f t="shared" si="44"/>
        <v>25564.79</v>
      </c>
    </row>
    <row r="2882" spans="1:10" s="102" customFormat="1" ht="18" customHeight="1" x14ac:dyDescent="0.2">
      <c r="A2882" s="106" t="s">
        <v>37</v>
      </c>
      <c r="B2882" s="106" t="s">
        <v>13</v>
      </c>
      <c r="C2882" s="107">
        <v>17669</v>
      </c>
      <c r="D2882" s="107">
        <v>41961</v>
      </c>
      <c r="E2882" s="107">
        <v>41989</v>
      </c>
      <c r="F2882" s="108">
        <v>41989</v>
      </c>
      <c r="G2882" s="109">
        <v>10000</v>
      </c>
      <c r="H2882" s="109">
        <v>7.78</v>
      </c>
      <c r="I2882" s="109">
        <v>0</v>
      </c>
      <c r="J2882" s="109">
        <f t="shared" si="44"/>
        <v>10007.780000000001</v>
      </c>
    </row>
    <row r="2883" spans="1:10" s="102" customFormat="1" ht="18" customHeight="1" x14ac:dyDescent="0.2">
      <c r="A2883" s="106" t="s">
        <v>37</v>
      </c>
      <c r="B2883" s="106" t="s">
        <v>13</v>
      </c>
      <c r="C2883" s="107">
        <v>17811</v>
      </c>
      <c r="D2883" s="107">
        <v>41911</v>
      </c>
      <c r="E2883" s="107">
        <v>41946</v>
      </c>
      <c r="F2883" s="108">
        <v>41953</v>
      </c>
      <c r="G2883" s="109">
        <v>20000</v>
      </c>
      <c r="H2883" s="109">
        <f>11.67+11.67</f>
        <v>23.34</v>
      </c>
      <c r="I2883" s="109">
        <v>0</v>
      </c>
      <c r="J2883" s="109">
        <f t="shared" si="44"/>
        <v>20023.34</v>
      </c>
    </row>
    <row r="2884" spans="1:10" s="102" customFormat="1" ht="18" customHeight="1" x14ac:dyDescent="0.2">
      <c r="A2884" s="106" t="s">
        <v>32</v>
      </c>
      <c r="B2884" s="106" t="s">
        <v>13</v>
      </c>
      <c r="C2884" s="107">
        <v>16799</v>
      </c>
      <c r="D2884" s="107">
        <v>42392</v>
      </c>
      <c r="E2884" s="107">
        <v>42397</v>
      </c>
      <c r="F2884" s="108">
        <v>42422</v>
      </c>
      <c r="G2884" s="109">
        <v>26500</v>
      </c>
      <c r="H2884" s="109">
        <v>22.08</v>
      </c>
      <c r="I2884" s="109">
        <v>0</v>
      </c>
      <c r="J2884" s="109">
        <f t="shared" si="44"/>
        <v>26522.080000000002</v>
      </c>
    </row>
    <row r="2885" spans="1:10" s="102" customFormat="1" ht="18" customHeight="1" x14ac:dyDescent="0.2">
      <c r="A2885" s="106" t="s">
        <v>32</v>
      </c>
      <c r="B2885" s="106" t="s">
        <v>17</v>
      </c>
      <c r="C2885" s="107">
        <v>10107</v>
      </c>
      <c r="D2885" s="107">
        <v>41836</v>
      </c>
      <c r="E2885" s="107">
        <v>41848</v>
      </c>
      <c r="F2885" s="108">
        <v>41872</v>
      </c>
      <c r="G2885" s="109">
        <v>11500</v>
      </c>
      <c r="H2885" s="109">
        <v>11.5</v>
      </c>
      <c r="I2885" s="109">
        <v>0</v>
      </c>
      <c r="J2885" s="109">
        <f t="shared" si="44"/>
        <v>11511.5</v>
      </c>
    </row>
    <row r="2886" spans="1:10" s="102" customFormat="1" ht="18" customHeight="1" x14ac:dyDescent="0.2">
      <c r="A2886" s="106" t="s">
        <v>32</v>
      </c>
      <c r="B2886" s="106" t="s">
        <v>13</v>
      </c>
      <c r="C2886" s="107">
        <v>12808</v>
      </c>
      <c r="D2886" s="107">
        <v>42677</v>
      </c>
      <c r="E2886" s="107">
        <v>42691</v>
      </c>
      <c r="F2886" s="108">
        <v>42705</v>
      </c>
      <c r="G2886" s="109">
        <v>28500</v>
      </c>
      <c r="H2886" s="109">
        <v>21.86</v>
      </c>
      <c r="I2886" s="109">
        <v>0</v>
      </c>
      <c r="J2886" s="109">
        <f t="shared" si="44"/>
        <v>28521.86</v>
      </c>
    </row>
    <row r="2887" spans="1:10" s="102" customFormat="1" ht="18" customHeight="1" x14ac:dyDescent="0.2">
      <c r="A2887" s="106" t="s">
        <v>31</v>
      </c>
      <c r="B2887" s="106" t="s">
        <v>17</v>
      </c>
      <c r="C2887" s="107">
        <v>18624</v>
      </c>
      <c r="D2887" s="107">
        <v>42466</v>
      </c>
      <c r="E2887" s="107">
        <v>42471</v>
      </c>
      <c r="F2887" s="108">
        <v>42493</v>
      </c>
      <c r="G2887" s="109">
        <v>14000</v>
      </c>
      <c r="H2887" s="109">
        <v>10.36</v>
      </c>
      <c r="I2887" s="109">
        <v>0</v>
      </c>
      <c r="J2887" s="109">
        <f t="shared" si="44"/>
        <v>14010.36</v>
      </c>
    </row>
    <row r="2888" spans="1:10" s="102" customFormat="1" ht="18" customHeight="1" x14ac:dyDescent="0.2">
      <c r="A2888" s="106" t="s">
        <v>37</v>
      </c>
      <c r="B2888" s="106" t="s">
        <v>13</v>
      </c>
      <c r="C2888" s="107">
        <v>21053</v>
      </c>
      <c r="D2888" s="107">
        <v>43395</v>
      </c>
      <c r="E2888" s="107">
        <v>43417</v>
      </c>
      <c r="F2888" s="108">
        <v>43417</v>
      </c>
      <c r="G2888" s="109">
        <v>10000</v>
      </c>
      <c r="H2888" s="109">
        <v>6.03</v>
      </c>
      <c r="I2888" s="109">
        <v>0</v>
      </c>
      <c r="J2888" s="109">
        <f t="shared" ref="J2888:J2951" si="45">+G2888+H2888+I2888</f>
        <v>10006.030000000001</v>
      </c>
    </row>
    <row r="2889" spans="1:10" s="102" customFormat="1" ht="18" customHeight="1" x14ac:dyDescent="0.2">
      <c r="A2889" s="106" t="s">
        <v>31</v>
      </c>
      <c r="B2889" s="106" t="s">
        <v>13</v>
      </c>
      <c r="C2889" s="107">
        <v>22680</v>
      </c>
      <c r="D2889" s="107">
        <v>43294</v>
      </c>
      <c r="E2889" s="107">
        <v>43298</v>
      </c>
      <c r="F2889" s="108">
        <v>43311</v>
      </c>
      <c r="G2889" s="109">
        <v>73000</v>
      </c>
      <c r="H2889" s="109">
        <v>34</v>
      </c>
      <c r="I2889" s="109">
        <v>0</v>
      </c>
      <c r="J2889" s="109">
        <f t="shared" si="45"/>
        <v>73034</v>
      </c>
    </row>
    <row r="2890" spans="1:10" s="102" customFormat="1" ht="18" customHeight="1" x14ac:dyDescent="0.2">
      <c r="A2890" s="106" t="s">
        <v>33</v>
      </c>
      <c r="B2890" s="106" t="s">
        <v>13</v>
      </c>
      <c r="C2890" s="107">
        <v>22680</v>
      </c>
      <c r="D2890" s="107">
        <v>43294</v>
      </c>
      <c r="E2890" s="107">
        <v>43298</v>
      </c>
      <c r="F2890" s="108">
        <v>43311</v>
      </c>
      <c r="G2890" s="109">
        <v>73000</v>
      </c>
      <c r="H2890" s="109">
        <v>34</v>
      </c>
      <c r="I2890" s="109">
        <v>0</v>
      </c>
      <c r="J2890" s="109">
        <f t="shared" si="45"/>
        <v>73034</v>
      </c>
    </row>
    <row r="2891" spans="1:10" s="102" customFormat="1" ht="18" customHeight="1" x14ac:dyDescent="0.2">
      <c r="A2891" s="106" t="s">
        <v>170</v>
      </c>
      <c r="B2891" s="106" t="s">
        <v>13</v>
      </c>
      <c r="C2891" s="107">
        <v>22680</v>
      </c>
      <c r="D2891" s="107">
        <v>43294</v>
      </c>
      <c r="E2891" s="107">
        <v>43298</v>
      </c>
      <c r="F2891" s="108">
        <v>43311</v>
      </c>
      <c r="G2891" s="109">
        <v>146000</v>
      </c>
      <c r="H2891" s="109">
        <v>68</v>
      </c>
      <c r="I2891" s="109">
        <v>0</v>
      </c>
      <c r="J2891" s="109">
        <f t="shared" si="45"/>
        <v>146068</v>
      </c>
    </row>
    <row r="2892" spans="1:10" s="102" customFormat="1" ht="18" customHeight="1" x14ac:dyDescent="0.2">
      <c r="A2892" s="106" t="s">
        <v>32</v>
      </c>
      <c r="B2892" s="106" t="s">
        <v>13</v>
      </c>
      <c r="C2892" s="107">
        <v>13649</v>
      </c>
      <c r="D2892" s="107">
        <v>41698</v>
      </c>
      <c r="E2892" s="107">
        <v>41739</v>
      </c>
      <c r="F2892" s="108">
        <v>41879</v>
      </c>
      <c r="G2892" s="109">
        <v>54000</v>
      </c>
      <c r="H2892" s="109">
        <v>271.5</v>
      </c>
      <c r="I2892" s="109">
        <v>0</v>
      </c>
      <c r="J2892" s="109">
        <f t="shared" si="45"/>
        <v>54271.5</v>
      </c>
    </row>
    <row r="2893" spans="1:10" s="102" customFormat="1" ht="18" customHeight="1" x14ac:dyDescent="0.2">
      <c r="A2893" s="106" t="s">
        <v>32</v>
      </c>
      <c r="B2893" s="106" t="s">
        <v>13</v>
      </c>
      <c r="C2893" s="107">
        <v>10001</v>
      </c>
      <c r="D2893" s="107">
        <v>43040</v>
      </c>
      <c r="E2893" s="107">
        <v>43067</v>
      </c>
      <c r="F2893" s="108">
        <v>43105</v>
      </c>
      <c r="G2893" s="109">
        <v>11500</v>
      </c>
      <c r="H2893" s="109">
        <v>19.380000000000003</v>
      </c>
      <c r="I2893" s="109">
        <v>0</v>
      </c>
      <c r="J2893" s="109">
        <f t="shared" si="45"/>
        <v>11519.38</v>
      </c>
    </row>
    <row r="2894" spans="1:10" s="102" customFormat="1" ht="18" customHeight="1" x14ac:dyDescent="0.2">
      <c r="A2894" s="106" t="s">
        <v>32</v>
      </c>
      <c r="B2894" s="106" t="s">
        <v>17</v>
      </c>
      <c r="C2894" s="107">
        <v>10656</v>
      </c>
      <c r="D2894" s="107">
        <v>42266</v>
      </c>
      <c r="E2894" s="107">
        <v>42270</v>
      </c>
      <c r="F2894" s="108">
        <v>42282</v>
      </c>
      <c r="G2894" s="109">
        <v>10000</v>
      </c>
      <c r="H2894" s="109">
        <v>4.4400000000000004</v>
      </c>
      <c r="I2894" s="109">
        <v>0</v>
      </c>
      <c r="J2894" s="109">
        <f t="shared" si="45"/>
        <v>10004.44</v>
      </c>
    </row>
    <row r="2895" spans="1:10" s="102" customFormat="1" ht="18" customHeight="1" x14ac:dyDescent="0.2">
      <c r="A2895" s="106" t="s">
        <v>32</v>
      </c>
      <c r="B2895" s="106" t="s">
        <v>13</v>
      </c>
      <c r="C2895" s="107">
        <v>8790</v>
      </c>
      <c r="D2895" s="107">
        <v>42646</v>
      </c>
      <c r="E2895" s="107">
        <v>42655</v>
      </c>
      <c r="F2895" s="108">
        <v>42724</v>
      </c>
      <c r="G2895" s="109">
        <v>18000</v>
      </c>
      <c r="H2895" s="109">
        <v>38.5</v>
      </c>
      <c r="I2895" s="109">
        <v>0</v>
      </c>
      <c r="J2895" s="109">
        <f t="shared" si="45"/>
        <v>18038.5</v>
      </c>
    </row>
    <row r="2896" spans="1:10" s="102" customFormat="1" ht="18" customHeight="1" x14ac:dyDescent="0.2">
      <c r="A2896" s="106" t="s">
        <v>32</v>
      </c>
      <c r="B2896" s="106" t="s">
        <v>17</v>
      </c>
      <c r="C2896" s="107">
        <v>6133</v>
      </c>
      <c r="D2896" s="107">
        <v>42870</v>
      </c>
      <c r="E2896" s="107">
        <v>42878</v>
      </c>
      <c r="F2896" s="108">
        <v>42891</v>
      </c>
      <c r="G2896" s="109">
        <v>7000</v>
      </c>
      <c r="H2896" s="109">
        <v>4.0199999999999996</v>
      </c>
      <c r="I2896" s="109">
        <v>0</v>
      </c>
      <c r="J2896" s="109">
        <f t="shared" si="45"/>
        <v>7004.02</v>
      </c>
    </row>
    <row r="2897" spans="1:10" s="102" customFormat="1" ht="18" customHeight="1" x14ac:dyDescent="0.2">
      <c r="A2897" s="106" t="s">
        <v>32</v>
      </c>
      <c r="B2897" s="106" t="s">
        <v>13</v>
      </c>
      <c r="C2897" s="107">
        <v>14288</v>
      </c>
      <c r="D2897" s="107">
        <v>42691</v>
      </c>
      <c r="E2897" s="107">
        <v>42696</v>
      </c>
      <c r="F2897" s="108">
        <v>42709</v>
      </c>
      <c r="G2897" s="109">
        <v>68500</v>
      </c>
      <c r="H2897" s="109">
        <v>33.78</v>
      </c>
      <c r="I2897" s="109">
        <v>0</v>
      </c>
      <c r="J2897" s="109">
        <f t="shared" si="45"/>
        <v>68533.78</v>
      </c>
    </row>
    <row r="2898" spans="1:10" s="102" customFormat="1" ht="18" customHeight="1" x14ac:dyDescent="0.2">
      <c r="A2898" s="106" t="s">
        <v>32</v>
      </c>
      <c r="B2898" s="106" t="s">
        <v>17</v>
      </c>
      <c r="C2898" s="107">
        <v>10689</v>
      </c>
      <c r="D2898" s="107">
        <v>43438</v>
      </c>
      <c r="E2898" s="107">
        <v>43441</v>
      </c>
      <c r="F2898" s="108">
        <v>43482</v>
      </c>
      <c r="G2898" s="109">
        <v>13000</v>
      </c>
      <c r="H2898" s="109">
        <v>15.67</v>
      </c>
      <c r="I2898" s="109">
        <v>0</v>
      </c>
      <c r="J2898" s="109">
        <f t="shared" si="45"/>
        <v>13015.67</v>
      </c>
    </row>
    <row r="2899" spans="1:10" s="102" customFormat="1" ht="18" customHeight="1" x14ac:dyDescent="0.2">
      <c r="A2899" s="106" t="s">
        <v>32</v>
      </c>
      <c r="B2899" s="106" t="s">
        <v>13</v>
      </c>
      <c r="C2899" s="107">
        <v>22642</v>
      </c>
      <c r="D2899" s="107">
        <v>42510</v>
      </c>
      <c r="E2899" s="107">
        <v>42522</v>
      </c>
      <c r="F2899" s="108">
        <v>42552</v>
      </c>
      <c r="G2899" s="109">
        <v>58000</v>
      </c>
      <c r="H2899" s="109">
        <v>66.739999999999995</v>
      </c>
      <c r="I2899" s="109">
        <v>0</v>
      </c>
      <c r="J2899" s="109">
        <f t="shared" si="45"/>
        <v>58066.74</v>
      </c>
    </row>
    <row r="2900" spans="1:10" s="102" customFormat="1" ht="18" customHeight="1" x14ac:dyDescent="0.2">
      <c r="A2900" s="106" t="s">
        <v>35</v>
      </c>
      <c r="B2900" s="106" t="s">
        <v>13</v>
      </c>
      <c r="C2900" s="107">
        <v>22642</v>
      </c>
      <c r="D2900" s="107">
        <v>42510</v>
      </c>
      <c r="E2900" s="107">
        <v>42522</v>
      </c>
      <c r="F2900" s="108">
        <v>42552</v>
      </c>
      <c r="G2900" s="109">
        <v>58000</v>
      </c>
      <c r="H2900" s="109">
        <v>66.739999999999995</v>
      </c>
      <c r="I2900" s="109">
        <v>0</v>
      </c>
      <c r="J2900" s="109">
        <f t="shared" si="45"/>
        <v>58066.74</v>
      </c>
    </row>
    <row r="2901" spans="1:10" s="102" customFormat="1" ht="18" customHeight="1" x14ac:dyDescent="0.2">
      <c r="A2901" s="106" t="s">
        <v>39</v>
      </c>
      <c r="B2901" s="106" t="s">
        <v>13</v>
      </c>
      <c r="C2901" s="107">
        <v>22642</v>
      </c>
      <c r="D2901" s="107">
        <v>42510</v>
      </c>
      <c r="E2901" s="107">
        <v>42522</v>
      </c>
      <c r="F2901" s="108">
        <v>42552</v>
      </c>
      <c r="G2901" s="109">
        <v>174000</v>
      </c>
      <c r="H2901" s="109">
        <v>200.22</v>
      </c>
      <c r="I2901" s="109">
        <v>0</v>
      </c>
      <c r="J2901" s="109">
        <f t="shared" si="45"/>
        <v>174200.22</v>
      </c>
    </row>
    <row r="2902" spans="1:10" s="102" customFormat="1" ht="18" customHeight="1" x14ac:dyDescent="0.2">
      <c r="A2902" s="106" t="s">
        <v>32</v>
      </c>
      <c r="B2902" s="106" t="s">
        <v>17</v>
      </c>
      <c r="C2902" s="107">
        <v>12625</v>
      </c>
      <c r="D2902" s="107">
        <v>42142</v>
      </c>
      <c r="E2902" s="107">
        <v>42156</v>
      </c>
      <c r="F2902" s="108">
        <v>42170</v>
      </c>
      <c r="G2902" s="109">
        <v>13000</v>
      </c>
      <c r="H2902" s="109">
        <v>10.119999999999999</v>
      </c>
      <c r="I2902" s="109">
        <v>0</v>
      </c>
      <c r="J2902" s="109">
        <f t="shared" si="45"/>
        <v>13010.12</v>
      </c>
    </row>
    <row r="2903" spans="1:10" s="102" customFormat="1" ht="18" customHeight="1" x14ac:dyDescent="0.2">
      <c r="A2903" s="106" t="s">
        <v>32</v>
      </c>
      <c r="B2903" s="106" t="s">
        <v>13</v>
      </c>
      <c r="C2903" s="107">
        <v>12957</v>
      </c>
      <c r="D2903" s="107">
        <v>42364</v>
      </c>
      <c r="E2903" s="107">
        <v>42382</v>
      </c>
      <c r="F2903" s="108">
        <v>42396</v>
      </c>
      <c r="G2903" s="109">
        <v>40500</v>
      </c>
      <c r="H2903" s="109">
        <v>36</v>
      </c>
      <c r="I2903" s="109">
        <v>0</v>
      </c>
      <c r="J2903" s="109">
        <f t="shared" si="45"/>
        <v>40536</v>
      </c>
    </row>
    <row r="2904" spans="1:10" s="102" customFormat="1" ht="18" customHeight="1" x14ac:dyDescent="0.2">
      <c r="A2904" s="106" t="s">
        <v>32</v>
      </c>
      <c r="B2904" s="106" t="s">
        <v>13</v>
      </c>
      <c r="C2904" s="107">
        <v>12098</v>
      </c>
      <c r="D2904" s="107">
        <v>43054</v>
      </c>
      <c r="E2904" s="107">
        <v>43070</v>
      </c>
      <c r="F2904" s="108">
        <v>43137</v>
      </c>
      <c r="G2904" s="109">
        <v>12500</v>
      </c>
      <c r="H2904" s="109">
        <v>28.42</v>
      </c>
      <c r="I2904" s="109">
        <v>0</v>
      </c>
      <c r="J2904" s="109">
        <f t="shared" si="45"/>
        <v>12528.42</v>
      </c>
    </row>
    <row r="2905" spans="1:10" s="102" customFormat="1" ht="18" customHeight="1" x14ac:dyDescent="0.2">
      <c r="A2905" s="106" t="s">
        <v>31</v>
      </c>
      <c r="B2905" s="106" t="s">
        <v>13</v>
      </c>
      <c r="C2905" s="107">
        <v>17977</v>
      </c>
      <c r="D2905" s="107">
        <v>41678</v>
      </c>
      <c r="E2905" s="107">
        <v>41682</v>
      </c>
      <c r="F2905" s="108">
        <v>41704</v>
      </c>
      <c r="G2905" s="109">
        <v>35000</v>
      </c>
      <c r="H2905" s="109">
        <v>24.31</v>
      </c>
      <c r="I2905" s="109">
        <v>0</v>
      </c>
      <c r="J2905" s="109">
        <f t="shared" si="45"/>
        <v>35024.31</v>
      </c>
    </row>
    <row r="2906" spans="1:10" s="102" customFormat="1" ht="18" customHeight="1" x14ac:dyDescent="0.2">
      <c r="A2906" s="106" t="s">
        <v>37</v>
      </c>
      <c r="B2906" s="106" t="s">
        <v>13</v>
      </c>
      <c r="C2906" s="107">
        <v>17977</v>
      </c>
      <c r="D2906" s="107">
        <v>41678</v>
      </c>
      <c r="E2906" s="107">
        <v>41682</v>
      </c>
      <c r="F2906" s="108">
        <v>41717</v>
      </c>
      <c r="G2906" s="109">
        <v>20000</v>
      </c>
      <c r="H2906" s="109">
        <f>10.83+10.83</f>
        <v>21.66</v>
      </c>
      <c r="I2906" s="109">
        <v>0</v>
      </c>
      <c r="J2906" s="109">
        <f t="shared" si="45"/>
        <v>20021.66</v>
      </c>
    </row>
    <row r="2907" spans="1:10" s="102" customFormat="1" ht="18" customHeight="1" x14ac:dyDescent="0.2">
      <c r="A2907" s="106" t="s">
        <v>33</v>
      </c>
      <c r="B2907" s="106" t="s">
        <v>13</v>
      </c>
      <c r="C2907" s="107">
        <v>17977</v>
      </c>
      <c r="D2907" s="107">
        <v>41678</v>
      </c>
      <c r="E2907" s="107">
        <v>41682</v>
      </c>
      <c r="F2907" s="108">
        <v>41704</v>
      </c>
      <c r="G2907" s="109">
        <v>35000</v>
      </c>
      <c r="H2907" s="109">
        <v>24.31</v>
      </c>
      <c r="I2907" s="109">
        <v>0</v>
      </c>
      <c r="J2907" s="109">
        <f t="shared" si="45"/>
        <v>35024.31</v>
      </c>
    </row>
    <row r="2908" spans="1:10" s="102" customFormat="1" ht="18" customHeight="1" x14ac:dyDescent="0.2">
      <c r="A2908" s="106" t="s">
        <v>170</v>
      </c>
      <c r="B2908" s="106" t="s">
        <v>13</v>
      </c>
      <c r="C2908" s="107">
        <v>17977</v>
      </c>
      <c r="D2908" s="107">
        <v>41678</v>
      </c>
      <c r="E2908" s="107">
        <v>41682</v>
      </c>
      <c r="F2908" s="108">
        <v>41704</v>
      </c>
      <c r="G2908" s="109">
        <v>70000</v>
      </c>
      <c r="H2908" s="109">
        <v>48.61</v>
      </c>
      <c r="I2908" s="109">
        <v>0</v>
      </c>
      <c r="J2908" s="109">
        <f t="shared" si="45"/>
        <v>70048.61</v>
      </c>
    </row>
    <row r="2909" spans="1:10" s="102" customFormat="1" ht="18" customHeight="1" x14ac:dyDescent="0.2">
      <c r="A2909" s="106" t="s">
        <v>32</v>
      </c>
      <c r="B2909" s="106" t="s">
        <v>17</v>
      </c>
      <c r="C2909" s="107">
        <v>8875</v>
      </c>
      <c r="D2909" s="107">
        <v>41885</v>
      </c>
      <c r="E2909" s="107">
        <v>41890</v>
      </c>
      <c r="F2909" s="108">
        <v>41907</v>
      </c>
      <c r="G2909" s="109">
        <v>12000</v>
      </c>
      <c r="H2909" s="109">
        <v>7.33</v>
      </c>
      <c r="I2909" s="109">
        <v>0</v>
      </c>
      <c r="J2909" s="109">
        <f t="shared" si="45"/>
        <v>12007.33</v>
      </c>
    </row>
    <row r="2910" spans="1:10" s="102" customFormat="1" ht="18" customHeight="1" x14ac:dyDescent="0.2">
      <c r="A2910" s="106" t="s">
        <v>32</v>
      </c>
      <c r="B2910" s="106" t="s">
        <v>17</v>
      </c>
      <c r="C2910" s="107">
        <v>9508</v>
      </c>
      <c r="D2910" s="107">
        <v>42029</v>
      </c>
      <c r="E2910" s="107">
        <v>42044</v>
      </c>
      <c r="F2910" s="108">
        <v>42097</v>
      </c>
      <c r="G2910" s="109">
        <v>10500</v>
      </c>
      <c r="H2910" s="109">
        <v>19.84</v>
      </c>
      <c r="I2910" s="109">
        <v>0</v>
      </c>
      <c r="J2910" s="109">
        <f t="shared" si="45"/>
        <v>10519.84</v>
      </c>
    </row>
    <row r="2911" spans="1:10" s="102" customFormat="1" ht="18" customHeight="1" x14ac:dyDescent="0.2">
      <c r="A2911" s="106" t="s">
        <v>32</v>
      </c>
      <c r="B2911" s="106" t="s">
        <v>13</v>
      </c>
      <c r="C2911" s="107">
        <v>12641</v>
      </c>
      <c r="D2911" s="107">
        <v>43223</v>
      </c>
      <c r="E2911" s="107">
        <v>43258</v>
      </c>
      <c r="F2911" s="108">
        <v>43277</v>
      </c>
      <c r="G2911" s="109">
        <v>31000</v>
      </c>
      <c r="H2911" s="109">
        <v>45.86</v>
      </c>
      <c r="I2911" s="109">
        <v>0</v>
      </c>
      <c r="J2911" s="109">
        <f t="shared" si="45"/>
        <v>31045.86</v>
      </c>
    </row>
    <row r="2912" spans="1:10" s="102" customFormat="1" ht="18" customHeight="1" x14ac:dyDescent="0.2">
      <c r="A2912" s="106" t="s">
        <v>32</v>
      </c>
      <c r="B2912" s="106" t="s">
        <v>13</v>
      </c>
      <c r="C2912" s="107">
        <v>11658</v>
      </c>
      <c r="D2912" s="107">
        <v>42350</v>
      </c>
      <c r="E2912" s="107">
        <v>42353</v>
      </c>
      <c r="F2912" s="108">
        <v>42374</v>
      </c>
      <c r="G2912" s="109">
        <v>11500</v>
      </c>
      <c r="H2912" s="109">
        <v>7.67</v>
      </c>
      <c r="I2912" s="109">
        <v>0</v>
      </c>
      <c r="J2912" s="109">
        <f t="shared" si="45"/>
        <v>11507.67</v>
      </c>
    </row>
    <row r="2913" spans="1:10" s="102" customFormat="1" ht="18" customHeight="1" x14ac:dyDescent="0.2">
      <c r="A2913" s="106" t="s">
        <v>32</v>
      </c>
      <c r="B2913" s="106" t="s">
        <v>13</v>
      </c>
      <c r="C2913" s="107">
        <v>11854</v>
      </c>
      <c r="D2913" s="107">
        <v>43406</v>
      </c>
      <c r="E2913" s="107">
        <v>43411</v>
      </c>
      <c r="F2913" s="108">
        <v>43431</v>
      </c>
      <c r="G2913" s="109">
        <v>15500</v>
      </c>
      <c r="H2913" s="109">
        <v>10.62</v>
      </c>
      <c r="I2913" s="109">
        <v>0</v>
      </c>
      <c r="J2913" s="109">
        <f t="shared" si="45"/>
        <v>15510.62</v>
      </c>
    </row>
    <row r="2914" spans="1:10" s="102" customFormat="1" ht="18" customHeight="1" x14ac:dyDescent="0.2">
      <c r="A2914" s="106" t="s">
        <v>32</v>
      </c>
      <c r="B2914" s="106" t="s">
        <v>13</v>
      </c>
      <c r="C2914" s="107">
        <v>17815</v>
      </c>
      <c r="D2914" s="107">
        <v>42967</v>
      </c>
      <c r="E2914" s="107">
        <v>42984</v>
      </c>
      <c r="F2914" s="108">
        <v>43010</v>
      </c>
      <c r="G2914" s="109">
        <v>29000</v>
      </c>
      <c r="H2914" s="109">
        <v>34.159999999999997</v>
      </c>
      <c r="I2914" s="109">
        <v>0</v>
      </c>
      <c r="J2914" s="109">
        <f t="shared" si="45"/>
        <v>29034.16</v>
      </c>
    </row>
    <row r="2915" spans="1:10" s="102" customFormat="1" ht="18" customHeight="1" x14ac:dyDescent="0.2">
      <c r="A2915" s="106" t="s">
        <v>32</v>
      </c>
      <c r="B2915" s="106" t="s">
        <v>17</v>
      </c>
      <c r="C2915" s="107">
        <v>16791</v>
      </c>
      <c r="D2915" s="107">
        <v>42178</v>
      </c>
      <c r="E2915" s="107">
        <v>42201</v>
      </c>
      <c r="F2915" s="108">
        <v>42242</v>
      </c>
      <c r="G2915" s="109">
        <v>12500</v>
      </c>
      <c r="H2915" s="109">
        <v>22.22</v>
      </c>
      <c r="I2915" s="109">
        <v>0</v>
      </c>
      <c r="J2915" s="109">
        <f t="shared" si="45"/>
        <v>12522.22</v>
      </c>
    </row>
    <row r="2916" spans="1:10" s="102" customFormat="1" ht="18" customHeight="1" x14ac:dyDescent="0.2">
      <c r="A2916" s="106" t="s">
        <v>32</v>
      </c>
      <c r="B2916" s="106" t="s">
        <v>17</v>
      </c>
      <c r="C2916" s="107">
        <v>15234</v>
      </c>
      <c r="D2916" s="107">
        <v>42275</v>
      </c>
      <c r="E2916" s="107">
        <v>42277</v>
      </c>
      <c r="F2916" s="108">
        <v>42284</v>
      </c>
      <c r="G2916" s="109">
        <v>13500</v>
      </c>
      <c r="H2916" s="109">
        <v>3.38</v>
      </c>
      <c r="I2916" s="109">
        <v>0</v>
      </c>
      <c r="J2916" s="109">
        <f t="shared" si="45"/>
        <v>13503.38</v>
      </c>
    </row>
    <row r="2917" spans="1:10" s="102" customFormat="1" ht="18" customHeight="1" x14ac:dyDescent="0.2">
      <c r="A2917" s="106" t="s">
        <v>32</v>
      </c>
      <c r="B2917" s="106" t="s">
        <v>13</v>
      </c>
      <c r="C2917" s="107">
        <v>11297</v>
      </c>
      <c r="D2917" s="107">
        <v>42560</v>
      </c>
      <c r="E2917" s="107">
        <v>42563</v>
      </c>
      <c r="F2917" s="108">
        <v>42583</v>
      </c>
      <c r="G2917" s="109">
        <v>13000</v>
      </c>
      <c r="H2917" s="109">
        <v>8.19</v>
      </c>
      <c r="I2917" s="109">
        <v>0</v>
      </c>
      <c r="J2917" s="109">
        <f t="shared" si="45"/>
        <v>13008.19</v>
      </c>
    </row>
    <row r="2918" spans="1:10" s="102" customFormat="1" ht="18" customHeight="1" x14ac:dyDescent="0.2">
      <c r="A2918" s="106" t="s">
        <v>32</v>
      </c>
      <c r="B2918" s="106" t="s">
        <v>13</v>
      </c>
      <c r="C2918" s="107">
        <v>8268</v>
      </c>
      <c r="D2918" s="107">
        <v>42605</v>
      </c>
      <c r="E2918" s="107">
        <v>42614</v>
      </c>
      <c r="F2918" s="108">
        <v>42639</v>
      </c>
      <c r="G2918" s="109">
        <v>18000</v>
      </c>
      <c r="H2918" s="109">
        <v>16.77</v>
      </c>
      <c r="I2918" s="109">
        <v>0</v>
      </c>
      <c r="J2918" s="109">
        <f t="shared" si="45"/>
        <v>18016.77</v>
      </c>
    </row>
    <row r="2919" spans="1:10" s="102" customFormat="1" ht="18" customHeight="1" x14ac:dyDescent="0.2">
      <c r="A2919" s="106" t="s">
        <v>32</v>
      </c>
      <c r="B2919" s="106" t="s">
        <v>17</v>
      </c>
      <c r="C2919" s="107">
        <v>16369</v>
      </c>
      <c r="D2919" s="107">
        <v>43423</v>
      </c>
      <c r="E2919" s="107">
        <v>43425</v>
      </c>
      <c r="F2919" s="108">
        <v>43542</v>
      </c>
      <c r="G2919" s="109">
        <v>15000</v>
      </c>
      <c r="H2919" s="109">
        <v>38.28</v>
      </c>
      <c r="I2919" s="109">
        <v>0</v>
      </c>
      <c r="J2919" s="109">
        <f t="shared" si="45"/>
        <v>15038.28</v>
      </c>
    </row>
    <row r="2920" spans="1:10" s="102" customFormat="1" ht="18" customHeight="1" x14ac:dyDescent="0.2">
      <c r="A2920" s="106" t="s">
        <v>32</v>
      </c>
      <c r="B2920" s="106" t="s">
        <v>13</v>
      </c>
      <c r="C2920" s="107">
        <v>15328</v>
      </c>
      <c r="D2920" s="107">
        <v>43387</v>
      </c>
      <c r="E2920" s="107">
        <v>43412</v>
      </c>
      <c r="F2920" s="108">
        <v>43448</v>
      </c>
      <c r="G2920" s="109">
        <v>27500</v>
      </c>
      <c r="H2920" s="109">
        <v>45.96</v>
      </c>
      <c r="I2920" s="109">
        <v>0</v>
      </c>
      <c r="J2920" s="109">
        <f t="shared" si="45"/>
        <v>27545.96</v>
      </c>
    </row>
    <row r="2921" spans="1:10" s="102" customFormat="1" ht="18" customHeight="1" x14ac:dyDescent="0.2">
      <c r="A2921" s="106" t="s">
        <v>32</v>
      </c>
      <c r="B2921" s="106" t="s">
        <v>13</v>
      </c>
      <c r="C2921" s="107">
        <v>10342</v>
      </c>
      <c r="D2921" s="107">
        <v>41647</v>
      </c>
      <c r="E2921" s="107">
        <v>41659</v>
      </c>
      <c r="F2921" s="108">
        <v>41681</v>
      </c>
      <c r="G2921" s="109">
        <v>14000</v>
      </c>
      <c r="H2921" s="109">
        <v>13.22</v>
      </c>
      <c r="I2921" s="109">
        <v>0</v>
      </c>
      <c r="J2921" s="109">
        <f t="shared" si="45"/>
        <v>14013.22</v>
      </c>
    </row>
    <row r="2922" spans="1:10" s="102" customFormat="1" ht="18" customHeight="1" x14ac:dyDescent="0.2">
      <c r="A2922" s="106" t="s">
        <v>32</v>
      </c>
      <c r="B2922" s="106" t="s">
        <v>17</v>
      </c>
      <c r="C2922" s="107">
        <v>8915</v>
      </c>
      <c r="D2922" s="107">
        <v>42003</v>
      </c>
      <c r="E2922" s="107">
        <v>42010</v>
      </c>
      <c r="F2922" s="108">
        <v>42044</v>
      </c>
      <c r="G2922" s="109">
        <v>13500</v>
      </c>
      <c r="H2922" s="109">
        <v>15.36</v>
      </c>
      <c r="I2922" s="109">
        <v>0</v>
      </c>
      <c r="J2922" s="109">
        <f t="shared" si="45"/>
        <v>13515.36</v>
      </c>
    </row>
    <row r="2923" spans="1:10" s="102" customFormat="1" ht="18" customHeight="1" x14ac:dyDescent="0.2">
      <c r="A2923" s="106" t="s">
        <v>32</v>
      </c>
      <c r="B2923" s="106" t="s">
        <v>17</v>
      </c>
      <c r="C2923" s="107">
        <v>10580</v>
      </c>
      <c r="D2923" s="107">
        <v>43144</v>
      </c>
      <c r="E2923" s="107">
        <v>43157</v>
      </c>
      <c r="F2923" s="108">
        <v>43271</v>
      </c>
      <c r="G2923" s="109">
        <v>9500</v>
      </c>
      <c r="H2923" s="109">
        <v>19.36</v>
      </c>
      <c r="I2923" s="109">
        <v>0</v>
      </c>
      <c r="J2923" s="109">
        <f t="shared" si="45"/>
        <v>9519.36</v>
      </c>
    </row>
    <row r="2924" spans="1:10" s="102" customFormat="1" ht="18" customHeight="1" x14ac:dyDescent="0.2">
      <c r="A2924" s="106" t="s">
        <v>32</v>
      </c>
      <c r="B2924" s="106" t="s">
        <v>13</v>
      </c>
      <c r="C2924" s="107">
        <v>18544</v>
      </c>
      <c r="D2924" s="107">
        <v>43355</v>
      </c>
      <c r="E2924" s="107">
        <v>43364</v>
      </c>
      <c r="F2924" s="108">
        <v>43371</v>
      </c>
      <c r="G2924" s="109">
        <v>19000</v>
      </c>
      <c r="H2924" s="109">
        <v>8.33</v>
      </c>
      <c r="I2924" s="109">
        <v>0</v>
      </c>
      <c r="J2924" s="109">
        <f t="shared" si="45"/>
        <v>19008.330000000002</v>
      </c>
    </row>
    <row r="2925" spans="1:10" s="102" customFormat="1" ht="18" customHeight="1" x14ac:dyDescent="0.2">
      <c r="A2925" s="106" t="s">
        <v>32</v>
      </c>
      <c r="B2925" s="106" t="s">
        <v>13</v>
      </c>
      <c r="C2925" s="107">
        <v>12468</v>
      </c>
      <c r="D2925" s="107">
        <v>42321</v>
      </c>
      <c r="E2925" s="107">
        <v>42348</v>
      </c>
      <c r="F2925" s="108">
        <v>42359</v>
      </c>
      <c r="G2925" s="109">
        <v>14000</v>
      </c>
      <c r="H2925" s="109">
        <v>14.78</v>
      </c>
      <c r="I2925" s="109">
        <v>0</v>
      </c>
      <c r="J2925" s="109">
        <f t="shared" si="45"/>
        <v>14014.78</v>
      </c>
    </row>
    <row r="2926" spans="1:10" s="102" customFormat="1" ht="18" customHeight="1" x14ac:dyDescent="0.2">
      <c r="A2926" s="106" t="s">
        <v>32</v>
      </c>
      <c r="B2926" s="106" t="s">
        <v>17</v>
      </c>
      <c r="C2926" s="107">
        <v>8210</v>
      </c>
      <c r="D2926" s="107">
        <v>41824</v>
      </c>
      <c r="E2926" s="107">
        <v>41831</v>
      </c>
      <c r="F2926" s="108">
        <v>41871</v>
      </c>
      <c r="G2926" s="109">
        <v>12000</v>
      </c>
      <c r="H2926" s="109">
        <v>15.66</v>
      </c>
      <c r="I2926" s="109">
        <v>0</v>
      </c>
      <c r="J2926" s="109">
        <f t="shared" si="45"/>
        <v>12015.66</v>
      </c>
    </row>
    <row r="2927" spans="1:10" s="102" customFormat="1" ht="18" customHeight="1" x14ac:dyDescent="0.2">
      <c r="A2927" s="106" t="s">
        <v>32</v>
      </c>
      <c r="B2927" s="106" t="s">
        <v>17</v>
      </c>
      <c r="C2927" s="107">
        <v>8508</v>
      </c>
      <c r="D2927" s="107">
        <v>43169</v>
      </c>
      <c r="E2927" s="107">
        <v>43200</v>
      </c>
      <c r="F2927" s="108">
        <v>43361</v>
      </c>
      <c r="G2927" s="109">
        <v>9500</v>
      </c>
      <c r="H2927" s="109">
        <v>35.550000000000004</v>
      </c>
      <c r="I2927" s="109">
        <v>0</v>
      </c>
      <c r="J2927" s="109">
        <f t="shared" si="45"/>
        <v>9535.5499999999993</v>
      </c>
    </row>
    <row r="2928" spans="1:10" s="102" customFormat="1" ht="18" customHeight="1" x14ac:dyDescent="0.2">
      <c r="A2928" s="106" t="s">
        <v>31</v>
      </c>
      <c r="B2928" s="106" t="s">
        <v>13</v>
      </c>
      <c r="C2928" s="107">
        <v>34092</v>
      </c>
      <c r="D2928" s="107">
        <v>43237</v>
      </c>
      <c r="E2928" s="107">
        <v>43256</v>
      </c>
      <c r="F2928" s="108">
        <v>43311</v>
      </c>
      <c r="G2928" s="109">
        <v>34000</v>
      </c>
      <c r="H2928" s="109">
        <v>68.92</v>
      </c>
      <c r="I2928" s="109">
        <v>0</v>
      </c>
      <c r="J2928" s="109">
        <f t="shared" si="45"/>
        <v>34068.92</v>
      </c>
    </row>
    <row r="2929" spans="1:10" s="102" customFormat="1" ht="18" customHeight="1" x14ac:dyDescent="0.2">
      <c r="A2929" s="106" t="s">
        <v>32</v>
      </c>
      <c r="B2929" s="106" t="s">
        <v>13</v>
      </c>
      <c r="C2929" s="107">
        <v>10154</v>
      </c>
      <c r="D2929" s="107">
        <v>42354</v>
      </c>
      <c r="E2929" s="107">
        <v>42360</v>
      </c>
      <c r="F2929" s="108">
        <v>42381</v>
      </c>
      <c r="G2929" s="109">
        <v>14000</v>
      </c>
      <c r="H2929" s="109">
        <v>10.5</v>
      </c>
      <c r="I2929" s="109">
        <v>0</v>
      </c>
      <c r="J2929" s="109">
        <f t="shared" si="45"/>
        <v>14010.5</v>
      </c>
    </row>
    <row r="2930" spans="1:10" s="102" customFormat="1" ht="18" customHeight="1" x14ac:dyDescent="0.2">
      <c r="A2930" s="106" t="s">
        <v>32</v>
      </c>
      <c r="B2930" s="106" t="s">
        <v>13</v>
      </c>
      <c r="C2930" s="107">
        <v>13782</v>
      </c>
      <c r="D2930" s="107">
        <v>41875</v>
      </c>
      <c r="E2930" s="107">
        <v>41901</v>
      </c>
      <c r="F2930" s="108">
        <v>41969</v>
      </c>
      <c r="G2930" s="109">
        <v>26500</v>
      </c>
      <c r="H2930" s="109">
        <v>69.19</v>
      </c>
      <c r="I2930" s="109">
        <v>0</v>
      </c>
      <c r="J2930" s="109">
        <f t="shared" si="45"/>
        <v>26569.19</v>
      </c>
    </row>
    <row r="2931" spans="1:10" s="102" customFormat="1" ht="18" customHeight="1" x14ac:dyDescent="0.2">
      <c r="A2931" s="106" t="s">
        <v>32</v>
      </c>
      <c r="B2931" s="106" t="s">
        <v>17</v>
      </c>
      <c r="C2931" s="107">
        <v>17190</v>
      </c>
      <c r="D2931" s="107">
        <v>43416</v>
      </c>
      <c r="E2931" s="107">
        <v>43445</v>
      </c>
      <c r="F2931" s="108">
        <v>43556</v>
      </c>
      <c r="G2931" s="109">
        <v>19500</v>
      </c>
      <c r="H2931" s="109">
        <v>74.790000000000006</v>
      </c>
      <c r="I2931" s="109">
        <v>0</v>
      </c>
      <c r="J2931" s="109">
        <f t="shared" si="45"/>
        <v>19574.79</v>
      </c>
    </row>
    <row r="2932" spans="1:10" s="102" customFormat="1" ht="18" customHeight="1" x14ac:dyDescent="0.2">
      <c r="A2932" s="106" t="s">
        <v>32</v>
      </c>
      <c r="B2932" s="106" t="s">
        <v>13</v>
      </c>
      <c r="C2932" s="107">
        <v>7550</v>
      </c>
      <c r="D2932" s="107">
        <v>41768</v>
      </c>
      <c r="E2932" s="107">
        <v>41908</v>
      </c>
      <c r="F2932" s="108">
        <v>41933</v>
      </c>
      <c r="G2932" s="109">
        <v>14000</v>
      </c>
      <c r="H2932" s="109">
        <v>64.16</v>
      </c>
      <c r="I2932" s="109">
        <v>0</v>
      </c>
      <c r="J2932" s="109">
        <f t="shared" si="45"/>
        <v>14064.16</v>
      </c>
    </row>
    <row r="2933" spans="1:10" s="102" customFormat="1" ht="18" customHeight="1" x14ac:dyDescent="0.2">
      <c r="A2933" s="106" t="s">
        <v>32</v>
      </c>
      <c r="B2933" s="106" t="s">
        <v>17</v>
      </c>
      <c r="C2933" s="107">
        <v>11881</v>
      </c>
      <c r="D2933" s="107">
        <v>42974</v>
      </c>
      <c r="E2933" s="107">
        <v>42983</v>
      </c>
      <c r="F2933" s="108">
        <v>43004</v>
      </c>
      <c r="G2933" s="109">
        <v>21000</v>
      </c>
      <c r="H2933" s="109">
        <v>14.05</v>
      </c>
      <c r="I2933" s="109">
        <v>0</v>
      </c>
      <c r="J2933" s="109">
        <f t="shared" si="45"/>
        <v>21014.05</v>
      </c>
    </row>
    <row r="2934" spans="1:10" s="102" customFormat="1" ht="18" customHeight="1" x14ac:dyDescent="0.2">
      <c r="A2934" s="106" t="s">
        <v>32</v>
      </c>
      <c r="B2934" s="106" t="s">
        <v>17</v>
      </c>
      <c r="C2934" s="107">
        <v>13646</v>
      </c>
      <c r="D2934" s="107">
        <v>42375</v>
      </c>
      <c r="E2934" s="107">
        <v>42397</v>
      </c>
      <c r="F2934" s="108">
        <v>42412</v>
      </c>
      <c r="G2934" s="109">
        <v>26500</v>
      </c>
      <c r="H2934" s="109">
        <v>27.24</v>
      </c>
      <c r="I2934" s="109">
        <v>0</v>
      </c>
      <c r="J2934" s="109">
        <f t="shared" si="45"/>
        <v>26527.24</v>
      </c>
    </row>
    <row r="2935" spans="1:10" s="102" customFormat="1" ht="18" customHeight="1" x14ac:dyDescent="0.2">
      <c r="A2935" s="106" t="s">
        <v>32</v>
      </c>
      <c r="B2935" s="106" t="s">
        <v>13</v>
      </c>
      <c r="C2935" s="107">
        <v>10706</v>
      </c>
      <c r="D2935" s="107">
        <v>42503</v>
      </c>
      <c r="E2935" s="107">
        <v>42508</v>
      </c>
      <c r="F2935" s="108">
        <v>42564</v>
      </c>
      <c r="G2935" s="109">
        <v>26500</v>
      </c>
      <c r="H2935" s="109">
        <v>44.28</v>
      </c>
      <c r="I2935" s="109">
        <v>0</v>
      </c>
      <c r="J2935" s="109">
        <f t="shared" si="45"/>
        <v>26544.28</v>
      </c>
    </row>
    <row r="2936" spans="1:10" s="102" customFormat="1" ht="18" customHeight="1" x14ac:dyDescent="0.2">
      <c r="A2936" s="106" t="s">
        <v>32</v>
      </c>
      <c r="B2936" s="106" t="s">
        <v>17</v>
      </c>
      <c r="C2936" s="107">
        <v>5276</v>
      </c>
      <c r="D2936" s="107">
        <v>41989</v>
      </c>
      <c r="E2936" s="107">
        <v>42003</v>
      </c>
      <c r="F2936" s="108">
        <v>42027</v>
      </c>
      <c r="G2936" s="109">
        <v>6500</v>
      </c>
      <c r="H2936" s="109">
        <v>6.87</v>
      </c>
      <c r="I2936" s="109">
        <v>0</v>
      </c>
      <c r="J2936" s="109">
        <f t="shared" si="45"/>
        <v>6506.87</v>
      </c>
    </row>
    <row r="2937" spans="1:10" s="102" customFormat="1" ht="18" customHeight="1" x14ac:dyDescent="0.2">
      <c r="A2937" s="106" t="s">
        <v>32</v>
      </c>
      <c r="B2937" s="106" t="s">
        <v>13</v>
      </c>
      <c r="C2937" s="107">
        <v>13089</v>
      </c>
      <c r="D2937" s="107">
        <v>43109</v>
      </c>
      <c r="E2937" s="107">
        <v>43111</v>
      </c>
      <c r="F2937" s="108">
        <v>43195</v>
      </c>
      <c r="G2937" s="109">
        <v>44500</v>
      </c>
      <c r="H2937" s="109">
        <v>60.150000000000006</v>
      </c>
      <c r="I2937" s="109">
        <v>0</v>
      </c>
      <c r="J2937" s="109">
        <f t="shared" si="45"/>
        <v>44560.15</v>
      </c>
    </row>
    <row r="2938" spans="1:10" s="102" customFormat="1" ht="18" customHeight="1" x14ac:dyDescent="0.2">
      <c r="A2938" s="106" t="s">
        <v>32</v>
      </c>
      <c r="B2938" s="106" t="s">
        <v>13</v>
      </c>
      <c r="C2938" s="107">
        <v>15266</v>
      </c>
      <c r="D2938" s="107">
        <v>41885</v>
      </c>
      <c r="E2938" s="107">
        <v>41900</v>
      </c>
      <c r="F2938" s="108">
        <v>42045</v>
      </c>
      <c r="G2938" s="109">
        <v>45500</v>
      </c>
      <c r="H2938" s="109">
        <v>202.22</v>
      </c>
      <c r="I2938" s="109">
        <v>0</v>
      </c>
      <c r="J2938" s="109">
        <f t="shared" si="45"/>
        <v>45702.22</v>
      </c>
    </row>
    <row r="2939" spans="1:10" s="102" customFormat="1" ht="18" customHeight="1" x14ac:dyDescent="0.2">
      <c r="A2939" s="106" t="s">
        <v>32</v>
      </c>
      <c r="B2939" s="106" t="s">
        <v>13</v>
      </c>
      <c r="C2939" s="107">
        <v>11353</v>
      </c>
      <c r="D2939" s="107">
        <v>41997</v>
      </c>
      <c r="E2939" s="107">
        <v>42004</v>
      </c>
      <c r="F2939" s="108">
        <v>42114</v>
      </c>
      <c r="G2939" s="109">
        <v>13500</v>
      </c>
      <c r="H2939" s="109">
        <v>43.84</v>
      </c>
      <c r="I2939" s="109">
        <v>0</v>
      </c>
      <c r="J2939" s="109">
        <f t="shared" si="45"/>
        <v>13543.84</v>
      </c>
    </row>
    <row r="2940" spans="1:10" s="102" customFormat="1" ht="18" customHeight="1" x14ac:dyDescent="0.2">
      <c r="A2940" s="106" t="s">
        <v>31</v>
      </c>
      <c r="B2940" s="106" t="s">
        <v>13</v>
      </c>
      <c r="C2940" s="107">
        <v>21954</v>
      </c>
      <c r="D2940" s="107">
        <v>42113</v>
      </c>
      <c r="E2940" s="107">
        <v>42115</v>
      </c>
      <c r="F2940" s="108">
        <v>42228</v>
      </c>
      <c r="G2940" s="109">
        <v>31000</v>
      </c>
      <c r="H2940" s="109">
        <v>74.91</v>
      </c>
      <c r="I2940" s="109">
        <v>0</v>
      </c>
      <c r="J2940" s="109">
        <f t="shared" si="45"/>
        <v>31074.91</v>
      </c>
    </row>
    <row r="2941" spans="1:10" s="102" customFormat="1" ht="18" customHeight="1" x14ac:dyDescent="0.2">
      <c r="A2941" s="106" t="s">
        <v>32</v>
      </c>
      <c r="B2941" s="106" t="s">
        <v>13</v>
      </c>
      <c r="C2941" s="107">
        <v>8231</v>
      </c>
      <c r="D2941" s="107">
        <v>42353</v>
      </c>
      <c r="E2941" s="107">
        <v>42374</v>
      </c>
      <c r="F2941" s="108">
        <v>42450</v>
      </c>
      <c r="G2941" s="109">
        <v>17000</v>
      </c>
      <c r="H2941" s="109">
        <v>45.81</v>
      </c>
      <c r="I2941" s="109">
        <v>0</v>
      </c>
      <c r="J2941" s="109">
        <f t="shared" si="45"/>
        <v>17045.810000000001</v>
      </c>
    </row>
    <row r="2942" spans="1:10" s="102" customFormat="1" ht="18" customHeight="1" x14ac:dyDescent="0.2">
      <c r="A2942" s="106" t="s">
        <v>32</v>
      </c>
      <c r="B2942" s="106" t="s">
        <v>17</v>
      </c>
      <c r="C2942" s="107">
        <v>16285</v>
      </c>
      <c r="D2942" s="107">
        <v>42583</v>
      </c>
      <c r="E2942" s="107">
        <v>42591</v>
      </c>
      <c r="F2942" s="108">
        <v>42606</v>
      </c>
      <c r="G2942" s="109">
        <v>28500</v>
      </c>
      <c r="H2942" s="109">
        <v>17.97</v>
      </c>
      <c r="I2942" s="109">
        <v>0</v>
      </c>
      <c r="J2942" s="109">
        <f t="shared" si="45"/>
        <v>28517.97</v>
      </c>
    </row>
    <row r="2943" spans="1:10" s="102" customFormat="1" ht="18" customHeight="1" x14ac:dyDescent="0.2">
      <c r="A2943" s="106" t="s">
        <v>32</v>
      </c>
      <c r="B2943" s="106" t="s">
        <v>17</v>
      </c>
      <c r="C2943" s="107">
        <v>10939</v>
      </c>
      <c r="D2943" s="107">
        <v>43337</v>
      </c>
      <c r="E2943" s="107">
        <v>43360</v>
      </c>
      <c r="F2943" s="108">
        <v>43424</v>
      </c>
      <c r="G2943" s="109">
        <v>27500</v>
      </c>
      <c r="H2943" s="109">
        <v>46.71</v>
      </c>
      <c r="I2943" s="109">
        <v>0</v>
      </c>
      <c r="J2943" s="109">
        <f t="shared" si="45"/>
        <v>27546.71</v>
      </c>
    </row>
    <row r="2944" spans="1:10" s="102" customFormat="1" ht="18" customHeight="1" x14ac:dyDescent="0.2">
      <c r="A2944" s="106" t="s">
        <v>32</v>
      </c>
      <c r="B2944" s="106" t="s">
        <v>17</v>
      </c>
      <c r="C2944" s="107">
        <v>16072</v>
      </c>
      <c r="D2944" s="107">
        <v>43465</v>
      </c>
      <c r="E2944" s="107">
        <v>43482</v>
      </c>
      <c r="F2944" s="108">
        <v>43500</v>
      </c>
      <c r="G2944" s="109">
        <v>8500</v>
      </c>
      <c r="H2944" s="109">
        <v>8.15</v>
      </c>
      <c r="I2944" s="109">
        <v>0</v>
      </c>
      <c r="J2944" s="109">
        <f t="shared" si="45"/>
        <v>8508.15</v>
      </c>
    </row>
    <row r="2945" spans="1:10" s="102" customFormat="1" ht="18" customHeight="1" x14ac:dyDescent="0.2">
      <c r="A2945" s="106" t="s">
        <v>32</v>
      </c>
      <c r="B2945" s="106" t="s">
        <v>13</v>
      </c>
      <c r="C2945" s="107">
        <v>12196</v>
      </c>
      <c r="D2945" s="107">
        <v>42233</v>
      </c>
      <c r="E2945" s="107">
        <v>42237</v>
      </c>
      <c r="F2945" s="108">
        <v>42255</v>
      </c>
      <c r="G2945" s="109">
        <v>25000</v>
      </c>
      <c r="H2945" s="109">
        <v>15.28</v>
      </c>
      <c r="I2945" s="109">
        <v>0</v>
      </c>
      <c r="J2945" s="109">
        <f t="shared" si="45"/>
        <v>25015.279999999999</v>
      </c>
    </row>
    <row r="2946" spans="1:10" s="102" customFormat="1" ht="18" customHeight="1" x14ac:dyDescent="0.2">
      <c r="A2946" s="106" t="s">
        <v>32</v>
      </c>
      <c r="B2946" s="106" t="s">
        <v>13</v>
      </c>
      <c r="C2946" s="107">
        <v>10654</v>
      </c>
      <c r="D2946" s="107">
        <v>42454</v>
      </c>
      <c r="E2946" s="107">
        <v>42466</v>
      </c>
      <c r="F2946" s="108">
        <v>42502</v>
      </c>
      <c r="G2946" s="109">
        <v>16500</v>
      </c>
      <c r="H2946" s="109">
        <v>21.7</v>
      </c>
      <c r="I2946" s="109">
        <v>0</v>
      </c>
      <c r="J2946" s="109">
        <f t="shared" si="45"/>
        <v>16521.7</v>
      </c>
    </row>
    <row r="2947" spans="1:10" s="102" customFormat="1" ht="18" customHeight="1" x14ac:dyDescent="0.2">
      <c r="A2947" s="106" t="s">
        <v>31</v>
      </c>
      <c r="B2947" s="106" t="s">
        <v>17</v>
      </c>
      <c r="C2947" s="107">
        <v>22155</v>
      </c>
      <c r="D2947" s="107">
        <v>43160</v>
      </c>
      <c r="E2947" s="107">
        <v>43164</v>
      </c>
      <c r="F2947" s="108">
        <v>43292</v>
      </c>
      <c r="G2947" s="109">
        <v>42000</v>
      </c>
      <c r="H2947" s="109">
        <v>151.88999999999999</v>
      </c>
      <c r="I2947" s="109">
        <v>0</v>
      </c>
      <c r="J2947" s="109">
        <f t="shared" si="45"/>
        <v>42151.89</v>
      </c>
    </row>
    <row r="2948" spans="1:10" s="102" customFormat="1" ht="18" customHeight="1" x14ac:dyDescent="0.2">
      <c r="A2948" s="106" t="s">
        <v>31</v>
      </c>
      <c r="B2948" s="106" t="s">
        <v>13</v>
      </c>
      <c r="C2948" s="107">
        <v>20057</v>
      </c>
      <c r="D2948" s="107">
        <v>43165</v>
      </c>
      <c r="E2948" s="107">
        <v>43168</v>
      </c>
      <c r="F2948" s="108">
        <v>43187</v>
      </c>
      <c r="G2948" s="109">
        <v>88000</v>
      </c>
      <c r="H2948" s="109">
        <v>53.04</v>
      </c>
      <c r="I2948" s="109">
        <v>0</v>
      </c>
      <c r="J2948" s="109">
        <f t="shared" si="45"/>
        <v>88053.04</v>
      </c>
    </row>
    <row r="2949" spans="1:10" s="102" customFormat="1" ht="18" customHeight="1" x14ac:dyDescent="0.2">
      <c r="A2949" s="106" t="s">
        <v>33</v>
      </c>
      <c r="B2949" s="106" t="s">
        <v>13</v>
      </c>
      <c r="C2949" s="107">
        <v>20057</v>
      </c>
      <c r="D2949" s="107">
        <v>43165</v>
      </c>
      <c r="E2949" s="107">
        <v>43168</v>
      </c>
      <c r="F2949" s="108">
        <v>43187</v>
      </c>
      <c r="G2949" s="109">
        <v>88000</v>
      </c>
      <c r="H2949" s="109">
        <v>53.04</v>
      </c>
      <c r="I2949" s="109">
        <v>0</v>
      </c>
      <c r="J2949" s="109">
        <f t="shared" si="45"/>
        <v>88053.04</v>
      </c>
    </row>
    <row r="2950" spans="1:10" s="102" customFormat="1" ht="18" customHeight="1" x14ac:dyDescent="0.2">
      <c r="A2950" s="106" t="s">
        <v>31</v>
      </c>
      <c r="B2950" s="106" t="s">
        <v>17</v>
      </c>
      <c r="C2950" s="107">
        <v>17126</v>
      </c>
      <c r="D2950" s="107">
        <v>42228</v>
      </c>
      <c r="E2950" s="107">
        <v>42234</v>
      </c>
      <c r="F2950" s="108">
        <v>42242</v>
      </c>
      <c r="G2950" s="109">
        <v>69000</v>
      </c>
      <c r="H2950" s="109">
        <v>26.83</v>
      </c>
      <c r="I2950" s="109">
        <v>0</v>
      </c>
      <c r="J2950" s="109">
        <f t="shared" si="45"/>
        <v>69026.83</v>
      </c>
    </row>
    <row r="2951" spans="1:10" s="102" customFormat="1" ht="18" customHeight="1" x14ac:dyDescent="0.2">
      <c r="A2951" s="106" t="s">
        <v>32</v>
      </c>
      <c r="B2951" s="106" t="s">
        <v>13</v>
      </c>
      <c r="C2951" s="107">
        <v>11342</v>
      </c>
      <c r="D2951" s="107">
        <v>42342</v>
      </c>
      <c r="E2951" s="107">
        <v>42347</v>
      </c>
      <c r="F2951" s="108">
        <v>42368</v>
      </c>
      <c r="G2951" s="109">
        <v>13000</v>
      </c>
      <c r="H2951" s="109">
        <v>9.39</v>
      </c>
      <c r="I2951" s="109">
        <v>0</v>
      </c>
      <c r="J2951" s="109">
        <f t="shared" si="45"/>
        <v>13009.39</v>
      </c>
    </row>
    <row r="2952" spans="1:10" s="102" customFormat="1" ht="18" customHeight="1" x14ac:dyDescent="0.2">
      <c r="A2952" s="106" t="s">
        <v>32</v>
      </c>
      <c r="B2952" s="106" t="s">
        <v>17</v>
      </c>
      <c r="C2952" s="107">
        <v>16037</v>
      </c>
      <c r="D2952" s="107">
        <v>43030</v>
      </c>
      <c r="E2952" s="107">
        <v>43032</v>
      </c>
      <c r="F2952" s="108">
        <v>43045</v>
      </c>
      <c r="G2952" s="109">
        <v>14000</v>
      </c>
      <c r="H2952" s="109">
        <v>5.75</v>
      </c>
      <c r="I2952" s="109">
        <v>0</v>
      </c>
      <c r="J2952" s="109">
        <f t="shared" ref="J2952:J3015" si="46">+G2952+H2952+I2952</f>
        <v>14005.75</v>
      </c>
    </row>
    <row r="2953" spans="1:10" s="102" customFormat="1" ht="18" customHeight="1" x14ac:dyDescent="0.2">
      <c r="A2953" s="106" t="s">
        <v>32</v>
      </c>
      <c r="B2953" s="106" t="s">
        <v>17</v>
      </c>
      <c r="C2953" s="107">
        <v>14317</v>
      </c>
      <c r="D2953" s="107">
        <v>43096</v>
      </c>
      <c r="E2953" s="107">
        <v>43116</v>
      </c>
      <c r="F2953" s="108">
        <v>43159</v>
      </c>
      <c r="G2953" s="109">
        <v>40000</v>
      </c>
      <c r="H2953" s="109">
        <v>62.11</v>
      </c>
      <c r="I2953" s="109">
        <v>0</v>
      </c>
      <c r="J2953" s="109">
        <f t="shared" si="46"/>
        <v>40062.11</v>
      </c>
    </row>
    <row r="2954" spans="1:10" s="102" customFormat="1" ht="18" customHeight="1" x14ac:dyDescent="0.2">
      <c r="A2954" s="106" t="s">
        <v>32</v>
      </c>
      <c r="B2954" s="106" t="s">
        <v>17</v>
      </c>
      <c r="C2954" s="107">
        <v>10272</v>
      </c>
      <c r="D2954" s="107">
        <v>42814</v>
      </c>
      <c r="E2954" s="107">
        <v>42828</v>
      </c>
      <c r="F2954" s="108">
        <v>42886</v>
      </c>
      <c r="G2954" s="109">
        <v>12000</v>
      </c>
      <c r="H2954" s="109">
        <v>23.67</v>
      </c>
      <c r="I2954" s="109">
        <v>0</v>
      </c>
      <c r="J2954" s="109">
        <f t="shared" si="46"/>
        <v>12023.67</v>
      </c>
    </row>
    <row r="2955" spans="1:10" s="102" customFormat="1" ht="18" customHeight="1" x14ac:dyDescent="0.2">
      <c r="A2955" s="106" t="s">
        <v>32</v>
      </c>
      <c r="B2955" s="106" t="s">
        <v>17</v>
      </c>
      <c r="C2955" s="107">
        <v>18048</v>
      </c>
      <c r="D2955" s="107">
        <v>43073</v>
      </c>
      <c r="E2955" s="107">
        <v>43088</v>
      </c>
      <c r="F2955" s="108">
        <v>43110</v>
      </c>
      <c r="G2955" s="109">
        <v>20500</v>
      </c>
      <c r="H2955" s="109">
        <v>20.78</v>
      </c>
      <c r="I2955" s="109">
        <v>0</v>
      </c>
      <c r="J2955" s="109">
        <f t="shared" si="46"/>
        <v>20520.78</v>
      </c>
    </row>
    <row r="2956" spans="1:10" s="102" customFormat="1" ht="18" customHeight="1" x14ac:dyDescent="0.2">
      <c r="A2956" s="106" t="s">
        <v>31</v>
      </c>
      <c r="B2956" s="106" t="s">
        <v>13</v>
      </c>
      <c r="C2956" s="107">
        <v>25623</v>
      </c>
      <c r="D2956" s="107">
        <v>42886</v>
      </c>
      <c r="E2956" s="107">
        <v>42899</v>
      </c>
      <c r="F2956" s="108">
        <v>42961</v>
      </c>
      <c r="G2956" s="109">
        <v>59000</v>
      </c>
      <c r="H2956" s="109">
        <v>121.22</v>
      </c>
      <c r="I2956" s="109">
        <v>0</v>
      </c>
      <c r="J2956" s="109">
        <f t="shared" si="46"/>
        <v>59121.22</v>
      </c>
    </row>
    <row r="2957" spans="1:10" s="102" customFormat="1" ht="18" customHeight="1" x14ac:dyDescent="0.2">
      <c r="A2957" s="106" t="s">
        <v>32</v>
      </c>
      <c r="B2957" s="106" t="s">
        <v>13</v>
      </c>
      <c r="C2957" s="107">
        <v>11098</v>
      </c>
      <c r="D2957" s="107">
        <v>42013</v>
      </c>
      <c r="E2957" s="107">
        <v>42017</v>
      </c>
      <c r="F2957" s="108">
        <v>42264</v>
      </c>
      <c r="G2957" s="109">
        <v>10500</v>
      </c>
      <c r="H2957" s="109">
        <v>40.629999999999995</v>
      </c>
      <c r="I2957" s="109">
        <v>0</v>
      </c>
      <c r="J2957" s="109">
        <f t="shared" si="46"/>
        <v>10540.63</v>
      </c>
    </row>
    <row r="2958" spans="1:10" s="102" customFormat="1" ht="18" customHeight="1" x14ac:dyDescent="0.2">
      <c r="A2958" s="106" t="s">
        <v>37</v>
      </c>
      <c r="B2958" s="106" t="s">
        <v>13</v>
      </c>
      <c r="C2958" s="107">
        <v>23650</v>
      </c>
      <c r="D2958" s="107">
        <v>42741</v>
      </c>
      <c r="E2958" s="107">
        <v>42775</v>
      </c>
      <c r="F2958" s="108">
        <v>42779</v>
      </c>
      <c r="G2958" s="109">
        <v>20000</v>
      </c>
      <c r="H2958" s="109">
        <f>10.41+10.41</f>
        <v>20.82</v>
      </c>
      <c r="I2958" s="109">
        <v>0</v>
      </c>
      <c r="J2958" s="109">
        <f t="shared" si="46"/>
        <v>20020.82</v>
      </c>
    </row>
    <row r="2959" spans="1:10" s="102" customFormat="1" ht="18" customHeight="1" x14ac:dyDescent="0.2">
      <c r="A2959" s="106" t="s">
        <v>32</v>
      </c>
      <c r="B2959" s="106" t="s">
        <v>13</v>
      </c>
      <c r="C2959" s="107">
        <v>15692</v>
      </c>
      <c r="D2959" s="107">
        <v>42264</v>
      </c>
      <c r="E2959" s="107">
        <v>42271</v>
      </c>
      <c r="F2959" s="108">
        <v>42304</v>
      </c>
      <c r="G2959" s="109">
        <v>29000</v>
      </c>
      <c r="H2959" s="109">
        <v>28.85</v>
      </c>
      <c r="I2959" s="109">
        <v>0</v>
      </c>
      <c r="J2959" s="109">
        <f t="shared" si="46"/>
        <v>29028.85</v>
      </c>
    </row>
    <row r="2960" spans="1:10" s="102" customFormat="1" ht="18" customHeight="1" x14ac:dyDescent="0.2">
      <c r="A2960" s="106" t="s">
        <v>32</v>
      </c>
      <c r="B2960" s="106" t="s">
        <v>13</v>
      </c>
      <c r="C2960" s="107">
        <v>10568</v>
      </c>
      <c r="D2960" s="107">
        <v>41721</v>
      </c>
      <c r="E2960" s="107">
        <v>41730</v>
      </c>
      <c r="F2960" s="108">
        <v>41767</v>
      </c>
      <c r="G2960" s="109">
        <v>27500</v>
      </c>
      <c r="H2960" s="109">
        <v>29.78</v>
      </c>
      <c r="I2960" s="109">
        <v>0</v>
      </c>
      <c r="J2960" s="109">
        <f t="shared" si="46"/>
        <v>27529.78</v>
      </c>
    </row>
    <row r="2961" spans="1:10" s="102" customFormat="1" ht="18" customHeight="1" x14ac:dyDescent="0.2">
      <c r="A2961" s="106" t="s">
        <v>32</v>
      </c>
      <c r="B2961" s="106" t="s">
        <v>13</v>
      </c>
      <c r="C2961" s="107">
        <v>5330</v>
      </c>
      <c r="D2961" s="107">
        <v>42519</v>
      </c>
      <c r="E2961" s="107">
        <v>42523</v>
      </c>
      <c r="F2961" s="108">
        <v>42772</v>
      </c>
      <c r="G2961" s="109">
        <v>6500</v>
      </c>
      <c r="H2961" s="109">
        <v>27.36</v>
      </c>
      <c r="I2961" s="109">
        <v>0</v>
      </c>
      <c r="J2961" s="109">
        <f t="shared" si="46"/>
        <v>6527.36</v>
      </c>
    </row>
    <row r="2962" spans="1:10" s="102" customFormat="1" ht="18" customHeight="1" x14ac:dyDescent="0.2">
      <c r="A2962" s="106" t="s">
        <v>31</v>
      </c>
      <c r="B2962" s="106" t="s">
        <v>13</v>
      </c>
      <c r="C2962" s="107">
        <v>26142</v>
      </c>
      <c r="D2962" s="107">
        <v>43421</v>
      </c>
      <c r="E2962" s="107">
        <v>43425</v>
      </c>
      <c r="F2962" s="108">
        <v>43446</v>
      </c>
      <c r="G2962" s="109">
        <v>32000</v>
      </c>
      <c r="H2962" s="109">
        <v>21.92</v>
      </c>
      <c r="I2962" s="109">
        <v>0</v>
      </c>
      <c r="J2962" s="109">
        <f t="shared" si="46"/>
        <v>32021.919999999998</v>
      </c>
    </row>
    <row r="2963" spans="1:10" s="102" customFormat="1" ht="18" customHeight="1" x14ac:dyDescent="0.2">
      <c r="A2963" s="106" t="s">
        <v>32</v>
      </c>
      <c r="B2963" s="106" t="s">
        <v>17</v>
      </c>
      <c r="C2963" s="107">
        <v>15759</v>
      </c>
      <c r="D2963" s="107">
        <v>42572</v>
      </c>
      <c r="E2963" s="107">
        <v>42573</v>
      </c>
      <c r="F2963" s="108">
        <v>42591</v>
      </c>
      <c r="G2963" s="109">
        <v>16500</v>
      </c>
      <c r="H2963" s="109">
        <v>8.59</v>
      </c>
      <c r="I2963" s="109">
        <v>0</v>
      </c>
      <c r="J2963" s="109">
        <f t="shared" si="46"/>
        <v>16508.59</v>
      </c>
    </row>
    <row r="2964" spans="1:10" s="102" customFormat="1" ht="18" customHeight="1" x14ac:dyDescent="0.2">
      <c r="A2964" s="106" t="s">
        <v>32</v>
      </c>
      <c r="B2964" s="106" t="s">
        <v>13</v>
      </c>
      <c r="C2964" s="107">
        <v>11167</v>
      </c>
      <c r="D2964" s="107">
        <v>43346</v>
      </c>
      <c r="E2964" s="107">
        <v>43353</v>
      </c>
      <c r="F2964" s="108">
        <v>43389</v>
      </c>
      <c r="G2964" s="109">
        <v>12000</v>
      </c>
      <c r="H2964" s="109">
        <v>13.47</v>
      </c>
      <c r="I2964" s="109">
        <v>0</v>
      </c>
      <c r="J2964" s="109">
        <f t="shared" si="46"/>
        <v>12013.47</v>
      </c>
    </row>
    <row r="2965" spans="1:10" s="102" customFormat="1" ht="18" customHeight="1" x14ac:dyDescent="0.2">
      <c r="A2965" s="106" t="s">
        <v>32</v>
      </c>
      <c r="B2965" s="106" t="s">
        <v>13</v>
      </c>
      <c r="C2965" s="107">
        <v>14390</v>
      </c>
      <c r="D2965" s="107">
        <v>42033</v>
      </c>
      <c r="E2965" s="107">
        <v>42039</v>
      </c>
      <c r="F2965" s="108">
        <v>42067</v>
      </c>
      <c r="G2965" s="109">
        <v>28000</v>
      </c>
      <c r="H2965" s="109">
        <v>26.44</v>
      </c>
      <c r="I2965" s="109">
        <v>0</v>
      </c>
      <c r="J2965" s="109">
        <f t="shared" si="46"/>
        <v>28026.44</v>
      </c>
    </row>
    <row r="2966" spans="1:10" s="102" customFormat="1" ht="18" customHeight="1" x14ac:dyDescent="0.2">
      <c r="A2966" s="106" t="s">
        <v>32</v>
      </c>
      <c r="B2966" s="106" t="s">
        <v>17</v>
      </c>
      <c r="C2966" s="107">
        <v>16202</v>
      </c>
      <c r="D2966" s="107">
        <v>41710</v>
      </c>
      <c r="E2966" s="107">
        <v>41717</v>
      </c>
      <c r="F2966" s="108">
        <v>41733</v>
      </c>
      <c r="G2966" s="109">
        <v>18500</v>
      </c>
      <c r="H2966" s="109">
        <v>11.82</v>
      </c>
      <c r="I2966" s="109">
        <v>0</v>
      </c>
      <c r="J2966" s="109">
        <f t="shared" si="46"/>
        <v>18511.82</v>
      </c>
    </row>
    <row r="2967" spans="1:10" s="102" customFormat="1" ht="18" customHeight="1" x14ac:dyDescent="0.2">
      <c r="A2967" s="106" t="s">
        <v>32</v>
      </c>
      <c r="B2967" s="106" t="s">
        <v>13</v>
      </c>
      <c r="C2967" s="107">
        <v>10027</v>
      </c>
      <c r="D2967" s="107">
        <v>42565</v>
      </c>
      <c r="E2967" s="107">
        <v>42590</v>
      </c>
      <c r="F2967" s="108">
        <v>42594</v>
      </c>
      <c r="G2967" s="109">
        <v>20500</v>
      </c>
      <c r="H2967" s="109">
        <v>16.29</v>
      </c>
      <c r="I2967" s="109">
        <v>0</v>
      </c>
      <c r="J2967" s="109">
        <f t="shared" si="46"/>
        <v>20516.29</v>
      </c>
    </row>
    <row r="2968" spans="1:10" s="102" customFormat="1" ht="18" customHeight="1" x14ac:dyDescent="0.2">
      <c r="A2968" s="106" t="s">
        <v>32</v>
      </c>
      <c r="B2968" s="106" t="s">
        <v>13</v>
      </c>
      <c r="C2968" s="107">
        <v>14425</v>
      </c>
      <c r="D2968" s="107">
        <v>42620</v>
      </c>
      <c r="E2968" s="107">
        <v>42625</v>
      </c>
      <c r="F2968" s="108">
        <v>42866</v>
      </c>
      <c r="G2968" s="109">
        <v>25000</v>
      </c>
      <c r="H2968" s="109">
        <v>168.5</v>
      </c>
      <c r="I2968" s="109">
        <v>0</v>
      </c>
      <c r="J2968" s="109">
        <f t="shared" si="46"/>
        <v>25168.5</v>
      </c>
    </row>
    <row r="2969" spans="1:10" s="102" customFormat="1" ht="18" customHeight="1" x14ac:dyDescent="0.2">
      <c r="A2969" s="106" t="s">
        <v>32</v>
      </c>
      <c r="B2969" s="106" t="s">
        <v>17</v>
      </c>
      <c r="C2969" s="107">
        <v>14351</v>
      </c>
      <c r="D2969" s="107">
        <v>43160</v>
      </c>
      <c r="E2969" s="107">
        <v>43179</v>
      </c>
      <c r="F2969" s="108">
        <v>43196</v>
      </c>
      <c r="G2969" s="109">
        <v>42000</v>
      </c>
      <c r="H2969" s="109">
        <v>41.42</v>
      </c>
      <c r="I2969" s="109">
        <v>0</v>
      </c>
      <c r="J2969" s="109">
        <f t="shared" si="46"/>
        <v>42041.42</v>
      </c>
    </row>
    <row r="2970" spans="1:10" s="102" customFormat="1" ht="18" customHeight="1" x14ac:dyDescent="0.2">
      <c r="A2970" s="106" t="s">
        <v>32</v>
      </c>
      <c r="B2970" s="106" t="s">
        <v>13</v>
      </c>
      <c r="C2970" s="107">
        <v>19127</v>
      </c>
      <c r="D2970" s="107">
        <v>42535</v>
      </c>
      <c r="E2970" s="107">
        <v>42536</v>
      </c>
      <c r="F2970" s="108">
        <v>42544</v>
      </c>
      <c r="G2970" s="109">
        <v>50000</v>
      </c>
      <c r="H2970" s="109">
        <v>12.33</v>
      </c>
      <c r="I2970" s="109">
        <v>0</v>
      </c>
      <c r="J2970" s="109">
        <f t="shared" si="46"/>
        <v>50012.33</v>
      </c>
    </row>
    <row r="2971" spans="1:10" s="102" customFormat="1" ht="18" customHeight="1" x14ac:dyDescent="0.2">
      <c r="A2971" s="106" t="s">
        <v>35</v>
      </c>
      <c r="B2971" s="106" t="s">
        <v>13</v>
      </c>
      <c r="C2971" s="107">
        <v>19127</v>
      </c>
      <c r="D2971" s="107">
        <v>42535</v>
      </c>
      <c r="E2971" s="107">
        <v>42536</v>
      </c>
      <c r="F2971" s="108">
        <v>42544</v>
      </c>
      <c r="G2971" s="109">
        <v>50000</v>
      </c>
      <c r="H2971" s="109">
        <v>12.33</v>
      </c>
      <c r="I2971" s="109">
        <v>0</v>
      </c>
      <c r="J2971" s="109">
        <f t="shared" si="46"/>
        <v>50012.33</v>
      </c>
    </row>
    <row r="2972" spans="1:10" s="102" customFormat="1" ht="18" customHeight="1" x14ac:dyDescent="0.2">
      <c r="A2972" s="106" t="s">
        <v>39</v>
      </c>
      <c r="B2972" s="106" t="s">
        <v>13</v>
      </c>
      <c r="C2972" s="107">
        <v>19127</v>
      </c>
      <c r="D2972" s="107">
        <v>42535</v>
      </c>
      <c r="E2972" s="107">
        <v>42536</v>
      </c>
      <c r="F2972" s="108">
        <v>42544</v>
      </c>
      <c r="G2972" s="109">
        <v>150000</v>
      </c>
      <c r="H2972" s="109">
        <v>36.99</v>
      </c>
      <c r="I2972" s="109">
        <v>0</v>
      </c>
      <c r="J2972" s="109">
        <f t="shared" si="46"/>
        <v>150036.99</v>
      </c>
    </row>
    <row r="2973" spans="1:10" s="102" customFormat="1" ht="18" customHeight="1" x14ac:dyDescent="0.2">
      <c r="A2973" s="106" t="s">
        <v>37</v>
      </c>
      <c r="B2973" s="106" t="s">
        <v>13</v>
      </c>
      <c r="C2973" s="107">
        <v>20627</v>
      </c>
      <c r="D2973" s="107">
        <v>43315</v>
      </c>
      <c r="E2973" s="107">
        <v>43332</v>
      </c>
      <c r="F2973" s="108">
        <v>43332</v>
      </c>
      <c r="G2973" s="109">
        <v>20000</v>
      </c>
      <c r="H2973" s="109">
        <f>4.66+4.66</f>
        <v>9.32</v>
      </c>
      <c r="I2973" s="109">
        <v>0</v>
      </c>
      <c r="J2973" s="109">
        <f t="shared" si="46"/>
        <v>20009.32</v>
      </c>
    </row>
    <row r="2974" spans="1:10" s="102" customFormat="1" ht="18" customHeight="1" x14ac:dyDescent="0.2">
      <c r="A2974" s="106" t="s">
        <v>32</v>
      </c>
      <c r="B2974" s="106" t="s">
        <v>17</v>
      </c>
      <c r="C2974" s="107">
        <v>12253</v>
      </c>
      <c r="D2974" s="107">
        <v>41816</v>
      </c>
      <c r="E2974" s="107">
        <v>41851</v>
      </c>
      <c r="F2974" s="108">
        <v>41866</v>
      </c>
      <c r="G2974" s="109">
        <v>2500</v>
      </c>
      <c r="H2974" s="109">
        <v>3.47</v>
      </c>
      <c r="I2974" s="109">
        <v>0</v>
      </c>
      <c r="J2974" s="109">
        <f t="shared" si="46"/>
        <v>2503.4699999999998</v>
      </c>
    </row>
    <row r="2975" spans="1:10" s="102" customFormat="1" ht="18" customHeight="1" x14ac:dyDescent="0.2">
      <c r="A2975" s="106" t="s">
        <v>32</v>
      </c>
      <c r="B2975" s="106" t="s">
        <v>17</v>
      </c>
      <c r="C2975" s="107">
        <v>11481</v>
      </c>
      <c r="D2975" s="107">
        <v>42505</v>
      </c>
      <c r="E2975" s="107">
        <v>42527</v>
      </c>
      <c r="F2975" s="108">
        <v>42548</v>
      </c>
      <c r="G2975" s="109">
        <v>10000</v>
      </c>
      <c r="H2975" s="109">
        <v>11.78</v>
      </c>
      <c r="I2975" s="109">
        <v>0</v>
      </c>
      <c r="J2975" s="109">
        <f t="shared" si="46"/>
        <v>10011.780000000001</v>
      </c>
    </row>
    <row r="2976" spans="1:10" s="102" customFormat="1" ht="18" customHeight="1" x14ac:dyDescent="0.2">
      <c r="A2976" s="106" t="s">
        <v>32</v>
      </c>
      <c r="B2976" s="106" t="s">
        <v>17</v>
      </c>
      <c r="C2976" s="107">
        <v>7553</v>
      </c>
      <c r="D2976" s="107">
        <v>42173</v>
      </c>
      <c r="E2976" s="107">
        <v>42181</v>
      </c>
      <c r="F2976" s="108">
        <v>42206</v>
      </c>
      <c r="G2976" s="109">
        <v>11000</v>
      </c>
      <c r="H2976" s="109">
        <v>10.08</v>
      </c>
      <c r="I2976" s="109">
        <v>0</v>
      </c>
      <c r="J2976" s="109">
        <f t="shared" si="46"/>
        <v>11010.08</v>
      </c>
    </row>
    <row r="2977" spans="1:10" s="102" customFormat="1" ht="18" customHeight="1" x14ac:dyDescent="0.2">
      <c r="A2977" s="106" t="s">
        <v>32</v>
      </c>
      <c r="B2977" s="106" t="s">
        <v>17</v>
      </c>
      <c r="C2977" s="107">
        <v>15268</v>
      </c>
      <c r="D2977" s="107">
        <v>42533</v>
      </c>
      <c r="E2977" s="107">
        <v>42563</v>
      </c>
      <c r="F2977" s="108">
        <v>42577</v>
      </c>
      <c r="G2977" s="109">
        <v>11000</v>
      </c>
      <c r="H2977" s="109">
        <v>13.26</v>
      </c>
      <c r="I2977" s="109">
        <v>0</v>
      </c>
      <c r="J2977" s="109">
        <f t="shared" si="46"/>
        <v>11013.26</v>
      </c>
    </row>
    <row r="2978" spans="1:10" s="102" customFormat="1" ht="18" customHeight="1" x14ac:dyDescent="0.2">
      <c r="A2978" s="106" t="s">
        <v>32</v>
      </c>
      <c r="B2978" s="106" t="s">
        <v>17</v>
      </c>
      <c r="C2978" s="107">
        <v>11240</v>
      </c>
      <c r="D2978" s="107">
        <v>42399</v>
      </c>
      <c r="E2978" s="107">
        <v>42418</v>
      </c>
      <c r="F2978" s="108">
        <v>42436</v>
      </c>
      <c r="G2978" s="109">
        <v>30500</v>
      </c>
      <c r="H2978" s="109">
        <v>31.35</v>
      </c>
      <c r="I2978" s="109">
        <v>0</v>
      </c>
      <c r="J2978" s="109">
        <f t="shared" si="46"/>
        <v>30531.35</v>
      </c>
    </row>
    <row r="2979" spans="1:10" s="102" customFormat="1" ht="18" customHeight="1" x14ac:dyDescent="0.2">
      <c r="A2979" s="106" t="s">
        <v>32</v>
      </c>
      <c r="B2979" s="106" t="s">
        <v>17</v>
      </c>
      <c r="C2979" s="107">
        <v>19957</v>
      </c>
      <c r="D2979" s="107">
        <v>42096</v>
      </c>
      <c r="E2979" s="107">
        <v>42111</v>
      </c>
      <c r="F2979" s="108">
        <v>42142</v>
      </c>
      <c r="G2979" s="109">
        <v>66000</v>
      </c>
      <c r="H2979" s="109">
        <v>84.33</v>
      </c>
      <c r="I2979" s="109">
        <v>0</v>
      </c>
      <c r="J2979" s="109">
        <f t="shared" si="46"/>
        <v>66084.33</v>
      </c>
    </row>
    <row r="2980" spans="1:10" s="102" customFormat="1" ht="18" customHeight="1" x14ac:dyDescent="0.2">
      <c r="A2980" s="106" t="s">
        <v>32</v>
      </c>
      <c r="B2980" s="106" t="s">
        <v>13</v>
      </c>
      <c r="C2980" s="107">
        <v>10996</v>
      </c>
      <c r="D2980" s="107">
        <v>42244</v>
      </c>
      <c r="E2980" s="107">
        <v>42292</v>
      </c>
      <c r="F2980" s="108">
        <v>42299</v>
      </c>
      <c r="G2980" s="109">
        <v>21000</v>
      </c>
      <c r="H2980" s="109">
        <v>32.08</v>
      </c>
      <c r="I2980" s="109">
        <v>0</v>
      </c>
      <c r="J2980" s="109">
        <f t="shared" si="46"/>
        <v>21032.080000000002</v>
      </c>
    </row>
    <row r="2981" spans="1:10" s="102" customFormat="1" ht="18" customHeight="1" x14ac:dyDescent="0.2">
      <c r="A2981" s="106" t="s">
        <v>32</v>
      </c>
      <c r="B2981" s="106" t="s">
        <v>17</v>
      </c>
      <c r="C2981" s="107">
        <v>5714</v>
      </c>
      <c r="D2981" s="107">
        <v>41721</v>
      </c>
      <c r="E2981" s="107">
        <v>41724</v>
      </c>
      <c r="F2981" s="108">
        <v>41747</v>
      </c>
      <c r="G2981" s="109">
        <v>3500</v>
      </c>
      <c r="H2981" s="109">
        <v>2.52</v>
      </c>
      <c r="I2981" s="109">
        <v>0</v>
      </c>
      <c r="J2981" s="109">
        <f t="shared" si="46"/>
        <v>3502.52</v>
      </c>
    </row>
    <row r="2982" spans="1:10" s="102" customFormat="1" ht="18" customHeight="1" x14ac:dyDescent="0.2">
      <c r="A2982" s="106" t="s">
        <v>37</v>
      </c>
      <c r="B2982" s="106" t="s">
        <v>13</v>
      </c>
      <c r="C2982" s="107">
        <v>14729</v>
      </c>
      <c r="D2982" s="107">
        <v>43137</v>
      </c>
      <c r="E2982" s="107">
        <v>43154</v>
      </c>
      <c r="F2982" s="108">
        <v>43154</v>
      </c>
      <c r="G2982" s="109">
        <v>20000</v>
      </c>
      <c r="H2982" s="109">
        <v>9.32</v>
      </c>
      <c r="I2982" s="109">
        <v>0</v>
      </c>
      <c r="J2982" s="109">
        <f t="shared" si="46"/>
        <v>20009.32</v>
      </c>
    </row>
    <row r="2983" spans="1:10" s="102" customFormat="1" ht="18" customHeight="1" x14ac:dyDescent="0.2">
      <c r="A2983" s="106" t="s">
        <v>32</v>
      </c>
      <c r="B2983" s="106" t="s">
        <v>17</v>
      </c>
      <c r="C2983" s="107">
        <v>18709</v>
      </c>
      <c r="D2983" s="107">
        <v>43120</v>
      </c>
      <c r="E2983" s="107">
        <v>43125</v>
      </c>
      <c r="F2983" s="108">
        <v>43140</v>
      </c>
      <c r="G2983" s="109">
        <v>51500</v>
      </c>
      <c r="H2983" s="109">
        <v>28.22</v>
      </c>
      <c r="I2983" s="109">
        <v>0</v>
      </c>
      <c r="J2983" s="109">
        <f t="shared" si="46"/>
        <v>51528.22</v>
      </c>
    </row>
    <row r="2984" spans="1:10" s="102" customFormat="1" ht="18" customHeight="1" x14ac:dyDescent="0.2">
      <c r="A2984" s="106" t="s">
        <v>32</v>
      </c>
      <c r="B2984" s="106" t="s">
        <v>13</v>
      </c>
      <c r="C2984" s="107">
        <v>11847</v>
      </c>
      <c r="D2984" s="107">
        <v>41721</v>
      </c>
      <c r="E2984" s="107">
        <v>41724</v>
      </c>
      <c r="F2984" s="108">
        <v>41760</v>
      </c>
      <c r="G2984" s="109">
        <v>17500</v>
      </c>
      <c r="H2984" s="109">
        <v>18.96</v>
      </c>
      <c r="I2984" s="109">
        <v>0</v>
      </c>
      <c r="J2984" s="109">
        <f t="shared" si="46"/>
        <v>17518.96</v>
      </c>
    </row>
    <row r="2985" spans="1:10" s="102" customFormat="1" ht="18" customHeight="1" x14ac:dyDescent="0.2">
      <c r="A2985" s="106" t="s">
        <v>32</v>
      </c>
      <c r="B2985" s="106" t="s">
        <v>17</v>
      </c>
      <c r="C2985" s="107">
        <v>13878</v>
      </c>
      <c r="D2985" s="107">
        <v>41722</v>
      </c>
      <c r="E2985" s="107">
        <v>41725</v>
      </c>
      <c r="F2985" s="108">
        <v>41758</v>
      </c>
      <c r="G2985" s="109">
        <v>12000</v>
      </c>
      <c r="H2985" s="109">
        <v>12</v>
      </c>
      <c r="I2985" s="109">
        <v>0</v>
      </c>
      <c r="J2985" s="109">
        <f t="shared" si="46"/>
        <v>12012</v>
      </c>
    </row>
    <row r="2986" spans="1:10" s="102" customFormat="1" ht="18" customHeight="1" x14ac:dyDescent="0.2">
      <c r="A2986" s="106" t="s">
        <v>32</v>
      </c>
      <c r="B2986" s="106" t="s">
        <v>17</v>
      </c>
      <c r="C2986" s="107">
        <v>8796</v>
      </c>
      <c r="D2986" s="107">
        <v>42811</v>
      </c>
      <c r="E2986" s="107">
        <v>42837</v>
      </c>
      <c r="F2986" s="108">
        <v>42867</v>
      </c>
      <c r="G2986" s="109">
        <v>22500</v>
      </c>
      <c r="H2986" s="109">
        <v>34.53</v>
      </c>
      <c r="I2986" s="109">
        <v>0</v>
      </c>
      <c r="J2986" s="109">
        <f t="shared" si="46"/>
        <v>22534.53</v>
      </c>
    </row>
    <row r="2987" spans="1:10" s="102" customFormat="1" ht="18" customHeight="1" x14ac:dyDescent="0.2">
      <c r="A2987" s="106" t="s">
        <v>32</v>
      </c>
      <c r="B2987" s="106" t="s">
        <v>13</v>
      </c>
      <c r="C2987" s="107">
        <v>13246</v>
      </c>
      <c r="D2987" s="107">
        <v>42934</v>
      </c>
      <c r="E2987" s="107">
        <v>42937</v>
      </c>
      <c r="F2987" s="108">
        <v>42949</v>
      </c>
      <c r="G2987" s="109">
        <v>12500</v>
      </c>
      <c r="H2987" s="109">
        <v>5.14</v>
      </c>
      <c r="I2987" s="109">
        <v>0</v>
      </c>
      <c r="J2987" s="109">
        <f t="shared" si="46"/>
        <v>12505.14</v>
      </c>
    </row>
    <row r="2988" spans="1:10" s="102" customFormat="1" ht="18" customHeight="1" x14ac:dyDescent="0.2">
      <c r="A2988" s="106" t="s">
        <v>32</v>
      </c>
      <c r="B2988" s="106" t="s">
        <v>17</v>
      </c>
      <c r="C2988" s="107">
        <v>12553</v>
      </c>
      <c r="D2988" s="107">
        <v>41795</v>
      </c>
      <c r="E2988" s="107">
        <v>41814</v>
      </c>
      <c r="F2988" s="108">
        <v>41884</v>
      </c>
      <c r="G2988" s="109">
        <v>15500</v>
      </c>
      <c r="H2988" s="109">
        <v>38.32</v>
      </c>
      <c r="I2988" s="109">
        <v>0</v>
      </c>
      <c r="J2988" s="109">
        <f t="shared" si="46"/>
        <v>15538.32</v>
      </c>
    </row>
    <row r="2989" spans="1:10" s="102" customFormat="1" ht="18" customHeight="1" x14ac:dyDescent="0.2">
      <c r="A2989" s="106" t="s">
        <v>40</v>
      </c>
      <c r="B2989" s="106" t="s">
        <v>13</v>
      </c>
      <c r="C2989" s="107">
        <v>40074</v>
      </c>
      <c r="D2989" s="107">
        <v>42174</v>
      </c>
      <c r="E2989" s="107">
        <v>42209</v>
      </c>
      <c r="F2989" s="108">
        <v>42219</v>
      </c>
      <c r="G2989" s="109">
        <v>5000</v>
      </c>
      <c r="H2989" s="109">
        <v>6.25</v>
      </c>
      <c r="I2989" s="109">
        <v>0</v>
      </c>
      <c r="J2989" s="109">
        <f t="shared" si="46"/>
        <v>5006.25</v>
      </c>
    </row>
    <row r="2990" spans="1:10" s="102" customFormat="1" ht="18" customHeight="1" x14ac:dyDescent="0.2">
      <c r="A2990" s="106" t="s">
        <v>32</v>
      </c>
      <c r="B2990" s="106" t="s">
        <v>13</v>
      </c>
      <c r="C2990" s="107">
        <v>8761</v>
      </c>
      <c r="D2990" s="107">
        <v>42495</v>
      </c>
      <c r="E2990" s="107">
        <v>42528</v>
      </c>
      <c r="F2990" s="108">
        <v>42814</v>
      </c>
      <c r="G2990" s="109">
        <v>25000.000000000004</v>
      </c>
      <c r="H2990" s="109">
        <v>109.58</v>
      </c>
      <c r="I2990" s="109">
        <v>0</v>
      </c>
      <c r="J2990" s="109">
        <f t="shared" si="46"/>
        <v>25109.580000000005</v>
      </c>
    </row>
    <row r="2991" spans="1:10" s="102" customFormat="1" ht="18" customHeight="1" x14ac:dyDescent="0.2">
      <c r="A2991" s="106" t="s">
        <v>32</v>
      </c>
      <c r="B2991" s="106" t="s">
        <v>13</v>
      </c>
      <c r="C2991" s="107">
        <v>12075</v>
      </c>
      <c r="D2991" s="107">
        <v>42178</v>
      </c>
      <c r="E2991" s="107">
        <v>42208</v>
      </c>
      <c r="F2991" s="108">
        <v>42223</v>
      </c>
      <c r="G2991" s="109">
        <v>30500</v>
      </c>
      <c r="H2991" s="109">
        <v>38.130000000000003</v>
      </c>
      <c r="I2991" s="109">
        <v>0</v>
      </c>
      <c r="J2991" s="109">
        <f t="shared" si="46"/>
        <v>30538.13</v>
      </c>
    </row>
    <row r="2992" spans="1:10" s="102" customFormat="1" ht="18" customHeight="1" x14ac:dyDescent="0.2">
      <c r="A2992" s="106" t="s">
        <v>31</v>
      </c>
      <c r="B2992" s="106" t="s">
        <v>17</v>
      </c>
      <c r="C2992" s="107">
        <v>18984</v>
      </c>
      <c r="D2992" s="107">
        <v>42457</v>
      </c>
      <c r="E2992" s="107">
        <v>42459</v>
      </c>
      <c r="F2992" s="108">
        <v>42482</v>
      </c>
      <c r="G2992" s="109">
        <v>40000</v>
      </c>
      <c r="H2992" s="109">
        <v>27.4</v>
      </c>
      <c r="I2992" s="109">
        <v>0</v>
      </c>
      <c r="J2992" s="109">
        <f t="shared" si="46"/>
        <v>40027.4</v>
      </c>
    </row>
    <row r="2993" spans="1:10" s="102" customFormat="1" ht="18" customHeight="1" x14ac:dyDescent="0.2">
      <c r="A2993" s="106" t="s">
        <v>33</v>
      </c>
      <c r="B2993" s="106" t="s">
        <v>17</v>
      </c>
      <c r="C2993" s="107">
        <v>18984</v>
      </c>
      <c r="D2993" s="107">
        <v>42457</v>
      </c>
      <c r="E2993" s="107">
        <v>42459</v>
      </c>
      <c r="F2993" s="108">
        <v>42482</v>
      </c>
      <c r="G2993" s="109">
        <v>40000</v>
      </c>
      <c r="H2993" s="109">
        <v>27.4</v>
      </c>
      <c r="I2993" s="109">
        <v>0</v>
      </c>
      <c r="J2993" s="109">
        <f t="shared" si="46"/>
        <v>40027.4</v>
      </c>
    </row>
    <row r="2994" spans="1:10" s="102" customFormat="1" ht="18" customHeight="1" x14ac:dyDescent="0.2">
      <c r="A2994" s="106" t="s">
        <v>31</v>
      </c>
      <c r="B2994" s="106" t="s">
        <v>17</v>
      </c>
      <c r="C2994" s="107">
        <v>29189</v>
      </c>
      <c r="D2994" s="107">
        <v>42353</v>
      </c>
      <c r="E2994" s="107">
        <v>42360</v>
      </c>
      <c r="F2994" s="108">
        <v>42376</v>
      </c>
      <c r="G2994" s="109">
        <v>42000</v>
      </c>
      <c r="H2994" s="109">
        <v>26.83</v>
      </c>
      <c r="I2994" s="109">
        <v>0</v>
      </c>
      <c r="J2994" s="109">
        <f t="shared" si="46"/>
        <v>42026.83</v>
      </c>
    </row>
    <row r="2995" spans="1:10" s="102" customFormat="1" ht="18" customHeight="1" x14ac:dyDescent="0.2">
      <c r="A2995" s="106" t="s">
        <v>32</v>
      </c>
      <c r="B2995" s="106" t="s">
        <v>13</v>
      </c>
      <c r="C2995" s="107">
        <v>14233</v>
      </c>
      <c r="D2995" s="107">
        <v>41891</v>
      </c>
      <c r="E2995" s="107">
        <v>41914</v>
      </c>
      <c r="F2995" s="108">
        <v>41960</v>
      </c>
      <c r="G2995" s="109">
        <v>9000</v>
      </c>
      <c r="H2995" s="109">
        <v>17.25</v>
      </c>
      <c r="I2995" s="109">
        <v>0</v>
      </c>
      <c r="J2995" s="109">
        <f t="shared" si="46"/>
        <v>9017.25</v>
      </c>
    </row>
    <row r="2996" spans="1:10" s="102" customFormat="1" ht="18" customHeight="1" x14ac:dyDescent="0.2">
      <c r="A2996" s="106" t="s">
        <v>32</v>
      </c>
      <c r="B2996" s="106" t="s">
        <v>17</v>
      </c>
      <c r="C2996" s="107">
        <v>13294</v>
      </c>
      <c r="D2996" s="107">
        <v>43061</v>
      </c>
      <c r="E2996" s="107">
        <v>43066</v>
      </c>
      <c r="F2996" s="108">
        <v>43116</v>
      </c>
      <c r="G2996" s="109">
        <v>24500</v>
      </c>
      <c r="H2996" s="109">
        <v>27.19</v>
      </c>
      <c r="I2996" s="109">
        <v>0</v>
      </c>
      <c r="J2996" s="109">
        <f t="shared" si="46"/>
        <v>24527.19</v>
      </c>
    </row>
    <row r="2997" spans="1:10" s="102" customFormat="1" ht="18" customHeight="1" x14ac:dyDescent="0.2">
      <c r="A2997" s="106" t="s">
        <v>32</v>
      </c>
      <c r="B2997" s="106" t="s">
        <v>17</v>
      </c>
      <c r="C2997" s="107">
        <v>4633</v>
      </c>
      <c r="D2997" s="107">
        <v>41757</v>
      </c>
      <c r="E2997" s="107">
        <v>41781</v>
      </c>
      <c r="F2997" s="108">
        <v>41808</v>
      </c>
      <c r="G2997" s="109">
        <v>15000</v>
      </c>
      <c r="H2997" s="109">
        <v>21.25</v>
      </c>
      <c r="I2997" s="109">
        <v>0</v>
      </c>
      <c r="J2997" s="109">
        <f t="shared" si="46"/>
        <v>15021.25</v>
      </c>
    </row>
    <row r="2998" spans="1:10" s="102" customFormat="1" ht="18" customHeight="1" x14ac:dyDescent="0.2">
      <c r="A2998" s="106" t="s">
        <v>32</v>
      </c>
      <c r="B2998" s="106" t="s">
        <v>13</v>
      </c>
      <c r="C2998" s="107">
        <v>8458</v>
      </c>
      <c r="D2998" s="107">
        <v>41804</v>
      </c>
      <c r="E2998" s="107">
        <v>41808</v>
      </c>
      <c r="F2998" s="108">
        <v>41830</v>
      </c>
      <c r="G2998" s="109">
        <v>17500</v>
      </c>
      <c r="H2998" s="109">
        <v>12.64</v>
      </c>
      <c r="I2998" s="109">
        <v>0</v>
      </c>
      <c r="J2998" s="109">
        <f t="shared" si="46"/>
        <v>17512.64</v>
      </c>
    </row>
    <row r="2999" spans="1:10" s="102" customFormat="1" ht="18" customHeight="1" x14ac:dyDescent="0.2">
      <c r="A2999" s="106" t="s">
        <v>32</v>
      </c>
      <c r="B2999" s="106" t="s">
        <v>13</v>
      </c>
      <c r="C2999" s="107">
        <v>8676</v>
      </c>
      <c r="D2999" s="107">
        <v>41795</v>
      </c>
      <c r="E2999" s="107">
        <v>41822</v>
      </c>
      <c r="F2999" s="108">
        <v>41845</v>
      </c>
      <c r="G2999" s="109">
        <v>26000</v>
      </c>
      <c r="H2999" s="109">
        <v>36.11</v>
      </c>
      <c r="I2999" s="109">
        <v>0</v>
      </c>
      <c r="J2999" s="109">
        <f t="shared" si="46"/>
        <v>26036.11</v>
      </c>
    </row>
    <row r="3000" spans="1:10" s="102" customFormat="1" ht="18" customHeight="1" x14ac:dyDescent="0.2">
      <c r="A3000" s="106" t="s">
        <v>32</v>
      </c>
      <c r="B3000" s="106" t="s">
        <v>17</v>
      </c>
      <c r="C3000" s="107">
        <v>11157</v>
      </c>
      <c r="D3000" s="107">
        <v>42492</v>
      </c>
      <c r="E3000" s="107">
        <v>42535</v>
      </c>
      <c r="F3000" s="108">
        <v>42600</v>
      </c>
      <c r="G3000" s="109">
        <v>23000</v>
      </c>
      <c r="H3000" s="109">
        <v>68.06</v>
      </c>
      <c r="I3000" s="109">
        <v>0</v>
      </c>
      <c r="J3000" s="109">
        <f t="shared" si="46"/>
        <v>23068.06</v>
      </c>
    </row>
    <row r="3001" spans="1:10" s="102" customFormat="1" ht="18" customHeight="1" x14ac:dyDescent="0.2">
      <c r="A3001" s="106" t="s">
        <v>32</v>
      </c>
      <c r="B3001" s="106" t="s">
        <v>13</v>
      </c>
      <c r="C3001" s="107">
        <v>15020</v>
      </c>
      <c r="D3001" s="107">
        <v>42298</v>
      </c>
      <c r="E3001" s="107">
        <v>42303</v>
      </c>
      <c r="F3001" s="108">
        <v>42310</v>
      </c>
      <c r="G3001" s="109">
        <v>12000</v>
      </c>
      <c r="H3001" s="109">
        <v>4</v>
      </c>
      <c r="I3001" s="109">
        <v>0</v>
      </c>
      <c r="J3001" s="109">
        <f t="shared" si="46"/>
        <v>12004</v>
      </c>
    </row>
    <row r="3002" spans="1:10" s="102" customFormat="1" ht="18" customHeight="1" x14ac:dyDescent="0.2">
      <c r="A3002" s="106" t="s">
        <v>32</v>
      </c>
      <c r="B3002" s="106" t="s">
        <v>13</v>
      </c>
      <c r="C3002" s="107">
        <v>13016</v>
      </c>
      <c r="D3002" s="107">
        <v>43429</v>
      </c>
      <c r="E3002" s="107">
        <v>43441</v>
      </c>
      <c r="F3002" s="108">
        <v>43453</v>
      </c>
      <c r="G3002" s="109">
        <v>20000</v>
      </c>
      <c r="H3002" s="109">
        <v>13.15</v>
      </c>
      <c r="I3002" s="109">
        <v>0</v>
      </c>
      <c r="J3002" s="109">
        <f t="shared" si="46"/>
        <v>20013.150000000001</v>
      </c>
    </row>
    <row r="3003" spans="1:10" s="102" customFormat="1" ht="18" customHeight="1" x14ac:dyDescent="0.2">
      <c r="A3003" s="106" t="s">
        <v>32</v>
      </c>
      <c r="B3003" s="106" t="s">
        <v>17</v>
      </c>
      <c r="C3003" s="107">
        <v>16223</v>
      </c>
      <c r="D3003" s="107">
        <v>43294</v>
      </c>
      <c r="E3003" s="107">
        <v>43300</v>
      </c>
      <c r="F3003" s="108">
        <v>43360</v>
      </c>
      <c r="G3003" s="109">
        <v>31000</v>
      </c>
      <c r="H3003" s="109">
        <v>56.05</v>
      </c>
      <c r="I3003" s="109">
        <v>0</v>
      </c>
      <c r="J3003" s="109">
        <f t="shared" si="46"/>
        <v>31056.05</v>
      </c>
    </row>
    <row r="3004" spans="1:10" s="102" customFormat="1" ht="18" customHeight="1" x14ac:dyDescent="0.2">
      <c r="A3004" s="106" t="s">
        <v>32</v>
      </c>
      <c r="B3004" s="106" t="s">
        <v>13</v>
      </c>
      <c r="C3004" s="107">
        <v>10025</v>
      </c>
      <c r="D3004" s="107">
        <v>42897</v>
      </c>
      <c r="E3004" s="107">
        <v>42905</v>
      </c>
      <c r="F3004" s="108">
        <v>42977</v>
      </c>
      <c r="G3004" s="109">
        <v>47000</v>
      </c>
      <c r="H3004" s="109">
        <v>103.01</v>
      </c>
      <c r="I3004" s="109">
        <v>0</v>
      </c>
      <c r="J3004" s="109">
        <f t="shared" si="46"/>
        <v>47103.01</v>
      </c>
    </row>
    <row r="3005" spans="1:10" s="102" customFormat="1" ht="18" customHeight="1" x14ac:dyDescent="0.2">
      <c r="A3005" s="106" t="s">
        <v>32</v>
      </c>
      <c r="B3005" s="106" t="s">
        <v>13</v>
      </c>
      <c r="C3005" s="107">
        <v>9117</v>
      </c>
      <c r="D3005" s="107">
        <v>42353</v>
      </c>
      <c r="E3005" s="107">
        <v>42360</v>
      </c>
      <c r="F3005" s="108">
        <v>42408</v>
      </c>
      <c r="G3005" s="109">
        <v>8500</v>
      </c>
      <c r="H3005" s="109">
        <v>12.99</v>
      </c>
      <c r="I3005" s="109">
        <v>0</v>
      </c>
      <c r="J3005" s="109">
        <f t="shared" si="46"/>
        <v>8512.99</v>
      </c>
    </row>
    <row r="3006" spans="1:10" s="102" customFormat="1" ht="18" customHeight="1" x14ac:dyDescent="0.2">
      <c r="A3006" s="106" t="s">
        <v>32</v>
      </c>
      <c r="B3006" s="106" t="s">
        <v>17</v>
      </c>
      <c r="C3006" s="107">
        <v>13675</v>
      </c>
      <c r="D3006" s="107">
        <v>42418</v>
      </c>
      <c r="E3006" s="107">
        <v>42432</v>
      </c>
      <c r="F3006" s="108">
        <v>42457</v>
      </c>
      <c r="G3006" s="109">
        <v>12500</v>
      </c>
      <c r="H3006" s="109">
        <v>13.53</v>
      </c>
      <c r="I3006" s="109">
        <v>0</v>
      </c>
      <c r="J3006" s="109">
        <f t="shared" si="46"/>
        <v>12513.53</v>
      </c>
    </row>
    <row r="3007" spans="1:10" s="102" customFormat="1" ht="18" customHeight="1" x14ac:dyDescent="0.2">
      <c r="A3007" s="106" t="s">
        <v>32</v>
      </c>
      <c r="B3007" s="106" t="s">
        <v>17</v>
      </c>
      <c r="C3007" s="107">
        <v>12709</v>
      </c>
      <c r="D3007" s="107">
        <v>43190</v>
      </c>
      <c r="E3007" s="107">
        <v>43195</v>
      </c>
      <c r="F3007" s="108">
        <v>43208</v>
      </c>
      <c r="G3007" s="109">
        <v>16500</v>
      </c>
      <c r="H3007" s="109">
        <v>8.14</v>
      </c>
      <c r="I3007" s="109">
        <v>0</v>
      </c>
      <c r="J3007" s="109">
        <f t="shared" si="46"/>
        <v>16508.14</v>
      </c>
    </row>
    <row r="3008" spans="1:10" s="102" customFormat="1" ht="18" customHeight="1" x14ac:dyDescent="0.2">
      <c r="A3008" s="106" t="s">
        <v>32</v>
      </c>
      <c r="B3008" s="106" t="s">
        <v>13</v>
      </c>
      <c r="C3008" s="107">
        <v>11376</v>
      </c>
      <c r="D3008" s="107">
        <v>43369</v>
      </c>
      <c r="E3008" s="107">
        <v>43374</v>
      </c>
      <c r="F3008" s="108">
        <v>43521</v>
      </c>
      <c r="G3008" s="109">
        <v>13500</v>
      </c>
      <c r="H3008" s="109">
        <v>56.22</v>
      </c>
      <c r="I3008" s="109">
        <v>0</v>
      </c>
      <c r="J3008" s="109">
        <f t="shared" si="46"/>
        <v>13556.22</v>
      </c>
    </row>
    <row r="3009" spans="1:10" s="102" customFormat="1" ht="18" customHeight="1" x14ac:dyDescent="0.2">
      <c r="A3009" s="106" t="s">
        <v>32</v>
      </c>
      <c r="B3009" s="106" t="s">
        <v>17</v>
      </c>
      <c r="C3009" s="107">
        <v>10626</v>
      </c>
      <c r="D3009" s="107">
        <v>42360</v>
      </c>
      <c r="E3009" s="107">
        <v>42366</v>
      </c>
      <c r="F3009" s="108">
        <v>42880</v>
      </c>
      <c r="G3009" s="109">
        <v>5500</v>
      </c>
      <c r="H3009" s="109">
        <v>22.6</v>
      </c>
      <c r="I3009" s="109">
        <v>0</v>
      </c>
      <c r="J3009" s="109">
        <f t="shared" si="46"/>
        <v>5522.6</v>
      </c>
    </row>
    <row r="3010" spans="1:10" s="102" customFormat="1" ht="18" customHeight="1" x14ac:dyDescent="0.2">
      <c r="A3010" s="106" t="s">
        <v>31</v>
      </c>
      <c r="B3010" s="106" t="s">
        <v>17</v>
      </c>
      <c r="C3010" s="107">
        <v>21304</v>
      </c>
      <c r="D3010" s="107">
        <v>43075</v>
      </c>
      <c r="E3010" s="107">
        <v>43081</v>
      </c>
      <c r="F3010" s="108">
        <v>43102</v>
      </c>
      <c r="G3010" s="109">
        <v>24000</v>
      </c>
      <c r="H3010" s="109">
        <v>17.75</v>
      </c>
      <c r="I3010" s="109">
        <v>0</v>
      </c>
      <c r="J3010" s="109">
        <f t="shared" si="46"/>
        <v>24017.75</v>
      </c>
    </row>
    <row r="3011" spans="1:10" s="102" customFormat="1" ht="18" customHeight="1" x14ac:dyDescent="0.2">
      <c r="A3011" s="106" t="s">
        <v>33</v>
      </c>
      <c r="B3011" s="106" t="s">
        <v>17</v>
      </c>
      <c r="C3011" s="107">
        <v>21304</v>
      </c>
      <c r="D3011" s="107">
        <v>43075</v>
      </c>
      <c r="E3011" s="107">
        <v>43081</v>
      </c>
      <c r="F3011" s="108">
        <v>43102</v>
      </c>
      <c r="G3011" s="109">
        <v>24000</v>
      </c>
      <c r="H3011" s="109">
        <v>17.75</v>
      </c>
      <c r="I3011" s="109">
        <v>0</v>
      </c>
      <c r="J3011" s="109">
        <f t="shared" si="46"/>
        <v>24017.75</v>
      </c>
    </row>
    <row r="3012" spans="1:10" s="102" customFormat="1" ht="18" customHeight="1" x14ac:dyDescent="0.2">
      <c r="A3012" s="106" t="s">
        <v>170</v>
      </c>
      <c r="B3012" s="106" t="s">
        <v>17</v>
      </c>
      <c r="C3012" s="107">
        <v>21304</v>
      </c>
      <c r="D3012" s="107">
        <v>43075</v>
      </c>
      <c r="E3012" s="107">
        <v>43081</v>
      </c>
      <c r="F3012" s="108">
        <v>43102</v>
      </c>
      <c r="G3012" s="109">
        <v>24000</v>
      </c>
      <c r="H3012" s="109">
        <v>17.75</v>
      </c>
      <c r="I3012" s="109">
        <v>0</v>
      </c>
      <c r="J3012" s="109">
        <f t="shared" si="46"/>
        <v>24017.75</v>
      </c>
    </row>
    <row r="3013" spans="1:10" s="102" customFormat="1" ht="18" customHeight="1" x14ac:dyDescent="0.2">
      <c r="A3013" s="106" t="s">
        <v>31</v>
      </c>
      <c r="B3013" s="106" t="s">
        <v>13</v>
      </c>
      <c r="C3013" s="107">
        <v>24036</v>
      </c>
      <c r="D3013" s="107">
        <v>42740</v>
      </c>
      <c r="E3013" s="107">
        <v>42755</v>
      </c>
      <c r="F3013" s="108">
        <v>42866</v>
      </c>
      <c r="G3013" s="109">
        <v>32000</v>
      </c>
      <c r="H3013" s="109">
        <v>110.48</v>
      </c>
      <c r="I3013" s="109">
        <v>0</v>
      </c>
      <c r="J3013" s="109">
        <f t="shared" si="46"/>
        <v>32110.48</v>
      </c>
    </row>
    <row r="3014" spans="1:10" s="102" customFormat="1" ht="18" customHeight="1" x14ac:dyDescent="0.2">
      <c r="A3014" s="106" t="s">
        <v>37</v>
      </c>
      <c r="B3014" s="106" t="s">
        <v>17</v>
      </c>
      <c r="C3014" s="107">
        <v>15774</v>
      </c>
      <c r="D3014" s="107">
        <v>42800</v>
      </c>
      <c r="E3014" s="107">
        <v>42818</v>
      </c>
      <c r="F3014" s="108">
        <v>42823</v>
      </c>
      <c r="G3014" s="109">
        <v>10000</v>
      </c>
      <c r="H3014" s="109">
        <v>6.3</v>
      </c>
      <c r="I3014" s="109">
        <v>0</v>
      </c>
      <c r="J3014" s="109">
        <f t="shared" si="46"/>
        <v>10006.299999999999</v>
      </c>
    </row>
    <row r="3015" spans="1:10" s="102" customFormat="1" ht="18" customHeight="1" x14ac:dyDescent="0.2">
      <c r="A3015" s="106" t="s">
        <v>32</v>
      </c>
      <c r="B3015" s="106" t="s">
        <v>13</v>
      </c>
      <c r="C3015" s="107">
        <v>14313</v>
      </c>
      <c r="D3015" s="107">
        <v>42596</v>
      </c>
      <c r="E3015" s="107">
        <v>42599</v>
      </c>
      <c r="F3015" s="108">
        <v>42614</v>
      </c>
      <c r="G3015" s="109">
        <v>27500</v>
      </c>
      <c r="H3015" s="109">
        <v>13.56</v>
      </c>
      <c r="I3015" s="109">
        <v>0</v>
      </c>
      <c r="J3015" s="109">
        <f t="shared" si="46"/>
        <v>27513.56</v>
      </c>
    </row>
    <row r="3016" spans="1:10" s="102" customFormat="1" ht="18" customHeight="1" x14ac:dyDescent="0.2">
      <c r="A3016" s="106" t="s">
        <v>31</v>
      </c>
      <c r="B3016" s="106" t="s">
        <v>13</v>
      </c>
      <c r="C3016" s="107">
        <v>21141</v>
      </c>
      <c r="D3016" s="107">
        <v>42839</v>
      </c>
      <c r="E3016" s="107">
        <v>42844</v>
      </c>
      <c r="F3016" s="108">
        <v>42856</v>
      </c>
      <c r="G3016" s="109">
        <v>134000</v>
      </c>
      <c r="H3016" s="109">
        <v>62.41</v>
      </c>
      <c r="I3016" s="109">
        <v>0</v>
      </c>
      <c r="J3016" s="109">
        <f t="shared" ref="J3016:J3079" si="47">+G3016+H3016+I3016</f>
        <v>134062.41</v>
      </c>
    </row>
    <row r="3017" spans="1:10" s="102" customFormat="1" ht="18" customHeight="1" x14ac:dyDescent="0.2">
      <c r="A3017" s="106" t="s">
        <v>33</v>
      </c>
      <c r="B3017" s="106" t="s">
        <v>13</v>
      </c>
      <c r="C3017" s="107">
        <v>21141</v>
      </c>
      <c r="D3017" s="107">
        <v>42839</v>
      </c>
      <c r="E3017" s="107">
        <v>42844</v>
      </c>
      <c r="F3017" s="108">
        <v>42856</v>
      </c>
      <c r="G3017" s="109">
        <v>134000</v>
      </c>
      <c r="H3017" s="109">
        <v>62.41</v>
      </c>
      <c r="I3017" s="109">
        <v>0</v>
      </c>
      <c r="J3017" s="109">
        <f t="shared" si="47"/>
        <v>134062.41</v>
      </c>
    </row>
    <row r="3018" spans="1:10" s="102" customFormat="1" ht="18" customHeight="1" x14ac:dyDescent="0.2">
      <c r="A3018" s="106" t="s">
        <v>170</v>
      </c>
      <c r="B3018" s="106" t="s">
        <v>13</v>
      </c>
      <c r="C3018" s="107">
        <v>21141</v>
      </c>
      <c r="D3018" s="107">
        <v>42839</v>
      </c>
      <c r="E3018" s="107">
        <v>42844</v>
      </c>
      <c r="F3018" s="108">
        <v>42856</v>
      </c>
      <c r="G3018" s="109">
        <v>134000</v>
      </c>
      <c r="H3018" s="109">
        <v>62.41</v>
      </c>
      <c r="I3018" s="109">
        <v>0</v>
      </c>
      <c r="J3018" s="109">
        <f t="shared" si="47"/>
        <v>134062.41</v>
      </c>
    </row>
    <row r="3019" spans="1:10" s="102" customFormat="1" ht="18" customHeight="1" x14ac:dyDescent="0.2">
      <c r="A3019" s="106" t="s">
        <v>32</v>
      </c>
      <c r="B3019" s="106" t="s">
        <v>17</v>
      </c>
      <c r="C3019" s="107">
        <v>18983</v>
      </c>
      <c r="D3019" s="107">
        <v>42446</v>
      </c>
      <c r="E3019" s="107">
        <v>42458</v>
      </c>
      <c r="F3019" s="108">
        <v>42500</v>
      </c>
      <c r="G3019" s="109">
        <v>52000</v>
      </c>
      <c r="H3019" s="109">
        <v>76.930000000000007</v>
      </c>
      <c r="I3019" s="109">
        <v>0</v>
      </c>
      <c r="J3019" s="109">
        <f t="shared" si="47"/>
        <v>52076.93</v>
      </c>
    </row>
    <row r="3020" spans="1:10" s="102" customFormat="1" ht="18" customHeight="1" x14ac:dyDescent="0.2">
      <c r="A3020" s="106" t="s">
        <v>35</v>
      </c>
      <c r="B3020" s="106" t="s">
        <v>17</v>
      </c>
      <c r="C3020" s="107">
        <v>18983</v>
      </c>
      <c r="D3020" s="107">
        <v>42446</v>
      </c>
      <c r="E3020" s="107">
        <v>42458</v>
      </c>
      <c r="F3020" s="108">
        <v>42500</v>
      </c>
      <c r="G3020" s="109">
        <v>52000</v>
      </c>
      <c r="H3020" s="109">
        <v>76.930000000000007</v>
      </c>
      <c r="I3020" s="109">
        <v>0</v>
      </c>
      <c r="J3020" s="109">
        <f t="shared" si="47"/>
        <v>52076.93</v>
      </c>
    </row>
    <row r="3021" spans="1:10" s="102" customFormat="1" ht="18" customHeight="1" x14ac:dyDescent="0.2">
      <c r="A3021" s="106" t="s">
        <v>31</v>
      </c>
      <c r="B3021" s="106" t="s">
        <v>13</v>
      </c>
      <c r="C3021" s="107">
        <v>33172</v>
      </c>
      <c r="D3021" s="107">
        <v>42972</v>
      </c>
      <c r="E3021" s="107">
        <v>42975</v>
      </c>
      <c r="F3021" s="108">
        <v>43032</v>
      </c>
      <c r="G3021" s="109">
        <v>65000</v>
      </c>
      <c r="H3021" s="109">
        <v>69.45</v>
      </c>
      <c r="I3021" s="109">
        <v>0</v>
      </c>
      <c r="J3021" s="109">
        <f t="shared" si="47"/>
        <v>65069.45</v>
      </c>
    </row>
    <row r="3022" spans="1:10" s="102" customFormat="1" ht="18" customHeight="1" x14ac:dyDescent="0.2">
      <c r="A3022" s="106" t="s">
        <v>33</v>
      </c>
      <c r="B3022" s="106" t="s">
        <v>13</v>
      </c>
      <c r="C3022" s="107">
        <v>33172</v>
      </c>
      <c r="D3022" s="107">
        <v>42972</v>
      </c>
      <c r="E3022" s="107">
        <v>42975</v>
      </c>
      <c r="F3022" s="108">
        <v>43032</v>
      </c>
      <c r="G3022" s="109">
        <v>65000</v>
      </c>
      <c r="H3022" s="109">
        <v>69.45</v>
      </c>
      <c r="I3022" s="109">
        <v>0</v>
      </c>
      <c r="J3022" s="109">
        <f t="shared" si="47"/>
        <v>65069.45</v>
      </c>
    </row>
    <row r="3023" spans="1:10" s="102" customFormat="1" ht="18" customHeight="1" x14ac:dyDescent="0.2">
      <c r="A3023" s="106" t="s">
        <v>170</v>
      </c>
      <c r="B3023" s="106" t="s">
        <v>13</v>
      </c>
      <c r="C3023" s="107">
        <v>33172</v>
      </c>
      <c r="D3023" s="107">
        <v>42972</v>
      </c>
      <c r="E3023" s="107">
        <v>42975</v>
      </c>
      <c r="F3023" s="108">
        <v>43032</v>
      </c>
      <c r="G3023" s="109">
        <v>195000</v>
      </c>
      <c r="H3023" s="109">
        <v>208.35000000000002</v>
      </c>
      <c r="I3023" s="109">
        <v>0</v>
      </c>
      <c r="J3023" s="109">
        <f t="shared" si="47"/>
        <v>195208.35</v>
      </c>
    </row>
    <row r="3024" spans="1:10" s="102" customFormat="1" ht="18" customHeight="1" x14ac:dyDescent="0.2">
      <c r="A3024" s="106" t="s">
        <v>32</v>
      </c>
      <c r="B3024" s="106" t="s">
        <v>13</v>
      </c>
      <c r="C3024" s="107">
        <v>10590</v>
      </c>
      <c r="D3024" s="107">
        <v>43404</v>
      </c>
      <c r="E3024" s="107">
        <v>43434</v>
      </c>
      <c r="F3024" s="108">
        <v>43473</v>
      </c>
      <c r="G3024" s="109">
        <v>21000</v>
      </c>
      <c r="H3024" s="109">
        <v>39.700000000000003</v>
      </c>
      <c r="I3024" s="109">
        <v>0</v>
      </c>
      <c r="J3024" s="109">
        <f t="shared" si="47"/>
        <v>21039.7</v>
      </c>
    </row>
    <row r="3025" spans="1:10" s="102" customFormat="1" ht="18" customHeight="1" x14ac:dyDescent="0.2">
      <c r="A3025" s="106" t="s">
        <v>32</v>
      </c>
      <c r="B3025" s="106" t="s">
        <v>17</v>
      </c>
      <c r="C3025" s="107">
        <v>7372</v>
      </c>
      <c r="D3025" s="107">
        <v>42287</v>
      </c>
      <c r="E3025" s="107">
        <v>42292</v>
      </c>
      <c r="F3025" s="108">
        <v>42394</v>
      </c>
      <c r="G3025" s="109">
        <v>14000</v>
      </c>
      <c r="H3025" s="109">
        <v>41.64</v>
      </c>
      <c r="I3025" s="109">
        <v>0</v>
      </c>
      <c r="J3025" s="109">
        <f t="shared" si="47"/>
        <v>14041.64</v>
      </c>
    </row>
    <row r="3026" spans="1:10" s="102" customFormat="1" ht="18" customHeight="1" x14ac:dyDescent="0.2">
      <c r="A3026" s="106" t="s">
        <v>32</v>
      </c>
      <c r="B3026" s="106" t="s">
        <v>13</v>
      </c>
      <c r="C3026" s="107">
        <v>10925</v>
      </c>
      <c r="D3026" s="107">
        <v>42127</v>
      </c>
      <c r="E3026" s="107">
        <v>42151</v>
      </c>
      <c r="F3026" s="108">
        <v>43137</v>
      </c>
      <c r="G3026" s="109">
        <v>21000</v>
      </c>
      <c r="H3026" s="109">
        <v>79.319999999999993</v>
      </c>
      <c r="I3026" s="109">
        <v>0</v>
      </c>
      <c r="J3026" s="109">
        <f t="shared" si="47"/>
        <v>21079.32</v>
      </c>
    </row>
    <row r="3027" spans="1:10" s="102" customFormat="1" ht="18" customHeight="1" x14ac:dyDescent="0.2">
      <c r="A3027" s="106" t="s">
        <v>32</v>
      </c>
      <c r="B3027" s="106" t="s">
        <v>13</v>
      </c>
      <c r="C3027" s="107">
        <v>8903</v>
      </c>
      <c r="D3027" s="107">
        <v>41806</v>
      </c>
      <c r="E3027" s="107">
        <v>41815</v>
      </c>
      <c r="F3027" s="108">
        <v>41918</v>
      </c>
      <c r="G3027" s="109">
        <v>11500</v>
      </c>
      <c r="H3027" s="109">
        <v>35.78</v>
      </c>
      <c r="I3027" s="109">
        <v>0</v>
      </c>
      <c r="J3027" s="109">
        <f t="shared" si="47"/>
        <v>11535.78</v>
      </c>
    </row>
    <row r="3028" spans="1:10" s="102" customFormat="1" ht="18" customHeight="1" x14ac:dyDescent="0.2">
      <c r="A3028" s="106" t="s">
        <v>32</v>
      </c>
      <c r="B3028" s="106" t="s">
        <v>13</v>
      </c>
      <c r="C3028" s="107">
        <v>11398</v>
      </c>
      <c r="D3028" s="107">
        <v>42769</v>
      </c>
      <c r="E3028" s="107">
        <v>42780</v>
      </c>
      <c r="F3028" s="108">
        <v>42793</v>
      </c>
      <c r="G3028" s="109">
        <v>21500</v>
      </c>
      <c r="H3028" s="109">
        <v>14.14</v>
      </c>
      <c r="I3028" s="109">
        <v>0</v>
      </c>
      <c r="J3028" s="109">
        <f t="shared" si="47"/>
        <v>21514.14</v>
      </c>
    </row>
    <row r="3029" spans="1:10" s="102" customFormat="1" ht="18" customHeight="1" x14ac:dyDescent="0.2">
      <c r="A3029" s="106" t="s">
        <v>32</v>
      </c>
      <c r="B3029" s="106" t="s">
        <v>13</v>
      </c>
      <c r="C3029" s="107">
        <v>10843</v>
      </c>
      <c r="D3029" s="107">
        <v>43436</v>
      </c>
      <c r="E3029" s="107">
        <v>43441</v>
      </c>
      <c r="F3029" s="108">
        <v>43563</v>
      </c>
      <c r="G3029" s="109">
        <v>13500</v>
      </c>
      <c r="H3029" s="109">
        <v>24.659999999999997</v>
      </c>
      <c r="I3029" s="109">
        <v>0</v>
      </c>
      <c r="J3029" s="109">
        <f t="shared" si="47"/>
        <v>13524.66</v>
      </c>
    </row>
    <row r="3030" spans="1:10" s="102" customFormat="1" ht="18" customHeight="1" x14ac:dyDescent="0.2">
      <c r="A3030" s="106" t="s">
        <v>31</v>
      </c>
      <c r="B3030" s="106" t="s">
        <v>17</v>
      </c>
      <c r="C3030" s="107">
        <v>19427</v>
      </c>
      <c r="D3030" s="107">
        <v>42474</v>
      </c>
      <c r="E3030" s="107">
        <v>42510</v>
      </c>
      <c r="F3030" s="108">
        <v>42538</v>
      </c>
      <c r="G3030" s="109">
        <v>28000</v>
      </c>
      <c r="H3030" s="109">
        <v>49.1</v>
      </c>
      <c r="I3030" s="109">
        <v>0</v>
      </c>
      <c r="J3030" s="109">
        <f t="shared" si="47"/>
        <v>28049.1</v>
      </c>
    </row>
    <row r="3031" spans="1:10" s="102" customFormat="1" ht="18" customHeight="1" x14ac:dyDescent="0.2">
      <c r="A3031" s="106" t="s">
        <v>33</v>
      </c>
      <c r="B3031" s="106" t="s">
        <v>17</v>
      </c>
      <c r="C3031" s="107">
        <v>19427</v>
      </c>
      <c r="D3031" s="107">
        <v>42474</v>
      </c>
      <c r="E3031" s="107">
        <v>42510</v>
      </c>
      <c r="F3031" s="108">
        <v>42538</v>
      </c>
      <c r="G3031" s="109">
        <v>14000</v>
      </c>
      <c r="H3031" s="109">
        <v>24.55</v>
      </c>
      <c r="I3031" s="109">
        <v>0</v>
      </c>
      <c r="J3031" s="109">
        <f t="shared" si="47"/>
        <v>14024.55</v>
      </c>
    </row>
    <row r="3032" spans="1:10" s="102" customFormat="1" ht="18" customHeight="1" x14ac:dyDescent="0.2">
      <c r="A3032" s="106" t="s">
        <v>32</v>
      </c>
      <c r="B3032" s="106" t="s">
        <v>13</v>
      </c>
      <c r="C3032" s="107">
        <v>10895</v>
      </c>
      <c r="D3032" s="107">
        <v>42010</v>
      </c>
      <c r="E3032" s="107">
        <v>42012</v>
      </c>
      <c r="F3032" s="108">
        <v>42100</v>
      </c>
      <c r="G3032" s="109">
        <v>23000</v>
      </c>
      <c r="H3032" s="109">
        <v>57.5</v>
      </c>
      <c r="I3032" s="109">
        <v>0</v>
      </c>
      <c r="J3032" s="109">
        <f t="shared" si="47"/>
        <v>23057.5</v>
      </c>
    </row>
    <row r="3033" spans="1:10" s="102" customFormat="1" ht="18" customHeight="1" x14ac:dyDescent="0.2">
      <c r="A3033" s="106" t="s">
        <v>31</v>
      </c>
      <c r="B3033" s="106" t="s">
        <v>13</v>
      </c>
      <c r="C3033" s="107">
        <v>22737</v>
      </c>
      <c r="D3033" s="107">
        <v>41894</v>
      </c>
      <c r="E3033" s="107">
        <v>41907</v>
      </c>
      <c r="F3033" s="108">
        <v>41915</v>
      </c>
      <c r="G3033" s="109">
        <v>74000</v>
      </c>
      <c r="H3033" s="109">
        <v>43.17</v>
      </c>
      <c r="I3033" s="109">
        <v>0</v>
      </c>
      <c r="J3033" s="109">
        <f t="shared" si="47"/>
        <v>74043.17</v>
      </c>
    </row>
    <row r="3034" spans="1:10" s="102" customFormat="1" ht="18" customHeight="1" x14ac:dyDescent="0.2">
      <c r="A3034" s="106" t="s">
        <v>37</v>
      </c>
      <c r="B3034" s="106" t="s">
        <v>13</v>
      </c>
      <c r="C3034" s="107">
        <v>22737</v>
      </c>
      <c r="D3034" s="107">
        <v>41894</v>
      </c>
      <c r="E3034" s="107">
        <v>41898</v>
      </c>
      <c r="F3034" s="108">
        <v>41915</v>
      </c>
      <c r="G3034" s="109">
        <v>20000</v>
      </c>
      <c r="H3034" s="109">
        <f>5.83+5.83</f>
        <v>11.66</v>
      </c>
      <c r="I3034" s="109">
        <v>0</v>
      </c>
      <c r="J3034" s="109">
        <f t="shared" si="47"/>
        <v>20011.66</v>
      </c>
    </row>
    <row r="3035" spans="1:10" s="102" customFormat="1" ht="18" customHeight="1" x14ac:dyDescent="0.2">
      <c r="A3035" s="106" t="s">
        <v>32</v>
      </c>
      <c r="B3035" s="106" t="s">
        <v>13</v>
      </c>
      <c r="C3035" s="107">
        <v>8692</v>
      </c>
      <c r="D3035" s="107">
        <v>43240</v>
      </c>
      <c r="E3035" s="107">
        <v>43245</v>
      </c>
      <c r="F3035" s="108">
        <v>43602</v>
      </c>
      <c r="G3035" s="109">
        <v>22000</v>
      </c>
      <c r="H3035" s="109">
        <v>218.19</v>
      </c>
      <c r="I3035" s="109">
        <v>0</v>
      </c>
      <c r="J3035" s="109">
        <f t="shared" si="47"/>
        <v>22218.19</v>
      </c>
    </row>
    <row r="3036" spans="1:10" s="102" customFormat="1" ht="18" customHeight="1" x14ac:dyDescent="0.2">
      <c r="A3036" s="106" t="s">
        <v>32</v>
      </c>
      <c r="B3036" s="106" t="s">
        <v>17</v>
      </c>
      <c r="C3036" s="107">
        <v>19480</v>
      </c>
      <c r="D3036" s="107">
        <v>43385</v>
      </c>
      <c r="E3036" s="107">
        <v>43389</v>
      </c>
      <c r="F3036" s="108">
        <v>43399</v>
      </c>
      <c r="G3036" s="109">
        <v>13500</v>
      </c>
      <c r="H3036" s="109">
        <v>5.18</v>
      </c>
      <c r="I3036" s="109">
        <v>0</v>
      </c>
      <c r="J3036" s="109">
        <f t="shared" si="47"/>
        <v>13505.18</v>
      </c>
    </row>
    <row r="3037" spans="1:10" s="102" customFormat="1" ht="18" customHeight="1" x14ac:dyDescent="0.2">
      <c r="A3037" s="106" t="s">
        <v>32</v>
      </c>
      <c r="B3037" s="106" t="s">
        <v>17</v>
      </c>
      <c r="C3037" s="107">
        <v>9536</v>
      </c>
      <c r="D3037" s="107">
        <v>43106</v>
      </c>
      <c r="E3037" s="107">
        <v>43130</v>
      </c>
      <c r="F3037" s="108">
        <v>43271</v>
      </c>
      <c r="G3037" s="109">
        <v>27500</v>
      </c>
      <c r="H3037" s="109">
        <v>95.94</v>
      </c>
      <c r="I3037" s="109">
        <v>0</v>
      </c>
      <c r="J3037" s="109">
        <f t="shared" si="47"/>
        <v>27595.94</v>
      </c>
    </row>
    <row r="3038" spans="1:10" s="102" customFormat="1" ht="18" customHeight="1" x14ac:dyDescent="0.2">
      <c r="A3038" s="106" t="s">
        <v>32</v>
      </c>
      <c r="B3038" s="106" t="s">
        <v>13</v>
      </c>
      <c r="C3038" s="107">
        <v>10056</v>
      </c>
      <c r="D3038" s="107">
        <v>41869</v>
      </c>
      <c r="E3038" s="107">
        <v>41899</v>
      </c>
      <c r="F3038" s="108">
        <v>41920</v>
      </c>
      <c r="G3038" s="109">
        <v>22500</v>
      </c>
      <c r="H3038" s="109">
        <v>31.88</v>
      </c>
      <c r="I3038" s="109">
        <v>0</v>
      </c>
      <c r="J3038" s="109">
        <f t="shared" si="47"/>
        <v>22531.88</v>
      </c>
    </row>
    <row r="3039" spans="1:10" s="102" customFormat="1" ht="18" customHeight="1" x14ac:dyDescent="0.2">
      <c r="A3039" s="106" t="s">
        <v>32</v>
      </c>
      <c r="B3039" s="106" t="s">
        <v>13</v>
      </c>
      <c r="C3039" s="107">
        <v>14380</v>
      </c>
      <c r="D3039" s="107">
        <v>43254</v>
      </c>
      <c r="E3039" s="107">
        <v>43258</v>
      </c>
      <c r="F3039" s="108">
        <v>43315</v>
      </c>
      <c r="G3039" s="109">
        <v>43000</v>
      </c>
      <c r="H3039" s="109">
        <v>71.86</v>
      </c>
      <c r="I3039" s="109">
        <v>0</v>
      </c>
      <c r="J3039" s="109">
        <f t="shared" si="47"/>
        <v>43071.86</v>
      </c>
    </row>
    <row r="3040" spans="1:10" s="102" customFormat="1" ht="18" customHeight="1" x14ac:dyDescent="0.2">
      <c r="A3040" s="106" t="s">
        <v>32</v>
      </c>
      <c r="B3040" s="106" t="s">
        <v>13</v>
      </c>
      <c r="C3040" s="107">
        <v>16920</v>
      </c>
      <c r="D3040" s="107">
        <v>41915</v>
      </c>
      <c r="E3040" s="107">
        <v>41920</v>
      </c>
      <c r="F3040" s="108">
        <v>41940</v>
      </c>
      <c r="G3040" s="109">
        <v>18000</v>
      </c>
      <c r="H3040" s="109">
        <v>12.5</v>
      </c>
      <c r="I3040" s="109">
        <v>0</v>
      </c>
      <c r="J3040" s="109">
        <f t="shared" si="47"/>
        <v>18012.5</v>
      </c>
    </row>
    <row r="3041" spans="1:10" s="102" customFormat="1" ht="18" customHeight="1" x14ac:dyDescent="0.2">
      <c r="A3041" s="106" t="s">
        <v>31</v>
      </c>
      <c r="B3041" s="106" t="s">
        <v>13</v>
      </c>
      <c r="C3041" s="107">
        <v>23083</v>
      </c>
      <c r="D3041" s="107">
        <v>42745</v>
      </c>
      <c r="E3041" s="107">
        <v>42759</v>
      </c>
      <c r="F3041" s="108">
        <v>42782</v>
      </c>
      <c r="G3041" s="109">
        <v>74000</v>
      </c>
      <c r="H3041" s="109">
        <v>56.77</v>
      </c>
      <c r="I3041" s="109">
        <v>0</v>
      </c>
      <c r="J3041" s="109">
        <f t="shared" si="47"/>
        <v>74056.77</v>
      </c>
    </row>
    <row r="3042" spans="1:10" s="102" customFormat="1" ht="18" customHeight="1" x14ac:dyDescent="0.2">
      <c r="A3042" s="106" t="s">
        <v>33</v>
      </c>
      <c r="B3042" s="106" t="s">
        <v>13</v>
      </c>
      <c r="C3042" s="107">
        <v>23083</v>
      </c>
      <c r="D3042" s="107">
        <v>42745</v>
      </c>
      <c r="E3042" s="107">
        <v>42759</v>
      </c>
      <c r="F3042" s="108">
        <v>42782</v>
      </c>
      <c r="G3042" s="109">
        <v>74000</v>
      </c>
      <c r="H3042" s="109">
        <v>75.010000000000005</v>
      </c>
      <c r="I3042" s="109">
        <v>0</v>
      </c>
      <c r="J3042" s="109">
        <f t="shared" si="47"/>
        <v>74075.009999999995</v>
      </c>
    </row>
    <row r="3043" spans="1:10" s="102" customFormat="1" ht="18" customHeight="1" x14ac:dyDescent="0.2">
      <c r="A3043" s="106" t="s">
        <v>170</v>
      </c>
      <c r="B3043" s="106" t="s">
        <v>13</v>
      </c>
      <c r="C3043" s="107">
        <v>23083</v>
      </c>
      <c r="D3043" s="107">
        <v>42745</v>
      </c>
      <c r="E3043" s="107">
        <v>42759</v>
      </c>
      <c r="F3043" s="108">
        <v>42782</v>
      </c>
      <c r="G3043" s="109">
        <v>74000</v>
      </c>
      <c r="H3043" s="109">
        <v>75.010000000000005</v>
      </c>
      <c r="I3043" s="109">
        <v>0</v>
      </c>
      <c r="J3043" s="109">
        <f t="shared" si="47"/>
        <v>74075.009999999995</v>
      </c>
    </row>
    <row r="3044" spans="1:10" s="102" customFormat="1" ht="18" customHeight="1" x14ac:dyDescent="0.2">
      <c r="A3044" s="106" t="s">
        <v>32</v>
      </c>
      <c r="B3044" s="106" t="s">
        <v>13</v>
      </c>
      <c r="C3044" s="107">
        <v>16180</v>
      </c>
      <c r="D3044" s="107">
        <v>42791</v>
      </c>
      <c r="E3044" s="107">
        <v>42795</v>
      </c>
      <c r="F3044" s="108">
        <v>42814</v>
      </c>
      <c r="G3044" s="109">
        <v>27000</v>
      </c>
      <c r="H3044" s="109">
        <v>17.010000000000002</v>
      </c>
      <c r="I3044" s="109">
        <v>0</v>
      </c>
      <c r="J3044" s="109">
        <f t="shared" si="47"/>
        <v>27017.01</v>
      </c>
    </row>
    <row r="3045" spans="1:10" s="102" customFormat="1" ht="18" customHeight="1" x14ac:dyDescent="0.2">
      <c r="A3045" s="106" t="s">
        <v>32</v>
      </c>
      <c r="B3045" s="106" t="s">
        <v>17</v>
      </c>
      <c r="C3045" s="107">
        <v>9284</v>
      </c>
      <c r="D3045" s="107">
        <v>42398</v>
      </c>
      <c r="E3045" s="107">
        <v>42417</v>
      </c>
      <c r="F3045" s="108">
        <v>42457</v>
      </c>
      <c r="G3045" s="109">
        <v>13500</v>
      </c>
      <c r="H3045" s="109">
        <v>22.12</v>
      </c>
      <c r="I3045" s="109">
        <v>0</v>
      </c>
      <c r="J3045" s="109">
        <f t="shared" si="47"/>
        <v>13522.12</v>
      </c>
    </row>
    <row r="3046" spans="1:10" s="102" customFormat="1" ht="18" customHeight="1" x14ac:dyDescent="0.2">
      <c r="A3046" s="106" t="s">
        <v>32</v>
      </c>
      <c r="B3046" s="106" t="s">
        <v>13</v>
      </c>
      <c r="C3046" s="107">
        <v>10325</v>
      </c>
      <c r="D3046" s="107">
        <v>42764</v>
      </c>
      <c r="E3046" s="107">
        <v>42769</v>
      </c>
      <c r="F3046" s="108">
        <v>42825</v>
      </c>
      <c r="G3046" s="109">
        <v>24000</v>
      </c>
      <c r="H3046" s="109">
        <v>40.11</v>
      </c>
      <c r="I3046" s="109">
        <v>0</v>
      </c>
      <c r="J3046" s="109">
        <f t="shared" si="47"/>
        <v>24040.11</v>
      </c>
    </row>
    <row r="3047" spans="1:10" s="102" customFormat="1" ht="18" customHeight="1" x14ac:dyDescent="0.2">
      <c r="A3047" s="106" t="s">
        <v>31</v>
      </c>
      <c r="B3047" s="106" t="s">
        <v>17</v>
      </c>
      <c r="C3047" s="107">
        <v>25648</v>
      </c>
      <c r="D3047" s="107">
        <v>42542</v>
      </c>
      <c r="E3047" s="107">
        <v>42542</v>
      </c>
      <c r="F3047" s="108">
        <v>42614</v>
      </c>
      <c r="G3047" s="109">
        <v>70000</v>
      </c>
      <c r="H3047" s="109">
        <v>138.08000000000001</v>
      </c>
      <c r="I3047" s="109">
        <v>0</v>
      </c>
      <c r="J3047" s="109">
        <f t="shared" si="47"/>
        <v>70138.080000000002</v>
      </c>
    </row>
    <row r="3048" spans="1:10" s="102" customFormat="1" ht="18" customHeight="1" x14ac:dyDescent="0.2">
      <c r="A3048" s="106" t="s">
        <v>37</v>
      </c>
      <c r="B3048" s="106" t="s">
        <v>17</v>
      </c>
      <c r="C3048" s="107">
        <v>25648</v>
      </c>
      <c r="D3048" s="107">
        <v>42542</v>
      </c>
      <c r="E3048" s="107">
        <v>42643</v>
      </c>
      <c r="F3048" s="108">
        <v>42648</v>
      </c>
      <c r="G3048" s="109">
        <v>20000</v>
      </c>
      <c r="H3048" s="109">
        <f>29.04+29.04</f>
        <v>58.08</v>
      </c>
      <c r="I3048" s="109">
        <v>0</v>
      </c>
      <c r="J3048" s="109">
        <f t="shared" si="47"/>
        <v>20058.080000000002</v>
      </c>
    </row>
    <row r="3049" spans="1:10" s="102" customFormat="1" ht="18" customHeight="1" x14ac:dyDescent="0.2">
      <c r="A3049" s="106" t="s">
        <v>33</v>
      </c>
      <c r="B3049" s="106" t="s">
        <v>17</v>
      </c>
      <c r="C3049" s="107">
        <v>25648</v>
      </c>
      <c r="D3049" s="107">
        <v>42542</v>
      </c>
      <c r="E3049" s="107">
        <v>42542</v>
      </c>
      <c r="F3049" s="108">
        <v>42614</v>
      </c>
      <c r="G3049" s="109">
        <v>70000</v>
      </c>
      <c r="H3049" s="109">
        <v>138.08000000000001</v>
      </c>
      <c r="I3049" s="109">
        <v>0</v>
      </c>
      <c r="J3049" s="109">
        <f t="shared" si="47"/>
        <v>70138.080000000002</v>
      </c>
    </row>
    <row r="3050" spans="1:10" s="102" customFormat="1" ht="18" customHeight="1" x14ac:dyDescent="0.2">
      <c r="A3050" s="106" t="s">
        <v>170</v>
      </c>
      <c r="B3050" s="106" t="s">
        <v>17</v>
      </c>
      <c r="C3050" s="107">
        <v>25648</v>
      </c>
      <c r="D3050" s="107">
        <v>42542</v>
      </c>
      <c r="E3050" s="107">
        <v>42542</v>
      </c>
      <c r="F3050" s="108">
        <v>42614</v>
      </c>
      <c r="G3050" s="109">
        <v>210000</v>
      </c>
      <c r="H3050" s="109">
        <v>414.25</v>
      </c>
      <c r="I3050" s="109">
        <v>0</v>
      </c>
      <c r="J3050" s="109">
        <f t="shared" si="47"/>
        <v>210414.25</v>
      </c>
    </row>
    <row r="3051" spans="1:10" s="102" customFormat="1" ht="18" customHeight="1" x14ac:dyDescent="0.2">
      <c r="A3051" s="106" t="s">
        <v>32</v>
      </c>
      <c r="B3051" s="106" t="s">
        <v>13</v>
      </c>
      <c r="C3051" s="107">
        <v>15736</v>
      </c>
      <c r="D3051" s="107">
        <v>41815</v>
      </c>
      <c r="E3051" s="107">
        <v>41827</v>
      </c>
      <c r="F3051" s="108">
        <v>41849</v>
      </c>
      <c r="G3051" s="109">
        <v>19000</v>
      </c>
      <c r="H3051" s="109">
        <v>17.940000000000001</v>
      </c>
      <c r="I3051" s="109">
        <v>0</v>
      </c>
      <c r="J3051" s="109">
        <f t="shared" si="47"/>
        <v>19017.939999999999</v>
      </c>
    </row>
    <row r="3052" spans="1:10" s="102" customFormat="1" ht="18" customHeight="1" x14ac:dyDescent="0.2">
      <c r="A3052" s="106" t="s">
        <v>32</v>
      </c>
      <c r="B3052" s="106" t="s">
        <v>17</v>
      </c>
      <c r="C3052" s="107">
        <v>15549</v>
      </c>
      <c r="D3052" s="107">
        <v>41971</v>
      </c>
      <c r="E3052" s="107">
        <v>41976</v>
      </c>
      <c r="F3052" s="108">
        <v>41991</v>
      </c>
      <c r="G3052" s="109">
        <v>20000</v>
      </c>
      <c r="H3052" s="109">
        <v>11.12</v>
      </c>
      <c r="I3052" s="109">
        <v>0</v>
      </c>
      <c r="J3052" s="109">
        <f t="shared" si="47"/>
        <v>20011.12</v>
      </c>
    </row>
    <row r="3053" spans="1:10" s="102" customFormat="1" ht="18" customHeight="1" x14ac:dyDescent="0.2">
      <c r="A3053" s="106" t="s">
        <v>32</v>
      </c>
      <c r="B3053" s="106" t="s">
        <v>13</v>
      </c>
      <c r="C3053" s="107">
        <v>11772</v>
      </c>
      <c r="D3053" s="107">
        <v>43377</v>
      </c>
      <c r="E3053" s="107">
        <v>43404</v>
      </c>
      <c r="F3053" s="108">
        <v>43693</v>
      </c>
      <c r="G3053" s="109">
        <v>31500</v>
      </c>
      <c r="H3053" s="109">
        <v>168.29</v>
      </c>
      <c r="I3053" s="109">
        <v>0</v>
      </c>
      <c r="J3053" s="109">
        <f t="shared" si="47"/>
        <v>31668.29</v>
      </c>
    </row>
    <row r="3054" spans="1:10" s="102" customFormat="1" ht="18" customHeight="1" x14ac:dyDescent="0.2">
      <c r="A3054" s="106" t="s">
        <v>31</v>
      </c>
      <c r="B3054" s="106" t="s">
        <v>13</v>
      </c>
      <c r="C3054" s="107">
        <v>23374</v>
      </c>
      <c r="D3054" s="107">
        <v>42795</v>
      </c>
      <c r="E3054" s="107">
        <v>42802</v>
      </c>
      <c r="F3054" s="108">
        <v>42885</v>
      </c>
      <c r="G3054" s="109">
        <v>93000</v>
      </c>
      <c r="H3054" s="109">
        <v>229.32</v>
      </c>
      <c r="I3054" s="109">
        <v>0</v>
      </c>
      <c r="J3054" s="109">
        <f t="shared" si="47"/>
        <v>93229.32</v>
      </c>
    </row>
    <row r="3055" spans="1:10" s="102" customFormat="1" ht="18" customHeight="1" x14ac:dyDescent="0.2">
      <c r="A3055" s="106" t="s">
        <v>36</v>
      </c>
      <c r="B3055" s="106" t="s">
        <v>13</v>
      </c>
      <c r="C3055" s="107">
        <v>23374</v>
      </c>
      <c r="D3055" s="107">
        <v>42795</v>
      </c>
      <c r="E3055" s="107">
        <v>42802</v>
      </c>
      <c r="F3055" s="108">
        <v>42898</v>
      </c>
      <c r="G3055" s="109">
        <v>93000</v>
      </c>
      <c r="H3055" s="109">
        <v>262.44</v>
      </c>
      <c r="I3055" s="109">
        <v>0</v>
      </c>
      <c r="J3055" s="109">
        <f t="shared" si="47"/>
        <v>93262.44</v>
      </c>
    </row>
    <row r="3056" spans="1:10" s="102" customFormat="1" ht="18" customHeight="1" x14ac:dyDescent="0.2">
      <c r="A3056" s="106" t="s">
        <v>33</v>
      </c>
      <c r="B3056" s="106" t="s">
        <v>13</v>
      </c>
      <c r="C3056" s="107">
        <v>23374</v>
      </c>
      <c r="D3056" s="107">
        <v>42795</v>
      </c>
      <c r="E3056" s="107">
        <v>42802</v>
      </c>
      <c r="F3056" s="108">
        <v>42885</v>
      </c>
      <c r="G3056" s="109">
        <v>93000</v>
      </c>
      <c r="H3056" s="109">
        <v>229.32</v>
      </c>
      <c r="I3056" s="109">
        <v>0</v>
      </c>
      <c r="J3056" s="109">
        <f t="shared" si="47"/>
        <v>93229.32</v>
      </c>
    </row>
    <row r="3057" spans="1:10" s="102" customFormat="1" ht="18" customHeight="1" x14ac:dyDescent="0.2">
      <c r="A3057" s="106" t="s">
        <v>38</v>
      </c>
      <c r="B3057" s="106" t="s">
        <v>13</v>
      </c>
      <c r="C3057" s="107">
        <v>23374</v>
      </c>
      <c r="D3057" s="107">
        <v>42795</v>
      </c>
      <c r="E3057" s="107">
        <v>42802</v>
      </c>
      <c r="F3057" s="108">
        <v>42898</v>
      </c>
      <c r="G3057" s="109">
        <v>93000</v>
      </c>
      <c r="H3057" s="109">
        <v>262.44</v>
      </c>
      <c r="I3057" s="109">
        <v>0</v>
      </c>
      <c r="J3057" s="109">
        <f t="shared" si="47"/>
        <v>93262.44</v>
      </c>
    </row>
    <row r="3058" spans="1:10" s="102" customFormat="1" ht="18" customHeight="1" x14ac:dyDescent="0.2">
      <c r="A3058" s="106" t="s">
        <v>32</v>
      </c>
      <c r="B3058" s="106" t="s">
        <v>13</v>
      </c>
      <c r="C3058" s="107">
        <v>11748</v>
      </c>
      <c r="D3058" s="107">
        <v>43291</v>
      </c>
      <c r="E3058" s="107">
        <v>43293</v>
      </c>
      <c r="F3058" s="108">
        <v>43304</v>
      </c>
      <c r="G3058" s="109">
        <v>19000</v>
      </c>
      <c r="H3058" s="109">
        <v>6.77</v>
      </c>
      <c r="I3058" s="109">
        <v>0</v>
      </c>
      <c r="J3058" s="109">
        <f t="shared" si="47"/>
        <v>19006.77</v>
      </c>
    </row>
    <row r="3059" spans="1:10" s="102" customFormat="1" ht="18" customHeight="1" x14ac:dyDescent="0.2">
      <c r="A3059" s="106" t="s">
        <v>32</v>
      </c>
      <c r="B3059" s="106" t="s">
        <v>13</v>
      </c>
      <c r="C3059" s="107">
        <v>16059</v>
      </c>
      <c r="D3059" s="107">
        <v>42390</v>
      </c>
      <c r="E3059" s="107">
        <v>42403</v>
      </c>
      <c r="F3059" s="108">
        <v>42411</v>
      </c>
      <c r="G3059" s="109">
        <v>18000</v>
      </c>
      <c r="H3059" s="109">
        <v>10.5</v>
      </c>
      <c r="I3059" s="109">
        <v>0</v>
      </c>
      <c r="J3059" s="109">
        <f t="shared" si="47"/>
        <v>18010.5</v>
      </c>
    </row>
    <row r="3060" spans="1:10" s="102" customFormat="1" ht="18" customHeight="1" x14ac:dyDescent="0.2">
      <c r="A3060" s="106" t="s">
        <v>40</v>
      </c>
      <c r="B3060" s="106" t="s">
        <v>17</v>
      </c>
      <c r="C3060" s="107">
        <v>43237</v>
      </c>
      <c r="D3060" s="107">
        <v>43281</v>
      </c>
      <c r="E3060" s="107">
        <v>43315</v>
      </c>
      <c r="F3060" s="108">
        <v>43315</v>
      </c>
      <c r="G3060" s="109">
        <v>20000</v>
      </c>
      <c r="H3060" s="109">
        <f>7.81+7.81</f>
        <v>15.62</v>
      </c>
      <c r="I3060" s="109">
        <v>0</v>
      </c>
      <c r="J3060" s="109">
        <f t="shared" si="47"/>
        <v>20015.62</v>
      </c>
    </row>
    <row r="3061" spans="1:10" s="102" customFormat="1" ht="18" customHeight="1" x14ac:dyDescent="0.2">
      <c r="A3061" s="106" t="s">
        <v>32</v>
      </c>
      <c r="B3061" s="106" t="s">
        <v>17</v>
      </c>
      <c r="C3061" s="107">
        <v>10523</v>
      </c>
      <c r="D3061" s="107">
        <v>42753</v>
      </c>
      <c r="E3061" s="107">
        <v>42759</v>
      </c>
      <c r="F3061" s="108">
        <v>42769</v>
      </c>
      <c r="G3061" s="109">
        <v>28000</v>
      </c>
      <c r="H3061" s="109">
        <v>12.27</v>
      </c>
      <c r="I3061" s="109">
        <v>0</v>
      </c>
      <c r="J3061" s="109">
        <f t="shared" si="47"/>
        <v>28012.27</v>
      </c>
    </row>
    <row r="3062" spans="1:10" s="102" customFormat="1" ht="18" customHeight="1" x14ac:dyDescent="0.2">
      <c r="A3062" s="106" t="s">
        <v>32</v>
      </c>
      <c r="B3062" s="106" t="s">
        <v>13</v>
      </c>
      <c r="C3062" s="107">
        <v>11251</v>
      </c>
      <c r="D3062" s="107">
        <v>42110</v>
      </c>
      <c r="E3062" s="107">
        <v>42130</v>
      </c>
      <c r="F3062" s="108">
        <v>42145</v>
      </c>
      <c r="G3062" s="109">
        <v>20000</v>
      </c>
      <c r="H3062" s="109">
        <v>19.440000000000001</v>
      </c>
      <c r="I3062" s="109">
        <v>0</v>
      </c>
      <c r="J3062" s="109">
        <f t="shared" si="47"/>
        <v>20019.439999999999</v>
      </c>
    </row>
    <row r="3063" spans="1:10" s="102" customFormat="1" ht="18" customHeight="1" x14ac:dyDescent="0.2">
      <c r="A3063" s="106" t="s">
        <v>32</v>
      </c>
      <c r="B3063" s="106" t="s">
        <v>13</v>
      </c>
      <c r="C3063" s="107">
        <v>15606</v>
      </c>
      <c r="D3063" s="107">
        <v>42762</v>
      </c>
      <c r="E3063" s="107">
        <v>42773</v>
      </c>
      <c r="F3063" s="108">
        <v>42781</v>
      </c>
      <c r="G3063" s="109">
        <v>59000</v>
      </c>
      <c r="H3063" s="109">
        <v>30.71</v>
      </c>
      <c r="I3063" s="109">
        <v>0</v>
      </c>
      <c r="J3063" s="109">
        <f t="shared" si="47"/>
        <v>59030.71</v>
      </c>
    </row>
    <row r="3064" spans="1:10" s="102" customFormat="1" ht="18" customHeight="1" x14ac:dyDescent="0.2">
      <c r="A3064" s="106" t="s">
        <v>31</v>
      </c>
      <c r="B3064" s="106" t="s">
        <v>17</v>
      </c>
      <c r="C3064" s="107">
        <v>19490</v>
      </c>
      <c r="D3064" s="107">
        <v>41662</v>
      </c>
      <c r="E3064" s="107">
        <v>41663</v>
      </c>
      <c r="F3064" s="108">
        <v>41676</v>
      </c>
      <c r="G3064" s="109">
        <v>44000</v>
      </c>
      <c r="H3064" s="109">
        <v>17.11</v>
      </c>
      <c r="I3064" s="109">
        <v>0</v>
      </c>
      <c r="J3064" s="109">
        <f t="shared" si="47"/>
        <v>44017.11</v>
      </c>
    </row>
    <row r="3065" spans="1:10" s="102" customFormat="1" ht="18" customHeight="1" x14ac:dyDescent="0.2">
      <c r="A3065" s="106" t="s">
        <v>33</v>
      </c>
      <c r="B3065" s="106" t="s">
        <v>17</v>
      </c>
      <c r="C3065" s="107">
        <v>19490</v>
      </c>
      <c r="D3065" s="107">
        <v>41662</v>
      </c>
      <c r="E3065" s="107">
        <v>41663</v>
      </c>
      <c r="F3065" s="108">
        <v>41676</v>
      </c>
      <c r="G3065" s="109">
        <v>44000</v>
      </c>
      <c r="H3065" s="109">
        <v>17.11</v>
      </c>
      <c r="I3065" s="109">
        <v>0</v>
      </c>
      <c r="J3065" s="109">
        <f t="shared" si="47"/>
        <v>44017.11</v>
      </c>
    </row>
    <row r="3066" spans="1:10" s="102" customFormat="1" ht="18" customHeight="1" x14ac:dyDescent="0.2">
      <c r="A3066" s="106" t="s">
        <v>170</v>
      </c>
      <c r="B3066" s="106" t="s">
        <v>17</v>
      </c>
      <c r="C3066" s="107">
        <v>19490</v>
      </c>
      <c r="D3066" s="107">
        <v>41662</v>
      </c>
      <c r="E3066" s="107">
        <v>41663</v>
      </c>
      <c r="F3066" s="108">
        <v>41676</v>
      </c>
      <c r="G3066" s="109">
        <v>132000</v>
      </c>
      <c r="H3066" s="109">
        <v>51.33</v>
      </c>
      <c r="I3066" s="109">
        <v>0</v>
      </c>
      <c r="J3066" s="109">
        <f t="shared" si="47"/>
        <v>132051.32999999999</v>
      </c>
    </row>
    <row r="3067" spans="1:10" s="102" customFormat="1" ht="18" customHeight="1" x14ac:dyDescent="0.2">
      <c r="A3067" s="106" t="s">
        <v>32</v>
      </c>
      <c r="B3067" s="106" t="s">
        <v>17</v>
      </c>
      <c r="C3067" s="107">
        <v>16033</v>
      </c>
      <c r="D3067" s="107">
        <v>42314</v>
      </c>
      <c r="E3067" s="107">
        <v>42317</v>
      </c>
      <c r="F3067" s="108">
        <v>42347</v>
      </c>
      <c r="G3067" s="109">
        <v>25500</v>
      </c>
      <c r="H3067" s="109">
        <v>23.38</v>
      </c>
      <c r="I3067" s="109">
        <v>0</v>
      </c>
      <c r="J3067" s="109">
        <f t="shared" si="47"/>
        <v>25523.38</v>
      </c>
    </row>
    <row r="3068" spans="1:10" s="102" customFormat="1" ht="18" customHeight="1" x14ac:dyDescent="0.2">
      <c r="A3068" s="106" t="s">
        <v>31</v>
      </c>
      <c r="B3068" s="106" t="s">
        <v>13</v>
      </c>
      <c r="C3068" s="107">
        <v>25742</v>
      </c>
      <c r="D3068" s="107">
        <v>43225</v>
      </c>
      <c r="E3068" s="107">
        <v>43228</v>
      </c>
      <c r="F3068" s="108">
        <v>43242</v>
      </c>
      <c r="G3068" s="109">
        <v>54000</v>
      </c>
      <c r="H3068" s="109">
        <v>25.15</v>
      </c>
      <c r="I3068" s="109">
        <v>0</v>
      </c>
      <c r="J3068" s="109">
        <f t="shared" si="47"/>
        <v>54025.15</v>
      </c>
    </row>
    <row r="3069" spans="1:10" s="102" customFormat="1" ht="18" customHeight="1" x14ac:dyDescent="0.2">
      <c r="A3069" s="106" t="s">
        <v>170</v>
      </c>
      <c r="B3069" s="106" t="s">
        <v>13</v>
      </c>
      <c r="C3069" s="107">
        <v>25742</v>
      </c>
      <c r="D3069" s="107">
        <v>43225</v>
      </c>
      <c r="E3069" s="107">
        <v>43228</v>
      </c>
      <c r="F3069" s="108">
        <v>43242</v>
      </c>
      <c r="G3069" s="109">
        <v>162000</v>
      </c>
      <c r="H3069" s="109">
        <v>75.45</v>
      </c>
      <c r="I3069" s="109">
        <v>0</v>
      </c>
      <c r="J3069" s="109">
        <f t="shared" si="47"/>
        <v>162075.45000000001</v>
      </c>
    </row>
    <row r="3070" spans="1:10" s="102" customFormat="1" ht="18" customHeight="1" x14ac:dyDescent="0.2">
      <c r="A3070" s="106" t="s">
        <v>32</v>
      </c>
      <c r="B3070" s="106" t="s">
        <v>13</v>
      </c>
      <c r="C3070" s="107">
        <v>12320</v>
      </c>
      <c r="D3070" s="107">
        <v>42913</v>
      </c>
      <c r="E3070" s="107">
        <v>42926</v>
      </c>
      <c r="F3070" s="108">
        <v>42941</v>
      </c>
      <c r="G3070" s="109">
        <v>14000</v>
      </c>
      <c r="H3070" s="109">
        <v>10.74</v>
      </c>
      <c r="I3070" s="109">
        <v>0</v>
      </c>
      <c r="J3070" s="109">
        <f t="shared" si="47"/>
        <v>14010.74</v>
      </c>
    </row>
    <row r="3071" spans="1:10" s="102" customFormat="1" ht="18" customHeight="1" x14ac:dyDescent="0.2">
      <c r="A3071" s="106" t="s">
        <v>32</v>
      </c>
      <c r="B3071" s="106" t="s">
        <v>17</v>
      </c>
      <c r="C3071" s="107">
        <v>7762</v>
      </c>
      <c r="D3071" s="107">
        <v>42030</v>
      </c>
      <c r="E3071" s="107">
        <v>42069</v>
      </c>
      <c r="F3071" s="108">
        <v>42103</v>
      </c>
      <c r="G3071" s="109">
        <v>7500</v>
      </c>
      <c r="H3071" s="109">
        <v>15.21</v>
      </c>
      <c r="I3071" s="109">
        <v>0</v>
      </c>
      <c r="J3071" s="109">
        <f t="shared" si="47"/>
        <v>7515.21</v>
      </c>
    </row>
    <row r="3072" spans="1:10" s="102" customFormat="1" ht="18" customHeight="1" x14ac:dyDescent="0.2">
      <c r="A3072" s="106" t="s">
        <v>31</v>
      </c>
      <c r="B3072" s="106" t="s">
        <v>17</v>
      </c>
      <c r="C3072" s="107">
        <v>23580</v>
      </c>
      <c r="D3072" s="107">
        <v>42571</v>
      </c>
      <c r="E3072" s="107">
        <v>42571</v>
      </c>
      <c r="F3072" s="108">
        <v>42579</v>
      </c>
      <c r="G3072" s="109">
        <v>34000</v>
      </c>
      <c r="H3072" s="109">
        <v>0</v>
      </c>
      <c r="I3072" s="109">
        <v>0</v>
      </c>
      <c r="J3072" s="109">
        <f t="shared" si="47"/>
        <v>34000</v>
      </c>
    </row>
    <row r="3073" spans="1:10" s="102" customFormat="1" ht="18" customHeight="1" x14ac:dyDescent="0.2">
      <c r="A3073" s="106" t="s">
        <v>33</v>
      </c>
      <c r="B3073" s="106" t="s">
        <v>17</v>
      </c>
      <c r="C3073" s="107">
        <v>23580</v>
      </c>
      <c r="D3073" s="107">
        <v>42571</v>
      </c>
      <c r="E3073" s="107">
        <v>42571</v>
      </c>
      <c r="F3073" s="108">
        <v>42579</v>
      </c>
      <c r="G3073" s="109">
        <v>34000</v>
      </c>
      <c r="H3073" s="109">
        <v>0</v>
      </c>
      <c r="I3073" s="109">
        <v>0</v>
      </c>
      <c r="J3073" s="109">
        <f t="shared" si="47"/>
        <v>34000</v>
      </c>
    </row>
    <row r="3074" spans="1:10" s="102" customFormat="1" ht="18" customHeight="1" x14ac:dyDescent="0.2">
      <c r="A3074" s="106" t="s">
        <v>170</v>
      </c>
      <c r="B3074" s="106" t="s">
        <v>17</v>
      </c>
      <c r="C3074" s="107">
        <v>23580</v>
      </c>
      <c r="D3074" s="107">
        <v>42571</v>
      </c>
      <c r="E3074" s="107">
        <v>42571</v>
      </c>
      <c r="F3074" s="108">
        <v>42579</v>
      </c>
      <c r="G3074" s="109">
        <v>102000</v>
      </c>
      <c r="H3074" s="109">
        <v>0</v>
      </c>
      <c r="I3074" s="109">
        <v>0</v>
      </c>
      <c r="J3074" s="109">
        <f t="shared" si="47"/>
        <v>102000</v>
      </c>
    </row>
    <row r="3075" spans="1:10" s="102" customFormat="1" ht="18" customHeight="1" x14ac:dyDescent="0.2">
      <c r="A3075" s="106" t="s">
        <v>32</v>
      </c>
      <c r="B3075" s="106" t="s">
        <v>13</v>
      </c>
      <c r="C3075" s="107">
        <v>8903</v>
      </c>
      <c r="D3075" s="107">
        <v>42880</v>
      </c>
      <c r="E3075" s="107">
        <v>42919</v>
      </c>
      <c r="F3075" s="108">
        <v>42940</v>
      </c>
      <c r="G3075" s="109">
        <v>14000</v>
      </c>
      <c r="H3075" s="109">
        <v>23.01</v>
      </c>
      <c r="I3075" s="109">
        <v>0</v>
      </c>
      <c r="J3075" s="109">
        <f t="shared" si="47"/>
        <v>14023.01</v>
      </c>
    </row>
    <row r="3076" spans="1:10" s="102" customFormat="1" ht="18" customHeight="1" x14ac:dyDescent="0.2">
      <c r="A3076" s="106" t="s">
        <v>32</v>
      </c>
      <c r="B3076" s="106" t="s">
        <v>13</v>
      </c>
      <c r="C3076" s="107">
        <v>12712</v>
      </c>
      <c r="D3076" s="107">
        <v>41809</v>
      </c>
      <c r="E3076" s="107">
        <v>41827</v>
      </c>
      <c r="F3076" s="108">
        <v>41851</v>
      </c>
      <c r="G3076" s="109">
        <v>15500</v>
      </c>
      <c r="H3076" s="109">
        <v>18.079999999999998</v>
      </c>
      <c r="I3076" s="109">
        <v>0</v>
      </c>
      <c r="J3076" s="109">
        <f t="shared" si="47"/>
        <v>15518.08</v>
      </c>
    </row>
    <row r="3077" spans="1:10" s="102" customFormat="1" ht="18" customHeight="1" x14ac:dyDescent="0.2">
      <c r="A3077" s="106" t="s">
        <v>32</v>
      </c>
      <c r="B3077" s="106" t="s">
        <v>17</v>
      </c>
      <c r="C3077" s="107">
        <v>8696</v>
      </c>
      <c r="D3077" s="107">
        <v>42493</v>
      </c>
      <c r="E3077" s="107">
        <v>42500</v>
      </c>
      <c r="F3077" s="108">
        <v>42517</v>
      </c>
      <c r="G3077" s="109">
        <v>21500</v>
      </c>
      <c r="H3077" s="109">
        <v>14.13</v>
      </c>
      <c r="I3077" s="109">
        <v>0</v>
      </c>
      <c r="J3077" s="109">
        <f t="shared" si="47"/>
        <v>21514.13</v>
      </c>
    </row>
    <row r="3078" spans="1:10" s="102" customFormat="1" ht="18" customHeight="1" x14ac:dyDescent="0.2">
      <c r="A3078" s="106" t="s">
        <v>32</v>
      </c>
      <c r="B3078" s="106" t="s">
        <v>13</v>
      </c>
      <c r="C3078" s="107">
        <v>10758</v>
      </c>
      <c r="D3078" s="107">
        <v>42326</v>
      </c>
      <c r="E3078" s="107">
        <v>42331</v>
      </c>
      <c r="F3078" s="108">
        <v>42339</v>
      </c>
      <c r="G3078" s="109">
        <v>8000</v>
      </c>
      <c r="H3078" s="109">
        <v>2.89</v>
      </c>
      <c r="I3078" s="109">
        <v>0</v>
      </c>
      <c r="J3078" s="109">
        <f t="shared" si="47"/>
        <v>8002.89</v>
      </c>
    </row>
    <row r="3079" spans="1:10" s="102" customFormat="1" ht="18" customHeight="1" x14ac:dyDescent="0.2">
      <c r="A3079" s="106" t="s">
        <v>31</v>
      </c>
      <c r="B3079" s="106" t="s">
        <v>17</v>
      </c>
      <c r="C3079" s="107">
        <v>20293</v>
      </c>
      <c r="D3079" s="107">
        <v>41946</v>
      </c>
      <c r="E3079" s="107">
        <v>41963</v>
      </c>
      <c r="F3079" s="108">
        <v>41969</v>
      </c>
      <c r="G3079" s="109">
        <v>39000</v>
      </c>
      <c r="H3079" s="109">
        <v>24.91</v>
      </c>
      <c r="I3079" s="109">
        <v>0</v>
      </c>
      <c r="J3079" s="109">
        <f t="shared" si="47"/>
        <v>39024.910000000003</v>
      </c>
    </row>
    <row r="3080" spans="1:10" s="102" customFormat="1" ht="18" customHeight="1" x14ac:dyDescent="0.2">
      <c r="A3080" s="106" t="s">
        <v>33</v>
      </c>
      <c r="B3080" s="106" t="s">
        <v>17</v>
      </c>
      <c r="C3080" s="107">
        <v>20293</v>
      </c>
      <c r="D3080" s="107">
        <v>41946</v>
      </c>
      <c r="E3080" s="107">
        <v>41963</v>
      </c>
      <c r="F3080" s="108">
        <v>41969</v>
      </c>
      <c r="G3080" s="109">
        <v>39000</v>
      </c>
      <c r="H3080" s="109">
        <v>24.91</v>
      </c>
      <c r="I3080" s="109">
        <v>0</v>
      </c>
      <c r="J3080" s="109">
        <f t="shared" ref="J3080:J3143" si="48">+G3080+H3080+I3080</f>
        <v>39024.910000000003</v>
      </c>
    </row>
    <row r="3081" spans="1:10" s="102" customFormat="1" ht="18" customHeight="1" x14ac:dyDescent="0.2">
      <c r="A3081" s="106" t="s">
        <v>170</v>
      </c>
      <c r="B3081" s="106" t="s">
        <v>17</v>
      </c>
      <c r="C3081" s="107">
        <v>20293</v>
      </c>
      <c r="D3081" s="107">
        <v>41946</v>
      </c>
      <c r="E3081" s="107">
        <v>41963</v>
      </c>
      <c r="F3081" s="108">
        <v>41969</v>
      </c>
      <c r="G3081" s="109">
        <v>117000</v>
      </c>
      <c r="H3081" s="109">
        <v>74.739999999999995</v>
      </c>
      <c r="I3081" s="109">
        <v>0</v>
      </c>
      <c r="J3081" s="109">
        <f t="shared" si="48"/>
        <v>117074.74</v>
      </c>
    </row>
    <row r="3082" spans="1:10" s="102" customFormat="1" ht="18" customHeight="1" x14ac:dyDescent="0.2">
      <c r="A3082" s="106" t="s">
        <v>32</v>
      </c>
      <c r="B3082" s="106" t="s">
        <v>13</v>
      </c>
      <c r="C3082" s="107">
        <v>11015</v>
      </c>
      <c r="D3082" s="107">
        <v>42126</v>
      </c>
      <c r="E3082" s="107">
        <v>42131</v>
      </c>
      <c r="F3082" s="108">
        <v>42151</v>
      </c>
      <c r="G3082" s="109">
        <v>10500</v>
      </c>
      <c r="H3082" s="109">
        <v>7.29</v>
      </c>
      <c r="I3082" s="109">
        <v>0</v>
      </c>
      <c r="J3082" s="109">
        <f t="shared" si="48"/>
        <v>10507.29</v>
      </c>
    </row>
    <row r="3083" spans="1:10" s="102" customFormat="1" ht="18" customHeight="1" x14ac:dyDescent="0.2">
      <c r="A3083" s="106" t="s">
        <v>32</v>
      </c>
      <c r="B3083" s="106" t="s">
        <v>13</v>
      </c>
      <c r="C3083" s="107">
        <v>15098</v>
      </c>
      <c r="D3083" s="107">
        <v>43324</v>
      </c>
      <c r="E3083" s="107">
        <v>43334</v>
      </c>
      <c r="F3083" s="108">
        <v>43507</v>
      </c>
      <c r="G3083" s="109">
        <v>36000</v>
      </c>
      <c r="H3083" s="109">
        <v>180.49</v>
      </c>
      <c r="I3083" s="109">
        <v>0</v>
      </c>
      <c r="J3083" s="109">
        <f t="shared" si="48"/>
        <v>36180.49</v>
      </c>
    </row>
    <row r="3084" spans="1:10" s="102" customFormat="1" ht="18" customHeight="1" x14ac:dyDescent="0.2">
      <c r="A3084" s="106" t="s">
        <v>32</v>
      </c>
      <c r="B3084" s="106" t="s">
        <v>13</v>
      </c>
      <c r="C3084" s="107">
        <v>8339</v>
      </c>
      <c r="D3084" s="107">
        <v>41985</v>
      </c>
      <c r="E3084" s="107">
        <v>42017</v>
      </c>
      <c r="F3084" s="108">
        <v>42047</v>
      </c>
      <c r="G3084" s="109">
        <v>10500</v>
      </c>
      <c r="H3084" s="109">
        <v>18.100000000000001</v>
      </c>
      <c r="I3084" s="109">
        <v>0</v>
      </c>
      <c r="J3084" s="109">
        <f t="shared" si="48"/>
        <v>10518.1</v>
      </c>
    </row>
    <row r="3085" spans="1:10" s="102" customFormat="1" ht="18" customHeight="1" x14ac:dyDescent="0.2">
      <c r="A3085" s="106" t="s">
        <v>32</v>
      </c>
      <c r="B3085" s="106" t="s">
        <v>13</v>
      </c>
      <c r="C3085" s="107">
        <v>8085</v>
      </c>
      <c r="D3085" s="107">
        <v>42257</v>
      </c>
      <c r="E3085" s="107">
        <v>42277</v>
      </c>
      <c r="F3085" s="108">
        <v>42390</v>
      </c>
      <c r="G3085" s="109">
        <v>12000</v>
      </c>
      <c r="H3085" s="109">
        <v>44.35</v>
      </c>
      <c r="I3085" s="109">
        <v>0</v>
      </c>
      <c r="J3085" s="109">
        <f t="shared" si="48"/>
        <v>12044.35</v>
      </c>
    </row>
    <row r="3086" spans="1:10" s="102" customFormat="1" ht="18" customHeight="1" x14ac:dyDescent="0.2">
      <c r="A3086" s="106" t="s">
        <v>32</v>
      </c>
      <c r="B3086" s="106" t="s">
        <v>13</v>
      </c>
      <c r="C3086" s="107">
        <v>9340</v>
      </c>
      <c r="D3086" s="107">
        <v>41665</v>
      </c>
      <c r="E3086" s="107">
        <v>41676</v>
      </c>
      <c r="F3086" s="108">
        <v>41694</v>
      </c>
      <c r="G3086" s="109">
        <v>13500</v>
      </c>
      <c r="H3086" s="109">
        <v>10.88</v>
      </c>
      <c r="I3086" s="109">
        <v>0</v>
      </c>
      <c r="J3086" s="109">
        <f t="shared" si="48"/>
        <v>13510.88</v>
      </c>
    </row>
    <row r="3087" spans="1:10" s="102" customFormat="1" ht="18" customHeight="1" x14ac:dyDescent="0.2">
      <c r="A3087" s="106" t="s">
        <v>32</v>
      </c>
      <c r="B3087" s="106" t="s">
        <v>17</v>
      </c>
      <c r="C3087" s="107">
        <v>11042</v>
      </c>
      <c r="D3087" s="107">
        <v>42749</v>
      </c>
      <c r="E3087" s="107">
        <v>42774</v>
      </c>
      <c r="F3087" s="108">
        <v>42821</v>
      </c>
      <c r="G3087" s="109">
        <v>5000</v>
      </c>
      <c r="H3087" s="109">
        <v>9.86</v>
      </c>
      <c r="I3087" s="109">
        <v>0</v>
      </c>
      <c r="J3087" s="109">
        <f t="shared" si="48"/>
        <v>5009.8599999999997</v>
      </c>
    </row>
    <row r="3088" spans="1:10" s="102" customFormat="1" ht="18" customHeight="1" x14ac:dyDescent="0.2">
      <c r="A3088" s="106" t="s">
        <v>31</v>
      </c>
      <c r="B3088" s="106" t="s">
        <v>17</v>
      </c>
      <c r="C3088" s="107">
        <v>25476</v>
      </c>
      <c r="D3088" s="107">
        <v>42085</v>
      </c>
      <c r="E3088" s="107">
        <v>42087</v>
      </c>
      <c r="F3088" s="108">
        <v>42115</v>
      </c>
      <c r="G3088" s="109">
        <v>61000</v>
      </c>
      <c r="H3088" s="109">
        <v>50.83</v>
      </c>
      <c r="I3088" s="109">
        <v>0</v>
      </c>
      <c r="J3088" s="109">
        <f t="shared" si="48"/>
        <v>61050.83</v>
      </c>
    </row>
    <row r="3089" spans="1:10" s="102" customFormat="1" ht="18" customHeight="1" x14ac:dyDescent="0.2">
      <c r="A3089" s="106" t="s">
        <v>33</v>
      </c>
      <c r="B3089" s="106" t="s">
        <v>17</v>
      </c>
      <c r="C3089" s="107">
        <v>25476</v>
      </c>
      <c r="D3089" s="107">
        <v>42085</v>
      </c>
      <c r="E3089" s="107">
        <v>42087</v>
      </c>
      <c r="F3089" s="108">
        <v>42115</v>
      </c>
      <c r="G3089" s="109">
        <v>61000</v>
      </c>
      <c r="H3089" s="109">
        <v>50.83</v>
      </c>
      <c r="I3089" s="109">
        <v>0</v>
      </c>
      <c r="J3089" s="109">
        <f t="shared" si="48"/>
        <v>61050.83</v>
      </c>
    </row>
    <row r="3090" spans="1:10" s="102" customFormat="1" ht="18" customHeight="1" x14ac:dyDescent="0.2">
      <c r="A3090" s="106" t="s">
        <v>170</v>
      </c>
      <c r="B3090" s="106" t="s">
        <v>17</v>
      </c>
      <c r="C3090" s="107">
        <v>25476</v>
      </c>
      <c r="D3090" s="107">
        <v>42085</v>
      </c>
      <c r="E3090" s="107">
        <v>42087</v>
      </c>
      <c r="F3090" s="108">
        <v>42115</v>
      </c>
      <c r="G3090" s="109">
        <v>61000</v>
      </c>
      <c r="H3090" s="109">
        <v>50.83</v>
      </c>
      <c r="I3090" s="109">
        <v>0</v>
      </c>
      <c r="J3090" s="109">
        <f t="shared" si="48"/>
        <v>61050.83</v>
      </c>
    </row>
    <row r="3091" spans="1:10" s="102" customFormat="1" ht="18" customHeight="1" x14ac:dyDescent="0.2">
      <c r="A3091" s="106" t="s">
        <v>32</v>
      </c>
      <c r="B3091" s="106" t="s">
        <v>13</v>
      </c>
      <c r="C3091" s="107">
        <v>12524</v>
      </c>
      <c r="D3091" s="107">
        <v>42517</v>
      </c>
      <c r="E3091" s="107">
        <v>42531</v>
      </c>
      <c r="F3091" s="108">
        <v>42537</v>
      </c>
      <c r="G3091" s="109">
        <v>11000</v>
      </c>
      <c r="H3091" s="109">
        <v>6.03</v>
      </c>
      <c r="I3091" s="109">
        <v>0</v>
      </c>
      <c r="J3091" s="109">
        <f t="shared" si="48"/>
        <v>11006.03</v>
      </c>
    </row>
    <row r="3092" spans="1:10" s="102" customFormat="1" ht="18" customHeight="1" x14ac:dyDescent="0.2">
      <c r="A3092" s="106" t="s">
        <v>32</v>
      </c>
      <c r="B3092" s="106" t="s">
        <v>17</v>
      </c>
      <c r="C3092" s="107">
        <v>15854</v>
      </c>
      <c r="D3092" s="107">
        <v>43367</v>
      </c>
      <c r="E3092" s="107">
        <v>43370</v>
      </c>
      <c r="F3092" s="108">
        <v>43390</v>
      </c>
      <c r="G3092" s="109">
        <v>14500</v>
      </c>
      <c r="H3092" s="109">
        <v>9.14</v>
      </c>
      <c r="I3092" s="109">
        <v>0</v>
      </c>
      <c r="J3092" s="109">
        <f t="shared" si="48"/>
        <v>14509.14</v>
      </c>
    </row>
    <row r="3093" spans="1:10" s="102" customFormat="1" ht="18" customHeight="1" x14ac:dyDescent="0.2">
      <c r="A3093" s="106" t="s">
        <v>32</v>
      </c>
      <c r="B3093" s="106" t="s">
        <v>17</v>
      </c>
      <c r="C3093" s="107">
        <v>9397</v>
      </c>
      <c r="D3093" s="107">
        <v>42588</v>
      </c>
      <c r="E3093" s="107">
        <v>42620</v>
      </c>
      <c r="F3093" s="108">
        <v>42632</v>
      </c>
      <c r="G3093" s="109">
        <v>11500</v>
      </c>
      <c r="H3093" s="109">
        <v>13.86</v>
      </c>
      <c r="I3093" s="109">
        <v>0</v>
      </c>
      <c r="J3093" s="109">
        <f t="shared" si="48"/>
        <v>11513.86</v>
      </c>
    </row>
    <row r="3094" spans="1:10" s="102" customFormat="1" ht="18" customHeight="1" x14ac:dyDescent="0.2">
      <c r="A3094" s="106" t="s">
        <v>31</v>
      </c>
      <c r="B3094" s="106" t="s">
        <v>13</v>
      </c>
      <c r="C3094" s="107">
        <v>23275</v>
      </c>
      <c r="D3094" s="107">
        <v>43008</v>
      </c>
      <c r="E3094" s="107">
        <v>43010</v>
      </c>
      <c r="F3094" s="108">
        <v>43230</v>
      </c>
      <c r="G3094" s="109">
        <v>68000</v>
      </c>
      <c r="H3094" s="109">
        <v>413.59</v>
      </c>
      <c r="I3094" s="109">
        <v>0</v>
      </c>
      <c r="J3094" s="109">
        <f t="shared" si="48"/>
        <v>68413.59</v>
      </c>
    </row>
    <row r="3095" spans="1:10" s="102" customFormat="1" ht="18" customHeight="1" x14ac:dyDescent="0.2">
      <c r="A3095" s="106" t="s">
        <v>33</v>
      </c>
      <c r="B3095" s="106" t="s">
        <v>13</v>
      </c>
      <c r="C3095" s="107">
        <v>23275</v>
      </c>
      <c r="D3095" s="107">
        <v>43008</v>
      </c>
      <c r="E3095" s="107">
        <v>43010</v>
      </c>
      <c r="F3095" s="108">
        <v>43230</v>
      </c>
      <c r="G3095" s="109">
        <v>68000</v>
      </c>
      <c r="H3095" s="109">
        <v>413.59</v>
      </c>
      <c r="I3095" s="109">
        <v>0</v>
      </c>
      <c r="J3095" s="109">
        <f t="shared" si="48"/>
        <v>68413.59</v>
      </c>
    </row>
    <row r="3096" spans="1:10" s="102" customFormat="1" ht="18" customHeight="1" x14ac:dyDescent="0.2">
      <c r="A3096" s="106" t="s">
        <v>170</v>
      </c>
      <c r="B3096" s="106" t="s">
        <v>13</v>
      </c>
      <c r="C3096" s="107">
        <v>23275</v>
      </c>
      <c r="D3096" s="107">
        <v>43008</v>
      </c>
      <c r="E3096" s="107">
        <v>43010</v>
      </c>
      <c r="F3096" s="108">
        <v>43230</v>
      </c>
      <c r="G3096" s="109">
        <v>136000</v>
      </c>
      <c r="H3096" s="109">
        <v>827.18</v>
      </c>
      <c r="I3096" s="109">
        <v>0</v>
      </c>
      <c r="J3096" s="109">
        <f t="shared" si="48"/>
        <v>136827.18</v>
      </c>
    </row>
    <row r="3097" spans="1:10" s="102" customFormat="1" ht="18" customHeight="1" x14ac:dyDescent="0.2">
      <c r="A3097" s="106" t="s">
        <v>32</v>
      </c>
      <c r="B3097" s="106" t="s">
        <v>13</v>
      </c>
      <c r="C3097" s="107">
        <v>10823</v>
      </c>
      <c r="D3097" s="107">
        <v>42840</v>
      </c>
      <c r="E3097" s="107">
        <v>42845</v>
      </c>
      <c r="F3097" s="108">
        <v>42853</v>
      </c>
      <c r="G3097" s="109">
        <v>33000</v>
      </c>
      <c r="H3097" s="109">
        <v>11.75</v>
      </c>
      <c r="I3097" s="109">
        <v>0</v>
      </c>
      <c r="J3097" s="109">
        <f t="shared" si="48"/>
        <v>33011.75</v>
      </c>
    </row>
    <row r="3098" spans="1:10" s="102" customFormat="1" ht="18" customHeight="1" x14ac:dyDescent="0.2">
      <c r="A3098" s="106" t="s">
        <v>32</v>
      </c>
      <c r="B3098" s="106" t="s">
        <v>13</v>
      </c>
      <c r="C3098" s="107">
        <v>10632</v>
      </c>
      <c r="D3098" s="107">
        <v>42223</v>
      </c>
      <c r="E3098" s="107">
        <v>42258</v>
      </c>
      <c r="F3098" s="108">
        <v>42268</v>
      </c>
      <c r="G3098" s="109">
        <v>15500</v>
      </c>
      <c r="H3098" s="109">
        <v>19.38</v>
      </c>
      <c r="I3098" s="109">
        <v>0</v>
      </c>
      <c r="J3098" s="109">
        <f t="shared" si="48"/>
        <v>15519.38</v>
      </c>
    </row>
    <row r="3099" spans="1:10" s="102" customFormat="1" ht="18" customHeight="1" x14ac:dyDescent="0.2">
      <c r="A3099" s="106" t="s">
        <v>32</v>
      </c>
      <c r="B3099" s="106" t="s">
        <v>17</v>
      </c>
      <c r="C3099" s="107">
        <v>17969</v>
      </c>
      <c r="D3099" s="107">
        <v>42493</v>
      </c>
      <c r="E3099" s="107">
        <v>42507</v>
      </c>
      <c r="F3099" s="108">
        <v>42516</v>
      </c>
      <c r="G3099" s="109">
        <v>29500</v>
      </c>
      <c r="H3099" s="109">
        <v>18.59</v>
      </c>
      <c r="I3099" s="109">
        <v>0</v>
      </c>
      <c r="J3099" s="109">
        <f t="shared" si="48"/>
        <v>29518.59</v>
      </c>
    </row>
    <row r="3100" spans="1:10" s="102" customFormat="1" ht="18" customHeight="1" x14ac:dyDescent="0.2">
      <c r="A3100" s="106" t="s">
        <v>32</v>
      </c>
      <c r="B3100" s="106" t="s">
        <v>13</v>
      </c>
      <c r="C3100" s="107">
        <v>10737</v>
      </c>
      <c r="D3100" s="107">
        <v>41915</v>
      </c>
      <c r="E3100" s="107">
        <v>41922</v>
      </c>
      <c r="F3100" s="108">
        <v>41935</v>
      </c>
      <c r="G3100" s="109">
        <v>12500</v>
      </c>
      <c r="H3100" s="109">
        <v>6.94</v>
      </c>
      <c r="I3100" s="109">
        <v>0</v>
      </c>
      <c r="J3100" s="109">
        <f t="shared" si="48"/>
        <v>12506.94</v>
      </c>
    </row>
    <row r="3101" spans="1:10" s="102" customFormat="1" ht="18" customHeight="1" x14ac:dyDescent="0.2">
      <c r="A3101" s="106" t="s">
        <v>31</v>
      </c>
      <c r="B3101" s="106" t="s">
        <v>17</v>
      </c>
      <c r="C3101" s="107">
        <v>20449</v>
      </c>
      <c r="D3101" s="107">
        <v>42792</v>
      </c>
      <c r="E3101" s="107">
        <v>42801</v>
      </c>
      <c r="F3101" s="108">
        <v>42942</v>
      </c>
      <c r="G3101" s="109">
        <v>84000</v>
      </c>
      <c r="H3101" s="109">
        <v>349.99</v>
      </c>
      <c r="I3101" s="109">
        <v>0</v>
      </c>
      <c r="J3101" s="109">
        <f t="shared" si="48"/>
        <v>84349.99</v>
      </c>
    </row>
    <row r="3102" spans="1:10" s="102" customFormat="1" ht="18" customHeight="1" x14ac:dyDescent="0.2">
      <c r="A3102" s="106" t="s">
        <v>32</v>
      </c>
      <c r="B3102" s="106" t="s">
        <v>13</v>
      </c>
      <c r="C3102" s="107">
        <v>10708</v>
      </c>
      <c r="D3102" s="107">
        <v>42742</v>
      </c>
      <c r="E3102" s="107">
        <v>42746</v>
      </c>
      <c r="F3102" s="108">
        <v>42767</v>
      </c>
      <c r="G3102" s="109">
        <v>29500</v>
      </c>
      <c r="H3102" s="109">
        <v>20.2</v>
      </c>
      <c r="I3102" s="109">
        <v>0</v>
      </c>
      <c r="J3102" s="109">
        <f t="shared" si="48"/>
        <v>29520.2</v>
      </c>
    </row>
    <row r="3103" spans="1:10" s="102" customFormat="1" ht="18" customHeight="1" x14ac:dyDescent="0.2">
      <c r="A3103" s="106" t="s">
        <v>32</v>
      </c>
      <c r="B3103" s="106" t="s">
        <v>13</v>
      </c>
      <c r="C3103" s="107">
        <v>18629</v>
      </c>
      <c r="D3103" s="107">
        <v>41870</v>
      </c>
      <c r="E3103" s="107">
        <v>41877</v>
      </c>
      <c r="F3103" s="108">
        <v>41908</v>
      </c>
      <c r="G3103" s="109">
        <v>92000</v>
      </c>
      <c r="H3103" s="109">
        <v>97.11</v>
      </c>
      <c r="I3103" s="109">
        <v>0</v>
      </c>
      <c r="J3103" s="109">
        <f t="shared" si="48"/>
        <v>92097.11</v>
      </c>
    </row>
    <row r="3104" spans="1:10" s="102" customFormat="1" ht="18" customHeight="1" x14ac:dyDescent="0.2">
      <c r="A3104" s="106" t="s">
        <v>32</v>
      </c>
      <c r="B3104" s="106" t="s">
        <v>13</v>
      </c>
      <c r="C3104" s="107">
        <v>15384</v>
      </c>
      <c r="D3104" s="107">
        <v>43052</v>
      </c>
      <c r="E3104" s="107">
        <v>43055</v>
      </c>
      <c r="F3104" s="108">
        <v>43076</v>
      </c>
      <c r="G3104" s="109">
        <v>10500</v>
      </c>
      <c r="H3104" s="109">
        <v>6.9</v>
      </c>
      <c r="I3104" s="109">
        <v>0</v>
      </c>
      <c r="J3104" s="109">
        <f t="shared" si="48"/>
        <v>10506.9</v>
      </c>
    </row>
    <row r="3105" spans="1:10" s="102" customFormat="1" ht="18" customHeight="1" x14ac:dyDescent="0.2">
      <c r="A3105" s="106" t="s">
        <v>32</v>
      </c>
      <c r="B3105" s="106" t="s">
        <v>13</v>
      </c>
      <c r="C3105" s="107">
        <v>11895</v>
      </c>
      <c r="D3105" s="107">
        <v>42296</v>
      </c>
      <c r="E3105" s="107">
        <v>42303</v>
      </c>
      <c r="F3105" s="108">
        <v>42313</v>
      </c>
      <c r="G3105" s="109">
        <v>15500</v>
      </c>
      <c r="H3105" s="109">
        <v>7.32</v>
      </c>
      <c r="I3105" s="109">
        <v>0</v>
      </c>
      <c r="J3105" s="109">
        <f t="shared" si="48"/>
        <v>15507.32</v>
      </c>
    </row>
    <row r="3106" spans="1:10" s="102" customFormat="1" ht="18" customHeight="1" x14ac:dyDescent="0.2">
      <c r="A3106" s="106" t="s">
        <v>31</v>
      </c>
      <c r="B3106" s="106" t="s">
        <v>13</v>
      </c>
      <c r="C3106" s="107">
        <v>24405</v>
      </c>
      <c r="D3106" s="107">
        <v>43197</v>
      </c>
      <c r="E3106" s="107">
        <v>43201</v>
      </c>
      <c r="F3106" s="108">
        <v>43270</v>
      </c>
      <c r="G3106" s="109">
        <v>33000</v>
      </c>
      <c r="H3106" s="109">
        <v>66</v>
      </c>
      <c r="I3106" s="109">
        <v>0</v>
      </c>
      <c r="J3106" s="109">
        <f t="shared" si="48"/>
        <v>33066</v>
      </c>
    </row>
    <row r="3107" spans="1:10" s="102" customFormat="1" ht="18" customHeight="1" x14ac:dyDescent="0.2">
      <c r="A3107" s="106" t="s">
        <v>33</v>
      </c>
      <c r="B3107" s="106" t="s">
        <v>13</v>
      </c>
      <c r="C3107" s="107">
        <v>24405</v>
      </c>
      <c r="D3107" s="107">
        <v>43197</v>
      </c>
      <c r="E3107" s="107">
        <v>43201</v>
      </c>
      <c r="F3107" s="108">
        <v>43270</v>
      </c>
      <c r="G3107" s="109">
        <v>33000</v>
      </c>
      <c r="H3107" s="109">
        <v>66</v>
      </c>
      <c r="I3107" s="109">
        <v>0</v>
      </c>
      <c r="J3107" s="109">
        <f t="shared" si="48"/>
        <v>33066</v>
      </c>
    </row>
    <row r="3108" spans="1:10" s="102" customFormat="1" ht="18" customHeight="1" x14ac:dyDescent="0.2">
      <c r="A3108" s="106" t="s">
        <v>170</v>
      </c>
      <c r="B3108" s="106" t="s">
        <v>13</v>
      </c>
      <c r="C3108" s="107">
        <v>24405</v>
      </c>
      <c r="D3108" s="107">
        <v>43197</v>
      </c>
      <c r="E3108" s="107">
        <v>43201</v>
      </c>
      <c r="F3108" s="108">
        <v>43270</v>
      </c>
      <c r="G3108" s="109">
        <v>33000</v>
      </c>
      <c r="H3108" s="109">
        <v>66</v>
      </c>
      <c r="I3108" s="109">
        <v>0</v>
      </c>
      <c r="J3108" s="109">
        <f t="shared" si="48"/>
        <v>33066</v>
      </c>
    </row>
    <row r="3109" spans="1:10" s="102" customFormat="1" ht="18" customHeight="1" x14ac:dyDescent="0.2">
      <c r="A3109" s="106" t="s">
        <v>32</v>
      </c>
      <c r="B3109" s="106" t="s">
        <v>17</v>
      </c>
      <c r="C3109" s="107">
        <v>12807</v>
      </c>
      <c r="D3109" s="107">
        <v>42377</v>
      </c>
      <c r="E3109" s="107">
        <v>42383</v>
      </c>
      <c r="F3109" s="108">
        <v>42402</v>
      </c>
      <c r="G3109" s="109">
        <v>14500</v>
      </c>
      <c r="H3109" s="109">
        <v>10.08</v>
      </c>
      <c r="I3109" s="109">
        <v>0</v>
      </c>
      <c r="J3109" s="109">
        <f t="shared" si="48"/>
        <v>14510.08</v>
      </c>
    </row>
    <row r="3110" spans="1:10" s="102" customFormat="1" ht="18" customHeight="1" x14ac:dyDescent="0.2">
      <c r="A3110" s="106" t="s">
        <v>32</v>
      </c>
      <c r="B3110" s="106" t="s">
        <v>13</v>
      </c>
      <c r="C3110" s="107">
        <v>9393</v>
      </c>
      <c r="D3110" s="107">
        <v>42059</v>
      </c>
      <c r="E3110" s="107">
        <v>42102</v>
      </c>
      <c r="F3110" s="108">
        <v>42124</v>
      </c>
      <c r="G3110" s="109">
        <v>16500</v>
      </c>
      <c r="H3110" s="109">
        <v>29.79</v>
      </c>
      <c r="I3110" s="109">
        <v>0</v>
      </c>
      <c r="J3110" s="109">
        <f t="shared" si="48"/>
        <v>16529.79</v>
      </c>
    </row>
    <row r="3111" spans="1:10" s="102" customFormat="1" ht="18" customHeight="1" x14ac:dyDescent="0.2">
      <c r="A3111" s="106" t="s">
        <v>37</v>
      </c>
      <c r="B3111" s="106" t="s">
        <v>13</v>
      </c>
      <c r="C3111" s="107">
        <v>18751</v>
      </c>
      <c r="D3111" s="107">
        <v>42588</v>
      </c>
      <c r="E3111" s="107">
        <v>42599</v>
      </c>
      <c r="F3111" s="108">
        <v>42641</v>
      </c>
      <c r="G3111" s="109">
        <v>20000</v>
      </c>
      <c r="H3111" s="109">
        <f>14.52+14.52</f>
        <v>29.04</v>
      </c>
      <c r="I3111" s="109">
        <v>0</v>
      </c>
      <c r="J3111" s="109">
        <f t="shared" si="48"/>
        <v>20029.04</v>
      </c>
    </row>
    <row r="3112" spans="1:10" s="102" customFormat="1" ht="18" customHeight="1" x14ac:dyDescent="0.2">
      <c r="A3112" s="106" t="s">
        <v>32</v>
      </c>
      <c r="B3112" s="106" t="s">
        <v>13</v>
      </c>
      <c r="C3112" s="107">
        <v>13747</v>
      </c>
      <c r="D3112" s="107">
        <v>42982</v>
      </c>
      <c r="E3112" s="107">
        <v>42985</v>
      </c>
      <c r="F3112" s="108">
        <v>42999</v>
      </c>
      <c r="G3112" s="109">
        <v>12500</v>
      </c>
      <c r="H3112" s="109">
        <v>5.82</v>
      </c>
      <c r="I3112" s="109">
        <v>0</v>
      </c>
      <c r="J3112" s="109">
        <f t="shared" si="48"/>
        <v>12505.82</v>
      </c>
    </row>
    <row r="3113" spans="1:10" s="102" customFormat="1" ht="18" customHeight="1" x14ac:dyDescent="0.2">
      <c r="A3113" s="106" t="s">
        <v>32</v>
      </c>
      <c r="B3113" s="106" t="s">
        <v>13</v>
      </c>
      <c r="C3113" s="107">
        <v>12273</v>
      </c>
      <c r="D3113" s="107">
        <v>42876</v>
      </c>
      <c r="E3113" s="107">
        <v>42899</v>
      </c>
      <c r="F3113" s="108">
        <v>42909</v>
      </c>
      <c r="G3113" s="109">
        <v>19000</v>
      </c>
      <c r="H3113" s="109">
        <v>17.18</v>
      </c>
      <c r="I3113" s="109">
        <v>0</v>
      </c>
      <c r="J3113" s="109">
        <f t="shared" si="48"/>
        <v>19017.18</v>
      </c>
    </row>
    <row r="3114" spans="1:10" s="102" customFormat="1" ht="18" customHeight="1" x14ac:dyDescent="0.2">
      <c r="A3114" s="106" t="s">
        <v>32</v>
      </c>
      <c r="B3114" s="106" t="s">
        <v>13</v>
      </c>
      <c r="C3114" s="107">
        <v>15365</v>
      </c>
      <c r="D3114" s="107">
        <v>42438</v>
      </c>
      <c r="E3114" s="107">
        <v>42454</v>
      </c>
      <c r="F3114" s="108">
        <v>42466</v>
      </c>
      <c r="G3114" s="109">
        <v>31000</v>
      </c>
      <c r="H3114" s="109">
        <v>23.78</v>
      </c>
      <c r="I3114" s="109">
        <v>0</v>
      </c>
      <c r="J3114" s="109">
        <f t="shared" si="48"/>
        <v>31023.78</v>
      </c>
    </row>
    <row r="3115" spans="1:10" s="102" customFormat="1" ht="18" customHeight="1" x14ac:dyDescent="0.2">
      <c r="A3115" s="106" t="s">
        <v>32</v>
      </c>
      <c r="B3115" s="106" t="s">
        <v>13</v>
      </c>
      <c r="C3115" s="107">
        <v>11484</v>
      </c>
      <c r="D3115" s="107">
        <v>42780</v>
      </c>
      <c r="E3115" s="107">
        <v>42782</v>
      </c>
      <c r="F3115" s="108">
        <v>42796</v>
      </c>
      <c r="G3115" s="109">
        <v>15000</v>
      </c>
      <c r="H3115" s="109">
        <v>6.58</v>
      </c>
      <c r="I3115" s="109">
        <v>0</v>
      </c>
      <c r="J3115" s="109">
        <f t="shared" si="48"/>
        <v>15006.58</v>
      </c>
    </row>
    <row r="3116" spans="1:10" s="102" customFormat="1" ht="18" customHeight="1" x14ac:dyDescent="0.2">
      <c r="A3116" s="106" t="s">
        <v>32</v>
      </c>
      <c r="B3116" s="106" t="s">
        <v>13</v>
      </c>
      <c r="C3116" s="107">
        <v>13947</v>
      </c>
      <c r="D3116" s="107">
        <v>43344</v>
      </c>
      <c r="E3116" s="107">
        <v>43348</v>
      </c>
      <c r="F3116" s="108">
        <v>43367</v>
      </c>
      <c r="G3116" s="109">
        <v>45500</v>
      </c>
      <c r="H3116" s="109">
        <v>24.94</v>
      </c>
      <c r="I3116" s="109">
        <v>0</v>
      </c>
      <c r="J3116" s="109">
        <f t="shared" si="48"/>
        <v>45524.94</v>
      </c>
    </row>
    <row r="3117" spans="1:10" s="102" customFormat="1" ht="18" customHeight="1" x14ac:dyDescent="0.2">
      <c r="A3117" s="106" t="s">
        <v>32</v>
      </c>
      <c r="B3117" s="106" t="s">
        <v>13</v>
      </c>
      <c r="C3117" s="107">
        <v>11690</v>
      </c>
      <c r="D3117" s="107">
        <v>43171</v>
      </c>
      <c r="E3117" s="107">
        <v>43181</v>
      </c>
      <c r="F3117" s="108">
        <v>43187</v>
      </c>
      <c r="G3117" s="109">
        <v>16000</v>
      </c>
      <c r="H3117" s="109">
        <v>7.01</v>
      </c>
      <c r="I3117" s="109">
        <v>0</v>
      </c>
      <c r="J3117" s="109">
        <f t="shared" si="48"/>
        <v>16007.01</v>
      </c>
    </row>
    <row r="3118" spans="1:10" s="102" customFormat="1" ht="18" customHeight="1" x14ac:dyDescent="0.2">
      <c r="A3118" s="106" t="s">
        <v>32</v>
      </c>
      <c r="B3118" s="106" t="s">
        <v>17</v>
      </c>
      <c r="C3118" s="107">
        <v>10832</v>
      </c>
      <c r="D3118" s="107">
        <v>42499</v>
      </c>
      <c r="E3118" s="107">
        <v>42500</v>
      </c>
      <c r="F3118" s="108">
        <v>42541</v>
      </c>
      <c r="G3118" s="109">
        <v>23000</v>
      </c>
      <c r="H3118" s="109">
        <v>26.46</v>
      </c>
      <c r="I3118" s="109">
        <v>0</v>
      </c>
      <c r="J3118" s="109">
        <f t="shared" si="48"/>
        <v>23026.46</v>
      </c>
    </row>
    <row r="3119" spans="1:10" s="102" customFormat="1" ht="18" customHeight="1" x14ac:dyDescent="0.2">
      <c r="A3119" s="106" t="s">
        <v>32</v>
      </c>
      <c r="B3119" s="106" t="s">
        <v>17</v>
      </c>
      <c r="C3119" s="107">
        <v>12377</v>
      </c>
      <c r="D3119" s="107">
        <v>42989</v>
      </c>
      <c r="E3119" s="107">
        <v>42998</v>
      </c>
      <c r="F3119" s="108">
        <v>43011</v>
      </c>
      <c r="G3119" s="109">
        <v>26500</v>
      </c>
      <c r="H3119" s="109">
        <v>15.97</v>
      </c>
      <c r="I3119" s="109">
        <v>0</v>
      </c>
      <c r="J3119" s="109">
        <f t="shared" si="48"/>
        <v>26515.97</v>
      </c>
    </row>
    <row r="3120" spans="1:10" s="102" customFormat="1" ht="18" customHeight="1" x14ac:dyDescent="0.2">
      <c r="A3120" s="106" t="s">
        <v>32</v>
      </c>
      <c r="B3120" s="106" t="s">
        <v>13</v>
      </c>
      <c r="C3120" s="107">
        <v>18613</v>
      </c>
      <c r="D3120" s="107">
        <v>43031</v>
      </c>
      <c r="E3120" s="107">
        <v>43032</v>
      </c>
      <c r="F3120" s="108">
        <v>43053</v>
      </c>
      <c r="G3120" s="109">
        <v>44000</v>
      </c>
      <c r="H3120" s="109">
        <v>22.299999999999997</v>
      </c>
      <c r="I3120" s="109">
        <v>0</v>
      </c>
      <c r="J3120" s="109">
        <f t="shared" si="48"/>
        <v>44022.3</v>
      </c>
    </row>
    <row r="3121" spans="1:10" s="102" customFormat="1" ht="18" customHeight="1" x14ac:dyDescent="0.2">
      <c r="A3121" s="106" t="s">
        <v>31</v>
      </c>
      <c r="B3121" s="106" t="s">
        <v>13</v>
      </c>
      <c r="C3121" s="107">
        <v>27045</v>
      </c>
      <c r="D3121" s="107">
        <v>42931</v>
      </c>
      <c r="E3121" s="107">
        <v>42935</v>
      </c>
      <c r="F3121" s="108">
        <v>42943</v>
      </c>
      <c r="G3121" s="109">
        <v>46000</v>
      </c>
      <c r="H3121" s="109">
        <v>15.12</v>
      </c>
      <c r="I3121" s="109">
        <v>0</v>
      </c>
      <c r="J3121" s="109">
        <f t="shared" si="48"/>
        <v>46015.12</v>
      </c>
    </row>
    <row r="3122" spans="1:10" s="102" customFormat="1" ht="18" customHeight="1" x14ac:dyDescent="0.2">
      <c r="A3122" s="106" t="s">
        <v>33</v>
      </c>
      <c r="B3122" s="106" t="s">
        <v>13</v>
      </c>
      <c r="C3122" s="107">
        <v>27045</v>
      </c>
      <c r="D3122" s="107">
        <v>42931</v>
      </c>
      <c r="E3122" s="107">
        <v>42935</v>
      </c>
      <c r="F3122" s="108">
        <v>42943</v>
      </c>
      <c r="G3122" s="109">
        <v>46000</v>
      </c>
      <c r="H3122" s="109">
        <v>15.12</v>
      </c>
      <c r="I3122" s="109">
        <v>0</v>
      </c>
      <c r="J3122" s="109">
        <f t="shared" si="48"/>
        <v>46015.12</v>
      </c>
    </row>
    <row r="3123" spans="1:10" s="102" customFormat="1" ht="18" customHeight="1" x14ac:dyDescent="0.2">
      <c r="A3123" s="106" t="s">
        <v>170</v>
      </c>
      <c r="B3123" s="106" t="s">
        <v>13</v>
      </c>
      <c r="C3123" s="107">
        <v>27045</v>
      </c>
      <c r="D3123" s="107">
        <v>42931</v>
      </c>
      <c r="E3123" s="107">
        <v>42935</v>
      </c>
      <c r="F3123" s="108">
        <v>42943</v>
      </c>
      <c r="G3123" s="109">
        <v>92000</v>
      </c>
      <c r="H3123" s="109">
        <v>30.25</v>
      </c>
      <c r="I3123" s="109">
        <v>0</v>
      </c>
      <c r="J3123" s="109">
        <f t="shared" si="48"/>
        <v>92030.25</v>
      </c>
    </row>
    <row r="3124" spans="1:10" s="102" customFormat="1" ht="18" customHeight="1" x14ac:dyDescent="0.2">
      <c r="A3124" s="106" t="s">
        <v>32</v>
      </c>
      <c r="B3124" s="106" t="s">
        <v>13</v>
      </c>
      <c r="C3124" s="107">
        <v>18142</v>
      </c>
      <c r="D3124" s="107">
        <v>42590</v>
      </c>
      <c r="E3124" s="107">
        <v>42592</v>
      </c>
      <c r="F3124" s="108">
        <v>42632</v>
      </c>
      <c r="G3124" s="109">
        <v>50500</v>
      </c>
      <c r="H3124" s="109">
        <v>58.12</v>
      </c>
      <c r="I3124" s="109">
        <v>0</v>
      </c>
      <c r="J3124" s="109">
        <f t="shared" si="48"/>
        <v>50558.12</v>
      </c>
    </row>
    <row r="3125" spans="1:10" s="102" customFormat="1" ht="18" customHeight="1" x14ac:dyDescent="0.2">
      <c r="A3125" s="106" t="s">
        <v>32</v>
      </c>
      <c r="B3125" s="106" t="s">
        <v>13</v>
      </c>
      <c r="C3125" s="107">
        <v>16419</v>
      </c>
      <c r="D3125" s="107">
        <v>43404</v>
      </c>
      <c r="E3125" s="107">
        <v>43409</v>
      </c>
      <c r="F3125" s="108">
        <v>43420</v>
      </c>
      <c r="G3125" s="109">
        <v>18000</v>
      </c>
      <c r="H3125" s="109">
        <v>7.89</v>
      </c>
      <c r="I3125" s="109">
        <v>0</v>
      </c>
      <c r="J3125" s="109">
        <f t="shared" si="48"/>
        <v>18007.89</v>
      </c>
    </row>
    <row r="3126" spans="1:10" s="102" customFormat="1" ht="18" customHeight="1" x14ac:dyDescent="0.2">
      <c r="A3126" s="106" t="s">
        <v>32</v>
      </c>
      <c r="B3126" s="106" t="s">
        <v>17</v>
      </c>
      <c r="C3126" s="107">
        <v>10100</v>
      </c>
      <c r="D3126" s="107">
        <v>43019</v>
      </c>
      <c r="E3126" s="107">
        <v>43027</v>
      </c>
      <c r="F3126" s="108">
        <v>43087</v>
      </c>
      <c r="G3126" s="109">
        <v>12000</v>
      </c>
      <c r="H3126" s="109">
        <v>17.18</v>
      </c>
      <c r="I3126" s="109">
        <v>0</v>
      </c>
      <c r="J3126" s="109">
        <f t="shared" si="48"/>
        <v>12017.18</v>
      </c>
    </row>
    <row r="3127" spans="1:10" s="102" customFormat="1" ht="18" customHeight="1" x14ac:dyDescent="0.2">
      <c r="A3127" s="106" t="s">
        <v>32</v>
      </c>
      <c r="B3127" s="106" t="s">
        <v>13</v>
      </c>
      <c r="C3127" s="107">
        <v>9492</v>
      </c>
      <c r="D3127" s="107">
        <v>42735</v>
      </c>
      <c r="E3127" s="107">
        <v>42740</v>
      </c>
      <c r="F3127" s="108">
        <v>42758</v>
      </c>
      <c r="G3127" s="109">
        <v>21500</v>
      </c>
      <c r="H3127" s="109">
        <v>13.55</v>
      </c>
      <c r="I3127" s="109">
        <v>0</v>
      </c>
      <c r="J3127" s="109">
        <f t="shared" si="48"/>
        <v>21513.55</v>
      </c>
    </row>
    <row r="3128" spans="1:10" s="102" customFormat="1" ht="18" customHeight="1" x14ac:dyDescent="0.2">
      <c r="A3128" s="106" t="s">
        <v>32</v>
      </c>
      <c r="B3128" s="106" t="s">
        <v>17</v>
      </c>
      <c r="C3128" s="107">
        <v>7487</v>
      </c>
      <c r="D3128" s="107">
        <v>42263</v>
      </c>
      <c r="E3128" s="107">
        <v>42697</v>
      </c>
      <c r="F3128" s="108">
        <v>42716</v>
      </c>
      <c r="G3128" s="109">
        <v>8000</v>
      </c>
      <c r="H3128" s="109">
        <v>99.3</v>
      </c>
      <c r="I3128" s="109">
        <v>0</v>
      </c>
      <c r="J3128" s="109">
        <f t="shared" si="48"/>
        <v>8099.3</v>
      </c>
    </row>
    <row r="3129" spans="1:10" s="102" customFormat="1" ht="18" customHeight="1" x14ac:dyDescent="0.2">
      <c r="A3129" s="106" t="s">
        <v>32</v>
      </c>
      <c r="B3129" s="106" t="s">
        <v>13</v>
      </c>
      <c r="C3129" s="107">
        <v>17016</v>
      </c>
      <c r="D3129" s="107">
        <v>43220</v>
      </c>
      <c r="E3129" s="107">
        <v>43227</v>
      </c>
      <c r="F3129" s="108">
        <v>43329</v>
      </c>
      <c r="G3129" s="109">
        <v>29500</v>
      </c>
      <c r="H3129" s="109">
        <v>88.1</v>
      </c>
      <c r="I3129" s="109">
        <v>0</v>
      </c>
      <c r="J3129" s="109">
        <f t="shared" si="48"/>
        <v>29588.1</v>
      </c>
    </row>
    <row r="3130" spans="1:10" s="102" customFormat="1" ht="18" customHeight="1" x14ac:dyDescent="0.2">
      <c r="A3130" s="106" t="s">
        <v>32</v>
      </c>
      <c r="B3130" s="106" t="s">
        <v>17</v>
      </c>
      <c r="C3130" s="107">
        <v>7455</v>
      </c>
      <c r="D3130" s="107">
        <v>42764</v>
      </c>
      <c r="E3130" s="107">
        <v>42769</v>
      </c>
      <c r="F3130" s="108">
        <v>42810</v>
      </c>
      <c r="G3130" s="109">
        <v>16000</v>
      </c>
      <c r="H3130" s="109">
        <v>20.16</v>
      </c>
      <c r="I3130" s="109">
        <v>0</v>
      </c>
      <c r="J3130" s="109">
        <f t="shared" si="48"/>
        <v>16020.16</v>
      </c>
    </row>
    <row r="3131" spans="1:10" s="102" customFormat="1" ht="18" customHeight="1" x14ac:dyDescent="0.2">
      <c r="A3131" s="106" t="s">
        <v>32</v>
      </c>
      <c r="B3131" s="106" t="s">
        <v>17</v>
      </c>
      <c r="C3131" s="107">
        <v>12214</v>
      </c>
      <c r="D3131" s="107">
        <v>42298</v>
      </c>
      <c r="E3131" s="107">
        <v>42311</v>
      </c>
      <c r="F3131" s="108">
        <v>42319</v>
      </c>
      <c r="G3131" s="109">
        <v>10500</v>
      </c>
      <c r="H3131" s="109">
        <v>6.13</v>
      </c>
      <c r="I3131" s="109">
        <v>0</v>
      </c>
      <c r="J3131" s="109">
        <f t="shared" si="48"/>
        <v>10506.13</v>
      </c>
    </row>
    <row r="3132" spans="1:10" s="102" customFormat="1" ht="18" customHeight="1" x14ac:dyDescent="0.2">
      <c r="A3132" s="106" t="s">
        <v>32</v>
      </c>
      <c r="B3132" s="106" t="s">
        <v>13</v>
      </c>
      <c r="C3132" s="107">
        <v>12060</v>
      </c>
      <c r="D3132" s="107">
        <v>41845</v>
      </c>
      <c r="E3132" s="107">
        <v>41857</v>
      </c>
      <c r="F3132" s="108">
        <v>41872</v>
      </c>
      <c r="G3132" s="109">
        <v>13500</v>
      </c>
      <c r="H3132" s="109">
        <v>10.130000000000001</v>
      </c>
      <c r="I3132" s="109">
        <v>0</v>
      </c>
      <c r="J3132" s="109">
        <f t="shared" si="48"/>
        <v>13510.13</v>
      </c>
    </row>
    <row r="3133" spans="1:10" s="102" customFormat="1" ht="18" customHeight="1" x14ac:dyDescent="0.2">
      <c r="A3133" s="106" t="s">
        <v>32</v>
      </c>
      <c r="B3133" s="106" t="s">
        <v>13</v>
      </c>
      <c r="C3133" s="107">
        <v>16059</v>
      </c>
      <c r="D3133" s="107">
        <v>42047</v>
      </c>
      <c r="E3133" s="107">
        <v>42051</v>
      </c>
      <c r="F3133" s="108">
        <v>42096</v>
      </c>
      <c r="G3133" s="109">
        <v>15500</v>
      </c>
      <c r="H3133" s="109">
        <v>21.1</v>
      </c>
      <c r="I3133" s="109">
        <v>0</v>
      </c>
      <c r="J3133" s="109">
        <f t="shared" si="48"/>
        <v>15521.1</v>
      </c>
    </row>
    <row r="3134" spans="1:10" s="102" customFormat="1" ht="18" customHeight="1" x14ac:dyDescent="0.2">
      <c r="A3134" s="106" t="s">
        <v>32</v>
      </c>
      <c r="B3134" s="106" t="s">
        <v>17</v>
      </c>
      <c r="C3134" s="107">
        <v>18701</v>
      </c>
      <c r="D3134" s="107">
        <v>43211</v>
      </c>
      <c r="E3134" s="107">
        <v>43223</v>
      </c>
      <c r="F3134" s="108">
        <v>43532</v>
      </c>
      <c r="G3134" s="109">
        <v>28499.999999999996</v>
      </c>
      <c r="H3134" s="109">
        <v>150.07</v>
      </c>
      <c r="I3134" s="109">
        <v>0</v>
      </c>
      <c r="J3134" s="109">
        <f t="shared" si="48"/>
        <v>28650.069999999996</v>
      </c>
    </row>
    <row r="3135" spans="1:10" s="102" customFormat="1" ht="18" customHeight="1" x14ac:dyDescent="0.2">
      <c r="A3135" s="106" t="s">
        <v>32</v>
      </c>
      <c r="B3135" s="106" t="s">
        <v>13</v>
      </c>
      <c r="C3135" s="107">
        <v>10288</v>
      </c>
      <c r="D3135" s="107">
        <v>43384</v>
      </c>
      <c r="E3135" s="107">
        <v>43404</v>
      </c>
      <c r="F3135" s="108">
        <v>43424</v>
      </c>
      <c r="G3135" s="109">
        <v>26000</v>
      </c>
      <c r="H3135" s="109">
        <v>28.48</v>
      </c>
      <c r="I3135" s="109">
        <v>0</v>
      </c>
      <c r="J3135" s="109">
        <f t="shared" si="48"/>
        <v>26028.48</v>
      </c>
    </row>
    <row r="3136" spans="1:10" s="102" customFormat="1" ht="18" customHeight="1" x14ac:dyDescent="0.2">
      <c r="A3136" s="106" t="s">
        <v>32</v>
      </c>
      <c r="B3136" s="106" t="s">
        <v>17</v>
      </c>
      <c r="C3136" s="107">
        <v>16788</v>
      </c>
      <c r="D3136" s="107">
        <v>42820</v>
      </c>
      <c r="E3136" s="107">
        <v>42832</v>
      </c>
      <c r="F3136" s="108">
        <v>42842</v>
      </c>
      <c r="G3136" s="109">
        <v>16500</v>
      </c>
      <c r="H3136" s="109">
        <v>9.9499999999999993</v>
      </c>
      <c r="I3136" s="109">
        <v>0</v>
      </c>
      <c r="J3136" s="109">
        <f t="shared" si="48"/>
        <v>16509.95</v>
      </c>
    </row>
    <row r="3137" spans="1:10" s="102" customFormat="1" ht="18" customHeight="1" x14ac:dyDescent="0.2">
      <c r="A3137" s="106" t="s">
        <v>32</v>
      </c>
      <c r="B3137" s="106" t="s">
        <v>13</v>
      </c>
      <c r="C3137" s="107">
        <v>10793</v>
      </c>
      <c r="D3137" s="107">
        <v>42960</v>
      </c>
      <c r="E3137" s="107">
        <v>42984</v>
      </c>
      <c r="F3137" s="108">
        <v>43053</v>
      </c>
      <c r="G3137" s="109">
        <v>16500</v>
      </c>
      <c r="H3137" s="109">
        <v>42.04</v>
      </c>
      <c r="I3137" s="109">
        <v>0</v>
      </c>
      <c r="J3137" s="109">
        <f t="shared" si="48"/>
        <v>16542.04</v>
      </c>
    </row>
    <row r="3138" spans="1:10" s="102" customFormat="1" ht="18" customHeight="1" x14ac:dyDescent="0.2">
      <c r="A3138" s="106" t="s">
        <v>32</v>
      </c>
      <c r="B3138" s="106" t="s">
        <v>13</v>
      </c>
      <c r="C3138" s="107">
        <v>12974</v>
      </c>
      <c r="D3138" s="107">
        <v>42124</v>
      </c>
      <c r="E3138" s="107">
        <v>42144</v>
      </c>
      <c r="F3138" s="108">
        <v>42171</v>
      </c>
      <c r="G3138" s="109">
        <v>23500</v>
      </c>
      <c r="H3138" s="109">
        <v>30.68</v>
      </c>
      <c r="I3138" s="109">
        <v>0</v>
      </c>
      <c r="J3138" s="109">
        <f t="shared" si="48"/>
        <v>23530.68</v>
      </c>
    </row>
    <row r="3139" spans="1:10" s="102" customFormat="1" ht="18" customHeight="1" x14ac:dyDescent="0.2">
      <c r="A3139" s="106" t="s">
        <v>31</v>
      </c>
      <c r="B3139" s="106" t="s">
        <v>17</v>
      </c>
      <c r="C3139" s="107">
        <v>22058</v>
      </c>
      <c r="D3139" s="107">
        <v>42076</v>
      </c>
      <c r="E3139" s="107">
        <v>42081</v>
      </c>
      <c r="F3139" s="108">
        <v>42101</v>
      </c>
      <c r="G3139" s="109">
        <v>92000</v>
      </c>
      <c r="H3139" s="109">
        <v>63.89</v>
      </c>
      <c r="I3139" s="109">
        <v>0</v>
      </c>
      <c r="J3139" s="109">
        <f t="shared" si="48"/>
        <v>92063.89</v>
      </c>
    </row>
    <row r="3140" spans="1:10" s="102" customFormat="1" ht="18" customHeight="1" x14ac:dyDescent="0.2">
      <c r="A3140" s="106" t="s">
        <v>33</v>
      </c>
      <c r="B3140" s="106" t="s">
        <v>17</v>
      </c>
      <c r="C3140" s="107">
        <v>22058</v>
      </c>
      <c r="D3140" s="107">
        <v>42076</v>
      </c>
      <c r="E3140" s="107">
        <v>42081</v>
      </c>
      <c r="F3140" s="108">
        <v>42101</v>
      </c>
      <c r="G3140" s="109">
        <v>92000</v>
      </c>
      <c r="H3140" s="109">
        <v>63.89</v>
      </c>
      <c r="I3140" s="109">
        <v>0</v>
      </c>
      <c r="J3140" s="109">
        <f t="shared" si="48"/>
        <v>92063.89</v>
      </c>
    </row>
    <row r="3141" spans="1:10" s="102" customFormat="1" ht="18" customHeight="1" x14ac:dyDescent="0.2">
      <c r="A3141" s="106" t="s">
        <v>37</v>
      </c>
      <c r="B3141" s="106" t="s">
        <v>13</v>
      </c>
      <c r="C3141" s="107">
        <v>17364</v>
      </c>
      <c r="D3141" s="107">
        <v>42651</v>
      </c>
      <c r="E3141" s="107">
        <v>42671</v>
      </c>
      <c r="F3141" s="108">
        <v>42671</v>
      </c>
      <c r="G3141" s="109">
        <v>20000</v>
      </c>
      <c r="H3141" s="109">
        <f>5.48+5.48</f>
        <v>10.96</v>
      </c>
      <c r="I3141" s="109">
        <v>0</v>
      </c>
      <c r="J3141" s="109">
        <f t="shared" si="48"/>
        <v>20010.96</v>
      </c>
    </row>
    <row r="3142" spans="1:10" s="102" customFormat="1" ht="18" customHeight="1" x14ac:dyDescent="0.2">
      <c r="A3142" s="106" t="s">
        <v>32</v>
      </c>
      <c r="B3142" s="106" t="s">
        <v>13</v>
      </c>
      <c r="C3142" s="107">
        <v>11957</v>
      </c>
      <c r="D3142" s="107">
        <v>42202</v>
      </c>
      <c r="E3142" s="107">
        <v>42212</v>
      </c>
      <c r="F3142" s="108">
        <v>42235</v>
      </c>
      <c r="G3142" s="109">
        <v>33500</v>
      </c>
      <c r="H3142" s="109">
        <v>30.7</v>
      </c>
      <c r="I3142" s="109">
        <v>0</v>
      </c>
      <c r="J3142" s="109">
        <f t="shared" si="48"/>
        <v>33530.699999999997</v>
      </c>
    </row>
    <row r="3143" spans="1:10" s="102" customFormat="1" ht="18" customHeight="1" x14ac:dyDescent="0.2">
      <c r="A3143" s="106" t="s">
        <v>32</v>
      </c>
      <c r="B3143" s="106" t="s">
        <v>13</v>
      </c>
      <c r="C3143" s="107">
        <v>14565</v>
      </c>
      <c r="D3143" s="107">
        <v>43341</v>
      </c>
      <c r="E3143" s="107">
        <v>43343</v>
      </c>
      <c r="F3143" s="108">
        <v>43369</v>
      </c>
      <c r="G3143" s="109">
        <v>19500</v>
      </c>
      <c r="H3143" s="109">
        <v>14.96</v>
      </c>
      <c r="I3143" s="109">
        <v>0</v>
      </c>
      <c r="J3143" s="109">
        <f t="shared" si="48"/>
        <v>19514.96</v>
      </c>
    </row>
    <row r="3144" spans="1:10" s="102" customFormat="1" ht="18" customHeight="1" x14ac:dyDescent="0.2">
      <c r="A3144" s="106" t="s">
        <v>32</v>
      </c>
      <c r="B3144" s="106" t="s">
        <v>17</v>
      </c>
      <c r="C3144" s="107">
        <v>20658</v>
      </c>
      <c r="D3144" s="107">
        <v>42493</v>
      </c>
      <c r="E3144" s="107">
        <v>42499</v>
      </c>
      <c r="F3144" s="108">
        <v>42513</v>
      </c>
      <c r="G3144" s="109">
        <v>40000</v>
      </c>
      <c r="H3144" s="109">
        <v>21.92</v>
      </c>
      <c r="I3144" s="109">
        <v>0</v>
      </c>
      <c r="J3144" s="109">
        <f t="shared" ref="J3144:J3207" si="49">+G3144+H3144+I3144</f>
        <v>40021.919999999998</v>
      </c>
    </row>
    <row r="3145" spans="1:10" s="102" customFormat="1" ht="18" customHeight="1" x14ac:dyDescent="0.2">
      <c r="A3145" s="106" t="s">
        <v>39</v>
      </c>
      <c r="B3145" s="106" t="s">
        <v>17</v>
      </c>
      <c r="C3145" s="107">
        <v>20658</v>
      </c>
      <c r="D3145" s="107">
        <v>42493</v>
      </c>
      <c r="E3145" s="107">
        <v>42499</v>
      </c>
      <c r="F3145" s="108">
        <v>42513</v>
      </c>
      <c r="G3145" s="109">
        <v>40000</v>
      </c>
      <c r="H3145" s="109">
        <v>21.92</v>
      </c>
      <c r="I3145" s="109">
        <v>0</v>
      </c>
      <c r="J3145" s="109">
        <f t="shared" si="49"/>
        <v>40021.919999999998</v>
      </c>
    </row>
    <row r="3146" spans="1:10" s="102" customFormat="1" ht="18" customHeight="1" x14ac:dyDescent="0.2">
      <c r="A3146" s="106" t="s">
        <v>31</v>
      </c>
      <c r="B3146" s="106" t="s">
        <v>13</v>
      </c>
      <c r="C3146" s="107">
        <v>27139</v>
      </c>
      <c r="D3146" s="107">
        <v>43072</v>
      </c>
      <c r="E3146" s="107">
        <v>43077</v>
      </c>
      <c r="F3146" s="108">
        <v>43132</v>
      </c>
      <c r="G3146" s="109">
        <v>46000</v>
      </c>
      <c r="H3146" s="109">
        <v>57.34</v>
      </c>
      <c r="I3146" s="109">
        <v>0</v>
      </c>
      <c r="J3146" s="109">
        <f t="shared" si="49"/>
        <v>46057.34</v>
      </c>
    </row>
    <row r="3147" spans="1:10" s="102" customFormat="1" ht="18" customHeight="1" x14ac:dyDescent="0.2">
      <c r="A3147" s="106" t="s">
        <v>36</v>
      </c>
      <c r="B3147" s="106" t="s">
        <v>13</v>
      </c>
      <c r="C3147" s="107">
        <v>27139</v>
      </c>
      <c r="D3147" s="107">
        <v>43072</v>
      </c>
      <c r="E3147" s="107">
        <v>43077</v>
      </c>
      <c r="F3147" s="108">
        <v>43203</v>
      </c>
      <c r="G3147" s="109">
        <v>46000</v>
      </c>
      <c r="H3147" s="109">
        <v>165.1</v>
      </c>
      <c r="I3147" s="109">
        <v>0</v>
      </c>
      <c r="J3147" s="109">
        <f t="shared" si="49"/>
        <v>46165.1</v>
      </c>
    </row>
    <row r="3148" spans="1:10" s="102" customFormat="1" ht="18" customHeight="1" x14ac:dyDescent="0.2">
      <c r="A3148" s="106" t="s">
        <v>37</v>
      </c>
      <c r="B3148" s="106" t="s">
        <v>13</v>
      </c>
      <c r="C3148" s="107">
        <v>27139</v>
      </c>
      <c r="D3148" s="107">
        <v>43072</v>
      </c>
      <c r="E3148" s="107">
        <v>43090</v>
      </c>
      <c r="F3148" s="108">
        <v>43103</v>
      </c>
      <c r="G3148" s="109">
        <v>10000</v>
      </c>
      <c r="H3148" s="109">
        <v>8.49</v>
      </c>
      <c r="I3148" s="109">
        <v>0</v>
      </c>
      <c r="J3148" s="109">
        <f t="shared" si="49"/>
        <v>10008.49</v>
      </c>
    </row>
    <row r="3149" spans="1:10" s="102" customFormat="1" ht="18" customHeight="1" x14ac:dyDescent="0.2">
      <c r="A3149" s="106" t="s">
        <v>33</v>
      </c>
      <c r="B3149" s="106" t="s">
        <v>13</v>
      </c>
      <c r="C3149" s="107">
        <v>27139</v>
      </c>
      <c r="D3149" s="107">
        <v>43072</v>
      </c>
      <c r="E3149" s="107">
        <v>43077</v>
      </c>
      <c r="F3149" s="108">
        <v>43132</v>
      </c>
      <c r="G3149" s="109">
        <v>46000</v>
      </c>
      <c r="H3149" s="109">
        <v>57.34</v>
      </c>
      <c r="I3149" s="109">
        <v>0</v>
      </c>
      <c r="J3149" s="109">
        <f t="shared" si="49"/>
        <v>46057.34</v>
      </c>
    </row>
    <row r="3150" spans="1:10" s="102" customFormat="1" ht="18" customHeight="1" x14ac:dyDescent="0.2">
      <c r="A3150" s="106" t="s">
        <v>38</v>
      </c>
      <c r="B3150" s="106" t="s">
        <v>13</v>
      </c>
      <c r="C3150" s="107">
        <v>27139</v>
      </c>
      <c r="D3150" s="107">
        <v>43072</v>
      </c>
      <c r="E3150" s="107">
        <v>43077</v>
      </c>
      <c r="F3150" s="108">
        <v>43203</v>
      </c>
      <c r="G3150" s="109">
        <v>46000</v>
      </c>
      <c r="H3150" s="109">
        <v>165.1</v>
      </c>
      <c r="I3150" s="109">
        <v>0</v>
      </c>
      <c r="J3150" s="109">
        <f t="shared" si="49"/>
        <v>46165.1</v>
      </c>
    </row>
    <row r="3151" spans="1:10" s="102" customFormat="1" ht="18" customHeight="1" x14ac:dyDescent="0.2">
      <c r="A3151" s="106" t="s">
        <v>32</v>
      </c>
      <c r="B3151" s="106" t="s">
        <v>17</v>
      </c>
      <c r="C3151" s="107">
        <v>14328</v>
      </c>
      <c r="D3151" s="107">
        <v>43311</v>
      </c>
      <c r="E3151" s="107">
        <v>43325</v>
      </c>
      <c r="F3151" s="108">
        <v>43342</v>
      </c>
      <c r="G3151" s="109">
        <v>11000</v>
      </c>
      <c r="H3151" s="109">
        <v>9.34</v>
      </c>
      <c r="I3151" s="109">
        <v>0</v>
      </c>
      <c r="J3151" s="109">
        <f t="shared" si="49"/>
        <v>11009.34</v>
      </c>
    </row>
    <row r="3152" spans="1:10" s="102" customFormat="1" ht="18" customHeight="1" x14ac:dyDescent="0.2">
      <c r="A3152" s="106" t="s">
        <v>32</v>
      </c>
      <c r="B3152" s="106" t="s">
        <v>13</v>
      </c>
      <c r="C3152" s="107">
        <v>12345</v>
      </c>
      <c r="D3152" s="107">
        <v>43227</v>
      </c>
      <c r="E3152" s="107">
        <v>43229</v>
      </c>
      <c r="F3152" s="108">
        <v>43236</v>
      </c>
      <c r="G3152" s="109">
        <v>19000</v>
      </c>
      <c r="H3152" s="109">
        <v>4.68</v>
      </c>
      <c r="I3152" s="109">
        <v>0</v>
      </c>
      <c r="J3152" s="109">
        <f t="shared" si="49"/>
        <v>19004.68</v>
      </c>
    </row>
    <row r="3153" spans="1:10" s="102" customFormat="1" ht="18" customHeight="1" x14ac:dyDescent="0.2">
      <c r="A3153" s="106" t="s">
        <v>32</v>
      </c>
      <c r="B3153" s="106" t="s">
        <v>13</v>
      </c>
      <c r="C3153" s="107">
        <v>10525</v>
      </c>
      <c r="D3153" s="107">
        <v>41791</v>
      </c>
      <c r="E3153" s="107">
        <v>41822</v>
      </c>
      <c r="F3153" s="108">
        <v>41844</v>
      </c>
      <c r="G3153" s="109">
        <v>12500</v>
      </c>
      <c r="H3153" s="109">
        <v>18.399999999999999</v>
      </c>
      <c r="I3153" s="109">
        <v>0</v>
      </c>
      <c r="J3153" s="109">
        <f t="shared" si="49"/>
        <v>12518.4</v>
      </c>
    </row>
    <row r="3154" spans="1:10" s="102" customFormat="1" ht="18" customHeight="1" x14ac:dyDescent="0.2">
      <c r="A3154" s="106" t="s">
        <v>32</v>
      </c>
      <c r="B3154" s="106" t="s">
        <v>17</v>
      </c>
      <c r="C3154" s="107">
        <v>16104</v>
      </c>
      <c r="D3154" s="107">
        <v>42464</v>
      </c>
      <c r="E3154" s="107">
        <v>42467</v>
      </c>
      <c r="F3154" s="108">
        <v>42507</v>
      </c>
      <c r="G3154" s="109">
        <v>15500</v>
      </c>
      <c r="H3154" s="109">
        <v>18.27</v>
      </c>
      <c r="I3154" s="109">
        <v>0</v>
      </c>
      <c r="J3154" s="109">
        <f t="shared" si="49"/>
        <v>15518.27</v>
      </c>
    </row>
    <row r="3155" spans="1:10" s="102" customFormat="1" ht="18" customHeight="1" x14ac:dyDescent="0.2">
      <c r="A3155" s="106" t="s">
        <v>32</v>
      </c>
      <c r="B3155" s="106" t="s">
        <v>13</v>
      </c>
      <c r="C3155" s="107">
        <v>7315</v>
      </c>
      <c r="D3155" s="107">
        <v>42590</v>
      </c>
      <c r="E3155" s="107">
        <v>42593</v>
      </c>
      <c r="F3155" s="108">
        <v>42649</v>
      </c>
      <c r="G3155" s="109">
        <v>15500</v>
      </c>
      <c r="H3155" s="109">
        <v>25.05</v>
      </c>
      <c r="I3155" s="109">
        <v>0</v>
      </c>
      <c r="J3155" s="109">
        <f t="shared" si="49"/>
        <v>15525.05</v>
      </c>
    </row>
    <row r="3156" spans="1:10" s="102" customFormat="1" ht="18" customHeight="1" x14ac:dyDescent="0.2">
      <c r="A3156" s="106" t="s">
        <v>32</v>
      </c>
      <c r="B3156" s="106" t="s">
        <v>13</v>
      </c>
      <c r="C3156" s="107">
        <v>9570</v>
      </c>
      <c r="D3156" s="107">
        <v>41828</v>
      </c>
      <c r="E3156" s="107">
        <v>41834</v>
      </c>
      <c r="F3156" s="108">
        <v>41845</v>
      </c>
      <c r="G3156" s="109">
        <v>13500</v>
      </c>
      <c r="H3156" s="109">
        <v>6.38</v>
      </c>
      <c r="I3156" s="109">
        <v>0</v>
      </c>
      <c r="J3156" s="109">
        <f t="shared" si="49"/>
        <v>13506.38</v>
      </c>
    </row>
    <row r="3157" spans="1:10" s="102" customFormat="1" ht="18" customHeight="1" x14ac:dyDescent="0.2">
      <c r="A3157" s="106" t="s">
        <v>32</v>
      </c>
      <c r="B3157" s="106" t="s">
        <v>13</v>
      </c>
      <c r="C3157" s="107">
        <v>6310</v>
      </c>
      <c r="D3157" s="107">
        <v>42136</v>
      </c>
      <c r="E3157" s="107">
        <v>42151</v>
      </c>
      <c r="F3157" s="108">
        <v>42160</v>
      </c>
      <c r="G3157" s="109">
        <v>9500</v>
      </c>
      <c r="H3157" s="109">
        <v>6.33</v>
      </c>
      <c r="I3157" s="109">
        <v>0</v>
      </c>
      <c r="J3157" s="109">
        <f t="shared" si="49"/>
        <v>9506.33</v>
      </c>
    </row>
    <row r="3158" spans="1:10" s="102" customFormat="1" ht="18" customHeight="1" x14ac:dyDescent="0.2">
      <c r="A3158" s="106" t="s">
        <v>32</v>
      </c>
      <c r="B3158" s="106" t="s">
        <v>13</v>
      </c>
      <c r="C3158" s="107">
        <v>18148</v>
      </c>
      <c r="D3158" s="107">
        <v>42610</v>
      </c>
      <c r="E3158" s="107">
        <v>42612</v>
      </c>
      <c r="F3158" s="108">
        <v>42629</v>
      </c>
      <c r="G3158" s="109">
        <v>48500</v>
      </c>
      <c r="H3158" s="109">
        <v>25.25</v>
      </c>
      <c r="I3158" s="109">
        <v>0</v>
      </c>
      <c r="J3158" s="109">
        <f t="shared" si="49"/>
        <v>48525.25</v>
      </c>
    </row>
    <row r="3159" spans="1:10" s="102" customFormat="1" ht="18" customHeight="1" x14ac:dyDescent="0.2">
      <c r="A3159" s="106" t="s">
        <v>32</v>
      </c>
      <c r="B3159" s="106" t="s">
        <v>13</v>
      </c>
      <c r="C3159" s="107">
        <v>11940</v>
      </c>
      <c r="D3159" s="107">
        <v>42831</v>
      </c>
      <c r="E3159" s="107">
        <v>42836</v>
      </c>
      <c r="F3159" s="108">
        <v>42856</v>
      </c>
      <c r="G3159" s="109">
        <v>16000</v>
      </c>
      <c r="H3159" s="109">
        <v>10.96</v>
      </c>
      <c r="I3159" s="109">
        <v>0</v>
      </c>
      <c r="J3159" s="109">
        <f t="shared" si="49"/>
        <v>16010.96</v>
      </c>
    </row>
    <row r="3160" spans="1:10" s="102" customFormat="1" ht="18" customHeight="1" x14ac:dyDescent="0.2">
      <c r="A3160" s="106" t="s">
        <v>32</v>
      </c>
      <c r="B3160" s="106" t="s">
        <v>13</v>
      </c>
      <c r="C3160" s="107">
        <v>18358</v>
      </c>
      <c r="D3160" s="107">
        <v>42306</v>
      </c>
      <c r="E3160" s="107">
        <v>42314</v>
      </c>
      <c r="F3160" s="108">
        <v>42327</v>
      </c>
      <c r="G3160" s="109">
        <v>28500</v>
      </c>
      <c r="H3160" s="109">
        <v>16.63</v>
      </c>
      <c r="I3160" s="109">
        <v>0</v>
      </c>
      <c r="J3160" s="109">
        <f t="shared" si="49"/>
        <v>28516.63</v>
      </c>
    </row>
    <row r="3161" spans="1:10" s="102" customFormat="1" ht="18" customHeight="1" x14ac:dyDescent="0.2">
      <c r="A3161" s="106" t="s">
        <v>32</v>
      </c>
      <c r="B3161" s="106" t="s">
        <v>13</v>
      </c>
      <c r="C3161" s="107">
        <v>12941</v>
      </c>
      <c r="D3161" s="107">
        <v>43461</v>
      </c>
      <c r="E3161" s="107">
        <v>43479</v>
      </c>
      <c r="F3161" s="108">
        <v>43501</v>
      </c>
      <c r="G3161" s="109">
        <v>30000</v>
      </c>
      <c r="H3161" s="109">
        <v>32.869999999999997</v>
      </c>
      <c r="I3161" s="109">
        <v>0</v>
      </c>
      <c r="J3161" s="109">
        <f t="shared" si="49"/>
        <v>30032.87</v>
      </c>
    </row>
    <row r="3162" spans="1:10" s="102" customFormat="1" ht="18" customHeight="1" x14ac:dyDescent="0.2">
      <c r="A3162" s="106" t="s">
        <v>32</v>
      </c>
      <c r="B3162" s="106" t="s">
        <v>17</v>
      </c>
      <c r="C3162" s="107">
        <v>6915</v>
      </c>
      <c r="D3162" s="107">
        <v>41812</v>
      </c>
      <c r="E3162" s="107">
        <v>41815</v>
      </c>
      <c r="F3162" s="108">
        <v>41830</v>
      </c>
      <c r="G3162" s="109">
        <v>9000</v>
      </c>
      <c r="H3162" s="109">
        <v>4.5</v>
      </c>
      <c r="I3162" s="109">
        <v>0</v>
      </c>
      <c r="J3162" s="109">
        <f t="shared" si="49"/>
        <v>9004.5</v>
      </c>
    </row>
    <row r="3163" spans="1:10" s="102" customFormat="1" ht="18" customHeight="1" x14ac:dyDescent="0.2">
      <c r="A3163" s="106" t="s">
        <v>32</v>
      </c>
      <c r="B3163" s="106" t="s">
        <v>13</v>
      </c>
      <c r="C3163" s="107">
        <v>10763</v>
      </c>
      <c r="D3163" s="107">
        <v>42713</v>
      </c>
      <c r="E3163" s="107">
        <v>42719</v>
      </c>
      <c r="F3163" s="108">
        <v>42801</v>
      </c>
      <c r="G3163" s="109">
        <v>13500</v>
      </c>
      <c r="H3163" s="109">
        <v>32.549999999999997</v>
      </c>
      <c r="I3163" s="109">
        <v>0</v>
      </c>
      <c r="J3163" s="109">
        <f t="shared" si="49"/>
        <v>13532.55</v>
      </c>
    </row>
    <row r="3164" spans="1:10" s="102" customFormat="1" ht="18" customHeight="1" x14ac:dyDescent="0.2">
      <c r="A3164" s="106" t="s">
        <v>32</v>
      </c>
      <c r="B3164" s="106" t="s">
        <v>13</v>
      </c>
      <c r="C3164" s="107">
        <v>13365</v>
      </c>
      <c r="D3164" s="107">
        <v>42962</v>
      </c>
      <c r="E3164" s="107">
        <v>42972</v>
      </c>
      <c r="F3164" s="108">
        <v>42985</v>
      </c>
      <c r="G3164" s="109">
        <v>28500</v>
      </c>
      <c r="H3164" s="109">
        <v>17.96</v>
      </c>
      <c r="I3164" s="109">
        <v>0</v>
      </c>
      <c r="J3164" s="109">
        <f t="shared" si="49"/>
        <v>28517.96</v>
      </c>
    </row>
    <row r="3165" spans="1:10" s="102" customFormat="1" ht="18" customHeight="1" x14ac:dyDescent="0.2">
      <c r="A3165" s="106" t="s">
        <v>32</v>
      </c>
      <c r="B3165" s="106" t="s">
        <v>13</v>
      </c>
      <c r="C3165" s="107">
        <v>13029</v>
      </c>
      <c r="D3165" s="107">
        <v>42215</v>
      </c>
      <c r="E3165" s="107">
        <v>42233</v>
      </c>
      <c r="F3165" s="108">
        <v>42290</v>
      </c>
      <c r="G3165" s="109">
        <v>50000</v>
      </c>
      <c r="H3165" s="109">
        <v>104.17</v>
      </c>
      <c r="I3165" s="109">
        <v>0</v>
      </c>
      <c r="J3165" s="109">
        <f t="shared" si="49"/>
        <v>50104.17</v>
      </c>
    </row>
    <row r="3166" spans="1:10" s="102" customFormat="1" ht="18" customHeight="1" x14ac:dyDescent="0.2">
      <c r="A3166" s="106" t="s">
        <v>32</v>
      </c>
      <c r="B3166" s="106" t="s">
        <v>13</v>
      </c>
      <c r="C3166" s="107">
        <v>18488</v>
      </c>
      <c r="D3166" s="107">
        <v>43070</v>
      </c>
      <c r="E3166" s="107">
        <v>43110</v>
      </c>
      <c r="F3166" s="108">
        <v>43123</v>
      </c>
      <c r="G3166" s="109">
        <v>64000</v>
      </c>
      <c r="H3166" s="109">
        <v>92.93</v>
      </c>
      <c r="I3166" s="109">
        <v>0</v>
      </c>
      <c r="J3166" s="109">
        <f t="shared" si="49"/>
        <v>64092.93</v>
      </c>
    </row>
    <row r="3167" spans="1:10" s="102" customFormat="1" ht="18" customHeight="1" x14ac:dyDescent="0.2">
      <c r="A3167" s="106" t="s">
        <v>32</v>
      </c>
      <c r="B3167" s="106" t="s">
        <v>17</v>
      </c>
      <c r="C3167" s="107">
        <v>11589</v>
      </c>
      <c r="D3167" s="107">
        <v>43120</v>
      </c>
      <c r="E3167" s="107">
        <v>43133</v>
      </c>
      <c r="F3167" s="108">
        <v>43175</v>
      </c>
      <c r="G3167" s="109">
        <v>14500</v>
      </c>
      <c r="H3167" s="109">
        <v>21.85</v>
      </c>
      <c r="I3167" s="109">
        <v>0</v>
      </c>
      <c r="J3167" s="109">
        <f t="shared" si="49"/>
        <v>14521.85</v>
      </c>
    </row>
    <row r="3168" spans="1:10" s="102" customFormat="1" ht="18" customHeight="1" x14ac:dyDescent="0.2">
      <c r="A3168" s="106" t="s">
        <v>31</v>
      </c>
      <c r="B3168" s="106" t="s">
        <v>13</v>
      </c>
      <c r="C3168" s="107">
        <v>32540</v>
      </c>
      <c r="D3168" s="107">
        <v>43433</v>
      </c>
      <c r="E3168" s="107">
        <v>43439</v>
      </c>
      <c r="F3168" s="108">
        <v>43451</v>
      </c>
      <c r="G3168" s="109">
        <v>43000</v>
      </c>
      <c r="H3168" s="109">
        <v>21.2</v>
      </c>
      <c r="I3168" s="109">
        <v>0</v>
      </c>
      <c r="J3168" s="109">
        <f t="shared" si="49"/>
        <v>43021.2</v>
      </c>
    </row>
    <row r="3169" spans="1:10" s="102" customFormat="1" ht="18" customHeight="1" x14ac:dyDescent="0.2">
      <c r="A3169" s="106" t="s">
        <v>32</v>
      </c>
      <c r="B3169" s="106" t="s">
        <v>13</v>
      </c>
      <c r="C3169" s="107">
        <v>12795</v>
      </c>
      <c r="D3169" s="107">
        <v>42692</v>
      </c>
      <c r="E3169" s="107">
        <v>42706</v>
      </c>
      <c r="F3169" s="108">
        <v>42752</v>
      </c>
      <c r="G3169" s="109">
        <v>23000</v>
      </c>
      <c r="H3169" s="109">
        <v>37.81</v>
      </c>
      <c r="I3169" s="109">
        <v>0</v>
      </c>
      <c r="J3169" s="109">
        <f t="shared" si="49"/>
        <v>23037.81</v>
      </c>
    </row>
    <row r="3170" spans="1:10" s="102" customFormat="1" ht="18" customHeight="1" x14ac:dyDescent="0.2">
      <c r="A3170" s="106" t="s">
        <v>31</v>
      </c>
      <c r="B3170" s="106" t="s">
        <v>17</v>
      </c>
      <c r="C3170" s="107">
        <v>26563</v>
      </c>
      <c r="D3170" s="107">
        <v>41751</v>
      </c>
      <c r="E3170" s="107">
        <v>41751</v>
      </c>
      <c r="F3170" s="108">
        <v>41753</v>
      </c>
      <c r="G3170" s="109">
        <v>47000</v>
      </c>
      <c r="H3170" s="109">
        <v>0</v>
      </c>
      <c r="I3170" s="109">
        <v>0</v>
      </c>
      <c r="J3170" s="109">
        <f t="shared" si="49"/>
        <v>47000</v>
      </c>
    </row>
    <row r="3171" spans="1:10" s="102" customFormat="1" ht="18" customHeight="1" x14ac:dyDescent="0.2">
      <c r="A3171" s="106" t="s">
        <v>31</v>
      </c>
      <c r="B3171" s="106" t="s">
        <v>13</v>
      </c>
      <c r="C3171" s="107">
        <v>18941</v>
      </c>
      <c r="D3171" s="107">
        <v>42621</v>
      </c>
      <c r="E3171" s="107">
        <v>42639</v>
      </c>
      <c r="F3171" s="108">
        <v>42675</v>
      </c>
      <c r="G3171" s="109">
        <v>35000</v>
      </c>
      <c r="H3171" s="109">
        <v>51.78</v>
      </c>
      <c r="I3171" s="109">
        <v>0</v>
      </c>
      <c r="J3171" s="109">
        <f t="shared" si="49"/>
        <v>35051.78</v>
      </c>
    </row>
    <row r="3172" spans="1:10" s="102" customFormat="1" ht="18" customHeight="1" x14ac:dyDescent="0.2">
      <c r="A3172" s="106" t="s">
        <v>33</v>
      </c>
      <c r="B3172" s="106" t="s">
        <v>13</v>
      </c>
      <c r="C3172" s="107">
        <v>18941</v>
      </c>
      <c r="D3172" s="107">
        <v>42621</v>
      </c>
      <c r="E3172" s="107">
        <v>42639</v>
      </c>
      <c r="F3172" s="108">
        <v>42675</v>
      </c>
      <c r="G3172" s="109">
        <v>35000</v>
      </c>
      <c r="H3172" s="109">
        <v>51.78</v>
      </c>
      <c r="I3172" s="109">
        <v>0</v>
      </c>
      <c r="J3172" s="109">
        <f t="shared" si="49"/>
        <v>35051.78</v>
      </c>
    </row>
    <row r="3173" spans="1:10" s="102" customFormat="1" ht="18" customHeight="1" x14ac:dyDescent="0.2">
      <c r="A3173" s="106" t="s">
        <v>170</v>
      </c>
      <c r="B3173" s="106" t="s">
        <v>13</v>
      </c>
      <c r="C3173" s="107">
        <v>18941</v>
      </c>
      <c r="D3173" s="107">
        <v>42621</v>
      </c>
      <c r="E3173" s="107">
        <v>42639</v>
      </c>
      <c r="F3173" s="108">
        <v>42675</v>
      </c>
      <c r="G3173" s="109">
        <v>105000</v>
      </c>
      <c r="H3173" s="109">
        <v>155.34</v>
      </c>
      <c r="I3173" s="109">
        <v>0</v>
      </c>
      <c r="J3173" s="109">
        <f t="shared" si="49"/>
        <v>105155.34</v>
      </c>
    </row>
    <row r="3174" spans="1:10" s="102" customFormat="1" ht="18" customHeight="1" x14ac:dyDescent="0.2">
      <c r="A3174" s="106" t="s">
        <v>32</v>
      </c>
      <c r="B3174" s="106" t="s">
        <v>13</v>
      </c>
      <c r="C3174" s="107">
        <v>14306</v>
      </c>
      <c r="D3174" s="107">
        <v>42368</v>
      </c>
      <c r="E3174" s="107">
        <v>42380</v>
      </c>
      <c r="F3174" s="108">
        <v>42391</v>
      </c>
      <c r="G3174" s="109">
        <v>12000</v>
      </c>
      <c r="H3174" s="109">
        <v>7.67</v>
      </c>
      <c r="I3174" s="109">
        <v>0</v>
      </c>
      <c r="J3174" s="109">
        <f t="shared" si="49"/>
        <v>12007.67</v>
      </c>
    </row>
    <row r="3175" spans="1:10" s="102" customFormat="1" ht="18" customHeight="1" x14ac:dyDescent="0.2">
      <c r="A3175" s="106" t="s">
        <v>32</v>
      </c>
      <c r="B3175" s="106" t="s">
        <v>13</v>
      </c>
      <c r="C3175" s="107">
        <v>11304</v>
      </c>
      <c r="D3175" s="107">
        <v>41844</v>
      </c>
      <c r="E3175" s="107">
        <v>41850</v>
      </c>
      <c r="F3175" s="108">
        <v>41870</v>
      </c>
      <c r="G3175" s="109">
        <v>34500</v>
      </c>
      <c r="H3175" s="109">
        <v>24.92</v>
      </c>
      <c r="I3175" s="109">
        <v>0</v>
      </c>
      <c r="J3175" s="109">
        <f t="shared" si="49"/>
        <v>34524.92</v>
      </c>
    </row>
    <row r="3176" spans="1:10" s="102" customFormat="1" ht="18" customHeight="1" x14ac:dyDescent="0.2">
      <c r="A3176" s="106" t="s">
        <v>32</v>
      </c>
      <c r="B3176" s="106" t="s">
        <v>13</v>
      </c>
      <c r="C3176" s="107">
        <v>8951</v>
      </c>
      <c r="D3176" s="107">
        <v>43111</v>
      </c>
      <c r="E3176" s="107">
        <v>43119</v>
      </c>
      <c r="F3176" s="108">
        <v>43160</v>
      </c>
      <c r="G3176" s="109">
        <v>15500</v>
      </c>
      <c r="H3176" s="109">
        <v>20.81</v>
      </c>
      <c r="I3176" s="109">
        <v>0</v>
      </c>
      <c r="J3176" s="109">
        <f t="shared" si="49"/>
        <v>15520.81</v>
      </c>
    </row>
    <row r="3177" spans="1:10" s="102" customFormat="1" ht="18" customHeight="1" x14ac:dyDescent="0.2">
      <c r="A3177" s="106" t="s">
        <v>32</v>
      </c>
      <c r="B3177" s="106" t="s">
        <v>17</v>
      </c>
      <c r="C3177" s="107">
        <v>18148</v>
      </c>
      <c r="D3177" s="107">
        <v>41862</v>
      </c>
      <c r="E3177" s="107">
        <v>41890</v>
      </c>
      <c r="F3177" s="108">
        <v>41898</v>
      </c>
      <c r="G3177" s="109">
        <v>100000</v>
      </c>
      <c r="H3177" s="109">
        <v>100</v>
      </c>
      <c r="I3177" s="109">
        <v>0</v>
      </c>
      <c r="J3177" s="109">
        <f t="shared" si="49"/>
        <v>100100</v>
      </c>
    </row>
    <row r="3178" spans="1:10" s="102" customFormat="1" ht="18" customHeight="1" x14ac:dyDescent="0.2">
      <c r="A3178" s="106" t="s">
        <v>32</v>
      </c>
      <c r="B3178" s="106" t="s">
        <v>17</v>
      </c>
      <c r="C3178" s="107">
        <v>9054</v>
      </c>
      <c r="D3178" s="107">
        <v>41682</v>
      </c>
      <c r="E3178" s="107">
        <v>41688</v>
      </c>
      <c r="F3178" s="108">
        <v>41697</v>
      </c>
      <c r="G3178" s="109">
        <v>7500</v>
      </c>
      <c r="H3178" s="109">
        <v>3.13</v>
      </c>
      <c r="I3178" s="109">
        <v>0</v>
      </c>
      <c r="J3178" s="109">
        <f t="shared" si="49"/>
        <v>7503.13</v>
      </c>
    </row>
    <row r="3179" spans="1:10" s="102" customFormat="1" ht="18" customHeight="1" x14ac:dyDescent="0.2">
      <c r="A3179" s="106" t="s">
        <v>32</v>
      </c>
      <c r="B3179" s="106" t="s">
        <v>13</v>
      </c>
      <c r="C3179" s="107">
        <v>12796</v>
      </c>
      <c r="D3179" s="107">
        <v>41860</v>
      </c>
      <c r="E3179" s="107">
        <v>41872</v>
      </c>
      <c r="F3179" s="108">
        <v>41890</v>
      </c>
      <c r="G3179" s="109">
        <v>20500</v>
      </c>
      <c r="H3179" s="109">
        <v>17.079999999999998</v>
      </c>
      <c r="I3179" s="109">
        <v>0</v>
      </c>
      <c r="J3179" s="109">
        <f t="shared" si="49"/>
        <v>20517.080000000002</v>
      </c>
    </row>
    <row r="3180" spans="1:10" s="102" customFormat="1" ht="18" customHeight="1" x14ac:dyDescent="0.2">
      <c r="A3180" s="106" t="s">
        <v>32</v>
      </c>
      <c r="B3180" s="106" t="s">
        <v>13</v>
      </c>
      <c r="C3180" s="107">
        <v>12290</v>
      </c>
      <c r="D3180" s="107">
        <v>42970</v>
      </c>
      <c r="E3180" s="107">
        <v>42976</v>
      </c>
      <c r="F3180" s="108">
        <v>42993</v>
      </c>
      <c r="G3180" s="109">
        <v>27500</v>
      </c>
      <c r="H3180" s="109">
        <v>17.329999999999998</v>
      </c>
      <c r="I3180" s="109">
        <v>0</v>
      </c>
      <c r="J3180" s="109">
        <f t="shared" si="49"/>
        <v>27517.33</v>
      </c>
    </row>
    <row r="3181" spans="1:10" s="102" customFormat="1" ht="18" customHeight="1" x14ac:dyDescent="0.2">
      <c r="A3181" s="106" t="s">
        <v>32</v>
      </c>
      <c r="B3181" s="106" t="s">
        <v>13</v>
      </c>
      <c r="C3181" s="107">
        <v>16116</v>
      </c>
      <c r="D3181" s="107">
        <v>43271</v>
      </c>
      <c r="E3181" s="107">
        <v>43278</v>
      </c>
      <c r="F3181" s="108">
        <v>43287</v>
      </c>
      <c r="G3181" s="109">
        <v>49000</v>
      </c>
      <c r="H3181" s="109">
        <v>21.48</v>
      </c>
      <c r="I3181" s="109">
        <v>0</v>
      </c>
      <c r="J3181" s="109">
        <f t="shared" si="49"/>
        <v>49021.48</v>
      </c>
    </row>
    <row r="3182" spans="1:10" s="102" customFormat="1" ht="18" customHeight="1" x14ac:dyDescent="0.2">
      <c r="A3182" s="106" t="s">
        <v>32</v>
      </c>
      <c r="B3182" s="106" t="s">
        <v>13</v>
      </c>
      <c r="C3182" s="107">
        <v>10814</v>
      </c>
      <c r="D3182" s="107">
        <v>43058</v>
      </c>
      <c r="E3182" s="107">
        <v>43082</v>
      </c>
      <c r="F3182" s="108">
        <v>43110</v>
      </c>
      <c r="G3182" s="109">
        <v>11500</v>
      </c>
      <c r="H3182" s="109">
        <v>16.61</v>
      </c>
      <c r="I3182" s="109">
        <v>0</v>
      </c>
      <c r="J3182" s="109">
        <f t="shared" si="49"/>
        <v>11516.61</v>
      </c>
    </row>
    <row r="3183" spans="1:10" s="102" customFormat="1" ht="18" customHeight="1" x14ac:dyDescent="0.2">
      <c r="A3183" s="106" t="s">
        <v>32</v>
      </c>
      <c r="B3183" s="106" t="s">
        <v>17</v>
      </c>
      <c r="C3183" s="107">
        <v>13375</v>
      </c>
      <c r="D3183" s="107">
        <v>41745</v>
      </c>
      <c r="E3183" s="107">
        <v>41759</v>
      </c>
      <c r="F3183" s="108">
        <v>41788</v>
      </c>
      <c r="G3183" s="109">
        <v>11500</v>
      </c>
      <c r="H3183" s="109">
        <v>13.74</v>
      </c>
      <c r="I3183" s="109">
        <v>0</v>
      </c>
      <c r="J3183" s="109">
        <f t="shared" si="49"/>
        <v>11513.74</v>
      </c>
    </row>
    <row r="3184" spans="1:10" s="102" customFormat="1" ht="18" customHeight="1" x14ac:dyDescent="0.2">
      <c r="A3184" s="106" t="s">
        <v>32</v>
      </c>
      <c r="B3184" s="106" t="s">
        <v>13</v>
      </c>
      <c r="C3184" s="107">
        <v>13924</v>
      </c>
      <c r="D3184" s="107">
        <v>42787</v>
      </c>
      <c r="E3184" s="107">
        <v>42795</v>
      </c>
      <c r="F3184" s="108">
        <v>42814</v>
      </c>
      <c r="G3184" s="109">
        <v>25500</v>
      </c>
      <c r="H3184" s="109">
        <v>18.86</v>
      </c>
      <c r="I3184" s="109">
        <v>0</v>
      </c>
      <c r="J3184" s="109">
        <f t="shared" si="49"/>
        <v>25518.86</v>
      </c>
    </row>
    <row r="3185" spans="1:10" s="102" customFormat="1" ht="18" customHeight="1" x14ac:dyDescent="0.2">
      <c r="A3185" s="106" t="s">
        <v>32</v>
      </c>
      <c r="B3185" s="106" t="s">
        <v>13</v>
      </c>
      <c r="C3185" s="107">
        <v>11624</v>
      </c>
      <c r="D3185" s="107">
        <v>43036</v>
      </c>
      <c r="E3185" s="107">
        <v>43067</v>
      </c>
      <c r="F3185" s="108">
        <v>43083</v>
      </c>
      <c r="G3185" s="109">
        <v>16500</v>
      </c>
      <c r="H3185" s="109">
        <v>21.25</v>
      </c>
      <c r="I3185" s="109">
        <v>0</v>
      </c>
      <c r="J3185" s="109">
        <f t="shared" si="49"/>
        <v>16521.25</v>
      </c>
    </row>
    <row r="3186" spans="1:10" s="102" customFormat="1" ht="18" customHeight="1" x14ac:dyDescent="0.2">
      <c r="A3186" s="106" t="s">
        <v>31</v>
      </c>
      <c r="B3186" s="106" t="s">
        <v>13</v>
      </c>
      <c r="C3186" s="107">
        <v>23429</v>
      </c>
      <c r="D3186" s="107">
        <v>41959</v>
      </c>
      <c r="E3186" s="107">
        <v>41962</v>
      </c>
      <c r="F3186" s="108">
        <v>41990</v>
      </c>
      <c r="G3186" s="109">
        <v>28000</v>
      </c>
      <c r="H3186" s="109">
        <v>24.11</v>
      </c>
      <c r="I3186" s="109">
        <v>0</v>
      </c>
      <c r="J3186" s="109">
        <f t="shared" si="49"/>
        <v>28024.11</v>
      </c>
    </row>
    <row r="3187" spans="1:10" s="102" customFormat="1" ht="18" customHeight="1" x14ac:dyDescent="0.2">
      <c r="A3187" s="106" t="s">
        <v>33</v>
      </c>
      <c r="B3187" s="106" t="s">
        <v>13</v>
      </c>
      <c r="C3187" s="107">
        <v>23429</v>
      </c>
      <c r="D3187" s="107">
        <v>41959</v>
      </c>
      <c r="E3187" s="107">
        <v>41962</v>
      </c>
      <c r="F3187" s="108">
        <v>41990</v>
      </c>
      <c r="G3187" s="109">
        <v>28000</v>
      </c>
      <c r="H3187" s="109">
        <v>24.11</v>
      </c>
      <c r="I3187" s="109">
        <v>0</v>
      </c>
      <c r="J3187" s="109">
        <f t="shared" si="49"/>
        <v>28024.11</v>
      </c>
    </row>
    <row r="3188" spans="1:10" s="102" customFormat="1" ht="18" customHeight="1" x14ac:dyDescent="0.2">
      <c r="A3188" s="106" t="s">
        <v>170</v>
      </c>
      <c r="B3188" s="106" t="s">
        <v>13</v>
      </c>
      <c r="C3188" s="107">
        <v>23429</v>
      </c>
      <c r="D3188" s="107">
        <v>41959</v>
      </c>
      <c r="E3188" s="107">
        <v>41962</v>
      </c>
      <c r="F3188" s="108">
        <v>41990</v>
      </c>
      <c r="G3188" s="109">
        <v>28000</v>
      </c>
      <c r="H3188" s="109">
        <v>24.11</v>
      </c>
      <c r="I3188" s="109">
        <v>0</v>
      </c>
      <c r="J3188" s="109">
        <f t="shared" si="49"/>
        <v>28024.11</v>
      </c>
    </row>
    <row r="3189" spans="1:10" s="102" customFormat="1" ht="18" customHeight="1" x14ac:dyDescent="0.2">
      <c r="A3189" s="106" t="s">
        <v>32</v>
      </c>
      <c r="B3189" s="106" t="s">
        <v>13</v>
      </c>
      <c r="C3189" s="107">
        <v>20302</v>
      </c>
      <c r="D3189" s="107">
        <v>43050</v>
      </c>
      <c r="E3189" s="107">
        <v>43054</v>
      </c>
      <c r="F3189" s="108">
        <v>43088</v>
      </c>
      <c r="G3189" s="109">
        <v>37000</v>
      </c>
      <c r="H3189" s="109">
        <v>38.520000000000003</v>
      </c>
      <c r="I3189" s="109">
        <v>0</v>
      </c>
      <c r="J3189" s="109">
        <f t="shared" si="49"/>
        <v>37038.519999999997</v>
      </c>
    </row>
    <row r="3190" spans="1:10" s="102" customFormat="1" ht="18" customHeight="1" x14ac:dyDescent="0.2">
      <c r="A3190" s="106" t="s">
        <v>32</v>
      </c>
      <c r="B3190" s="106" t="s">
        <v>13</v>
      </c>
      <c r="C3190" s="107">
        <v>9559</v>
      </c>
      <c r="D3190" s="107">
        <v>41789</v>
      </c>
      <c r="E3190" s="107">
        <v>41799</v>
      </c>
      <c r="F3190" s="108">
        <v>41822</v>
      </c>
      <c r="G3190" s="109">
        <v>10500</v>
      </c>
      <c r="H3190" s="109">
        <v>9.6300000000000008</v>
      </c>
      <c r="I3190" s="109">
        <v>0</v>
      </c>
      <c r="J3190" s="109">
        <f t="shared" si="49"/>
        <v>10509.63</v>
      </c>
    </row>
    <row r="3191" spans="1:10" s="102" customFormat="1" ht="18" customHeight="1" x14ac:dyDescent="0.2">
      <c r="A3191" s="106" t="s">
        <v>32</v>
      </c>
      <c r="B3191" s="106" t="s">
        <v>17</v>
      </c>
      <c r="C3191" s="107">
        <v>16504</v>
      </c>
      <c r="D3191" s="107">
        <v>42537</v>
      </c>
      <c r="E3191" s="107">
        <v>42780</v>
      </c>
      <c r="F3191" s="108">
        <v>42808</v>
      </c>
      <c r="G3191" s="109">
        <v>37000</v>
      </c>
      <c r="H3191" s="109">
        <v>274.70999999999998</v>
      </c>
      <c r="I3191" s="109">
        <v>0</v>
      </c>
      <c r="J3191" s="109">
        <f t="shared" si="49"/>
        <v>37274.71</v>
      </c>
    </row>
    <row r="3192" spans="1:10" s="102" customFormat="1" ht="18" customHeight="1" x14ac:dyDescent="0.2">
      <c r="A3192" s="106" t="s">
        <v>31</v>
      </c>
      <c r="B3192" s="106" t="s">
        <v>13</v>
      </c>
      <c r="C3192" s="107">
        <v>20456</v>
      </c>
      <c r="D3192" s="107">
        <v>42789</v>
      </c>
      <c r="E3192" s="107">
        <v>42795</v>
      </c>
      <c r="F3192" s="108">
        <v>43010</v>
      </c>
      <c r="G3192" s="109">
        <v>18000</v>
      </c>
      <c r="H3192" s="109">
        <v>108.98</v>
      </c>
      <c r="I3192" s="109">
        <v>0</v>
      </c>
      <c r="J3192" s="109">
        <f t="shared" si="49"/>
        <v>18108.98</v>
      </c>
    </row>
    <row r="3193" spans="1:10" s="102" customFormat="1" ht="18" customHeight="1" x14ac:dyDescent="0.2">
      <c r="A3193" s="106" t="s">
        <v>32</v>
      </c>
      <c r="B3193" s="106" t="s">
        <v>17</v>
      </c>
      <c r="C3193" s="107">
        <v>10886</v>
      </c>
      <c r="D3193" s="107">
        <v>41905</v>
      </c>
      <c r="E3193" s="107">
        <v>41911</v>
      </c>
      <c r="F3193" s="108">
        <v>41933</v>
      </c>
      <c r="G3193" s="109">
        <v>11000</v>
      </c>
      <c r="H3193" s="109">
        <v>8.56</v>
      </c>
      <c r="I3193" s="109">
        <v>0</v>
      </c>
      <c r="J3193" s="109">
        <f t="shared" si="49"/>
        <v>11008.56</v>
      </c>
    </row>
    <row r="3194" spans="1:10" s="102" customFormat="1" ht="18" customHeight="1" x14ac:dyDescent="0.2">
      <c r="A3194" s="106" t="s">
        <v>31</v>
      </c>
      <c r="B3194" s="106" t="s">
        <v>17</v>
      </c>
      <c r="C3194" s="107">
        <v>18968</v>
      </c>
      <c r="D3194" s="107">
        <v>42103</v>
      </c>
      <c r="E3194" s="107">
        <v>42138</v>
      </c>
      <c r="F3194" s="108">
        <v>42146</v>
      </c>
      <c r="G3194" s="109">
        <v>74000</v>
      </c>
      <c r="H3194" s="109">
        <v>88.39</v>
      </c>
      <c r="I3194" s="109">
        <v>0</v>
      </c>
      <c r="J3194" s="109">
        <f t="shared" si="49"/>
        <v>74088.39</v>
      </c>
    </row>
    <row r="3195" spans="1:10" s="102" customFormat="1" ht="18" customHeight="1" x14ac:dyDescent="0.2">
      <c r="A3195" s="106" t="s">
        <v>33</v>
      </c>
      <c r="B3195" s="106" t="s">
        <v>17</v>
      </c>
      <c r="C3195" s="107">
        <v>18968</v>
      </c>
      <c r="D3195" s="107">
        <v>42103</v>
      </c>
      <c r="E3195" s="107">
        <v>42138</v>
      </c>
      <c r="F3195" s="108">
        <v>42146</v>
      </c>
      <c r="G3195" s="109">
        <v>74000</v>
      </c>
      <c r="H3195" s="109">
        <v>88.39</v>
      </c>
      <c r="I3195" s="109">
        <v>0</v>
      </c>
      <c r="J3195" s="109">
        <f t="shared" si="49"/>
        <v>74088.39</v>
      </c>
    </row>
    <row r="3196" spans="1:10" s="102" customFormat="1" ht="18" customHeight="1" x14ac:dyDescent="0.2">
      <c r="A3196" s="106" t="s">
        <v>32</v>
      </c>
      <c r="B3196" s="106" t="s">
        <v>13</v>
      </c>
      <c r="C3196" s="107">
        <v>11950</v>
      </c>
      <c r="D3196" s="107">
        <v>42258</v>
      </c>
      <c r="E3196" s="107">
        <v>42277</v>
      </c>
      <c r="F3196" s="108">
        <v>42285</v>
      </c>
      <c r="G3196" s="109">
        <v>14500</v>
      </c>
      <c r="H3196" s="109">
        <v>10.88</v>
      </c>
      <c r="I3196" s="109">
        <v>0</v>
      </c>
      <c r="J3196" s="109">
        <f t="shared" si="49"/>
        <v>14510.88</v>
      </c>
    </row>
    <row r="3197" spans="1:10" s="102" customFormat="1" ht="18" customHeight="1" x14ac:dyDescent="0.2">
      <c r="A3197" s="106" t="s">
        <v>32</v>
      </c>
      <c r="B3197" s="106" t="s">
        <v>17</v>
      </c>
      <c r="C3197" s="107">
        <v>15689</v>
      </c>
      <c r="D3197" s="107">
        <v>42571</v>
      </c>
      <c r="E3197" s="107">
        <v>42593</v>
      </c>
      <c r="F3197" s="108">
        <v>42639</v>
      </c>
      <c r="G3197" s="109">
        <v>14000</v>
      </c>
      <c r="H3197" s="109">
        <v>26.08</v>
      </c>
      <c r="I3197" s="109">
        <v>0</v>
      </c>
      <c r="J3197" s="109">
        <f t="shared" si="49"/>
        <v>14026.08</v>
      </c>
    </row>
    <row r="3198" spans="1:10" s="102" customFormat="1" ht="18" customHeight="1" x14ac:dyDescent="0.2">
      <c r="A3198" s="106" t="s">
        <v>32</v>
      </c>
      <c r="B3198" s="106" t="s">
        <v>13</v>
      </c>
      <c r="C3198" s="107">
        <v>12104</v>
      </c>
      <c r="D3198" s="107">
        <v>43270</v>
      </c>
      <c r="E3198" s="107">
        <v>43339</v>
      </c>
      <c r="F3198" s="108">
        <v>43406</v>
      </c>
      <c r="G3198" s="109">
        <v>4500</v>
      </c>
      <c r="H3198" s="109">
        <v>13.139999999999999</v>
      </c>
      <c r="I3198" s="109">
        <v>0</v>
      </c>
      <c r="J3198" s="109">
        <f t="shared" si="49"/>
        <v>4513.1400000000003</v>
      </c>
    </row>
    <row r="3199" spans="1:10" s="102" customFormat="1" ht="18" customHeight="1" x14ac:dyDescent="0.2">
      <c r="A3199" s="106" t="s">
        <v>32</v>
      </c>
      <c r="B3199" s="106" t="s">
        <v>17</v>
      </c>
      <c r="C3199" s="107">
        <v>8486</v>
      </c>
      <c r="D3199" s="107">
        <v>42073</v>
      </c>
      <c r="E3199" s="107">
        <v>42082</v>
      </c>
      <c r="F3199" s="108">
        <v>42108</v>
      </c>
      <c r="G3199" s="109">
        <v>9500</v>
      </c>
      <c r="H3199" s="109">
        <v>9.24</v>
      </c>
      <c r="I3199" s="109">
        <v>0</v>
      </c>
      <c r="J3199" s="109">
        <f t="shared" si="49"/>
        <v>9509.24</v>
      </c>
    </row>
    <row r="3200" spans="1:10" s="102" customFormat="1" ht="18" customHeight="1" x14ac:dyDescent="0.2">
      <c r="A3200" s="106" t="s">
        <v>32</v>
      </c>
      <c r="B3200" s="106" t="s">
        <v>13</v>
      </c>
      <c r="C3200" s="107">
        <v>18283</v>
      </c>
      <c r="D3200" s="107">
        <v>42889</v>
      </c>
      <c r="E3200" s="107">
        <v>42901</v>
      </c>
      <c r="F3200" s="108">
        <v>42928</v>
      </c>
      <c r="G3200" s="109">
        <v>75000</v>
      </c>
      <c r="H3200" s="109">
        <v>80.14</v>
      </c>
      <c r="I3200" s="109">
        <v>0</v>
      </c>
      <c r="J3200" s="109">
        <f t="shared" si="49"/>
        <v>75080.14</v>
      </c>
    </row>
    <row r="3201" spans="1:10" s="102" customFormat="1" ht="18" customHeight="1" x14ac:dyDescent="0.2">
      <c r="A3201" s="106" t="s">
        <v>32</v>
      </c>
      <c r="B3201" s="106" t="s">
        <v>13</v>
      </c>
      <c r="C3201" s="107">
        <v>14530</v>
      </c>
      <c r="D3201" s="107">
        <v>42864</v>
      </c>
      <c r="E3201" s="107">
        <v>42867</v>
      </c>
      <c r="F3201" s="108">
        <v>42933</v>
      </c>
      <c r="G3201" s="109">
        <v>29500</v>
      </c>
      <c r="H3201" s="109">
        <v>55.77</v>
      </c>
      <c r="I3201" s="109">
        <v>0</v>
      </c>
      <c r="J3201" s="109">
        <f t="shared" si="49"/>
        <v>29555.77</v>
      </c>
    </row>
    <row r="3202" spans="1:10" s="102" customFormat="1" ht="18" customHeight="1" x14ac:dyDescent="0.2">
      <c r="A3202" s="106" t="s">
        <v>31</v>
      </c>
      <c r="B3202" s="106" t="s">
        <v>17</v>
      </c>
      <c r="C3202" s="107">
        <v>19815</v>
      </c>
      <c r="D3202" s="107">
        <v>42422</v>
      </c>
      <c r="E3202" s="107">
        <v>42426</v>
      </c>
      <c r="F3202" s="108">
        <v>42451</v>
      </c>
      <c r="G3202" s="109">
        <v>98000</v>
      </c>
      <c r="H3202" s="109">
        <v>78.94</v>
      </c>
      <c r="I3202" s="109">
        <v>0</v>
      </c>
      <c r="J3202" s="109">
        <f t="shared" si="49"/>
        <v>98078.94</v>
      </c>
    </row>
    <row r="3203" spans="1:10" s="102" customFormat="1" ht="18" customHeight="1" x14ac:dyDescent="0.2">
      <c r="A3203" s="106" t="s">
        <v>33</v>
      </c>
      <c r="B3203" s="106" t="s">
        <v>17</v>
      </c>
      <c r="C3203" s="107">
        <v>19815</v>
      </c>
      <c r="D3203" s="107">
        <v>42422</v>
      </c>
      <c r="E3203" s="107">
        <v>42426</v>
      </c>
      <c r="F3203" s="108">
        <v>42451</v>
      </c>
      <c r="G3203" s="109">
        <v>98000</v>
      </c>
      <c r="H3203" s="109">
        <v>78.94</v>
      </c>
      <c r="I3203" s="109">
        <v>0</v>
      </c>
      <c r="J3203" s="109">
        <f t="shared" si="49"/>
        <v>98078.94</v>
      </c>
    </row>
    <row r="3204" spans="1:10" s="102" customFormat="1" ht="18" customHeight="1" x14ac:dyDescent="0.2">
      <c r="A3204" s="106" t="s">
        <v>32</v>
      </c>
      <c r="B3204" s="106" t="s">
        <v>17</v>
      </c>
      <c r="C3204" s="107">
        <v>8868</v>
      </c>
      <c r="D3204" s="107">
        <v>42440</v>
      </c>
      <c r="E3204" s="107">
        <v>42452</v>
      </c>
      <c r="F3204" s="108">
        <v>42468</v>
      </c>
      <c r="G3204" s="109">
        <v>9000</v>
      </c>
      <c r="H3204" s="109">
        <v>6.92</v>
      </c>
      <c r="I3204" s="109">
        <v>0</v>
      </c>
      <c r="J3204" s="109">
        <f t="shared" si="49"/>
        <v>9006.92</v>
      </c>
    </row>
    <row r="3205" spans="1:10" s="102" customFormat="1" ht="18" customHeight="1" x14ac:dyDescent="0.2">
      <c r="A3205" s="106" t="s">
        <v>32</v>
      </c>
      <c r="B3205" s="106" t="s">
        <v>13</v>
      </c>
      <c r="C3205" s="107">
        <v>14269</v>
      </c>
      <c r="D3205" s="107">
        <v>42820</v>
      </c>
      <c r="E3205" s="107">
        <v>42832</v>
      </c>
      <c r="F3205" s="108">
        <v>42941</v>
      </c>
      <c r="G3205" s="109">
        <v>32500</v>
      </c>
      <c r="H3205" s="109">
        <v>107.73</v>
      </c>
      <c r="I3205" s="109">
        <v>0</v>
      </c>
      <c r="J3205" s="109">
        <f t="shared" si="49"/>
        <v>32607.73</v>
      </c>
    </row>
    <row r="3206" spans="1:10" s="102" customFormat="1" ht="18" customHeight="1" x14ac:dyDescent="0.2">
      <c r="A3206" s="106" t="s">
        <v>31</v>
      </c>
      <c r="B3206" s="106" t="s">
        <v>13</v>
      </c>
      <c r="C3206" s="107">
        <v>20645</v>
      </c>
      <c r="D3206" s="107">
        <v>43430</v>
      </c>
      <c r="E3206" s="107">
        <v>43432</v>
      </c>
      <c r="F3206" s="108">
        <v>43451</v>
      </c>
      <c r="G3206" s="109">
        <v>85000</v>
      </c>
      <c r="H3206" s="109">
        <v>48.9</v>
      </c>
      <c r="I3206" s="109">
        <v>0</v>
      </c>
      <c r="J3206" s="109">
        <f t="shared" si="49"/>
        <v>85048.9</v>
      </c>
    </row>
    <row r="3207" spans="1:10" s="102" customFormat="1" ht="18" customHeight="1" x14ac:dyDescent="0.2">
      <c r="A3207" s="106" t="s">
        <v>33</v>
      </c>
      <c r="B3207" s="106" t="s">
        <v>13</v>
      </c>
      <c r="C3207" s="107">
        <v>20645</v>
      </c>
      <c r="D3207" s="107">
        <v>43430</v>
      </c>
      <c r="E3207" s="107">
        <v>43432</v>
      </c>
      <c r="F3207" s="108">
        <v>43451</v>
      </c>
      <c r="G3207" s="109">
        <v>85000</v>
      </c>
      <c r="H3207" s="109">
        <v>48.9</v>
      </c>
      <c r="I3207" s="109">
        <v>0</v>
      </c>
      <c r="J3207" s="109">
        <f t="shared" si="49"/>
        <v>85048.9</v>
      </c>
    </row>
    <row r="3208" spans="1:10" s="102" customFormat="1" ht="18" customHeight="1" x14ac:dyDescent="0.2">
      <c r="A3208" s="106" t="s">
        <v>170</v>
      </c>
      <c r="B3208" s="106" t="s">
        <v>13</v>
      </c>
      <c r="C3208" s="107">
        <v>20645</v>
      </c>
      <c r="D3208" s="107">
        <v>43430</v>
      </c>
      <c r="E3208" s="107">
        <v>43432</v>
      </c>
      <c r="F3208" s="108">
        <v>43451</v>
      </c>
      <c r="G3208" s="109">
        <v>85000</v>
      </c>
      <c r="H3208" s="109">
        <v>48.9</v>
      </c>
      <c r="I3208" s="109">
        <v>0</v>
      </c>
      <c r="J3208" s="109">
        <f t="shared" ref="J3208:J3271" si="50">+G3208+H3208+I3208</f>
        <v>85048.9</v>
      </c>
    </row>
    <row r="3209" spans="1:10" s="102" customFormat="1" ht="18" customHeight="1" x14ac:dyDescent="0.2">
      <c r="A3209" s="106" t="s">
        <v>32</v>
      </c>
      <c r="B3209" s="106" t="s">
        <v>13</v>
      </c>
      <c r="C3209" s="107">
        <v>13674</v>
      </c>
      <c r="D3209" s="107">
        <v>43441</v>
      </c>
      <c r="E3209" s="107">
        <v>43448</v>
      </c>
      <c r="F3209" s="108">
        <v>43675</v>
      </c>
      <c r="G3209" s="109">
        <v>29500</v>
      </c>
      <c r="H3209" s="109">
        <v>189.12</v>
      </c>
      <c r="I3209" s="109">
        <v>0</v>
      </c>
      <c r="J3209" s="109">
        <f t="shared" si="50"/>
        <v>29689.119999999999</v>
      </c>
    </row>
    <row r="3210" spans="1:10" s="102" customFormat="1" ht="18" customHeight="1" x14ac:dyDescent="0.2">
      <c r="A3210" s="106" t="s">
        <v>32</v>
      </c>
      <c r="B3210" s="106" t="s">
        <v>13</v>
      </c>
      <c r="C3210" s="107">
        <v>11490</v>
      </c>
      <c r="D3210" s="107">
        <v>42520</v>
      </c>
      <c r="E3210" s="107">
        <v>42523</v>
      </c>
      <c r="F3210" s="108">
        <v>42626</v>
      </c>
      <c r="G3210" s="109">
        <v>36500</v>
      </c>
      <c r="H3210" s="109">
        <v>102.5</v>
      </c>
      <c r="I3210" s="109">
        <v>0</v>
      </c>
      <c r="J3210" s="109">
        <f t="shared" si="50"/>
        <v>36602.5</v>
      </c>
    </row>
    <row r="3211" spans="1:10" s="102" customFormat="1" ht="18" customHeight="1" x14ac:dyDescent="0.2">
      <c r="A3211" s="106" t="s">
        <v>32</v>
      </c>
      <c r="B3211" s="106" t="s">
        <v>13</v>
      </c>
      <c r="C3211" s="107">
        <v>9010</v>
      </c>
      <c r="D3211" s="107">
        <v>42625</v>
      </c>
      <c r="E3211" s="107">
        <v>42633</v>
      </c>
      <c r="F3211" s="108">
        <v>42646</v>
      </c>
      <c r="G3211" s="109">
        <v>15500</v>
      </c>
      <c r="H3211" s="109">
        <v>8.92</v>
      </c>
      <c r="I3211" s="109">
        <v>0</v>
      </c>
      <c r="J3211" s="109">
        <f t="shared" si="50"/>
        <v>15508.92</v>
      </c>
    </row>
    <row r="3212" spans="1:10" s="102" customFormat="1" ht="18" customHeight="1" x14ac:dyDescent="0.2">
      <c r="A3212" s="106" t="s">
        <v>32</v>
      </c>
      <c r="B3212" s="106" t="s">
        <v>13</v>
      </c>
      <c r="C3212" s="107">
        <v>21167</v>
      </c>
      <c r="D3212" s="107">
        <v>42648</v>
      </c>
      <c r="E3212" s="107">
        <v>42650</v>
      </c>
      <c r="F3212" s="108">
        <v>42740</v>
      </c>
      <c r="G3212" s="109">
        <v>75000</v>
      </c>
      <c r="H3212" s="109">
        <v>69.86</v>
      </c>
      <c r="I3212" s="109">
        <v>0</v>
      </c>
      <c r="J3212" s="109">
        <f t="shared" si="50"/>
        <v>75069.86</v>
      </c>
    </row>
    <row r="3213" spans="1:10" s="102" customFormat="1" ht="18" customHeight="1" x14ac:dyDescent="0.2">
      <c r="A3213" s="106" t="s">
        <v>35</v>
      </c>
      <c r="B3213" s="106" t="s">
        <v>13</v>
      </c>
      <c r="C3213" s="107">
        <v>21167</v>
      </c>
      <c r="D3213" s="107">
        <v>42648</v>
      </c>
      <c r="E3213" s="107">
        <v>42650</v>
      </c>
      <c r="F3213" s="108">
        <v>42740</v>
      </c>
      <c r="G3213" s="109">
        <v>75000</v>
      </c>
      <c r="H3213" s="109">
        <v>69.86</v>
      </c>
      <c r="I3213" s="109">
        <v>0</v>
      </c>
      <c r="J3213" s="109">
        <f t="shared" si="50"/>
        <v>75069.86</v>
      </c>
    </row>
    <row r="3214" spans="1:10" s="102" customFormat="1" ht="18" customHeight="1" x14ac:dyDescent="0.2">
      <c r="A3214" s="106" t="s">
        <v>39</v>
      </c>
      <c r="B3214" s="106" t="s">
        <v>13</v>
      </c>
      <c r="C3214" s="107">
        <v>21167</v>
      </c>
      <c r="D3214" s="107">
        <v>42648</v>
      </c>
      <c r="E3214" s="107">
        <v>42650</v>
      </c>
      <c r="F3214" s="108">
        <v>42740</v>
      </c>
      <c r="G3214" s="109">
        <v>75000</v>
      </c>
      <c r="H3214" s="109">
        <v>69.86</v>
      </c>
      <c r="I3214" s="109">
        <v>0</v>
      </c>
      <c r="J3214" s="109">
        <f t="shared" si="50"/>
        <v>75069.86</v>
      </c>
    </row>
    <row r="3215" spans="1:10" s="102" customFormat="1" ht="18" customHeight="1" x14ac:dyDescent="0.2">
      <c r="A3215" s="106" t="s">
        <v>32</v>
      </c>
      <c r="B3215" s="106" t="s">
        <v>17</v>
      </c>
      <c r="C3215" s="107">
        <v>12921</v>
      </c>
      <c r="D3215" s="107">
        <v>42701</v>
      </c>
      <c r="E3215" s="107">
        <v>42718</v>
      </c>
      <c r="F3215" s="108">
        <v>42725</v>
      </c>
      <c r="G3215" s="109">
        <v>16000</v>
      </c>
      <c r="H3215" s="109">
        <v>10.52</v>
      </c>
      <c r="I3215" s="109">
        <v>0</v>
      </c>
      <c r="J3215" s="109">
        <f t="shared" si="50"/>
        <v>16010.52</v>
      </c>
    </row>
    <row r="3216" spans="1:10" s="102" customFormat="1" ht="18" customHeight="1" x14ac:dyDescent="0.2">
      <c r="A3216" s="106" t="s">
        <v>32</v>
      </c>
      <c r="B3216" s="106" t="s">
        <v>13</v>
      </c>
      <c r="C3216" s="107">
        <v>9994</v>
      </c>
      <c r="D3216" s="107">
        <v>41671</v>
      </c>
      <c r="E3216" s="107">
        <v>41675</v>
      </c>
      <c r="F3216" s="108">
        <v>41694</v>
      </c>
      <c r="G3216" s="109">
        <v>17000</v>
      </c>
      <c r="H3216" s="109">
        <v>10.86</v>
      </c>
      <c r="I3216" s="109">
        <v>0</v>
      </c>
      <c r="J3216" s="109">
        <f t="shared" si="50"/>
        <v>17010.86</v>
      </c>
    </row>
    <row r="3217" spans="1:10" s="102" customFormat="1" ht="18" customHeight="1" x14ac:dyDescent="0.2">
      <c r="A3217" s="106" t="s">
        <v>32</v>
      </c>
      <c r="B3217" s="106" t="s">
        <v>17</v>
      </c>
      <c r="C3217" s="107">
        <v>4109</v>
      </c>
      <c r="D3217" s="107">
        <v>41728</v>
      </c>
      <c r="E3217" s="107">
        <v>41733</v>
      </c>
      <c r="F3217" s="108">
        <v>41782</v>
      </c>
      <c r="G3217" s="109">
        <v>9500</v>
      </c>
      <c r="H3217" s="109">
        <v>14.24</v>
      </c>
      <c r="I3217" s="109">
        <v>0</v>
      </c>
      <c r="J3217" s="109">
        <f t="shared" si="50"/>
        <v>9514.24</v>
      </c>
    </row>
    <row r="3218" spans="1:10" s="102" customFormat="1" ht="18" customHeight="1" x14ac:dyDescent="0.2">
      <c r="A3218" s="106" t="s">
        <v>31</v>
      </c>
      <c r="B3218" s="106" t="s">
        <v>13</v>
      </c>
      <c r="C3218" s="107">
        <v>21919</v>
      </c>
      <c r="D3218" s="107">
        <v>42747</v>
      </c>
      <c r="E3218" s="107">
        <v>42751</v>
      </c>
      <c r="F3218" s="108">
        <v>43577</v>
      </c>
      <c r="G3218" s="109">
        <v>48000</v>
      </c>
      <c r="H3218" s="109">
        <v>170.96</v>
      </c>
      <c r="I3218" s="109">
        <v>0</v>
      </c>
      <c r="J3218" s="109">
        <f t="shared" si="50"/>
        <v>48170.96</v>
      </c>
    </row>
    <row r="3219" spans="1:10" s="102" customFormat="1" ht="18" customHeight="1" x14ac:dyDescent="0.2">
      <c r="A3219" s="106" t="s">
        <v>32</v>
      </c>
      <c r="B3219" s="106" t="s">
        <v>13</v>
      </c>
      <c r="C3219" s="107">
        <v>9155</v>
      </c>
      <c r="D3219" s="107">
        <v>42705</v>
      </c>
      <c r="E3219" s="107">
        <v>42725</v>
      </c>
      <c r="F3219" s="108">
        <v>42751</v>
      </c>
      <c r="G3219" s="109">
        <v>44000</v>
      </c>
      <c r="H3219" s="109">
        <v>55.46</v>
      </c>
      <c r="I3219" s="109">
        <v>0</v>
      </c>
      <c r="J3219" s="109">
        <f t="shared" si="50"/>
        <v>44055.46</v>
      </c>
    </row>
    <row r="3220" spans="1:10" s="102" customFormat="1" ht="18" customHeight="1" x14ac:dyDescent="0.2">
      <c r="A3220" s="106" t="s">
        <v>32</v>
      </c>
      <c r="B3220" s="106" t="s">
        <v>13</v>
      </c>
      <c r="C3220" s="107">
        <v>13166</v>
      </c>
      <c r="D3220" s="107">
        <v>43056</v>
      </c>
      <c r="E3220" s="107">
        <v>43076</v>
      </c>
      <c r="F3220" s="108">
        <v>43168</v>
      </c>
      <c r="G3220" s="109">
        <v>18500</v>
      </c>
      <c r="H3220" s="109">
        <v>56.76</v>
      </c>
      <c r="I3220" s="109">
        <v>0</v>
      </c>
      <c r="J3220" s="109">
        <f t="shared" si="50"/>
        <v>18556.759999999998</v>
      </c>
    </row>
    <row r="3221" spans="1:10" s="102" customFormat="1" ht="18" customHeight="1" x14ac:dyDescent="0.2">
      <c r="A3221" s="106" t="s">
        <v>32</v>
      </c>
      <c r="B3221" s="106" t="s">
        <v>17</v>
      </c>
      <c r="C3221" s="107">
        <v>11146</v>
      </c>
      <c r="D3221" s="107">
        <v>42458</v>
      </c>
      <c r="E3221" s="107">
        <v>42471</v>
      </c>
      <c r="F3221" s="108">
        <v>42521</v>
      </c>
      <c r="G3221" s="109">
        <v>11000</v>
      </c>
      <c r="H3221" s="109">
        <v>18.98</v>
      </c>
      <c r="I3221" s="109">
        <v>0</v>
      </c>
      <c r="J3221" s="109">
        <f t="shared" si="50"/>
        <v>11018.98</v>
      </c>
    </row>
    <row r="3222" spans="1:10" s="102" customFormat="1" ht="18" customHeight="1" x14ac:dyDescent="0.2">
      <c r="A3222" s="106" t="s">
        <v>32</v>
      </c>
      <c r="B3222" s="106" t="s">
        <v>13</v>
      </c>
      <c r="C3222" s="107">
        <v>9444</v>
      </c>
      <c r="D3222" s="107">
        <v>42531</v>
      </c>
      <c r="E3222" s="107">
        <v>42544</v>
      </c>
      <c r="F3222" s="108">
        <v>42572</v>
      </c>
      <c r="G3222" s="109">
        <v>11000</v>
      </c>
      <c r="H3222" s="109">
        <v>12.36</v>
      </c>
      <c r="I3222" s="109">
        <v>0</v>
      </c>
      <c r="J3222" s="109">
        <f t="shared" si="50"/>
        <v>11012.36</v>
      </c>
    </row>
    <row r="3223" spans="1:10" s="102" customFormat="1" ht="18" customHeight="1" x14ac:dyDescent="0.2">
      <c r="A3223" s="106" t="s">
        <v>31</v>
      </c>
      <c r="B3223" s="106" t="s">
        <v>17</v>
      </c>
      <c r="C3223" s="107">
        <v>25773</v>
      </c>
      <c r="D3223" s="107">
        <v>43446</v>
      </c>
      <c r="E3223" s="107">
        <v>43451</v>
      </c>
      <c r="F3223" s="108">
        <v>43475</v>
      </c>
      <c r="G3223" s="109">
        <v>30000</v>
      </c>
      <c r="H3223" s="109">
        <v>23.84</v>
      </c>
      <c r="I3223" s="109">
        <v>0</v>
      </c>
      <c r="J3223" s="109">
        <f t="shared" si="50"/>
        <v>30023.84</v>
      </c>
    </row>
    <row r="3224" spans="1:10" s="102" customFormat="1" ht="18" customHeight="1" x14ac:dyDescent="0.2">
      <c r="A3224" s="106" t="s">
        <v>33</v>
      </c>
      <c r="B3224" s="106" t="s">
        <v>17</v>
      </c>
      <c r="C3224" s="107">
        <v>25773</v>
      </c>
      <c r="D3224" s="107">
        <v>43446</v>
      </c>
      <c r="E3224" s="107">
        <v>43451</v>
      </c>
      <c r="F3224" s="108">
        <v>43475</v>
      </c>
      <c r="G3224" s="109">
        <v>30000</v>
      </c>
      <c r="H3224" s="109">
        <v>23.84</v>
      </c>
      <c r="I3224" s="109">
        <v>0</v>
      </c>
      <c r="J3224" s="109">
        <f t="shared" si="50"/>
        <v>30023.84</v>
      </c>
    </row>
    <row r="3225" spans="1:10" s="102" customFormat="1" ht="18" customHeight="1" x14ac:dyDescent="0.2">
      <c r="A3225" s="106" t="s">
        <v>32</v>
      </c>
      <c r="B3225" s="106" t="s">
        <v>17</v>
      </c>
      <c r="C3225" s="107">
        <v>10124</v>
      </c>
      <c r="D3225" s="107">
        <v>43313</v>
      </c>
      <c r="E3225" s="107">
        <v>43322</v>
      </c>
      <c r="F3225" s="108">
        <v>43476</v>
      </c>
      <c r="G3225" s="109">
        <v>23500</v>
      </c>
      <c r="H3225" s="109">
        <v>104.95</v>
      </c>
      <c r="I3225" s="109">
        <v>0</v>
      </c>
      <c r="J3225" s="109">
        <f t="shared" si="50"/>
        <v>23604.95</v>
      </c>
    </row>
    <row r="3226" spans="1:10" s="102" customFormat="1" ht="18" customHeight="1" x14ac:dyDescent="0.2">
      <c r="A3226" s="106" t="s">
        <v>32</v>
      </c>
      <c r="B3226" s="106" t="s">
        <v>13</v>
      </c>
      <c r="C3226" s="107">
        <v>12804</v>
      </c>
      <c r="D3226" s="107">
        <v>43369</v>
      </c>
      <c r="E3226" s="107">
        <v>43376</v>
      </c>
      <c r="F3226" s="108">
        <v>43392</v>
      </c>
      <c r="G3226" s="109">
        <v>15000</v>
      </c>
      <c r="H3226" s="109">
        <v>9.4499999999999993</v>
      </c>
      <c r="I3226" s="109">
        <v>0</v>
      </c>
      <c r="J3226" s="109">
        <f t="shared" si="50"/>
        <v>15009.45</v>
      </c>
    </row>
    <row r="3227" spans="1:10" s="102" customFormat="1" ht="18" customHeight="1" x14ac:dyDescent="0.2">
      <c r="A3227" s="106" t="s">
        <v>37</v>
      </c>
      <c r="B3227" s="106" t="s">
        <v>13</v>
      </c>
      <c r="C3227" s="107">
        <v>20092</v>
      </c>
      <c r="D3227" s="107">
        <v>41681</v>
      </c>
      <c r="E3227" s="107">
        <v>41710</v>
      </c>
      <c r="F3227" s="108">
        <v>41717</v>
      </c>
      <c r="G3227" s="109">
        <v>20000</v>
      </c>
      <c r="H3227" s="109">
        <v>20</v>
      </c>
      <c r="I3227" s="109">
        <v>0</v>
      </c>
      <c r="J3227" s="109">
        <f t="shared" si="50"/>
        <v>20020</v>
      </c>
    </row>
    <row r="3228" spans="1:10" s="102" customFormat="1" ht="18" customHeight="1" x14ac:dyDescent="0.2">
      <c r="A3228" s="106" t="s">
        <v>32</v>
      </c>
      <c r="B3228" s="106" t="s">
        <v>13</v>
      </c>
      <c r="C3228" s="107">
        <v>11704</v>
      </c>
      <c r="D3228" s="107">
        <v>41984</v>
      </c>
      <c r="E3228" s="107">
        <v>41995</v>
      </c>
      <c r="F3228" s="108">
        <v>42012</v>
      </c>
      <c r="G3228" s="109">
        <v>12000</v>
      </c>
      <c r="H3228" s="109">
        <v>9.33</v>
      </c>
      <c r="I3228" s="109">
        <v>0</v>
      </c>
      <c r="J3228" s="109">
        <f t="shared" si="50"/>
        <v>12009.33</v>
      </c>
    </row>
    <row r="3229" spans="1:10" s="102" customFormat="1" ht="18" customHeight="1" x14ac:dyDescent="0.2">
      <c r="A3229" s="106" t="s">
        <v>32</v>
      </c>
      <c r="B3229" s="106" t="s">
        <v>17</v>
      </c>
      <c r="C3229" s="107">
        <v>10823</v>
      </c>
      <c r="D3229" s="107">
        <v>41772</v>
      </c>
      <c r="E3229" s="107">
        <v>41775</v>
      </c>
      <c r="F3229" s="108">
        <v>41779</v>
      </c>
      <c r="G3229" s="109">
        <v>9000</v>
      </c>
      <c r="H3229" s="109">
        <v>1.75</v>
      </c>
      <c r="I3229" s="109">
        <v>0</v>
      </c>
      <c r="J3229" s="109">
        <f t="shared" si="50"/>
        <v>9001.75</v>
      </c>
    </row>
    <row r="3230" spans="1:10" s="102" customFormat="1" ht="18" customHeight="1" x14ac:dyDescent="0.2">
      <c r="A3230" s="106" t="s">
        <v>32</v>
      </c>
      <c r="B3230" s="106" t="s">
        <v>17</v>
      </c>
      <c r="C3230" s="107">
        <v>10280</v>
      </c>
      <c r="D3230" s="107">
        <v>42333</v>
      </c>
      <c r="E3230" s="107">
        <v>42338</v>
      </c>
      <c r="F3230" s="108">
        <v>42354</v>
      </c>
      <c r="G3230" s="109">
        <v>10500</v>
      </c>
      <c r="H3230" s="109">
        <v>6.13</v>
      </c>
      <c r="I3230" s="109">
        <v>0</v>
      </c>
      <c r="J3230" s="109">
        <f t="shared" si="50"/>
        <v>10506.13</v>
      </c>
    </row>
    <row r="3231" spans="1:10" s="102" customFormat="1" ht="18" customHeight="1" x14ac:dyDescent="0.2">
      <c r="A3231" s="106" t="s">
        <v>32</v>
      </c>
      <c r="B3231" s="106" t="s">
        <v>13</v>
      </c>
      <c r="C3231" s="107">
        <v>18623</v>
      </c>
      <c r="D3231" s="107">
        <v>43400</v>
      </c>
      <c r="E3231" s="107">
        <v>43410</v>
      </c>
      <c r="F3231" s="108">
        <v>43497</v>
      </c>
      <c r="G3231" s="109">
        <v>35000</v>
      </c>
      <c r="H3231" s="109">
        <v>93.01</v>
      </c>
      <c r="I3231" s="109">
        <v>0</v>
      </c>
      <c r="J3231" s="109">
        <f t="shared" si="50"/>
        <v>35093.01</v>
      </c>
    </row>
    <row r="3232" spans="1:10" s="102" customFormat="1" ht="18" customHeight="1" x14ac:dyDescent="0.2">
      <c r="A3232" s="106" t="s">
        <v>32</v>
      </c>
      <c r="B3232" s="106" t="s">
        <v>13</v>
      </c>
      <c r="C3232" s="107">
        <v>10187</v>
      </c>
      <c r="D3232" s="107">
        <v>41880</v>
      </c>
      <c r="E3232" s="107">
        <v>41915</v>
      </c>
      <c r="F3232" s="108">
        <v>42009</v>
      </c>
      <c r="G3232" s="109">
        <v>45000</v>
      </c>
      <c r="H3232" s="109">
        <v>161.25</v>
      </c>
      <c r="I3232" s="109">
        <v>0</v>
      </c>
      <c r="J3232" s="109">
        <f t="shared" si="50"/>
        <v>45161.25</v>
      </c>
    </row>
    <row r="3233" spans="1:10" s="102" customFormat="1" ht="18" customHeight="1" x14ac:dyDescent="0.2">
      <c r="A3233" s="106" t="s">
        <v>32</v>
      </c>
      <c r="B3233" s="106" t="s">
        <v>13</v>
      </c>
      <c r="C3233" s="107">
        <v>9264</v>
      </c>
      <c r="D3233" s="107">
        <v>42506</v>
      </c>
      <c r="E3233" s="107">
        <v>42524</v>
      </c>
      <c r="F3233" s="108">
        <v>42587</v>
      </c>
      <c r="G3233" s="109">
        <v>20000</v>
      </c>
      <c r="H3233" s="109">
        <v>44.38</v>
      </c>
      <c r="I3233" s="109">
        <v>0</v>
      </c>
      <c r="J3233" s="109">
        <f t="shared" si="50"/>
        <v>20044.38</v>
      </c>
    </row>
    <row r="3234" spans="1:10" s="102" customFormat="1" ht="18" customHeight="1" x14ac:dyDescent="0.2">
      <c r="A3234" s="106" t="s">
        <v>37</v>
      </c>
      <c r="B3234" s="106" t="s">
        <v>17</v>
      </c>
      <c r="C3234" s="107">
        <v>24854</v>
      </c>
      <c r="D3234" s="107">
        <v>41677</v>
      </c>
      <c r="E3234" s="107">
        <v>41694</v>
      </c>
      <c r="F3234" s="108">
        <v>41694</v>
      </c>
      <c r="G3234" s="109">
        <v>20000</v>
      </c>
      <c r="H3234" s="109">
        <f>4.72+4.72</f>
        <v>9.44</v>
      </c>
      <c r="I3234" s="109">
        <v>0</v>
      </c>
      <c r="J3234" s="109">
        <f t="shared" si="50"/>
        <v>20009.439999999999</v>
      </c>
    </row>
    <row r="3235" spans="1:10" s="102" customFormat="1" ht="18" customHeight="1" x14ac:dyDescent="0.2">
      <c r="A3235" s="106" t="s">
        <v>32</v>
      </c>
      <c r="B3235" s="106" t="s">
        <v>17</v>
      </c>
      <c r="C3235" s="107">
        <v>17280</v>
      </c>
      <c r="D3235" s="107">
        <v>42803</v>
      </c>
      <c r="E3235" s="107">
        <v>42814</v>
      </c>
      <c r="F3235" s="108">
        <v>42846</v>
      </c>
      <c r="G3235" s="109">
        <v>18500</v>
      </c>
      <c r="H3235" s="109">
        <v>20.92</v>
      </c>
      <c r="I3235" s="109">
        <v>0</v>
      </c>
      <c r="J3235" s="109">
        <f t="shared" si="50"/>
        <v>18520.919999999998</v>
      </c>
    </row>
    <row r="3236" spans="1:10" s="102" customFormat="1" ht="18" customHeight="1" x14ac:dyDescent="0.2">
      <c r="A3236" s="106" t="s">
        <v>32</v>
      </c>
      <c r="B3236" s="106" t="s">
        <v>17</v>
      </c>
      <c r="C3236" s="107">
        <v>14894</v>
      </c>
      <c r="D3236" s="107">
        <v>42848</v>
      </c>
      <c r="E3236" s="107">
        <v>42858</v>
      </c>
      <c r="F3236" s="108">
        <v>42870</v>
      </c>
      <c r="G3236" s="109">
        <v>10500</v>
      </c>
      <c r="H3236" s="109">
        <v>6.33</v>
      </c>
      <c r="I3236" s="109">
        <v>0</v>
      </c>
      <c r="J3236" s="109">
        <f t="shared" si="50"/>
        <v>10506.33</v>
      </c>
    </row>
    <row r="3237" spans="1:10" s="102" customFormat="1" ht="18" customHeight="1" x14ac:dyDescent="0.2">
      <c r="A3237" s="106" t="s">
        <v>32</v>
      </c>
      <c r="B3237" s="106" t="s">
        <v>17</v>
      </c>
      <c r="C3237" s="107">
        <v>16256</v>
      </c>
      <c r="D3237" s="107">
        <v>42991</v>
      </c>
      <c r="E3237" s="107">
        <v>43010</v>
      </c>
      <c r="F3237" s="108">
        <v>43403</v>
      </c>
      <c r="G3237" s="109">
        <v>23000</v>
      </c>
      <c r="H3237" s="109">
        <v>176.44</v>
      </c>
      <c r="I3237" s="109">
        <v>0</v>
      </c>
      <c r="J3237" s="109">
        <f t="shared" si="50"/>
        <v>23176.44</v>
      </c>
    </row>
    <row r="3238" spans="1:10" s="102" customFormat="1" ht="18" customHeight="1" x14ac:dyDescent="0.2">
      <c r="A3238" s="106" t="s">
        <v>32</v>
      </c>
      <c r="B3238" s="106" t="s">
        <v>13</v>
      </c>
      <c r="C3238" s="107">
        <v>13107</v>
      </c>
      <c r="D3238" s="107">
        <v>42663</v>
      </c>
      <c r="E3238" s="107">
        <v>42664</v>
      </c>
      <c r="F3238" s="108">
        <v>42702</v>
      </c>
      <c r="G3238" s="109">
        <v>14500</v>
      </c>
      <c r="H3238" s="109">
        <v>15.49</v>
      </c>
      <c r="I3238" s="109">
        <v>0</v>
      </c>
      <c r="J3238" s="109">
        <f t="shared" si="50"/>
        <v>14515.49</v>
      </c>
    </row>
    <row r="3239" spans="1:10" s="102" customFormat="1" ht="18" customHeight="1" x14ac:dyDescent="0.2">
      <c r="A3239" s="106" t="s">
        <v>32</v>
      </c>
      <c r="B3239" s="106" t="s">
        <v>13</v>
      </c>
      <c r="C3239" s="107">
        <v>12172</v>
      </c>
      <c r="D3239" s="107">
        <v>42711</v>
      </c>
      <c r="E3239" s="107">
        <v>42725</v>
      </c>
      <c r="F3239" s="108">
        <v>42739</v>
      </c>
      <c r="G3239" s="109">
        <v>48000</v>
      </c>
      <c r="H3239" s="109">
        <v>36.82</v>
      </c>
      <c r="I3239" s="109">
        <v>0</v>
      </c>
      <c r="J3239" s="109">
        <f t="shared" si="50"/>
        <v>48036.82</v>
      </c>
    </row>
    <row r="3240" spans="1:10" s="102" customFormat="1" ht="18" customHeight="1" x14ac:dyDescent="0.2">
      <c r="A3240" s="106" t="s">
        <v>31</v>
      </c>
      <c r="B3240" s="106" t="s">
        <v>17</v>
      </c>
      <c r="C3240" s="107">
        <v>24617</v>
      </c>
      <c r="D3240" s="107">
        <v>42416</v>
      </c>
      <c r="E3240" s="107">
        <v>42419</v>
      </c>
      <c r="F3240" s="108">
        <v>42431</v>
      </c>
      <c r="G3240" s="109">
        <v>66000</v>
      </c>
      <c r="H3240" s="109">
        <v>27.5</v>
      </c>
      <c r="I3240" s="109">
        <v>0</v>
      </c>
      <c r="J3240" s="109">
        <f t="shared" si="50"/>
        <v>66027.5</v>
      </c>
    </row>
    <row r="3241" spans="1:10" s="102" customFormat="1" ht="18" customHeight="1" x14ac:dyDescent="0.2">
      <c r="A3241" s="106" t="s">
        <v>37</v>
      </c>
      <c r="B3241" s="106" t="s">
        <v>17</v>
      </c>
      <c r="C3241" s="107">
        <v>24617</v>
      </c>
      <c r="D3241" s="107">
        <v>42416</v>
      </c>
      <c r="E3241" s="107">
        <v>42437</v>
      </c>
      <c r="F3241" s="108">
        <v>42437</v>
      </c>
      <c r="G3241" s="109">
        <v>20000</v>
      </c>
      <c r="H3241" s="109">
        <f>5.83+5.83</f>
        <v>11.66</v>
      </c>
      <c r="I3241" s="109">
        <v>0</v>
      </c>
      <c r="J3241" s="109">
        <f t="shared" si="50"/>
        <v>20011.66</v>
      </c>
    </row>
    <row r="3242" spans="1:10" s="102" customFormat="1" ht="18" customHeight="1" x14ac:dyDescent="0.2">
      <c r="A3242" s="106" t="s">
        <v>33</v>
      </c>
      <c r="B3242" s="106" t="s">
        <v>17</v>
      </c>
      <c r="C3242" s="107">
        <v>24617</v>
      </c>
      <c r="D3242" s="107">
        <v>42416</v>
      </c>
      <c r="E3242" s="107">
        <v>42419</v>
      </c>
      <c r="F3242" s="108">
        <v>42431</v>
      </c>
      <c r="G3242" s="109">
        <v>66000</v>
      </c>
      <c r="H3242" s="109">
        <v>27.5</v>
      </c>
      <c r="I3242" s="109">
        <v>0</v>
      </c>
      <c r="J3242" s="109">
        <f t="shared" si="50"/>
        <v>66027.5</v>
      </c>
    </row>
    <row r="3243" spans="1:10" s="102" customFormat="1" ht="18" customHeight="1" x14ac:dyDescent="0.2">
      <c r="A3243" s="106" t="s">
        <v>170</v>
      </c>
      <c r="B3243" s="106" t="s">
        <v>17</v>
      </c>
      <c r="C3243" s="107">
        <v>24617</v>
      </c>
      <c r="D3243" s="107">
        <v>42416</v>
      </c>
      <c r="E3243" s="107">
        <v>42419</v>
      </c>
      <c r="F3243" s="108">
        <v>42431</v>
      </c>
      <c r="G3243" s="109">
        <v>198000</v>
      </c>
      <c r="H3243" s="109">
        <v>82.5</v>
      </c>
      <c r="I3243" s="109">
        <v>0</v>
      </c>
      <c r="J3243" s="109">
        <f t="shared" si="50"/>
        <v>198082.5</v>
      </c>
    </row>
    <row r="3244" spans="1:10" s="102" customFormat="1" ht="18" customHeight="1" x14ac:dyDescent="0.2">
      <c r="A3244" s="106" t="s">
        <v>32</v>
      </c>
      <c r="B3244" s="106" t="s">
        <v>17</v>
      </c>
      <c r="C3244" s="107">
        <v>9332</v>
      </c>
      <c r="D3244" s="107">
        <v>42510</v>
      </c>
      <c r="E3244" s="107">
        <v>42515</v>
      </c>
      <c r="F3244" s="108">
        <v>42549</v>
      </c>
      <c r="G3244" s="109">
        <v>11000</v>
      </c>
      <c r="H3244" s="109">
        <v>11.75</v>
      </c>
      <c r="I3244" s="109">
        <v>0</v>
      </c>
      <c r="J3244" s="109">
        <f t="shared" si="50"/>
        <v>11011.75</v>
      </c>
    </row>
    <row r="3245" spans="1:10" s="102" customFormat="1" ht="18" customHeight="1" x14ac:dyDescent="0.2">
      <c r="A3245" s="106" t="s">
        <v>32</v>
      </c>
      <c r="B3245" s="106" t="s">
        <v>17</v>
      </c>
      <c r="C3245" s="107">
        <v>16225</v>
      </c>
      <c r="D3245" s="107">
        <v>43206</v>
      </c>
      <c r="E3245" s="107">
        <v>43207</v>
      </c>
      <c r="F3245" s="108">
        <v>43244</v>
      </c>
      <c r="G3245" s="109">
        <v>21000</v>
      </c>
      <c r="H3245" s="109">
        <v>21.86</v>
      </c>
      <c r="I3245" s="109">
        <v>0</v>
      </c>
      <c r="J3245" s="109">
        <f t="shared" si="50"/>
        <v>21021.86</v>
      </c>
    </row>
    <row r="3246" spans="1:10" s="102" customFormat="1" ht="18" customHeight="1" x14ac:dyDescent="0.2">
      <c r="A3246" s="106" t="s">
        <v>32</v>
      </c>
      <c r="B3246" s="106" t="s">
        <v>13</v>
      </c>
      <c r="C3246" s="107">
        <v>8317</v>
      </c>
      <c r="D3246" s="107">
        <v>42220</v>
      </c>
      <c r="E3246" s="107">
        <v>42242</v>
      </c>
      <c r="F3246" s="108">
        <v>42291</v>
      </c>
      <c r="G3246" s="109">
        <v>25000</v>
      </c>
      <c r="H3246" s="109">
        <v>49.31</v>
      </c>
      <c r="I3246" s="109">
        <v>0</v>
      </c>
      <c r="J3246" s="109">
        <f t="shared" si="50"/>
        <v>25049.31</v>
      </c>
    </row>
    <row r="3247" spans="1:10" s="102" customFormat="1" ht="18" customHeight="1" x14ac:dyDescent="0.2">
      <c r="A3247" s="106" t="s">
        <v>32</v>
      </c>
      <c r="B3247" s="106" t="s">
        <v>13</v>
      </c>
      <c r="C3247" s="107">
        <v>17486</v>
      </c>
      <c r="D3247" s="107">
        <v>43405</v>
      </c>
      <c r="E3247" s="107">
        <v>43431</v>
      </c>
      <c r="F3247" s="108">
        <v>43441</v>
      </c>
      <c r="G3247" s="109">
        <v>24000</v>
      </c>
      <c r="H3247" s="109">
        <v>23.67</v>
      </c>
      <c r="I3247" s="109">
        <v>0</v>
      </c>
      <c r="J3247" s="109">
        <f t="shared" si="50"/>
        <v>24023.67</v>
      </c>
    </row>
    <row r="3248" spans="1:10" s="102" customFormat="1" ht="18" customHeight="1" x14ac:dyDescent="0.2">
      <c r="A3248" s="106" t="s">
        <v>31</v>
      </c>
      <c r="B3248" s="106" t="s">
        <v>17</v>
      </c>
      <c r="C3248" s="107">
        <v>21995</v>
      </c>
      <c r="D3248" s="107">
        <v>41955</v>
      </c>
      <c r="E3248" s="107">
        <v>41961</v>
      </c>
      <c r="F3248" s="108">
        <v>42074</v>
      </c>
      <c r="G3248" s="109">
        <v>34000</v>
      </c>
      <c r="H3248" s="109">
        <v>112.39</v>
      </c>
      <c r="I3248" s="109">
        <v>0</v>
      </c>
      <c r="J3248" s="109">
        <f t="shared" si="50"/>
        <v>34112.39</v>
      </c>
    </row>
    <row r="3249" spans="1:10" s="102" customFormat="1" ht="18" customHeight="1" x14ac:dyDescent="0.2">
      <c r="A3249" s="106" t="s">
        <v>33</v>
      </c>
      <c r="B3249" s="106" t="s">
        <v>17</v>
      </c>
      <c r="C3249" s="107">
        <v>21995</v>
      </c>
      <c r="D3249" s="107">
        <v>41955</v>
      </c>
      <c r="E3249" s="107">
        <v>41961</v>
      </c>
      <c r="F3249" s="108">
        <v>42074</v>
      </c>
      <c r="G3249" s="109">
        <v>34000</v>
      </c>
      <c r="H3249" s="109">
        <v>112.39</v>
      </c>
      <c r="I3249" s="109">
        <v>0</v>
      </c>
      <c r="J3249" s="109">
        <f t="shared" si="50"/>
        <v>34112.39</v>
      </c>
    </row>
    <row r="3250" spans="1:10" s="102" customFormat="1" ht="18" customHeight="1" x14ac:dyDescent="0.2">
      <c r="A3250" s="106" t="s">
        <v>170</v>
      </c>
      <c r="B3250" s="106" t="s">
        <v>17</v>
      </c>
      <c r="C3250" s="107">
        <v>21995</v>
      </c>
      <c r="D3250" s="107">
        <v>41955</v>
      </c>
      <c r="E3250" s="107">
        <v>41961</v>
      </c>
      <c r="F3250" s="108">
        <v>42074</v>
      </c>
      <c r="G3250" s="109">
        <v>34000</v>
      </c>
      <c r="H3250" s="109">
        <v>112.39</v>
      </c>
      <c r="I3250" s="109">
        <v>0</v>
      </c>
      <c r="J3250" s="109">
        <f t="shared" si="50"/>
        <v>34112.39</v>
      </c>
    </row>
    <row r="3251" spans="1:10" s="102" customFormat="1" ht="18" customHeight="1" x14ac:dyDescent="0.2">
      <c r="A3251" s="106" t="s">
        <v>32</v>
      </c>
      <c r="B3251" s="106" t="s">
        <v>13</v>
      </c>
      <c r="C3251" s="107">
        <v>8880</v>
      </c>
      <c r="D3251" s="107">
        <v>43234</v>
      </c>
      <c r="E3251" s="107">
        <v>43250</v>
      </c>
      <c r="F3251" s="108">
        <v>43339</v>
      </c>
      <c r="G3251" s="109">
        <v>14500</v>
      </c>
      <c r="H3251" s="109">
        <v>18.309999999999999</v>
      </c>
      <c r="I3251" s="109">
        <v>0</v>
      </c>
      <c r="J3251" s="109">
        <f t="shared" si="50"/>
        <v>14518.31</v>
      </c>
    </row>
    <row r="3252" spans="1:10" s="102" customFormat="1" ht="18" customHeight="1" x14ac:dyDescent="0.2">
      <c r="A3252" s="106" t="s">
        <v>32</v>
      </c>
      <c r="B3252" s="106" t="s">
        <v>13</v>
      </c>
      <c r="C3252" s="107">
        <v>9181</v>
      </c>
      <c r="D3252" s="107">
        <v>42712</v>
      </c>
      <c r="E3252" s="107">
        <v>42719</v>
      </c>
      <c r="F3252" s="108">
        <v>42752</v>
      </c>
      <c r="G3252" s="109">
        <v>22000</v>
      </c>
      <c r="H3252" s="109">
        <v>24.11</v>
      </c>
      <c r="I3252" s="109">
        <v>0</v>
      </c>
      <c r="J3252" s="109">
        <f t="shared" si="50"/>
        <v>22024.11</v>
      </c>
    </row>
    <row r="3253" spans="1:10" s="102" customFormat="1" ht="18" customHeight="1" x14ac:dyDescent="0.2">
      <c r="A3253" s="106" t="s">
        <v>32</v>
      </c>
      <c r="B3253" s="106" t="s">
        <v>17</v>
      </c>
      <c r="C3253" s="107">
        <v>19353</v>
      </c>
      <c r="D3253" s="107">
        <v>43285</v>
      </c>
      <c r="E3253" s="107">
        <v>43298</v>
      </c>
      <c r="F3253" s="108">
        <v>43329</v>
      </c>
      <c r="G3253" s="109">
        <v>36000</v>
      </c>
      <c r="H3253" s="109">
        <v>33.21</v>
      </c>
      <c r="I3253" s="109">
        <v>0</v>
      </c>
      <c r="J3253" s="109">
        <f t="shared" si="50"/>
        <v>36033.21</v>
      </c>
    </row>
    <row r="3254" spans="1:10" s="102" customFormat="1" ht="18" customHeight="1" x14ac:dyDescent="0.2">
      <c r="A3254" s="106" t="s">
        <v>32</v>
      </c>
      <c r="B3254" s="106" t="s">
        <v>13</v>
      </c>
      <c r="C3254" s="107">
        <v>14116</v>
      </c>
      <c r="D3254" s="107">
        <v>42030</v>
      </c>
      <c r="E3254" s="107">
        <v>42039</v>
      </c>
      <c r="F3254" s="108">
        <v>42052</v>
      </c>
      <c r="G3254" s="109">
        <v>22000</v>
      </c>
      <c r="H3254" s="109">
        <v>13.44</v>
      </c>
      <c r="I3254" s="109">
        <v>0</v>
      </c>
      <c r="J3254" s="109">
        <f t="shared" si="50"/>
        <v>22013.439999999999</v>
      </c>
    </row>
    <row r="3255" spans="1:10" s="102" customFormat="1" ht="18" customHeight="1" x14ac:dyDescent="0.2">
      <c r="A3255" s="106" t="s">
        <v>32</v>
      </c>
      <c r="B3255" s="106" t="s">
        <v>13</v>
      </c>
      <c r="C3255" s="107">
        <v>10791</v>
      </c>
      <c r="D3255" s="107">
        <v>43399</v>
      </c>
      <c r="E3255" s="107">
        <v>43404</v>
      </c>
      <c r="F3255" s="108">
        <v>43431</v>
      </c>
      <c r="G3255" s="109">
        <v>8500</v>
      </c>
      <c r="H3255" s="109">
        <v>7.45</v>
      </c>
      <c r="I3255" s="109">
        <v>0</v>
      </c>
      <c r="J3255" s="109">
        <f t="shared" si="50"/>
        <v>8507.4500000000007</v>
      </c>
    </row>
    <row r="3256" spans="1:10" s="102" customFormat="1" ht="18" customHeight="1" x14ac:dyDescent="0.2">
      <c r="A3256" s="106" t="s">
        <v>32</v>
      </c>
      <c r="B3256" s="106" t="s">
        <v>13</v>
      </c>
      <c r="C3256" s="107">
        <v>9493</v>
      </c>
      <c r="D3256" s="107">
        <v>42771</v>
      </c>
      <c r="E3256" s="107">
        <v>42780</v>
      </c>
      <c r="F3256" s="108">
        <v>42837</v>
      </c>
      <c r="G3256" s="109">
        <v>34000</v>
      </c>
      <c r="H3256" s="109">
        <v>20.49</v>
      </c>
      <c r="I3256" s="109">
        <v>0</v>
      </c>
      <c r="J3256" s="109">
        <f t="shared" si="50"/>
        <v>34020.49</v>
      </c>
    </row>
    <row r="3257" spans="1:10" s="102" customFormat="1" ht="18" customHeight="1" x14ac:dyDescent="0.2">
      <c r="A3257" s="106" t="s">
        <v>32</v>
      </c>
      <c r="B3257" s="106" t="s">
        <v>13</v>
      </c>
      <c r="C3257" s="107">
        <v>16821</v>
      </c>
      <c r="D3257" s="107">
        <v>43217</v>
      </c>
      <c r="E3257" s="107">
        <v>43231</v>
      </c>
      <c r="F3257" s="108">
        <v>43314</v>
      </c>
      <c r="G3257" s="109">
        <v>29000</v>
      </c>
      <c r="H3257" s="109">
        <v>77.069999999999993</v>
      </c>
      <c r="I3257" s="109">
        <v>0</v>
      </c>
      <c r="J3257" s="109">
        <f t="shared" si="50"/>
        <v>29077.07</v>
      </c>
    </row>
    <row r="3258" spans="1:10" s="102" customFormat="1" ht="18" customHeight="1" x14ac:dyDescent="0.2">
      <c r="A3258" s="106" t="s">
        <v>32</v>
      </c>
      <c r="B3258" s="106" t="s">
        <v>17</v>
      </c>
      <c r="C3258" s="107">
        <v>13717</v>
      </c>
      <c r="D3258" s="107">
        <v>43353</v>
      </c>
      <c r="E3258" s="107">
        <v>43383</v>
      </c>
      <c r="F3258" s="108">
        <v>43452</v>
      </c>
      <c r="G3258" s="109">
        <v>13000</v>
      </c>
      <c r="H3258" s="109">
        <v>35.26</v>
      </c>
      <c r="I3258" s="109">
        <v>0</v>
      </c>
      <c r="J3258" s="109">
        <f t="shared" si="50"/>
        <v>13035.26</v>
      </c>
    </row>
    <row r="3259" spans="1:10" s="102" customFormat="1" ht="18" customHeight="1" x14ac:dyDescent="0.2">
      <c r="A3259" s="106" t="s">
        <v>32</v>
      </c>
      <c r="B3259" s="106" t="s">
        <v>17</v>
      </c>
      <c r="C3259" s="107">
        <v>16346</v>
      </c>
      <c r="D3259" s="107">
        <v>42950</v>
      </c>
      <c r="E3259" s="107">
        <v>42963</v>
      </c>
      <c r="F3259" s="108">
        <v>42969</v>
      </c>
      <c r="G3259" s="109">
        <v>18500</v>
      </c>
      <c r="H3259" s="109">
        <v>9.6300000000000008</v>
      </c>
      <c r="I3259" s="109">
        <v>0</v>
      </c>
      <c r="J3259" s="109">
        <f t="shared" si="50"/>
        <v>18509.63</v>
      </c>
    </row>
    <row r="3260" spans="1:10" s="102" customFormat="1" ht="18" customHeight="1" x14ac:dyDescent="0.2">
      <c r="A3260" s="106" t="s">
        <v>32</v>
      </c>
      <c r="B3260" s="106" t="s">
        <v>13</v>
      </c>
      <c r="C3260" s="107">
        <v>14348</v>
      </c>
      <c r="D3260" s="107">
        <v>43402</v>
      </c>
      <c r="E3260" s="107">
        <v>43403</v>
      </c>
      <c r="F3260" s="108">
        <v>43472</v>
      </c>
      <c r="G3260" s="109">
        <v>21500</v>
      </c>
      <c r="H3260" s="109">
        <v>38.290000000000006</v>
      </c>
      <c r="I3260" s="109">
        <v>0</v>
      </c>
      <c r="J3260" s="109">
        <f t="shared" si="50"/>
        <v>21538.29</v>
      </c>
    </row>
    <row r="3261" spans="1:10" s="102" customFormat="1" ht="18" customHeight="1" x14ac:dyDescent="0.2">
      <c r="A3261" s="106" t="s">
        <v>32</v>
      </c>
      <c r="B3261" s="106" t="s">
        <v>13</v>
      </c>
      <c r="C3261" s="107">
        <v>8360</v>
      </c>
      <c r="D3261" s="107">
        <v>42559</v>
      </c>
      <c r="E3261" s="107">
        <v>42563</v>
      </c>
      <c r="F3261" s="108">
        <v>42599</v>
      </c>
      <c r="G3261" s="109">
        <v>29500</v>
      </c>
      <c r="H3261" s="109">
        <v>32.340000000000003</v>
      </c>
      <c r="I3261" s="109">
        <v>0</v>
      </c>
      <c r="J3261" s="109">
        <f t="shared" si="50"/>
        <v>29532.34</v>
      </c>
    </row>
    <row r="3262" spans="1:10" s="102" customFormat="1" ht="18" customHeight="1" x14ac:dyDescent="0.2">
      <c r="A3262" s="106" t="s">
        <v>32</v>
      </c>
      <c r="B3262" s="106" t="s">
        <v>13</v>
      </c>
      <c r="C3262" s="107">
        <v>9764</v>
      </c>
      <c r="D3262" s="107">
        <v>42876</v>
      </c>
      <c r="E3262" s="107">
        <v>42891</v>
      </c>
      <c r="F3262" s="108">
        <v>42902</v>
      </c>
      <c r="G3262" s="109">
        <v>29500</v>
      </c>
      <c r="H3262" s="109">
        <v>21.01</v>
      </c>
      <c r="I3262" s="109">
        <v>0</v>
      </c>
      <c r="J3262" s="109">
        <f t="shared" si="50"/>
        <v>29521.01</v>
      </c>
    </row>
    <row r="3263" spans="1:10" s="102" customFormat="1" ht="18" customHeight="1" x14ac:dyDescent="0.2">
      <c r="A3263" s="106" t="s">
        <v>32</v>
      </c>
      <c r="B3263" s="106" t="s">
        <v>13</v>
      </c>
      <c r="C3263" s="107">
        <v>14389</v>
      </c>
      <c r="D3263" s="107">
        <v>42187</v>
      </c>
      <c r="E3263" s="107">
        <v>42193</v>
      </c>
      <c r="F3263" s="108">
        <v>42209</v>
      </c>
      <c r="G3263" s="109">
        <v>23000</v>
      </c>
      <c r="H3263" s="109">
        <v>14.06</v>
      </c>
      <c r="I3263" s="109">
        <v>0</v>
      </c>
      <c r="J3263" s="109">
        <f t="shared" si="50"/>
        <v>23014.06</v>
      </c>
    </row>
    <row r="3264" spans="1:10" s="102" customFormat="1" ht="18" customHeight="1" x14ac:dyDescent="0.2">
      <c r="A3264" s="106" t="s">
        <v>32</v>
      </c>
      <c r="B3264" s="106" t="s">
        <v>13</v>
      </c>
      <c r="C3264" s="107">
        <v>15122</v>
      </c>
      <c r="D3264" s="107">
        <v>42890</v>
      </c>
      <c r="E3264" s="107">
        <v>42913</v>
      </c>
      <c r="F3264" s="108">
        <v>42923</v>
      </c>
      <c r="G3264" s="109">
        <v>28500</v>
      </c>
      <c r="H3264" s="109">
        <v>25.77</v>
      </c>
      <c r="I3264" s="109">
        <v>0</v>
      </c>
      <c r="J3264" s="109">
        <f t="shared" si="50"/>
        <v>28525.77</v>
      </c>
    </row>
    <row r="3265" spans="1:10" s="102" customFormat="1" ht="18" customHeight="1" x14ac:dyDescent="0.2">
      <c r="A3265" s="106" t="s">
        <v>32</v>
      </c>
      <c r="B3265" s="106" t="s">
        <v>17</v>
      </c>
      <c r="C3265" s="107">
        <v>4747</v>
      </c>
      <c r="D3265" s="107">
        <v>42443</v>
      </c>
      <c r="E3265" s="107">
        <v>42457</v>
      </c>
      <c r="F3265" s="108">
        <v>42464</v>
      </c>
      <c r="G3265" s="109">
        <v>7000</v>
      </c>
      <c r="H3265" s="109">
        <v>4.03</v>
      </c>
      <c r="I3265" s="109">
        <v>0</v>
      </c>
      <c r="J3265" s="109">
        <f t="shared" si="50"/>
        <v>7004.03</v>
      </c>
    </row>
    <row r="3266" spans="1:10" s="102" customFormat="1" ht="18" customHeight="1" x14ac:dyDescent="0.2">
      <c r="A3266" s="106" t="s">
        <v>32</v>
      </c>
      <c r="B3266" s="106" t="s">
        <v>13</v>
      </c>
      <c r="C3266" s="107">
        <v>16834</v>
      </c>
      <c r="D3266" s="107">
        <v>43211</v>
      </c>
      <c r="E3266" s="107">
        <v>43228</v>
      </c>
      <c r="F3266" s="108">
        <v>43287</v>
      </c>
      <c r="G3266" s="109">
        <v>35000</v>
      </c>
      <c r="H3266" s="109">
        <v>72.88</v>
      </c>
      <c r="I3266" s="109">
        <v>0</v>
      </c>
      <c r="J3266" s="109">
        <f t="shared" si="50"/>
        <v>35072.879999999997</v>
      </c>
    </row>
    <row r="3267" spans="1:10" s="102" customFormat="1" ht="18" customHeight="1" x14ac:dyDescent="0.2">
      <c r="A3267" s="106" t="s">
        <v>32</v>
      </c>
      <c r="B3267" s="106" t="s">
        <v>17</v>
      </c>
      <c r="C3267" s="107">
        <v>10829</v>
      </c>
      <c r="D3267" s="107">
        <v>42604</v>
      </c>
      <c r="E3267" s="107">
        <v>42608</v>
      </c>
      <c r="F3267" s="108">
        <v>42622</v>
      </c>
      <c r="G3267" s="109">
        <v>18500</v>
      </c>
      <c r="H3267" s="109">
        <v>9.1199999999999992</v>
      </c>
      <c r="I3267" s="109">
        <v>0</v>
      </c>
      <c r="J3267" s="109">
        <f t="shared" si="50"/>
        <v>18509.12</v>
      </c>
    </row>
    <row r="3268" spans="1:10" s="102" customFormat="1" ht="18" customHeight="1" x14ac:dyDescent="0.2">
      <c r="A3268" s="106" t="s">
        <v>32</v>
      </c>
      <c r="B3268" s="106" t="s">
        <v>13</v>
      </c>
      <c r="C3268" s="107">
        <v>21006</v>
      </c>
      <c r="D3268" s="107">
        <v>42606</v>
      </c>
      <c r="E3268" s="107">
        <v>42608</v>
      </c>
      <c r="F3268" s="108">
        <v>42626</v>
      </c>
      <c r="G3268" s="109">
        <v>67000</v>
      </c>
      <c r="H3268" s="109">
        <v>36.71</v>
      </c>
      <c r="I3268" s="109">
        <v>0</v>
      </c>
      <c r="J3268" s="109">
        <f t="shared" si="50"/>
        <v>67036.710000000006</v>
      </c>
    </row>
    <row r="3269" spans="1:10" s="102" customFormat="1" ht="18" customHeight="1" x14ac:dyDescent="0.2">
      <c r="A3269" s="106" t="s">
        <v>35</v>
      </c>
      <c r="B3269" s="106" t="s">
        <v>13</v>
      </c>
      <c r="C3269" s="107">
        <v>21006</v>
      </c>
      <c r="D3269" s="107">
        <v>42606</v>
      </c>
      <c r="E3269" s="107">
        <v>42608</v>
      </c>
      <c r="F3269" s="108">
        <v>42626</v>
      </c>
      <c r="G3269" s="109">
        <v>34000</v>
      </c>
      <c r="H3269" s="109">
        <v>18.63</v>
      </c>
      <c r="I3269" s="109">
        <v>0</v>
      </c>
      <c r="J3269" s="109">
        <f t="shared" si="50"/>
        <v>34018.629999999997</v>
      </c>
    </row>
    <row r="3270" spans="1:10" s="102" customFormat="1" ht="18" customHeight="1" x14ac:dyDescent="0.2">
      <c r="A3270" s="106" t="s">
        <v>39</v>
      </c>
      <c r="B3270" s="106" t="s">
        <v>13</v>
      </c>
      <c r="C3270" s="107">
        <v>21006</v>
      </c>
      <c r="D3270" s="107">
        <v>42606</v>
      </c>
      <c r="E3270" s="107">
        <v>42608</v>
      </c>
      <c r="F3270" s="108">
        <v>42626</v>
      </c>
      <c r="G3270" s="109">
        <v>67000</v>
      </c>
      <c r="H3270" s="109">
        <v>36.71</v>
      </c>
      <c r="I3270" s="109">
        <v>0</v>
      </c>
      <c r="J3270" s="109">
        <f t="shared" si="50"/>
        <v>67036.710000000006</v>
      </c>
    </row>
    <row r="3271" spans="1:10" s="102" customFormat="1" ht="18" customHeight="1" x14ac:dyDescent="0.2">
      <c r="A3271" s="106" t="s">
        <v>32</v>
      </c>
      <c r="B3271" s="106" t="s">
        <v>17</v>
      </c>
      <c r="C3271" s="107">
        <v>17377</v>
      </c>
      <c r="D3271" s="107">
        <v>43307</v>
      </c>
      <c r="E3271" s="107">
        <v>43319</v>
      </c>
      <c r="F3271" s="108">
        <v>43333</v>
      </c>
      <c r="G3271" s="109">
        <v>15000</v>
      </c>
      <c r="H3271" s="109">
        <v>9.66</v>
      </c>
      <c r="I3271" s="109">
        <v>0</v>
      </c>
      <c r="J3271" s="109">
        <f t="shared" si="50"/>
        <v>15009.66</v>
      </c>
    </row>
    <row r="3272" spans="1:10" s="102" customFormat="1" ht="18" customHeight="1" x14ac:dyDescent="0.2">
      <c r="A3272" s="106" t="s">
        <v>32</v>
      </c>
      <c r="B3272" s="106" t="s">
        <v>13</v>
      </c>
      <c r="C3272" s="107">
        <v>10501</v>
      </c>
      <c r="D3272" s="107">
        <v>42714</v>
      </c>
      <c r="E3272" s="107">
        <v>42734</v>
      </c>
      <c r="F3272" s="108">
        <v>42765</v>
      </c>
      <c r="G3272" s="109">
        <v>23500</v>
      </c>
      <c r="H3272" s="109">
        <v>32.840000000000003</v>
      </c>
      <c r="I3272" s="109">
        <v>0</v>
      </c>
      <c r="J3272" s="109">
        <f t="shared" ref="J3272:J3335" si="51">+G3272+H3272+I3272</f>
        <v>23532.84</v>
      </c>
    </row>
    <row r="3273" spans="1:10" s="102" customFormat="1" ht="18" customHeight="1" x14ac:dyDescent="0.2">
      <c r="A3273" s="106" t="s">
        <v>40</v>
      </c>
      <c r="B3273" s="106" t="s">
        <v>13</v>
      </c>
      <c r="C3273" s="107">
        <v>42186</v>
      </c>
      <c r="D3273" s="107">
        <v>42208</v>
      </c>
      <c r="E3273" s="107">
        <v>42248</v>
      </c>
      <c r="F3273" s="108">
        <v>42248</v>
      </c>
      <c r="G3273" s="109">
        <v>5000</v>
      </c>
      <c r="H3273" s="109">
        <v>5.56</v>
      </c>
      <c r="I3273" s="109">
        <v>0</v>
      </c>
      <c r="J3273" s="109">
        <f t="shared" si="51"/>
        <v>5005.5600000000004</v>
      </c>
    </row>
    <row r="3274" spans="1:10" s="102" customFormat="1" ht="18" customHeight="1" x14ac:dyDescent="0.2">
      <c r="A3274" s="106" t="s">
        <v>32</v>
      </c>
      <c r="B3274" s="106" t="s">
        <v>17</v>
      </c>
      <c r="C3274" s="107">
        <v>13916</v>
      </c>
      <c r="D3274" s="107">
        <v>43109</v>
      </c>
      <c r="E3274" s="107">
        <v>43112</v>
      </c>
      <c r="F3274" s="108">
        <v>43329</v>
      </c>
      <c r="G3274" s="109">
        <v>32500</v>
      </c>
      <c r="H3274" s="109">
        <v>21.37</v>
      </c>
      <c r="I3274" s="109">
        <v>0</v>
      </c>
      <c r="J3274" s="109">
        <f t="shared" si="51"/>
        <v>32521.37</v>
      </c>
    </row>
    <row r="3275" spans="1:10" s="102" customFormat="1" ht="18" customHeight="1" x14ac:dyDescent="0.2">
      <c r="A3275" s="106" t="s">
        <v>32</v>
      </c>
      <c r="B3275" s="106" t="s">
        <v>13</v>
      </c>
      <c r="C3275" s="107">
        <v>14718</v>
      </c>
      <c r="D3275" s="107">
        <v>43001</v>
      </c>
      <c r="E3275" s="107">
        <v>43010</v>
      </c>
      <c r="F3275" s="108">
        <v>43024</v>
      </c>
      <c r="G3275" s="109">
        <v>64000</v>
      </c>
      <c r="H3275" s="109">
        <v>40.33</v>
      </c>
      <c r="I3275" s="109">
        <v>0</v>
      </c>
      <c r="J3275" s="109">
        <f t="shared" si="51"/>
        <v>64040.33</v>
      </c>
    </row>
    <row r="3276" spans="1:10" s="102" customFormat="1" ht="18" customHeight="1" x14ac:dyDescent="0.2">
      <c r="A3276" s="106" t="s">
        <v>32</v>
      </c>
      <c r="B3276" s="106" t="s">
        <v>13</v>
      </c>
      <c r="C3276" s="107">
        <v>9244</v>
      </c>
      <c r="D3276" s="107">
        <v>42352</v>
      </c>
      <c r="E3276" s="107">
        <v>42354</v>
      </c>
      <c r="F3276" s="108">
        <v>42374</v>
      </c>
      <c r="G3276" s="109">
        <v>17500</v>
      </c>
      <c r="H3276" s="109">
        <v>10.69</v>
      </c>
      <c r="I3276" s="109">
        <v>0</v>
      </c>
      <c r="J3276" s="109">
        <f t="shared" si="51"/>
        <v>17510.689999999999</v>
      </c>
    </row>
    <row r="3277" spans="1:10" s="102" customFormat="1" ht="18" customHeight="1" x14ac:dyDescent="0.2">
      <c r="A3277" s="106" t="s">
        <v>32</v>
      </c>
      <c r="B3277" s="106" t="s">
        <v>17</v>
      </c>
      <c r="C3277" s="107">
        <v>17709</v>
      </c>
      <c r="D3277" s="107">
        <v>43400</v>
      </c>
      <c r="E3277" s="107">
        <v>43406</v>
      </c>
      <c r="F3277" s="108">
        <v>43423</v>
      </c>
      <c r="G3277" s="109">
        <v>26000</v>
      </c>
      <c r="H3277" s="109">
        <v>16.38</v>
      </c>
      <c r="I3277" s="109">
        <v>0</v>
      </c>
      <c r="J3277" s="109">
        <f t="shared" si="51"/>
        <v>26016.38</v>
      </c>
    </row>
    <row r="3278" spans="1:10" s="102" customFormat="1" ht="18" customHeight="1" x14ac:dyDescent="0.2">
      <c r="A3278" s="106" t="s">
        <v>32</v>
      </c>
      <c r="B3278" s="106" t="s">
        <v>13</v>
      </c>
      <c r="C3278" s="107">
        <v>13297</v>
      </c>
      <c r="D3278" s="107">
        <v>42106</v>
      </c>
      <c r="E3278" s="107">
        <v>42129</v>
      </c>
      <c r="F3278" s="108">
        <v>42156</v>
      </c>
      <c r="G3278" s="109">
        <v>33500</v>
      </c>
      <c r="H3278" s="109">
        <v>46.53</v>
      </c>
      <c r="I3278" s="109">
        <v>0</v>
      </c>
      <c r="J3278" s="109">
        <f t="shared" si="51"/>
        <v>33546.53</v>
      </c>
    </row>
    <row r="3279" spans="1:10" s="102" customFormat="1" ht="18" customHeight="1" x14ac:dyDescent="0.2">
      <c r="A3279" s="106" t="s">
        <v>32</v>
      </c>
      <c r="B3279" s="106" t="s">
        <v>17</v>
      </c>
      <c r="C3279" s="107">
        <v>11438</v>
      </c>
      <c r="D3279" s="107">
        <v>42465</v>
      </c>
      <c r="E3279" s="107">
        <v>42468</v>
      </c>
      <c r="F3279" s="108">
        <v>42482</v>
      </c>
      <c r="G3279" s="109">
        <v>12000</v>
      </c>
      <c r="H3279" s="109">
        <v>5.59</v>
      </c>
      <c r="I3279" s="109">
        <v>0</v>
      </c>
      <c r="J3279" s="109">
        <f t="shared" si="51"/>
        <v>12005.59</v>
      </c>
    </row>
    <row r="3280" spans="1:10" s="102" customFormat="1" ht="18" customHeight="1" x14ac:dyDescent="0.2">
      <c r="A3280" s="106" t="s">
        <v>32</v>
      </c>
      <c r="B3280" s="106" t="s">
        <v>17</v>
      </c>
      <c r="C3280" s="107">
        <v>10449</v>
      </c>
      <c r="D3280" s="107">
        <v>43447</v>
      </c>
      <c r="E3280" s="107">
        <v>43472</v>
      </c>
      <c r="F3280" s="108">
        <v>43614</v>
      </c>
      <c r="G3280" s="109">
        <v>14500</v>
      </c>
      <c r="H3280" s="109">
        <v>65.150000000000006</v>
      </c>
      <c r="I3280" s="109">
        <v>0</v>
      </c>
      <c r="J3280" s="109">
        <f t="shared" si="51"/>
        <v>14565.15</v>
      </c>
    </row>
    <row r="3281" spans="1:10" s="102" customFormat="1" ht="18" customHeight="1" x14ac:dyDescent="0.2">
      <c r="A3281" s="106" t="s">
        <v>32</v>
      </c>
      <c r="B3281" s="106" t="s">
        <v>13</v>
      </c>
      <c r="C3281" s="107">
        <v>8815</v>
      </c>
      <c r="D3281" s="107">
        <v>43174</v>
      </c>
      <c r="E3281" s="107">
        <v>43182</v>
      </c>
      <c r="F3281" s="108">
        <v>43381</v>
      </c>
      <c r="G3281" s="109">
        <v>12375</v>
      </c>
      <c r="H3281" s="109">
        <v>19.21</v>
      </c>
      <c r="I3281" s="109">
        <v>4125</v>
      </c>
      <c r="J3281" s="109">
        <f t="shared" si="51"/>
        <v>16519.21</v>
      </c>
    </row>
    <row r="3282" spans="1:10" s="102" customFormat="1" ht="18" customHeight="1" x14ac:dyDescent="0.2">
      <c r="A3282" s="106" t="s">
        <v>32</v>
      </c>
      <c r="B3282" s="106" t="s">
        <v>17</v>
      </c>
      <c r="C3282" s="107">
        <v>10104</v>
      </c>
      <c r="D3282" s="107">
        <v>42390</v>
      </c>
      <c r="E3282" s="107">
        <v>42391</v>
      </c>
      <c r="F3282" s="108">
        <v>42409</v>
      </c>
      <c r="G3282" s="109">
        <v>11500</v>
      </c>
      <c r="H3282" s="109">
        <v>6.07</v>
      </c>
      <c r="I3282" s="109">
        <v>0</v>
      </c>
      <c r="J3282" s="109">
        <f t="shared" si="51"/>
        <v>11506.07</v>
      </c>
    </row>
    <row r="3283" spans="1:10" s="102" customFormat="1" ht="18" customHeight="1" x14ac:dyDescent="0.2">
      <c r="A3283" s="106" t="s">
        <v>32</v>
      </c>
      <c r="B3283" s="106" t="s">
        <v>13</v>
      </c>
      <c r="C3283" s="107">
        <v>13463</v>
      </c>
      <c r="D3283" s="107">
        <v>43333</v>
      </c>
      <c r="E3283" s="107">
        <v>43350</v>
      </c>
      <c r="F3283" s="108">
        <v>43473</v>
      </c>
      <c r="G3283" s="109">
        <v>27500</v>
      </c>
      <c r="H3283" s="109">
        <v>105.48</v>
      </c>
      <c r="I3283" s="109">
        <v>0</v>
      </c>
      <c r="J3283" s="109">
        <f t="shared" si="51"/>
        <v>27605.48</v>
      </c>
    </row>
    <row r="3284" spans="1:10" s="102" customFormat="1" ht="18" customHeight="1" x14ac:dyDescent="0.2">
      <c r="A3284" s="106" t="s">
        <v>32</v>
      </c>
      <c r="B3284" s="106" t="s">
        <v>17</v>
      </c>
      <c r="C3284" s="107">
        <v>11598</v>
      </c>
      <c r="D3284" s="107">
        <v>42388</v>
      </c>
      <c r="E3284" s="107">
        <v>42436</v>
      </c>
      <c r="F3284" s="108">
        <v>42478</v>
      </c>
      <c r="G3284" s="109">
        <v>10000</v>
      </c>
      <c r="H3284" s="109">
        <v>25</v>
      </c>
      <c r="I3284" s="109">
        <v>0</v>
      </c>
      <c r="J3284" s="109">
        <f t="shared" si="51"/>
        <v>10025</v>
      </c>
    </row>
    <row r="3285" spans="1:10" s="102" customFormat="1" ht="18" customHeight="1" x14ac:dyDescent="0.2">
      <c r="A3285" s="106" t="s">
        <v>32</v>
      </c>
      <c r="B3285" s="106" t="s">
        <v>17</v>
      </c>
      <c r="C3285" s="107">
        <v>9534</v>
      </c>
      <c r="D3285" s="107">
        <v>41784</v>
      </c>
      <c r="E3285" s="107">
        <v>41806</v>
      </c>
      <c r="F3285" s="108">
        <v>41837</v>
      </c>
      <c r="G3285" s="109">
        <v>9500</v>
      </c>
      <c r="H3285" s="109">
        <v>13.99</v>
      </c>
      <c r="I3285" s="109">
        <v>0</v>
      </c>
      <c r="J3285" s="109">
        <f t="shared" si="51"/>
        <v>9513.99</v>
      </c>
    </row>
    <row r="3286" spans="1:10" s="102" customFormat="1" ht="18" customHeight="1" x14ac:dyDescent="0.2">
      <c r="A3286" s="106" t="s">
        <v>32</v>
      </c>
      <c r="B3286" s="106" t="s">
        <v>13</v>
      </c>
      <c r="C3286" s="107">
        <v>10119</v>
      </c>
      <c r="D3286" s="107">
        <v>42602</v>
      </c>
      <c r="E3286" s="107">
        <v>42612</v>
      </c>
      <c r="F3286" s="108">
        <v>42620</v>
      </c>
      <c r="G3286" s="109">
        <v>14500</v>
      </c>
      <c r="H3286" s="109">
        <v>7.15</v>
      </c>
      <c r="I3286" s="109">
        <v>0</v>
      </c>
      <c r="J3286" s="109">
        <f t="shared" si="51"/>
        <v>14507.15</v>
      </c>
    </row>
    <row r="3287" spans="1:10" s="102" customFormat="1" ht="18" customHeight="1" x14ac:dyDescent="0.2">
      <c r="A3287" s="106" t="s">
        <v>32</v>
      </c>
      <c r="B3287" s="106" t="s">
        <v>13</v>
      </c>
      <c r="C3287" s="107">
        <v>12671</v>
      </c>
      <c r="D3287" s="107">
        <v>42754</v>
      </c>
      <c r="E3287" s="107">
        <v>42761</v>
      </c>
      <c r="F3287" s="108">
        <v>42779</v>
      </c>
      <c r="G3287" s="109">
        <v>20500</v>
      </c>
      <c r="H3287" s="109">
        <v>14.04</v>
      </c>
      <c r="I3287" s="109">
        <v>0</v>
      </c>
      <c r="J3287" s="109">
        <f t="shared" si="51"/>
        <v>20514.04</v>
      </c>
    </row>
    <row r="3288" spans="1:10" s="102" customFormat="1" ht="18" customHeight="1" x14ac:dyDescent="0.2">
      <c r="A3288" s="106" t="s">
        <v>37</v>
      </c>
      <c r="B3288" s="106" t="s">
        <v>13</v>
      </c>
      <c r="C3288" s="107">
        <v>20223</v>
      </c>
      <c r="D3288" s="107">
        <v>43064</v>
      </c>
      <c r="E3288" s="107">
        <v>43081</v>
      </c>
      <c r="F3288" s="108">
        <v>43082</v>
      </c>
      <c r="G3288" s="109">
        <v>20000</v>
      </c>
      <c r="H3288" s="109">
        <f>4.93+4.93</f>
        <v>9.86</v>
      </c>
      <c r="I3288" s="109">
        <v>0</v>
      </c>
      <c r="J3288" s="109">
        <f t="shared" si="51"/>
        <v>20009.86</v>
      </c>
    </row>
    <row r="3289" spans="1:10" s="102" customFormat="1" ht="18" customHeight="1" x14ac:dyDescent="0.2">
      <c r="A3289" s="106" t="s">
        <v>32</v>
      </c>
      <c r="B3289" s="106" t="s">
        <v>17</v>
      </c>
      <c r="C3289" s="107">
        <v>17195</v>
      </c>
      <c r="D3289" s="107">
        <v>42669</v>
      </c>
      <c r="E3289" s="107">
        <v>42674</v>
      </c>
      <c r="F3289" s="108">
        <v>42711</v>
      </c>
      <c r="G3289" s="109">
        <v>32000</v>
      </c>
      <c r="H3289" s="109">
        <v>36.82</v>
      </c>
      <c r="I3289" s="109">
        <v>0</v>
      </c>
      <c r="J3289" s="109">
        <f t="shared" si="51"/>
        <v>32036.82</v>
      </c>
    </row>
    <row r="3290" spans="1:10" s="102" customFormat="1" ht="18" customHeight="1" x14ac:dyDescent="0.2">
      <c r="A3290" s="106" t="s">
        <v>32</v>
      </c>
      <c r="B3290" s="106" t="s">
        <v>17</v>
      </c>
      <c r="C3290" s="107">
        <v>17098</v>
      </c>
      <c r="D3290" s="107">
        <v>42773</v>
      </c>
      <c r="E3290" s="107">
        <v>42776</v>
      </c>
      <c r="F3290" s="108">
        <v>42830</v>
      </c>
      <c r="G3290" s="109">
        <v>20500</v>
      </c>
      <c r="H3290" s="109">
        <v>32.01</v>
      </c>
      <c r="I3290" s="109">
        <v>0</v>
      </c>
      <c r="J3290" s="109">
        <f t="shared" si="51"/>
        <v>20532.009999999998</v>
      </c>
    </row>
    <row r="3291" spans="1:10" s="102" customFormat="1" ht="18" customHeight="1" x14ac:dyDescent="0.2">
      <c r="A3291" s="106" t="s">
        <v>32</v>
      </c>
      <c r="B3291" s="106" t="s">
        <v>13</v>
      </c>
      <c r="C3291" s="107">
        <v>11541</v>
      </c>
      <c r="D3291" s="107">
        <v>42880</v>
      </c>
      <c r="E3291" s="107">
        <v>42909</v>
      </c>
      <c r="F3291" s="108">
        <v>42933</v>
      </c>
      <c r="G3291" s="109">
        <v>22500</v>
      </c>
      <c r="H3291" s="109">
        <v>32.68</v>
      </c>
      <c r="I3291" s="109">
        <v>0</v>
      </c>
      <c r="J3291" s="109">
        <f t="shared" si="51"/>
        <v>22532.68</v>
      </c>
    </row>
    <row r="3292" spans="1:10" s="102" customFormat="1" ht="18" customHeight="1" x14ac:dyDescent="0.2">
      <c r="A3292" s="106" t="s">
        <v>32</v>
      </c>
      <c r="B3292" s="106" t="s">
        <v>17</v>
      </c>
      <c r="C3292" s="107">
        <v>10553</v>
      </c>
      <c r="D3292" s="107">
        <v>42033</v>
      </c>
      <c r="E3292" s="107">
        <v>42041</v>
      </c>
      <c r="F3292" s="108">
        <v>42087</v>
      </c>
      <c r="G3292" s="109">
        <v>5000</v>
      </c>
      <c r="H3292" s="109">
        <v>7.5</v>
      </c>
      <c r="I3292" s="109">
        <v>0</v>
      </c>
      <c r="J3292" s="109">
        <f t="shared" si="51"/>
        <v>5007.5</v>
      </c>
    </row>
    <row r="3293" spans="1:10" s="102" customFormat="1" ht="18" customHeight="1" x14ac:dyDescent="0.2">
      <c r="A3293" s="106" t="s">
        <v>32</v>
      </c>
      <c r="B3293" s="106" t="s">
        <v>13</v>
      </c>
      <c r="C3293" s="107">
        <v>9332</v>
      </c>
      <c r="D3293" s="107">
        <v>42516</v>
      </c>
      <c r="E3293" s="107">
        <v>42522</v>
      </c>
      <c r="F3293" s="108">
        <v>42542</v>
      </c>
      <c r="G3293" s="109">
        <v>15000</v>
      </c>
      <c r="H3293" s="109">
        <v>10.68</v>
      </c>
      <c r="I3293" s="109">
        <v>0</v>
      </c>
      <c r="J3293" s="109">
        <f t="shared" si="51"/>
        <v>15010.68</v>
      </c>
    </row>
    <row r="3294" spans="1:10" s="102" customFormat="1" ht="18" customHeight="1" x14ac:dyDescent="0.2">
      <c r="A3294" s="106" t="s">
        <v>32</v>
      </c>
      <c r="B3294" s="106" t="s">
        <v>13</v>
      </c>
      <c r="C3294" s="107">
        <v>14929</v>
      </c>
      <c r="D3294" s="107">
        <v>41851</v>
      </c>
      <c r="E3294" s="107">
        <v>41859</v>
      </c>
      <c r="F3294" s="108">
        <v>41891</v>
      </c>
      <c r="G3294" s="109">
        <v>17000</v>
      </c>
      <c r="H3294" s="109">
        <v>18.89</v>
      </c>
      <c r="I3294" s="109">
        <v>0</v>
      </c>
      <c r="J3294" s="109">
        <f t="shared" si="51"/>
        <v>17018.89</v>
      </c>
    </row>
    <row r="3295" spans="1:10" s="102" customFormat="1" ht="18" customHeight="1" x14ac:dyDescent="0.2">
      <c r="A3295" s="106" t="s">
        <v>32</v>
      </c>
      <c r="B3295" s="106" t="s">
        <v>13</v>
      </c>
      <c r="C3295" s="107">
        <v>11405</v>
      </c>
      <c r="D3295" s="107">
        <v>42863</v>
      </c>
      <c r="E3295" s="107">
        <v>42867</v>
      </c>
      <c r="F3295" s="108">
        <v>42881</v>
      </c>
      <c r="G3295" s="109">
        <v>17500</v>
      </c>
      <c r="H3295" s="109">
        <v>8.64</v>
      </c>
      <c r="I3295" s="109">
        <v>0</v>
      </c>
      <c r="J3295" s="109">
        <f t="shared" si="51"/>
        <v>17508.64</v>
      </c>
    </row>
    <row r="3296" spans="1:10" s="102" customFormat="1" ht="18" customHeight="1" x14ac:dyDescent="0.2">
      <c r="A3296" s="106" t="s">
        <v>32</v>
      </c>
      <c r="B3296" s="106" t="s">
        <v>13</v>
      </c>
      <c r="C3296" s="107">
        <v>9549</v>
      </c>
      <c r="D3296" s="107">
        <v>41950</v>
      </c>
      <c r="E3296" s="107">
        <v>41968</v>
      </c>
      <c r="F3296" s="108">
        <v>41990</v>
      </c>
      <c r="G3296" s="109">
        <v>14000</v>
      </c>
      <c r="H3296" s="109">
        <v>15.56</v>
      </c>
      <c r="I3296" s="109">
        <v>0</v>
      </c>
      <c r="J3296" s="109">
        <f t="shared" si="51"/>
        <v>14015.56</v>
      </c>
    </row>
    <row r="3297" spans="1:10" s="102" customFormat="1" ht="18" customHeight="1" x14ac:dyDescent="0.2">
      <c r="A3297" s="106" t="s">
        <v>32</v>
      </c>
      <c r="B3297" s="106" t="s">
        <v>13</v>
      </c>
      <c r="C3297" s="107">
        <v>12679</v>
      </c>
      <c r="D3297" s="107">
        <v>43043</v>
      </c>
      <c r="E3297" s="107">
        <v>43047</v>
      </c>
      <c r="F3297" s="108">
        <v>43075</v>
      </c>
      <c r="G3297" s="109">
        <v>37000</v>
      </c>
      <c r="H3297" s="109">
        <v>32.44</v>
      </c>
      <c r="I3297" s="109">
        <v>0</v>
      </c>
      <c r="J3297" s="109">
        <f t="shared" si="51"/>
        <v>37032.44</v>
      </c>
    </row>
    <row r="3298" spans="1:10" s="102" customFormat="1" ht="18" customHeight="1" x14ac:dyDescent="0.2">
      <c r="A3298" s="106" t="s">
        <v>32</v>
      </c>
      <c r="B3298" s="106" t="s">
        <v>17</v>
      </c>
      <c r="C3298" s="107">
        <v>8180</v>
      </c>
      <c r="D3298" s="107">
        <v>42209</v>
      </c>
      <c r="E3298" s="107">
        <v>42221</v>
      </c>
      <c r="F3298" s="108">
        <v>42250</v>
      </c>
      <c r="G3298" s="109">
        <v>8500</v>
      </c>
      <c r="H3298" s="109">
        <v>9.69</v>
      </c>
      <c r="I3298" s="109">
        <v>0</v>
      </c>
      <c r="J3298" s="109">
        <f t="shared" si="51"/>
        <v>8509.69</v>
      </c>
    </row>
    <row r="3299" spans="1:10" s="102" customFormat="1" ht="18" customHeight="1" x14ac:dyDescent="0.2">
      <c r="A3299" s="106" t="s">
        <v>31</v>
      </c>
      <c r="B3299" s="106" t="s">
        <v>13</v>
      </c>
      <c r="C3299" s="107">
        <v>27749</v>
      </c>
      <c r="D3299" s="107">
        <v>43118</v>
      </c>
      <c r="E3299" s="107">
        <v>43122</v>
      </c>
      <c r="F3299" s="108">
        <v>43243</v>
      </c>
      <c r="G3299" s="109">
        <v>39000</v>
      </c>
      <c r="H3299" s="109">
        <v>125.01</v>
      </c>
      <c r="I3299" s="109">
        <v>0</v>
      </c>
      <c r="J3299" s="109">
        <f t="shared" si="51"/>
        <v>39125.01</v>
      </c>
    </row>
    <row r="3300" spans="1:10" s="102" customFormat="1" ht="18" customHeight="1" x14ac:dyDescent="0.2">
      <c r="A3300" s="106" t="s">
        <v>32</v>
      </c>
      <c r="B3300" s="106" t="s">
        <v>13</v>
      </c>
      <c r="C3300" s="107">
        <v>14763</v>
      </c>
      <c r="D3300" s="107">
        <v>42284</v>
      </c>
      <c r="E3300" s="107">
        <v>42291</v>
      </c>
      <c r="F3300" s="108">
        <v>42298</v>
      </c>
      <c r="G3300" s="109">
        <v>57000</v>
      </c>
      <c r="H3300" s="109">
        <v>22.17</v>
      </c>
      <c r="I3300" s="109">
        <v>0</v>
      </c>
      <c r="J3300" s="109">
        <f t="shared" si="51"/>
        <v>57022.17</v>
      </c>
    </row>
    <row r="3301" spans="1:10" s="102" customFormat="1" ht="18" customHeight="1" x14ac:dyDescent="0.2">
      <c r="A3301" s="106" t="s">
        <v>32</v>
      </c>
      <c r="B3301" s="106" t="s">
        <v>13</v>
      </c>
      <c r="C3301" s="107">
        <v>16382</v>
      </c>
      <c r="D3301" s="107">
        <v>41885</v>
      </c>
      <c r="E3301" s="107">
        <v>41886</v>
      </c>
      <c r="F3301" s="108">
        <v>41946</v>
      </c>
      <c r="G3301" s="109">
        <v>23500</v>
      </c>
      <c r="H3301" s="109">
        <v>39.82</v>
      </c>
      <c r="I3301" s="109">
        <v>0</v>
      </c>
      <c r="J3301" s="109">
        <f t="shared" si="51"/>
        <v>23539.82</v>
      </c>
    </row>
    <row r="3302" spans="1:10" s="102" customFormat="1" ht="18" customHeight="1" x14ac:dyDescent="0.2">
      <c r="A3302" s="106" t="s">
        <v>31</v>
      </c>
      <c r="B3302" s="106" t="s">
        <v>13</v>
      </c>
      <c r="C3302" s="107">
        <v>20882</v>
      </c>
      <c r="D3302" s="107">
        <v>42184</v>
      </c>
      <c r="E3302" s="107">
        <v>42186</v>
      </c>
      <c r="F3302" s="108">
        <v>42394</v>
      </c>
      <c r="G3302" s="109">
        <v>43000</v>
      </c>
      <c r="H3302" s="109">
        <v>103.9</v>
      </c>
      <c r="I3302" s="109">
        <v>0</v>
      </c>
      <c r="J3302" s="109">
        <f t="shared" si="51"/>
        <v>43103.9</v>
      </c>
    </row>
    <row r="3303" spans="1:10" s="102" customFormat="1" ht="18" customHeight="1" x14ac:dyDescent="0.2">
      <c r="A3303" s="106" t="s">
        <v>37</v>
      </c>
      <c r="B3303" s="106" t="s">
        <v>13</v>
      </c>
      <c r="C3303" s="107">
        <v>21013</v>
      </c>
      <c r="D3303" s="107">
        <v>42247</v>
      </c>
      <c r="E3303" s="107">
        <v>42284</v>
      </c>
      <c r="F3303" s="108">
        <v>42284</v>
      </c>
      <c r="G3303" s="109">
        <v>20000</v>
      </c>
      <c r="H3303" s="109">
        <f>10.28+10.28</f>
        <v>20.56</v>
      </c>
      <c r="I3303" s="109">
        <v>0</v>
      </c>
      <c r="J3303" s="109">
        <f t="shared" si="51"/>
        <v>20020.560000000001</v>
      </c>
    </row>
    <row r="3304" spans="1:10" s="102" customFormat="1" ht="18" customHeight="1" x14ac:dyDescent="0.2">
      <c r="A3304" s="106" t="s">
        <v>32</v>
      </c>
      <c r="B3304" s="106" t="s">
        <v>13</v>
      </c>
      <c r="C3304" s="107">
        <v>16798</v>
      </c>
      <c r="D3304" s="107">
        <v>42806</v>
      </c>
      <c r="E3304" s="107">
        <v>42808</v>
      </c>
      <c r="F3304" s="108">
        <v>42823</v>
      </c>
      <c r="G3304" s="109">
        <v>25500</v>
      </c>
      <c r="H3304" s="109">
        <v>11.88</v>
      </c>
      <c r="I3304" s="109">
        <v>0</v>
      </c>
      <c r="J3304" s="109">
        <f t="shared" si="51"/>
        <v>25511.88</v>
      </c>
    </row>
    <row r="3305" spans="1:10" s="102" customFormat="1" ht="18" customHeight="1" x14ac:dyDescent="0.2">
      <c r="A3305" s="106" t="s">
        <v>32</v>
      </c>
      <c r="B3305" s="106" t="s">
        <v>13</v>
      </c>
      <c r="C3305" s="107">
        <v>10922</v>
      </c>
      <c r="D3305" s="107">
        <v>41942</v>
      </c>
      <c r="E3305" s="107">
        <v>41956</v>
      </c>
      <c r="F3305" s="108">
        <v>41977</v>
      </c>
      <c r="G3305" s="109">
        <v>12500</v>
      </c>
      <c r="H3305" s="109">
        <v>12.15</v>
      </c>
      <c r="I3305" s="109">
        <v>0</v>
      </c>
      <c r="J3305" s="109">
        <f t="shared" si="51"/>
        <v>12512.15</v>
      </c>
    </row>
    <row r="3306" spans="1:10" s="102" customFormat="1" ht="18" customHeight="1" x14ac:dyDescent="0.2">
      <c r="A3306" s="106" t="s">
        <v>32</v>
      </c>
      <c r="B3306" s="106" t="s">
        <v>17</v>
      </c>
      <c r="C3306" s="107">
        <v>5651</v>
      </c>
      <c r="D3306" s="107">
        <v>42562</v>
      </c>
      <c r="E3306" s="107">
        <v>42572</v>
      </c>
      <c r="F3306" s="108">
        <v>42601</v>
      </c>
      <c r="G3306" s="109">
        <v>8000</v>
      </c>
      <c r="H3306" s="109">
        <v>8.5500000000000007</v>
      </c>
      <c r="I3306" s="109">
        <v>0</v>
      </c>
      <c r="J3306" s="109">
        <f t="shared" si="51"/>
        <v>8008.55</v>
      </c>
    </row>
    <row r="3307" spans="1:10" s="102" customFormat="1" ht="18" customHeight="1" x14ac:dyDescent="0.2">
      <c r="A3307" s="106" t="s">
        <v>32</v>
      </c>
      <c r="B3307" s="106" t="s">
        <v>13</v>
      </c>
      <c r="C3307" s="107">
        <v>16441</v>
      </c>
      <c r="D3307" s="107">
        <v>42380</v>
      </c>
      <c r="E3307" s="107">
        <v>42382</v>
      </c>
      <c r="F3307" s="108">
        <v>42410</v>
      </c>
      <c r="G3307" s="109">
        <v>14500</v>
      </c>
      <c r="H3307" s="109">
        <v>12.08</v>
      </c>
      <c r="I3307" s="109">
        <v>0</v>
      </c>
      <c r="J3307" s="109">
        <f t="shared" si="51"/>
        <v>14512.08</v>
      </c>
    </row>
    <row r="3308" spans="1:10" s="102" customFormat="1" ht="18" customHeight="1" x14ac:dyDescent="0.2">
      <c r="A3308" s="106" t="s">
        <v>37</v>
      </c>
      <c r="B3308" s="106" t="s">
        <v>13</v>
      </c>
      <c r="C3308" s="107">
        <v>16441</v>
      </c>
      <c r="D3308" s="107">
        <v>42380</v>
      </c>
      <c r="E3308" s="107">
        <v>42404</v>
      </c>
      <c r="F3308" s="108">
        <v>42410</v>
      </c>
      <c r="G3308" s="109">
        <v>20000</v>
      </c>
      <c r="H3308" s="109">
        <f>8.33+8.33</f>
        <v>16.66</v>
      </c>
      <c r="I3308" s="109">
        <v>0</v>
      </c>
      <c r="J3308" s="109">
        <f t="shared" si="51"/>
        <v>20016.66</v>
      </c>
    </row>
    <row r="3309" spans="1:10" s="102" customFormat="1" ht="18" customHeight="1" x14ac:dyDescent="0.2">
      <c r="A3309" s="106" t="s">
        <v>32</v>
      </c>
      <c r="B3309" s="106" t="s">
        <v>17</v>
      </c>
      <c r="C3309" s="107">
        <v>15442</v>
      </c>
      <c r="D3309" s="107">
        <v>42798</v>
      </c>
      <c r="E3309" s="107">
        <v>42803</v>
      </c>
      <c r="F3309" s="108">
        <v>42831</v>
      </c>
      <c r="G3309" s="109">
        <v>14500</v>
      </c>
      <c r="H3309" s="109">
        <v>13.1</v>
      </c>
      <c r="I3309" s="109">
        <v>0</v>
      </c>
      <c r="J3309" s="109">
        <f t="shared" si="51"/>
        <v>14513.1</v>
      </c>
    </row>
    <row r="3310" spans="1:10" s="102" customFormat="1" ht="18" customHeight="1" x14ac:dyDescent="0.2">
      <c r="A3310" s="106" t="s">
        <v>32</v>
      </c>
      <c r="B3310" s="106" t="s">
        <v>13</v>
      </c>
      <c r="C3310" s="107">
        <v>5894</v>
      </c>
      <c r="D3310" s="107">
        <v>42091</v>
      </c>
      <c r="E3310" s="107">
        <v>42096</v>
      </c>
      <c r="F3310" s="108">
        <v>42130</v>
      </c>
      <c r="G3310" s="109">
        <v>12500</v>
      </c>
      <c r="H3310" s="109">
        <v>13.56</v>
      </c>
      <c r="I3310" s="109">
        <v>0</v>
      </c>
      <c r="J3310" s="109">
        <f t="shared" si="51"/>
        <v>12513.56</v>
      </c>
    </row>
    <row r="3311" spans="1:10" s="102" customFormat="1" ht="18" customHeight="1" x14ac:dyDescent="0.2">
      <c r="A3311" s="106" t="s">
        <v>32</v>
      </c>
      <c r="B3311" s="106" t="s">
        <v>13</v>
      </c>
      <c r="C3311" s="107">
        <v>11503</v>
      </c>
      <c r="D3311" s="107">
        <v>42908</v>
      </c>
      <c r="E3311" s="107">
        <v>42921</v>
      </c>
      <c r="F3311" s="108">
        <v>42972</v>
      </c>
      <c r="G3311" s="109">
        <v>12000</v>
      </c>
      <c r="H3311" s="109">
        <v>21.04</v>
      </c>
      <c r="I3311" s="109">
        <v>0</v>
      </c>
      <c r="J3311" s="109">
        <f t="shared" si="51"/>
        <v>12021.04</v>
      </c>
    </row>
    <row r="3312" spans="1:10" s="102" customFormat="1" ht="18" customHeight="1" x14ac:dyDescent="0.2">
      <c r="A3312" s="106" t="s">
        <v>32</v>
      </c>
      <c r="B3312" s="106" t="s">
        <v>17</v>
      </c>
      <c r="C3312" s="107">
        <v>13931</v>
      </c>
      <c r="D3312" s="107">
        <v>43238</v>
      </c>
      <c r="E3312" s="107">
        <v>43242</v>
      </c>
      <c r="F3312" s="108">
        <v>43264</v>
      </c>
      <c r="G3312" s="109">
        <v>22000</v>
      </c>
      <c r="H3312" s="109">
        <v>15.67</v>
      </c>
      <c r="I3312" s="109">
        <v>0</v>
      </c>
      <c r="J3312" s="109">
        <f t="shared" si="51"/>
        <v>22015.67</v>
      </c>
    </row>
    <row r="3313" spans="1:10" s="102" customFormat="1" ht="18" customHeight="1" x14ac:dyDescent="0.2">
      <c r="A3313" s="106" t="s">
        <v>32</v>
      </c>
      <c r="B3313" s="106" t="s">
        <v>17</v>
      </c>
      <c r="C3313" s="107">
        <v>6475</v>
      </c>
      <c r="D3313" s="107">
        <v>42732</v>
      </c>
      <c r="E3313" s="107">
        <v>42748</v>
      </c>
      <c r="F3313" s="108">
        <v>42786</v>
      </c>
      <c r="G3313" s="109">
        <v>8500</v>
      </c>
      <c r="H3313" s="109">
        <v>12.6</v>
      </c>
      <c r="I3313" s="109">
        <v>0</v>
      </c>
      <c r="J3313" s="109">
        <f t="shared" si="51"/>
        <v>8512.6</v>
      </c>
    </row>
    <row r="3314" spans="1:10" s="102" customFormat="1" ht="18" customHeight="1" x14ac:dyDescent="0.2">
      <c r="A3314" s="106" t="s">
        <v>32</v>
      </c>
      <c r="B3314" s="106" t="s">
        <v>17</v>
      </c>
      <c r="C3314" s="107">
        <v>10764</v>
      </c>
      <c r="D3314" s="107">
        <v>42508</v>
      </c>
      <c r="E3314" s="107">
        <v>42521</v>
      </c>
      <c r="F3314" s="108">
        <v>42530</v>
      </c>
      <c r="G3314" s="109">
        <v>13000</v>
      </c>
      <c r="H3314" s="109">
        <v>7.84</v>
      </c>
      <c r="I3314" s="109">
        <v>0</v>
      </c>
      <c r="J3314" s="109">
        <f t="shared" si="51"/>
        <v>13007.84</v>
      </c>
    </row>
    <row r="3315" spans="1:10" s="102" customFormat="1" ht="18" customHeight="1" x14ac:dyDescent="0.2">
      <c r="A3315" s="106" t="s">
        <v>32</v>
      </c>
      <c r="B3315" s="106" t="s">
        <v>13</v>
      </c>
      <c r="C3315" s="107">
        <v>11193</v>
      </c>
      <c r="D3315" s="107">
        <v>42912</v>
      </c>
      <c r="E3315" s="107">
        <v>42928</v>
      </c>
      <c r="F3315" s="108">
        <v>42948</v>
      </c>
      <c r="G3315" s="109">
        <v>16000</v>
      </c>
      <c r="H3315" s="109">
        <v>15.78</v>
      </c>
      <c r="I3315" s="109">
        <v>0</v>
      </c>
      <c r="J3315" s="109">
        <f t="shared" si="51"/>
        <v>16015.78</v>
      </c>
    </row>
    <row r="3316" spans="1:10" s="102" customFormat="1" ht="18" customHeight="1" x14ac:dyDescent="0.2">
      <c r="A3316" s="106" t="s">
        <v>32</v>
      </c>
      <c r="B3316" s="106" t="s">
        <v>17</v>
      </c>
      <c r="C3316" s="107">
        <v>13561</v>
      </c>
      <c r="D3316" s="107">
        <v>43338</v>
      </c>
      <c r="E3316" s="107">
        <v>43340</v>
      </c>
      <c r="F3316" s="108">
        <v>43367</v>
      </c>
      <c r="G3316" s="109">
        <v>19500</v>
      </c>
      <c r="H3316" s="109">
        <v>15.5</v>
      </c>
      <c r="I3316" s="109">
        <v>0</v>
      </c>
      <c r="J3316" s="109">
        <f t="shared" si="51"/>
        <v>19515.5</v>
      </c>
    </row>
    <row r="3317" spans="1:10" s="102" customFormat="1" ht="18" customHeight="1" x14ac:dyDescent="0.2">
      <c r="A3317" s="106" t="s">
        <v>32</v>
      </c>
      <c r="B3317" s="106" t="s">
        <v>13</v>
      </c>
      <c r="C3317" s="107">
        <v>13528</v>
      </c>
      <c r="D3317" s="107">
        <v>43375</v>
      </c>
      <c r="E3317" s="107">
        <v>43389</v>
      </c>
      <c r="F3317" s="108">
        <v>43530</v>
      </c>
      <c r="G3317" s="109">
        <v>25000</v>
      </c>
      <c r="H3317" s="109">
        <v>33.56</v>
      </c>
      <c r="I3317" s="109">
        <v>0</v>
      </c>
      <c r="J3317" s="109">
        <f t="shared" si="51"/>
        <v>25033.56</v>
      </c>
    </row>
    <row r="3318" spans="1:10" s="102" customFormat="1" ht="18" customHeight="1" x14ac:dyDescent="0.2">
      <c r="A3318" s="106" t="s">
        <v>32</v>
      </c>
      <c r="B3318" s="106" t="s">
        <v>17</v>
      </c>
      <c r="C3318" s="107">
        <v>12984</v>
      </c>
      <c r="D3318" s="107">
        <v>43203</v>
      </c>
      <c r="E3318" s="107">
        <v>43207</v>
      </c>
      <c r="F3318" s="108">
        <v>43216</v>
      </c>
      <c r="G3318" s="109">
        <v>19000</v>
      </c>
      <c r="H3318" s="109">
        <v>6.77</v>
      </c>
      <c r="I3318" s="109">
        <v>0</v>
      </c>
      <c r="J3318" s="109">
        <f t="shared" si="51"/>
        <v>19006.77</v>
      </c>
    </row>
    <row r="3319" spans="1:10" s="102" customFormat="1" ht="18" customHeight="1" x14ac:dyDescent="0.2">
      <c r="A3319" s="106" t="s">
        <v>32</v>
      </c>
      <c r="B3319" s="106" t="s">
        <v>17</v>
      </c>
      <c r="C3319" s="107">
        <v>8180</v>
      </c>
      <c r="D3319" s="107">
        <v>41642</v>
      </c>
      <c r="E3319" s="107">
        <v>41655</v>
      </c>
      <c r="F3319" s="108">
        <v>41674</v>
      </c>
      <c r="G3319" s="109">
        <v>9000</v>
      </c>
      <c r="H3319" s="109">
        <v>8.01</v>
      </c>
      <c r="I3319" s="109">
        <v>0</v>
      </c>
      <c r="J3319" s="109">
        <f t="shared" si="51"/>
        <v>9008.01</v>
      </c>
    </row>
    <row r="3320" spans="1:10" s="102" customFormat="1" ht="18" customHeight="1" x14ac:dyDescent="0.2">
      <c r="A3320" s="106" t="s">
        <v>32</v>
      </c>
      <c r="B3320" s="106" t="s">
        <v>13</v>
      </c>
      <c r="C3320" s="107">
        <v>13820</v>
      </c>
      <c r="D3320" s="107">
        <v>42633</v>
      </c>
      <c r="E3320" s="107">
        <v>42640</v>
      </c>
      <c r="F3320" s="108">
        <v>42647</v>
      </c>
      <c r="G3320" s="109">
        <v>21000</v>
      </c>
      <c r="H3320" s="109">
        <v>8.0500000000000007</v>
      </c>
      <c r="I3320" s="109">
        <v>0</v>
      </c>
      <c r="J3320" s="109">
        <f t="shared" si="51"/>
        <v>21008.05</v>
      </c>
    </row>
    <row r="3321" spans="1:10" s="102" customFormat="1" ht="18" customHeight="1" x14ac:dyDescent="0.2">
      <c r="A3321" s="106" t="s">
        <v>32</v>
      </c>
      <c r="B3321" s="106" t="s">
        <v>13</v>
      </c>
      <c r="C3321" s="107">
        <v>9304</v>
      </c>
      <c r="D3321" s="107">
        <v>43020</v>
      </c>
      <c r="E3321" s="107">
        <v>43138</v>
      </c>
      <c r="F3321" s="108">
        <v>43158</v>
      </c>
      <c r="G3321" s="109">
        <v>10000</v>
      </c>
      <c r="H3321" s="109">
        <v>37.53</v>
      </c>
      <c r="I3321" s="109">
        <v>0</v>
      </c>
      <c r="J3321" s="109">
        <f t="shared" si="51"/>
        <v>10037.530000000001</v>
      </c>
    </row>
    <row r="3322" spans="1:10" s="102" customFormat="1" ht="18" customHeight="1" x14ac:dyDescent="0.2">
      <c r="A3322" s="106" t="s">
        <v>32</v>
      </c>
      <c r="B3322" s="106" t="s">
        <v>13</v>
      </c>
      <c r="C3322" s="107">
        <v>10407</v>
      </c>
      <c r="D3322" s="107">
        <v>42727</v>
      </c>
      <c r="E3322" s="107">
        <v>42732</v>
      </c>
      <c r="F3322" s="108">
        <v>42759</v>
      </c>
      <c r="G3322" s="109">
        <v>12000</v>
      </c>
      <c r="H3322" s="109">
        <v>10.52</v>
      </c>
      <c r="I3322" s="109">
        <v>0</v>
      </c>
      <c r="J3322" s="109">
        <f t="shared" si="51"/>
        <v>12010.52</v>
      </c>
    </row>
    <row r="3323" spans="1:10" s="102" customFormat="1" ht="18" customHeight="1" x14ac:dyDescent="0.2">
      <c r="A3323" s="106" t="s">
        <v>32</v>
      </c>
      <c r="B3323" s="106" t="s">
        <v>17</v>
      </c>
      <c r="C3323" s="107">
        <v>13008</v>
      </c>
      <c r="D3323" s="107">
        <v>42870</v>
      </c>
      <c r="E3323" s="107">
        <v>42877</v>
      </c>
      <c r="F3323" s="108">
        <v>42885</v>
      </c>
      <c r="G3323" s="109">
        <v>11500</v>
      </c>
      <c r="H3323" s="109">
        <v>4.7300000000000004</v>
      </c>
      <c r="I3323" s="109">
        <v>0</v>
      </c>
      <c r="J3323" s="109">
        <f t="shared" si="51"/>
        <v>11504.73</v>
      </c>
    </row>
    <row r="3324" spans="1:10" s="102" customFormat="1" ht="18" customHeight="1" x14ac:dyDescent="0.2">
      <c r="A3324" s="106" t="s">
        <v>32</v>
      </c>
      <c r="B3324" s="106" t="s">
        <v>13</v>
      </c>
      <c r="C3324" s="107">
        <v>7872</v>
      </c>
      <c r="D3324" s="107">
        <v>42526</v>
      </c>
      <c r="E3324" s="107">
        <v>42531</v>
      </c>
      <c r="F3324" s="108">
        <v>42550</v>
      </c>
      <c r="G3324" s="109">
        <v>28000</v>
      </c>
      <c r="H3324" s="109">
        <v>18.420000000000002</v>
      </c>
      <c r="I3324" s="109">
        <v>0</v>
      </c>
      <c r="J3324" s="109">
        <f t="shared" si="51"/>
        <v>28018.42</v>
      </c>
    </row>
    <row r="3325" spans="1:10" s="102" customFormat="1" ht="18" customHeight="1" x14ac:dyDescent="0.2">
      <c r="A3325" s="106" t="s">
        <v>32</v>
      </c>
      <c r="B3325" s="106" t="s">
        <v>13</v>
      </c>
      <c r="C3325" s="107">
        <v>12193</v>
      </c>
      <c r="D3325" s="107">
        <v>43088</v>
      </c>
      <c r="E3325" s="107">
        <v>43108</v>
      </c>
      <c r="F3325" s="108">
        <v>43122</v>
      </c>
      <c r="G3325" s="109">
        <v>14000</v>
      </c>
      <c r="H3325" s="109">
        <v>13.04</v>
      </c>
      <c r="I3325" s="109">
        <v>0</v>
      </c>
      <c r="J3325" s="109">
        <f t="shared" si="51"/>
        <v>14013.04</v>
      </c>
    </row>
    <row r="3326" spans="1:10" s="102" customFormat="1" ht="18" customHeight="1" x14ac:dyDescent="0.2">
      <c r="A3326" s="106" t="s">
        <v>32</v>
      </c>
      <c r="B3326" s="106" t="s">
        <v>13</v>
      </c>
      <c r="C3326" s="107">
        <v>11352</v>
      </c>
      <c r="D3326" s="107">
        <v>43233</v>
      </c>
      <c r="E3326" s="107">
        <v>43243</v>
      </c>
      <c r="F3326" s="108">
        <v>43252</v>
      </c>
      <c r="G3326" s="109">
        <v>13500</v>
      </c>
      <c r="H3326" s="109">
        <v>7.03</v>
      </c>
      <c r="I3326" s="109">
        <v>0</v>
      </c>
      <c r="J3326" s="109">
        <f t="shared" si="51"/>
        <v>13507.03</v>
      </c>
    </row>
    <row r="3327" spans="1:10" s="102" customFormat="1" ht="18" customHeight="1" x14ac:dyDescent="0.2">
      <c r="A3327" s="106" t="s">
        <v>32</v>
      </c>
      <c r="B3327" s="106" t="s">
        <v>13</v>
      </c>
      <c r="C3327" s="107">
        <v>11622</v>
      </c>
      <c r="D3327" s="107">
        <v>42811</v>
      </c>
      <c r="E3327" s="107">
        <v>42823</v>
      </c>
      <c r="F3327" s="108">
        <v>42842</v>
      </c>
      <c r="G3327" s="109">
        <v>12500</v>
      </c>
      <c r="H3327" s="109">
        <v>10.62</v>
      </c>
      <c r="I3327" s="109">
        <v>0</v>
      </c>
      <c r="J3327" s="109">
        <f t="shared" si="51"/>
        <v>12510.62</v>
      </c>
    </row>
    <row r="3328" spans="1:10" s="102" customFormat="1" ht="18" customHeight="1" x14ac:dyDescent="0.2">
      <c r="A3328" s="106" t="s">
        <v>32</v>
      </c>
      <c r="B3328" s="106" t="s">
        <v>13</v>
      </c>
      <c r="C3328" s="107">
        <v>13561</v>
      </c>
      <c r="D3328" s="107">
        <v>42139</v>
      </c>
      <c r="E3328" s="107">
        <v>42158</v>
      </c>
      <c r="F3328" s="108">
        <v>42172</v>
      </c>
      <c r="G3328" s="109">
        <v>18500</v>
      </c>
      <c r="H3328" s="109">
        <v>16.96</v>
      </c>
      <c r="I3328" s="109">
        <v>0</v>
      </c>
      <c r="J3328" s="109">
        <f t="shared" si="51"/>
        <v>18516.96</v>
      </c>
    </row>
    <row r="3329" spans="1:10" s="102" customFormat="1" ht="18" customHeight="1" x14ac:dyDescent="0.2">
      <c r="A3329" s="106" t="s">
        <v>37</v>
      </c>
      <c r="B3329" s="106" t="s">
        <v>13</v>
      </c>
      <c r="C3329" s="107">
        <v>20865</v>
      </c>
      <c r="D3329" s="107">
        <v>42770</v>
      </c>
      <c r="E3329" s="107">
        <v>42857</v>
      </c>
      <c r="F3329" s="108">
        <v>42857</v>
      </c>
      <c r="G3329" s="109">
        <v>10000</v>
      </c>
      <c r="H3329" s="109">
        <v>23.84</v>
      </c>
      <c r="I3329" s="109">
        <v>0</v>
      </c>
      <c r="J3329" s="109">
        <f t="shared" si="51"/>
        <v>10023.84</v>
      </c>
    </row>
    <row r="3330" spans="1:10" s="102" customFormat="1" ht="18" customHeight="1" x14ac:dyDescent="0.2">
      <c r="A3330" s="106" t="s">
        <v>32</v>
      </c>
      <c r="B3330" s="106" t="s">
        <v>17</v>
      </c>
      <c r="C3330" s="107">
        <v>17037</v>
      </c>
      <c r="D3330" s="107">
        <v>43332</v>
      </c>
      <c r="E3330" s="107">
        <v>43349</v>
      </c>
      <c r="F3330" s="108">
        <v>43425</v>
      </c>
      <c r="G3330" s="109">
        <v>61500</v>
      </c>
      <c r="H3330" s="109">
        <v>156.69999999999999</v>
      </c>
      <c r="I3330" s="109">
        <v>0</v>
      </c>
      <c r="J3330" s="109">
        <f t="shared" si="51"/>
        <v>61656.7</v>
      </c>
    </row>
    <row r="3331" spans="1:10" s="102" customFormat="1" ht="18" customHeight="1" x14ac:dyDescent="0.2">
      <c r="A3331" s="106" t="s">
        <v>40</v>
      </c>
      <c r="B3331" s="106" t="s">
        <v>13</v>
      </c>
      <c r="C3331" s="107">
        <v>36873</v>
      </c>
      <c r="D3331" s="107">
        <v>42776</v>
      </c>
      <c r="E3331" s="107">
        <v>42926</v>
      </c>
      <c r="F3331" s="108">
        <v>42926</v>
      </c>
      <c r="G3331" s="109">
        <v>10000</v>
      </c>
      <c r="H3331" s="109">
        <f>20.55+20.55</f>
        <v>41.1</v>
      </c>
      <c r="I3331" s="109">
        <v>0</v>
      </c>
      <c r="J3331" s="109">
        <f t="shared" si="51"/>
        <v>10041.1</v>
      </c>
    </row>
    <row r="3332" spans="1:10" s="102" customFormat="1" ht="18" customHeight="1" x14ac:dyDescent="0.2">
      <c r="A3332" s="106" t="s">
        <v>31</v>
      </c>
      <c r="B3332" s="106" t="s">
        <v>13</v>
      </c>
      <c r="C3332" s="107">
        <v>22172</v>
      </c>
      <c r="D3332" s="107">
        <v>41820</v>
      </c>
      <c r="E3332" s="107">
        <v>41834</v>
      </c>
      <c r="F3332" s="108">
        <v>41849</v>
      </c>
      <c r="G3332" s="109">
        <v>44000</v>
      </c>
      <c r="H3332" s="109">
        <v>28.11</v>
      </c>
      <c r="I3332" s="109">
        <v>0</v>
      </c>
      <c r="J3332" s="109">
        <f t="shared" si="51"/>
        <v>44028.11</v>
      </c>
    </row>
    <row r="3333" spans="1:10" s="102" customFormat="1" ht="18" customHeight="1" x14ac:dyDescent="0.2">
      <c r="A3333" s="106" t="s">
        <v>37</v>
      </c>
      <c r="B3333" s="106" t="s">
        <v>13</v>
      </c>
      <c r="C3333" s="107">
        <v>22172</v>
      </c>
      <c r="D3333" s="107">
        <v>41820</v>
      </c>
      <c r="E3333" s="107">
        <v>41950</v>
      </c>
      <c r="F3333" s="108">
        <v>41955</v>
      </c>
      <c r="G3333" s="109">
        <v>20000</v>
      </c>
      <c r="H3333" s="109">
        <f>37.49+37.49</f>
        <v>74.98</v>
      </c>
      <c r="I3333" s="109">
        <v>0</v>
      </c>
      <c r="J3333" s="109">
        <f t="shared" si="51"/>
        <v>20074.98</v>
      </c>
    </row>
    <row r="3334" spans="1:10" s="102" customFormat="1" ht="18" customHeight="1" x14ac:dyDescent="0.2">
      <c r="A3334" s="106" t="s">
        <v>32</v>
      </c>
      <c r="B3334" s="106" t="s">
        <v>17</v>
      </c>
      <c r="C3334" s="107">
        <v>14824</v>
      </c>
      <c r="D3334" s="107">
        <v>43368</v>
      </c>
      <c r="E3334" s="107">
        <v>43388</v>
      </c>
      <c r="F3334" s="108">
        <v>43413</v>
      </c>
      <c r="G3334" s="109">
        <v>19500</v>
      </c>
      <c r="H3334" s="109">
        <v>24.04</v>
      </c>
      <c r="I3334" s="109">
        <v>0</v>
      </c>
      <c r="J3334" s="109">
        <f t="shared" si="51"/>
        <v>19524.04</v>
      </c>
    </row>
    <row r="3335" spans="1:10" s="102" customFormat="1" ht="18" customHeight="1" x14ac:dyDescent="0.2">
      <c r="A3335" s="106" t="s">
        <v>32</v>
      </c>
      <c r="B3335" s="106" t="s">
        <v>13</v>
      </c>
      <c r="C3335" s="107">
        <v>18119</v>
      </c>
      <c r="D3335" s="107">
        <v>42349</v>
      </c>
      <c r="E3335" s="107">
        <v>42353</v>
      </c>
      <c r="F3335" s="108">
        <v>42395</v>
      </c>
      <c r="G3335" s="109">
        <v>20000</v>
      </c>
      <c r="H3335" s="109">
        <v>25.56</v>
      </c>
      <c r="I3335" s="109">
        <v>0</v>
      </c>
      <c r="J3335" s="109">
        <f t="shared" si="51"/>
        <v>20025.560000000001</v>
      </c>
    </row>
    <row r="3336" spans="1:10" s="102" customFormat="1" ht="18" customHeight="1" x14ac:dyDescent="0.2">
      <c r="A3336" s="106" t="s">
        <v>32</v>
      </c>
      <c r="B3336" s="106" t="s">
        <v>13</v>
      </c>
      <c r="C3336" s="107">
        <v>13647</v>
      </c>
      <c r="D3336" s="107">
        <v>42890</v>
      </c>
      <c r="E3336" s="107">
        <v>42900</v>
      </c>
      <c r="F3336" s="108">
        <v>42943</v>
      </c>
      <c r="G3336" s="109">
        <v>7500</v>
      </c>
      <c r="H3336" s="109">
        <v>10.9</v>
      </c>
      <c r="I3336" s="109">
        <v>0</v>
      </c>
      <c r="J3336" s="109">
        <f t="shared" ref="J3336:J3399" si="52">+G3336+H3336+I3336</f>
        <v>7510.9</v>
      </c>
    </row>
    <row r="3337" spans="1:10" s="102" customFormat="1" ht="18" customHeight="1" x14ac:dyDescent="0.2">
      <c r="A3337" s="106" t="s">
        <v>32</v>
      </c>
      <c r="B3337" s="106" t="s">
        <v>17</v>
      </c>
      <c r="C3337" s="107">
        <v>10946</v>
      </c>
      <c r="D3337" s="107">
        <v>42718</v>
      </c>
      <c r="E3337" s="107">
        <v>42747</v>
      </c>
      <c r="F3337" s="108">
        <v>42814</v>
      </c>
      <c r="G3337" s="109">
        <v>11500</v>
      </c>
      <c r="H3337" s="109">
        <v>30.2</v>
      </c>
      <c r="I3337" s="109">
        <v>0</v>
      </c>
      <c r="J3337" s="109">
        <f t="shared" si="52"/>
        <v>11530.2</v>
      </c>
    </row>
    <row r="3338" spans="1:10" s="102" customFormat="1" ht="18" customHeight="1" x14ac:dyDescent="0.2">
      <c r="A3338" s="106" t="s">
        <v>32</v>
      </c>
      <c r="B3338" s="106" t="s">
        <v>13</v>
      </c>
      <c r="C3338" s="107">
        <v>16105</v>
      </c>
      <c r="D3338" s="107">
        <v>42804</v>
      </c>
      <c r="E3338" s="107">
        <v>42822</v>
      </c>
      <c r="F3338" s="108">
        <v>42832</v>
      </c>
      <c r="G3338" s="109">
        <v>45500</v>
      </c>
      <c r="H3338" s="109">
        <v>34.9</v>
      </c>
      <c r="I3338" s="109">
        <v>0</v>
      </c>
      <c r="J3338" s="109">
        <f t="shared" si="52"/>
        <v>45534.9</v>
      </c>
    </row>
    <row r="3339" spans="1:10" s="102" customFormat="1" ht="18" customHeight="1" x14ac:dyDescent="0.2">
      <c r="A3339" s="106" t="s">
        <v>32</v>
      </c>
      <c r="B3339" s="106" t="s">
        <v>13</v>
      </c>
      <c r="C3339" s="107">
        <v>12536</v>
      </c>
      <c r="D3339" s="107">
        <v>43060</v>
      </c>
      <c r="E3339" s="107">
        <v>43074</v>
      </c>
      <c r="F3339" s="108">
        <v>43108</v>
      </c>
      <c r="G3339" s="109">
        <v>49000</v>
      </c>
      <c r="H3339" s="109">
        <v>64.44</v>
      </c>
      <c r="I3339" s="109">
        <v>0</v>
      </c>
      <c r="J3339" s="109">
        <f t="shared" si="52"/>
        <v>49064.44</v>
      </c>
    </row>
    <row r="3340" spans="1:10" s="102" customFormat="1" ht="18" customHeight="1" x14ac:dyDescent="0.2">
      <c r="A3340" s="106" t="s">
        <v>32</v>
      </c>
      <c r="B3340" s="106" t="s">
        <v>13</v>
      </c>
      <c r="C3340" s="107">
        <v>10206</v>
      </c>
      <c r="D3340" s="107">
        <v>43023</v>
      </c>
      <c r="E3340" s="107">
        <v>43038</v>
      </c>
      <c r="F3340" s="108">
        <v>43116</v>
      </c>
      <c r="G3340" s="109">
        <v>25000</v>
      </c>
      <c r="H3340" s="109">
        <v>42.3</v>
      </c>
      <c r="I3340" s="109">
        <v>0</v>
      </c>
      <c r="J3340" s="109">
        <f t="shared" si="52"/>
        <v>25042.3</v>
      </c>
    </row>
    <row r="3341" spans="1:10" s="102" customFormat="1" ht="18" customHeight="1" x14ac:dyDescent="0.2">
      <c r="A3341" s="106" t="s">
        <v>31</v>
      </c>
      <c r="B3341" s="106" t="s">
        <v>17</v>
      </c>
      <c r="C3341" s="107">
        <v>22300</v>
      </c>
      <c r="D3341" s="107">
        <v>42054</v>
      </c>
      <c r="E3341" s="107">
        <v>42055</v>
      </c>
      <c r="F3341" s="108">
        <v>42073</v>
      </c>
      <c r="G3341" s="109">
        <v>63000</v>
      </c>
      <c r="H3341" s="109">
        <v>33.25</v>
      </c>
      <c r="I3341" s="109">
        <v>0</v>
      </c>
      <c r="J3341" s="109">
        <f t="shared" si="52"/>
        <v>63033.25</v>
      </c>
    </row>
    <row r="3342" spans="1:10" s="102" customFormat="1" ht="18" customHeight="1" x14ac:dyDescent="0.2">
      <c r="A3342" s="106" t="s">
        <v>33</v>
      </c>
      <c r="B3342" s="106" t="s">
        <v>17</v>
      </c>
      <c r="C3342" s="107">
        <v>22300</v>
      </c>
      <c r="D3342" s="107">
        <v>42054</v>
      </c>
      <c r="E3342" s="107">
        <v>42055</v>
      </c>
      <c r="F3342" s="108">
        <v>42073</v>
      </c>
      <c r="G3342" s="109">
        <v>63000</v>
      </c>
      <c r="H3342" s="109">
        <v>33.25</v>
      </c>
      <c r="I3342" s="109">
        <v>0</v>
      </c>
      <c r="J3342" s="109">
        <f t="shared" si="52"/>
        <v>63033.25</v>
      </c>
    </row>
    <row r="3343" spans="1:10" s="102" customFormat="1" ht="18" customHeight="1" x14ac:dyDescent="0.2">
      <c r="A3343" s="106" t="s">
        <v>170</v>
      </c>
      <c r="B3343" s="106" t="s">
        <v>17</v>
      </c>
      <c r="C3343" s="107">
        <v>22300</v>
      </c>
      <c r="D3343" s="107">
        <v>42054</v>
      </c>
      <c r="E3343" s="107">
        <v>42055</v>
      </c>
      <c r="F3343" s="108">
        <v>42073</v>
      </c>
      <c r="G3343" s="109">
        <v>189000</v>
      </c>
      <c r="H3343" s="109">
        <v>99.75</v>
      </c>
      <c r="I3343" s="109">
        <v>0</v>
      </c>
      <c r="J3343" s="109">
        <f t="shared" si="52"/>
        <v>189099.75</v>
      </c>
    </row>
    <row r="3344" spans="1:10" s="102" customFormat="1" ht="18" customHeight="1" x14ac:dyDescent="0.2">
      <c r="A3344" s="106" t="s">
        <v>32</v>
      </c>
      <c r="B3344" s="106" t="s">
        <v>13</v>
      </c>
      <c r="C3344" s="107">
        <v>11189</v>
      </c>
      <c r="D3344" s="107">
        <v>42706</v>
      </c>
      <c r="E3344" s="107">
        <v>42720</v>
      </c>
      <c r="F3344" s="108">
        <v>42747</v>
      </c>
      <c r="G3344" s="109">
        <v>43500</v>
      </c>
      <c r="H3344" s="109">
        <v>48.86</v>
      </c>
      <c r="I3344" s="109">
        <v>0</v>
      </c>
      <c r="J3344" s="109">
        <f t="shared" si="52"/>
        <v>43548.86</v>
      </c>
    </row>
    <row r="3345" spans="1:10" s="102" customFormat="1" ht="18" customHeight="1" x14ac:dyDescent="0.2">
      <c r="A3345" s="106" t="s">
        <v>32</v>
      </c>
      <c r="B3345" s="106" t="s">
        <v>13</v>
      </c>
      <c r="C3345" s="107">
        <v>11925</v>
      </c>
      <c r="D3345" s="107">
        <v>42539</v>
      </c>
      <c r="E3345" s="107">
        <v>42543</v>
      </c>
      <c r="F3345" s="108">
        <v>42564</v>
      </c>
      <c r="G3345" s="109">
        <v>25500</v>
      </c>
      <c r="H3345" s="109">
        <v>17.47</v>
      </c>
      <c r="I3345" s="109">
        <v>0</v>
      </c>
      <c r="J3345" s="109">
        <f t="shared" si="52"/>
        <v>25517.47</v>
      </c>
    </row>
    <row r="3346" spans="1:10" s="102" customFormat="1" ht="18" customHeight="1" x14ac:dyDescent="0.2">
      <c r="A3346" s="106" t="s">
        <v>32</v>
      </c>
      <c r="B3346" s="106" t="s">
        <v>13</v>
      </c>
      <c r="C3346" s="107">
        <v>20279</v>
      </c>
      <c r="D3346" s="107">
        <v>43449</v>
      </c>
      <c r="E3346" s="107">
        <v>43454</v>
      </c>
      <c r="F3346" s="108">
        <v>43523</v>
      </c>
      <c r="G3346" s="109">
        <v>71000</v>
      </c>
      <c r="H3346" s="109">
        <v>143.94999999999999</v>
      </c>
      <c r="I3346" s="109">
        <v>0</v>
      </c>
      <c r="J3346" s="109">
        <f t="shared" si="52"/>
        <v>71143.95</v>
      </c>
    </row>
    <row r="3347" spans="1:10" s="102" customFormat="1" ht="18" customHeight="1" x14ac:dyDescent="0.2">
      <c r="A3347" s="106" t="s">
        <v>35</v>
      </c>
      <c r="B3347" s="106" t="s">
        <v>13</v>
      </c>
      <c r="C3347" s="107">
        <v>20279</v>
      </c>
      <c r="D3347" s="107">
        <v>43449</v>
      </c>
      <c r="E3347" s="107">
        <v>43454</v>
      </c>
      <c r="F3347" s="108">
        <v>43523</v>
      </c>
      <c r="G3347" s="109">
        <v>71000</v>
      </c>
      <c r="H3347" s="109">
        <v>143.94999999999999</v>
      </c>
      <c r="I3347" s="109">
        <v>0</v>
      </c>
      <c r="J3347" s="109">
        <f t="shared" si="52"/>
        <v>71143.95</v>
      </c>
    </row>
    <row r="3348" spans="1:10" s="102" customFormat="1" ht="18" customHeight="1" x14ac:dyDescent="0.2">
      <c r="A3348" s="106" t="s">
        <v>39</v>
      </c>
      <c r="B3348" s="106" t="s">
        <v>13</v>
      </c>
      <c r="C3348" s="107">
        <v>20279</v>
      </c>
      <c r="D3348" s="107">
        <v>43449</v>
      </c>
      <c r="E3348" s="107">
        <v>43454</v>
      </c>
      <c r="F3348" s="108">
        <v>43523</v>
      </c>
      <c r="G3348" s="109">
        <v>71000</v>
      </c>
      <c r="H3348" s="109">
        <v>143.94999999999999</v>
      </c>
      <c r="I3348" s="109">
        <v>0</v>
      </c>
      <c r="J3348" s="109">
        <f t="shared" si="52"/>
        <v>71143.95</v>
      </c>
    </row>
    <row r="3349" spans="1:10" s="102" customFormat="1" ht="18" customHeight="1" x14ac:dyDescent="0.2">
      <c r="A3349" s="106" t="s">
        <v>32</v>
      </c>
      <c r="B3349" s="106" t="s">
        <v>13</v>
      </c>
      <c r="C3349" s="107">
        <v>17018</v>
      </c>
      <c r="D3349" s="107">
        <v>42945</v>
      </c>
      <c r="E3349" s="107">
        <v>42949</v>
      </c>
      <c r="F3349" s="108">
        <v>42964</v>
      </c>
      <c r="G3349" s="109">
        <v>36500</v>
      </c>
      <c r="H3349" s="109">
        <v>14.8</v>
      </c>
      <c r="I3349" s="109">
        <v>0</v>
      </c>
      <c r="J3349" s="109">
        <f t="shared" si="52"/>
        <v>36514.800000000003</v>
      </c>
    </row>
    <row r="3350" spans="1:10" s="102" customFormat="1" ht="18" customHeight="1" x14ac:dyDescent="0.2">
      <c r="A3350" s="106" t="s">
        <v>31</v>
      </c>
      <c r="B3350" s="106" t="s">
        <v>13</v>
      </c>
      <c r="C3350" s="107">
        <v>28104</v>
      </c>
      <c r="D3350" s="107">
        <v>42832</v>
      </c>
      <c r="E3350" s="107">
        <v>42836</v>
      </c>
      <c r="F3350" s="108">
        <v>42853</v>
      </c>
      <c r="G3350" s="109">
        <v>76000</v>
      </c>
      <c r="H3350" s="109">
        <v>43.73</v>
      </c>
      <c r="I3350" s="109">
        <v>0</v>
      </c>
      <c r="J3350" s="109">
        <f t="shared" si="52"/>
        <v>76043.73</v>
      </c>
    </row>
    <row r="3351" spans="1:10" s="102" customFormat="1" ht="18" customHeight="1" x14ac:dyDescent="0.2">
      <c r="A3351" s="106" t="s">
        <v>32</v>
      </c>
      <c r="B3351" s="106" t="s">
        <v>13</v>
      </c>
      <c r="C3351" s="107">
        <v>11728</v>
      </c>
      <c r="D3351" s="107">
        <v>42440</v>
      </c>
      <c r="E3351" s="107">
        <v>42453</v>
      </c>
      <c r="F3351" s="108">
        <v>42464</v>
      </c>
      <c r="G3351" s="109">
        <v>12500</v>
      </c>
      <c r="H3351" s="109">
        <v>8.2200000000000006</v>
      </c>
      <c r="I3351" s="109">
        <v>0</v>
      </c>
      <c r="J3351" s="109">
        <f t="shared" si="52"/>
        <v>12508.22</v>
      </c>
    </row>
    <row r="3352" spans="1:10" s="102" customFormat="1" ht="18" customHeight="1" x14ac:dyDescent="0.2">
      <c r="A3352" s="106" t="s">
        <v>32</v>
      </c>
      <c r="B3352" s="106" t="s">
        <v>13</v>
      </c>
      <c r="C3352" s="107">
        <v>11678</v>
      </c>
      <c r="D3352" s="107">
        <v>42228</v>
      </c>
      <c r="E3352" s="107">
        <v>42230</v>
      </c>
      <c r="F3352" s="108">
        <v>42250</v>
      </c>
      <c r="G3352" s="109">
        <v>13000</v>
      </c>
      <c r="H3352" s="109">
        <v>7.94</v>
      </c>
      <c r="I3352" s="109">
        <v>0</v>
      </c>
      <c r="J3352" s="109">
        <f t="shared" si="52"/>
        <v>13007.94</v>
      </c>
    </row>
    <row r="3353" spans="1:10" s="102" customFormat="1" ht="18" customHeight="1" x14ac:dyDescent="0.2">
      <c r="A3353" s="106" t="s">
        <v>32</v>
      </c>
      <c r="B3353" s="106" t="s">
        <v>13</v>
      </c>
      <c r="C3353" s="107">
        <v>9638</v>
      </c>
      <c r="D3353" s="107">
        <v>42027</v>
      </c>
      <c r="E3353" s="107">
        <v>42046</v>
      </c>
      <c r="F3353" s="108">
        <v>42072</v>
      </c>
      <c r="G3353" s="109">
        <v>21000</v>
      </c>
      <c r="H3353" s="109">
        <v>26.26</v>
      </c>
      <c r="I3353" s="109">
        <v>0</v>
      </c>
      <c r="J3353" s="109">
        <f t="shared" si="52"/>
        <v>21026.26</v>
      </c>
    </row>
    <row r="3354" spans="1:10" s="102" customFormat="1" ht="18" customHeight="1" x14ac:dyDescent="0.2">
      <c r="A3354" s="106" t="s">
        <v>32</v>
      </c>
      <c r="B3354" s="106" t="s">
        <v>13</v>
      </c>
      <c r="C3354" s="107">
        <v>13150</v>
      </c>
      <c r="D3354" s="107">
        <v>42089</v>
      </c>
      <c r="E3354" s="107">
        <v>42109</v>
      </c>
      <c r="F3354" s="108">
        <v>42181</v>
      </c>
      <c r="G3354" s="109">
        <v>21000</v>
      </c>
      <c r="H3354" s="109">
        <v>53.67</v>
      </c>
      <c r="I3354" s="109">
        <v>0</v>
      </c>
      <c r="J3354" s="109">
        <f t="shared" si="52"/>
        <v>21053.67</v>
      </c>
    </row>
    <row r="3355" spans="1:10" s="102" customFormat="1" ht="18" customHeight="1" x14ac:dyDescent="0.2">
      <c r="A3355" s="106" t="s">
        <v>31</v>
      </c>
      <c r="B3355" s="106" t="s">
        <v>17</v>
      </c>
      <c r="C3355" s="107">
        <v>30608</v>
      </c>
      <c r="D3355" s="107">
        <v>43004</v>
      </c>
      <c r="E3355" s="107">
        <v>43007</v>
      </c>
      <c r="F3355" s="108">
        <v>43024</v>
      </c>
      <c r="G3355" s="109">
        <v>50000</v>
      </c>
      <c r="H3355" s="109">
        <v>27.4</v>
      </c>
      <c r="I3355" s="109">
        <v>0</v>
      </c>
      <c r="J3355" s="109">
        <f t="shared" si="52"/>
        <v>50027.4</v>
      </c>
    </row>
    <row r="3356" spans="1:10" s="102" customFormat="1" ht="18" customHeight="1" x14ac:dyDescent="0.2">
      <c r="A3356" s="106" t="s">
        <v>33</v>
      </c>
      <c r="B3356" s="106" t="s">
        <v>17</v>
      </c>
      <c r="C3356" s="107">
        <v>30608</v>
      </c>
      <c r="D3356" s="107">
        <v>43004</v>
      </c>
      <c r="E3356" s="107">
        <v>43007</v>
      </c>
      <c r="F3356" s="108">
        <v>43024</v>
      </c>
      <c r="G3356" s="109">
        <v>50000</v>
      </c>
      <c r="H3356" s="109">
        <v>27.4</v>
      </c>
      <c r="I3356" s="109">
        <v>0</v>
      </c>
      <c r="J3356" s="109">
        <f t="shared" si="52"/>
        <v>50027.4</v>
      </c>
    </row>
    <row r="3357" spans="1:10" s="102" customFormat="1" ht="18" customHeight="1" x14ac:dyDescent="0.2">
      <c r="A3357" s="106" t="s">
        <v>170</v>
      </c>
      <c r="B3357" s="106" t="s">
        <v>17</v>
      </c>
      <c r="C3357" s="107">
        <v>30608</v>
      </c>
      <c r="D3357" s="107">
        <v>43004</v>
      </c>
      <c r="E3357" s="107">
        <v>43007</v>
      </c>
      <c r="F3357" s="108">
        <v>43024</v>
      </c>
      <c r="G3357" s="109">
        <v>50000</v>
      </c>
      <c r="H3357" s="109">
        <v>27.4</v>
      </c>
      <c r="I3357" s="109">
        <v>0</v>
      </c>
      <c r="J3357" s="109">
        <f t="shared" si="52"/>
        <v>50027.4</v>
      </c>
    </row>
    <row r="3358" spans="1:10" s="102" customFormat="1" ht="18" customHeight="1" x14ac:dyDescent="0.2">
      <c r="A3358" s="106" t="s">
        <v>32</v>
      </c>
      <c r="B3358" s="106" t="s">
        <v>13</v>
      </c>
      <c r="C3358" s="107">
        <v>15416</v>
      </c>
      <c r="D3358" s="107">
        <v>41679</v>
      </c>
      <c r="E3358" s="107">
        <v>41690</v>
      </c>
      <c r="F3358" s="108">
        <v>41732</v>
      </c>
      <c r="G3358" s="109">
        <v>21500</v>
      </c>
      <c r="H3358" s="109">
        <v>31.65</v>
      </c>
      <c r="I3358" s="109">
        <v>0</v>
      </c>
      <c r="J3358" s="109">
        <f t="shared" si="52"/>
        <v>21531.65</v>
      </c>
    </row>
    <row r="3359" spans="1:10" s="102" customFormat="1" ht="18" customHeight="1" x14ac:dyDescent="0.2">
      <c r="A3359" s="106" t="s">
        <v>32</v>
      </c>
      <c r="B3359" s="106" t="s">
        <v>13</v>
      </c>
      <c r="C3359" s="107">
        <v>7308</v>
      </c>
      <c r="D3359" s="107">
        <v>42966</v>
      </c>
      <c r="E3359" s="107">
        <v>42976</v>
      </c>
      <c r="F3359" s="108">
        <v>43174</v>
      </c>
      <c r="G3359" s="109">
        <v>10000</v>
      </c>
      <c r="H3359" s="109">
        <v>56.99</v>
      </c>
      <c r="I3359" s="109">
        <v>0</v>
      </c>
      <c r="J3359" s="109">
        <f t="shared" si="52"/>
        <v>10056.99</v>
      </c>
    </row>
    <row r="3360" spans="1:10" s="102" customFormat="1" ht="18" customHeight="1" x14ac:dyDescent="0.2">
      <c r="A3360" s="106" t="s">
        <v>32</v>
      </c>
      <c r="B3360" s="106" t="s">
        <v>17</v>
      </c>
      <c r="C3360" s="107">
        <v>9721</v>
      </c>
      <c r="D3360" s="107">
        <v>41874</v>
      </c>
      <c r="E3360" s="107">
        <v>41921</v>
      </c>
      <c r="F3360" s="108">
        <v>41981</v>
      </c>
      <c r="G3360" s="109">
        <v>11000</v>
      </c>
      <c r="H3360" s="109">
        <v>32.69</v>
      </c>
      <c r="I3360" s="109">
        <v>0</v>
      </c>
      <c r="J3360" s="109">
        <f t="shared" si="52"/>
        <v>11032.69</v>
      </c>
    </row>
    <row r="3361" spans="1:10" s="102" customFormat="1" ht="18" customHeight="1" x14ac:dyDescent="0.2">
      <c r="A3361" s="106" t="s">
        <v>32</v>
      </c>
      <c r="B3361" s="106" t="s">
        <v>17</v>
      </c>
      <c r="C3361" s="107">
        <v>17551</v>
      </c>
      <c r="D3361" s="107">
        <v>43121</v>
      </c>
      <c r="E3361" s="107">
        <v>43137</v>
      </c>
      <c r="F3361" s="108">
        <v>43164</v>
      </c>
      <c r="G3361" s="109">
        <v>17500</v>
      </c>
      <c r="H3361" s="109">
        <v>17.98</v>
      </c>
      <c r="I3361" s="109">
        <v>0</v>
      </c>
      <c r="J3361" s="109">
        <f t="shared" si="52"/>
        <v>17517.98</v>
      </c>
    </row>
    <row r="3362" spans="1:10" s="102" customFormat="1" ht="18" customHeight="1" x14ac:dyDescent="0.2">
      <c r="A3362" s="106" t="s">
        <v>32</v>
      </c>
      <c r="B3362" s="106" t="s">
        <v>13</v>
      </c>
      <c r="C3362" s="107">
        <v>19727</v>
      </c>
      <c r="D3362" s="107">
        <v>41691</v>
      </c>
      <c r="E3362" s="107">
        <v>41697</v>
      </c>
      <c r="F3362" s="108">
        <v>41743</v>
      </c>
      <c r="G3362" s="109">
        <v>37000</v>
      </c>
      <c r="H3362" s="109">
        <v>53.44</v>
      </c>
      <c r="I3362" s="109">
        <v>0</v>
      </c>
      <c r="J3362" s="109">
        <f t="shared" si="52"/>
        <v>37053.440000000002</v>
      </c>
    </row>
    <row r="3363" spans="1:10" s="102" customFormat="1" ht="18" customHeight="1" x14ac:dyDescent="0.2">
      <c r="A3363" s="106" t="s">
        <v>32</v>
      </c>
      <c r="B3363" s="106" t="s">
        <v>17</v>
      </c>
      <c r="C3363" s="107">
        <v>17332</v>
      </c>
      <c r="D3363" s="107">
        <v>41717</v>
      </c>
      <c r="E3363" s="107">
        <v>41723</v>
      </c>
      <c r="F3363" s="108">
        <v>41746</v>
      </c>
      <c r="G3363" s="109">
        <v>18000</v>
      </c>
      <c r="H3363" s="109">
        <v>14.5</v>
      </c>
      <c r="I3363" s="109">
        <v>0</v>
      </c>
      <c r="J3363" s="109">
        <f t="shared" si="52"/>
        <v>18014.5</v>
      </c>
    </row>
    <row r="3364" spans="1:10" s="102" customFormat="1" ht="18" customHeight="1" x14ac:dyDescent="0.2">
      <c r="A3364" s="106" t="s">
        <v>32</v>
      </c>
      <c r="B3364" s="106" t="s">
        <v>13</v>
      </c>
      <c r="C3364" s="107">
        <v>10672</v>
      </c>
      <c r="D3364" s="107">
        <v>43010</v>
      </c>
      <c r="E3364" s="107">
        <v>43011</v>
      </c>
      <c r="F3364" s="108">
        <v>43046</v>
      </c>
      <c r="G3364" s="109">
        <v>23500</v>
      </c>
      <c r="H3364" s="109">
        <v>23.18</v>
      </c>
      <c r="I3364" s="109">
        <v>0</v>
      </c>
      <c r="J3364" s="109">
        <f t="shared" si="52"/>
        <v>23523.18</v>
      </c>
    </row>
    <row r="3365" spans="1:10" s="102" customFormat="1" ht="18" customHeight="1" x14ac:dyDescent="0.2">
      <c r="A3365" s="106" t="s">
        <v>32</v>
      </c>
      <c r="B3365" s="106" t="s">
        <v>13</v>
      </c>
      <c r="C3365" s="107">
        <v>14270</v>
      </c>
      <c r="D3365" s="107">
        <v>42242</v>
      </c>
      <c r="E3365" s="107">
        <v>42250</v>
      </c>
      <c r="F3365" s="108">
        <v>42310</v>
      </c>
      <c r="G3365" s="109">
        <v>12000</v>
      </c>
      <c r="H3365" s="109">
        <v>22.68</v>
      </c>
      <c r="I3365" s="109">
        <v>0</v>
      </c>
      <c r="J3365" s="109">
        <f t="shared" si="52"/>
        <v>12022.68</v>
      </c>
    </row>
    <row r="3366" spans="1:10" s="102" customFormat="1" ht="18" customHeight="1" x14ac:dyDescent="0.2">
      <c r="A3366" s="106" t="s">
        <v>37</v>
      </c>
      <c r="B3366" s="106" t="s">
        <v>17</v>
      </c>
      <c r="C3366" s="107">
        <v>19991</v>
      </c>
      <c r="D3366" s="107">
        <v>41967</v>
      </c>
      <c r="E3366" s="107">
        <v>41988</v>
      </c>
      <c r="F3366" s="108">
        <v>41988</v>
      </c>
      <c r="G3366" s="109">
        <v>10000</v>
      </c>
      <c r="H3366" s="109">
        <v>5.83</v>
      </c>
      <c r="I3366" s="109">
        <v>0</v>
      </c>
      <c r="J3366" s="109">
        <f t="shared" si="52"/>
        <v>10005.83</v>
      </c>
    </row>
    <row r="3367" spans="1:10" s="102" customFormat="1" ht="18" customHeight="1" x14ac:dyDescent="0.2">
      <c r="A3367" s="106" t="s">
        <v>32</v>
      </c>
      <c r="B3367" s="106" t="s">
        <v>13</v>
      </c>
      <c r="C3367" s="107">
        <v>11221</v>
      </c>
      <c r="D3367" s="107">
        <v>42001</v>
      </c>
      <c r="E3367" s="107">
        <v>42011</v>
      </c>
      <c r="F3367" s="108">
        <v>42031</v>
      </c>
      <c r="G3367" s="109">
        <v>17500</v>
      </c>
      <c r="H3367" s="109">
        <v>14.58</v>
      </c>
      <c r="I3367" s="109">
        <v>0</v>
      </c>
      <c r="J3367" s="109">
        <f t="shared" si="52"/>
        <v>17514.580000000002</v>
      </c>
    </row>
    <row r="3368" spans="1:10" s="102" customFormat="1" ht="18" customHeight="1" x14ac:dyDescent="0.2">
      <c r="A3368" s="106" t="s">
        <v>32</v>
      </c>
      <c r="B3368" s="106" t="s">
        <v>13</v>
      </c>
      <c r="C3368" s="107">
        <v>14414</v>
      </c>
      <c r="D3368" s="107">
        <v>43422</v>
      </c>
      <c r="E3368" s="107">
        <v>43437</v>
      </c>
      <c r="F3368" s="108">
        <v>43521</v>
      </c>
      <c r="G3368" s="109">
        <v>12500</v>
      </c>
      <c r="H3368" s="109">
        <v>33.909999999999997</v>
      </c>
      <c r="I3368" s="109">
        <v>0</v>
      </c>
      <c r="J3368" s="109">
        <f t="shared" si="52"/>
        <v>12533.91</v>
      </c>
    </row>
    <row r="3369" spans="1:10" s="102" customFormat="1" ht="18" customHeight="1" x14ac:dyDescent="0.2">
      <c r="A3369" s="106" t="s">
        <v>32</v>
      </c>
      <c r="B3369" s="106" t="s">
        <v>13</v>
      </c>
      <c r="C3369" s="107">
        <v>15920</v>
      </c>
      <c r="D3369" s="107">
        <v>42867</v>
      </c>
      <c r="E3369" s="107">
        <v>42878</v>
      </c>
      <c r="F3369" s="108">
        <v>42891</v>
      </c>
      <c r="G3369" s="109">
        <v>31500</v>
      </c>
      <c r="H3369" s="109">
        <v>20.71</v>
      </c>
      <c r="I3369" s="109">
        <v>0</v>
      </c>
      <c r="J3369" s="109">
        <f t="shared" si="52"/>
        <v>31520.71</v>
      </c>
    </row>
    <row r="3370" spans="1:10" s="102" customFormat="1" ht="18" customHeight="1" x14ac:dyDescent="0.2">
      <c r="A3370" s="106" t="s">
        <v>32</v>
      </c>
      <c r="B3370" s="106" t="s">
        <v>13</v>
      </c>
      <c r="C3370" s="107">
        <v>13358</v>
      </c>
      <c r="D3370" s="107">
        <v>42333</v>
      </c>
      <c r="E3370" s="107">
        <v>42382</v>
      </c>
      <c r="F3370" s="108">
        <v>42445</v>
      </c>
      <c r="G3370" s="109">
        <v>16000</v>
      </c>
      <c r="H3370" s="109">
        <v>49.77</v>
      </c>
      <c r="I3370" s="109">
        <v>0</v>
      </c>
      <c r="J3370" s="109">
        <f t="shared" si="52"/>
        <v>16049.77</v>
      </c>
    </row>
    <row r="3371" spans="1:10" s="102" customFormat="1" ht="18" customHeight="1" x14ac:dyDescent="0.2">
      <c r="A3371" s="106" t="s">
        <v>32</v>
      </c>
      <c r="B3371" s="106" t="s">
        <v>13</v>
      </c>
      <c r="C3371" s="107">
        <v>11380</v>
      </c>
      <c r="D3371" s="107">
        <v>41670</v>
      </c>
      <c r="E3371" s="107">
        <v>41708</v>
      </c>
      <c r="F3371" s="108">
        <v>41765</v>
      </c>
      <c r="G3371" s="109">
        <v>15000</v>
      </c>
      <c r="H3371" s="109">
        <v>38.459999999999994</v>
      </c>
      <c r="I3371" s="109">
        <v>0</v>
      </c>
      <c r="J3371" s="109">
        <f t="shared" si="52"/>
        <v>15038.46</v>
      </c>
    </row>
    <row r="3372" spans="1:10" s="102" customFormat="1" ht="18" customHeight="1" x14ac:dyDescent="0.2">
      <c r="A3372" s="106" t="s">
        <v>32</v>
      </c>
      <c r="B3372" s="106" t="s">
        <v>17</v>
      </c>
      <c r="C3372" s="107">
        <v>10097</v>
      </c>
      <c r="D3372" s="107">
        <v>42228</v>
      </c>
      <c r="E3372" s="107">
        <v>42243</v>
      </c>
      <c r="F3372" s="108">
        <v>42286</v>
      </c>
      <c r="G3372" s="109">
        <v>10000</v>
      </c>
      <c r="H3372" s="109">
        <v>13.809999999999999</v>
      </c>
      <c r="I3372" s="109">
        <v>0</v>
      </c>
      <c r="J3372" s="109">
        <f t="shared" si="52"/>
        <v>10013.81</v>
      </c>
    </row>
    <row r="3373" spans="1:10" s="102" customFormat="1" ht="18" customHeight="1" x14ac:dyDescent="0.2">
      <c r="A3373" s="106" t="s">
        <v>32</v>
      </c>
      <c r="B3373" s="106" t="s">
        <v>13</v>
      </c>
      <c r="C3373" s="107">
        <v>14674</v>
      </c>
      <c r="D3373" s="107">
        <v>41701</v>
      </c>
      <c r="E3373" s="107">
        <v>41705</v>
      </c>
      <c r="F3373" s="108">
        <v>41722</v>
      </c>
      <c r="G3373" s="109">
        <v>18000</v>
      </c>
      <c r="H3373" s="109">
        <v>10.5</v>
      </c>
      <c r="I3373" s="109">
        <v>0</v>
      </c>
      <c r="J3373" s="109">
        <f t="shared" si="52"/>
        <v>18010.5</v>
      </c>
    </row>
    <row r="3374" spans="1:10" s="102" customFormat="1" ht="18" customHeight="1" x14ac:dyDescent="0.2">
      <c r="A3374" s="106" t="s">
        <v>32</v>
      </c>
      <c r="B3374" s="106" t="s">
        <v>13</v>
      </c>
      <c r="C3374" s="107">
        <v>13889</v>
      </c>
      <c r="D3374" s="107">
        <v>43303</v>
      </c>
      <c r="E3374" s="107">
        <v>43353</v>
      </c>
      <c r="F3374" s="108">
        <v>43384</v>
      </c>
      <c r="G3374" s="109">
        <v>22000</v>
      </c>
      <c r="H3374" s="109">
        <v>46.07</v>
      </c>
      <c r="I3374" s="109">
        <v>0</v>
      </c>
      <c r="J3374" s="109">
        <f t="shared" si="52"/>
        <v>22046.07</v>
      </c>
    </row>
    <row r="3375" spans="1:10" s="102" customFormat="1" ht="18" customHeight="1" x14ac:dyDescent="0.2">
      <c r="A3375" s="106" t="s">
        <v>32</v>
      </c>
      <c r="B3375" s="106" t="s">
        <v>17</v>
      </c>
      <c r="C3375" s="107">
        <v>9024</v>
      </c>
      <c r="D3375" s="107">
        <v>42677</v>
      </c>
      <c r="E3375" s="107">
        <v>42681</v>
      </c>
      <c r="F3375" s="108">
        <v>42727</v>
      </c>
      <c r="G3375" s="109">
        <v>13000</v>
      </c>
      <c r="H3375" s="109">
        <v>17.8</v>
      </c>
      <c r="I3375" s="109">
        <v>0</v>
      </c>
      <c r="J3375" s="109">
        <f t="shared" si="52"/>
        <v>13017.8</v>
      </c>
    </row>
    <row r="3376" spans="1:10" s="102" customFormat="1" ht="18" customHeight="1" x14ac:dyDescent="0.2">
      <c r="A3376" s="106" t="s">
        <v>32</v>
      </c>
      <c r="B3376" s="106" t="s">
        <v>13</v>
      </c>
      <c r="C3376" s="107">
        <v>18343</v>
      </c>
      <c r="D3376" s="107">
        <v>42683</v>
      </c>
      <c r="E3376" s="107">
        <v>42712</v>
      </c>
      <c r="F3376" s="108">
        <v>42726</v>
      </c>
      <c r="G3376" s="109">
        <v>53500</v>
      </c>
      <c r="H3376" s="109">
        <v>63.03</v>
      </c>
      <c r="I3376" s="109">
        <v>0</v>
      </c>
      <c r="J3376" s="109">
        <f t="shared" si="52"/>
        <v>53563.03</v>
      </c>
    </row>
    <row r="3377" spans="1:10" s="102" customFormat="1" ht="18" customHeight="1" x14ac:dyDescent="0.2">
      <c r="A3377" s="106" t="s">
        <v>32</v>
      </c>
      <c r="B3377" s="106" t="s">
        <v>17</v>
      </c>
      <c r="C3377" s="107">
        <v>18916</v>
      </c>
      <c r="D3377" s="107">
        <v>42349</v>
      </c>
      <c r="E3377" s="107">
        <v>42354</v>
      </c>
      <c r="F3377" s="108">
        <v>42366</v>
      </c>
      <c r="G3377" s="109">
        <v>47000</v>
      </c>
      <c r="H3377" s="109">
        <v>22.19</v>
      </c>
      <c r="I3377" s="109">
        <v>0</v>
      </c>
      <c r="J3377" s="109">
        <f t="shared" si="52"/>
        <v>47022.19</v>
      </c>
    </row>
    <row r="3378" spans="1:10" s="102" customFormat="1" ht="18" customHeight="1" x14ac:dyDescent="0.2">
      <c r="A3378" s="106" t="s">
        <v>35</v>
      </c>
      <c r="B3378" s="106" t="s">
        <v>17</v>
      </c>
      <c r="C3378" s="107">
        <v>18916</v>
      </c>
      <c r="D3378" s="107">
        <v>42349</v>
      </c>
      <c r="E3378" s="107">
        <v>42354</v>
      </c>
      <c r="F3378" s="108">
        <v>42366</v>
      </c>
      <c r="G3378" s="109">
        <v>47000</v>
      </c>
      <c r="H3378" s="109">
        <v>22.19</v>
      </c>
      <c r="I3378" s="109">
        <v>0</v>
      </c>
      <c r="J3378" s="109">
        <f t="shared" si="52"/>
        <v>47022.19</v>
      </c>
    </row>
    <row r="3379" spans="1:10" s="102" customFormat="1" ht="18" customHeight="1" x14ac:dyDescent="0.2">
      <c r="A3379" s="106" t="s">
        <v>32</v>
      </c>
      <c r="B3379" s="106" t="s">
        <v>13</v>
      </c>
      <c r="C3379" s="107">
        <v>15519</v>
      </c>
      <c r="D3379" s="107">
        <v>42420</v>
      </c>
      <c r="E3379" s="107">
        <v>42436</v>
      </c>
      <c r="F3379" s="108">
        <v>42444</v>
      </c>
      <c r="G3379" s="109">
        <v>24500</v>
      </c>
      <c r="H3379" s="109">
        <v>16.329999999999998</v>
      </c>
      <c r="I3379" s="109">
        <v>0</v>
      </c>
      <c r="J3379" s="109">
        <f t="shared" si="52"/>
        <v>24516.33</v>
      </c>
    </row>
    <row r="3380" spans="1:10" s="102" customFormat="1" ht="18" customHeight="1" x14ac:dyDescent="0.2">
      <c r="A3380" s="106" t="s">
        <v>32</v>
      </c>
      <c r="B3380" s="106" t="s">
        <v>13</v>
      </c>
      <c r="C3380" s="107">
        <v>18637</v>
      </c>
      <c r="D3380" s="107">
        <v>43322</v>
      </c>
      <c r="E3380" s="107">
        <v>43328</v>
      </c>
      <c r="F3380" s="108">
        <v>43334</v>
      </c>
      <c r="G3380" s="109">
        <v>23000</v>
      </c>
      <c r="H3380" s="109">
        <v>7.56</v>
      </c>
      <c r="I3380" s="109">
        <v>0</v>
      </c>
      <c r="J3380" s="109">
        <f t="shared" si="52"/>
        <v>23007.56</v>
      </c>
    </row>
    <row r="3381" spans="1:10" s="102" customFormat="1" ht="18" customHeight="1" x14ac:dyDescent="0.2">
      <c r="A3381" s="106" t="s">
        <v>32</v>
      </c>
      <c r="B3381" s="106" t="s">
        <v>13</v>
      </c>
      <c r="C3381" s="107">
        <v>13075</v>
      </c>
      <c r="D3381" s="107">
        <v>43409</v>
      </c>
      <c r="E3381" s="107">
        <v>43413</v>
      </c>
      <c r="F3381" s="108">
        <v>43431</v>
      </c>
      <c r="G3381" s="109">
        <v>27000</v>
      </c>
      <c r="H3381" s="109">
        <v>16.27</v>
      </c>
      <c r="I3381" s="109">
        <v>0</v>
      </c>
      <c r="J3381" s="109">
        <f t="shared" si="52"/>
        <v>27016.27</v>
      </c>
    </row>
    <row r="3382" spans="1:10" s="102" customFormat="1" ht="18" customHeight="1" x14ac:dyDescent="0.2">
      <c r="A3382" s="106" t="s">
        <v>31</v>
      </c>
      <c r="B3382" s="106" t="s">
        <v>17</v>
      </c>
      <c r="C3382" s="107">
        <v>22817</v>
      </c>
      <c r="D3382" s="107">
        <v>42749</v>
      </c>
      <c r="E3382" s="107">
        <v>42754</v>
      </c>
      <c r="F3382" s="108">
        <v>42780</v>
      </c>
      <c r="G3382" s="109">
        <v>34000</v>
      </c>
      <c r="H3382" s="109">
        <v>28.88</v>
      </c>
      <c r="I3382" s="109">
        <v>0</v>
      </c>
      <c r="J3382" s="109">
        <f t="shared" si="52"/>
        <v>34028.879999999997</v>
      </c>
    </row>
    <row r="3383" spans="1:10" s="102" customFormat="1" ht="18" customHeight="1" x14ac:dyDescent="0.2">
      <c r="A3383" s="106" t="s">
        <v>32</v>
      </c>
      <c r="B3383" s="106" t="s">
        <v>17</v>
      </c>
      <c r="C3383" s="107">
        <v>19055</v>
      </c>
      <c r="D3383" s="107">
        <v>42402</v>
      </c>
      <c r="E3383" s="107">
        <v>42411</v>
      </c>
      <c r="F3383" s="108">
        <v>42440</v>
      </c>
      <c r="G3383" s="109">
        <v>36000</v>
      </c>
      <c r="H3383" s="109">
        <v>38</v>
      </c>
      <c r="I3383" s="109">
        <v>0</v>
      </c>
      <c r="J3383" s="109">
        <f t="shared" si="52"/>
        <v>36038</v>
      </c>
    </row>
    <row r="3384" spans="1:10" s="102" customFormat="1" ht="18" customHeight="1" x14ac:dyDescent="0.2">
      <c r="A3384" s="106" t="s">
        <v>35</v>
      </c>
      <c r="B3384" s="106" t="s">
        <v>17</v>
      </c>
      <c r="C3384" s="107">
        <v>19055</v>
      </c>
      <c r="D3384" s="107">
        <v>42402</v>
      </c>
      <c r="E3384" s="107">
        <v>42411</v>
      </c>
      <c r="F3384" s="108">
        <v>42440</v>
      </c>
      <c r="G3384" s="109">
        <v>18000</v>
      </c>
      <c r="H3384" s="109">
        <v>19</v>
      </c>
      <c r="I3384" s="109">
        <v>0</v>
      </c>
      <c r="J3384" s="109">
        <f t="shared" si="52"/>
        <v>18019</v>
      </c>
    </row>
    <row r="3385" spans="1:10" s="102" customFormat="1" ht="18" customHeight="1" x14ac:dyDescent="0.2">
      <c r="A3385" s="106" t="s">
        <v>39</v>
      </c>
      <c r="B3385" s="106" t="s">
        <v>17</v>
      </c>
      <c r="C3385" s="107">
        <v>19055</v>
      </c>
      <c r="D3385" s="107">
        <v>42402</v>
      </c>
      <c r="E3385" s="107">
        <v>42411</v>
      </c>
      <c r="F3385" s="108">
        <v>42440</v>
      </c>
      <c r="G3385" s="109">
        <v>36000</v>
      </c>
      <c r="H3385" s="109">
        <v>38</v>
      </c>
      <c r="I3385" s="109">
        <v>0</v>
      </c>
      <c r="J3385" s="109">
        <f t="shared" si="52"/>
        <v>36038</v>
      </c>
    </row>
    <row r="3386" spans="1:10" s="102" customFormat="1" ht="18" customHeight="1" x14ac:dyDescent="0.2">
      <c r="A3386" s="106" t="s">
        <v>32</v>
      </c>
      <c r="B3386" s="106" t="s">
        <v>17</v>
      </c>
      <c r="C3386" s="107">
        <v>9221</v>
      </c>
      <c r="D3386" s="107">
        <v>42264</v>
      </c>
      <c r="E3386" s="107">
        <v>42285</v>
      </c>
      <c r="F3386" s="108">
        <v>42479</v>
      </c>
      <c r="G3386" s="109">
        <v>21000</v>
      </c>
      <c r="H3386" s="109">
        <v>125.42</v>
      </c>
      <c r="I3386" s="109">
        <v>0</v>
      </c>
      <c r="J3386" s="109">
        <f t="shared" si="52"/>
        <v>21125.42</v>
      </c>
    </row>
    <row r="3387" spans="1:10" s="102" customFormat="1" ht="18" customHeight="1" x14ac:dyDescent="0.2">
      <c r="A3387" s="106" t="s">
        <v>31</v>
      </c>
      <c r="B3387" s="106" t="s">
        <v>13</v>
      </c>
      <c r="C3387" s="107">
        <v>20594</v>
      </c>
      <c r="D3387" s="107">
        <v>42387</v>
      </c>
      <c r="E3387" s="107">
        <v>42398</v>
      </c>
      <c r="F3387" s="108">
        <v>42412</v>
      </c>
      <c r="G3387" s="109">
        <v>39000</v>
      </c>
      <c r="H3387" s="109">
        <v>27.08</v>
      </c>
      <c r="I3387" s="109">
        <v>0</v>
      </c>
      <c r="J3387" s="109">
        <f t="shared" si="52"/>
        <v>39027.08</v>
      </c>
    </row>
    <row r="3388" spans="1:10" s="102" customFormat="1" ht="18" customHeight="1" x14ac:dyDescent="0.2">
      <c r="A3388" s="106" t="s">
        <v>33</v>
      </c>
      <c r="B3388" s="106" t="s">
        <v>13</v>
      </c>
      <c r="C3388" s="107">
        <v>20594</v>
      </c>
      <c r="D3388" s="107">
        <v>42387</v>
      </c>
      <c r="E3388" s="107">
        <v>42398</v>
      </c>
      <c r="F3388" s="108">
        <v>42412</v>
      </c>
      <c r="G3388" s="109">
        <v>39000</v>
      </c>
      <c r="H3388" s="109">
        <v>27.08</v>
      </c>
      <c r="I3388" s="109">
        <v>0</v>
      </c>
      <c r="J3388" s="109">
        <f t="shared" si="52"/>
        <v>39027.08</v>
      </c>
    </row>
    <row r="3389" spans="1:10" s="102" customFormat="1" ht="18" customHeight="1" x14ac:dyDescent="0.2">
      <c r="A3389" s="106" t="s">
        <v>170</v>
      </c>
      <c r="B3389" s="106" t="s">
        <v>13</v>
      </c>
      <c r="C3389" s="107">
        <v>20594</v>
      </c>
      <c r="D3389" s="107">
        <v>42387</v>
      </c>
      <c r="E3389" s="107">
        <v>42398</v>
      </c>
      <c r="F3389" s="108">
        <v>42412</v>
      </c>
      <c r="G3389" s="109">
        <v>117000</v>
      </c>
      <c r="H3389" s="109">
        <v>81.25</v>
      </c>
      <c r="I3389" s="109">
        <v>0</v>
      </c>
      <c r="J3389" s="109">
        <f t="shared" si="52"/>
        <v>117081.25</v>
      </c>
    </row>
    <row r="3390" spans="1:10" s="102" customFormat="1" ht="18" customHeight="1" x14ac:dyDescent="0.2">
      <c r="A3390" s="106" t="s">
        <v>31</v>
      </c>
      <c r="B3390" s="106" t="s">
        <v>13</v>
      </c>
      <c r="C3390" s="107">
        <v>22460</v>
      </c>
      <c r="D3390" s="107">
        <v>43116</v>
      </c>
      <c r="E3390" s="107">
        <v>43123</v>
      </c>
      <c r="F3390" s="108">
        <v>43180</v>
      </c>
      <c r="G3390" s="109">
        <v>41000</v>
      </c>
      <c r="H3390" s="109">
        <v>60.1</v>
      </c>
      <c r="I3390" s="109">
        <v>0</v>
      </c>
      <c r="J3390" s="109">
        <f t="shared" si="52"/>
        <v>41060.1</v>
      </c>
    </row>
    <row r="3391" spans="1:10" s="102" customFormat="1" ht="18" customHeight="1" x14ac:dyDescent="0.2">
      <c r="A3391" s="106" t="s">
        <v>33</v>
      </c>
      <c r="B3391" s="106" t="s">
        <v>13</v>
      </c>
      <c r="C3391" s="107">
        <v>22460</v>
      </c>
      <c r="D3391" s="107">
        <v>43116</v>
      </c>
      <c r="E3391" s="107">
        <v>43123</v>
      </c>
      <c r="F3391" s="108">
        <v>43180</v>
      </c>
      <c r="G3391" s="109">
        <v>41000</v>
      </c>
      <c r="H3391" s="109">
        <v>60.1</v>
      </c>
      <c r="I3391" s="109">
        <v>0</v>
      </c>
      <c r="J3391" s="109">
        <f t="shared" si="52"/>
        <v>41060.1</v>
      </c>
    </row>
    <row r="3392" spans="1:10" s="102" customFormat="1" ht="18" customHeight="1" x14ac:dyDescent="0.2">
      <c r="A3392" s="106" t="s">
        <v>170</v>
      </c>
      <c r="B3392" s="106" t="s">
        <v>13</v>
      </c>
      <c r="C3392" s="107">
        <v>22460</v>
      </c>
      <c r="D3392" s="107">
        <v>43116</v>
      </c>
      <c r="E3392" s="107">
        <v>43123</v>
      </c>
      <c r="F3392" s="108">
        <v>43180</v>
      </c>
      <c r="G3392" s="109">
        <v>41000</v>
      </c>
      <c r="H3392" s="109">
        <v>60.1</v>
      </c>
      <c r="I3392" s="109">
        <v>0</v>
      </c>
      <c r="J3392" s="109">
        <f t="shared" si="52"/>
        <v>41060.1</v>
      </c>
    </row>
    <row r="3393" spans="1:10" s="102" customFormat="1" ht="18" customHeight="1" x14ac:dyDescent="0.2">
      <c r="A3393" s="106" t="s">
        <v>32</v>
      </c>
      <c r="B3393" s="106" t="s">
        <v>13</v>
      </c>
      <c r="C3393" s="107">
        <v>19526</v>
      </c>
      <c r="D3393" s="107">
        <v>42878</v>
      </c>
      <c r="E3393" s="107">
        <v>42898</v>
      </c>
      <c r="F3393" s="108">
        <v>42909</v>
      </c>
      <c r="G3393" s="109">
        <v>62000</v>
      </c>
      <c r="H3393" s="109">
        <v>52.66</v>
      </c>
      <c r="I3393" s="109">
        <v>0</v>
      </c>
      <c r="J3393" s="109">
        <f t="shared" si="52"/>
        <v>62052.66</v>
      </c>
    </row>
    <row r="3394" spans="1:10" s="102" customFormat="1" ht="18" customHeight="1" x14ac:dyDescent="0.2">
      <c r="A3394" s="106" t="s">
        <v>32</v>
      </c>
      <c r="B3394" s="106" t="s">
        <v>13</v>
      </c>
      <c r="C3394" s="107">
        <v>19096</v>
      </c>
      <c r="D3394" s="107">
        <v>42628</v>
      </c>
      <c r="E3394" s="107">
        <v>42635</v>
      </c>
      <c r="F3394" s="108">
        <v>42660</v>
      </c>
      <c r="G3394" s="109">
        <v>72000</v>
      </c>
      <c r="H3394" s="109">
        <v>63.12</v>
      </c>
      <c r="I3394" s="109">
        <v>0</v>
      </c>
      <c r="J3394" s="109">
        <f t="shared" si="52"/>
        <v>72063.12</v>
      </c>
    </row>
    <row r="3395" spans="1:10" s="102" customFormat="1" ht="18" customHeight="1" x14ac:dyDescent="0.2">
      <c r="A3395" s="106" t="s">
        <v>35</v>
      </c>
      <c r="B3395" s="106" t="s">
        <v>13</v>
      </c>
      <c r="C3395" s="107">
        <v>19096</v>
      </c>
      <c r="D3395" s="107">
        <v>42628</v>
      </c>
      <c r="E3395" s="107">
        <v>42635</v>
      </c>
      <c r="F3395" s="108">
        <v>42660</v>
      </c>
      <c r="G3395" s="109">
        <v>72000</v>
      </c>
      <c r="H3395" s="109">
        <v>63.12</v>
      </c>
      <c r="I3395" s="109">
        <v>0</v>
      </c>
      <c r="J3395" s="109">
        <f t="shared" si="52"/>
        <v>72063.12</v>
      </c>
    </row>
    <row r="3396" spans="1:10" s="102" customFormat="1" ht="18" customHeight="1" x14ac:dyDescent="0.2">
      <c r="A3396" s="106" t="s">
        <v>39</v>
      </c>
      <c r="B3396" s="106" t="s">
        <v>13</v>
      </c>
      <c r="C3396" s="107">
        <v>19096</v>
      </c>
      <c r="D3396" s="107">
        <v>42628</v>
      </c>
      <c r="E3396" s="107">
        <v>42635</v>
      </c>
      <c r="F3396" s="108">
        <v>42660</v>
      </c>
      <c r="G3396" s="109">
        <v>72000</v>
      </c>
      <c r="H3396" s="109">
        <v>63.12</v>
      </c>
      <c r="I3396" s="109">
        <v>0</v>
      </c>
      <c r="J3396" s="109">
        <f t="shared" si="52"/>
        <v>72063.12</v>
      </c>
    </row>
    <row r="3397" spans="1:10" s="102" customFormat="1" ht="18" customHeight="1" x14ac:dyDescent="0.2">
      <c r="A3397" s="106" t="s">
        <v>32</v>
      </c>
      <c r="B3397" s="106" t="s">
        <v>17</v>
      </c>
      <c r="C3397" s="107">
        <v>9917</v>
      </c>
      <c r="D3397" s="107">
        <v>42278</v>
      </c>
      <c r="E3397" s="107">
        <v>42284</v>
      </c>
      <c r="F3397" s="108">
        <v>42439</v>
      </c>
      <c r="G3397" s="109">
        <v>11500</v>
      </c>
      <c r="H3397" s="109">
        <v>33.79</v>
      </c>
      <c r="I3397" s="109">
        <v>0</v>
      </c>
      <c r="J3397" s="109">
        <f t="shared" si="52"/>
        <v>11533.79</v>
      </c>
    </row>
    <row r="3398" spans="1:10" s="102" customFormat="1" ht="18" customHeight="1" x14ac:dyDescent="0.2">
      <c r="A3398" s="106" t="s">
        <v>32</v>
      </c>
      <c r="B3398" s="106" t="s">
        <v>17</v>
      </c>
      <c r="C3398" s="107">
        <v>5387</v>
      </c>
      <c r="D3398" s="107">
        <v>41834</v>
      </c>
      <c r="E3398" s="107">
        <v>41848</v>
      </c>
      <c r="F3398" s="108">
        <v>41890</v>
      </c>
      <c r="G3398" s="109">
        <v>6000</v>
      </c>
      <c r="H3398" s="109">
        <v>9.32</v>
      </c>
      <c r="I3398" s="109">
        <v>0</v>
      </c>
      <c r="J3398" s="109">
        <f t="shared" si="52"/>
        <v>6009.32</v>
      </c>
    </row>
    <row r="3399" spans="1:10" s="102" customFormat="1" ht="18" customHeight="1" x14ac:dyDescent="0.2">
      <c r="A3399" s="106" t="s">
        <v>32</v>
      </c>
      <c r="B3399" s="106" t="s">
        <v>13</v>
      </c>
      <c r="C3399" s="107">
        <v>15636</v>
      </c>
      <c r="D3399" s="107">
        <v>43133</v>
      </c>
      <c r="E3399" s="107">
        <v>43165</v>
      </c>
      <c r="F3399" s="108">
        <v>43203</v>
      </c>
      <c r="G3399" s="109">
        <v>17000</v>
      </c>
      <c r="H3399" s="109">
        <v>30.74</v>
      </c>
      <c r="I3399" s="109">
        <v>0</v>
      </c>
      <c r="J3399" s="109">
        <f t="shared" si="52"/>
        <v>17030.740000000002</v>
      </c>
    </row>
    <row r="3400" spans="1:10" s="102" customFormat="1" ht="18" customHeight="1" x14ac:dyDescent="0.2">
      <c r="A3400" s="106" t="s">
        <v>32</v>
      </c>
      <c r="B3400" s="106" t="s">
        <v>13</v>
      </c>
      <c r="C3400" s="107">
        <v>9163</v>
      </c>
      <c r="D3400" s="107">
        <v>42684</v>
      </c>
      <c r="E3400" s="107">
        <v>42690</v>
      </c>
      <c r="F3400" s="108">
        <v>42702</v>
      </c>
      <c r="G3400" s="109">
        <v>20500</v>
      </c>
      <c r="H3400" s="109">
        <v>10.11</v>
      </c>
      <c r="I3400" s="109">
        <v>0</v>
      </c>
      <c r="J3400" s="109">
        <f t="shared" ref="J3400:J3463" si="53">+G3400+H3400+I3400</f>
        <v>20510.11</v>
      </c>
    </row>
    <row r="3401" spans="1:10" s="102" customFormat="1" ht="18" customHeight="1" x14ac:dyDescent="0.2">
      <c r="A3401" s="106" t="s">
        <v>40</v>
      </c>
      <c r="B3401" s="106" t="s">
        <v>13</v>
      </c>
      <c r="C3401" s="107">
        <v>25012</v>
      </c>
      <c r="D3401" s="107">
        <v>41794</v>
      </c>
      <c r="E3401" s="107">
        <v>41820</v>
      </c>
      <c r="F3401" s="108">
        <v>41835</v>
      </c>
      <c r="G3401" s="109">
        <v>10000</v>
      </c>
      <c r="H3401" s="109">
        <f>5.69+5.69</f>
        <v>11.38</v>
      </c>
      <c r="I3401" s="109">
        <v>0</v>
      </c>
      <c r="J3401" s="109">
        <f t="shared" si="53"/>
        <v>10011.379999999999</v>
      </c>
    </row>
    <row r="3402" spans="1:10" s="102" customFormat="1" ht="18" customHeight="1" x14ac:dyDescent="0.2">
      <c r="A3402" s="106" t="s">
        <v>31</v>
      </c>
      <c r="B3402" s="106" t="s">
        <v>17</v>
      </c>
      <c r="C3402" s="107">
        <v>31828</v>
      </c>
      <c r="D3402" s="107">
        <v>42686</v>
      </c>
      <c r="E3402" s="107">
        <v>42690</v>
      </c>
      <c r="F3402" s="108">
        <v>42718</v>
      </c>
      <c r="G3402" s="109">
        <v>57000</v>
      </c>
      <c r="H3402" s="109">
        <v>49.96</v>
      </c>
      <c r="I3402" s="109">
        <v>0</v>
      </c>
      <c r="J3402" s="109">
        <f t="shared" si="53"/>
        <v>57049.96</v>
      </c>
    </row>
    <row r="3403" spans="1:10" s="102" customFormat="1" ht="18" customHeight="1" x14ac:dyDescent="0.2">
      <c r="A3403" s="106" t="s">
        <v>33</v>
      </c>
      <c r="B3403" s="106" t="s">
        <v>17</v>
      </c>
      <c r="C3403" s="107">
        <v>31828</v>
      </c>
      <c r="D3403" s="107">
        <v>42686</v>
      </c>
      <c r="E3403" s="107">
        <v>42690</v>
      </c>
      <c r="F3403" s="108">
        <v>42718</v>
      </c>
      <c r="G3403" s="109">
        <v>57000</v>
      </c>
      <c r="H3403" s="109">
        <v>49.96</v>
      </c>
      <c r="I3403" s="109">
        <v>0</v>
      </c>
      <c r="J3403" s="109">
        <f t="shared" si="53"/>
        <v>57049.96</v>
      </c>
    </row>
    <row r="3404" spans="1:10" s="102" customFormat="1" ht="18" customHeight="1" x14ac:dyDescent="0.2">
      <c r="A3404" s="106" t="s">
        <v>170</v>
      </c>
      <c r="B3404" s="106" t="s">
        <v>17</v>
      </c>
      <c r="C3404" s="107">
        <v>31828</v>
      </c>
      <c r="D3404" s="107">
        <v>42686</v>
      </c>
      <c r="E3404" s="107">
        <v>42690</v>
      </c>
      <c r="F3404" s="108">
        <v>42718</v>
      </c>
      <c r="G3404" s="109">
        <v>171000</v>
      </c>
      <c r="H3404" s="109">
        <v>149.91999999999999</v>
      </c>
      <c r="I3404" s="109">
        <v>0</v>
      </c>
      <c r="J3404" s="109">
        <f t="shared" si="53"/>
        <v>171149.92</v>
      </c>
    </row>
    <row r="3405" spans="1:10" s="102" customFormat="1" ht="18" customHeight="1" x14ac:dyDescent="0.2">
      <c r="A3405" s="106" t="s">
        <v>32</v>
      </c>
      <c r="B3405" s="106" t="s">
        <v>17</v>
      </c>
      <c r="C3405" s="107">
        <v>17071</v>
      </c>
      <c r="D3405" s="107">
        <v>43448</v>
      </c>
      <c r="E3405" s="107">
        <v>43452</v>
      </c>
      <c r="F3405" s="108">
        <v>43476</v>
      </c>
      <c r="G3405" s="109">
        <v>17000</v>
      </c>
      <c r="H3405" s="109">
        <v>13.04</v>
      </c>
      <c r="I3405" s="109">
        <v>0</v>
      </c>
      <c r="J3405" s="109">
        <f t="shared" si="53"/>
        <v>17013.04</v>
      </c>
    </row>
    <row r="3406" spans="1:10" s="102" customFormat="1" ht="18" customHeight="1" x14ac:dyDescent="0.2">
      <c r="A3406" s="106" t="s">
        <v>32</v>
      </c>
      <c r="B3406" s="106" t="s">
        <v>17</v>
      </c>
      <c r="C3406" s="107">
        <v>14406</v>
      </c>
      <c r="D3406" s="107">
        <v>42616</v>
      </c>
      <c r="E3406" s="107">
        <v>42620</v>
      </c>
      <c r="F3406" s="108">
        <v>42643</v>
      </c>
      <c r="G3406" s="109">
        <v>27000</v>
      </c>
      <c r="H3406" s="109">
        <v>19.98</v>
      </c>
      <c r="I3406" s="109">
        <v>0</v>
      </c>
      <c r="J3406" s="109">
        <f t="shared" si="53"/>
        <v>27019.98</v>
      </c>
    </row>
    <row r="3407" spans="1:10" s="102" customFormat="1" ht="18" customHeight="1" x14ac:dyDescent="0.2">
      <c r="A3407" s="106" t="s">
        <v>32</v>
      </c>
      <c r="B3407" s="106" t="s">
        <v>13</v>
      </c>
      <c r="C3407" s="107">
        <v>17862</v>
      </c>
      <c r="D3407" s="107">
        <v>43292</v>
      </c>
      <c r="E3407" s="107">
        <v>43320</v>
      </c>
      <c r="F3407" s="108">
        <v>43460</v>
      </c>
      <c r="G3407" s="109">
        <v>13500</v>
      </c>
      <c r="H3407" s="109">
        <v>62.14</v>
      </c>
      <c r="I3407" s="109">
        <v>0</v>
      </c>
      <c r="J3407" s="109">
        <f t="shared" si="53"/>
        <v>13562.14</v>
      </c>
    </row>
    <row r="3408" spans="1:10" s="102" customFormat="1" ht="18" customHeight="1" x14ac:dyDescent="0.2">
      <c r="A3408" s="106" t="s">
        <v>32</v>
      </c>
      <c r="B3408" s="106" t="s">
        <v>13</v>
      </c>
      <c r="C3408" s="107">
        <v>14879</v>
      </c>
      <c r="D3408" s="107">
        <v>41815</v>
      </c>
      <c r="E3408" s="107">
        <v>41815</v>
      </c>
      <c r="F3408" s="108">
        <v>41820</v>
      </c>
      <c r="G3408" s="109">
        <v>24500</v>
      </c>
      <c r="H3408" s="109">
        <v>0</v>
      </c>
      <c r="I3408" s="109">
        <v>0</v>
      </c>
      <c r="J3408" s="109">
        <f t="shared" si="53"/>
        <v>24500</v>
      </c>
    </row>
    <row r="3409" spans="1:10" s="102" customFormat="1" ht="18" customHeight="1" x14ac:dyDescent="0.2">
      <c r="A3409" s="106" t="s">
        <v>32</v>
      </c>
      <c r="B3409" s="106" t="s">
        <v>13</v>
      </c>
      <c r="C3409" s="107">
        <v>9681</v>
      </c>
      <c r="D3409" s="107">
        <v>43037</v>
      </c>
      <c r="E3409" s="107">
        <v>43067</v>
      </c>
      <c r="F3409" s="108">
        <v>43076</v>
      </c>
      <c r="G3409" s="109">
        <v>8500</v>
      </c>
      <c r="H3409" s="109">
        <v>9.08</v>
      </c>
      <c r="I3409" s="109">
        <v>0</v>
      </c>
      <c r="J3409" s="109">
        <f t="shared" si="53"/>
        <v>8509.08</v>
      </c>
    </row>
    <row r="3410" spans="1:10" s="102" customFormat="1" ht="18" customHeight="1" x14ac:dyDescent="0.2">
      <c r="A3410" s="106" t="s">
        <v>32</v>
      </c>
      <c r="B3410" s="106" t="s">
        <v>13</v>
      </c>
      <c r="C3410" s="107">
        <v>9787</v>
      </c>
      <c r="D3410" s="107">
        <v>42781</v>
      </c>
      <c r="E3410" s="107">
        <v>42789</v>
      </c>
      <c r="F3410" s="108">
        <v>42802</v>
      </c>
      <c r="G3410" s="109">
        <v>14000</v>
      </c>
      <c r="H3410" s="109">
        <v>8.0500000000000007</v>
      </c>
      <c r="I3410" s="109">
        <v>0</v>
      </c>
      <c r="J3410" s="109">
        <f t="shared" si="53"/>
        <v>14008.05</v>
      </c>
    </row>
    <row r="3411" spans="1:10" s="102" customFormat="1" ht="18" customHeight="1" x14ac:dyDescent="0.2">
      <c r="A3411" s="106" t="s">
        <v>31</v>
      </c>
      <c r="B3411" s="106" t="s">
        <v>13</v>
      </c>
      <c r="C3411" s="107">
        <v>23687</v>
      </c>
      <c r="D3411" s="107">
        <v>42781</v>
      </c>
      <c r="E3411" s="107">
        <v>42786</v>
      </c>
      <c r="F3411" s="108">
        <v>42804</v>
      </c>
      <c r="G3411" s="109">
        <v>25000</v>
      </c>
      <c r="H3411" s="109">
        <v>15.76</v>
      </c>
      <c r="I3411" s="109">
        <v>0</v>
      </c>
      <c r="J3411" s="109">
        <f t="shared" si="53"/>
        <v>25015.759999999998</v>
      </c>
    </row>
    <row r="3412" spans="1:10" s="102" customFormat="1" ht="18" customHeight="1" x14ac:dyDescent="0.2">
      <c r="A3412" s="106" t="s">
        <v>33</v>
      </c>
      <c r="B3412" s="106" t="s">
        <v>13</v>
      </c>
      <c r="C3412" s="107">
        <v>23687</v>
      </c>
      <c r="D3412" s="107">
        <v>42781</v>
      </c>
      <c r="E3412" s="107">
        <v>42786</v>
      </c>
      <c r="F3412" s="108">
        <v>42804</v>
      </c>
      <c r="G3412" s="109">
        <v>25000</v>
      </c>
      <c r="H3412" s="109">
        <v>15.76</v>
      </c>
      <c r="I3412" s="109">
        <v>0</v>
      </c>
      <c r="J3412" s="109">
        <f t="shared" si="53"/>
        <v>25015.759999999998</v>
      </c>
    </row>
    <row r="3413" spans="1:10" s="102" customFormat="1" ht="18" customHeight="1" x14ac:dyDescent="0.2">
      <c r="A3413" s="106" t="s">
        <v>170</v>
      </c>
      <c r="B3413" s="106" t="s">
        <v>13</v>
      </c>
      <c r="C3413" s="107">
        <v>23687</v>
      </c>
      <c r="D3413" s="107">
        <v>42781</v>
      </c>
      <c r="E3413" s="107">
        <v>42786</v>
      </c>
      <c r="F3413" s="108">
        <v>42804</v>
      </c>
      <c r="G3413" s="109">
        <v>25000</v>
      </c>
      <c r="H3413" s="109">
        <v>15.76</v>
      </c>
      <c r="I3413" s="109">
        <v>0</v>
      </c>
      <c r="J3413" s="109">
        <f t="shared" si="53"/>
        <v>25015.759999999998</v>
      </c>
    </row>
    <row r="3414" spans="1:10" s="102" customFormat="1" ht="18" customHeight="1" x14ac:dyDescent="0.2">
      <c r="A3414" s="106" t="s">
        <v>32</v>
      </c>
      <c r="B3414" s="106" t="s">
        <v>13</v>
      </c>
      <c r="C3414" s="107">
        <v>18894</v>
      </c>
      <c r="D3414" s="107">
        <v>42878</v>
      </c>
      <c r="E3414" s="107">
        <v>42886</v>
      </c>
      <c r="F3414" s="108">
        <v>42902</v>
      </c>
      <c r="G3414" s="109">
        <v>53250</v>
      </c>
      <c r="H3414" s="109">
        <v>35.01</v>
      </c>
      <c r="I3414" s="109">
        <v>0</v>
      </c>
      <c r="J3414" s="109">
        <f t="shared" si="53"/>
        <v>53285.01</v>
      </c>
    </row>
    <row r="3415" spans="1:10" s="102" customFormat="1" ht="18" customHeight="1" x14ac:dyDescent="0.2">
      <c r="A3415" s="106" t="s">
        <v>32</v>
      </c>
      <c r="B3415" s="106" t="s">
        <v>13</v>
      </c>
      <c r="C3415" s="107">
        <v>10314</v>
      </c>
      <c r="D3415" s="107">
        <v>41784</v>
      </c>
      <c r="E3415" s="107">
        <v>41792</v>
      </c>
      <c r="F3415" s="108">
        <v>41814</v>
      </c>
      <c r="G3415" s="109">
        <v>12000</v>
      </c>
      <c r="H3415" s="109">
        <v>10</v>
      </c>
      <c r="I3415" s="109">
        <v>0</v>
      </c>
      <c r="J3415" s="109">
        <f t="shared" si="53"/>
        <v>12010</v>
      </c>
    </row>
    <row r="3416" spans="1:10" s="102" customFormat="1" ht="18" customHeight="1" x14ac:dyDescent="0.2">
      <c r="A3416" s="106" t="s">
        <v>32</v>
      </c>
      <c r="B3416" s="106" t="s">
        <v>17</v>
      </c>
      <c r="C3416" s="107">
        <v>11576</v>
      </c>
      <c r="D3416" s="107">
        <v>41692</v>
      </c>
      <c r="E3416" s="107">
        <v>41697</v>
      </c>
      <c r="F3416" s="108">
        <v>41719</v>
      </c>
      <c r="G3416" s="109">
        <v>31000</v>
      </c>
      <c r="H3416" s="109">
        <v>23.25</v>
      </c>
      <c r="I3416" s="109">
        <v>0</v>
      </c>
      <c r="J3416" s="109">
        <f t="shared" si="53"/>
        <v>31023.25</v>
      </c>
    </row>
    <row r="3417" spans="1:10" s="102" customFormat="1" ht="18" customHeight="1" x14ac:dyDescent="0.2">
      <c r="A3417" s="106" t="s">
        <v>32</v>
      </c>
      <c r="B3417" s="106" t="s">
        <v>13</v>
      </c>
      <c r="C3417" s="107">
        <v>13777</v>
      </c>
      <c r="D3417" s="107">
        <v>41902</v>
      </c>
      <c r="E3417" s="107">
        <v>41920</v>
      </c>
      <c r="F3417" s="108">
        <v>41942</v>
      </c>
      <c r="G3417" s="109">
        <v>13500</v>
      </c>
      <c r="H3417" s="109">
        <v>15</v>
      </c>
      <c r="I3417" s="109">
        <v>0</v>
      </c>
      <c r="J3417" s="109">
        <f t="shared" si="53"/>
        <v>13515</v>
      </c>
    </row>
    <row r="3418" spans="1:10" s="102" customFormat="1" ht="18" customHeight="1" x14ac:dyDescent="0.2">
      <c r="A3418" s="106" t="s">
        <v>32</v>
      </c>
      <c r="B3418" s="106" t="s">
        <v>13</v>
      </c>
      <c r="C3418" s="107">
        <v>13439</v>
      </c>
      <c r="D3418" s="107">
        <v>43389</v>
      </c>
      <c r="E3418" s="107">
        <v>43406</v>
      </c>
      <c r="F3418" s="108">
        <v>43416</v>
      </c>
      <c r="G3418" s="109">
        <v>17500</v>
      </c>
      <c r="H3418" s="109">
        <v>12.95</v>
      </c>
      <c r="I3418" s="109">
        <v>0</v>
      </c>
      <c r="J3418" s="109">
        <f t="shared" si="53"/>
        <v>17512.95</v>
      </c>
    </row>
    <row r="3419" spans="1:10" s="102" customFormat="1" ht="18" customHeight="1" x14ac:dyDescent="0.2">
      <c r="A3419" s="106" t="s">
        <v>32</v>
      </c>
      <c r="B3419" s="106" t="s">
        <v>13</v>
      </c>
      <c r="C3419" s="107">
        <v>10009</v>
      </c>
      <c r="D3419" s="107">
        <v>42800</v>
      </c>
      <c r="E3419" s="107">
        <v>42811</v>
      </c>
      <c r="F3419" s="108">
        <v>42843</v>
      </c>
      <c r="G3419" s="109">
        <v>25000</v>
      </c>
      <c r="H3419" s="109">
        <v>29.45</v>
      </c>
      <c r="I3419" s="109">
        <v>0</v>
      </c>
      <c r="J3419" s="109">
        <f t="shared" si="53"/>
        <v>25029.45</v>
      </c>
    </row>
    <row r="3420" spans="1:10" s="102" customFormat="1" ht="18" customHeight="1" x14ac:dyDescent="0.2">
      <c r="A3420" s="106" t="s">
        <v>32</v>
      </c>
      <c r="B3420" s="106" t="s">
        <v>17</v>
      </c>
      <c r="C3420" s="107">
        <v>11917</v>
      </c>
      <c r="D3420" s="107">
        <v>42317</v>
      </c>
      <c r="E3420" s="107">
        <v>42348</v>
      </c>
      <c r="F3420" s="108">
        <v>42398</v>
      </c>
      <c r="G3420" s="109">
        <v>27000</v>
      </c>
      <c r="H3420" s="109">
        <v>60.76</v>
      </c>
      <c r="I3420" s="109">
        <v>0</v>
      </c>
      <c r="J3420" s="109">
        <f t="shared" si="53"/>
        <v>27060.76</v>
      </c>
    </row>
    <row r="3421" spans="1:10" s="102" customFormat="1" ht="18" customHeight="1" x14ac:dyDescent="0.2">
      <c r="A3421" s="106" t="s">
        <v>32</v>
      </c>
      <c r="B3421" s="106" t="s">
        <v>13</v>
      </c>
      <c r="C3421" s="107">
        <v>10105</v>
      </c>
      <c r="D3421" s="107">
        <v>42602</v>
      </c>
      <c r="E3421" s="107">
        <v>42611</v>
      </c>
      <c r="F3421" s="108">
        <v>42620</v>
      </c>
      <c r="G3421" s="109">
        <v>22000</v>
      </c>
      <c r="H3421" s="109">
        <v>10.84</v>
      </c>
      <c r="I3421" s="109">
        <v>0</v>
      </c>
      <c r="J3421" s="109">
        <f t="shared" si="53"/>
        <v>22010.84</v>
      </c>
    </row>
    <row r="3422" spans="1:10" s="102" customFormat="1" ht="18" customHeight="1" x14ac:dyDescent="0.2">
      <c r="A3422" s="106" t="s">
        <v>32</v>
      </c>
      <c r="B3422" s="106" t="s">
        <v>17</v>
      </c>
      <c r="C3422" s="107">
        <v>9593</v>
      </c>
      <c r="D3422" s="107">
        <v>43075</v>
      </c>
      <c r="E3422" s="107">
        <v>43091</v>
      </c>
      <c r="F3422" s="108">
        <v>43109</v>
      </c>
      <c r="G3422" s="109">
        <v>10500</v>
      </c>
      <c r="H3422" s="109">
        <v>9.7799999999999994</v>
      </c>
      <c r="I3422" s="109">
        <v>0</v>
      </c>
      <c r="J3422" s="109">
        <f t="shared" si="53"/>
        <v>10509.78</v>
      </c>
    </row>
    <row r="3423" spans="1:10" s="102" customFormat="1" ht="18" customHeight="1" x14ac:dyDescent="0.2">
      <c r="A3423" s="106" t="s">
        <v>32</v>
      </c>
      <c r="B3423" s="106" t="s">
        <v>13</v>
      </c>
      <c r="C3423" s="107">
        <v>11447</v>
      </c>
      <c r="D3423" s="107">
        <v>41922</v>
      </c>
      <c r="E3423" s="107">
        <v>41939</v>
      </c>
      <c r="F3423" s="108">
        <v>41983</v>
      </c>
      <c r="G3423" s="109">
        <v>11000</v>
      </c>
      <c r="H3423" s="109">
        <v>18.64</v>
      </c>
      <c r="I3423" s="109">
        <v>0</v>
      </c>
      <c r="J3423" s="109">
        <f t="shared" si="53"/>
        <v>11018.64</v>
      </c>
    </row>
    <row r="3424" spans="1:10" s="102" customFormat="1" ht="18" customHeight="1" x14ac:dyDescent="0.2">
      <c r="A3424" s="106" t="s">
        <v>32</v>
      </c>
      <c r="B3424" s="106" t="s">
        <v>17</v>
      </c>
      <c r="C3424" s="107">
        <v>9602</v>
      </c>
      <c r="D3424" s="107">
        <v>42516</v>
      </c>
      <c r="E3424" s="107">
        <v>42528</v>
      </c>
      <c r="F3424" s="108">
        <v>42541</v>
      </c>
      <c r="G3424" s="109">
        <v>14000</v>
      </c>
      <c r="H3424" s="109">
        <v>9.6</v>
      </c>
      <c r="I3424" s="109">
        <v>0</v>
      </c>
      <c r="J3424" s="109">
        <f t="shared" si="53"/>
        <v>14009.6</v>
      </c>
    </row>
    <row r="3425" spans="1:10" s="102" customFormat="1" ht="18" customHeight="1" x14ac:dyDescent="0.2">
      <c r="A3425" s="106" t="s">
        <v>32</v>
      </c>
      <c r="B3425" s="106" t="s">
        <v>17</v>
      </c>
      <c r="C3425" s="107">
        <v>13711</v>
      </c>
      <c r="D3425" s="107">
        <v>43298</v>
      </c>
      <c r="E3425" s="107">
        <v>43308</v>
      </c>
      <c r="F3425" s="108">
        <v>43339</v>
      </c>
      <c r="G3425" s="109">
        <v>44000</v>
      </c>
      <c r="H3425" s="109">
        <v>49.41</v>
      </c>
      <c r="I3425" s="109">
        <v>0</v>
      </c>
      <c r="J3425" s="109">
        <f t="shared" si="53"/>
        <v>44049.41</v>
      </c>
    </row>
    <row r="3426" spans="1:10" s="102" customFormat="1" ht="18" customHeight="1" x14ac:dyDescent="0.2">
      <c r="A3426" s="106" t="s">
        <v>32</v>
      </c>
      <c r="B3426" s="106" t="s">
        <v>13</v>
      </c>
      <c r="C3426" s="107">
        <v>11753</v>
      </c>
      <c r="D3426" s="107">
        <v>41945</v>
      </c>
      <c r="E3426" s="107">
        <v>41953</v>
      </c>
      <c r="F3426" s="108">
        <v>41974</v>
      </c>
      <c r="G3426" s="109">
        <v>11500</v>
      </c>
      <c r="H3426" s="109">
        <v>9.26</v>
      </c>
      <c r="I3426" s="109">
        <v>0</v>
      </c>
      <c r="J3426" s="109">
        <f t="shared" si="53"/>
        <v>11509.26</v>
      </c>
    </row>
    <row r="3427" spans="1:10" s="102" customFormat="1" ht="18" customHeight="1" x14ac:dyDescent="0.2">
      <c r="A3427" s="106" t="s">
        <v>32</v>
      </c>
      <c r="B3427" s="106" t="s">
        <v>13</v>
      </c>
      <c r="C3427" s="107">
        <v>8308</v>
      </c>
      <c r="D3427" s="107">
        <v>43219</v>
      </c>
      <c r="E3427" s="107">
        <v>43222</v>
      </c>
      <c r="F3427" s="108">
        <v>43251</v>
      </c>
      <c r="G3427" s="109">
        <v>7000</v>
      </c>
      <c r="H3427" s="109">
        <v>5.19</v>
      </c>
      <c r="I3427" s="109">
        <v>0</v>
      </c>
      <c r="J3427" s="109">
        <f t="shared" si="53"/>
        <v>7005.19</v>
      </c>
    </row>
    <row r="3428" spans="1:10" s="102" customFormat="1" ht="18" customHeight="1" x14ac:dyDescent="0.2">
      <c r="A3428" s="106" t="s">
        <v>32</v>
      </c>
      <c r="B3428" s="106" t="s">
        <v>17</v>
      </c>
      <c r="C3428" s="107">
        <v>12212</v>
      </c>
      <c r="D3428" s="107">
        <v>42074</v>
      </c>
      <c r="E3428" s="107">
        <v>42087</v>
      </c>
      <c r="F3428" s="108">
        <v>42464</v>
      </c>
      <c r="G3428" s="109">
        <v>14000</v>
      </c>
      <c r="H3428" s="109">
        <v>66.210000000000008</v>
      </c>
      <c r="I3428" s="109">
        <v>0</v>
      </c>
      <c r="J3428" s="109">
        <f t="shared" si="53"/>
        <v>14066.21</v>
      </c>
    </row>
    <row r="3429" spans="1:10" s="102" customFormat="1" ht="18" customHeight="1" x14ac:dyDescent="0.2">
      <c r="A3429" s="106" t="s">
        <v>32</v>
      </c>
      <c r="B3429" s="106" t="s">
        <v>13</v>
      </c>
      <c r="C3429" s="107">
        <v>11752</v>
      </c>
      <c r="D3429" s="107">
        <v>42786</v>
      </c>
      <c r="E3429" s="107">
        <v>42790</v>
      </c>
      <c r="F3429" s="108">
        <v>42800</v>
      </c>
      <c r="G3429" s="109">
        <v>19000</v>
      </c>
      <c r="H3429" s="109">
        <v>7.29</v>
      </c>
      <c r="I3429" s="109">
        <v>0</v>
      </c>
      <c r="J3429" s="109">
        <f t="shared" si="53"/>
        <v>19007.29</v>
      </c>
    </row>
    <row r="3430" spans="1:10" s="102" customFormat="1" ht="18" customHeight="1" x14ac:dyDescent="0.2">
      <c r="A3430" s="106" t="s">
        <v>32</v>
      </c>
      <c r="B3430" s="106" t="s">
        <v>17</v>
      </c>
      <c r="C3430" s="107">
        <v>11259</v>
      </c>
      <c r="D3430" s="107">
        <v>41831</v>
      </c>
      <c r="E3430" s="107">
        <v>41850</v>
      </c>
      <c r="F3430" s="108">
        <v>41894</v>
      </c>
      <c r="G3430" s="109">
        <v>13000</v>
      </c>
      <c r="H3430" s="109">
        <v>22.76</v>
      </c>
      <c r="I3430" s="109">
        <v>0</v>
      </c>
      <c r="J3430" s="109">
        <f t="shared" si="53"/>
        <v>13022.76</v>
      </c>
    </row>
    <row r="3431" spans="1:10" s="102" customFormat="1" ht="18" customHeight="1" x14ac:dyDescent="0.2">
      <c r="A3431" s="106" t="s">
        <v>32</v>
      </c>
      <c r="B3431" s="106" t="s">
        <v>17</v>
      </c>
      <c r="C3431" s="107">
        <v>8915</v>
      </c>
      <c r="D3431" s="107">
        <v>42379</v>
      </c>
      <c r="E3431" s="107">
        <v>42389</v>
      </c>
      <c r="F3431" s="108">
        <v>42416</v>
      </c>
      <c r="G3431" s="109">
        <v>10500</v>
      </c>
      <c r="H3431" s="109">
        <v>10.79</v>
      </c>
      <c r="I3431" s="109">
        <v>0</v>
      </c>
      <c r="J3431" s="109">
        <f t="shared" si="53"/>
        <v>10510.79</v>
      </c>
    </row>
    <row r="3432" spans="1:10" s="102" customFormat="1" ht="18" customHeight="1" x14ac:dyDescent="0.2">
      <c r="A3432" s="106" t="s">
        <v>32</v>
      </c>
      <c r="B3432" s="106" t="s">
        <v>13</v>
      </c>
      <c r="C3432" s="107">
        <v>14206</v>
      </c>
      <c r="D3432" s="107">
        <v>42949</v>
      </c>
      <c r="E3432" s="107">
        <v>42955</v>
      </c>
      <c r="F3432" s="108">
        <v>42970</v>
      </c>
      <c r="G3432" s="109">
        <v>57500</v>
      </c>
      <c r="H3432" s="109">
        <v>33.08</v>
      </c>
      <c r="I3432" s="109">
        <v>0</v>
      </c>
      <c r="J3432" s="109">
        <f t="shared" si="53"/>
        <v>57533.08</v>
      </c>
    </row>
    <row r="3433" spans="1:10" s="102" customFormat="1" ht="18" customHeight="1" x14ac:dyDescent="0.2">
      <c r="A3433" s="106" t="s">
        <v>32</v>
      </c>
      <c r="B3433" s="106" t="s">
        <v>17</v>
      </c>
      <c r="C3433" s="107">
        <v>18304</v>
      </c>
      <c r="D3433" s="107">
        <v>41933</v>
      </c>
      <c r="E3433" s="107">
        <v>41935</v>
      </c>
      <c r="F3433" s="108">
        <v>41955</v>
      </c>
      <c r="G3433" s="109">
        <v>34000</v>
      </c>
      <c r="H3433" s="109">
        <v>20.76</v>
      </c>
      <c r="I3433" s="109">
        <v>0</v>
      </c>
      <c r="J3433" s="109">
        <f t="shared" si="53"/>
        <v>34020.76</v>
      </c>
    </row>
    <row r="3434" spans="1:10" s="102" customFormat="1" ht="18" customHeight="1" x14ac:dyDescent="0.2">
      <c r="A3434" s="106" t="s">
        <v>32</v>
      </c>
      <c r="B3434" s="106" t="s">
        <v>17</v>
      </c>
      <c r="C3434" s="107">
        <v>9843</v>
      </c>
      <c r="D3434" s="107">
        <v>42755</v>
      </c>
      <c r="E3434" s="107">
        <v>42760</v>
      </c>
      <c r="F3434" s="108">
        <v>42783</v>
      </c>
      <c r="G3434" s="109">
        <v>16500</v>
      </c>
      <c r="H3434" s="109">
        <v>12.66</v>
      </c>
      <c r="I3434" s="109">
        <v>0</v>
      </c>
      <c r="J3434" s="109">
        <f t="shared" si="53"/>
        <v>16512.66</v>
      </c>
    </row>
    <row r="3435" spans="1:10" s="102" customFormat="1" ht="18" customHeight="1" x14ac:dyDescent="0.2">
      <c r="A3435" s="106" t="s">
        <v>32</v>
      </c>
      <c r="B3435" s="106" t="s">
        <v>13</v>
      </c>
      <c r="C3435" s="107">
        <v>19606</v>
      </c>
      <c r="D3435" s="107">
        <v>43385</v>
      </c>
      <c r="E3435" s="107">
        <v>43390</v>
      </c>
      <c r="F3435" s="108">
        <v>43549</v>
      </c>
      <c r="G3435" s="109">
        <v>29250</v>
      </c>
      <c r="H3435" s="109">
        <v>131.41999999999999</v>
      </c>
      <c r="I3435" s="109">
        <v>0</v>
      </c>
      <c r="J3435" s="109">
        <f t="shared" si="53"/>
        <v>29381.42</v>
      </c>
    </row>
    <row r="3436" spans="1:10" s="102" customFormat="1" ht="18" customHeight="1" x14ac:dyDescent="0.2">
      <c r="A3436" s="106" t="s">
        <v>32</v>
      </c>
      <c r="B3436" s="106" t="s">
        <v>13</v>
      </c>
      <c r="C3436" s="107">
        <v>14410</v>
      </c>
      <c r="D3436" s="107">
        <v>43143</v>
      </c>
      <c r="E3436" s="107">
        <v>43147</v>
      </c>
      <c r="F3436" s="108">
        <v>43165</v>
      </c>
      <c r="G3436" s="109">
        <v>42500</v>
      </c>
      <c r="H3436" s="109">
        <v>25.62</v>
      </c>
      <c r="I3436" s="109">
        <v>0</v>
      </c>
      <c r="J3436" s="109">
        <f t="shared" si="53"/>
        <v>42525.62</v>
      </c>
    </row>
    <row r="3437" spans="1:10" s="102" customFormat="1" ht="18" customHeight="1" x14ac:dyDescent="0.2">
      <c r="A3437" s="106" t="s">
        <v>32</v>
      </c>
      <c r="B3437" s="106" t="s">
        <v>17</v>
      </c>
      <c r="C3437" s="107">
        <v>10512</v>
      </c>
      <c r="D3437" s="107">
        <v>42369</v>
      </c>
      <c r="E3437" s="107">
        <v>42395</v>
      </c>
      <c r="F3437" s="108">
        <v>42446</v>
      </c>
      <c r="G3437" s="109">
        <v>12000</v>
      </c>
      <c r="H3437" s="109">
        <v>25.66</v>
      </c>
      <c r="I3437" s="109">
        <v>0</v>
      </c>
      <c r="J3437" s="109">
        <f t="shared" si="53"/>
        <v>12025.66</v>
      </c>
    </row>
    <row r="3438" spans="1:10" s="102" customFormat="1" ht="18" customHeight="1" x14ac:dyDescent="0.2">
      <c r="A3438" s="106" t="s">
        <v>32</v>
      </c>
      <c r="B3438" s="106" t="s">
        <v>13</v>
      </c>
      <c r="C3438" s="107">
        <v>10752</v>
      </c>
      <c r="D3438" s="107">
        <v>41879</v>
      </c>
      <c r="E3438" s="107">
        <v>41886</v>
      </c>
      <c r="F3438" s="108">
        <v>41908</v>
      </c>
      <c r="G3438" s="109">
        <v>15000</v>
      </c>
      <c r="H3438" s="109">
        <v>12.08</v>
      </c>
      <c r="I3438" s="109">
        <v>0</v>
      </c>
      <c r="J3438" s="109">
        <f t="shared" si="53"/>
        <v>15012.08</v>
      </c>
    </row>
    <row r="3439" spans="1:10" s="102" customFormat="1" ht="18" customHeight="1" x14ac:dyDescent="0.2">
      <c r="A3439" s="106" t="s">
        <v>32</v>
      </c>
      <c r="B3439" s="106" t="s">
        <v>13</v>
      </c>
      <c r="C3439" s="107">
        <v>14822</v>
      </c>
      <c r="D3439" s="107">
        <v>42978</v>
      </c>
      <c r="E3439" s="107">
        <v>42989</v>
      </c>
      <c r="F3439" s="108">
        <v>43005</v>
      </c>
      <c r="G3439" s="109">
        <v>28500</v>
      </c>
      <c r="H3439" s="109">
        <v>21.08</v>
      </c>
      <c r="I3439" s="109">
        <v>0</v>
      </c>
      <c r="J3439" s="109">
        <f t="shared" si="53"/>
        <v>28521.08</v>
      </c>
    </row>
    <row r="3440" spans="1:10" s="102" customFormat="1" ht="18" customHeight="1" x14ac:dyDescent="0.2">
      <c r="A3440" s="106" t="s">
        <v>32</v>
      </c>
      <c r="B3440" s="106" t="s">
        <v>17</v>
      </c>
      <c r="C3440" s="107">
        <v>16249</v>
      </c>
      <c r="D3440" s="107">
        <v>42031</v>
      </c>
      <c r="E3440" s="107">
        <v>42034</v>
      </c>
      <c r="F3440" s="108">
        <v>42051</v>
      </c>
      <c r="G3440" s="109">
        <v>9000</v>
      </c>
      <c r="H3440" s="109">
        <v>5</v>
      </c>
      <c r="I3440" s="109">
        <v>0</v>
      </c>
      <c r="J3440" s="109">
        <f t="shared" si="53"/>
        <v>9005</v>
      </c>
    </row>
    <row r="3441" spans="1:10" s="102" customFormat="1" ht="18" customHeight="1" x14ac:dyDescent="0.2">
      <c r="A3441" s="106" t="s">
        <v>32</v>
      </c>
      <c r="B3441" s="106" t="s">
        <v>13</v>
      </c>
      <c r="C3441" s="107">
        <v>11269</v>
      </c>
      <c r="D3441" s="107">
        <v>42776</v>
      </c>
      <c r="E3441" s="107">
        <v>42801</v>
      </c>
      <c r="F3441" s="108">
        <v>42885</v>
      </c>
      <c r="G3441" s="109">
        <v>11500</v>
      </c>
      <c r="H3441" s="109">
        <v>34.340000000000003</v>
      </c>
      <c r="I3441" s="109">
        <v>0</v>
      </c>
      <c r="J3441" s="109">
        <f t="shared" si="53"/>
        <v>11534.34</v>
      </c>
    </row>
    <row r="3442" spans="1:10" s="102" customFormat="1" ht="18" customHeight="1" x14ac:dyDescent="0.2">
      <c r="A3442" s="106" t="s">
        <v>32</v>
      </c>
      <c r="B3442" s="106" t="s">
        <v>17</v>
      </c>
      <c r="C3442" s="107">
        <v>14180</v>
      </c>
      <c r="D3442" s="107">
        <v>42204</v>
      </c>
      <c r="E3442" s="107">
        <v>42223</v>
      </c>
      <c r="F3442" s="108">
        <v>42248</v>
      </c>
      <c r="G3442" s="109">
        <v>6000</v>
      </c>
      <c r="H3442" s="109">
        <v>7.34</v>
      </c>
      <c r="I3442" s="109">
        <v>0</v>
      </c>
      <c r="J3442" s="109">
        <f t="shared" si="53"/>
        <v>6007.34</v>
      </c>
    </row>
    <row r="3443" spans="1:10" s="102" customFormat="1" ht="18" customHeight="1" x14ac:dyDescent="0.2">
      <c r="A3443" s="106" t="s">
        <v>32</v>
      </c>
      <c r="B3443" s="106" t="s">
        <v>17</v>
      </c>
      <c r="C3443" s="107">
        <v>9181</v>
      </c>
      <c r="D3443" s="107">
        <v>42622</v>
      </c>
      <c r="E3443" s="107">
        <v>42643</v>
      </c>
      <c r="F3443" s="108">
        <v>42669</v>
      </c>
      <c r="G3443" s="109">
        <v>13000</v>
      </c>
      <c r="H3443" s="109">
        <v>16.739999999999998</v>
      </c>
      <c r="I3443" s="109">
        <v>0</v>
      </c>
      <c r="J3443" s="109">
        <f t="shared" si="53"/>
        <v>13016.74</v>
      </c>
    </row>
    <row r="3444" spans="1:10" s="102" customFormat="1" ht="18" customHeight="1" x14ac:dyDescent="0.2">
      <c r="A3444" s="106" t="s">
        <v>32</v>
      </c>
      <c r="B3444" s="106" t="s">
        <v>17</v>
      </c>
      <c r="C3444" s="107">
        <v>13442</v>
      </c>
      <c r="D3444" s="107">
        <v>43175</v>
      </c>
      <c r="E3444" s="107">
        <v>43193</v>
      </c>
      <c r="F3444" s="108">
        <v>43224</v>
      </c>
      <c r="G3444" s="109">
        <v>14500</v>
      </c>
      <c r="H3444" s="109">
        <v>19.47</v>
      </c>
      <c r="I3444" s="109">
        <v>0</v>
      </c>
      <c r="J3444" s="109">
        <f t="shared" si="53"/>
        <v>14519.47</v>
      </c>
    </row>
    <row r="3445" spans="1:10" s="102" customFormat="1" ht="18" customHeight="1" x14ac:dyDescent="0.2">
      <c r="A3445" s="106" t="s">
        <v>31</v>
      </c>
      <c r="B3445" s="106" t="s">
        <v>17</v>
      </c>
      <c r="C3445" s="107">
        <v>21635</v>
      </c>
      <c r="D3445" s="107">
        <v>43210</v>
      </c>
      <c r="E3445" s="107">
        <v>43214</v>
      </c>
      <c r="F3445" s="108">
        <v>43356</v>
      </c>
      <c r="G3445" s="109">
        <v>43000</v>
      </c>
      <c r="H3445" s="109">
        <v>172</v>
      </c>
      <c r="I3445" s="109">
        <v>0</v>
      </c>
      <c r="J3445" s="109">
        <f t="shared" si="53"/>
        <v>43172</v>
      </c>
    </row>
    <row r="3446" spans="1:10" s="102" customFormat="1" ht="18" customHeight="1" x14ac:dyDescent="0.2">
      <c r="A3446" s="106" t="s">
        <v>33</v>
      </c>
      <c r="B3446" s="106" t="s">
        <v>17</v>
      </c>
      <c r="C3446" s="107">
        <v>21635</v>
      </c>
      <c r="D3446" s="107">
        <v>43210</v>
      </c>
      <c r="E3446" s="107">
        <v>43214</v>
      </c>
      <c r="F3446" s="108">
        <v>43356</v>
      </c>
      <c r="G3446" s="109">
        <v>43000</v>
      </c>
      <c r="H3446" s="109">
        <v>172</v>
      </c>
      <c r="I3446" s="109">
        <v>0</v>
      </c>
      <c r="J3446" s="109">
        <f t="shared" si="53"/>
        <v>43172</v>
      </c>
    </row>
    <row r="3447" spans="1:10" s="102" customFormat="1" ht="18" customHeight="1" x14ac:dyDescent="0.2">
      <c r="A3447" s="106" t="s">
        <v>170</v>
      </c>
      <c r="B3447" s="106" t="s">
        <v>17</v>
      </c>
      <c r="C3447" s="107">
        <v>21635</v>
      </c>
      <c r="D3447" s="107">
        <v>43210</v>
      </c>
      <c r="E3447" s="107">
        <v>43214</v>
      </c>
      <c r="F3447" s="108">
        <v>43356</v>
      </c>
      <c r="G3447" s="109">
        <v>129000</v>
      </c>
      <c r="H3447" s="109">
        <v>516</v>
      </c>
      <c r="I3447" s="109">
        <v>0</v>
      </c>
      <c r="J3447" s="109">
        <f t="shared" si="53"/>
        <v>129516</v>
      </c>
    </row>
    <row r="3448" spans="1:10" s="102" customFormat="1" ht="18" customHeight="1" x14ac:dyDescent="0.2">
      <c r="A3448" s="106" t="s">
        <v>32</v>
      </c>
      <c r="B3448" s="106" t="s">
        <v>13</v>
      </c>
      <c r="C3448" s="107">
        <v>16796</v>
      </c>
      <c r="D3448" s="107">
        <v>42410</v>
      </c>
      <c r="E3448" s="107">
        <v>42418</v>
      </c>
      <c r="F3448" s="108">
        <v>42530</v>
      </c>
      <c r="G3448" s="109">
        <v>24500</v>
      </c>
      <c r="H3448" s="109">
        <v>81.67</v>
      </c>
      <c r="I3448" s="109">
        <v>0</v>
      </c>
      <c r="J3448" s="109">
        <f t="shared" si="53"/>
        <v>24581.67</v>
      </c>
    </row>
    <row r="3449" spans="1:10" s="102" customFormat="1" ht="18" customHeight="1" x14ac:dyDescent="0.2">
      <c r="A3449" s="106" t="s">
        <v>32</v>
      </c>
      <c r="B3449" s="106" t="s">
        <v>13</v>
      </c>
      <c r="C3449" s="107">
        <v>8038</v>
      </c>
      <c r="D3449" s="107">
        <v>42398</v>
      </c>
      <c r="E3449" s="107">
        <v>42402</v>
      </c>
      <c r="F3449" s="108">
        <v>42423</v>
      </c>
      <c r="G3449" s="109">
        <v>21000</v>
      </c>
      <c r="H3449" s="109">
        <v>14.58</v>
      </c>
      <c r="I3449" s="109">
        <v>0</v>
      </c>
      <c r="J3449" s="109">
        <f t="shared" si="53"/>
        <v>21014.58</v>
      </c>
    </row>
    <row r="3450" spans="1:10" s="102" customFormat="1" ht="18" customHeight="1" x14ac:dyDescent="0.2">
      <c r="A3450" s="106" t="s">
        <v>31</v>
      </c>
      <c r="B3450" s="106" t="s">
        <v>13</v>
      </c>
      <c r="C3450" s="107">
        <v>26090</v>
      </c>
      <c r="D3450" s="107">
        <v>42970</v>
      </c>
      <c r="E3450" s="107">
        <v>42977</v>
      </c>
      <c r="F3450" s="108">
        <v>43263</v>
      </c>
      <c r="G3450" s="109">
        <v>78000</v>
      </c>
      <c r="H3450" s="109">
        <v>626.14</v>
      </c>
      <c r="I3450" s="109">
        <v>0</v>
      </c>
      <c r="J3450" s="109">
        <f t="shared" si="53"/>
        <v>78626.14</v>
      </c>
    </row>
    <row r="3451" spans="1:10" s="102" customFormat="1" ht="18" customHeight="1" x14ac:dyDescent="0.2">
      <c r="A3451" s="106" t="s">
        <v>33</v>
      </c>
      <c r="B3451" s="106" t="s">
        <v>13</v>
      </c>
      <c r="C3451" s="107">
        <v>26090</v>
      </c>
      <c r="D3451" s="107">
        <v>42970</v>
      </c>
      <c r="E3451" s="107">
        <v>42977</v>
      </c>
      <c r="F3451" s="108">
        <v>43263</v>
      </c>
      <c r="G3451" s="109">
        <v>78000</v>
      </c>
      <c r="H3451" s="109">
        <v>626.14</v>
      </c>
      <c r="I3451" s="109">
        <v>0</v>
      </c>
      <c r="J3451" s="109">
        <f t="shared" si="53"/>
        <v>78626.14</v>
      </c>
    </row>
    <row r="3452" spans="1:10" s="102" customFormat="1" ht="18" customHeight="1" x14ac:dyDescent="0.2">
      <c r="A3452" s="106" t="s">
        <v>170</v>
      </c>
      <c r="B3452" s="106" t="s">
        <v>13</v>
      </c>
      <c r="C3452" s="107">
        <v>26090</v>
      </c>
      <c r="D3452" s="107">
        <v>42970</v>
      </c>
      <c r="E3452" s="107">
        <v>42977</v>
      </c>
      <c r="F3452" s="108">
        <v>43263</v>
      </c>
      <c r="G3452" s="109">
        <v>78000</v>
      </c>
      <c r="H3452" s="109">
        <v>626.14</v>
      </c>
      <c r="I3452" s="109">
        <v>0</v>
      </c>
      <c r="J3452" s="109">
        <f t="shared" si="53"/>
        <v>78626.14</v>
      </c>
    </row>
    <row r="3453" spans="1:10" s="102" customFormat="1" ht="18" customHeight="1" x14ac:dyDescent="0.2">
      <c r="A3453" s="106" t="s">
        <v>32</v>
      </c>
      <c r="B3453" s="106" t="s">
        <v>13</v>
      </c>
      <c r="C3453" s="107">
        <v>9921</v>
      </c>
      <c r="D3453" s="107">
        <v>42225</v>
      </c>
      <c r="E3453" s="107">
        <v>42236</v>
      </c>
      <c r="F3453" s="108">
        <v>42311</v>
      </c>
      <c r="G3453" s="109">
        <v>41500</v>
      </c>
      <c r="H3453" s="109">
        <v>99.14</v>
      </c>
      <c r="I3453" s="109">
        <v>0</v>
      </c>
      <c r="J3453" s="109">
        <f t="shared" si="53"/>
        <v>41599.14</v>
      </c>
    </row>
    <row r="3454" spans="1:10" s="102" customFormat="1" ht="18" customHeight="1" x14ac:dyDescent="0.2">
      <c r="A3454" s="106" t="s">
        <v>31</v>
      </c>
      <c r="B3454" s="106" t="s">
        <v>13</v>
      </c>
      <c r="C3454" s="107">
        <v>23682</v>
      </c>
      <c r="D3454" s="107">
        <v>41677</v>
      </c>
      <c r="E3454" s="107">
        <v>41677</v>
      </c>
      <c r="F3454" s="108">
        <v>41901</v>
      </c>
      <c r="G3454" s="109">
        <v>97000</v>
      </c>
      <c r="H3454" s="109">
        <v>0</v>
      </c>
      <c r="I3454" s="109">
        <v>0</v>
      </c>
      <c r="J3454" s="109">
        <f t="shared" si="53"/>
        <v>97000</v>
      </c>
    </row>
    <row r="3455" spans="1:10" s="102" customFormat="1" ht="18" customHeight="1" x14ac:dyDescent="0.2">
      <c r="A3455" s="106" t="s">
        <v>33</v>
      </c>
      <c r="B3455" s="106" t="s">
        <v>13</v>
      </c>
      <c r="C3455" s="107">
        <v>23682</v>
      </c>
      <c r="D3455" s="107">
        <v>41677</v>
      </c>
      <c r="E3455" s="107">
        <v>41677</v>
      </c>
      <c r="F3455" s="108">
        <v>41901</v>
      </c>
      <c r="G3455" s="109">
        <v>97000</v>
      </c>
      <c r="H3455" s="109">
        <v>0</v>
      </c>
      <c r="I3455" s="109">
        <v>0</v>
      </c>
      <c r="J3455" s="109">
        <f t="shared" si="53"/>
        <v>97000</v>
      </c>
    </row>
    <row r="3456" spans="1:10" s="102" customFormat="1" ht="18" customHeight="1" x14ac:dyDescent="0.2">
      <c r="A3456" s="106" t="s">
        <v>170</v>
      </c>
      <c r="B3456" s="106" t="s">
        <v>13</v>
      </c>
      <c r="C3456" s="107">
        <v>23682</v>
      </c>
      <c r="D3456" s="107">
        <v>41677</v>
      </c>
      <c r="E3456" s="107">
        <v>41677</v>
      </c>
      <c r="F3456" s="108">
        <v>41901</v>
      </c>
      <c r="G3456" s="109">
        <v>291000</v>
      </c>
      <c r="H3456" s="109">
        <v>0</v>
      </c>
      <c r="I3456" s="109">
        <v>0</v>
      </c>
      <c r="J3456" s="109">
        <f t="shared" si="53"/>
        <v>291000</v>
      </c>
    </row>
    <row r="3457" spans="1:10" s="102" customFormat="1" ht="18" customHeight="1" x14ac:dyDescent="0.2">
      <c r="A3457" s="106" t="s">
        <v>32</v>
      </c>
      <c r="B3457" s="106" t="s">
        <v>13</v>
      </c>
      <c r="C3457" s="107">
        <v>12038</v>
      </c>
      <c r="D3457" s="107">
        <v>43250</v>
      </c>
      <c r="E3457" s="107">
        <v>43252</v>
      </c>
      <c r="F3457" s="108">
        <v>43264</v>
      </c>
      <c r="G3457" s="109">
        <v>16000</v>
      </c>
      <c r="H3457" s="109">
        <v>6.14</v>
      </c>
      <c r="I3457" s="109">
        <v>0</v>
      </c>
      <c r="J3457" s="109">
        <f t="shared" si="53"/>
        <v>16006.14</v>
      </c>
    </row>
    <row r="3458" spans="1:10" s="102" customFormat="1" ht="18" customHeight="1" x14ac:dyDescent="0.2">
      <c r="A3458" s="106" t="s">
        <v>32</v>
      </c>
      <c r="B3458" s="106" t="s">
        <v>17</v>
      </c>
      <c r="C3458" s="107">
        <v>5814</v>
      </c>
      <c r="D3458" s="107">
        <v>42859</v>
      </c>
      <c r="E3458" s="107">
        <v>42866</v>
      </c>
      <c r="F3458" s="108">
        <v>43269</v>
      </c>
      <c r="G3458" s="109">
        <v>9500</v>
      </c>
      <c r="H3458" s="109">
        <v>106.71</v>
      </c>
      <c r="I3458" s="109">
        <v>0</v>
      </c>
      <c r="J3458" s="109">
        <f t="shared" si="53"/>
        <v>9606.7099999999991</v>
      </c>
    </row>
    <row r="3459" spans="1:10" s="102" customFormat="1" ht="18" customHeight="1" x14ac:dyDescent="0.2">
      <c r="A3459" s="106" t="s">
        <v>32</v>
      </c>
      <c r="B3459" s="106" t="s">
        <v>13</v>
      </c>
      <c r="C3459" s="107">
        <v>8219</v>
      </c>
      <c r="D3459" s="107">
        <v>42808</v>
      </c>
      <c r="E3459" s="107">
        <v>42809</v>
      </c>
      <c r="F3459" s="108">
        <v>42823</v>
      </c>
      <c r="G3459" s="109">
        <v>17500</v>
      </c>
      <c r="H3459" s="109">
        <v>7.2</v>
      </c>
      <c r="I3459" s="109">
        <v>0</v>
      </c>
      <c r="J3459" s="109">
        <f t="shared" si="53"/>
        <v>17507.2</v>
      </c>
    </row>
    <row r="3460" spans="1:10" s="102" customFormat="1" ht="18" customHeight="1" x14ac:dyDescent="0.2">
      <c r="A3460" s="106" t="s">
        <v>32</v>
      </c>
      <c r="B3460" s="106" t="s">
        <v>17</v>
      </c>
      <c r="C3460" s="107">
        <v>6828</v>
      </c>
      <c r="D3460" s="107">
        <v>43033</v>
      </c>
      <c r="E3460" s="107">
        <v>43054</v>
      </c>
      <c r="F3460" s="108">
        <v>43081</v>
      </c>
      <c r="G3460" s="109">
        <v>6500</v>
      </c>
      <c r="H3460" s="109">
        <v>8.5500000000000007</v>
      </c>
      <c r="I3460" s="109">
        <v>0</v>
      </c>
      <c r="J3460" s="109">
        <f t="shared" si="53"/>
        <v>6508.55</v>
      </c>
    </row>
    <row r="3461" spans="1:10" s="102" customFormat="1" ht="18" customHeight="1" x14ac:dyDescent="0.2">
      <c r="A3461" s="106" t="s">
        <v>32</v>
      </c>
      <c r="B3461" s="106" t="s">
        <v>13</v>
      </c>
      <c r="C3461" s="107">
        <v>21416</v>
      </c>
      <c r="D3461" s="107">
        <v>42229</v>
      </c>
      <c r="E3461" s="107">
        <v>42233</v>
      </c>
      <c r="F3461" s="108">
        <v>42284</v>
      </c>
      <c r="G3461" s="109">
        <v>43000</v>
      </c>
      <c r="H3461" s="109">
        <v>65.69</v>
      </c>
      <c r="I3461" s="109">
        <v>0</v>
      </c>
      <c r="J3461" s="109">
        <f t="shared" si="53"/>
        <v>43065.69</v>
      </c>
    </row>
    <row r="3462" spans="1:10" s="102" customFormat="1" ht="18" customHeight="1" x14ac:dyDescent="0.2">
      <c r="A3462" s="106" t="s">
        <v>39</v>
      </c>
      <c r="B3462" s="106" t="s">
        <v>13</v>
      </c>
      <c r="C3462" s="107">
        <v>21416</v>
      </c>
      <c r="D3462" s="107">
        <v>42229</v>
      </c>
      <c r="E3462" s="107">
        <v>42233</v>
      </c>
      <c r="F3462" s="108">
        <v>42284</v>
      </c>
      <c r="G3462" s="109">
        <v>129000</v>
      </c>
      <c r="H3462" s="109">
        <v>197.08</v>
      </c>
      <c r="I3462" s="109">
        <v>0</v>
      </c>
      <c r="J3462" s="109">
        <f t="shared" si="53"/>
        <v>129197.08</v>
      </c>
    </row>
    <row r="3463" spans="1:10" s="102" customFormat="1" ht="18" customHeight="1" x14ac:dyDescent="0.2">
      <c r="A3463" s="106" t="s">
        <v>32</v>
      </c>
      <c r="B3463" s="106" t="s">
        <v>17</v>
      </c>
      <c r="C3463" s="107">
        <v>9601</v>
      </c>
      <c r="D3463" s="107">
        <v>42308</v>
      </c>
      <c r="E3463" s="107">
        <v>42312</v>
      </c>
      <c r="F3463" s="108">
        <v>42349</v>
      </c>
      <c r="G3463" s="109">
        <v>11500</v>
      </c>
      <c r="H3463" s="109">
        <v>13.11</v>
      </c>
      <c r="I3463" s="109">
        <v>0</v>
      </c>
      <c r="J3463" s="109">
        <f t="shared" si="53"/>
        <v>11513.11</v>
      </c>
    </row>
    <row r="3464" spans="1:10" s="102" customFormat="1" ht="18" customHeight="1" x14ac:dyDescent="0.2">
      <c r="A3464" s="106" t="s">
        <v>32</v>
      </c>
      <c r="B3464" s="106" t="s">
        <v>13</v>
      </c>
      <c r="C3464" s="107">
        <v>8882</v>
      </c>
      <c r="D3464" s="107">
        <v>42614</v>
      </c>
      <c r="E3464" s="107">
        <v>42641</v>
      </c>
      <c r="F3464" s="108">
        <v>42674</v>
      </c>
      <c r="G3464" s="109">
        <v>21500</v>
      </c>
      <c r="H3464" s="109">
        <v>35.35</v>
      </c>
      <c r="I3464" s="109">
        <v>0</v>
      </c>
      <c r="J3464" s="109">
        <f t="shared" ref="J3464:J3527" si="54">+G3464+H3464+I3464</f>
        <v>21535.35</v>
      </c>
    </row>
    <row r="3465" spans="1:10" s="102" customFormat="1" ht="18" customHeight="1" x14ac:dyDescent="0.2">
      <c r="A3465" s="106" t="s">
        <v>32</v>
      </c>
      <c r="B3465" s="106" t="s">
        <v>17</v>
      </c>
      <c r="C3465" s="107">
        <v>16177</v>
      </c>
      <c r="D3465" s="107">
        <v>41873</v>
      </c>
      <c r="E3465" s="107">
        <v>41879</v>
      </c>
      <c r="F3465" s="108">
        <v>41933</v>
      </c>
      <c r="G3465" s="109">
        <v>32500</v>
      </c>
      <c r="H3465" s="109">
        <v>54.17</v>
      </c>
      <c r="I3465" s="109">
        <v>0</v>
      </c>
      <c r="J3465" s="109">
        <f t="shared" si="54"/>
        <v>32554.17</v>
      </c>
    </row>
    <row r="3466" spans="1:10" s="102" customFormat="1" ht="18" customHeight="1" x14ac:dyDescent="0.2">
      <c r="A3466" s="106" t="s">
        <v>32</v>
      </c>
      <c r="B3466" s="106" t="s">
        <v>17</v>
      </c>
      <c r="C3466" s="107">
        <v>13549</v>
      </c>
      <c r="D3466" s="107">
        <v>42425</v>
      </c>
      <c r="E3466" s="107">
        <v>42437</v>
      </c>
      <c r="F3466" s="108">
        <v>42447</v>
      </c>
      <c r="G3466" s="109">
        <v>15500</v>
      </c>
      <c r="H3466" s="109">
        <v>9.48</v>
      </c>
      <c r="I3466" s="109">
        <v>0</v>
      </c>
      <c r="J3466" s="109">
        <f t="shared" si="54"/>
        <v>15509.48</v>
      </c>
    </row>
    <row r="3467" spans="1:10" s="102" customFormat="1" ht="18" customHeight="1" x14ac:dyDescent="0.2">
      <c r="A3467" s="106" t="s">
        <v>32</v>
      </c>
      <c r="B3467" s="106" t="s">
        <v>17</v>
      </c>
      <c r="C3467" s="107">
        <v>15843</v>
      </c>
      <c r="D3467" s="107">
        <v>43063</v>
      </c>
      <c r="E3467" s="107">
        <v>43076</v>
      </c>
      <c r="F3467" s="108">
        <v>43108</v>
      </c>
      <c r="G3467" s="109">
        <v>25000</v>
      </c>
      <c r="H3467" s="109">
        <v>30.82</v>
      </c>
      <c r="I3467" s="109">
        <v>0</v>
      </c>
      <c r="J3467" s="109">
        <f t="shared" si="54"/>
        <v>25030.82</v>
      </c>
    </row>
    <row r="3468" spans="1:10" s="102" customFormat="1" ht="18" customHeight="1" x14ac:dyDescent="0.2">
      <c r="A3468" s="106" t="s">
        <v>31</v>
      </c>
      <c r="B3468" s="106" t="s">
        <v>13</v>
      </c>
      <c r="C3468" s="107">
        <v>22126</v>
      </c>
      <c r="D3468" s="107">
        <v>41827</v>
      </c>
      <c r="E3468" s="107">
        <v>41829</v>
      </c>
      <c r="F3468" s="108">
        <v>41856</v>
      </c>
      <c r="G3468" s="109">
        <v>42000</v>
      </c>
      <c r="H3468" s="109">
        <v>33.840000000000003</v>
      </c>
      <c r="I3468" s="109">
        <v>0</v>
      </c>
      <c r="J3468" s="109">
        <f t="shared" si="54"/>
        <v>42033.84</v>
      </c>
    </row>
    <row r="3469" spans="1:10" s="102" customFormat="1" ht="18" customHeight="1" x14ac:dyDescent="0.2">
      <c r="A3469" s="106" t="s">
        <v>32</v>
      </c>
      <c r="B3469" s="106" t="s">
        <v>17</v>
      </c>
      <c r="C3469" s="107">
        <v>10149</v>
      </c>
      <c r="D3469" s="107">
        <v>43184</v>
      </c>
      <c r="E3469" s="107">
        <v>43220</v>
      </c>
      <c r="F3469" s="108">
        <v>43553</v>
      </c>
      <c r="G3469" s="109">
        <v>10500</v>
      </c>
      <c r="H3469" s="109">
        <v>106.15</v>
      </c>
      <c r="I3469" s="109">
        <v>0</v>
      </c>
      <c r="J3469" s="109">
        <f t="shared" si="54"/>
        <v>10606.15</v>
      </c>
    </row>
    <row r="3470" spans="1:10" s="102" customFormat="1" ht="18" customHeight="1" x14ac:dyDescent="0.2">
      <c r="A3470" s="106" t="s">
        <v>32</v>
      </c>
      <c r="B3470" s="106" t="s">
        <v>13</v>
      </c>
      <c r="C3470" s="107">
        <v>13025</v>
      </c>
      <c r="D3470" s="107">
        <v>42096</v>
      </c>
      <c r="E3470" s="107">
        <v>42108</v>
      </c>
      <c r="F3470" s="108">
        <v>42137</v>
      </c>
      <c r="G3470" s="109">
        <v>21500</v>
      </c>
      <c r="H3470" s="109">
        <v>24.49</v>
      </c>
      <c r="I3470" s="109">
        <v>0</v>
      </c>
      <c r="J3470" s="109">
        <f t="shared" si="54"/>
        <v>21524.49</v>
      </c>
    </row>
    <row r="3471" spans="1:10" s="102" customFormat="1" ht="18" customHeight="1" x14ac:dyDescent="0.2">
      <c r="A3471" s="106" t="s">
        <v>32</v>
      </c>
      <c r="B3471" s="106" t="s">
        <v>17</v>
      </c>
      <c r="C3471" s="107">
        <v>10740</v>
      </c>
      <c r="D3471" s="107">
        <v>42968</v>
      </c>
      <c r="E3471" s="107">
        <v>42990</v>
      </c>
      <c r="F3471" s="108">
        <v>43033</v>
      </c>
      <c r="G3471" s="109">
        <v>15500</v>
      </c>
      <c r="H3471" s="109">
        <v>27.6</v>
      </c>
      <c r="I3471" s="109">
        <v>0</v>
      </c>
      <c r="J3471" s="109">
        <f t="shared" si="54"/>
        <v>15527.6</v>
      </c>
    </row>
    <row r="3472" spans="1:10" s="102" customFormat="1" ht="18" customHeight="1" x14ac:dyDescent="0.2">
      <c r="A3472" s="106" t="s">
        <v>32</v>
      </c>
      <c r="B3472" s="106" t="s">
        <v>13</v>
      </c>
      <c r="C3472" s="107">
        <v>13208</v>
      </c>
      <c r="D3472" s="107">
        <v>43289</v>
      </c>
      <c r="E3472" s="107">
        <v>43293</v>
      </c>
      <c r="F3472" s="108">
        <v>43307</v>
      </c>
      <c r="G3472" s="109">
        <v>16000</v>
      </c>
      <c r="H3472" s="109">
        <v>7.89</v>
      </c>
      <c r="I3472" s="109">
        <v>0</v>
      </c>
      <c r="J3472" s="109">
        <f t="shared" si="54"/>
        <v>16007.89</v>
      </c>
    </row>
    <row r="3473" spans="1:10" s="102" customFormat="1" ht="18" customHeight="1" x14ac:dyDescent="0.2">
      <c r="A3473" s="106" t="s">
        <v>32</v>
      </c>
      <c r="B3473" s="106" t="s">
        <v>13</v>
      </c>
      <c r="C3473" s="107">
        <v>18543</v>
      </c>
      <c r="D3473" s="107">
        <v>42060</v>
      </c>
      <c r="E3473" s="107">
        <v>42072</v>
      </c>
      <c r="F3473" s="108">
        <v>42100</v>
      </c>
      <c r="G3473" s="109">
        <v>86000</v>
      </c>
      <c r="H3473" s="109">
        <v>69.28</v>
      </c>
      <c r="I3473" s="109">
        <v>0</v>
      </c>
      <c r="J3473" s="109">
        <f t="shared" si="54"/>
        <v>86069.28</v>
      </c>
    </row>
    <row r="3474" spans="1:10" s="102" customFormat="1" ht="18" customHeight="1" x14ac:dyDescent="0.2">
      <c r="A3474" s="106" t="s">
        <v>35</v>
      </c>
      <c r="B3474" s="106" t="s">
        <v>13</v>
      </c>
      <c r="C3474" s="107">
        <v>18543</v>
      </c>
      <c r="D3474" s="107">
        <v>42060</v>
      </c>
      <c r="E3474" s="107">
        <v>42072</v>
      </c>
      <c r="F3474" s="108">
        <v>42100</v>
      </c>
      <c r="G3474" s="109">
        <v>86000</v>
      </c>
      <c r="H3474" s="109">
        <v>69.28</v>
      </c>
      <c r="I3474" s="109">
        <v>0</v>
      </c>
      <c r="J3474" s="109">
        <f t="shared" si="54"/>
        <v>86069.28</v>
      </c>
    </row>
    <row r="3475" spans="1:10" s="102" customFormat="1" ht="18" customHeight="1" x14ac:dyDescent="0.2">
      <c r="A3475" s="106" t="s">
        <v>39</v>
      </c>
      <c r="B3475" s="106" t="s">
        <v>13</v>
      </c>
      <c r="C3475" s="107">
        <v>18543</v>
      </c>
      <c r="D3475" s="107">
        <v>42060</v>
      </c>
      <c r="E3475" s="107">
        <v>42072</v>
      </c>
      <c r="F3475" s="108">
        <v>42100</v>
      </c>
      <c r="G3475" s="109">
        <v>86000</v>
      </c>
      <c r="H3475" s="109">
        <v>69.28</v>
      </c>
      <c r="I3475" s="109">
        <v>0</v>
      </c>
      <c r="J3475" s="109">
        <f t="shared" si="54"/>
        <v>86069.28</v>
      </c>
    </row>
    <row r="3476" spans="1:10" s="102" customFormat="1" ht="18" customHeight="1" x14ac:dyDescent="0.2">
      <c r="A3476" s="106" t="s">
        <v>32</v>
      </c>
      <c r="B3476" s="106" t="s">
        <v>13</v>
      </c>
      <c r="C3476" s="107">
        <v>10756</v>
      </c>
      <c r="D3476" s="107">
        <v>43200</v>
      </c>
      <c r="E3476" s="107">
        <v>43203</v>
      </c>
      <c r="F3476" s="108">
        <v>43277</v>
      </c>
      <c r="G3476" s="109">
        <v>9000</v>
      </c>
      <c r="H3476" s="109">
        <v>18.989999999999998</v>
      </c>
      <c r="I3476" s="109">
        <v>0</v>
      </c>
      <c r="J3476" s="109">
        <f t="shared" si="54"/>
        <v>9018.99</v>
      </c>
    </row>
    <row r="3477" spans="1:10" s="102" customFormat="1" ht="18" customHeight="1" x14ac:dyDescent="0.2">
      <c r="A3477" s="106" t="s">
        <v>32</v>
      </c>
      <c r="B3477" s="106" t="s">
        <v>13</v>
      </c>
      <c r="C3477" s="107">
        <v>6810</v>
      </c>
      <c r="D3477" s="107">
        <v>42881</v>
      </c>
      <c r="E3477" s="107">
        <v>42899</v>
      </c>
      <c r="F3477" s="108">
        <v>42940</v>
      </c>
      <c r="G3477" s="109">
        <v>25000</v>
      </c>
      <c r="H3477" s="109">
        <v>40.409999999999997</v>
      </c>
      <c r="I3477" s="109">
        <v>0</v>
      </c>
      <c r="J3477" s="109">
        <f t="shared" si="54"/>
        <v>25040.41</v>
      </c>
    </row>
    <row r="3478" spans="1:10" s="102" customFormat="1" ht="18" customHeight="1" x14ac:dyDescent="0.2">
      <c r="A3478" s="106" t="s">
        <v>32</v>
      </c>
      <c r="B3478" s="106" t="s">
        <v>17</v>
      </c>
      <c r="C3478" s="107">
        <v>10783</v>
      </c>
      <c r="D3478" s="107">
        <v>41746</v>
      </c>
      <c r="E3478" s="107">
        <v>41759</v>
      </c>
      <c r="F3478" s="108">
        <v>41788</v>
      </c>
      <c r="G3478" s="109">
        <v>18000</v>
      </c>
      <c r="H3478" s="109">
        <v>21</v>
      </c>
      <c r="I3478" s="109">
        <v>0</v>
      </c>
      <c r="J3478" s="109">
        <f t="shared" si="54"/>
        <v>18021</v>
      </c>
    </row>
    <row r="3479" spans="1:10" s="102" customFormat="1" ht="18" customHeight="1" x14ac:dyDescent="0.2">
      <c r="A3479" s="106" t="s">
        <v>32</v>
      </c>
      <c r="B3479" s="106" t="s">
        <v>17</v>
      </c>
      <c r="C3479" s="107">
        <v>12255</v>
      </c>
      <c r="D3479" s="107">
        <v>42069</v>
      </c>
      <c r="E3479" s="107">
        <v>42093</v>
      </c>
      <c r="F3479" s="108">
        <v>42131</v>
      </c>
      <c r="G3479" s="109">
        <v>11000</v>
      </c>
      <c r="H3479" s="109">
        <v>18.940000000000001</v>
      </c>
      <c r="I3479" s="109">
        <v>0</v>
      </c>
      <c r="J3479" s="109">
        <f t="shared" si="54"/>
        <v>11018.94</v>
      </c>
    </row>
    <row r="3480" spans="1:10" s="102" customFormat="1" ht="18" customHeight="1" x14ac:dyDescent="0.2">
      <c r="A3480" s="106" t="s">
        <v>40</v>
      </c>
      <c r="B3480" s="106" t="s">
        <v>13</v>
      </c>
      <c r="C3480" s="107">
        <v>35244</v>
      </c>
      <c r="D3480" s="107">
        <v>42421</v>
      </c>
      <c r="E3480" s="107">
        <v>42458</v>
      </c>
      <c r="F3480" s="108">
        <v>42544</v>
      </c>
      <c r="G3480" s="109">
        <v>10000</v>
      </c>
      <c r="H3480" s="109">
        <f>16.85+16.85</f>
        <v>33.700000000000003</v>
      </c>
      <c r="I3480" s="109">
        <v>0</v>
      </c>
      <c r="J3480" s="109">
        <f t="shared" si="54"/>
        <v>10033.700000000001</v>
      </c>
    </row>
    <row r="3481" spans="1:10" s="102" customFormat="1" ht="18" customHeight="1" x14ac:dyDescent="0.2">
      <c r="A3481" s="106" t="s">
        <v>32</v>
      </c>
      <c r="B3481" s="106" t="s">
        <v>17</v>
      </c>
      <c r="C3481" s="107">
        <v>4524</v>
      </c>
      <c r="D3481" s="107">
        <v>42107</v>
      </c>
      <c r="E3481" s="107">
        <v>42121</v>
      </c>
      <c r="F3481" s="108">
        <v>42191</v>
      </c>
      <c r="G3481" s="109">
        <v>6000</v>
      </c>
      <c r="H3481" s="109">
        <v>13.98</v>
      </c>
      <c r="I3481" s="109">
        <v>0</v>
      </c>
      <c r="J3481" s="109">
        <f t="shared" si="54"/>
        <v>6013.98</v>
      </c>
    </row>
    <row r="3482" spans="1:10" s="102" customFormat="1" ht="18" customHeight="1" x14ac:dyDescent="0.2">
      <c r="A3482" s="106" t="s">
        <v>32</v>
      </c>
      <c r="B3482" s="106" t="s">
        <v>13</v>
      </c>
      <c r="C3482" s="107">
        <v>14283</v>
      </c>
      <c r="D3482" s="107">
        <v>42266</v>
      </c>
      <c r="E3482" s="107">
        <v>42271</v>
      </c>
      <c r="F3482" s="108">
        <v>42278</v>
      </c>
      <c r="G3482" s="109">
        <v>12500</v>
      </c>
      <c r="H3482" s="109">
        <v>4.17</v>
      </c>
      <c r="I3482" s="109">
        <v>0</v>
      </c>
      <c r="J3482" s="109">
        <f t="shared" si="54"/>
        <v>12504.17</v>
      </c>
    </row>
    <row r="3483" spans="1:10" s="102" customFormat="1" ht="18" customHeight="1" x14ac:dyDescent="0.2">
      <c r="A3483" s="106" t="s">
        <v>32</v>
      </c>
      <c r="B3483" s="106" t="s">
        <v>13</v>
      </c>
      <c r="C3483" s="107">
        <v>8087</v>
      </c>
      <c r="D3483" s="107">
        <v>42189</v>
      </c>
      <c r="E3483" s="107">
        <v>42198</v>
      </c>
      <c r="F3483" s="108">
        <v>42221</v>
      </c>
      <c r="G3483" s="109">
        <v>14500</v>
      </c>
      <c r="H3483" s="109">
        <v>12.89</v>
      </c>
      <c r="I3483" s="109">
        <v>0</v>
      </c>
      <c r="J3483" s="109">
        <f t="shared" si="54"/>
        <v>14512.89</v>
      </c>
    </row>
    <row r="3484" spans="1:10" s="102" customFormat="1" ht="18" customHeight="1" x14ac:dyDescent="0.2">
      <c r="A3484" s="106" t="s">
        <v>32</v>
      </c>
      <c r="B3484" s="106" t="s">
        <v>17</v>
      </c>
      <c r="C3484" s="107">
        <v>9925</v>
      </c>
      <c r="D3484" s="107">
        <v>43082</v>
      </c>
      <c r="E3484" s="107">
        <v>43083</v>
      </c>
      <c r="F3484" s="108">
        <v>43111</v>
      </c>
      <c r="G3484" s="109">
        <v>10500</v>
      </c>
      <c r="H3484" s="109">
        <v>7.42</v>
      </c>
      <c r="I3484" s="109">
        <v>0</v>
      </c>
      <c r="J3484" s="109">
        <f t="shared" si="54"/>
        <v>10507.42</v>
      </c>
    </row>
    <row r="3485" spans="1:10" s="102" customFormat="1" ht="18" customHeight="1" x14ac:dyDescent="0.2">
      <c r="A3485" s="106" t="s">
        <v>32</v>
      </c>
      <c r="B3485" s="106" t="s">
        <v>17</v>
      </c>
      <c r="C3485" s="107">
        <v>8110</v>
      </c>
      <c r="D3485" s="107">
        <v>42012</v>
      </c>
      <c r="E3485" s="107">
        <v>42017</v>
      </c>
      <c r="F3485" s="108">
        <v>42080</v>
      </c>
      <c r="G3485" s="109">
        <v>10000</v>
      </c>
      <c r="H3485" s="109">
        <v>18.88</v>
      </c>
      <c r="I3485" s="109">
        <v>0</v>
      </c>
      <c r="J3485" s="109">
        <f t="shared" si="54"/>
        <v>10018.879999999999</v>
      </c>
    </row>
    <row r="3486" spans="1:10" s="102" customFormat="1" ht="18" customHeight="1" x14ac:dyDescent="0.2">
      <c r="A3486" s="106" t="s">
        <v>32</v>
      </c>
      <c r="B3486" s="106" t="s">
        <v>13</v>
      </c>
      <c r="C3486" s="107">
        <v>11058</v>
      </c>
      <c r="D3486" s="107">
        <v>42745</v>
      </c>
      <c r="E3486" s="107">
        <v>42748</v>
      </c>
      <c r="F3486" s="108">
        <v>42766</v>
      </c>
      <c r="G3486" s="109">
        <v>25000</v>
      </c>
      <c r="H3486" s="109">
        <v>14.38</v>
      </c>
      <c r="I3486" s="109">
        <v>0</v>
      </c>
      <c r="J3486" s="109">
        <f t="shared" si="54"/>
        <v>25014.38</v>
      </c>
    </row>
    <row r="3487" spans="1:10" s="102" customFormat="1" ht="18" customHeight="1" x14ac:dyDescent="0.2">
      <c r="A3487" s="106" t="s">
        <v>32</v>
      </c>
      <c r="B3487" s="106" t="s">
        <v>13</v>
      </c>
      <c r="C3487" s="107">
        <v>9849</v>
      </c>
      <c r="D3487" s="107">
        <v>42088</v>
      </c>
      <c r="E3487" s="107">
        <v>42136</v>
      </c>
      <c r="F3487" s="108">
        <v>42157</v>
      </c>
      <c r="G3487" s="109">
        <v>27500</v>
      </c>
      <c r="H3487" s="109">
        <v>52.7</v>
      </c>
      <c r="I3487" s="109">
        <v>0</v>
      </c>
      <c r="J3487" s="109">
        <f t="shared" si="54"/>
        <v>27552.7</v>
      </c>
    </row>
    <row r="3488" spans="1:10" s="102" customFormat="1" ht="18" customHeight="1" x14ac:dyDescent="0.2">
      <c r="A3488" s="106" t="s">
        <v>32</v>
      </c>
      <c r="B3488" s="106" t="s">
        <v>17</v>
      </c>
      <c r="C3488" s="107">
        <v>7575</v>
      </c>
      <c r="D3488" s="107">
        <v>42392</v>
      </c>
      <c r="E3488" s="107">
        <v>42403</v>
      </c>
      <c r="F3488" s="108">
        <v>42411</v>
      </c>
      <c r="G3488" s="109">
        <v>8500</v>
      </c>
      <c r="H3488" s="109">
        <v>4.4800000000000004</v>
      </c>
      <c r="I3488" s="109">
        <v>0</v>
      </c>
      <c r="J3488" s="109">
        <f t="shared" si="54"/>
        <v>8504.48</v>
      </c>
    </row>
    <row r="3489" spans="1:10" s="102" customFormat="1" ht="18" customHeight="1" x14ac:dyDescent="0.2">
      <c r="A3489" s="106" t="s">
        <v>32</v>
      </c>
      <c r="B3489" s="106" t="s">
        <v>17</v>
      </c>
      <c r="C3489" s="107">
        <v>17326</v>
      </c>
      <c r="D3489" s="107">
        <v>42865</v>
      </c>
      <c r="E3489" s="107">
        <v>42878</v>
      </c>
      <c r="F3489" s="108">
        <v>42886</v>
      </c>
      <c r="G3489" s="109">
        <v>20000</v>
      </c>
      <c r="H3489" s="109">
        <v>11.51</v>
      </c>
      <c r="I3489" s="109">
        <v>0</v>
      </c>
      <c r="J3489" s="109">
        <f t="shared" si="54"/>
        <v>20011.509999999998</v>
      </c>
    </row>
    <row r="3490" spans="1:10" s="102" customFormat="1" ht="18" customHeight="1" x14ac:dyDescent="0.2">
      <c r="A3490" s="106" t="s">
        <v>32</v>
      </c>
      <c r="B3490" s="106" t="s">
        <v>13</v>
      </c>
      <c r="C3490" s="107">
        <v>16966</v>
      </c>
      <c r="D3490" s="107">
        <v>41663</v>
      </c>
      <c r="E3490" s="107">
        <v>41675</v>
      </c>
      <c r="F3490" s="108">
        <v>41698</v>
      </c>
      <c r="G3490" s="109">
        <v>48500</v>
      </c>
      <c r="H3490" s="109">
        <v>47.15</v>
      </c>
      <c r="I3490" s="109">
        <v>0</v>
      </c>
      <c r="J3490" s="109">
        <f t="shared" si="54"/>
        <v>48547.15</v>
      </c>
    </row>
    <row r="3491" spans="1:10" s="102" customFormat="1" ht="18" customHeight="1" x14ac:dyDescent="0.2">
      <c r="A3491" s="106" t="s">
        <v>32</v>
      </c>
      <c r="B3491" s="106" t="s">
        <v>17</v>
      </c>
      <c r="C3491" s="107">
        <v>10487</v>
      </c>
      <c r="D3491" s="107">
        <v>42053</v>
      </c>
      <c r="E3491" s="107">
        <v>42060</v>
      </c>
      <c r="F3491" s="108">
        <v>42087</v>
      </c>
      <c r="G3491" s="109">
        <v>8000</v>
      </c>
      <c r="H3491" s="109">
        <v>7.56</v>
      </c>
      <c r="I3491" s="109">
        <v>0</v>
      </c>
      <c r="J3491" s="109">
        <f t="shared" si="54"/>
        <v>8007.56</v>
      </c>
    </row>
    <row r="3492" spans="1:10" s="102" customFormat="1" ht="18" customHeight="1" x14ac:dyDescent="0.2">
      <c r="A3492" s="106" t="s">
        <v>32</v>
      </c>
      <c r="B3492" s="106" t="s">
        <v>17</v>
      </c>
      <c r="C3492" s="107">
        <v>15548</v>
      </c>
      <c r="D3492" s="107">
        <v>42932</v>
      </c>
      <c r="E3492" s="107">
        <v>42940</v>
      </c>
      <c r="F3492" s="108">
        <v>42947</v>
      </c>
      <c r="G3492" s="109">
        <v>23000</v>
      </c>
      <c r="H3492" s="109">
        <v>9.4499999999999993</v>
      </c>
      <c r="I3492" s="109">
        <v>0</v>
      </c>
      <c r="J3492" s="109">
        <f t="shared" si="54"/>
        <v>23009.45</v>
      </c>
    </row>
    <row r="3493" spans="1:10" s="102" customFormat="1" ht="18" customHeight="1" x14ac:dyDescent="0.2">
      <c r="A3493" s="106" t="s">
        <v>37</v>
      </c>
      <c r="B3493" s="106" t="s">
        <v>13</v>
      </c>
      <c r="C3493" s="107">
        <v>15877</v>
      </c>
      <c r="D3493" s="107">
        <v>41946</v>
      </c>
      <c r="E3493" s="107">
        <v>41978</v>
      </c>
      <c r="F3493" s="108">
        <v>41984</v>
      </c>
      <c r="G3493" s="109">
        <v>20000</v>
      </c>
      <c r="H3493" s="109">
        <f>10.56+10.56</f>
        <v>21.12</v>
      </c>
      <c r="I3493" s="109">
        <v>0</v>
      </c>
      <c r="J3493" s="109">
        <f t="shared" si="54"/>
        <v>20021.12</v>
      </c>
    </row>
    <row r="3494" spans="1:10" s="102" customFormat="1" ht="18" customHeight="1" x14ac:dyDescent="0.2">
      <c r="A3494" s="106" t="s">
        <v>32</v>
      </c>
      <c r="B3494" s="106" t="s">
        <v>17</v>
      </c>
      <c r="C3494" s="107">
        <v>16643</v>
      </c>
      <c r="D3494" s="107">
        <v>42044</v>
      </c>
      <c r="E3494" s="107">
        <v>42075</v>
      </c>
      <c r="F3494" s="108">
        <v>42107</v>
      </c>
      <c r="G3494" s="109">
        <v>15000</v>
      </c>
      <c r="H3494" s="109">
        <v>26.25</v>
      </c>
      <c r="I3494" s="109">
        <v>0</v>
      </c>
      <c r="J3494" s="109">
        <f t="shared" si="54"/>
        <v>15026.25</v>
      </c>
    </row>
    <row r="3495" spans="1:10" s="102" customFormat="1" ht="18" customHeight="1" x14ac:dyDescent="0.2">
      <c r="A3495" s="106" t="s">
        <v>32</v>
      </c>
      <c r="B3495" s="106" t="s">
        <v>13</v>
      </c>
      <c r="C3495" s="107">
        <v>8997</v>
      </c>
      <c r="D3495" s="107">
        <v>43408</v>
      </c>
      <c r="E3495" s="107">
        <v>43417</v>
      </c>
      <c r="F3495" s="108">
        <v>43444</v>
      </c>
      <c r="G3495" s="109">
        <v>26000</v>
      </c>
      <c r="H3495" s="109">
        <v>25.64</v>
      </c>
      <c r="I3495" s="109">
        <v>0</v>
      </c>
      <c r="J3495" s="109">
        <f t="shared" si="54"/>
        <v>26025.64</v>
      </c>
    </row>
    <row r="3496" spans="1:10" s="102" customFormat="1" ht="18" customHeight="1" x14ac:dyDescent="0.2">
      <c r="A3496" s="106" t="s">
        <v>32</v>
      </c>
      <c r="B3496" s="106" t="s">
        <v>13</v>
      </c>
      <c r="C3496" s="107">
        <v>11351</v>
      </c>
      <c r="D3496" s="107">
        <v>42278</v>
      </c>
      <c r="E3496" s="107">
        <v>42284</v>
      </c>
      <c r="F3496" s="108">
        <v>42297</v>
      </c>
      <c r="G3496" s="109">
        <v>22500</v>
      </c>
      <c r="H3496" s="109">
        <v>11.88</v>
      </c>
      <c r="I3496" s="109">
        <v>0</v>
      </c>
      <c r="J3496" s="109">
        <f t="shared" si="54"/>
        <v>22511.88</v>
      </c>
    </row>
    <row r="3497" spans="1:10" s="102" customFormat="1" ht="18" customHeight="1" x14ac:dyDescent="0.2">
      <c r="A3497" s="106" t="s">
        <v>32</v>
      </c>
      <c r="B3497" s="106" t="s">
        <v>13</v>
      </c>
      <c r="C3497" s="107">
        <v>8477</v>
      </c>
      <c r="D3497" s="107">
        <v>42834</v>
      </c>
      <c r="E3497" s="107">
        <v>42857</v>
      </c>
      <c r="F3497" s="108">
        <v>43026</v>
      </c>
      <c r="G3497" s="109">
        <v>12000</v>
      </c>
      <c r="H3497" s="109">
        <v>63.13</v>
      </c>
      <c r="I3497" s="109">
        <v>0</v>
      </c>
      <c r="J3497" s="109">
        <f t="shared" si="54"/>
        <v>12063.13</v>
      </c>
    </row>
    <row r="3498" spans="1:10" s="102" customFormat="1" ht="18" customHeight="1" x14ac:dyDescent="0.2">
      <c r="A3498" s="106" t="s">
        <v>32</v>
      </c>
      <c r="B3498" s="106" t="s">
        <v>13</v>
      </c>
      <c r="C3498" s="107">
        <v>16207</v>
      </c>
      <c r="D3498" s="107">
        <v>42843</v>
      </c>
      <c r="E3498" s="107">
        <v>42845</v>
      </c>
      <c r="F3498" s="108">
        <v>42870</v>
      </c>
      <c r="G3498" s="109">
        <v>18500</v>
      </c>
      <c r="H3498" s="109">
        <v>13.68</v>
      </c>
      <c r="I3498" s="109">
        <v>0</v>
      </c>
      <c r="J3498" s="109">
        <f t="shared" si="54"/>
        <v>18513.68</v>
      </c>
    </row>
    <row r="3499" spans="1:10" s="102" customFormat="1" ht="18" customHeight="1" x14ac:dyDescent="0.2">
      <c r="A3499" s="106" t="s">
        <v>32</v>
      </c>
      <c r="B3499" s="106" t="s">
        <v>13</v>
      </c>
      <c r="C3499" s="107">
        <v>11018</v>
      </c>
      <c r="D3499" s="107">
        <v>42053</v>
      </c>
      <c r="E3499" s="107">
        <v>42059</v>
      </c>
      <c r="F3499" s="108">
        <v>42275</v>
      </c>
      <c r="G3499" s="109">
        <v>27500</v>
      </c>
      <c r="H3499" s="109">
        <v>169.58</v>
      </c>
      <c r="I3499" s="109">
        <v>0</v>
      </c>
      <c r="J3499" s="109">
        <f t="shared" si="54"/>
        <v>27669.58</v>
      </c>
    </row>
    <row r="3500" spans="1:10" s="102" customFormat="1" ht="18" customHeight="1" x14ac:dyDescent="0.2">
      <c r="A3500" s="106" t="s">
        <v>37</v>
      </c>
      <c r="B3500" s="106" t="s">
        <v>13</v>
      </c>
      <c r="C3500" s="107">
        <v>20099</v>
      </c>
      <c r="D3500" s="107">
        <v>41820</v>
      </c>
      <c r="E3500" s="107">
        <v>41845</v>
      </c>
      <c r="F3500" s="108">
        <v>41851</v>
      </c>
      <c r="G3500" s="109">
        <v>10000</v>
      </c>
      <c r="H3500" s="109">
        <v>8.61</v>
      </c>
      <c r="I3500" s="109">
        <v>0</v>
      </c>
      <c r="J3500" s="109">
        <f t="shared" si="54"/>
        <v>10008.61</v>
      </c>
    </row>
    <row r="3501" spans="1:10" s="102" customFormat="1" ht="18" customHeight="1" x14ac:dyDescent="0.2">
      <c r="A3501" s="106" t="s">
        <v>32</v>
      </c>
      <c r="B3501" s="106" t="s">
        <v>13</v>
      </c>
      <c r="C3501" s="107">
        <v>14765</v>
      </c>
      <c r="D3501" s="107">
        <v>43320</v>
      </c>
      <c r="E3501" s="107">
        <v>43333</v>
      </c>
      <c r="F3501" s="108">
        <v>43381</v>
      </c>
      <c r="G3501" s="109">
        <v>32000</v>
      </c>
      <c r="H3501" s="109">
        <v>53.48</v>
      </c>
      <c r="I3501" s="109">
        <v>0</v>
      </c>
      <c r="J3501" s="109">
        <f t="shared" si="54"/>
        <v>32053.48</v>
      </c>
    </row>
    <row r="3502" spans="1:10" s="102" customFormat="1" ht="18" customHeight="1" x14ac:dyDescent="0.2">
      <c r="A3502" s="106" t="s">
        <v>32</v>
      </c>
      <c r="B3502" s="106" t="s">
        <v>13</v>
      </c>
      <c r="C3502" s="107">
        <v>12682</v>
      </c>
      <c r="D3502" s="107">
        <v>42758</v>
      </c>
      <c r="E3502" s="107">
        <v>42760</v>
      </c>
      <c r="F3502" s="108">
        <v>42781</v>
      </c>
      <c r="G3502" s="109">
        <v>43500</v>
      </c>
      <c r="H3502" s="109">
        <v>27.41</v>
      </c>
      <c r="I3502" s="109">
        <v>0</v>
      </c>
      <c r="J3502" s="109">
        <f t="shared" si="54"/>
        <v>43527.41</v>
      </c>
    </row>
    <row r="3503" spans="1:10" s="102" customFormat="1" ht="18" customHeight="1" x14ac:dyDescent="0.2">
      <c r="A3503" s="106" t="s">
        <v>31</v>
      </c>
      <c r="B3503" s="106" t="s">
        <v>17</v>
      </c>
      <c r="C3503" s="107">
        <v>19524</v>
      </c>
      <c r="D3503" s="107">
        <v>42759</v>
      </c>
      <c r="E3503" s="107">
        <v>42766</v>
      </c>
      <c r="F3503" s="108">
        <v>42790</v>
      </c>
      <c r="G3503" s="109">
        <v>47000</v>
      </c>
      <c r="H3503" s="109">
        <v>39.9</v>
      </c>
      <c r="I3503" s="109">
        <v>0</v>
      </c>
      <c r="J3503" s="109">
        <f t="shared" si="54"/>
        <v>47039.9</v>
      </c>
    </row>
    <row r="3504" spans="1:10" s="102" customFormat="1" ht="18" customHeight="1" x14ac:dyDescent="0.2">
      <c r="A3504" s="106" t="s">
        <v>33</v>
      </c>
      <c r="B3504" s="106" t="s">
        <v>17</v>
      </c>
      <c r="C3504" s="107">
        <v>19524</v>
      </c>
      <c r="D3504" s="107">
        <v>42759</v>
      </c>
      <c r="E3504" s="107">
        <v>42766</v>
      </c>
      <c r="F3504" s="108">
        <v>42790</v>
      </c>
      <c r="G3504" s="109">
        <v>47000</v>
      </c>
      <c r="H3504" s="109">
        <v>39.9</v>
      </c>
      <c r="I3504" s="109">
        <v>0</v>
      </c>
      <c r="J3504" s="109">
        <f t="shared" si="54"/>
        <v>47039.9</v>
      </c>
    </row>
    <row r="3505" spans="1:10" s="102" customFormat="1" ht="18" customHeight="1" x14ac:dyDescent="0.2">
      <c r="A3505" s="106" t="s">
        <v>170</v>
      </c>
      <c r="B3505" s="106" t="s">
        <v>17</v>
      </c>
      <c r="C3505" s="107">
        <v>19524</v>
      </c>
      <c r="D3505" s="107">
        <v>42662</v>
      </c>
      <c r="E3505" s="107">
        <v>42662</v>
      </c>
      <c r="F3505" s="108">
        <v>42674</v>
      </c>
      <c r="G3505" s="109">
        <v>94000</v>
      </c>
      <c r="H3505" s="109">
        <v>0</v>
      </c>
      <c r="I3505" s="109">
        <v>0</v>
      </c>
      <c r="J3505" s="109">
        <f t="shared" si="54"/>
        <v>94000</v>
      </c>
    </row>
    <row r="3506" spans="1:10" s="102" customFormat="1" ht="18" customHeight="1" x14ac:dyDescent="0.2">
      <c r="A3506" s="106" t="s">
        <v>170</v>
      </c>
      <c r="B3506" s="106" t="s">
        <v>17</v>
      </c>
      <c r="C3506" s="107">
        <v>19524</v>
      </c>
      <c r="D3506" s="107">
        <v>42759</v>
      </c>
      <c r="E3506" s="107">
        <v>42766</v>
      </c>
      <c r="F3506" s="108">
        <v>42790</v>
      </c>
      <c r="G3506" s="109">
        <v>47000</v>
      </c>
      <c r="H3506" s="109">
        <v>39.9</v>
      </c>
      <c r="I3506" s="109">
        <v>0</v>
      </c>
      <c r="J3506" s="109">
        <f t="shared" si="54"/>
        <v>47039.9</v>
      </c>
    </row>
    <row r="3507" spans="1:10" s="102" customFormat="1" ht="18" customHeight="1" x14ac:dyDescent="0.2">
      <c r="A3507" s="106" t="s">
        <v>37</v>
      </c>
      <c r="B3507" s="106" t="s">
        <v>13</v>
      </c>
      <c r="C3507" s="107">
        <v>21059</v>
      </c>
      <c r="D3507" s="107">
        <v>43252</v>
      </c>
      <c r="E3507" s="107">
        <v>43284</v>
      </c>
      <c r="F3507" s="108">
        <v>43290</v>
      </c>
      <c r="G3507" s="109">
        <v>20000</v>
      </c>
      <c r="H3507" s="109">
        <f>10.41+10.41</f>
        <v>20.82</v>
      </c>
      <c r="I3507" s="109">
        <v>0</v>
      </c>
      <c r="J3507" s="109">
        <f t="shared" si="54"/>
        <v>20020.82</v>
      </c>
    </row>
    <row r="3508" spans="1:10" s="102" customFormat="1" ht="18" customHeight="1" x14ac:dyDescent="0.2">
      <c r="A3508" s="106" t="s">
        <v>32</v>
      </c>
      <c r="B3508" s="106" t="s">
        <v>13</v>
      </c>
      <c r="C3508" s="107">
        <v>17153</v>
      </c>
      <c r="D3508" s="107">
        <v>43272</v>
      </c>
      <c r="E3508" s="107">
        <v>43278</v>
      </c>
      <c r="F3508" s="108">
        <v>43298</v>
      </c>
      <c r="G3508" s="109">
        <v>24000</v>
      </c>
      <c r="H3508" s="109">
        <v>14.8</v>
      </c>
      <c r="I3508" s="109">
        <v>0</v>
      </c>
      <c r="J3508" s="109">
        <f t="shared" si="54"/>
        <v>24014.799999999999</v>
      </c>
    </row>
    <row r="3509" spans="1:10" s="102" customFormat="1" ht="18" customHeight="1" x14ac:dyDescent="0.2">
      <c r="A3509" s="106" t="s">
        <v>32</v>
      </c>
      <c r="B3509" s="106" t="s">
        <v>13</v>
      </c>
      <c r="C3509" s="107">
        <v>18565</v>
      </c>
      <c r="D3509" s="107">
        <v>42559</v>
      </c>
      <c r="E3509" s="107">
        <v>42563</v>
      </c>
      <c r="F3509" s="108">
        <v>42580</v>
      </c>
      <c r="G3509" s="109">
        <v>37500</v>
      </c>
      <c r="H3509" s="109">
        <v>21.57</v>
      </c>
      <c r="I3509" s="109">
        <v>0</v>
      </c>
      <c r="J3509" s="109">
        <f t="shared" si="54"/>
        <v>37521.57</v>
      </c>
    </row>
    <row r="3510" spans="1:10" s="102" customFormat="1" ht="18" customHeight="1" x14ac:dyDescent="0.2">
      <c r="A3510" s="106" t="s">
        <v>32</v>
      </c>
      <c r="B3510" s="106" t="s">
        <v>13</v>
      </c>
      <c r="C3510" s="107">
        <v>14063</v>
      </c>
      <c r="D3510" s="107">
        <v>42320</v>
      </c>
      <c r="E3510" s="107">
        <v>42327</v>
      </c>
      <c r="F3510" s="108">
        <v>42360</v>
      </c>
      <c r="G3510" s="109">
        <v>20000</v>
      </c>
      <c r="H3510" s="109">
        <v>22.22</v>
      </c>
      <c r="I3510" s="109">
        <v>0</v>
      </c>
      <c r="J3510" s="109">
        <f t="shared" si="54"/>
        <v>20022.22</v>
      </c>
    </row>
    <row r="3511" spans="1:10" s="102" customFormat="1" ht="18" customHeight="1" x14ac:dyDescent="0.2">
      <c r="A3511" s="106" t="s">
        <v>32</v>
      </c>
      <c r="B3511" s="106" t="s">
        <v>13</v>
      </c>
      <c r="C3511" s="107">
        <v>14941</v>
      </c>
      <c r="D3511" s="107">
        <v>42663</v>
      </c>
      <c r="E3511" s="107">
        <v>42678</v>
      </c>
      <c r="F3511" s="108">
        <v>42689</v>
      </c>
      <c r="G3511" s="109">
        <v>119000</v>
      </c>
      <c r="H3511" s="109">
        <v>84.77</v>
      </c>
      <c r="I3511" s="109">
        <v>0</v>
      </c>
      <c r="J3511" s="109">
        <f t="shared" si="54"/>
        <v>119084.77</v>
      </c>
    </row>
    <row r="3512" spans="1:10" s="102" customFormat="1" ht="18" customHeight="1" x14ac:dyDescent="0.2">
      <c r="A3512" s="106" t="s">
        <v>32</v>
      </c>
      <c r="B3512" s="106" t="s">
        <v>13</v>
      </c>
      <c r="C3512" s="107">
        <v>19301</v>
      </c>
      <c r="D3512" s="107">
        <v>41754</v>
      </c>
      <c r="E3512" s="107">
        <v>41781</v>
      </c>
      <c r="F3512" s="108">
        <v>41814</v>
      </c>
      <c r="G3512" s="109">
        <v>68000</v>
      </c>
      <c r="H3512" s="109">
        <v>113.33</v>
      </c>
      <c r="I3512" s="109">
        <v>0</v>
      </c>
      <c r="J3512" s="109">
        <f t="shared" si="54"/>
        <v>68113.33</v>
      </c>
    </row>
    <row r="3513" spans="1:10" s="102" customFormat="1" ht="18" customHeight="1" x14ac:dyDescent="0.2">
      <c r="A3513" s="106" t="s">
        <v>35</v>
      </c>
      <c r="B3513" s="106" t="s">
        <v>13</v>
      </c>
      <c r="C3513" s="107">
        <v>19301</v>
      </c>
      <c r="D3513" s="107">
        <v>41754</v>
      </c>
      <c r="E3513" s="107">
        <v>41781</v>
      </c>
      <c r="F3513" s="108">
        <v>41814</v>
      </c>
      <c r="G3513" s="109">
        <v>68000</v>
      </c>
      <c r="H3513" s="109">
        <v>113.33</v>
      </c>
      <c r="I3513" s="109">
        <v>0</v>
      </c>
      <c r="J3513" s="109">
        <f t="shared" si="54"/>
        <v>68113.33</v>
      </c>
    </row>
    <row r="3514" spans="1:10" s="102" customFormat="1" ht="18" customHeight="1" x14ac:dyDescent="0.2">
      <c r="A3514" s="106" t="s">
        <v>32</v>
      </c>
      <c r="B3514" s="106" t="s">
        <v>13</v>
      </c>
      <c r="C3514" s="107">
        <v>12685</v>
      </c>
      <c r="D3514" s="107">
        <v>42396</v>
      </c>
      <c r="E3514" s="107">
        <v>42398</v>
      </c>
      <c r="F3514" s="108">
        <v>42409</v>
      </c>
      <c r="G3514" s="109">
        <v>20500</v>
      </c>
      <c r="H3514" s="109">
        <v>7.4</v>
      </c>
      <c r="I3514" s="109">
        <v>0</v>
      </c>
      <c r="J3514" s="109">
        <f t="shared" si="54"/>
        <v>20507.400000000001</v>
      </c>
    </row>
    <row r="3515" spans="1:10" s="102" customFormat="1" ht="18" customHeight="1" x14ac:dyDescent="0.2">
      <c r="A3515" s="106" t="s">
        <v>32</v>
      </c>
      <c r="B3515" s="106" t="s">
        <v>17</v>
      </c>
      <c r="C3515" s="107">
        <v>11978</v>
      </c>
      <c r="D3515" s="107">
        <v>43410</v>
      </c>
      <c r="E3515" s="107">
        <v>43413</v>
      </c>
      <c r="F3515" s="108">
        <v>43437</v>
      </c>
      <c r="G3515" s="109">
        <v>9000</v>
      </c>
      <c r="H3515" s="109">
        <v>5.86</v>
      </c>
      <c r="I3515" s="109">
        <v>0</v>
      </c>
      <c r="J3515" s="109">
        <f t="shared" si="54"/>
        <v>9005.86</v>
      </c>
    </row>
    <row r="3516" spans="1:10" s="102" customFormat="1" ht="18" customHeight="1" x14ac:dyDescent="0.2">
      <c r="A3516" s="106" t="s">
        <v>32</v>
      </c>
      <c r="B3516" s="106" t="s">
        <v>13</v>
      </c>
      <c r="C3516" s="107">
        <v>18638</v>
      </c>
      <c r="D3516" s="107">
        <v>42034</v>
      </c>
      <c r="E3516" s="107">
        <v>42040</v>
      </c>
      <c r="F3516" s="108">
        <v>42138</v>
      </c>
      <c r="G3516" s="109">
        <v>33000</v>
      </c>
      <c r="H3516" s="109">
        <v>93.87</v>
      </c>
      <c r="I3516" s="109">
        <v>0</v>
      </c>
      <c r="J3516" s="109">
        <f t="shared" si="54"/>
        <v>33093.870000000003</v>
      </c>
    </row>
    <row r="3517" spans="1:10" s="102" customFormat="1" ht="18" customHeight="1" x14ac:dyDescent="0.2">
      <c r="A3517" s="106" t="s">
        <v>31</v>
      </c>
      <c r="B3517" s="106" t="s">
        <v>17</v>
      </c>
      <c r="C3517" s="107">
        <v>23338</v>
      </c>
      <c r="D3517" s="107">
        <v>43361</v>
      </c>
      <c r="E3517" s="107">
        <v>43371</v>
      </c>
      <c r="F3517" s="108">
        <v>43496</v>
      </c>
      <c r="G3517" s="109">
        <v>56000</v>
      </c>
      <c r="H3517" s="109">
        <v>207.12</v>
      </c>
      <c r="I3517" s="109">
        <v>0</v>
      </c>
      <c r="J3517" s="109">
        <f t="shared" si="54"/>
        <v>56207.12</v>
      </c>
    </row>
    <row r="3518" spans="1:10" s="102" customFormat="1" ht="18" customHeight="1" x14ac:dyDescent="0.2">
      <c r="A3518" s="106" t="s">
        <v>33</v>
      </c>
      <c r="B3518" s="106" t="s">
        <v>17</v>
      </c>
      <c r="C3518" s="107">
        <v>23338</v>
      </c>
      <c r="D3518" s="107">
        <v>43361</v>
      </c>
      <c r="E3518" s="107">
        <v>43371</v>
      </c>
      <c r="F3518" s="108">
        <v>43496</v>
      </c>
      <c r="G3518" s="109">
        <v>56000</v>
      </c>
      <c r="H3518" s="109">
        <v>207.12</v>
      </c>
      <c r="I3518" s="109">
        <v>0</v>
      </c>
      <c r="J3518" s="109">
        <f t="shared" si="54"/>
        <v>56207.12</v>
      </c>
    </row>
    <row r="3519" spans="1:10" s="102" customFormat="1" ht="18" customHeight="1" x14ac:dyDescent="0.2">
      <c r="A3519" s="106" t="s">
        <v>170</v>
      </c>
      <c r="B3519" s="106" t="s">
        <v>17</v>
      </c>
      <c r="C3519" s="107">
        <v>23338</v>
      </c>
      <c r="D3519" s="107">
        <v>43361</v>
      </c>
      <c r="E3519" s="107">
        <v>43371</v>
      </c>
      <c r="F3519" s="108">
        <v>43496</v>
      </c>
      <c r="G3519" s="109">
        <v>56000</v>
      </c>
      <c r="H3519" s="109">
        <v>207.12</v>
      </c>
      <c r="I3519" s="109">
        <v>0</v>
      </c>
      <c r="J3519" s="109">
        <f t="shared" si="54"/>
        <v>56207.12</v>
      </c>
    </row>
    <row r="3520" spans="1:10" s="102" customFormat="1" ht="18" customHeight="1" x14ac:dyDescent="0.2">
      <c r="A3520" s="106" t="s">
        <v>32</v>
      </c>
      <c r="B3520" s="106" t="s">
        <v>13</v>
      </c>
      <c r="C3520" s="107">
        <v>13611</v>
      </c>
      <c r="D3520" s="107">
        <v>42712</v>
      </c>
      <c r="E3520" s="107">
        <v>42747</v>
      </c>
      <c r="F3520" s="108">
        <v>42783</v>
      </c>
      <c r="G3520" s="109">
        <v>14000</v>
      </c>
      <c r="H3520" s="109">
        <v>27.25</v>
      </c>
      <c r="I3520" s="109">
        <v>0</v>
      </c>
      <c r="J3520" s="109">
        <f t="shared" si="54"/>
        <v>14027.25</v>
      </c>
    </row>
    <row r="3521" spans="1:10" s="102" customFormat="1" ht="18" customHeight="1" x14ac:dyDescent="0.2">
      <c r="A3521" s="106" t="s">
        <v>32</v>
      </c>
      <c r="B3521" s="106" t="s">
        <v>17</v>
      </c>
      <c r="C3521" s="107">
        <v>16522</v>
      </c>
      <c r="D3521" s="107">
        <v>43067</v>
      </c>
      <c r="E3521" s="107">
        <v>43070</v>
      </c>
      <c r="F3521" s="108">
        <v>43103</v>
      </c>
      <c r="G3521" s="109">
        <v>27500</v>
      </c>
      <c r="H3521" s="109">
        <v>21.47</v>
      </c>
      <c r="I3521" s="109">
        <v>0</v>
      </c>
      <c r="J3521" s="109">
        <f t="shared" si="54"/>
        <v>27521.47</v>
      </c>
    </row>
    <row r="3522" spans="1:10" s="102" customFormat="1" ht="18" customHeight="1" x14ac:dyDescent="0.2">
      <c r="A3522" s="106" t="s">
        <v>32</v>
      </c>
      <c r="B3522" s="106" t="s">
        <v>13</v>
      </c>
      <c r="C3522" s="107">
        <v>9939</v>
      </c>
      <c r="D3522" s="107">
        <v>43457</v>
      </c>
      <c r="E3522" s="107">
        <v>43476</v>
      </c>
      <c r="F3522" s="108">
        <v>43494</v>
      </c>
      <c r="G3522" s="109">
        <v>23000</v>
      </c>
      <c r="H3522" s="109">
        <v>23.32</v>
      </c>
      <c r="I3522" s="109">
        <v>0</v>
      </c>
      <c r="J3522" s="109">
        <f t="shared" si="54"/>
        <v>23023.32</v>
      </c>
    </row>
    <row r="3523" spans="1:10" s="102" customFormat="1" ht="18" customHeight="1" x14ac:dyDescent="0.2">
      <c r="A3523" s="106" t="s">
        <v>32</v>
      </c>
      <c r="B3523" s="106" t="s">
        <v>17</v>
      </c>
      <c r="C3523" s="107">
        <v>15784</v>
      </c>
      <c r="D3523" s="107">
        <v>42028</v>
      </c>
      <c r="E3523" s="107">
        <v>42039</v>
      </c>
      <c r="F3523" s="108">
        <v>42080</v>
      </c>
      <c r="G3523" s="109">
        <v>13000</v>
      </c>
      <c r="H3523" s="109">
        <v>18.78</v>
      </c>
      <c r="I3523" s="109">
        <v>0</v>
      </c>
      <c r="J3523" s="109">
        <f t="shared" si="54"/>
        <v>13018.78</v>
      </c>
    </row>
    <row r="3524" spans="1:10" s="102" customFormat="1" ht="18" customHeight="1" x14ac:dyDescent="0.2">
      <c r="A3524" s="106" t="s">
        <v>32</v>
      </c>
      <c r="B3524" s="106" t="s">
        <v>13</v>
      </c>
      <c r="C3524" s="107">
        <v>19904</v>
      </c>
      <c r="D3524" s="107">
        <v>42636</v>
      </c>
      <c r="E3524" s="107">
        <v>42640</v>
      </c>
      <c r="F3524" s="108">
        <v>42664</v>
      </c>
      <c r="G3524" s="109">
        <v>26000</v>
      </c>
      <c r="H3524" s="109">
        <v>19.95</v>
      </c>
      <c r="I3524" s="109">
        <v>0</v>
      </c>
      <c r="J3524" s="109">
        <f t="shared" si="54"/>
        <v>26019.95</v>
      </c>
    </row>
    <row r="3525" spans="1:10" s="102" customFormat="1" ht="18" customHeight="1" x14ac:dyDescent="0.2">
      <c r="A3525" s="106" t="s">
        <v>35</v>
      </c>
      <c r="B3525" s="106" t="s">
        <v>13</v>
      </c>
      <c r="C3525" s="107">
        <v>19904</v>
      </c>
      <c r="D3525" s="107">
        <v>42636</v>
      </c>
      <c r="E3525" s="107">
        <v>42640</v>
      </c>
      <c r="F3525" s="108">
        <v>42664</v>
      </c>
      <c r="G3525" s="109">
        <v>26000</v>
      </c>
      <c r="H3525" s="109">
        <v>19.95</v>
      </c>
      <c r="I3525" s="109">
        <v>0</v>
      </c>
      <c r="J3525" s="109">
        <f t="shared" si="54"/>
        <v>26019.95</v>
      </c>
    </row>
    <row r="3526" spans="1:10" s="102" customFormat="1" ht="18" customHeight="1" x14ac:dyDescent="0.2">
      <c r="A3526" s="106" t="s">
        <v>39</v>
      </c>
      <c r="B3526" s="106" t="s">
        <v>13</v>
      </c>
      <c r="C3526" s="107">
        <v>19904</v>
      </c>
      <c r="D3526" s="107">
        <v>42636</v>
      </c>
      <c r="E3526" s="107">
        <v>42640</v>
      </c>
      <c r="F3526" s="108">
        <v>42664</v>
      </c>
      <c r="G3526" s="109">
        <v>52000</v>
      </c>
      <c r="H3526" s="109">
        <v>39.89</v>
      </c>
      <c r="I3526" s="109">
        <v>0</v>
      </c>
      <c r="J3526" s="109">
        <f t="shared" si="54"/>
        <v>52039.89</v>
      </c>
    </row>
    <row r="3527" spans="1:10" s="102" customFormat="1" ht="18" customHeight="1" x14ac:dyDescent="0.2">
      <c r="A3527" s="106" t="s">
        <v>32</v>
      </c>
      <c r="B3527" s="106" t="s">
        <v>17</v>
      </c>
      <c r="C3527" s="107">
        <v>11717</v>
      </c>
      <c r="D3527" s="107">
        <v>42657</v>
      </c>
      <c r="E3527" s="107">
        <v>42661</v>
      </c>
      <c r="F3527" s="108">
        <v>42685</v>
      </c>
      <c r="G3527" s="109">
        <v>10500</v>
      </c>
      <c r="H3527" s="109">
        <v>8.0500000000000007</v>
      </c>
      <c r="I3527" s="109">
        <v>0</v>
      </c>
      <c r="J3527" s="109">
        <f t="shared" si="54"/>
        <v>10508.05</v>
      </c>
    </row>
    <row r="3528" spans="1:10" s="102" customFormat="1" ht="18" customHeight="1" x14ac:dyDescent="0.2">
      <c r="A3528" s="106" t="s">
        <v>32</v>
      </c>
      <c r="B3528" s="106" t="s">
        <v>13</v>
      </c>
      <c r="C3528" s="107">
        <v>10774</v>
      </c>
      <c r="D3528" s="107">
        <v>42711</v>
      </c>
      <c r="E3528" s="107">
        <v>42720</v>
      </c>
      <c r="F3528" s="108">
        <v>42726</v>
      </c>
      <c r="G3528" s="109">
        <v>12500</v>
      </c>
      <c r="H3528" s="109">
        <v>5.15</v>
      </c>
      <c r="I3528" s="109">
        <v>0</v>
      </c>
      <c r="J3528" s="109">
        <f t="shared" ref="J3528:J3591" si="55">+G3528+H3528+I3528</f>
        <v>12505.15</v>
      </c>
    </row>
    <row r="3529" spans="1:10" s="102" customFormat="1" ht="18" customHeight="1" x14ac:dyDescent="0.2">
      <c r="A3529" s="106" t="s">
        <v>32</v>
      </c>
      <c r="B3529" s="106" t="s">
        <v>13</v>
      </c>
      <c r="C3529" s="107">
        <v>7623</v>
      </c>
      <c r="D3529" s="107">
        <v>41986</v>
      </c>
      <c r="E3529" s="107">
        <v>41992</v>
      </c>
      <c r="F3529" s="108">
        <v>42074</v>
      </c>
      <c r="G3529" s="109">
        <v>21500</v>
      </c>
      <c r="H3529" s="109">
        <v>52.56</v>
      </c>
      <c r="I3529" s="109">
        <v>0</v>
      </c>
      <c r="J3529" s="109">
        <f t="shared" si="55"/>
        <v>21552.560000000001</v>
      </c>
    </row>
    <row r="3530" spans="1:10" s="102" customFormat="1" ht="18" customHeight="1" x14ac:dyDescent="0.2">
      <c r="A3530" s="106" t="s">
        <v>32</v>
      </c>
      <c r="B3530" s="106" t="s">
        <v>17</v>
      </c>
      <c r="C3530" s="107">
        <v>14477</v>
      </c>
      <c r="D3530" s="107">
        <v>42622</v>
      </c>
      <c r="E3530" s="107">
        <v>42648</v>
      </c>
      <c r="F3530" s="108">
        <v>42944</v>
      </c>
      <c r="G3530" s="109">
        <v>16000</v>
      </c>
      <c r="H3530" s="109">
        <v>94.580000000000013</v>
      </c>
      <c r="I3530" s="109">
        <v>0</v>
      </c>
      <c r="J3530" s="109">
        <f t="shared" si="55"/>
        <v>16094.58</v>
      </c>
    </row>
    <row r="3531" spans="1:10" s="102" customFormat="1" ht="18" customHeight="1" x14ac:dyDescent="0.2">
      <c r="A3531" s="106" t="s">
        <v>32</v>
      </c>
      <c r="B3531" s="106" t="s">
        <v>13</v>
      </c>
      <c r="C3531" s="107">
        <v>15668</v>
      </c>
      <c r="D3531" s="107">
        <v>42996</v>
      </c>
      <c r="E3531" s="107">
        <v>43010</v>
      </c>
      <c r="F3531" s="108">
        <v>43031</v>
      </c>
      <c r="G3531" s="109">
        <v>27000</v>
      </c>
      <c r="H3531" s="109">
        <v>25.89</v>
      </c>
      <c r="I3531" s="109">
        <v>0</v>
      </c>
      <c r="J3531" s="109">
        <f t="shared" si="55"/>
        <v>27025.89</v>
      </c>
    </row>
    <row r="3532" spans="1:10" s="102" customFormat="1" ht="18" customHeight="1" x14ac:dyDescent="0.2">
      <c r="A3532" s="106" t="s">
        <v>32</v>
      </c>
      <c r="B3532" s="106" t="s">
        <v>17</v>
      </c>
      <c r="C3532" s="107">
        <v>8592</v>
      </c>
      <c r="D3532" s="107">
        <v>41842</v>
      </c>
      <c r="E3532" s="107">
        <v>41856</v>
      </c>
      <c r="F3532" s="108">
        <v>41890</v>
      </c>
      <c r="G3532" s="109">
        <v>7500</v>
      </c>
      <c r="H3532" s="109">
        <v>10</v>
      </c>
      <c r="I3532" s="109">
        <v>0</v>
      </c>
      <c r="J3532" s="109">
        <f t="shared" si="55"/>
        <v>7510</v>
      </c>
    </row>
    <row r="3533" spans="1:10" s="102" customFormat="1" ht="18" customHeight="1" x14ac:dyDescent="0.2">
      <c r="A3533" s="106" t="s">
        <v>32</v>
      </c>
      <c r="B3533" s="106" t="s">
        <v>13</v>
      </c>
      <c r="C3533" s="107">
        <v>7046</v>
      </c>
      <c r="D3533" s="107">
        <v>42841</v>
      </c>
      <c r="E3533" s="107">
        <v>42866</v>
      </c>
      <c r="F3533" s="108">
        <v>42957</v>
      </c>
      <c r="G3533" s="109">
        <v>37500</v>
      </c>
      <c r="H3533" s="109">
        <v>119.18</v>
      </c>
      <c r="I3533" s="109">
        <v>0</v>
      </c>
      <c r="J3533" s="109">
        <f t="shared" si="55"/>
        <v>37619.18</v>
      </c>
    </row>
    <row r="3534" spans="1:10" s="102" customFormat="1" ht="18" customHeight="1" x14ac:dyDescent="0.2">
      <c r="A3534" s="106" t="s">
        <v>32</v>
      </c>
      <c r="B3534" s="106" t="s">
        <v>17</v>
      </c>
      <c r="C3534" s="107">
        <v>19555</v>
      </c>
      <c r="D3534" s="107">
        <v>42622</v>
      </c>
      <c r="E3534" s="107">
        <v>42647</v>
      </c>
      <c r="F3534" s="108">
        <v>42660</v>
      </c>
      <c r="G3534" s="109">
        <v>50000</v>
      </c>
      <c r="H3534" s="109">
        <v>52.05</v>
      </c>
      <c r="I3534" s="109">
        <v>0</v>
      </c>
      <c r="J3534" s="109">
        <f t="shared" si="55"/>
        <v>50052.05</v>
      </c>
    </row>
    <row r="3535" spans="1:10" s="102" customFormat="1" ht="18" customHeight="1" x14ac:dyDescent="0.2">
      <c r="A3535" s="106" t="s">
        <v>32</v>
      </c>
      <c r="B3535" s="106" t="s">
        <v>17</v>
      </c>
      <c r="C3535" s="107">
        <v>16464</v>
      </c>
      <c r="D3535" s="107">
        <v>42574</v>
      </c>
      <c r="E3535" s="107">
        <v>42584</v>
      </c>
      <c r="F3535" s="108">
        <v>42594</v>
      </c>
      <c r="G3535" s="109">
        <v>15500</v>
      </c>
      <c r="H3535" s="109">
        <v>8.49</v>
      </c>
      <c r="I3535" s="109">
        <v>0</v>
      </c>
      <c r="J3535" s="109">
        <f t="shared" si="55"/>
        <v>15508.49</v>
      </c>
    </row>
    <row r="3536" spans="1:10" s="102" customFormat="1" ht="18" customHeight="1" x14ac:dyDescent="0.2">
      <c r="A3536" s="106" t="s">
        <v>32</v>
      </c>
      <c r="B3536" s="106" t="s">
        <v>13</v>
      </c>
      <c r="C3536" s="107">
        <v>13373</v>
      </c>
      <c r="D3536" s="107">
        <v>43441</v>
      </c>
      <c r="E3536" s="107">
        <v>43452</v>
      </c>
      <c r="F3536" s="108">
        <v>43481</v>
      </c>
      <c r="G3536" s="109">
        <v>50000</v>
      </c>
      <c r="H3536" s="109">
        <v>54.79</v>
      </c>
      <c r="I3536" s="109">
        <v>0</v>
      </c>
      <c r="J3536" s="109">
        <f t="shared" si="55"/>
        <v>50054.79</v>
      </c>
    </row>
    <row r="3537" spans="1:10" s="102" customFormat="1" ht="18" customHeight="1" x14ac:dyDescent="0.2">
      <c r="A3537" s="106" t="s">
        <v>40</v>
      </c>
      <c r="B3537" s="106" t="s">
        <v>13</v>
      </c>
      <c r="C3537" s="107">
        <v>36917</v>
      </c>
      <c r="D3537" s="107">
        <v>43012</v>
      </c>
      <c r="E3537" s="107">
        <v>43041</v>
      </c>
      <c r="F3537" s="108">
        <v>43053</v>
      </c>
      <c r="G3537" s="109">
        <v>10000</v>
      </c>
      <c r="H3537" s="109">
        <f>5.62+5.62</f>
        <v>11.24</v>
      </c>
      <c r="I3537" s="109">
        <v>0</v>
      </c>
      <c r="J3537" s="109">
        <f t="shared" si="55"/>
        <v>10011.24</v>
      </c>
    </row>
    <row r="3538" spans="1:10" s="102" customFormat="1" ht="18" customHeight="1" x14ac:dyDescent="0.2">
      <c r="A3538" s="106" t="s">
        <v>32</v>
      </c>
      <c r="B3538" s="106" t="s">
        <v>17</v>
      </c>
      <c r="C3538" s="107">
        <v>24247</v>
      </c>
      <c r="D3538" s="107">
        <v>43022</v>
      </c>
      <c r="E3538" s="107">
        <v>43067</v>
      </c>
      <c r="F3538" s="108">
        <v>43084</v>
      </c>
      <c r="G3538" s="109">
        <v>25000</v>
      </c>
      <c r="H3538" s="109">
        <v>42.47</v>
      </c>
      <c r="I3538" s="109">
        <v>0</v>
      </c>
      <c r="J3538" s="109">
        <f t="shared" si="55"/>
        <v>25042.47</v>
      </c>
    </row>
    <row r="3539" spans="1:10" s="102" customFormat="1" ht="18" customHeight="1" x14ac:dyDescent="0.2">
      <c r="A3539" s="106" t="s">
        <v>32</v>
      </c>
      <c r="B3539" s="106" t="s">
        <v>13</v>
      </c>
      <c r="C3539" s="107">
        <v>8825</v>
      </c>
      <c r="D3539" s="107">
        <v>42495</v>
      </c>
      <c r="E3539" s="107">
        <v>42509</v>
      </c>
      <c r="F3539" s="108">
        <v>42545</v>
      </c>
      <c r="G3539" s="109">
        <v>21000</v>
      </c>
      <c r="H3539" s="109">
        <v>28.77</v>
      </c>
      <c r="I3539" s="109">
        <v>0</v>
      </c>
      <c r="J3539" s="109">
        <f t="shared" si="55"/>
        <v>21028.77</v>
      </c>
    </row>
    <row r="3540" spans="1:10" s="102" customFormat="1" ht="18" customHeight="1" x14ac:dyDescent="0.2">
      <c r="A3540" s="106" t="s">
        <v>32</v>
      </c>
      <c r="B3540" s="106" t="s">
        <v>13</v>
      </c>
      <c r="C3540" s="107">
        <v>13827</v>
      </c>
      <c r="D3540" s="107">
        <v>42564</v>
      </c>
      <c r="E3540" s="107">
        <v>42566</v>
      </c>
      <c r="F3540" s="108">
        <v>42583</v>
      </c>
      <c r="G3540" s="109">
        <v>24500</v>
      </c>
      <c r="H3540" s="109">
        <v>12.75</v>
      </c>
      <c r="I3540" s="109">
        <v>0</v>
      </c>
      <c r="J3540" s="109">
        <f t="shared" si="55"/>
        <v>24512.75</v>
      </c>
    </row>
    <row r="3541" spans="1:10" s="102" customFormat="1" ht="18" customHeight="1" x14ac:dyDescent="0.2">
      <c r="A3541" s="106" t="s">
        <v>32</v>
      </c>
      <c r="B3541" s="106" t="s">
        <v>17</v>
      </c>
      <c r="C3541" s="107">
        <v>6258</v>
      </c>
      <c r="D3541" s="107">
        <v>42731</v>
      </c>
      <c r="E3541" s="107">
        <v>42747</v>
      </c>
      <c r="F3541" s="108">
        <v>42822</v>
      </c>
      <c r="G3541" s="109">
        <v>7500</v>
      </c>
      <c r="H3541" s="109">
        <v>18.71</v>
      </c>
      <c r="I3541" s="109">
        <v>0</v>
      </c>
      <c r="J3541" s="109">
        <f t="shared" si="55"/>
        <v>7518.71</v>
      </c>
    </row>
    <row r="3542" spans="1:10" s="102" customFormat="1" ht="18" customHeight="1" x14ac:dyDescent="0.2">
      <c r="A3542" s="106" t="s">
        <v>32</v>
      </c>
      <c r="B3542" s="106" t="s">
        <v>13</v>
      </c>
      <c r="C3542" s="107">
        <v>7960</v>
      </c>
      <c r="D3542" s="107">
        <v>41951</v>
      </c>
      <c r="E3542" s="107">
        <v>41961</v>
      </c>
      <c r="F3542" s="108">
        <v>41995</v>
      </c>
      <c r="G3542" s="109">
        <v>8500</v>
      </c>
      <c r="H3542" s="109">
        <v>10.4</v>
      </c>
      <c r="I3542" s="109">
        <v>0</v>
      </c>
      <c r="J3542" s="109">
        <f t="shared" si="55"/>
        <v>8510.4</v>
      </c>
    </row>
    <row r="3543" spans="1:10" s="102" customFormat="1" ht="18" customHeight="1" x14ac:dyDescent="0.2">
      <c r="A3543" s="106" t="s">
        <v>32</v>
      </c>
      <c r="B3543" s="106" t="s">
        <v>13</v>
      </c>
      <c r="C3543" s="107">
        <v>11833</v>
      </c>
      <c r="D3543" s="107">
        <v>42544</v>
      </c>
      <c r="E3543" s="107">
        <v>42552</v>
      </c>
      <c r="F3543" s="108">
        <v>42563</v>
      </c>
      <c r="G3543" s="109">
        <v>32000</v>
      </c>
      <c r="H3543" s="109">
        <v>16.66</v>
      </c>
      <c r="I3543" s="109">
        <v>0</v>
      </c>
      <c r="J3543" s="109">
        <f t="shared" si="55"/>
        <v>32016.66</v>
      </c>
    </row>
    <row r="3544" spans="1:10" s="102" customFormat="1" ht="18" customHeight="1" x14ac:dyDescent="0.2">
      <c r="A3544" s="106" t="s">
        <v>32</v>
      </c>
      <c r="B3544" s="106" t="s">
        <v>17</v>
      </c>
      <c r="C3544" s="107">
        <v>13907</v>
      </c>
      <c r="D3544" s="107">
        <v>43180</v>
      </c>
      <c r="E3544" s="107">
        <v>43192</v>
      </c>
      <c r="F3544" s="108">
        <v>43223</v>
      </c>
      <c r="G3544" s="109">
        <v>29000</v>
      </c>
      <c r="H3544" s="109">
        <v>26.22</v>
      </c>
      <c r="I3544" s="109">
        <v>0</v>
      </c>
      <c r="J3544" s="109">
        <f t="shared" si="55"/>
        <v>29026.22</v>
      </c>
    </row>
    <row r="3545" spans="1:10" s="102" customFormat="1" ht="18" customHeight="1" x14ac:dyDescent="0.2">
      <c r="A3545" s="106" t="s">
        <v>32</v>
      </c>
      <c r="B3545" s="106" t="s">
        <v>13</v>
      </c>
      <c r="C3545" s="107">
        <v>17383</v>
      </c>
      <c r="D3545" s="107">
        <v>42801</v>
      </c>
      <c r="E3545" s="107">
        <v>42807</v>
      </c>
      <c r="F3545" s="108">
        <v>42816</v>
      </c>
      <c r="G3545" s="109">
        <v>25500</v>
      </c>
      <c r="H3545" s="109">
        <v>10.48</v>
      </c>
      <c r="I3545" s="109">
        <v>0</v>
      </c>
      <c r="J3545" s="109">
        <f t="shared" si="55"/>
        <v>25510.48</v>
      </c>
    </row>
    <row r="3546" spans="1:10" s="102" customFormat="1" ht="18" customHeight="1" x14ac:dyDescent="0.2">
      <c r="A3546" s="106" t="s">
        <v>31</v>
      </c>
      <c r="B3546" s="106" t="s">
        <v>13</v>
      </c>
      <c r="C3546" s="107">
        <v>22551</v>
      </c>
      <c r="D3546" s="107">
        <v>43193</v>
      </c>
      <c r="E3546" s="107">
        <v>43195</v>
      </c>
      <c r="F3546" s="108">
        <v>43224</v>
      </c>
      <c r="G3546" s="109">
        <v>83000</v>
      </c>
      <c r="H3546" s="109">
        <v>70.5</v>
      </c>
      <c r="I3546" s="109">
        <v>0</v>
      </c>
      <c r="J3546" s="109">
        <f t="shared" si="55"/>
        <v>83070.5</v>
      </c>
    </row>
    <row r="3547" spans="1:10" s="102" customFormat="1" ht="18" customHeight="1" x14ac:dyDescent="0.2">
      <c r="A3547" s="106" t="s">
        <v>32</v>
      </c>
      <c r="B3547" s="106" t="s">
        <v>13</v>
      </c>
      <c r="C3547" s="107">
        <v>15629</v>
      </c>
      <c r="D3547" s="107">
        <v>43436</v>
      </c>
      <c r="E3547" s="107">
        <v>43447</v>
      </c>
      <c r="F3547" s="108">
        <v>43474</v>
      </c>
      <c r="G3547" s="109">
        <v>26000</v>
      </c>
      <c r="H3547" s="109">
        <v>27.07</v>
      </c>
      <c r="I3547" s="109">
        <v>0</v>
      </c>
      <c r="J3547" s="109">
        <f t="shared" si="55"/>
        <v>26027.07</v>
      </c>
    </row>
    <row r="3548" spans="1:10" s="102" customFormat="1" ht="18" customHeight="1" x14ac:dyDescent="0.2">
      <c r="A3548" s="106" t="s">
        <v>32</v>
      </c>
      <c r="B3548" s="106" t="s">
        <v>13</v>
      </c>
      <c r="C3548" s="107">
        <v>11382</v>
      </c>
      <c r="D3548" s="107">
        <v>41959</v>
      </c>
      <c r="E3548" s="107">
        <v>41963</v>
      </c>
      <c r="F3548" s="108">
        <v>41983</v>
      </c>
      <c r="G3548" s="109">
        <v>14500</v>
      </c>
      <c r="H3548" s="109">
        <v>9.67</v>
      </c>
      <c r="I3548" s="109">
        <v>0</v>
      </c>
      <c r="J3548" s="109">
        <f t="shared" si="55"/>
        <v>14509.67</v>
      </c>
    </row>
    <row r="3549" spans="1:10" s="102" customFormat="1" ht="18" customHeight="1" x14ac:dyDescent="0.2">
      <c r="A3549" s="106" t="s">
        <v>32</v>
      </c>
      <c r="B3549" s="106" t="s">
        <v>17</v>
      </c>
      <c r="C3549" s="107">
        <v>12174</v>
      </c>
      <c r="D3549" s="107">
        <v>41656</v>
      </c>
      <c r="E3549" s="107">
        <v>41662</v>
      </c>
      <c r="F3549" s="108">
        <v>41745</v>
      </c>
      <c r="G3549" s="109">
        <v>14000</v>
      </c>
      <c r="H3549" s="109">
        <v>34.61</v>
      </c>
      <c r="I3549" s="109">
        <v>0</v>
      </c>
      <c r="J3549" s="109">
        <f t="shared" si="55"/>
        <v>14034.61</v>
      </c>
    </row>
    <row r="3550" spans="1:10" s="102" customFormat="1" ht="18" customHeight="1" x14ac:dyDescent="0.2">
      <c r="A3550" s="106" t="s">
        <v>32</v>
      </c>
      <c r="B3550" s="106" t="s">
        <v>13</v>
      </c>
      <c r="C3550" s="107">
        <v>7434</v>
      </c>
      <c r="D3550" s="107">
        <v>41684</v>
      </c>
      <c r="E3550" s="107">
        <v>41716</v>
      </c>
      <c r="F3550" s="108">
        <v>41807</v>
      </c>
      <c r="G3550" s="109">
        <v>13000</v>
      </c>
      <c r="H3550" s="109">
        <v>44.42</v>
      </c>
      <c r="I3550" s="109">
        <v>0</v>
      </c>
      <c r="J3550" s="109">
        <f t="shared" si="55"/>
        <v>13044.42</v>
      </c>
    </row>
    <row r="3551" spans="1:10" s="102" customFormat="1" ht="18" customHeight="1" x14ac:dyDescent="0.2">
      <c r="A3551" s="106" t="s">
        <v>32</v>
      </c>
      <c r="B3551" s="106" t="s">
        <v>17</v>
      </c>
      <c r="C3551" s="107">
        <v>11994</v>
      </c>
      <c r="D3551" s="107">
        <v>42589</v>
      </c>
      <c r="E3551" s="107">
        <v>42613</v>
      </c>
      <c r="F3551" s="108">
        <v>42947</v>
      </c>
      <c r="G3551" s="109">
        <v>11500</v>
      </c>
      <c r="H3551" s="109">
        <v>58.92</v>
      </c>
      <c r="I3551" s="109">
        <v>0</v>
      </c>
      <c r="J3551" s="109">
        <f t="shared" si="55"/>
        <v>11558.92</v>
      </c>
    </row>
    <row r="3552" spans="1:10" s="102" customFormat="1" ht="18" customHeight="1" x14ac:dyDescent="0.2">
      <c r="A3552" s="106" t="s">
        <v>32</v>
      </c>
      <c r="B3552" s="106" t="s">
        <v>13</v>
      </c>
      <c r="C3552" s="107">
        <v>8471</v>
      </c>
      <c r="D3552" s="107">
        <v>42030</v>
      </c>
      <c r="E3552" s="107">
        <v>42051</v>
      </c>
      <c r="F3552" s="108">
        <v>42095</v>
      </c>
      <c r="G3552" s="109">
        <v>34000</v>
      </c>
      <c r="H3552" s="109">
        <v>61.38</v>
      </c>
      <c r="I3552" s="109">
        <v>0</v>
      </c>
      <c r="J3552" s="109">
        <f t="shared" si="55"/>
        <v>34061.379999999997</v>
      </c>
    </row>
    <row r="3553" spans="1:10" s="102" customFormat="1" ht="18" customHeight="1" x14ac:dyDescent="0.2">
      <c r="A3553" s="106" t="s">
        <v>32</v>
      </c>
      <c r="B3553" s="106" t="s">
        <v>17</v>
      </c>
      <c r="C3553" s="107">
        <v>8670</v>
      </c>
      <c r="D3553" s="107">
        <v>41847</v>
      </c>
      <c r="E3553" s="107">
        <v>41865</v>
      </c>
      <c r="F3553" s="108">
        <v>42031</v>
      </c>
      <c r="G3553" s="109">
        <v>17500</v>
      </c>
      <c r="H3553" s="109">
        <v>89.44</v>
      </c>
      <c r="I3553" s="109">
        <v>0</v>
      </c>
      <c r="J3553" s="109">
        <f t="shared" si="55"/>
        <v>17589.439999999999</v>
      </c>
    </row>
    <row r="3554" spans="1:10" s="102" customFormat="1" ht="18" customHeight="1" x14ac:dyDescent="0.2">
      <c r="A3554" s="106" t="s">
        <v>32</v>
      </c>
      <c r="B3554" s="106" t="s">
        <v>13</v>
      </c>
      <c r="C3554" s="107">
        <v>11724</v>
      </c>
      <c r="D3554" s="107">
        <v>41705</v>
      </c>
      <c r="E3554" s="107">
        <v>41719</v>
      </c>
      <c r="F3554" s="108">
        <v>41732</v>
      </c>
      <c r="G3554" s="109">
        <v>19000</v>
      </c>
      <c r="H3554" s="109">
        <v>14.25</v>
      </c>
      <c r="I3554" s="109">
        <v>0</v>
      </c>
      <c r="J3554" s="109">
        <f t="shared" si="55"/>
        <v>19014.25</v>
      </c>
    </row>
    <row r="3555" spans="1:10" s="102" customFormat="1" ht="18" customHeight="1" x14ac:dyDescent="0.2">
      <c r="A3555" s="106" t="s">
        <v>32</v>
      </c>
      <c r="B3555" s="106" t="s">
        <v>13</v>
      </c>
      <c r="C3555" s="107">
        <v>13095</v>
      </c>
      <c r="D3555" s="107">
        <v>41920</v>
      </c>
      <c r="E3555" s="107">
        <v>41929</v>
      </c>
      <c r="F3555" s="108">
        <v>41943</v>
      </c>
      <c r="G3555" s="109">
        <v>28000</v>
      </c>
      <c r="H3555" s="109">
        <v>17.89</v>
      </c>
      <c r="I3555" s="109">
        <v>0</v>
      </c>
      <c r="J3555" s="109">
        <f t="shared" si="55"/>
        <v>28017.89</v>
      </c>
    </row>
    <row r="3556" spans="1:10" s="102" customFormat="1" ht="18" customHeight="1" x14ac:dyDescent="0.2">
      <c r="A3556" s="106" t="s">
        <v>32</v>
      </c>
      <c r="B3556" s="106" t="s">
        <v>13</v>
      </c>
      <c r="C3556" s="107">
        <v>19434</v>
      </c>
      <c r="D3556" s="107">
        <v>42634</v>
      </c>
      <c r="E3556" s="107">
        <v>42649</v>
      </c>
      <c r="F3556" s="108">
        <v>42671</v>
      </c>
      <c r="G3556" s="109">
        <v>62000</v>
      </c>
      <c r="H3556" s="109">
        <v>61.14</v>
      </c>
      <c r="I3556" s="109">
        <v>0</v>
      </c>
      <c r="J3556" s="109">
        <f t="shared" si="55"/>
        <v>62061.14</v>
      </c>
    </row>
    <row r="3557" spans="1:10" s="102" customFormat="1" ht="18" customHeight="1" x14ac:dyDescent="0.2">
      <c r="A3557" s="106" t="s">
        <v>35</v>
      </c>
      <c r="B3557" s="106" t="s">
        <v>13</v>
      </c>
      <c r="C3557" s="107">
        <v>19434</v>
      </c>
      <c r="D3557" s="107">
        <v>42634</v>
      </c>
      <c r="E3557" s="107">
        <v>42649</v>
      </c>
      <c r="F3557" s="108">
        <v>42671</v>
      </c>
      <c r="G3557" s="109">
        <v>62000</v>
      </c>
      <c r="H3557" s="109">
        <v>62.85</v>
      </c>
      <c r="I3557" s="109">
        <v>0</v>
      </c>
      <c r="J3557" s="109">
        <f t="shared" si="55"/>
        <v>62062.85</v>
      </c>
    </row>
    <row r="3558" spans="1:10" s="102" customFormat="1" ht="18" customHeight="1" x14ac:dyDescent="0.2">
      <c r="A3558" s="106" t="s">
        <v>32</v>
      </c>
      <c r="B3558" s="106" t="s">
        <v>13</v>
      </c>
      <c r="C3558" s="107">
        <v>7207</v>
      </c>
      <c r="D3558" s="107">
        <v>41981</v>
      </c>
      <c r="E3558" s="107">
        <v>42004</v>
      </c>
      <c r="F3558" s="108">
        <v>42033</v>
      </c>
      <c r="G3558" s="109">
        <v>20500</v>
      </c>
      <c r="H3558" s="109">
        <v>29.62</v>
      </c>
      <c r="I3558" s="109">
        <v>0</v>
      </c>
      <c r="J3558" s="109">
        <f t="shared" si="55"/>
        <v>20529.62</v>
      </c>
    </row>
    <row r="3559" spans="1:10" s="102" customFormat="1" ht="18" customHeight="1" x14ac:dyDescent="0.2">
      <c r="A3559" s="106" t="s">
        <v>32</v>
      </c>
      <c r="B3559" s="106" t="s">
        <v>13</v>
      </c>
      <c r="C3559" s="107">
        <v>7573</v>
      </c>
      <c r="D3559" s="107">
        <v>43339</v>
      </c>
      <c r="E3559" s="107">
        <v>43341</v>
      </c>
      <c r="F3559" s="108">
        <v>43454</v>
      </c>
      <c r="G3559" s="109">
        <v>14500</v>
      </c>
      <c r="H3559" s="109">
        <v>45.68</v>
      </c>
      <c r="I3559" s="109">
        <v>0</v>
      </c>
      <c r="J3559" s="109">
        <f t="shared" si="55"/>
        <v>14545.68</v>
      </c>
    </row>
    <row r="3560" spans="1:10" s="102" customFormat="1" ht="18" customHeight="1" x14ac:dyDescent="0.2">
      <c r="A3560" s="106" t="s">
        <v>32</v>
      </c>
      <c r="B3560" s="106" t="s">
        <v>13</v>
      </c>
      <c r="C3560" s="107">
        <v>9356</v>
      </c>
      <c r="D3560" s="107">
        <v>42959</v>
      </c>
      <c r="E3560" s="107">
        <v>42984</v>
      </c>
      <c r="F3560" s="108">
        <v>43165</v>
      </c>
      <c r="G3560" s="109">
        <v>16500</v>
      </c>
      <c r="H3560" s="109">
        <v>85.65</v>
      </c>
      <c r="I3560" s="109">
        <v>0</v>
      </c>
      <c r="J3560" s="109">
        <f t="shared" si="55"/>
        <v>16585.650000000001</v>
      </c>
    </row>
    <row r="3561" spans="1:10" s="102" customFormat="1" ht="18" customHeight="1" x14ac:dyDescent="0.2">
      <c r="A3561" s="106" t="s">
        <v>32</v>
      </c>
      <c r="B3561" s="106" t="s">
        <v>13</v>
      </c>
      <c r="C3561" s="107">
        <v>16358</v>
      </c>
      <c r="D3561" s="107">
        <v>42166</v>
      </c>
      <c r="E3561" s="107">
        <v>42178</v>
      </c>
      <c r="F3561" s="108">
        <v>42205</v>
      </c>
      <c r="G3561" s="109">
        <v>34000</v>
      </c>
      <c r="H3561" s="109">
        <v>36.83</v>
      </c>
      <c r="I3561" s="109">
        <v>0</v>
      </c>
      <c r="J3561" s="109">
        <f t="shared" si="55"/>
        <v>34036.83</v>
      </c>
    </row>
    <row r="3562" spans="1:10" s="102" customFormat="1" ht="18" customHeight="1" x14ac:dyDescent="0.2">
      <c r="A3562" s="106" t="s">
        <v>32</v>
      </c>
      <c r="B3562" s="106" t="s">
        <v>13</v>
      </c>
      <c r="C3562" s="107">
        <v>9568</v>
      </c>
      <c r="D3562" s="107">
        <v>42939</v>
      </c>
      <c r="E3562" s="107">
        <v>42956</v>
      </c>
      <c r="F3562" s="108">
        <v>42968</v>
      </c>
      <c r="G3562" s="109">
        <v>11500</v>
      </c>
      <c r="H3562" s="109">
        <v>9.14</v>
      </c>
      <c r="I3562" s="109">
        <v>0</v>
      </c>
      <c r="J3562" s="109">
        <f t="shared" si="55"/>
        <v>11509.14</v>
      </c>
    </row>
    <row r="3563" spans="1:10" s="102" customFormat="1" ht="18" customHeight="1" x14ac:dyDescent="0.2">
      <c r="A3563" s="106" t="s">
        <v>31</v>
      </c>
      <c r="B3563" s="106" t="s">
        <v>13</v>
      </c>
      <c r="C3563" s="107">
        <v>21506</v>
      </c>
      <c r="D3563" s="107">
        <v>43391</v>
      </c>
      <c r="E3563" s="107">
        <v>43397</v>
      </c>
      <c r="F3563" s="108">
        <v>43440</v>
      </c>
      <c r="G3563" s="109">
        <v>50000</v>
      </c>
      <c r="H3563" s="109">
        <v>67.12</v>
      </c>
      <c r="I3563" s="109">
        <v>0</v>
      </c>
      <c r="J3563" s="109">
        <f t="shared" si="55"/>
        <v>50067.12</v>
      </c>
    </row>
    <row r="3564" spans="1:10" s="102" customFormat="1" ht="18" customHeight="1" x14ac:dyDescent="0.2">
      <c r="A3564" s="106" t="s">
        <v>33</v>
      </c>
      <c r="B3564" s="106" t="s">
        <v>13</v>
      </c>
      <c r="C3564" s="107">
        <v>21506</v>
      </c>
      <c r="D3564" s="107">
        <v>43391</v>
      </c>
      <c r="E3564" s="107">
        <v>43397</v>
      </c>
      <c r="F3564" s="108">
        <v>43440</v>
      </c>
      <c r="G3564" s="109">
        <v>50000</v>
      </c>
      <c r="H3564" s="109">
        <v>67.12</v>
      </c>
      <c r="I3564" s="109">
        <v>0</v>
      </c>
      <c r="J3564" s="109">
        <f t="shared" si="55"/>
        <v>50067.12</v>
      </c>
    </row>
    <row r="3565" spans="1:10" s="102" customFormat="1" ht="18" customHeight="1" x14ac:dyDescent="0.2">
      <c r="A3565" s="106" t="s">
        <v>32</v>
      </c>
      <c r="B3565" s="106" t="s">
        <v>17</v>
      </c>
      <c r="C3565" s="107">
        <v>13958</v>
      </c>
      <c r="D3565" s="107">
        <v>43319</v>
      </c>
      <c r="E3565" s="107">
        <v>43329</v>
      </c>
      <c r="F3565" s="108">
        <v>43361</v>
      </c>
      <c r="G3565" s="109">
        <v>37000</v>
      </c>
      <c r="H3565" s="109">
        <v>42.58</v>
      </c>
      <c r="I3565" s="109">
        <v>0</v>
      </c>
      <c r="J3565" s="109">
        <f t="shared" si="55"/>
        <v>37042.58</v>
      </c>
    </row>
    <row r="3566" spans="1:10" s="102" customFormat="1" ht="18" customHeight="1" x14ac:dyDescent="0.2">
      <c r="A3566" s="106" t="s">
        <v>32</v>
      </c>
      <c r="B3566" s="106" t="s">
        <v>13</v>
      </c>
      <c r="C3566" s="107">
        <v>11280</v>
      </c>
      <c r="D3566" s="107">
        <v>42454</v>
      </c>
      <c r="E3566" s="107">
        <v>42562</v>
      </c>
      <c r="F3566" s="108">
        <v>42587</v>
      </c>
      <c r="G3566" s="109">
        <v>29500</v>
      </c>
      <c r="H3566" s="109">
        <v>107.49</v>
      </c>
      <c r="I3566" s="109">
        <v>0</v>
      </c>
      <c r="J3566" s="109">
        <f t="shared" si="55"/>
        <v>29607.49</v>
      </c>
    </row>
    <row r="3567" spans="1:10" s="102" customFormat="1" ht="18" customHeight="1" x14ac:dyDescent="0.2">
      <c r="A3567" s="106" t="s">
        <v>32</v>
      </c>
      <c r="B3567" s="106" t="s">
        <v>13</v>
      </c>
      <c r="C3567" s="107">
        <v>12144</v>
      </c>
      <c r="D3567" s="107">
        <v>42065</v>
      </c>
      <c r="E3567" s="107">
        <v>42164</v>
      </c>
      <c r="F3567" s="108">
        <v>42202</v>
      </c>
      <c r="G3567" s="109">
        <v>23500</v>
      </c>
      <c r="H3567" s="109">
        <v>82.91</v>
      </c>
      <c r="I3567" s="109">
        <v>0</v>
      </c>
      <c r="J3567" s="109">
        <f t="shared" si="55"/>
        <v>23582.91</v>
      </c>
    </row>
    <row r="3568" spans="1:10" s="102" customFormat="1" ht="18" customHeight="1" x14ac:dyDescent="0.2">
      <c r="A3568" s="106" t="s">
        <v>32</v>
      </c>
      <c r="B3568" s="106" t="s">
        <v>13</v>
      </c>
      <c r="C3568" s="107">
        <v>17089</v>
      </c>
      <c r="D3568" s="107">
        <v>43114</v>
      </c>
      <c r="E3568" s="107">
        <v>43123</v>
      </c>
      <c r="F3568" s="108">
        <v>43133</v>
      </c>
      <c r="G3568" s="109">
        <v>39500</v>
      </c>
      <c r="H3568" s="109">
        <v>20.56</v>
      </c>
      <c r="I3568" s="109">
        <v>0</v>
      </c>
      <c r="J3568" s="109">
        <f t="shared" si="55"/>
        <v>39520.559999999998</v>
      </c>
    </row>
    <row r="3569" spans="1:10" s="102" customFormat="1" ht="18" customHeight="1" x14ac:dyDescent="0.2">
      <c r="A3569" s="106" t="s">
        <v>32</v>
      </c>
      <c r="B3569" s="106" t="s">
        <v>17</v>
      </c>
      <c r="C3569" s="107">
        <v>10811</v>
      </c>
      <c r="D3569" s="107">
        <v>42604</v>
      </c>
      <c r="E3569" s="107">
        <v>42608</v>
      </c>
      <c r="F3569" s="108">
        <v>42705</v>
      </c>
      <c r="G3569" s="109">
        <v>13500</v>
      </c>
      <c r="H3569" s="109">
        <v>37.36</v>
      </c>
      <c r="I3569" s="109">
        <v>0</v>
      </c>
      <c r="J3569" s="109">
        <f t="shared" si="55"/>
        <v>13537.36</v>
      </c>
    </row>
    <row r="3570" spans="1:10" s="102" customFormat="1" ht="18" customHeight="1" x14ac:dyDescent="0.2">
      <c r="A3570" s="106" t="s">
        <v>32</v>
      </c>
      <c r="B3570" s="106" t="s">
        <v>13</v>
      </c>
      <c r="C3570" s="107">
        <v>14916</v>
      </c>
      <c r="D3570" s="107">
        <v>41846</v>
      </c>
      <c r="E3570" s="107">
        <v>41865</v>
      </c>
      <c r="F3570" s="108">
        <v>41891</v>
      </c>
      <c r="G3570" s="109">
        <v>15000</v>
      </c>
      <c r="H3570" s="109">
        <v>18.75</v>
      </c>
      <c r="I3570" s="109">
        <v>0</v>
      </c>
      <c r="J3570" s="109">
        <f t="shared" si="55"/>
        <v>15018.75</v>
      </c>
    </row>
    <row r="3571" spans="1:10" s="102" customFormat="1" ht="18" customHeight="1" x14ac:dyDescent="0.2">
      <c r="A3571" s="106" t="s">
        <v>31</v>
      </c>
      <c r="B3571" s="106" t="s">
        <v>17</v>
      </c>
      <c r="C3571" s="107">
        <v>25381</v>
      </c>
      <c r="D3571" s="107">
        <v>42842</v>
      </c>
      <c r="E3571" s="107">
        <v>42845</v>
      </c>
      <c r="F3571" s="108">
        <v>42859</v>
      </c>
      <c r="G3571" s="109">
        <v>40000</v>
      </c>
      <c r="H3571" s="109">
        <v>18.63</v>
      </c>
      <c r="I3571" s="109">
        <v>0</v>
      </c>
      <c r="J3571" s="109">
        <f t="shared" si="55"/>
        <v>40018.629999999997</v>
      </c>
    </row>
    <row r="3572" spans="1:10" s="102" customFormat="1" ht="18" customHeight="1" x14ac:dyDescent="0.2">
      <c r="A3572" s="106" t="s">
        <v>36</v>
      </c>
      <c r="B3572" s="106" t="s">
        <v>17</v>
      </c>
      <c r="C3572" s="107">
        <v>25381</v>
      </c>
      <c r="D3572" s="107">
        <v>42842</v>
      </c>
      <c r="E3572" s="107">
        <v>42845</v>
      </c>
      <c r="F3572" s="108">
        <v>42879</v>
      </c>
      <c r="G3572" s="109">
        <v>40000</v>
      </c>
      <c r="H3572" s="109">
        <v>40.549999999999997</v>
      </c>
      <c r="I3572" s="109">
        <v>0</v>
      </c>
      <c r="J3572" s="109">
        <f t="shared" si="55"/>
        <v>40040.550000000003</v>
      </c>
    </row>
    <row r="3573" spans="1:10" s="102" customFormat="1" ht="18" customHeight="1" x14ac:dyDescent="0.2">
      <c r="A3573" s="106" t="s">
        <v>33</v>
      </c>
      <c r="B3573" s="106" t="s">
        <v>17</v>
      </c>
      <c r="C3573" s="107">
        <v>25381</v>
      </c>
      <c r="D3573" s="107">
        <v>42842</v>
      </c>
      <c r="E3573" s="107">
        <v>42845</v>
      </c>
      <c r="F3573" s="108">
        <v>42859</v>
      </c>
      <c r="G3573" s="109">
        <v>20000</v>
      </c>
      <c r="H3573" s="109">
        <v>9.32</v>
      </c>
      <c r="I3573" s="109">
        <v>0</v>
      </c>
      <c r="J3573" s="109">
        <f t="shared" si="55"/>
        <v>20009.32</v>
      </c>
    </row>
    <row r="3574" spans="1:10" s="102" customFormat="1" ht="18" customHeight="1" x14ac:dyDescent="0.2">
      <c r="A3574" s="106" t="s">
        <v>38</v>
      </c>
      <c r="B3574" s="106" t="s">
        <v>17</v>
      </c>
      <c r="C3574" s="107">
        <v>25381</v>
      </c>
      <c r="D3574" s="107">
        <v>42842</v>
      </c>
      <c r="E3574" s="107">
        <v>42845</v>
      </c>
      <c r="F3574" s="108">
        <v>42880</v>
      </c>
      <c r="G3574" s="109">
        <v>20000</v>
      </c>
      <c r="H3574" s="109">
        <v>20.82</v>
      </c>
      <c r="I3574" s="109">
        <v>0</v>
      </c>
      <c r="J3574" s="109">
        <f t="shared" si="55"/>
        <v>20020.82</v>
      </c>
    </row>
    <row r="3575" spans="1:10" s="102" customFormat="1" ht="18" customHeight="1" x14ac:dyDescent="0.2">
      <c r="A3575" s="106" t="s">
        <v>170</v>
      </c>
      <c r="B3575" s="106" t="s">
        <v>17</v>
      </c>
      <c r="C3575" s="107">
        <v>25381</v>
      </c>
      <c r="D3575" s="107">
        <v>42842</v>
      </c>
      <c r="E3575" s="107">
        <v>42845</v>
      </c>
      <c r="F3575" s="108">
        <v>42859</v>
      </c>
      <c r="G3575" s="109">
        <v>40000</v>
      </c>
      <c r="H3575" s="109">
        <v>18.63</v>
      </c>
      <c r="I3575" s="109">
        <v>0</v>
      </c>
      <c r="J3575" s="109">
        <f t="shared" si="55"/>
        <v>40018.629999999997</v>
      </c>
    </row>
    <row r="3576" spans="1:10" s="102" customFormat="1" ht="18" customHeight="1" x14ac:dyDescent="0.2">
      <c r="A3576" s="106" t="s">
        <v>32</v>
      </c>
      <c r="B3576" s="106" t="s">
        <v>17</v>
      </c>
      <c r="C3576" s="107">
        <v>10402</v>
      </c>
      <c r="D3576" s="107">
        <v>42823</v>
      </c>
      <c r="E3576" s="107">
        <v>42838</v>
      </c>
      <c r="F3576" s="108">
        <v>42858</v>
      </c>
      <c r="G3576" s="109">
        <v>13000</v>
      </c>
      <c r="H3576" s="109">
        <v>11.940000000000001</v>
      </c>
      <c r="I3576" s="109">
        <v>0</v>
      </c>
      <c r="J3576" s="109">
        <f t="shared" si="55"/>
        <v>13011.94</v>
      </c>
    </row>
    <row r="3577" spans="1:10" s="102" customFormat="1" ht="18" customHeight="1" x14ac:dyDescent="0.2">
      <c r="A3577" s="106" t="s">
        <v>32</v>
      </c>
      <c r="B3577" s="106" t="s">
        <v>13</v>
      </c>
      <c r="C3577" s="107">
        <v>8566</v>
      </c>
      <c r="D3577" s="107">
        <v>43293</v>
      </c>
      <c r="E3577" s="107">
        <v>43298</v>
      </c>
      <c r="F3577" s="108">
        <v>43332</v>
      </c>
      <c r="G3577" s="109">
        <v>13500</v>
      </c>
      <c r="H3577" s="109">
        <v>11.35</v>
      </c>
      <c r="I3577" s="109">
        <v>0</v>
      </c>
      <c r="J3577" s="109">
        <f t="shared" si="55"/>
        <v>13511.35</v>
      </c>
    </row>
    <row r="3578" spans="1:10" s="102" customFormat="1" ht="18" customHeight="1" x14ac:dyDescent="0.2">
      <c r="A3578" s="106" t="s">
        <v>31</v>
      </c>
      <c r="B3578" s="106" t="s">
        <v>13</v>
      </c>
      <c r="C3578" s="107">
        <v>19475</v>
      </c>
      <c r="D3578" s="107">
        <v>41885</v>
      </c>
      <c r="E3578" s="107">
        <v>41901</v>
      </c>
      <c r="F3578" s="108">
        <v>41912</v>
      </c>
      <c r="G3578" s="109">
        <v>28000</v>
      </c>
      <c r="H3578" s="109">
        <v>20.99</v>
      </c>
      <c r="I3578" s="109">
        <v>0</v>
      </c>
      <c r="J3578" s="109">
        <f t="shared" si="55"/>
        <v>28020.99</v>
      </c>
    </row>
    <row r="3579" spans="1:10" s="102" customFormat="1" ht="18" customHeight="1" x14ac:dyDescent="0.2">
      <c r="A3579" s="106" t="s">
        <v>33</v>
      </c>
      <c r="B3579" s="106" t="s">
        <v>13</v>
      </c>
      <c r="C3579" s="107">
        <v>19475</v>
      </c>
      <c r="D3579" s="107">
        <v>41885</v>
      </c>
      <c r="E3579" s="107">
        <v>41901</v>
      </c>
      <c r="F3579" s="108">
        <v>41912</v>
      </c>
      <c r="G3579" s="109">
        <v>28000</v>
      </c>
      <c r="H3579" s="109">
        <v>20.99</v>
      </c>
      <c r="I3579" s="109">
        <v>0</v>
      </c>
      <c r="J3579" s="109">
        <f t="shared" si="55"/>
        <v>28020.99</v>
      </c>
    </row>
    <row r="3580" spans="1:10" s="102" customFormat="1" ht="18" customHeight="1" x14ac:dyDescent="0.2">
      <c r="A3580" s="106" t="s">
        <v>170</v>
      </c>
      <c r="B3580" s="106" t="s">
        <v>13</v>
      </c>
      <c r="C3580" s="107">
        <v>19475</v>
      </c>
      <c r="D3580" s="107">
        <v>41885</v>
      </c>
      <c r="E3580" s="107">
        <v>41901</v>
      </c>
      <c r="F3580" s="108">
        <v>41912</v>
      </c>
      <c r="G3580" s="109">
        <v>28000</v>
      </c>
      <c r="H3580" s="109">
        <v>20.99</v>
      </c>
      <c r="I3580" s="109">
        <v>0</v>
      </c>
      <c r="J3580" s="109">
        <f t="shared" si="55"/>
        <v>28020.99</v>
      </c>
    </row>
    <row r="3581" spans="1:10" s="102" customFormat="1" ht="18" customHeight="1" x14ac:dyDescent="0.2">
      <c r="A3581" s="106" t="s">
        <v>32</v>
      </c>
      <c r="B3581" s="106" t="s">
        <v>13</v>
      </c>
      <c r="C3581" s="107">
        <v>16202</v>
      </c>
      <c r="D3581" s="107">
        <v>42330</v>
      </c>
      <c r="E3581" s="107">
        <v>42348</v>
      </c>
      <c r="F3581" s="108">
        <v>42360</v>
      </c>
      <c r="G3581" s="109">
        <v>15500</v>
      </c>
      <c r="H3581" s="109">
        <v>12.92</v>
      </c>
      <c r="I3581" s="109">
        <v>0</v>
      </c>
      <c r="J3581" s="109">
        <f t="shared" si="55"/>
        <v>15512.92</v>
      </c>
    </row>
    <row r="3582" spans="1:10" s="102" customFormat="1" ht="18" customHeight="1" x14ac:dyDescent="0.2">
      <c r="A3582" s="106" t="s">
        <v>32</v>
      </c>
      <c r="B3582" s="106" t="s">
        <v>17</v>
      </c>
      <c r="C3582" s="107">
        <v>20027</v>
      </c>
      <c r="D3582" s="107">
        <v>43297</v>
      </c>
      <c r="E3582" s="107">
        <v>43312</v>
      </c>
      <c r="F3582" s="108">
        <v>43332</v>
      </c>
      <c r="G3582" s="109">
        <v>41000</v>
      </c>
      <c r="H3582" s="109">
        <v>39.32</v>
      </c>
      <c r="I3582" s="109">
        <v>0</v>
      </c>
      <c r="J3582" s="109">
        <f t="shared" si="55"/>
        <v>41039.32</v>
      </c>
    </row>
    <row r="3583" spans="1:10" s="102" customFormat="1" ht="18" customHeight="1" x14ac:dyDescent="0.2">
      <c r="A3583" s="106" t="s">
        <v>32</v>
      </c>
      <c r="B3583" s="106" t="s">
        <v>13</v>
      </c>
      <c r="C3583" s="107">
        <v>10762</v>
      </c>
      <c r="D3583" s="107">
        <v>41969</v>
      </c>
      <c r="E3583" s="107">
        <v>41985</v>
      </c>
      <c r="F3583" s="108">
        <v>42018</v>
      </c>
      <c r="G3583" s="109">
        <v>26000</v>
      </c>
      <c r="H3583" s="109">
        <v>35.39</v>
      </c>
      <c r="I3583" s="109">
        <v>0</v>
      </c>
      <c r="J3583" s="109">
        <f t="shared" si="55"/>
        <v>26035.39</v>
      </c>
    </row>
    <row r="3584" spans="1:10" s="102" customFormat="1" ht="18" customHeight="1" x14ac:dyDescent="0.2">
      <c r="A3584" s="106" t="s">
        <v>32</v>
      </c>
      <c r="B3584" s="106" t="s">
        <v>13</v>
      </c>
      <c r="C3584" s="107">
        <v>11023</v>
      </c>
      <c r="D3584" s="107">
        <v>42699</v>
      </c>
      <c r="E3584" s="107">
        <v>42718</v>
      </c>
      <c r="F3584" s="108">
        <v>42741</v>
      </c>
      <c r="G3584" s="109">
        <v>16000</v>
      </c>
      <c r="H3584" s="109">
        <v>18.399999999999999</v>
      </c>
      <c r="I3584" s="109">
        <v>0</v>
      </c>
      <c r="J3584" s="109">
        <f t="shared" si="55"/>
        <v>16018.4</v>
      </c>
    </row>
    <row r="3585" spans="1:10" s="102" customFormat="1" ht="18" customHeight="1" x14ac:dyDescent="0.2">
      <c r="A3585" s="106" t="s">
        <v>32</v>
      </c>
      <c r="B3585" s="106" t="s">
        <v>13</v>
      </c>
      <c r="C3585" s="107">
        <v>11835</v>
      </c>
      <c r="D3585" s="107">
        <v>42377</v>
      </c>
      <c r="E3585" s="107">
        <v>42397</v>
      </c>
      <c r="F3585" s="108">
        <v>42419</v>
      </c>
      <c r="G3585" s="109">
        <v>17500</v>
      </c>
      <c r="H3585" s="109">
        <v>20.420000000000002</v>
      </c>
      <c r="I3585" s="109">
        <v>0</v>
      </c>
      <c r="J3585" s="109">
        <f t="shared" si="55"/>
        <v>17520.419999999998</v>
      </c>
    </row>
    <row r="3586" spans="1:10" s="102" customFormat="1" ht="18" customHeight="1" x14ac:dyDescent="0.2">
      <c r="A3586" s="106" t="s">
        <v>32</v>
      </c>
      <c r="B3586" s="106" t="s">
        <v>13</v>
      </c>
      <c r="C3586" s="107">
        <v>12334</v>
      </c>
      <c r="D3586" s="107">
        <v>42406</v>
      </c>
      <c r="E3586" s="107">
        <v>42432</v>
      </c>
      <c r="F3586" s="108">
        <v>42439</v>
      </c>
      <c r="G3586" s="109">
        <v>23000</v>
      </c>
      <c r="H3586" s="109">
        <v>21.08</v>
      </c>
      <c r="I3586" s="109">
        <v>0</v>
      </c>
      <c r="J3586" s="109">
        <f t="shared" si="55"/>
        <v>23021.08</v>
      </c>
    </row>
    <row r="3587" spans="1:10" s="102" customFormat="1" ht="18" customHeight="1" x14ac:dyDescent="0.2">
      <c r="A3587" s="106" t="s">
        <v>32</v>
      </c>
      <c r="B3587" s="106" t="s">
        <v>17</v>
      </c>
      <c r="C3587" s="107">
        <v>10318</v>
      </c>
      <c r="D3587" s="107">
        <v>41663</v>
      </c>
      <c r="E3587" s="107">
        <v>41683</v>
      </c>
      <c r="F3587" s="108">
        <v>41709</v>
      </c>
      <c r="G3587" s="109">
        <v>13500</v>
      </c>
      <c r="H3587" s="109">
        <v>17.25</v>
      </c>
      <c r="I3587" s="109">
        <v>0</v>
      </c>
      <c r="J3587" s="109">
        <f t="shared" si="55"/>
        <v>13517.25</v>
      </c>
    </row>
    <row r="3588" spans="1:10" s="102" customFormat="1" ht="18" customHeight="1" x14ac:dyDescent="0.2">
      <c r="A3588" s="106" t="s">
        <v>32</v>
      </c>
      <c r="B3588" s="106" t="s">
        <v>13</v>
      </c>
      <c r="C3588" s="107">
        <v>11906</v>
      </c>
      <c r="D3588" s="107">
        <v>43464</v>
      </c>
      <c r="E3588" s="107">
        <v>43488</v>
      </c>
      <c r="F3588" s="108">
        <v>43502</v>
      </c>
      <c r="G3588" s="109">
        <v>40000</v>
      </c>
      <c r="H3588" s="109">
        <v>41.64</v>
      </c>
      <c r="I3588" s="109">
        <v>0</v>
      </c>
      <c r="J3588" s="109">
        <f t="shared" si="55"/>
        <v>40041.64</v>
      </c>
    </row>
    <row r="3589" spans="1:10" s="102" customFormat="1" ht="18" customHeight="1" x14ac:dyDescent="0.2">
      <c r="A3589" s="106" t="s">
        <v>32</v>
      </c>
      <c r="B3589" s="106" t="s">
        <v>13</v>
      </c>
      <c r="C3589" s="107">
        <v>10991</v>
      </c>
      <c r="D3589" s="107">
        <v>42889</v>
      </c>
      <c r="E3589" s="107">
        <v>42892</v>
      </c>
      <c r="F3589" s="108">
        <v>42937</v>
      </c>
      <c r="G3589" s="109">
        <v>14500</v>
      </c>
      <c r="H3589" s="109">
        <v>19.07</v>
      </c>
      <c r="I3589" s="109">
        <v>0</v>
      </c>
      <c r="J3589" s="109">
        <f t="shared" si="55"/>
        <v>14519.07</v>
      </c>
    </row>
    <row r="3590" spans="1:10" s="102" customFormat="1" ht="18" customHeight="1" x14ac:dyDescent="0.2">
      <c r="A3590" s="106" t="s">
        <v>32</v>
      </c>
      <c r="B3590" s="106" t="s">
        <v>13</v>
      </c>
      <c r="C3590" s="107">
        <v>9285</v>
      </c>
      <c r="D3590" s="107">
        <v>41972</v>
      </c>
      <c r="E3590" s="107">
        <v>42037</v>
      </c>
      <c r="F3590" s="108">
        <v>42044</v>
      </c>
      <c r="G3590" s="109">
        <v>13500</v>
      </c>
      <c r="H3590" s="109">
        <v>27</v>
      </c>
      <c r="I3590" s="109">
        <v>0</v>
      </c>
      <c r="J3590" s="109">
        <f t="shared" si="55"/>
        <v>13527</v>
      </c>
    </row>
    <row r="3591" spans="1:10" s="102" customFormat="1" ht="18" customHeight="1" x14ac:dyDescent="0.2">
      <c r="A3591" s="106" t="s">
        <v>32</v>
      </c>
      <c r="B3591" s="106" t="s">
        <v>13</v>
      </c>
      <c r="C3591" s="107">
        <v>8069</v>
      </c>
      <c r="D3591" s="107">
        <v>41795</v>
      </c>
      <c r="E3591" s="107">
        <v>41821</v>
      </c>
      <c r="F3591" s="108">
        <v>41849</v>
      </c>
      <c r="G3591" s="109">
        <v>16000</v>
      </c>
      <c r="H3591" s="109">
        <v>24</v>
      </c>
      <c r="I3591" s="109">
        <v>0</v>
      </c>
      <c r="J3591" s="109">
        <f t="shared" si="55"/>
        <v>16024</v>
      </c>
    </row>
    <row r="3592" spans="1:10" s="102" customFormat="1" ht="18" customHeight="1" x14ac:dyDescent="0.2">
      <c r="A3592" s="106" t="s">
        <v>32</v>
      </c>
      <c r="B3592" s="106" t="s">
        <v>17</v>
      </c>
      <c r="C3592" s="107">
        <v>13812</v>
      </c>
      <c r="D3592" s="107">
        <v>43207</v>
      </c>
      <c r="E3592" s="107">
        <v>43227</v>
      </c>
      <c r="F3592" s="108">
        <v>43242</v>
      </c>
      <c r="G3592" s="109">
        <v>24500</v>
      </c>
      <c r="H3592" s="109">
        <v>23.49</v>
      </c>
      <c r="I3592" s="109">
        <v>0</v>
      </c>
      <c r="J3592" s="109">
        <f t="shared" ref="J3592:J3655" si="56">+G3592+H3592+I3592</f>
        <v>24523.49</v>
      </c>
    </row>
    <row r="3593" spans="1:10" s="102" customFormat="1" ht="18" customHeight="1" x14ac:dyDescent="0.2">
      <c r="A3593" s="106" t="s">
        <v>32</v>
      </c>
      <c r="B3593" s="106" t="s">
        <v>13</v>
      </c>
      <c r="C3593" s="107">
        <v>6654</v>
      </c>
      <c r="D3593" s="107">
        <v>42459</v>
      </c>
      <c r="E3593" s="107">
        <v>42471</v>
      </c>
      <c r="F3593" s="108">
        <v>42493</v>
      </c>
      <c r="G3593" s="109">
        <v>25000</v>
      </c>
      <c r="H3593" s="109">
        <v>23.28</v>
      </c>
      <c r="I3593" s="109">
        <v>0</v>
      </c>
      <c r="J3593" s="109">
        <f t="shared" si="56"/>
        <v>25023.279999999999</v>
      </c>
    </row>
    <row r="3594" spans="1:10" s="102" customFormat="1" ht="18" customHeight="1" x14ac:dyDescent="0.2">
      <c r="A3594" s="106" t="s">
        <v>32</v>
      </c>
      <c r="B3594" s="106" t="s">
        <v>17</v>
      </c>
      <c r="C3594" s="107">
        <v>10845</v>
      </c>
      <c r="D3594" s="107">
        <v>41682</v>
      </c>
      <c r="E3594" s="107">
        <v>41690</v>
      </c>
      <c r="F3594" s="108">
        <v>41697</v>
      </c>
      <c r="G3594" s="109">
        <v>13500</v>
      </c>
      <c r="H3594" s="109">
        <v>5.63</v>
      </c>
      <c r="I3594" s="109">
        <v>0</v>
      </c>
      <c r="J3594" s="109">
        <f t="shared" si="56"/>
        <v>13505.63</v>
      </c>
    </row>
    <row r="3595" spans="1:10" s="102" customFormat="1" ht="18" customHeight="1" x14ac:dyDescent="0.2">
      <c r="A3595" s="106" t="s">
        <v>32</v>
      </c>
      <c r="B3595" s="106" t="s">
        <v>17</v>
      </c>
      <c r="C3595" s="107">
        <v>17171</v>
      </c>
      <c r="D3595" s="107">
        <v>42986</v>
      </c>
      <c r="E3595" s="107">
        <v>42997</v>
      </c>
      <c r="F3595" s="108">
        <v>43028</v>
      </c>
      <c r="G3595" s="109">
        <v>16000</v>
      </c>
      <c r="H3595" s="109">
        <v>18.41</v>
      </c>
      <c r="I3595" s="109">
        <v>0</v>
      </c>
      <c r="J3595" s="109">
        <f t="shared" si="56"/>
        <v>16018.41</v>
      </c>
    </row>
    <row r="3596" spans="1:10" s="102" customFormat="1" ht="18" customHeight="1" x14ac:dyDescent="0.2">
      <c r="A3596" s="106" t="s">
        <v>32</v>
      </c>
      <c r="B3596" s="106" t="s">
        <v>13</v>
      </c>
      <c r="C3596" s="107">
        <v>9246</v>
      </c>
      <c r="D3596" s="107">
        <v>42802</v>
      </c>
      <c r="E3596" s="107">
        <v>42810</v>
      </c>
      <c r="F3596" s="108">
        <v>42825</v>
      </c>
      <c r="G3596" s="109">
        <v>14500</v>
      </c>
      <c r="H3596" s="109">
        <v>9.14</v>
      </c>
      <c r="I3596" s="109">
        <v>0</v>
      </c>
      <c r="J3596" s="109">
        <f t="shared" si="56"/>
        <v>14509.14</v>
      </c>
    </row>
    <row r="3597" spans="1:10" s="102" customFormat="1" ht="18" customHeight="1" x14ac:dyDescent="0.2">
      <c r="A3597" s="106" t="s">
        <v>32</v>
      </c>
      <c r="B3597" s="106" t="s">
        <v>17</v>
      </c>
      <c r="C3597" s="107">
        <v>17655</v>
      </c>
      <c r="D3597" s="107">
        <v>42856</v>
      </c>
      <c r="E3597" s="107">
        <v>42867</v>
      </c>
      <c r="F3597" s="108">
        <v>42902</v>
      </c>
      <c r="G3597" s="109">
        <v>17500</v>
      </c>
      <c r="H3597" s="109">
        <v>22.05</v>
      </c>
      <c r="I3597" s="109">
        <v>0</v>
      </c>
      <c r="J3597" s="109">
        <f t="shared" si="56"/>
        <v>17522.05</v>
      </c>
    </row>
    <row r="3598" spans="1:10" s="102" customFormat="1" ht="18" customHeight="1" x14ac:dyDescent="0.2">
      <c r="A3598" s="106" t="s">
        <v>32</v>
      </c>
      <c r="B3598" s="106" t="s">
        <v>17</v>
      </c>
      <c r="C3598" s="107">
        <v>8609</v>
      </c>
      <c r="D3598" s="107">
        <v>43384</v>
      </c>
      <c r="E3598" s="107">
        <v>43404</v>
      </c>
      <c r="F3598" s="108">
        <v>43412</v>
      </c>
      <c r="G3598" s="109">
        <v>16500</v>
      </c>
      <c r="H3598" s="109">
        <v>12.66</v>
      </c>
      <c r="I3598" s="109">
        <v>0</v>
      </c>
      <c r="J3598" s="109">
        <f t="shared" si="56"/>
        <v>16512.66</v>
      </c>
    </row>
    <row r="3599" spans="1:10" s="102" customFormat="1" ht="18" customHeight="1" x14ac:dyDescent="0.2">
      <c r="A3599" s="106" t="s">
        <v>32</v>
      </c>
      <c r="B3599" s="106" t="s">
        <v>13</v>
      </c>
      <c r="C3599" s="107">
        <v>11235</v>
      </c>
      <c r="D3599" s="107">
        <v>42437</v>
      </c>
      <c r="E3599" s="107">
        <v>42465</v>
      </c>
      <c r="F3599" s="108">
        <v>42521</v>
      </c>
      <c r="G3599" s="109">
        <v>14000</v>
      </c>
      <c r="H3599" s="109">
        <v>32.22</v>
      </c>
      <c r="I3599" s="109">
        <v>0</v>
      </c>
      <c r="J3599" s="109">
        <f t="shared" si="56"/>
        <v>14032.22</v>
      </c>
    </row>
    <row r="3600" spans="1:10" s="102" customFormat="1" ht="18" customHeight="1" x14ac:dyDescent="0.2">
      <c r="A3600" s="106" t="s">
        <v>32</v>
      </c>
      <c r="B3600" s="106" t="s">
        <v>13</v>
      </c>
      <c r="C3600" s="107">
        <v>9641</v>
      </c>
      <c r="D3600" s="107">
        <v>42280</v>
      </c>
      <c r="E3600" s="107">
        <v>42291</v>
      </c>
      <c r="F3600" s="108">
        <v>42297</v>
      </c>
      <c r="G3600" s="109">
        <v>14000</v>
      </c>
      <c r="H3600" s="109">
        <v>6.61</v>
      </c>
      <c r="I3600" s="109">
        <v>0</v>
      </c>
      <c r="J3600" s="109">
        <f t="shared" si="56"/>
        <v>14006.61</v>
      </c>
    </row>
    <row r="3601" spans="1:10" s="102" customFormat="1" ht="18" customHeight="1" x14ac:dyDescent="0.2">
      <c r="A3601" s="106" t="s">
        <v>32</v>
      </c>
      <c r="B3601" s="106" t="s">
        <v>13</v>
      </c>
      <c r="C3601" s="107">
        <v>18167</v>
      </c>
      <c r="D3601" s="107">
        <v>43201</v>
      </c>
      <c r="E3601" s="107">
        <v>43217</v>
      </c>
      <c r="F3601" s="108">
        <v>43287</v>
      </c>
      <c r="G3601" s="109">
        <v>63500</v>
      </c>
      <c r="H3601" s="109">
        <v>149.62</v>
      </c>
      <c r="I3601" s="109">
        <v>0</v>
      </c>
      <c r="J3601" s="109">
        <f t="shared" si="56"/>
        <v>63649.62</v>
      </c>
    </row>
    <row r="3602" spans="1:10" s="102" customFormat="1" ht="18" customHeight="1" x14ac:dyDescent="0.2">
      <c r="A3602" s="106" t="s">
        <v>32</v>
      </c>
      <c r="B3602" s="106" t="s">
        <v>17</v>
      </c>
      <c r="C3602" s="107">
        <v>11143</v>
      </c>
      <c r="D3602" s="107">
        <v>42898</v>
      </c>
      <c r="E3602" s="107">
        <v>42901</v>
      </c>
      <c r="F3602" s="108">
        <v>42934</v>
      </c>
      <c r="G3602" s="109">
        <v>14000</v>
      </c>
      <c r="H3602" s="109">
        <v>13.8</v>
      </c>
      <c r="I3602" s="109">
        <v>0</v>
      </c>
      <c r="J3602" s="109">
        <f t="shared" si="56"/>
        <v>14013.8</v>
      </c>
    </row>
    <row r="3603" spans="1:10" s="102" customFormat="1" ht="18" customHeight="1" x14ac:dyDescent="0.2">
      <c r="A3603" s="106" t="s">
        <v>32</v>
      </c>
      <c r="B3603" s="106" t="s">
        <v>13</v>
      </c>
      <c r="C3603" s="107">
        <v>12273</v>
      </c>
      <c r="D3603" s="107">
        <v>41657</v>
      </c>
      <c r="E3603" s="107">
        <v>41670</v>
      </c>
      <c r="F3603" s="108">
        <v>41694</v>
      </c>
      <c r="G3603" s="109">
        <v>15000</v>
      </c>
      <c r="H3603" s="109">
        <v>15.42</v>
      </c>
      <c r="I3603" s="109">
        <v>0</v>
      </c>
      <c r="J3603" s="109">
        <f t="shared" si="56"/>
        <v>15015.42</v>
      </c>
    </row>
    <row r="3604" spans="1:10" s="102" customFormat="1" ht="18" customHeight="1" x14ac:dyDescent="0.2">
      <c r="A3604" s="106" t="s">
        <v>32</v>
      </c>
      <c r="B3604" s="106" t="s">
        <v>13</v>
      </c>
      <c r="C3604" s="107">
        <v>11609</v>
      </c>
      <c r="D3604" s="107">
        <v>42713</v>
      </c>
      <c r="E3604" s="107">
        <v>42718</v>
      </c>
      <c r="F3604" s="108">
        <v>42830</v>
      </c>
      <c r="G3604" s="109">
        <v>34000</v>
      </c>
      <c r="H3604" s="109">
        <v>108.99</v>
      </c>
      <c r="I3604" s="109">
        <v>0</v>
      </c>
      <c r="J3604" s="109">
        <f t="shared" si="56"/>
        <v>34108.99</v>
      </c>
    </row>
    <row r="3605" spans="1:10" s="102" customFormat="1" ht="18" customHeight="1" x14ac:dyDescent="0.2">
      <c r="A3605" s="106" t="s">
        <v>32</v>
      </c>
      <c r="B3605" s="106" t="s">
        <v>17</v>
      </c>
      <c r="C3605" s="107">
        <v>6093</v>
      </c>
      <c r="D3605" s="107">
        <v>42227</v>
      </c>
      <c r="E3605" s="107">
        <v>42237</v>
      </c>
      <c r="F3605" s="108">
        <v>42346</v>
      </c>
      <c r="G3605" s="109">
        <v>8500</v>
      </c>
      <c r="H3605" s="109">
        <v>28.08</v>
      </c>
      <c r="I3605" s="109">
        <v>0</v>
      </c>
      <c r="J3605" s="109">
        <f t="shared" si="56"/>
        <v>8528.08</v>
      </c>
    </row>
    <row r="3606" spans="1:10" s="102" customFormat="1" ht="18" customHeight="1" x14ac:dyDescent="0.2">
      <c r="A3606" s="106" t="s">
        <v>32</v>
      </c>
      <c r="B3606" s="106" t="s">
        <v>13</v>
      </c>
      <c r="C3606" s="107">
        <v>9172</v>
      </c>
      <c r="D3606" s="107">
        <v>41966</v>
      </c>
      <c r="E3606" s="107">
        <v>41984</v>
      </c>
      <c r="F3606" s="108">
        <v>42016</v>
      </c>
      <c r="G3606" s="109">
        <v>13500</v>
      </c>
      <c r="H3606" s="109">
        <v>18.75</v>
      </c>
      <c r="I3606" s="109">
        <v>0</v>
      </c>
      <c r="J3606" s="109">
        <f t="shared" si="56"/>
        <v>13518.75</v>
      </c>
    </row>
    <row r="3607" spans="1:10" s="102" customFormat="1" ht="18" customHeight="1" x14ac:dyDescent="0.2">
      <c r="A3607" s="106" t="s">
        <v>32</v>
      </c>
      <c r="B3607" s="106" t="s">
        <v>13</v>
      </c>
      <c r="C3607" s="107">
        <v>13875</v>
      </c>
      <c r="D3607" s="107">
        <v>41924</v>
      </c>
      <c r="E3607" s="107">
        <v>41932</v>
      </c>
      <c r="F3607" s="108">
        <v>41956</v>
      </c>
      <c r="G3607" s="109">
        <v>32000</v>
      </c>
      <c r="H3607" s="109">
        <v>28.44</v>
      </c>
      <c r="I3607" s="109">
        <v>0</v>
      </c>
      <c r="J3607" s="109">
        <f t="shared" si="56"/>
        <v>32028.44</v>
      </c>
    </row>
    <row r="3608" spans="1:10" s="102" customFormat="1" ht="18" customHeight="1" x14ac:dyDescent="0.2">
      <c r="A3608" s="106" t="s">
        <v>32</v>
      </c>
      <c r="B3608" s="106" t="s">
        <v>13</v>
      </c>
      <c r="C3608" s="107">
        <v>13750</v>
      </c>
      <c r="D3608" s="107">
        <v>42290</v>
      </c>
      <c r="E3608" s="107">
        <v>42292</v>
      </c>
      <c r="F3608" s="108">
        <v>42325</v>
      </c>
      <c r="G3608" s="109">
        <v>16500</v>
      </c>
      <c r="H3608" s="109">
        <v>16.04</v>
      </c>
      <c r="I3608" s="109">
        <v>0</v>
      </c>
      <c r="J3608" s="109">
        <f t="shared" si="56"/>
        <v>16516.04</v>
      </c>
    </row>
    <row r="3609" spans="1:10" s="102" customFormat="1" ht="18" customHeight="1" x14ac:dyDescent="0.2">
      <c r="A3609" s="106" t="s">
        <v>32</v>
      </c>
      <c r="B3609" s="106" t="s">
        <v>17</v>
      </c>
      <c r="C3609" s="107">
        <v>16485</v>
      </c>
      <c r="D3609" s="107">
        <v>42410</v>
      </c>
      <c r="E3609" s="107">
        <v>42419</v>
      </c>
      <c r="F3609" s="108">
        <v>42432</v>
      </c>
      <c r="G3609" s="109">
        <v>27500</v>
      </c>
      <c r="H3609" s="109">
        <v>16.809999999999999</v>
      </c>
      <c r="I3609" s="109">
        <v>0</v>
      </c>
      <c r="J3609" s="109">
        <f t="shared" si="56"/>
        <v>27516.81</v>
      </c>
    </row>
    <row r="3610" spans="1:10" s="102" customFormat="1" ht="18" customHeight="1" x14ac:dyDescent="0.2">
      <c r="A3610" s="106" t="s">
        <v>32</v>
      </c>
      <c r="B3610" s="106" t="s">
        <v>13</v>
      </c>
      <c r="C3610" s="107">
        <v>7559</v>
      </c>
      <c r="D3610" s="107">
        <v>41704</v>
      </c>
      <c r="E3610" s="107">
        <v>41751</v>
      </c>
      <c r="F3610" s="108">
        <v>41795</v>
      </c>
      <c r="G3610" s="109">
        <v>15500</v>
      </c>
      <c r="H3610" s="109">
        <v>39.18</v>
      </c>
      <c r="I3610" s="109">
        <v>0</v>
      </c>
      <c r="J3610" s="109">
        <f t="shared" si="56"/>
        <v>15539.18</v>
      </c>
    </row>
    <row r="3611" spans="1:10" s="102" customFormat="1" ht="18" customHeight="1" x14ac:dyDescent="0.2">
      <c r="A3611" s="106" t="s">
        <v>32</v>
      </c>
      <c r="B3611" s="106" t="s">
        <v>17</v>
      </c>
      <c r="C3611" s="107">
        <v>10712</v>
      </c>
      <c r="D3611" s="107">
        <v>42897</v>
      </c>
      <c r="E3611" s="107">
        <v>42900</v>
      </c>
      <c r="F3611" s="108">
        <v>42934</v>
      </c>
      <c r="G3611" s="109">
        <v>15500</v>
      </c>
      <c r="H3611" s="109">
        <v>15.72</v>
      </c>
      <c r="I3611" s="109">
        <v>0</v>
      </c>
      <c r="J3611" s="109">
        <f t="shared" si="56"/>
        <v>15515.72</v>
      </c>
    </row>
    <row r="3612" spans="1:10" s="102" customFormat="1" ht="18" customHeight="1" x14ac:dyDescent="0.2">
      <c r="A3612" s="106" t="s">
        <v>32</v>
      </c>
      <c r="B3612" s="106" t="s">
        <v>17</v>
      </c>
      <c r="C3612" s="107">
        <v>18534</v>
      </c>
      <c r="D3612" s="107">
        <v>42305</v>
      </c>
      <c r="E3612" s="107">
        <v>42310</v>
      </c>
      <c r="F3612" s="108">
        <v>42356</v>
      </c>
      <c r="G3612" s="109">
        <v>43500</v>
      </c>
      <c r="H3612" s="109">
        <v>61.62</v>
      </c>
      <c r="I3612" s="109">
        <v>0</v>
      </c>
      <c r="J3612" s="109">
        <f t="shared" si="56"/>
        <v>43561.62</v>
      </c>
    </row>
    <row r="3613" spans="1:10" s="102" customFormat="1" ht="18" customHeight="1" x14ac:dyDescent="0.2">
      <c r="A3613" s="106" t="s">
        <v>31</v>
      </c>
      <c r="B3613" s="106" t="s">
        <v>17</v>
      </c>
      <c r="C3613" s="107">
        <v>25522</v>
      </c>
      <c r="D3613" s="107">
        <v>42718</v>
      </c>
      <c r="E3613" s="107">
        <v>42733</v>
      </c>
      <c r="F3613" s="108">
        <v>42745</v>
      </c>
      <c r="G3613" s="109">
        <v>53000</v>
      </c>
      <c r="H3613" s="109">
        <v>39.21</v>
      </c>
      <c r="I3613" s="109">
        <v>0</v>
      </c>
      <c r="J3613" s="109">
        <f t="shared" si="56"/>
        <v>53039.21</v>
      </c>
    </row>
    <row r="3614" spans="1:10" s="102" customFormat="1" ht="18" customHeight="1" x14ac:dyDescent="0.2">
      <c r="A3614" s="106" t="s">
        <v>33</v>
      </c>
      <c r="B3614" s="106" t="s">
        <v>17</v>
      </c>
      <c r="C3614" s="107">
        <v>25522</v>
      </c>
      <c r="D3614" s="107">
        <v>42718</v>
      </c>
      <c r="E3614" s="107">
        <v>42733</v>
      </c>
      <c r="F3614" s="108">
        <v>42745</v>
      </c>
      <c r="G3614" s="109">
        <v>53000</v>
      </c>
      <c r="H3614" s="109">
        <v>39.21</v>
      </c>
      <c r="I3614" s="109">
        <v>0</v>
      </c>
      <c r="J3614" s="109">
        <f t="shared" si="56"/>
        <v>53039.21</v>
      </c>
    </row>
    <row r="3615" spans="1:10" s="102" customFormat="1" ht="18" customHeight="1" x14ac:dyDescent="0.2">
      <c r="A3615" s="106" t="s">
        <v>170</v>
      </c>
      <c r="B3615" s="106" t="s">
        <v>17</v>
      </c>
      <c r="C3615" s="107">
        <v>25522</v>
      </c>
      <c r="D3615" s="107">
        <v>42718</v>
      </c>
      <c r="E3615" s="107">
        <v>42733</v>
      </c>
      <c r="F3615" s="108">
        <v>42745</v>
      </c>
      <c r="G3615" s="109">
        <v>53000</v>
      </c>
      <c r="H3615" s="109">
        <v>39.21</v>
      </c>
      <c r="I3615" s="109">
        <v>0</v>
      </c>
      <c r="J3615" s="109">
        <f t="shared" si="56"/>
        <v>53039.21</v>
      </c>
    </row>
    <row r="3616" spans="1:10" s="102" customFormat="1" ht="18" customHeight="1" x14ac:dyDescent="0.2">
      <c r="A3616" s="106" t="s">
        <v>32</v>
      </c>
      <c r="B3616" s="106" t="s">
        <v>13</v>
      </c>
      <c r="C3616" s="107">
        <v>13640</v>
      </c>
      <c r="D3616" s="107">
        <v>43451</v>
      </c>
      <c r="E3616" s="107">
        <v>43468</v>
      </c>
      <c r="F3616" s="108">
        <v>43481</v>
      </c>
      <c r="G3616" s="109">
        <v>22500</v>
      </c>
      <c r="H3616" s="109">
        <v>18.489999999999998</v>
      </c>
      <c r="I3616" s="109">
        <v>0</v>
      </c>
      <c r="J3616" s="109">
        <f t="shared" si="56"/>
        <v>22518.49</v>
      </c>
    </row>
    <row r="3617" spans="1:10" s="102" customFormat="1" ht="18" customHeight="1" x14ac:dyDescent="0.2">
      <c r="A3617" s="106" t="s">
        <v>32</v>
      </c>
      <c r="B3617" s="106" t="s">
        <v>17</v>
      </c>
      <c r="C3617" s="107">
        <v>13013</v>
      </c>
      <c r="D3617" s="107">
        <v>42588</v>
      </c>
      <c r="E3617" s="107">
        <v>42626</v>
      </c>
      <c r="F3617" s="108">
        <v>42635</v>
      </c>
      <c r="G3617" s="109">
        <v>11000</v>
      </c>
      <c r="H3617" s="109">
        <v>14.16</v>
      </c>
      <c r="I3617" s="109">
        <v>0</v>
      </c>
      <c r="J3617" s="109">
        <f t="shared" si="56"/>
        <v>11014.16</v>
      </c>
    </row>
    <row r="3618" spans="1:10" s="102" customFormat="1" ht="18" customHeight="1" x14ac:dyDescent="0.2">
      <c r="A3618" s="106" t="s">
        <v>32</v>
      </c>
      <c r="B3618" s="106" t="s">
        <v>17</v>
      </c>
      <c r="C3618" s="107">
        <v>15303</v>
      </c>
      <c r="D3618" s="107">
        <v>41914</v>
      </c>
      <c r="E3618" s="107">
        <v>41955</v>
      </c>
      <c r="F3618" s="108">
        <v>41976</v>
      </c>
      <c r="G3618" s="109">
        <v>27000</v>
      </c>
      <c r="H3618" s="109">
        <v>46.5</v>
      </c>
      <c r="I3618" s="109">
        <v>0</v>
      </c>
      <c r="J3618" s="109">
        <f t="shared" si="56"/>
        <v>27046.5</v>
      </c>
    </row>
    <row r="3619" spans="1:10" s="102" customFormat="1" ht="18" customHeight="1" x14ac:dyDescent="0.2">
      <c r="A3619" s="106" t="s">
        <v>32</v>
      </c>
      <c r="B3619" s="106" t="s">
        <v>17</v>
      </c>
      <c r="C3619" s="107">
        <v>12954</v>
      </c>
      <c r="D3619" s="107">
        <v>41854</v>
      </c>
      <c r="E3619" s="107">
        <v>41892</v>
      </c>
      <c r="F3619" s="108">
        <v>41908</v>
      </c>
      <c r="G3619" s="109">
        <v>12500</v>
      </c>
      <c r="H3619" s="109">
        <v>18.75</v>
      </c>
      <c r="I3619" s="109">
        <v>0</v>
      </c>
      <c r="J3619" s="109">
        <f t="shared" si="56"/>
        <v>12518.75</v>
      </c>
    </row>
    <row r="3620" spans="1:10" s="102" customFormat="1" ht="18" customHeight="1" x14ac:dyDescent="0.2">
      <c r="A3620" s="106" t="s">
        <v>32</v>
      </c>
      <c r="B3620" s="106" t="s">
        <v>17</v>
      </c>
      <c r="C3620" s="107">
        <v>15326</v>
      </c>
      <c r="D3620" s="107">
        <v>42913</v>
      </c>
      <c r="E3620" s="107">
        <v>42921</v>
      </c>
      <c r="F3620" s="108">
        <v>42927</v>
      </c>
      <c r="G3620" s="109">
        <v>13000</v>
      </c>
      <c r="H3620" s="109">
        <v>4.99</v>
      </c>
      <c r="I3620" s="109">
        <v>0</v>
      </c>
      <c r="J3620" s="109">
        <f t="shared" si="56"/>
        <v>13004.99</v>
      </c>
    </row>
    <row r="3621" spans="1:10" s="102" customFormat="1" ht="18" customHeight="1" x14ac:dyDescent="0.2">
      <c r="A3621" s="106" t="s">
        <v>32</v>
      </c>
      <c r="B3621" s="106" t="s">
        <v>17</v>
      </c>
      <c r="C3621" s="107">
        <v>17501</v>
      </c>
      <c r="D3621" s="107">
        <v>42404</v>
      </c>
      <c r="E3621" s="107">
        <v>42437</v>
      </c>
      <c r="F3621" s="108">
        <v>42534</v>
      </c>
      <c r="G3621" s="109">
        <v>17500</v>
      </c>
      <c r="H3621" s="109">
        <v>63.2</v>
      </c>
      <c r="I3621" s="109">
        <v>0</v>
      </c>
      <c r="J3621" s="109">
        <f t="shared" si="56"/>
        <v>17563.2</v>
      </c>
    </row>
    <row r="3622" spans="1:10" s="102" customFormat="1" ht="18" customHeight="1" x14ac:dyDescent="0.2">
      <c r="A3622" s="106" t="s">
        <v>32</v>
      </c>
      <c r="B3622" s="106" t="s">
        <v>13</v>
      </c>
      <c r="C3622" s="107">
        <v>10069</v>
      </c>
      <c r="D3622" s="107">
        <v>42353</v>
      </c>
      <c r="E3622" s="107">
        <v>42360</v>
      </c>
      <c r="F3622" s="108">
        <v>42430</v>
      </c>
      <c r="G3622" s="109">
        <v>11500</v>
      </c>
      <c r="H3622" s="109">
        <v>24.6</v>
      </c>
      <c r="I3622" s="109">
        <v>0</v>
      </c>
      <c r="J3622" s="109">
        <f t="shared" si="56"/>
        <v>11524.6</v>
      </c>
    </row>
    <row r="3623" spans="1:10" s="102" customFormat="1" ht="18" customHeight="1" x14ac:dyDescent="0.2">
      <c r="A3623" s="106" t="s">
        <v>32</v>
      </c>
      <c r="B3623" s="106" t="s">
        <v>13</v>
      </c>
      <c r="C3623" s="107">
        <v>11591</v>
      </c>
      <c r="D3623" s="107">
        <v>42301</v>
      </c>
      <c r="E3623" s="107">
        <v>42310</v>
      </c>
      <c r="F3623" s="108">
        <v>42320</v>
      </c>
      <c r="G3623" s="109">
        <v>10000</v>
      </c>
      <c r="H3623" s="109">
        <v>5.28</v>
      </c>
      <c r="I3623" s="109">
        <v>0</v>
      </c>
      <c r="J3623" s="109">
        <f t="shared" si="56"/>
        <v>10005.280000000001</v>
      </c>
    </row>
    <row r="3624" spans="1:10" s="102" customFormat="1" ht="18" customHeight="1" x14ac:dyDescent="0.2">
      <c r="A3624" s="106" t="s">
        <v>37</v>
      </c>
      <c r="B3624" s="106" t="s">
        <v>17</v>
      </c>
      <c r="C3624" s="107">
        <v>24229</v>
      </c>
      <c r="D3624" s="107">
        <v>42441</v>
      </c>
      <c r="E3624" s="107">
        <v>42461</v>
      </c>
      <c r="F3624" s="108">
        <v>42461</v>
      </c>
      <c r="G3624" s="109">
        <v>20000</v>
      </c>
      <c r="H3624" s="109">
        <f>5.48+5.48</f>
        <v>10.96</v>
      </c>
      <c r="I3624" s="109">
        <v>0</v>
      </c>
      <c r="J3624" s="109">
        <f t="shared" si="56"/>
        <v>20010.96</v>
      </c>
    </row>
    <row r="3625" spans="1:10" s="102" customFormat="1" ht="18" customHeight="1" x14ac:dyDescent="0.2">
      <c r="A3625" s="106" t="s">
        <v>31</v>
      </c>
      <c r="B3625" s="106" t="s">
        <v>17</v>
      </c>
      <c r="C3625" s="107">
        <v>24291</v>
      </c>
      <c r="D3625" s="107">
        <v>42524</v>
      </c>
      <c r="E3625" s="107">
        <v>42530</v>
      </c>
      <c r="F3625" s="108">
        <v>42552</v>
      </c>
      <c r="G3625" s="109">
        <v>100000</v>
      </c>
      <c r="H3625" s="109">
        <v>76.709999999999994</v>
      </c>
      <c r="I3625" s="109">
        <v>0</v>
      </c>
      <c r="J3625" s="109">
        <f t="shared" si="56"/>
        <v>100076.71</v>
      </c>
    </row>
    <row r="3626" spans="1:10" s="102" customFormat="1" ht="18" customHeight="1" x14ac:dyDescent="0.2">
      <c r="A3626" s="106" t="s">
        <v>32</v>
      </c>
      <c r="B3626" s="106" t="s">
        <v>13</v>
      </c>
      <c r="C3626" s="107">
        <v>9577</v>
      </c>
      <c r="D3626" s="107">
        <v>41678</v>
      </c>
      <c r="E3626" s="107">
        <v>41684</v>
      </c>
      <c r="F3626" s="108">
        <v>41722</v>
      </c>
      <c r="G3626" s="109">
        <v>14500</v>
      </c>
      <c r="H3626" s="109">
        <v>17.72</v>
      </c>
      <c r="I3626" s="109">
        <v>0</v>
      </c>
      <c r="J3626" s="109">
        <f t="shared" si="56"/>
        <v>14517.72</v>
      </c>
    </row>
    <row r="3627" spans="1:10" s="102" customFormat="1" ht="18" customHeight="1" x14ac:dyDescent="0.2">
      <c r="A3627" s="106" t="s">
        <v>31</v>
      </c>
      <c r="B3627" s="106" t="s">
        <v>13</v>
      </c>
      <c r="C3627" s="107">
        <v>23778</v>
      </c>
      <c r="D3627" s="107">
        <v>43444</v>
      </c>
      <c r="E3627" s="107">
        <v>43452</v>
      </c>
      <c r="F3627" s="108">
        <v>43490</v>
      </c>
      <c r="G3627" s="109">
        <v>40000</v>
      </c>
      <c r="H3627" s="109">
        <v>42.38</v>
      </c>
      <c r="I3627" s="109">
        <v>0</v>
      </c>
      <c r="J3627" s="109">
        <f t="shared" si="56"/>
        <v>40042.379999999997</v>
      </c>
    </row>
    <row r="3628" spans="1:10" s="102" customFormat="1" ht="18" customHeight="1" x14ac:dyDescent="0.2">
      <c r="A3628" s="106" t="s">
        <v>33</v>
      </c>
      <c r="B3628" s="106" t="s">
        <v>13</v>
      </c>
      <c r="C3628" s="107">
        <v>23778</v>
      </c>
      <c r="D3628" s="107">
        <v>43444</v>
      </c>
      <c r="E3628" s="107">
        <v>43452</v>
      </c>
      <c r="F3628" s="108">
        <v>43490</v>
      </c>
      <c r="G3628" s="109">
        <v>40000</v>
      </c>
      <c r="H3628" s="109">
        <v>42.38</v>
      </c>
      <c r="I3628" s="109">
        <v>0</v>
      </c>
      <c r="J3628" s="109">
        <f t="shared" si="56"/>
        <v>40042.379999999997</v>
      </c>
    </row>
    <row r="3629" spans="1:10" s="102" customFormat="1" ht="18" customHeight="1" x14ac:dyDescent="0.2">
      <c r="A3629" s="106" t="s">
        <v>170</v>
      </c>
      <c r="B3629" s="106" t="s">
        <v>13</v>
      </c>
      <c r="C3629" s="107">
        <v>23778</v>
      </c>
      <c r="D3629" s="107">
        <v>43444</v>
      </c>
      <c r="E3629" s="107">
        <v>43452</v>
      </c>
      <c r="F3629" s="108">
        <v>43490</v>
      </c>
      <c r="G3629" s="109">
        <v>120000</v>
      </c>
      <c r="H3629" s="109">
        <v>127.13</v>
      </c>
      <c r="I3629" s="109">
        <v>0</v>
      </c>
      <c r="J3629" s="109">
        <f t="shared" si="56"/>
        <v>120127.13</v>
      </c>
    </row>
    <row r="3630" spans="1:10" s="102" customFormat="1" ht="18" customHeight="1" x14ac:dyDescent="0.2">
      <c r="A3630" s="106" t="s">
        <v>32</v>
      </c>
      <c r="B3630" s="106" t="s">
        <v>13</v>
      </c>
      <c r="C3630" s="107">
        <v>9425</v>
      </c>
      <c r="D3630" s="107">
        <v>42066</v>
      </c>
      <c r="E3630" s="107">
        <v>42100</v>
      </c>
      <c r="F3630" s="108">
        <v>42121</v>
      </c>
      <c r="G3630" s="109">
        <v>8000</v>
      </c>
      <c r="H3630" s="109">
        <v>12.22</v>
      </c>
      <c r="I3630" s="109">
        <v>0</v>
      </c>
      <c r="J3630" s="109">
        <f t="shared" si="56"/>
        <v>8012.22</v>
      </c>
    </row>
    <row r="3631" spans="1:10" s="102" customFormat="1" ht="18" customHeight="1" x14ac:dyDescent="0.2">
      <c r="A3631" s="106" t="s">
        <v>32</v>
      </c>
      <c r="B3631" s="106" t="s">
        <v>13</v>
      </c>
      <c r="C3631" s="107">
        <v>18513</v>
      </c>
      <c r="D3631" s="107">
        <v>43310</v>
      </c>
      <c r="E3631" s="107">
        <v>43329</v>
      </c>
      <c r="F3631" s="108">
        <v>43445</v>
      </c>
      <c r="G3631" s="109">
        <v>28000</v>
      </c>
      <c r="H3631" s="109">
        <v>96.12</v>
      </c>
      <c r="I3631" s="109">
        <v>0</v>
      </c>
      <c r="J3631" s="109">
        <f t="shared" si="56"/>
        <v>28096.12</v>
      </c>
    </row>
    <row r="3632" spans="1:10" s="102" customFormat="1" ht="18" customHeight="1" x14ac:dyDescent="0.2">
      <c r="A3632" s="106" t="s">
        <v>32</v>
      </c>
      <c r="B3632" s="106" t="s">
        <v>17</v>
      </c>
      <c r="C3632" s="107">
        <v>11724</v>
      </c>
      <c r="D3632" s="107">
        <v>42337</v>
      </c>
      <c r="E3632" s="107">
        <v>42345</v>
      </c>
      <c r="F3632" s="108">
        <v>42354</v>
      </c>
      <c r="G3632" s="109">
        <v>6500</v>
      </c>
      <c r="H3632" s="109">
        <v>3.07</v>
      </c>
      <c r="I3632" s="109">
        <v>0</v>
      </c>
      <c r="J3632" s="109">
        <f t="shared" si="56"/>
        <v>6503.07</v>
      </c>
    </row>
    <row r="3633" spans="1:10" s="102" customFormat="1" ht="18" customHeight="1" x14ac:dyDescent="0.2">
      <c r="A3633" s="106" t="s">
        <v>32</v>
      </c>
      <c r="B3633" s="106" t="s">
        <v>13</v>
      </c>
      <c r="C3633" s="107">
        <v>13322</v>
      </c>
      <c r="D3633" s="107">
        <v>42350</v>
      </c>
      <c r="E3633" s="107">
        <v>42354</v>
      </c>
      <c r="F3633" s="108">
        <v>42360</v>
      </c>
      <c r="G3633" s="109">
        <v>17500</v>
      </c>
      <c r="H3633" s="109">
        <v>4.8600000000000003</v>
      </c>
      <c r="I3633" s="109">
        <v>0</v>
      </c>
      <c r="J3633" s="109">
        <f t="shared" si="56"/>
        <v>17504.86</v>
      </c>
    </row>
    <row r="3634" spans="1:10" s="102" customFormat="1" ht="18" customHeight="1" x14ac:dyDescent="0.2">
      <c r="A3634" s="106" t="s">
        <v>40</v>
      </c>
      <c r="B3634" s="106" t="s">
        <v>13</v>
      </c>
      <c r="C3634" s="107">
        <v>30736</v>
      </c>
      <c r="D3634" s="107">
        <v>42407</v>
      </c>
      <c r="E3634" s="107">
        <v>42431</v>
      </c>
      <c r="F3634" s="108">
        <v>42433</v>
      </c>
      <c r="G3634" s="109">
        <v>10000</v>
      </c>
      <c r="H3634" s="109">
        <f>3.61+3.61</f>
        <v>7.22</v>
      </c>
      <c r="I3634" s="109">
        <v>0</v>
      </c>
      <c r="J3634" s="109">
        <f t="shared" si="56"/>
        <v>10007.219999999999</v>
      </c>
    </row>
    <row r="3635" spans="1:10" s="102" customFormat="1" ht="18" customHeight="1" x14ac:dyDescent="0.2">
      <c r="A3635" s="106" t="s">
        <v>31</v>
      </c>
      <c r="B3635" s="106" t="s">
        <v>17</v>
      </c>
      <c r="C3635" s="107">
        <v>24528</v>
      </c>
      <c r="D3635" s="107">
        <v>43101</v>
      </c>
      <c r="E3635" s="107">
        <v>43103</v>
      </c>
      <c r="F3635" s="108">
        <v>43294</v>
      </c>
      <c r="G3635" s="109">
        <v>44000</v>
      </c>
      <c r="H3635" s="109">
        <v>232.66</v>
      </c>
      <c r="I3635" s="109">
        <v>0</v>
      </c>
      <c r="J3635" s="109">
        <f t="shared" si="56"/>
        <v>44232.66</v>
      </c>
    </row>
    <row r="3636" spans="1:10" s="102" customFormat="1" ht="18" customHeight="1" x14ac:dyDescent="0.2">
      <c r="A3636" s="106" t="s">
        <v>36</v>
      </c>
      <c r="B3636" s="106" t="s">
        <v>17</v>
      </c>
      <c r="C3636" s="107">
        <v>24528</v>
      </c>
      <c r="D3636" s="107">
        <v>43101</v>
      </c>
      <c r="E3636" s="107">
        <v>43103</v>
      </c>
      <c r="F3636" s="108">
        <v>43693</v>
      </c>
      <c r="G3636" s="109">
        <v>44000</v>
      </c>
      <c r="H3636" s="109">
        <v>713.64</v>
      </c>
      <c r="I3636" s="109">
        <v>0</v>
      </c>
      <c r="J3636" s="109">
        <f t="shared" si="56"/>
        <v>44713.64</v>
      </c>
    </row>
    <row r="3637" spans="1:10" s="102" customFormat="1" ht="18" customHeight="1" x14ac:dyDescent="0.2">
      <c r="A3637" s="106" t="s">
        <v>33</v>
      </c>
      <c r="B3637" s="106" t="s">
        <v>17</v>
      </c>
      <c r="C3637" s="107">
        <v>24528</v>
      </c>
      <c r="D3637" s="107">
        <v>43101</v>
      </c>
      <c r="E3637" s="107">
        <v>43103</v>
      </c>
      <c r="F3637" s="108">
        <v>43294</v>
      </c>
      <c r="G3637" s="109">
        <v>44000</v>
      </c>
      <c r="H3637" s="109">
        <v>232.66</v>
      </c>
      <c r="I3637" s="109">
        <v>0</v>
      </c>
      <c r="J3637" s="109">
        <f t="shared" si="56"/>
        <v>44232.66</v>
      </c>
    </row>
    <row r="3638" spans="1:10" s="102" customFormat="1" ht="18" customHeight="1" x14ac:dyDescent="0.2">
      <c r="A3638" s="106" t="s">
        <v>38</v>
      </c>
      <c r="B3638" s="106" t="s">
        <v>17</v>
      </c>
      <c r="C3638" s="107">
        <v>24528</v>
      </c>
      <c r="D3638" s="107">
        <v>43101</v>
      </c>
      <c r="E3638" s="107">
        <v>43103</v>
      </c>
      <c r="F3638" s="108">
        <v>43693</v>
      </c>
      <c r="G3638" s="109">
        <v>44000</v>
      </c>
      <c r="H3638" s="109">
        <v>713.64</v>
      </c>
      <c r="I3638" s="109">
        <v>0</v>
      </c>
      <c r="J3638" s="109">
        <f t="shared" si="56"/>
        <v>44713.64</v>
      </c>
    </row>
    <row r="3639" spans="1:10" s="102" customFormat="1" ht="18" customHeight="1" x14ac:dyDescent="0.2">
      <c r="A3639" s="106" t="s">
        <v>170</v>
      </c>
      <c r="B3639" s="106" t="s">
        <v>17</v>
      </c>
      <c r="C3639" s="107">
        <v>24528</v>
      </c>
      <c r="D3639" s="107">
        <v>43101</v>
      </c>
      <c r="E3639" s="107">
        <v>43103</v>
      </c>
      <c r="F3639" s="108">
        <v>43294</v>
      </c>
      <c r="G3639" s="109">
        <v>44000</v>
      </c>
      <c r="H3639" s="109">
        <v>232.66</v>
      </c>
      <c r="I3639" s="109">
        <v>0</v>
      </c>
      <c r="J3639" s="109">
        <f t="shared" si="56"/>
        <v>44232.66</v>
      </c>
    </row>
    <row r="3640" spans="1:10" s="102" customFormat="1" ht="18" customHeight="1" x14ac:dyDescent="0.2">
      <c r="A3640" s="106" t="s">
        <v>32</v>
      </c>
      <c r="B3640" s="106" t="s">
        <v>13</v>
      </c>
      <c r="C3640" s="107">
        <v>13850</v>
      </c>
      <c r="D3640" s="107">
        <v>43370</v>
      </c>
      <c r="E3640" s="107">
        <v>43381</v>
      </c>
      <c r="F3640" s="108">
        <v>43437</v>
      </c>
      <c r="G3640" s="109">
        <v>37000</v>
      </c>
      <c r="H3640" s="109">
        <v>67.92</v>
      </c>
      <c r="I3640" s="109">
        <v>0</v>
      </c>
      <c r="J3640" s="109">
        <f t="shared" si="56"/>
        <v>37067.919999999998</v>
      </c>
    </row>
    <row r="3641" spans="1:10" s="102" customFormat="1" ht="18" customHeight="1" x14ac:dyDescent="0.2">
      <c r="A3641" s="106" t="s">
        <v>32</v>
      </c>
      <c r="B3641" s="106" t="s">
        <v>13</v>
      </c>
      <c r="C3641" s="107">
        <v>11548</v>
      </c>
      <c r="D3641" s="107">
        <v>42000</v>
      </c>
      <c r="E3641" s="107">
        <v>42051</v>
      </c>
      <c r="F3641" s="108">
        <v>42080</v>
      </c>
      <c r="G3641" s="109">
        <v>32500</v>
      </c>
      <c r="H3641" s="109">
        <v>72.209999999999994</v>
      </c>
      <c r="I3641" s="109">
        <v>0</v>
      </c>
      <c r="J3641" s="109">
        <f t="shared" si="56"/>
        <v>32572.21</v>
      </c>
    </row>
    <row r="3642" spans="1:10" s="102" customFormat="1" ht="18" customHeight="1" x14ac:dyDescent="0.2">
      <c r="A3642" s="106" t="s">
        <v>31</v>
      </c>
      <c r="B3642" s="106" t="s">
        <v>13</v>
      </c>
      <c r="C3642" s="107">
        <v>19199</v>
      </c>
      <c r="D3642" s="107">
        <v>43260</v>
      </c>
      <c r="E3642" s="107">
        <v>43263</v>
      </c>
      <c r="F3642" s="108">
        <v>43308</v>
      </c>
      <c r="G3642" s="109">
        <v>114000</v>
      </c>
      <c r="H3642" s="109">
        <v>126.49</v>
      </c>
      <c r="I3642" s="109">
        <v>0</v>
      </c>
      <c r="J3642" s="109">
        <f t="shared" si="56"/>
        <v>114126.49</v>
      </c>
    </row>
    <row r="3643" spans="1:10" s="102" customFormat="1" ht="18" customHeight="1" x14ac:dyDescent="0.2">
      <c r="A3643" s="106" t="s">
        <v>33</v>
      </c>
      <c r="B3643" s="106" t="s">
        <v>13</v>
      </c>
      <c r="C3643" s="107">
        <v>19199</v>
      </c>
      <c r="D3643" s="107">
        <v>43260</v>
      </c>
      <c r="E3643" s="107">
        <v>43263</v>
      </c>
      <c r="F3643" s="108">
        <v>43308</v>
      </c>
      <c r="G3643" s="109">
        <v>114000</v>
      </c>
      <c r="H3643" s="109">
        <v>126.49</v>
      </c>
      <c r="I3643" s="109">
        <v>0</v>
      </c>
      <c r="J3643" s="109">
        <f t="shared" si="56"/>
        <v>114126.49</v>
      </c>
    </row>
    <row r="3644" spans="1:10" s="102" customFormat="1" ht="18" customHeight="1" x14ac:dyDescent="0.2">
      <c r="A3644" s="106" t="s">
        <v>32</v>
      </c>
      <c r="B3644" s="106" t="s">
        <v>17</v>
      </c>
      <c r="C3644" s="107">
        <v>13145</v>
      </c>
      <c r="D3644" s="107">
        <v>43242</v>
      </c>
      <c r="E3644" s="107">
        <v>43249</v>
      </c>
      <c r="F3644" s="108">
        <v>43269</v>
      </c>
      <c r="G3644" s="109">
        <v>11500</v>
      </c>
      <c r="H3644" s="109">
        <v>7.87</v>
      </c>
      <c r="I3644" s="109">
        <v>0</v>
      </c>
      <c r="J3644" s="109">
        <f t="shared" si="56"/>
        <v>11507.87</v>
      </c>
    </row>
    <row r="3645" spans="1:10" s="102" customFormat="1" ht="18" customHeight="1" x14ac:dyDescent="0.2">
      <c r="A3645" s="106" t="s">
        <v>32</v>
      </c>
      <c r="B3645" s="106" t="s">
        <v>13</v>
      </c>
      <c r="C3645" s="107">
        <v>11153</v>
      </c>
      <c r="D3645" s="107">
        <v>42708</v>
      </c>
      <c r="E3645" s="107">
        <v>42748</v>
      </c>
      <c r="F3645" s="108">
        <v>42772</v>
      </c>
      <c r="G3645" s="109">
        <v>18500</v>
      </c>
      <c r="H3645" s="109">
        <v>32.44</v>
      </c>
      <c r="I3645" s="109">
        <v>0</v>
      </c>
      <c r="J3645" s="109">
        <f t="shared" si="56"/>
        <v>18532.439999999999</v>
      </c>
    </row>
    <row r="3646" spans="1:10" s="102" customFormat="1" ht="18" customHeight="1" x14ac:dyDescent="0.2">
      <c r="A3646" s="106" t="s">
        <v>32</v>
      </c>
      <c r="B3646" s="106" t="s">
        <v>13</v>
      </c>
      <c r="C3646" s="107">
        <v>14324</v>
      </c>
      <c r="D3646" s="107">
        <v>41997</v>
      </c>
      <c r="E3646" s="107">
        <v>42041</v>
      </c>
      <c r="F3646" s="108">
        <v>42087</v>
      </c>
      <c r="G3646" s="109">
        <v>36500</v>
      </c>
      <c r="H3646" s="109">
        <v>91.25</v>
      </c>
      <c r="I3646" s="109">
        <v>0</v>
      </c>
      <c r="J3646" s="109">
        <f t="shared" si="56"/>
        <v>36591.25</v>
      </c>
    </row>
    <row r="3647" spans="1:10" s="102" customFormat="1" ht="18" customHeight="1" x14ac:dyDescent="0.2">
      <c r="A3647" s="106" t="s">
        <v>32</v>
      </c>
      <c r="B3647" s="106" t="s">
        <v>13</v>
      </c>
      <c r="C3647" s="107">
        <v>8825</v>
      </c>
      <c r="D3647" s="107">
        <v>43154</v>
      </c>
      <c r="E3647" s="107">
        <v>43161</v>
      </c>
      <c r="F3647" s="108">
        <v>43192</v>
      </c>
      <c r="G3647" s="109">
        <v>9500</v>
      </c>
      <c r="H3647" s="109">
        <v>8.5299999999999994</v>
      </c>
      <c r="I3647" s="109">
        <v>0</v>
      </c>
      <c r="J3647" s="109">
        <f t="shared" si="56"/>
        <v>9508.5300000000007</v>
      </c>
    </row>
    <row r="3648" spans="1:10" s="102" customFormat="1" ht="18" customHeight="1" x14ac:dyDescent="0.2">
      <c r="A3648" s="106" t="s">
        <v>32</v>
      </c>
      <c r="B3648" s="106" t="s">
        <v>17</v>
      </c>
      <c r="C3648" s="107">
        <v>7161</v>
      </c>
      <c r="D3648" s="107">
        <v>41999</v>
      </c>
      <c r="E3648" s="107">
        <v>42019</v>
      </c>
      <c r="F3648" s="108">
        <v>42053</v>
      </c>
      <c r="G3648" s="109">
        <v>7500</v>
      </c>
      <c r="H3648" s="109">
        <v>11.25</v>
      </c>
      <c r="I3648" s="109">
        <v>0</v>
      </c>
      <c r="J3648" s="109">
        <f t="shared" si="56"/>
        <v>7511.25</v>
      </c>
    </row>
    <row r="3649" spans="1:10" s="102" customFormat="1" ht="18" customHeight="1" x14ac:dyDescent="0.2">
      <c r="A3649" s="106" t="s">
        <v>32</v>
      </c>
      <c r="B3649" s="106" t="s">
        <v>13</v>
      </c>
      <c r="C3649" s="107">
        <v>13472</v>
      </c>
      <c r="D3649" s="107">
        <v>42626</v>
      </c>
      <c r="E3649" s="107">
        <v>42642</v>
      </c>
      <c r="F3649" s="108">
        <v>42664</v>
      </c>
      <c r="G3649" s="109">
        <v>24000</v>
      </c>
      <c r="H3649" s="109">
        <v>24.99</v>
      </c>
      <c r="I3649" s="109">
        <v>0</v>
      </c>
      <c r="J3649" s="109">
        <f t="shared" si="56"/>
        <v>24024.99</v>
      </c>
    </row>
    <row r="3650" spans="1:10" s="102" customFormat="1" ht="18" customHeight="1" x14ac:dyDescent="0.2">
      <c r="A3650" s="106" t="s">
        <v>32</v>
      </c>
      <c r="B3650" s="106" t="s">
        <v>17</v>
      </c>
      <c r="C3650" s="107">
        <v>19083</v>
      </c>
      <c r="D3650" s="107">
        <v>43010</v>
      </c>
      <c r="E3650" s="107">
        <v>43028</v>
      </c>
      <c r="F3650" s="108">
        <v>43081</v>
      </c>
      <c r="G3650" s="109">
        <v>21000</v>
      </c>
      <c r="H3650" s="109">
        <v>40.85</v>
      </c>
      <c r="I3650" s="109">
        <v>0</v>
      </c>
      <c r="J3650" s="109">
        <f t="shared" si="56"/>
        <v>21040.85</v>
      </c>
    </row>
    <row r="3651" spans="1:10" s="102" customFormat="1" ht="18" customHeight="1" x14ac:dyDescent="0.2">
      <c r="A3651" s="106" t="s">
        <v>32</v>
      </c>
      <c r="B3651" s="106" t="s">
        <v>17</v>
      </c>
      <c r="C3651" s="107">
        <v>13339</v>
      </c>
      <c r="D3651" s="107">
        <v>42333</v>
      </c>
      <c r="E3651" s="107">
        <v>42349</v>
      </c>
      <c r="F3651" s="108">
        <v>42360</v>
      </c>
      <c r="G3651" s="109">
        <v>13000</v>
      </c>
      <c r="H3651" s="109">
        <v>9.75</v>
      </c>
      <c r="I3651" s="109">
        <v>0</v>
      </c>
      <c r="J3651" s="109">
        <f t="shared" si="56"/>
        <v>13009.75</v>
      </c>
    </row>
    <row r="3652" spans="1:10" s="102" customFormat="1" ht="18" customHeight="1" x14ac:dyDescent="0.2">
      <c r="A3652" s="106" t="s">
        <v>31</v>
      </c>
      <c r="B3652" s="106" t="s">
        <v>13</v>
      </c>
      <c r="C3652" s="107">
        <v>18606</v>
      </c>
      <c r="D3652" s="107">
        <v>42196</v>
      </c>
      <c r="E3652" s="107">
        <v>42200</v>
      </c>
      <c r="F3652" s="108">
        <v>42229</v>
      </c>
      <c r="G3652" s="109">
        <v>46000</v>
      </c>
      <c r="H3652" s="109">
        <v>42.17</v>
      </c>
      <c r="I3652" s="109">
        <v>0</v>
      </c>
      <c r="J3652" s="109">
        <f t="shared" si="56"/>
        <v>46042.17</v>
      </c>
    </row>
    <row r="3653" spans="1:10" s="102" customFormat="1" ht="18" customHeight="1" x14ac:dyDescent="0.2">
      <c r="A3653" s="106" t="s">
        <v>33</v>
      </c>
      <c r="B3653" s="106" t="s">
        <v>13</v>
      </c>
      <c r="C3653" s="107">
        <v>18606</v>
      </c>
      <c r="D3653" s="107">
        <v>42196</v>
      </c>
      <c r="E3653" s="107">
        <v>42200</v>
      </c>
      <c r="F3653" s="108">
        <v>42229</v>
      </c>
      <c r="G3653" s="109">
        <v>46000</v>
      </c>
      <c r="H3653" s="109">
        <v>42.17</v>
      </c>
      <c r="I3653" s="109">
        <v>0</v>
      </c>
      <c r="J3653" s="109">
        <f t="shared" si="56"/>
        <v>46042.17</v>
      </c>
    </row>
    <row r="3654" spans="1:10" s="102" customFormat="1" ht="18" customHeight="1" x14ac:dyDescent="0.2">
      <c r="A3654" s="106" t="s">
        <v>170</v>
      </c>
      <c r="B3654" s="106" t="s">
        <v>13</v>
      </c>
      <c r="C3654" s="107">
        <v>18606</v>
      </c>
      <c r="D3654" s="107">
        <v>42196</v>
      </c>
      <c r="E3654" s="107">
        <v>42200</v>
      </c>
      <c r="F3654" s="108">
        <v>42229</v>
      </c>
      <c r="G3654" s="109">
        <v>138000</v>
      </c>
      <c r="H3654" s="109">
        <v>126.5</v>
      </c>
      <c r="I3654" s="109">
        <v>0</v>
      </c>
      <c r="J3654" s="109">
        <f t="shared" si="56"/>
        <v>138126.5</v>
      </c>
    </row>
    <row r="3655" spans="1:10" s="102" customFormat="1" ht="18" customHeight="1" x14ac:dyDescent="0.2">
      <c r="A3655" s="106" t="s">
        <v>32</v>
      </c>
      <c r="B3655" s="106" t="s">
        <v>17</v>
      </c>
      <c r="C3655" s="107">
        <v>14665</v>
      </c>
      <c r="D3655" s="107">
        <v>42814</v>
      </c>
      <c r="E3655" s="107">
        <v>42816</v>
      </c>
      <c r="F3655" s="108">
        <v>42836</v>
      </c>
      <c r="G3655" s="109">
        <v>13500</v>
      </c>
      <c r="H3655" s="109">
        <v>8.14</v>
      </c>
      <c r="I3655" s="109">
        <v>0</v>
      </c>
      <c r="J3655" s="109">
        <f t="shared" si="56"/>
        <v>13508.14</v>
      </c>
    </row>
    <row r="3656" spans="1:10" s="102" customFormat="1" ht="18" customHeight="1" x14ac:dyDescent="0.2">
      <c r="A3656" s="106" t="s">
        <v>32</v>
      </c>
      <c r="B3656" s="106" t="s">
        <v>13</v>
      </c>
      <c r="C3656" s="107">
        <v>11383</v>
      </c>
      <c r="D3656" s="107">
        <v>41754</v>
      </c>
      <c r="E3656" s="107">
        <v>41765</v>
      </c>
      <c r="F3656" s="108">
        <v>41788</v>
      </c>
      <c r="G3656" s="109">
        <v>21000</v>
      </c>
      <c r="H3656" s="109">
        <v>19.829999999999998</v>
      </c>
      <c r="I3656" s="109">
        <v>0</v>
      </c>
      <c r="J3656" s="109">
        <f t="shared" ref="J3656:J3719" si="57">+G3656+H3656+I3656</f>
        <v>21019.83</v>
      </c>
    </row>
    <row r="3657" spans="1:10" s="102" customFormat="1" ht="18" customHeight="1" x14ac:dyDescent="0.2">
      <c r="A3657" s="106" t="s">
        <v>37</v>
      </c>
      <c r="B3657" s="106" t="s">
        <v>13</v>
      </c>
      <c r="C3657" s="107">
        <v>26173</v>
      </c>
      <c r="D3657" s="107">
        <v>43457</v>
      </c>
      <c r="E3657" s="107">
        <v>43566</v>
      </c>
      <c r="F3657" s="108">
        <v>43566</v>
      </c>
      <c r="G3657" s="109">
        <v>20000</v>
      </c>
      <c r="H3657" s="109">
        <f>29.86+29.86</f>
        <v>59.72</v>
      </c>
      <c r="I3657" s="109">
        <v>0</v>
      </c>
      <c r="J3657" s="109">
        <f t="shared" si="57"/>
        <v>20059.72</v>
      </c>
    </row>
    <row r="3658" spans="1:10" s="102" customFormat="1" ht="18" customHeight="1" x14ac:dyDescent="0.2">
      <c r="A3658" s="106" t="s">
        <v>32</v>
      </c>
      <c r="B3658" s="106" t="s">
        <v>13</v>
      </c>
      <c r="C3658" s="107">
        <v>8139</v>
      </c>
      <c r="D3658" s="107">
        <v>42033</v>
      </c>
      <c r="E3658" s="107">
        <v>42047</v>
      </c>
      <c r="F3658" s="108">
        <v>42090</v>
      </c>
      <c r="G3658" s="109">
        <v>11500</v>
      </c>
      <c r="H3658" s="109">
        <v>18.21</v>
      </c>
      <c r="I3658" s="109">
        <v>0</v>
      </c>
      <c r="J3658" s="109">
        <f t="shared" si="57"/>
        <v>11518.21</v>
      </c>
    </row>
    <row r="3659" spans="1:10" s="102" customFormat="1" ht="18" customHeight="1" x14ac:dyDescent="0.2">
      <c r="A3659" s="106" t="s">
        <v>32</v>
      </c>
      <c r="B3659" s="106" t="s">
        <v>13</v>
      </c>
      <c r="C3659" s="107">
        <v>8321</v>
      </c>
      <c r="D3659" s="107">
        <v>41739</v>
      </c>
      <c r="E3659" s="107">
        <v>41765</v>
      </c>
      <c r="F3659" s="108">
        <v>41789</v>
      </c>
      <c r="G3659" s="109">
        <v>26000</v>
      </c>
      <c r="H3659" s="109">
        <v>36.119999999999997</v>
      </c>
      <c r="I3659" s="109">
        <v>0</v>
      </c>
      <c r="J3659" s="109">
        <f t="shared" si="57"/>
        <v>26036.12</v>
      </c>
    </row>
    <row r="3660" spans="1:10" s="102" customFormat="1" ht="18" customHeight="1" x14ac:dyDescent="0.2">
      <c r="A3660" s="106" t="s">
        <v>31</v>
      </c>
      <c r="B3660" s="106" t="s">
        <v>13</v>
      </c>
      <c r="C3660" s="107">
        <v>18810</v>
      </c>
      <c r="D3660" s="107">
        <v>42526</v>
      </c>
      <c r="E3660" s="107">
        <v>42530</v>
      </c>
      <c r="F3660" s="108">
        <v>42544</v>
      </c>
      <c r="G3660" s="109">
        <v>92000</v>
      </c>
      <c r="H3660" s="109">
        <v>45.37</v>
      </c>
      <c r="I3660" s="109">
        <v>0</v>
      </c>
      <c r="J3660" s="109">
        <f t="shared" si="57"/>
        <v>92045.37</v>
      </c>
    </row>
    <row r="3661" spans="1:10" s="102" customFormat="1" ht="18" customHeight="1" x14ac:dyDescent="0.2">
      <c r="A3661" s="106" t="s">
        <v>32</v>
      </c>
      <c r="B3661" s="106" t="s">
        <v>13</v>
      </c>
      <c r="C3661" s="107">
        <v>13802</v>
      </c>
      <c r="D3661" s="107">
        <v>43016</v>
      </c>
      <c r="E3661" s="107">
        <v>43019</v>
      </c>
      <c r="F3661" s="108">
        <v>43075</v>
      </c>
      <c r="G3661" s="109">
        <v>30000</v>
      </c>
      <c r="H3661" s="109">
        <v>48.49</v>
      </c>
      <c r="I3661" s="109">
        <v>0</v>
      </c>
      <c r="J3661" s="109">
        <f t="shared" si="57"/>
        <v>30048.49</v>
      </c>
    </row>
    <row r="3662" spans="1:10" s="102" customFormat="1" ht="18" customHeight="1" x14ac:dyDescent="0.2">
      <c r="A3662" s="106" t="s">
        <v>31</v>
      </c>
      <c r="B3662" s="106" t="s">
        <v>13</v>
      </c>
      <c r="C3662" s="107">
        <v>18787</v>
      </c>
      <c r="D3662" s="107">
        <v>42405</v>
      </c>
      <c r="E3662" s="107">
        <v>42411</v>
      </c>
      <c r="F3662" s="108">
        <v>43577</v>
      </c>
      <c r="G3662" s="109">
        <v>60000</v>
      </c>
      <c r="H3662" s="109">
        <v>41.67</v>
      </c>
      <c r="I3662" s="109">
        <v>0</v>
      </c>
      <c r="J3662" s="109">
        <f t="shared" si="57"/>
        <v>60041.67</v>
      </c>
    </row>
    <row r="3663" spans="1:10" s="102" customFormat="1" ht="18" customHeight="1" x14ac:dyDescent="0.2">
      <c r="A3663" s="106" t="s">
        <v>37</v>
      </c>
      <c r="B3663" s="106" t="s">
        <v>13</v>
      </c>
      <c r="C3663" s="107">
        <v>18787</v>
      </c>
      <c r="D3663" s="107">
        <v>42405</v>
      </c>
      <c r="E3663" s="107">
        <v>42426</v>
      </c>
      <c r="F3663" s="108">
        <v>42430</v>
      </c>
      <c r="G3663" s="109">
        <v>20000</v>
      </c>
      <c r="H3663" s="109">
        <f>6.94+6.94</f>
        <v>13.88</v>
      </c>
      <c r="I3663" s="109">
        <v>0</v>
      </c>
      <c r="J3663" s="109">
        <f t="shared" si="57"/>
        <v>20013.88</v>
      </c>
    </row>
    <row r="3664" spans="1:10" s="102" customFormat="1" ht="18" customHeight="1" x14ac:dyDescent="0.2">
      <c r="A3664" s="106" t="s">
        <v>33</v>
      </c>
      <c r="B3664" s="106" t="s">
        <v>13</v>
      </c>
      <c r="C3664" s="107">
        <v>18787</v>
      </c>
      <c r="D3664" s="107">
        <v>42405</v>
      </c>
      <c r="E3664" s="107">
        <v>42411</v>
      </c>
      <c r="F3664" s="108">
        <v>43577</v>
      </c>
      <c r="G3664" s="109">
        <v>60000</v>
      </c>
      <c r="H3664" s="109">
        <v>41.67</v>
      </c>
      <c r="I3664" s="109">
        <v>0</v>
      </c>
      <c r="J3664" s="109">
        <f t="shared" si="57"/>
        <v>60041.67</v>
      </c>
    </row>
    <row r="3665" spans="1:10" s="102" customFormat="1" ht="18" customHeight="1" x14ac:dyDescent="0.2">
      <c r="A3665" s="106" t="s">
        <v>32</v>
      </c>
      <c r="B3665" s="106" t="s">
        <v>13</v>
      </c>
      <c r="C3665" s="107">
        <v>10367</v>
      </c>
      <c r="D3665" s="107">
        <v>42326</v>
      </c>
      <c r="E3665" s="107">
        <v>42349</v>
      </c>
      <c r="F3665" s="108">
        <v>42361</v>
      </c>
      <c r="G3665" s="109">
        <v>22500</v>
      </c>
      <c r="H3665" s="109">
        <v>21.88</v>
      </c>
      <c r="I3665" s="109">
        <v>0</v>
      </c>
      <c r="J3665" s="109">
        <f t="shared" si="57"/>
        <v>22521.88</v>
      </c>
    </row>
    <row r="3666" spans="1:10" s="102" customFormat="1" ht="18" customHeight="1" x14ac:dyDescent="0.2">
      <c r="A3666" s="106" t="s">
        <v>37</v>
      </c>
      <c r="B3666" s="106" t="s">
        <v>13</v>
      </c>
      <c r="C3666" s="107">
        <v>22211</v>
      </c>
      <c r="D3666" s="107">
        <v>43392</v>
      </c>
      <c r="E3666" s="107">
        <v>43405</v>
      </c>
      <c r="F3666" s="108">
        <v>43406</v>
      </c>
      <c r="G3666" s="109">
        <v>20000</v>
      </c>
      <c r="H3666" s="109">
        <f>3.84+3.84</f>
        <v>7.68</v>
      </c>
      <c r="I3666" s="109">
        <v>0</v>
      </c>
      <c r="J3666" s="109">
        <f t="shared" si="57"/>
        <v>20007.68</v>
      </c>
    </row>
    <row r="3667" spans="1:10" s="102" customFormat="1" ht="18" customHeight="1" x14ac:dyDescent="0.2">
      <c r="A3667" s="106" t="s">
        <v>32</v>
      </c>
      <c r="B3667" s="106" t="s">
        <v>13</v>
      </c>
      <c r="C3667" s="107">
        <v>12313</v>
      </c>
      <c r="D3667" s="107">
        <v>42160</v>
      </c>
      <c r="E3667" s="107">
        <v>42194</v>
      </c>
      <c r="F3667" s="108">
        <v>42227</v>
      </c>
      <c r="G3667" s="109">
        <v>12500</v>
      </c>
      <c r="H3667" s="109">
        <v>23.26</v>
      </c>
      <c r="I3667" s="109">
        <v>0</v>
      </c>
      <c r="J3667" s="109">
        <f t="shared" si="57"/>
        <v>12523.26</v>
      </c>
    </row>
    <row r="3668" spans="1:10" s="102" customFormat="1" ht="18" customHeight="1" x14ac:dyDescent="0.2">
      <c r="A3668" s="106" t="s">
        <v>32</v>
      </c>
      <c r="B3668" s="106" t="s">
        <v>17</v>
      </c>
      <c r="C3668" s="107">
        <v>12957</v>
      </c>
      <c r="D3668" s="107">
        <v>43113</v>
      </c>
      <c r="E3668" s="107">
        <v>43123</v>
      </c>
      <c r="F3668" s="108">
        <v>43145</v>
      </c>
      <c r="G3668" s="109">
        <v>17000</v>
      </c>
      <c r="H3668" s="109">
        <v>10.83</v>
      </c>
      <c r="I3668" s="109">
        <v>0</v>
      </c>
      <c r="J3668" s="109">
        <f t="shared" si="57"/>
        <v>17010.830000000002</v>
      </c>
    </row>
    <row r="3669" spans="1:10" s="102" customFormat="1" ht="18" customHeight="1" x14ac:dyDescent="0.2">
      <c r="A3669" s="106" t="s">
        <v>32</v>
      </c>
      <c r="B3669" s="106" t="s">
        <v>13</v>
      </c>
      <c r="C3669" s="107">
        <v>16765</v>
      </c>
      <c r="D3669" s="107">
        <v>42727</v>
      </c>
      <c r="E3669" s="107">
        <v>42732</v>
      </c>
      <c r="F3669" s="108">
        <v>42746</v>
      </c>
      <c r="G3669" s="109">
        <v>34500</v>
      </c>
      <c r="H3669" s="109">
        <v>17.96</v>
      </c>
      <c r="I3669" s="109">
        <v>0</v>
      </c>
      <c r="J3669" s="109">
        <f t="shared" si="57"/>
        <v>34517.96</v>
      </c>
    </row>
    <row r="3670" spans="1:10" s="102" customFormat="1" ht="18" customHeight="1" x14ac:dyDescent="0.2">
      <c r="A3670" s="106" t="s">
        <v>32</v>
      </c>
      <c r="B3670" s="106" t="s">
        <v>17</v>
      </c>
      <c r="C3670" s="107">
        <v>14597</v>
      </c>
      <c r="D3670" s="107">
        <v>42482</v>
      </c>
      <c r="E3670" s="107">
        <v>42503</v>
      </c>
      <c r="F3670" s="108">
        <v>43080</v>
      </c>
      <c r="G3670" s="109">
        <v>18000</v>
      </c>
      <c r="H3670" s="109">
        <v>197.63000000000002</v>
      </c>
      <c r="I3670" s="109">
        <v>0</v>
      </c>
      <c r="J3670" s="109">
        <f t="shared" si="57"/>
        <v>18197.63</v>
      </c>
    </row>
    <row r="3671" spans="1:10" s="102" customFormat="1" ht="18" customHeight="1" x14ac:dyDescent="0.2">
      <c r="A3671" s="106" t="s">
        <v>37</v>
      </c>
      <c r="B3671" s="106" t="s">
        <v>17</v>
      </c>
      <c r="C3671" s="107">
        <v>15620</v>
      </c>
      <c r="D3671" s="107">
        <v>41846</v>
      </c>
      <c r="E3671" s="107">
        <v>41862</v>
      </c>
      <c r="F3671" s="108">
        <v>41864</v>
      </c>
      <c r="G3671" s="109">
        <v>20000</v>
      </c>
      <c r="H3671" s="109">
        <v>10</v>
      </c>
      <c r="I3671" s="109">
        <v>0</v>
      </c>
      <c r="J3671" s="109">
        <f t="shared" si="57"/>
        <v>20010</v>
      </c>
    </row>
    <row r="3672" spans="1:10" s="102" customFormat="1" ht="18" customHeight="1" x14ac:dyDescent="0.2">
      <c r="A3672" s="106" t="s">
        <v>32</v>
      </c>
      <c r="B3672" s="106" t="s">
        <v>13</v>
      </c>
      <c r="C3672" s="107">
        <v>9275</v>
      </c>
      <c r="D3672" s="107">
        <v>42729</v>
      </c>
      <c r="E3672" s="107">
        <v>42733</v>
      </c>
      <c r="F3672" s="108">
        <v>42752</v>
      </c>
      <c r="G3672" s="109">
        <v>14000</v>
      </c>
      <c r="H3672" s="109">
        <v>8.82</v>
      </c>
      <c r="I3672" s="109">
        <v>0</v>
      </c>
      <c r="J3672" s="109">
        <f t="shared" si="57"/>
        <v>14008.82</v>
      </c>
    </row>
    <row r="3673" spans="1:10" s="102" customFormat="1" ht="18" customHeight="1" x14ac:dyDescent="0.2">
      <c r="A3673" s="106" t="s">
        <v>32</v>
      </c>
      <c r="B3673" s="106" t="s">
        <v>13</v>
      </c>
      <c r="C3673" s="107">
        <v>20785</v>
      </c>
      <c r="D3673" s="107">
        <v>41897</v>
      </c>
      <c r="E3673" s="107">
        <v>41915</v>
      </c>
      <c r="F3673" s="108">
        <v>41983</v>
      </c>
      <c r="G3673" s="109">
        <v>49000</v>
      </c>
      <c r="H3673" s="109">
        <v>117.06</v>
      </c>
      <c r="I3673" s="109">
        <v>0</v>
      </c>
      <c r="J3673" s="109">
        <f t="shared" si="57"/>
        <v>49117.06</v>
      </c>
    </row>
    <row r="3674" spans="1:10" s="102" customFormat="1" ht="18" customHeight="1" x14ac:dyDescent="0.2">
      <c r="A3674" s="106" t="s">
        <v>35</v>
      </c>
      <c r="B3674" s="106" t="s">
        <v>13</v>
      </c>
      <c r="C3674" s="107">
        <v>20785</v>
      </c>
      <c r="D3674" s="107">
        <v>41897</v>
      </c>
      <c r="E3674" s="107">
        <v>41915</v>
      </c>
      <c r="F3674" s="108">
        <v>41983</v>
      </c>
      <c r="G3674" s="109">
        <v>49000</v>
      </c>
      <c r="H3674" s="109">
        <v>117.06</v>
      </c>
      <c r="I3674" s="109">
        <v>0</v>
      </c>
      <c r="J3674" s="109">
        <f t="shared" si="57"/>
        <v>49117.06</v>
      </c>
    </row>
    <row r="3675" spans="1:10" s="102" customFormat="1" ht="18" customHeight="1" x14ac:dyDescent="0.2">
      <c r="A3675" s="106" t="s">
        <v>39</v>
      </c>
      <c r="B3675" s="106" t="s">
        <v>13</v>
      </c>
      <c r="C3675" s="107">
        <v>20785</v>
      </c>
      <c r="D3675" s="107">
        <v>41897</v>
      </c>
      <c r="E3675" s="107">
        <v>41915</v>
      </c>
      <c r="F3675" s="108">
        <v>41983</v>
      </c>
      <c r="G3675" s="109">
        <v>147000</v>
      </c>
      <c r="H3675" s="109">
        <v>351.17</v>
      </c>
      <c r="I3675" s="109">
        <v>0</v>
      </c>
      <c r="J3675" s="109">
        <f t="shared" si="57"/>
        <v>147351.17000000001</v>
      </c>
    </row>
    <row r="3676" spans="1:10" s="102" customFormat="1" ht="18" customHeight="1" x14ac:dyDescent="0.2">
      <c r="A3676" s="106" t="s">
        <v>32</v>
      </c>
      <c r="B3676" s="106" t="s">
        <v>17</v>
      </c>
      <c r="C3676" s="107">
        <v>17510</v>
      </c>
      <c r="D3676" s="107">
        <v>42834</v>
      </c>
      <c r="E3676" s="107">
        <v>42850</v>
      </c>
      <c r="F3676" s="108">
        <v>42860</v>
      </c>
      <c r="G3676" s="109">
        <v>21000</v>
      </c>
      <c r="H3676" s="109">
        <v>14.96</v>
      </c>
      <c r="I3676" s="109">
        <v>0</v>
      </c>
      <c r="J3676" s="109">
        <f t="shared" si="57"/>
        <v>21014.959999999999</v>
      </c>
    </row>
    <row r="3677" spans="1:10" s="102" customFormat="1" ht="18" customHeight="1" x14ac:dyDescent="0.2">
      <c r="A3677" s="106" t="s">
        <v>32</v>
      </c>
      <c r="B3677" s="106" t="s">
        <v>17</v>
      </c>
      <c r="C3677" s="107">
        <v>16571</v>
      </c>
      <c r="D3677" s="107">
        <v>41781</v>
      </c>
      <c r="E3677" s="107">
        <v>41788</v>
      </c>
      <c r="F3677" s="108">
        <v>41822</v>
      </c>
      <c r="G3677" s="109">
        <v>35000</v>
      </c>
      <c r="H3677" s="109">
        <v>39.869999999999997</v>
      </c>
      <c r="I3677" s="109">
        <v>0</v>
      </c>
      <c r="J3677" s="109">
        <f t="shared" si="57"/>
        <v>35039.870000000003</v>
      </c>
    </row>
    <row r="3678" spans="1:10" s="102" customFormat="1" ht="18" customHeight="1" x14ac:dyDescent="0.2">
      <c r="A3678" s="106" t="s">
        <v>31</v>
      </c>
      <c r="B3678" s="106" t="s">
        <v>17</v>
      </c>
      <c r="C3678" s="107">
        <v>21528</v>
      </c>
      <c r="D3678" s="107">
        <v>42569</v>
      </c>
      <c r="E3678" s="107">
        <v>42571</v>
      </c>
      <c r="F3678" s="108">
        <v>42583</v>
      </c>
      <c r="G3678" s="109">
        <v>51000</v>
      </c>
      <c r="H3678" s="109">
        <v>19.559999999999999</v>
      </c>
      <c r="I3678" s="109">
        <v>0</v>
      </c>
      <c r="J3678" s="109">
        <f t="shared" si="57"/>
        <v>51019.56</v>
      </c>
    </row>
    <row r="3679" spans="1:10" s="102" customFormat="1" ht="18" customHeight="1" x14ac:dyDescent="0.2">
      <c r="A3679" s="106" t="s">
        <v>33</v>
      </c>
      <c r="B3679" s="106" t="s">
        <v>17</v>
      </c>
      <c r="C3679" s="107">
        <v>21528</v>
      </c>
      <c r="D3679" s="107">
        <v>42569</v>
      </c>
      <c r="E3679" s="107">
        <v>42571</v>
      </c>
      <c r="F3679" s="108">
        <v>42583</v>
      </c>
      <c r="G3679" s="109">
        <v>51000</v>
      </c>
      <c r="H3679" s="109">
        <v>19.559999999999999</v>
      </c>
      <c r="I3679" s="109">
        <v>0</v>
      </c>
      <c r="J3679" s="109">
        <f t="shared" si="57"/>
        <v>51019.56</v>
      </c>
    </row>
    <row r="3680" spans="1:10" s="102" customFormat="1" ht="18" customHeight="1" x14ac:dyDescent="0.2">
      <c r="A3680" s="106" t="s">
        <v>32</v>
      </c>
      <c r="B3680" s="106" t="s">
        <v>13</v>
      </c>
      <c r="C3680" s="107">
        <v>11636</v>
      </c>
      <c r="D3680" s="107">
        <v>42898</v>
      </c>
      <c r="E3680" s="107">
        <v>42906</v>
      </c>
      <c r="F3680" s="108">
        <v>42923</v>
      </c>
      <c r="G3680" s="109">
        <v>31000</v>
      </c>
      <c r="H3680" s="109">
        <v>21.23</v>
      </c>
      <c r="I3680" s="109">
        <v>0</v>
      </c>
      <c r="J3680" s="109">
        <f t="shared" si="57"/>
        <v>31021.23</v>
      </c>
    </row>
    <row r="3681" spans="1:10" s="102" customFormat="1" ht="18" customHeight="1" x14ac:dyDescent="0.2">
      <c r="A3681" s="106" t="s">
        <v>32</v>
      </c>
      <c r="B3681" s="106" t="s">
        <v>13</v>
      </c>
      <c r="C3681" s="107">
        <v>11446</v>
      </c>
      <c r="D3681" s="107">
        <v>42154</v>
      </c>
      <c r="E3681" s="107">
        <v>42158</v>
      </c>
      <c r="F3681" s="108">
        <v>42166</v>
      </c>
      <c r="G3681" s="109">
        <v>12000</v>
      </c>
      <c r="H3681" s="109">
        <v>4</v>
      </c>
      <c r="I3681" s="109">
        <v>0</v>
      </c>
      <c r="J3681" s="109">
        <f t="shared" si="57"/>
        <v>12004</v>
      </c>
    </row>
    <row r="3682" spans="1:10" s="102" customFormat="1" ht="18" customHeight="1" x14ac:dyDescent="0.2">
      <c r="A3682" s="106" t="s">
        <v>32</v>
      </c>
      <c r="B3682" s="106" t="s">
        <v>17</v>
      </c>
      <c r="C3682" s="107">
        <v>13766</v>
      </c>
      <c r="D3682" s="107">
        <v>42600</v>
      </c>
      <c r="E3682" s="107">
        <v>42604</v>
      </c>
      <c r="F3682" s="108">
        <v>42620</v>
      </c>
      <c r="G3682" s="109">
        <v>22000</v>
      </c>
      <c r="H3682" s="109">
        <v>12.06</v>
      </c>
      <c r="I3682" s="109">
        <v>0</v>
      </c>
      <c r="J3682" s="109">
        <f t="shared" si="57"/>
        <v>22012.06</v>
      </c>
    </row>
    <row r="3683" spans="1:10" s="102" customFormat="1" ht="18" customHeight="1" x14ac:dyDescent="0.2">
      <c r="A3683" s="106" t="s">
        <v>37</v>
      </c>
      <c r="B3683" s="106" t="s">
        <v>13</v>
      </c>
      <c r="C3683" s="107">
        <v>15424</v>
      </c>
      <c r="D3683" s="107">
        <v>42073</v>
      </c>
      <c r="E3683" s="107">
        <v>42090</v>
      </c>
      <c r="F3683" s="108">
        <v>42109</v>
      </c>
      <c r="G3683" s="109">
        <v>20000</v>
      </c>
      <c r="H3683" s="109">
        <v>20</v>
      </c>
      <c r="I3683" s="109">
        <v>0</v>
      </c>
      <c r="J3683" s="109">
        <f t="shared" si="57"/>
        <v>20020</v>
      </c>
    </row>
    <row r="3684" spans="1:10" s="102" customFormat="1" ht="18" customHeight="1" x14ac:dyDescent="0.2">
      <c r="A3684" s="106" t="s">
        <v>32</v>
      </c>
      <c r="B3684" s="106" t="s">
        <v>13</v>
      </c>
      <c r="C3684" s="107">
        <v>10616</v>
      </c>
      <c r="D3684" s="107">
        <v>41873</v>
      </c>
      <c r="E3684" s="107">
        <v>41878</v>
      </c>
      <c r="F3684" s="108">
        <v>41901</v>
      </c>
      <c r="G3684" s="109">
        <v>20500</v>
      </c>
      <c r="H3684" s="109">
        <v>15.94</v>
      </c>
      <c r="I3684" s="109">
        <v>0</v>
      </c>
      <c r="J3684" s="109">
        <f t="shared" si="57"/>
        <v>20515.939999999999</v>
      </c>
    </row>
    <row r="3685" spans="1:10" s="102" customFormat="1" ht="18" customHeight="1" x14ac:dyDescent="0.2">
      <c r="A3685" s="106" t="s">
        <v>32</v>
      </c>
      <c r="B3685" s="106" t="s">
        <v>13</v>
      </c>
      <c r="C3685" s="107">
        <v>11716</v>
      </c>
      <c r="D3685" s="107">
        <v>43326</v>
      </c>
      <c r="E3685" s="107">
        <v>43341</v>
      </c>
      <c r="F3685" s="108">
        <v>43367</v>
      </c>
      <c r="G3685" s="109">
        <v>44500</v>
      </c>
      <c r="H3685" s="109">
        <v>49.99</v>
      </c>
      <c r="I3685" s="109">
        <v>0</v>
      </c>
      <c r="J3685" s="109">
        <f t="shared" si="57"/>
        <v>44549.99</v>
      </c>
    </row>
    <row r="3686" spans="1:10" s="102" customFormat="1" ht="18" customHeight="1" x14ac:dyDescent="0.2">
      <c r="A3686" s="106" t="s">
        <v>32</v>
      </c>
      <c r="B3686" s="106" t="s">
        <v>17</v>
      </c>
      <c r="C3686" s="107">
        <v>11309</v>
      </c>
      <c r="D3686" s="107">
        <v>41756</v>
      </c>
      <c r="E3686" s="107">
        <v>41820</v>
      </c>
      <c r="F3686" s="108">
        <v>41899</v>
      </c>
      <c r="G3686" s="109">
        <v>11500</v>
      </c>
      <c r="H3686" s="109">
        <v>45.69</v>
      </c>
      <c r="I3686" s="109">
        <v>0</v>
      </c>
      <c r="J3686" s="109">
        <f t="shared" si="57"/>
        <v>11545.69</v>
      </c>
    </row>
    <row r="3687" spans="1:10" s="102" customFormat="1" ht="18" customHeight="1" x14ac:dyDescent="0.2">
      <c r="A3687" s="106" t="s">
        <v>32</v>
      </c>
      <c r="B3687" s="106" t="s">
        <v>13</v>
      </c>
      <c r="C3687" s="107">
        <v>14277</v>
      </c>
      <c r="D3687" s="107">
        <v>43358</v>
      </c>
      <c r="E3687" s="107">
        <v>43375</v>
      </c>
      <c r="F3687" s="108">
        <v>43392</v>
      </c>
      <c r="G3687" s="109">
        <v>16000</v>
      </c>
      <c r="H3687" s="109">
        <v>14.9</v>
      </c>
      <c r="I3687" s="109">
        <v>0</v>
      </c>
      <c r="J3687" s="109">
        <f t="shared" si="57"/>
        <v>16014.9</v>
      </c>
    </row>
    <row r="3688" spans="1:10" s="102" customFormat="1" ht="18" customHeight="1" x14ac:dyDescent="0.2">
      <c r="A3688" s="106" t="s">
        <v>32</v>
      </c>
      <c r="B3688" s="106" t="s">
        <v>13</v>
      </c>
      <c r="C3688" s="107">
        <v>9218</v>
      </c>
      <c r="D3688" s="107">
        <v>42651</v>
      </c>
      <c r="E3688" s="107">
        <v>42654</v>
      </c>
      <c r="F3688" s="108">
        <v>42668</v>
      </c>
      <c r="G3688" s="109">
        <v>12500</v>
      </c>
      <c r="H3688" s="109">
        <v>5.82</v>
      </c>
      <c r="I3688" s="109">
        <v>0</v>
      </c>
      <c r="J3688" s="109">
        <f t="shared" si="57"/>
        <v>12505.82</v>
      </c>
    </row>
    <row r="3689" spans="1:10" s="102" customFormat="1" ht="18" customHeight="1" x14ac:dyDescent="0.2">
      <c r="A3689" s="106" t="s">
        <v>32</v>
      </c>
      <c r="B3689" s="106" t="s">
        <v>13</v>
      </c>
      <c r="C3689" s="107">
        <v>7116</v>
      </c>
      <c r="D3689" s="107">
        <v>42465</v>
      </c>
      <c r="E3689" s="107">
        <v>42473</v>
      </c>
      <c r="F3689" s="108">
        <v>42488</v>
      </c>
      <c r="G3689" s="109">
        <v>24500</v>
      </c>
      <c r="H3689" s="109">
        <v>15.44</v>
      </c>
      <c r="I3689" s="109">
        <v>0</v>
      </c>
      <c r="J3689" s="109">
        <f t="shared" si="57"/>
        <v>24515.439999999999</v>
      </c>
    </row>
    <row r="3690" spans="1:10" s="102" customFormat="1" ht="18" customHeight="1" x14ac:dyDescent="0.2">
      <c r="A3690" s="106" t="s">
        <v>32</v>
      </c>
      <c r="B3690" s="106" t="s">
        <v>13</v>
      </c>
      <c r="C3690" s="107">
        <v>7701</v>
      </c>
      <c r="D3690" s="107">
        <v>41837</v>
      </c>
      <c r="E3690" s="107">
        <v>41842</v>
      </c>
      <c r="F3690" s="108">
        <v>41858</v>
      </c>
      <c r="G3690" s="109">
        <v>17500</v>
      </c>
      <c r="H3690" s="109">
        <v>10.210000000000001</v>
      </c>
      <c r="I3690" s="109">
        <v>0</v>
      </c>
      <c r="J3690" s="109">
        <f t="shared" si="57"/>
        <v>17510.21</v>
      </c>
    </row>
    <row r="3691" spans="1:10" s="102" customFormat="1" ht="18" customHeight="1" x14ac:dyDescent="0.2">
      <c r="A3691" s="106" t="s">
        <v>32</v>
      </c>
      <c r="B3691" s="106" t="s">
        <v>13</v>
      </c>
      <c r="C3691" s="107">
        <v>15490</v>
      </c>
      <c r="D3691" s="107">
        <v>42858</v>
      </c>
      <c r="E3691" s="107">
        <v>42865</v>
      </c>
      <c r="F3691" s="108">
        <v>42881</v>
      </c>
      <c r="G3691" s="109">
        <v>28500</v>
      </c>
      <c r="H3691" s="109">
        <v>17.96</v>
      </c>
      <c r="I3691" s="109">
        <v>0</v>
      </c>
      <c r="J3691" s="109">
        <f t="shared" si="57"/>
        <v>28517.96</v>
      </c>
    </row>
    <row r="3692" spans="1:10" s="102" customFormat="1" ht="18" customHeight="1" x14ac:dyDescent="0.2">
      <c r="A3692" s="106" t="s">
        <v>32</v>
      </c>
      <c r="B3692" s="106" t="s">
        <v>17</v>
      </c>
      <c r="C3692" s="107">
        <v>11868</v>
      </c>
      <c r="D3692" s="107">
        <v>42131</v>
      </c>
      <c r="E3692" s="107">
        <v>42137</v>
      </c>
      <c r="F3692" s="108">
        <v>42164</v>
      </c>
      <c r="G3692" s="109">
        <v>8000</v>
      </c>
      <c r="H3692" s="109">
        <v>7.32</v>
      </c>
      <c r="I3692" s="109">
        <v>0</v>
      </c>
      <c r="J3692" s="109">
        <f t="shared" si="57"/>
        <v>8007.32</v>
      </c>
    </row>
    <row r="3693" spans="1:10" s="102" customFormat="1" ht="18" customHeight="1" x14ac:dyDescent="0.2">
      <c r="A3693" s="106" t="s">
        <v>32</v>
      </c>
      <c r="B3693" s="106" t="s">
        <v>17</v>
      </c>
      <c r="C3693" s="107">
        <v>10235</v>
      </c>
      <c r="D3693" s="107">
        <v>42188</v>
      </c>
      <c r="E3693" s="107">
        <v>42208</v>
      </c>
      <c r="F3693" s="108">
        <v>42229</v>
      </c>
      <c r="G3693" s="109">
        <v>15000</v>
      </c>
      <c r="H3693" s="109">
        <v>17.079999999999998</v>
      </c>
      <c r="I3693" s="109">
        <v>0</v>
      </c>
      <c r="J3693" s="109">
        <f t="shared" si="57"/>
        <v>15017.08</v>
      </c>
    </row>
    <row r="3694" spans="1:10" s="102" customFormat="1" ht="18" customHeight="1" x14ac:dyDescent="0.2">
      <c r="A3694" s="106" t="s">
        <v>32</v>
      </c>
      <c r="B3694" s="106" t="s">
        <v>13</v>
      </c>
      <c r="C3694" s="107">
        <v>18436</v>
      </c>
      <c r="D3694" s="107">
        <v>43286</v>
      </c>
      <c r="E3694" s="107">
        <v>43287</v>
      </c>
      <c r="F3694" s="108">
        <v>43322</v>
      </c>
      <c r="G3694" s="109">
        <v>27000</v>
      </c>
      <c r="H3694" s="109">
        <v>26.63</v>
      </c>
      <c r="I3694" s="109">
        <v>0</v>
      </c>
      <c r="J3694" s="109">
        <f t="shared" si="57"/>
        <v>27026.63</v>
      </c>
    </row>
    <row r="3695" spans="1:10" s="102" customFormat="1" ht="18" customHeight="1" x14ac:dyDescent="0.2">
      <c r="A3695" s="106" t="s">
        <v>32</v>
      </c>
      <c r="B3695" s="106" t="s">
        <v>13</v>
      </c>
      <c r="C3695" s="107">
        <v>12037</v>
      </c>
      <c r="D3695" s="107">
        <v>42823</v>
      </c>
      <c r="E3695" s="107">
        <v>42825</v>
      </c>
      <c r="F3695" s="108">
        <v>42838</v>
      </c>
      <c r="G3695" s="109">
        <v>17500</v>
      </c>
      <c r="H3695" s="109">
        <v>7.19</v>
      </c>
      <c r="I3695" s="109">
        <v>0</v>
      </c>
      <c r="J3695" s="109">
        <f t="shared" si="57"/>
        <v>17507.189999999999</v>
      </c>
    </row>
    <row r="3696" spans="1:10" s="102" customFormat="1" ht="18" customHeight="1" x14ac:dyDescent="0.2">
      <c r="A3696" s="106" t="s">
        <v>32</v>
      </c>
      <c r="B3696" s="106" t="s">
        <v>13</v>
      </c>
      <c r="C3696" s="107">
        <v>12082</v>
      </c>
      <c r="D3696" s="107">
        <v>42370</v>
      </c>
      <c r="E3696" s="107">
        <v>42381</v>
      </c>
      <c r="F3696" s="108">
        <v>42430</v>
      </c>
      <c r="G3696" s="109">
        <v>36500</v>
      </c>
      <c r="H3696" s="109">
        <v>60.83</v>
      </c>
      <c r="I3696" s="109">
        <v>0</v>
      </c>
      <c r="J3696" s="109">
        <f t="shared" si="57"/>
        <v>36560.83</v>
      </c>
    </row>
    <row r="3697" spans="1:10" s="102" customFormat="1" ht="18" customHeight="1" x14ac:dyDescent="0.2">
      <c r="A3697" s="106" t="s">
        <v>32</v>
      </c>
      <c r="B3697" s="106" t="s">
        <v>17</v>
      </c>
      <c r="C3697" s="107">
        <v>8664</v>
      </c>
      <c r="D3697" s="107">
        <v>42744</v>
      </c>
      <c r="E3697" s="107">
        <v>42772</v>
      </c>
      <c r="F3697" s="108">
        <v>42845</v>
      </c>
      <c r="G3697" s="109">
        <v>5500</v>
      </c>
      <c r="H3697" s="109">
        <v>15.21</v>
      </c>
      <c r="I3697" s="109">
        <v>0</v>
      </c>
      <c r="J3697" s="109">
        <f t="shared" si="57"/>
        <v>5515.21</v>
      </c>
    </row>
    <row r="3698" spans="1:10" s="102" customFormat="1" ht="18" customHeight="1" x14ac:dyDescent="0.2">
      <c r="A3698" s="106" t="s">
        <v>32</v>
      </c>
      <c r="B3698" s="106" t="s">
        <v>13</v>
      </c>
      <c r="C3698" s="107">
        <v>12212</v>
      </c>
      <c r="D3698" s="107">
        <v>41717</v>
      </c>
      <c r="E3698" s="107">
        <v>41723</v>
      </c>
      <c r="F3698" s="108">
        <v>41737</v>
      </c>
      <c r="G3698" s="109">
        <v>66000</v>
      </c>
      <c r="H3698" s="109">
        <v>36.67</v>
      </c>
      <c r="I3698" s="109">
        <v>0</v>
      </c>
      <c r="J3698" s="109">
        <f t="shared" si="57"/>
        <v>66036.67</v>
      </c>
    </row>
    <row r="3699" spans="1:10" s="102" customFormat="1" ht="18" customHeight="1" x14ac:dyDescent="0.2">
      <c r="A3699" s="106" t="s">
        <v>40</v>
      </c>
      <c r="B3699" s="106" t="s">
        <v>13</v>
      </c>
      <c r="C3699" s="107">
        <v>33102</v>
      </c>
      <c r="D3699" s="107">
        <v>42461</v>
      </c>
      <c r="E3699" s="107">
        <v>42479</v>
      </c>
      <c r="F3699" s="108">
        <v>42493</v>
      </c>
      <c r="G3699" s="109">
        <v>10000</v>
      </c>
      <c r="H3699" s="109">
        <f>4.38+4.38</f>
        <v>8.76</v>
      </c>
      <c r="I3699" s="109">
        <v>0</v>
      </c>
      <c r="J3699" s="109">
        <f t="shared" si="57"/>
        <v>10008.76</v>
      </c>
    </row>
    <row r="3700" spans="1:10" s="102" customFormat="1" ht="18" customHeight="1" x14ac:dyDescent="0.2">
      <c r="A3700" s="106" t="s">
        <v>37</v>
      </c>
      <c r="B3700" s="106" t="s">
        <v>13</v>
      </c>
      <c r="C3700" s="107">
        <v>18149</v>
      </c>
      <c r="D3700" s="107">
        <v>42385</v>
      </c>
      <c r="E3700" s="107">
        <v>42396</v>
      </c>
      <c r="F3700" s="108">
        <v>42397</v>
      </c>
      <c r="G3700" s="109">
        <v>20000</v>
      </c>
      <c r="H3700" s="109">
        <v>6.66</v>
      </c>
      <c r="I3700" s="109">
        <v>0</v>
      </c>
      <c r="J3700" s="109">
        <f t="shared" si="57"/>
        <v>20006.66</v>
      </c>
    </row>
    <row r="3701" spans="1:10" s="102" customFormat="1" ht="18" customHeight="1" x14ac:dyDescent="0.2">
      <c r="A3701" s="106" t="s">
        <v>31</v>
      </c>
      <c r="B3701" s="106" t="s">
        <v>17</v>
      </c>
      <c r="C3701" s="107">
        <v>21140</v>
      </c>
      <c r="D3701" s="107">
        <v>42459</v>
      </c>
      <c r="E3701" s="107">
        <v>42461</v>
      </c>
      <c r="F3701" s="108">
        <v>42493</v>
      </c>
      <c r="G3701" s="109">
        <v>56000</v>
      </c>
      <c r="H3701" s="109">
        <v>52.16</v>
      </c>
      <c r="I3701" s="109">
        <v>0</v>
      </c>
      <c r="J3701" s="109">
        <f t="shared" si="57"/>
        <v>56052.160000000003</v>
      </c>
    </row>
    <row r="3702" spans="1:10" s="102" customFormat="1" ht="18" customHeight="1" x14ac:dyDescent="0.2">
      <c r="A3702" s="106" t="s">
        <v>33</v>
      </c>
      <c r="B3702" s="106" t="s">
        <v>17</v>
      </c>
      <c r="C3702" s="107">
        <v>21140</v>
      </c>
      <c r="D3702" s="107">
        <v>42459</v>
      </c>
      <c r="E3702" s="107">
        <v>42461</v>
      </c>
      <c r="F3702" s="108">
        <v>42493</v>
      </c>
      <c r="G3702" s="109">
        <v>56000</v>
      </c>
      <c r="H3702" s="109">
        <v>52.16</v>
      </c>
      <c r="I3702" s="109">
        <v>0</v>
      </c>
      <c r="J3702" s="109">
        <f t="shared" si="57"/>
        <v>56052.160000000003</v>
      </c>
    </row>
    <row r="3703" spans="1:10" s="102" customFormat="1" ht="18" customHeight="1" x14ac:dyDescent="0.2">
      <c r="A3703" s="106" t="s">
        <v>32</v>
      </c>
      <c r="B3703" s="106" t="s">
        <v>17</v>
      </c>
      <c r="C3703" s="107">
        <v>6991</v>
      </c>
      <c r="D3703" s="107">
        <v>42646</v>
      </c>
      <c r="E3703" s="107">
        <v>42654</v>
      </c>
      <c r="F3703" s="108">
        <v>42674</v>
      </c>
      <c r="G3703" s="109">
        <v>23000</v>
      </c>
      <c r="H3703" s="109">
        <v>17.64</v>
      </c>
      <c r="I3703" s="109">
        <v>0</v>
      </c>
      <c r="J3703" s="109">
        <f t="shared" si="57"/>
        <v>23017.64</v>
      </c>
    </row>
    <row r="3704" spans="1:10" s="102" customFormat="1" ht="18" customHeight="1" x14ac:dyDescent="0.2">
      <c r="A3704" s="106" t="s">
        <v>32</v>
      </c>
      <c r="B3704" s="106" t="s">
        <v>13</v>
      </c>
      <c r="C3704" s="107">
        <v>14098</v>
      </c>
      <c r="D3704" s="107">
        <v>41857</v>
      </c>
      <c r="E3704" s="107">
        <v>41864</v>
      </c>
      <c r="F3704" s="108">
        <v>41877</v>
      </c>
      <c r="G3704" s="109">
        <v>12500</v>
      </c>
      <c r="H3704" s="109">
        <v>6.94</v>
      </c>
      <c r="I3704" s="109">
        <v>0</v>
      </c>
      <c r="J3704" s="109">
        <f t="shared" si="57"/>
        <v>12506.94</v>
      </c>
    </row>
    <row r="3705" spans="1:10" s="102" customFormat="1" ht="18" customHeight="1" x14ac:dyDescent="0.2">
      <c r="A3705" s="106" t="s">
        <v>32</v>
      </c>
      <c r="B3705" s="106" t="s">
        <v>17</v>
      </c>
      <c r="C3705" s="107">
        <v>16716</v>
      </c>
      <c r="D3705" s="107">
        <v>41662</v>
      </c>
      <c r="E3705" s="107">
        <v>41684</v>
      </c>
      <c r="F3705" s="108">
        <v>41704</v>
      </c>
      <c r="G3705" s="109">
        <v>30000</v>
      </c>
      <c r="H3705" s="109">
        <v>35</v>
      </c>
      <c r="I3705" s="109">
        <v>0</v>
      </c>
      <c r="J3705" s="109">
        <f t="shared" si="57"/>
        <v>30035</v>
      </c>
    </row>
    <row r="3706" spans="1:10" s="102" customFormat="1" ht="18" customHeight="1" x14ac:dyDescent="0.2">
      <c r="A3706" s="106" t="s">
        <v>32</v>
      </c>
      <c r="B3706" s="106" t="s">
        <v>13</v>
      </c>
      <c r="C3706" s="107">
        <v>8779</v>
      </c>
      <c r="D3706" s="107">
        <v>41819</v>
      </c>
      <c r="E3706" s="107">
        <v>41823</v>
      </c>
      <c r="F3706" s="108">
        <v>42577</v>
      </c>
      <c r="G3706" s="109">
        <v>10500</v>
      </c>
      <c r="H3706" s="109">
        <v>219.33</v>
      </c>
      <c r="I3706" s="109">
        <v>0</v>
      </c>
      <c r="J3706" s="109">
        <f t="shared" si="57"/>
        <v>10719.33</v>
      </c>
    </row>
    <row r="3707" spans="1:10" s="102" customFormat="1" ht="18" customHeight="1" x14ac:dyDescent="0.2">
      <c r="A3707" s="106" t="s">
        <v>32</v>
      </c>
      <c r="B3707" s="106" t="s">
        <v>13</v>
      </c>
      <c r="C3707" s="107">
        <v>12436</v>
      </c>
      <c r="D3707" s="107">
        <v>42425</v>
      </c>
      <c r="E3707" s="107">
        <v>42429</v>
      </c>
      <c r="F3707" s="108">
        <v>42443</v>
      </c>
      <c r="G3707" s="109">
        <v>23000</v>
      </c>
      <c r="H3707" s="109">
        <v>11.5</v>
      </c>
      <c r="I3707" s="109">
        <v>0</v>
      </c>
      <c r="J3707" s="109">
        <f t="shared" si="57"/>
        <v>23011.5</v>
      </c>
    </row>
    <row r="3708" spans="1:10" s="102" customFormat="1" ht="18" customHeight="1" x14ac:dyDescent="0.2">
      <c r="A3708" s="106" t="s">
        <v>32</v>
      </c>
      <c r="B3708" s="106" t="s">
        <v>13</v>
      </c>
      <c r="C3708" s="107">
        <v>9145</v>
      </c>
      <c r="D3708" s="107">
        <v>42200</v>
      </c>
      <c r="E3708" s="107">
        <v>42233</v>
      </c>
      <c r="F3708" s="108">
        <v>42310</v>
      </c>
      <c r="G3708" s="109">
        <v>20000</v>
      </c>
      <c r="H3708" s="109">
        <v>61.11</v>
      </c>
      <c r="I3708" s="109">
        <v>0</v>
      </c>
      <c r="J3708" s="109">
        <f t="shared" si="57"/>
        <v>20061.11</v>
      </c>
    </row>
    <row r="3709" spans="1:10" s="102" customFormat="1" ht="18" customHeight="1" x14ac:dyDescent="0.2">
      <c r="A3709" s="106" t="s">
        <v>31</v>
      </c>
      <c r="B3709" s="106" t="s">
        <v>13</v>
      </c>
      <c r="C3709" s="107">
        <v>20009</v>
      </c>
      <c r="D3709" s="107">
        <v>43177</v>
      </c>
      <c r="E3709" s="107">
        <v>43180</v>
      </c>
      <c r="F3709" s="108">
        <v>43192</v>
      </c>
      <c r="G3709" s="109">
        <v>38000</v>
      </c>
      <c r="H3709" s="109">
        <v>15.62</v>
      </c>
      <c r="I3709" s="109">
        <v>0</v>
      </c>
      <c r="J3709" s="109">
        <f t="shared" si="57"/>
        <v>38015.620000000003</v>
      </c>
    </row>
    <row r="3710" spans="1:10" s="102" customFormat="1" ht="18" customHeight="1" x14ac:dyDescent="0.2">
      <c r="A3710" s="106" t="s">
        <v>33</v>
      </c>
      <c r="B3710" s="106" t="s">
        <v>13</v>
      </c>
      <c r="C3710" s="107">
        <v>20009</v>
      </c>
      <c r="D3710" s="107">
        <v>43177</v>
      </c>
      <c r="E3710" s="107">
        <v>43180</v>
      </c>
      <c r="F3710" s="108">
        <v>43192</v>
      </c>
      <c r="G3710" s="109">
        <v>38000</v>
      </c>
      <c r="H3710" s="109">
        <v>15.62</v>
      </c>
      <c r="I3710" s="109">
        <v>0</v>
      </c>
      <c r="J3710" s="109">
        <f t="shared" si="57"/>
        <v>38015.620000000003</v>
      </c>
    </row>
    <row r="3711" spans="1:10" s="102" customFormat="1" ht="18" customHeight="1" x14ac:dyDescent="0.2">
      <c r="A3711" s="106" t="s">
        <v>170</v>
      </c>
      <c r="B3711" s="106" t="s">
        <v>13</v>
      </c>
      <c r="C3711" s="107">
        <v>20009</v>
      </c>
      <c r="D3711" s="107">
        <v>43177</v>
      </c>
      <c r="E3711" s="107">
        <v>43180</v>
      </c>
      <c r="F3711" s="108">
        <v>43192</v>
      </c>
      <c r="G3711" s="109">
        <v>114000</v>
      </c>
      <c r="H3711" s="109">
        <v>46.85</v>
      </c>
      <c r="I3711" s="109">
        <v>0</v>
      </c>
      <c r="J3711" s="109">
        <f t="shared" si="57"/>
        <v>114046.85</v>
      </c>
    </row>
    <row r="3712" spans="1:10" s="102" customFormat="1" ht="18" customHeight="1" x14ac:dyDescent="0.2">
      <c r="A3712" s="106" t="s">
        <v>32</v>
      </c>
      <c r="B3712" s="106" t="s">
        <v>13</v>
      </c>
      <c r="C3712" s="107">
        <v>5868</v>
      </c>
      <c r="D3712" s="107">
        <v>43209</v>
      </c>
      <c r="E3712" s="107">
        <v>43217</v>
      </c>
      <c r="F3712" s="108">
        <v>43262</v>
      </c>
      <c r="G3712" s="109">
        <v>8500</v>
      </c>
      <c r="H3712" s="109">
        <v>10.01</v>
      </c>
      <c r="I3712" s="109">
        <v>0</v>
      </c>
      <c r="J3712" s="109">
        <f t="shared" si="57"/>
        <v>8510.01</v>
      </c>
    </row>
    <row r="3713" spans="1:10" s="102" customFormat="1" ht="18" customHeight="1" x14ac:dyDescent="0.2">
      <c r="A3713" s="106" t="s">
        <v>32</v>
      </c>
      <c r="B3713" s="106" t="s">
        <v>13</v>
      </c>
      <c r="C3713" s="107">
        <v>17548</v>
      </c>
      <c r="D3713" s="107">
        <v>43452</v>
      </c>
      <c r="E3713" s="107">
        <v>43474</v>
      </c>
      <c r="F3713" s="108">
        <v>43524</v>
      </c>
      <c r="G3713" s="109">
        <v>25500</v>
      </c>
      <c r="H3713" s="109">
        <v>50.3</v>
      </c>
      <c r="I3713" s="109">
        <v>0</v>
      </c>
      <c r="J3713" s="109">
        <f t="shared" si="57"/>
        <v>25550.3</v>
      </c>
    </row>
    <row r="3714" spans="1:10" s="102" customFormat="1" ht="18" customHeight="1" x14ac:dyDescent="0.2">
      <c r="A3714" s="106" t="s">
        <v>40</v>
      </c>
      <c r="B3714" s="106" t="s">
        <v>13</v>
      </c>
      <c r="C3714" s="107">
        <v>36296</v>
      </c>
      <c r="D3714" s="107">
        <v>42444</v>
      </c>
      <c r="E3714" s="107">
        <v>42543</v>
      </c>
      <c r="F3714" s="108">
        <v>42543</v>
      </c>
      <c r="G3714" s="109">
        <v>10000</v>
      </c>
      <c r="H3714" s="109">
        <f>13.56+13.56</f>
        <v>27.12</v>
      </c>
      <c r="I3714" s="109">
        <v>0</v>
      </c>
      <c r="J3714" s="109">
        <f t="shared" si="57"/>
        <v>10027.120000000001</v>
      </c>
    </row>
    <row r="3715" spans="1:10" s="102" customFormat="1" ht="18" customHeight="1" x14ac:dyDescent="0.2">
      <c r="A3715" s="106" t="s">
        <v>32</v>
      </c>
      <c r="B3715" s="106" t="s">
        <v>13</v>
      </c>
      <c r="C3715" s="107">
        <v>13664</v>
      </c>
      <c r="D3715" s="107">
        <v>43039</v>
      </c>
      <c r="E3715" s="107">
        <v>43045</v>
      </c>
      <c r="F3715" s="108">
        <v>43067</v>
      </c>
      <c r="G3715" s="109">
        <v>19500</v>
      </c>
      <c r="H3715" s="109">
        <v>14.96</v>
      </c>
      <c r="I3715" s="109">
        <v>0</v>
      </c>
      <c r="J3715" s="109">
        <f t="shared" si="57"/>
        <v>19514.96</v>
      </c>
    </row>
    <row r="3716" spans="1:10" s="102" customFormat="1" ht="18" customHeight="1" x14ac:dyDescent="0.2">
      <c r="A3716" s="106" t="s">
        <v>32</v>
      </c>
      <c r="B3716" s="106" t="s">
        <v>13</v>
      </c>
      <c r="C3716" s="107">
        <v>12551</v>
      </c>
      <c r="D3716" s="107">
        <v>42657</v>
      </c>
      <c r="E3716" s="107">
        <v>42667</v>
      </c>
      <c r="F3716" s="108">
        <v>42681</v>
      </c>
      <c r="G3716" s="109">
        <v>24500</v>
      </c>
      <c r="H3716" s="109">
        <v>16.11</v>
      </c>
      <c r="I3716" s="109">
        <v>0</v>
      </c>
      <c r="J3716" s="109">
        <f t="shared" si="57"/>
        <v>24516.11</v>
      </c>
    </row>
    <row r="3717" spans="1:10" s="102" customFormat="1" ht="18" customHeight="1" x14ac:dyDescent="0.2">
      <c r="A3717" s="106" t="s">
        <v>32</v>
      </c>
      <c r="B3717" s="106" t="s">
        <v>13</v>
      </c>
      <c r="C3717" s="107">
        <v>13188</v>
      </c>
      <c r="D3717" s="107">
        <v>42129</v>
      </c>
      <c r="E3717" s="107">
        <v>42142</v>
      </c>
      <c r="F3717" s="108">
        <v>42167</v>
      </c>
      <c r="G3717" s="109">
        <v>41000</v>
      </c>
      <c r="H3717" s="109">
        <v>43.28</v>
      </c>
      <c r="I3717" s="109">
        <v>0</v>
      </c>
      <c r="J3717" s="109">
        <f t="shared" si="57"/>
        <v>41043.279999999999</v>
      </c>
    </row>
    <row r="3718" spans="1:10" s="102" customFormat="1" ht="18" customHeight="1" x14ac:dyDescent="0.2">
      <c r="A3718" s="106" t="s">
        <v>32</v>
      </c>
      <c r="B3718" s="106" t="s">
        <v>17</v>
      </c>
      <c r="C3718" s="107">
        <v>22077</v>
      </c>
      <c r="D3718" s="107">
        <v>43383</v>
      </c>
      <c r="E3718" s="107">
        <v>43412</v>
      </c>
      <c r="F3718" s="108">
        <v>43425</v>
      </c>
      <c r="G3718" s="109">
        <v>34000</v>
      </c>
      <c r="H3718" s="109">
        <v>39.119999999999997</v>
      </c>
      <c r="I3718" s="109">
        <v>0</v>
      </c>
      <c r="J3718" s="109">
        <f t="shared" si="57"/>
        <v>34039.120000000003</v>
      </c>
    </row>
    <row r="3719" spans="1:10" s="102" customFormat="1" ht="18" customHeight="1" x14ac:dyDescent="0.2">
      <c r="A3719" s="106" t="s">
        <v>32</v>
      </c>
      <c r="B3719" s="106" t="s">
        <v>13</v>
      </c>
      <c r="C3719" s="107">
        <v>8918</v>
      </c>
      <c r="D3719" s="107">
        <v>42025</v>
      </c>
      <c r="E3719" s="107">
        <v>42037</v>
      </c>
      <c r="F3719" s="108">
        <v>42089</v>
      </c>
      <c r="G3719" s="109">
        <v>9000</v>
      </c>
      <c r="H3719" s="109">
        <v>16</v>
      </c>
      <c r="I3719" s="109">
        <v>0</v>
      </c>
      <c r="J3719" s="109">
        <f t="shared" si="57"/>
        <v>9016</v>
      </c>
    </row>
    <row r="3720" spans="1:10" s="102" customFormat="1" ht="18" customHeight="1" x14ac:dyDescent="0.2">
      <c r="A3720" s="106" t="s">
        <v>32</v>
      </c>
      <c r="B3720" s="106" t="s">
        <v>13</v>
      </c>
      <c r="C3720" s="107">
        <v>12890</v>
      </c>
      <c r="D3720" s="107">
        <v>42217</v>
      </c>
      <c r="E3720" s="107">
        <v>42221</v>
      </c>
      <c r="F3720" s="108">
        <v>42242</v>
      </c>
      <c r="G3720" s="109">
        <v>17000</v>
      </c>
      <c r="H3720" s="109">
        <v>11.81</v>
      </c>
      <c r="I3720" s="109">
        <v>0</v>
      </c>
      <c r="J3720" s="109">
        <f t="shared" ref="J3720:J3783" si="58">+G3720+H3720+I3720</f>
        <v>17011.810000000001</v>
      </c>
    </row>
    <row r="3721" spans="1:10" s="102" customFormat="1" ht="18" customHeight="1" x14ac:dyDescent="0.2">
      <c r="A3721" s="106" t="s">
        <v>31</v>
      </c>
      <c r="B3721" s="106" t="s">
        <v>13</v>
      </c>
      <c r="C3721" s="107">
        <v>24479</v>
      </c>
      <c r="D3721" s="107">
        <v>41941</v>
      </c>
      <c r="E3721" s="107">
        <v>41943</v>
      </c>
      <c r="F3721" s="108">
        <v>41963</v>
      </c>
      <c r="G3721" s="109">
        <v>59000</v>
      </c>
      <c r="H3721" s="109">
        <v>36.06</v>
      </c>
      <c r="I3721" s="109">
        <v>0</v>
      </c>
      <c r="J3721" s="109">
        <f t="shared" si="58"/>
        <v>59036.06</v>
      </c>
    </row>
    <row r="3722" spans="1:10" s="102" customFormat="1" ht="18" customHeight="1" x14ac:dyDescent="0.2">
      <c r="A3722" s="106" t="s">
        <v>33</v>
      </c>
      <c r="B3722" s="106" t="s">
        <v>13</v>
      </c>
      <c r="C3722" s="107">
        <v>24479</v>
      </c>
      <c r="D3722" s="107">
        <v>41941</v>
      </c>
      <c r="E3722" s="107">
        <v>41943</v>
      </c>
      <c r="F3722" s="108">
        <v>41963</v>
      </c>
      <c r="G3722" s="109">
        <v>59000</v>
      </c>
      <c r="H3722" s="109">
        <v>36.06</v>
      </c>
      <c r="I3722" s="109">
        <v>0</v>
      </c>
      <c r="J3722" s="109">
        <f t="shared" si="58"/>
        <v>59036.06</v>
      </c>
    </row>
    <row r="3723" spans="1:10" s="102" customFormat="1" ht="18" customHeight="1" x14ac:dyDescent="0.2">
      <c r="A3723" s="106" t="s">
        <v>170</v>
      </c>
      <c r="B3723" s="106" t="s">
        <v>13</v>
      </c>
      <c r="C3723" s="107">
        <v>24479</v>
      </c>
      <c r="D3723" s="107">
        <v>41941</v>
      </c>
      <c r="E3723" s="107">
        <v>41943</v>
      </c>
      <c r="F3723" s="108">
        <v>41963</v>
      </c>
      <c r="G3723" s="109">
        <v>177000</v>
      </c>
      <c r="H3723" s="109">
        <v>108.17</v>
      </c>
      <c r="I3723" s="109">
        <v>0</v>
      </c>
      <c r="J3723" s="109">
        <f t="shared" si="58"/>
        <v>177108.17</v>
      </c>
    </row>
    <row r="3724" spans="1:10" s="102" customFormat="1" ht="18" customHeight="1" x14ac:dyDescent="0.2">
      <c r="A3724" s="106" t="s">
        <v>32</v>
      </c>
      <c r="B3724" s="106" t="s">
        <v>13</v>
      </c>
      <c r="C3724" s="107">
        <v>7463</v>
      </c>
      <c r="D3724" s="107">
        <v>42156</v>
      </c>
      <c r="E3724" s="107">
        <v>42173</v>
      </c>
      <c r="F3724" s="108">
        <v>42213</v>
      </c>
      <c r="G3724" s="109">
        <v>6500</v>
      </c>
      <c r="H3724" s="109">
        <v>10.3</v>
      </c>
      <c r="I3724" s="109">
        <v>0</v>
      </c>
      <c r="J3724" s="109">
        <f t="shared" si="58"/>
        <v>6510.3</v>
      </c>
    </row>
    <row r="3725" spans="1:10" s="102" customFormat="1" ht="18" customHeight="1" x14ac:dyDescent="0.2">
      <c r="A3725" s="106" t="s">
        <v>32</v>
      </c>
      <c r="B3725" s="106" t="s">
        <v>13</v>
      </c>
      <c r="C3725" s="107">
        <v>17012</v>
      </c>
      <c r="D3725" s="107">
        <v>43325</v>
      </c>
      <c r="E3725" s="107">
        <v>43335</v>
      </c>
      <c r="F3725" s="108">
        <v>43355</v>
      </c>
      <c r="G3725" s="109">
        <v>29500</v>
      </c>
      <c r="H3725" s="109">
        <v>24.25</v>
      </c>
      <c r="I3725" s="109">
        <v>0</v>
      </c>
      <c r="J3725" s="109">
        <f t="shared" si="58"/>
        <v>29524.25</v>
      </c>
    </row>
    <row r="3726" spans="1:10" s="102" customFormat="1" ht="18" customHeight="1" x14ac:dyDescent="0.2">
      <c r="A3726" s="106" t="s">
        <v>31</v>
      </c>
      <c r="B3726" s="106" t="s">
        <v>17</v>
      </c>
      <c r="C3726" s="107">
        <v>21853</v>
      </c>
      <c r="D3726" s="107">
        <v>42233</v>
      </c>
      <c r="E3726" s="107">
        <v>42241</v>
      </c>
      <c r="F3726" s="108">
        <v>42321</v>
      </c>
      <c r="G3726" s="109">
        <v>25000</v>
      </c>
      <c r="H3726" s="109">
        <v>35.08</v>
      </c>
      <c r="I3726" s="109">
        <v>0</v>
      </c>
      <c r="J3726" s="109">
        <f t="shared" si="58"/>
        <v>25035.08</v>
      </c>
    </row>
    <row r="3727" spans="1:10" s="102" customFormat="1" ht="18" customHeight="1" x14ac:dyDescent="0.2">
      <c r="A3727" s="106" t="s">
        <v>33</v>
      </c>
      <c r="B3727" s="106" t="s">
        <v>17</v>
      </c>
      <c r="C3727" s="107">
        <v>21853</v>
      </c>
      <c r="D3727" s="107">
        <v>42233</v>
      </c>
      <c r="E3727" s="107">
        <v>42241</v>
      </c>
      <c r="F3727" s="108">
        <v>42321</v>
      </c>
      <c r="G3727" s="109">
        <v>25000</v>
      </c>
      <c r="H3727" s="109">
        <v>35.08</v>
      </c>
      <c r="I3727" s="109">
        <v>0</v>
      </c>
      <c r="J3727" s="109">
        <f t="shared" si="58"/>
        <v>25035.08</v>
      </c>
    </row>
    <row r="3728" spans="1:10" s="102" customFormat="1" ht="18" customHeight="1" x14ac:dyDescent="0.2">
      <c r="A3728" s="106" t="s">
        <v>170</v>
      </c>
      <c r="B3728" s="106" t="s">
        <v>17</v>
      </c>
      <c r="C3728" s="107">
        <v>21853</v>
      </c>
      <c r="D3728" s="107">
        <v>42233</v>
      </c>
      <c r="E3728" s="107">
        <v>42241</v>
      </c>
      <c r="F3728" s="108">
        <v>42321</v>
      </c>
      <c r="G3728" s="109">
        <v>25000</v>
      </c>
      <c r="H3728" s="109">
        <v>35.08</v>
      </c>
      <c r="I3728" s="109">
        <v>0</v>
      </c>
      <c r="J3728" s="109">
        <f t="shared" si="58"/>
        <v>25035.08</v>
      </c>
    </row>
    <row r="3729" spans="1:10" s="102" customFormat="1" ht="18" customHeight="1" x14ac:dyDescent="0.2">
      <c r="A3729" s="106" t="s">
        <v>32</v>
      </c>
      <c r="B3729" s="106" t="s">
        <v>17</v>
      </c>
      <c r="C3729" s="107">
        <v>17797</v>
      </c>
      <c r="D3729" s="107">
        <v>43427</v>
      </c>
      <c r="E3729" s="107">
        <v>43431</v>
      </c>
      <c r="F3729" s="108">
        <v>43448</v>
      </c>
      <c r="G3729" s="109">
        <v>41500</v>
      </c>
      <c r="H3729" s="109">
        <v>18.759999999999998</v>
      </c>
      <c r="I3729" s="109">
        <v>0</v>
      </c>
      <c r="J3729" s="109">
        <f t="shared" si="58"/>
        <v>41518.76</v>
      </c>
    </row>
    <row r="3730" spans="1:10" s="102" customFormat="1" ht="18" customHeight="1" x14ac:dyDescent="0.2">
      <c r="A3730" s="106" t="s">
        <v>40</v>
      </c>
      <c r="B3730" s="106" t="s">
        <v>17</v>
      </c>
      <c r="C3730" s="107">
        <v>33309</v>
      </c>
      <c r="D3730" s="107">
        <v>42682</v>
      </c>
      <c r="E3730" s="107">
        <v>42720</v>
      </c>
      <c r="F3730" s="108">
        <v>42732</v>
      </c>
      <c r="G3730" s="109">
        <v>10000</v>
      </c>
      <c r="H3730" s="109">
        <f>6.85+6.85</f>
        <v>13.7</v>
      </c>
      <c r="I3730" s="109">
        <v>0</v>
      </c>
      <c r="J3730" s="109">
        <f t="shared" si="58"/>
        <v>10013.700000000001</v>
      </c>
    </row>
    <row r="3731" spans="1:10" s="102" customFormat="1" ht="18" customHeight="1" x14ac:dyDescent="0.2">
      <c r="A3731" s="106" t="s">
        <v>32</v>
      </c>
      <c r="B3731" s="106" t="s">
        <v>13</v>
      </c>
      <c r="C3731" s="107">
        <v>14453</v>
      </c>
      <c r="D3731" s="107">
        <v>42658</v>
      </c>
      <c r="E3731" s="107">
        <v>42661</v>
      </c>
      <c r="F3731" s="108">
        <v>42695</v>
      </c>
      <c r="G3731" s="109">
        <v>11500</v>
      </c>
      <c r="H3731" s="109">
        <v>11.67</v>
      </c>
      <c r="I3731" s="109">
        <v>0</v>
      </c>
      <c r="J3731" s="109">
        <f t="shared" si="58"/>
        <v>11511.67</v>
      </c>
    </row>
    <row r="3732" spans="1:10" s="102" customFormat="1" ht="18" customHeight="1" x14ac:dyDescent="0.2">
      <c r="A3732" s="106" t="s">
        <v>31</v>
      </c>
      <c r="B3732" s="106" t="s">
        <v>17</v>
      </c>
      <c r="C3732" s="107">
        <v>30324</v>
      </c>
      <c r="D3732" s="107">
        <v>42069</v>
      </c>
      <c r="E3732" s="107">
        <v>42073</v>
      </c>
      <c r="F3732" s="108">
        <v>42115</v>
      </c>
      <c r="G3732" s="109">
        <v>32000</v>
      </c>
      <c r="H3732" s="109">
        <v>40.89</v>
      </c>
      <c r="I3732" s="109">
        <v>0</v>
      </c>
      <c r="J3732" s="109">
        <f t="shared" si="58"/>
        <v>32040.89</v>
      </c>
    </row>
    <row r="3733" spans="1:10" s="102" customFormat="1" ht="18" customHeight="1" x14ac:dyDescent="0.2">
      <c r="A3733" s="106" t="s">
        <v>32</v>
      </c>
      <c r="B3733" s="106" t="s">
        <v>13</v>
      </c>
      <c r="C3733" s="107">
        <v>15164</v>
      </c>
      <c r="D3733" s="107">
        <v>42483</v>
      </c>
      <c r="E3733" s="107">
        <v>42487</v>
      </c>
      <c r="F3733" s="108">
        <v>42527</v>
      </c>
      <c r="G3733" s="109">
        <v>40500</v>
      </c>
      <c r="H3733" s="109">
        <v>48.82</v>
      </c>
      <c r="I3733" s="109">
        <v>0</v>
      </c>
      <c r="J3733" s="109">
        <f t="shared" si="58"/>
        <v>40548.82</v>
      </c>
    </row>
    <row r="3734" spans="1:10" s="102" customFormat="1" ht="18" customHeight="1" x14ac:dyDescent="0.2">
      <c r="A3734" s="106" t="s">
        <v>32</v>
      </c>
      <c r="B3734" s="106" t="s">
        <v>13</v>
      </c>
      <c r="C3734" s="107">
        <v>9410</v>
      </c>
      <c r="D3734" s="107">
        <v>42325</v>
      </c>
      <c r="E3734" s="107">
        <v>42333</v>
      </c>
      <c r="F3734" s="108">
        <v>42359</v>
      </c>
      <c r="G3734" s="109">
        <v>19500</v>
      </c>
      <c r="H3734" s="109">
        <v>18.420000000000002</v>
      </c>
      <c r="I3734" s="109">
        <v>0</v>
      </c>
      <c r="J3734" s="109">
        <f t="shared" si="58"/>
        <v>19518.419999999998</v>
      </c>
    </row>
    <row r="3735" spans="1:10" s="102" customFormat="1" ht="18" customHeight="1" x14ac:dyDescent="0.2">
      <c r="A3735" s="106" t="s">
        <v>32</v>
      </c>
      <c r="B3735" s="106" t="s">
        <v>13</v>
      </c>
      <c r="C3735" s="107">
        <v>10451</v>
      </c>
      <c r="D3735" s="107">
        <v>41820</v>
      </c>
      <c r="E3735" s="107">
        <v>41851</v>
      </c>
      <c r="F3735" s="108">
        <v>41885</v>
      </c>
      <c r="G3735" s="109">
        <v>19500</v>
      </c>
      <c r="H3735" s="109">
        <v>35.200000000000003</v>
      </c>
      <c r="I3735" s="109">
        <v>0</v>
      </c>
      <c r="J3735" s="109">
        <f t="shared" si="58"/>
        <v>19535.2</v>
      </c>
    </row>
    <row r="3736" spans="1:10" s="102" customFormat="1" ht="18" customHeight="1" x14ac:dyDescent="0.2">
      <c r="A3736" s="106" t="s">
        <v>32</v>
      </c>
      <c r="B3736" s="106" t="s">
        <v>13</v>
      </c>
      <c r="C3736" s="107">
        <v>12616</v>
      </c>
      <c r="D3736" s="107">
        <v>41890</v>
      </c>
      <c r="E3736" s="107">
        <v>41901</v>
      </c>
      <c r="F3736" s="108">
        <v>41922</v>
      </c>
      <c r="G3736" s="109">
        <v>53500</v>
      </c>
      <c r="H3736" s="109">
        <v>47.56</v>
      </c>
      <c r="I3736" s="109">
        <v>0</v>
      </c>
      <c r="J3736" s="109">
        <f t="shared" si="58"/>
        <v>53547.56</v>
      </c>
    </row>
    <row r="3737" spans="1:10" s="102" customFormat="1" ht="18" customHeight="1" x14ac:dyDescent="0.2">
      <c r="A3737" s="106" t="s">
        <v>32</v>
      </c>
      <c r="B3737" s="106" t="s">
        <v>13</v>
      </c>
      <c r="C3737" s="107">
        <v>9116</v>
      </c>
      <c r="D3737" s="107">
        <v>43157</v>
      </c>
      <c r="E3737" s="107">
        <v>43159</v>
      </c>
      <c r="F3737" s="108">
        <v>43192</v>
      </c>
      <c r="G3737" s="109">
        <v>21000</v>
      </c>
      <c r="H3737" s="109">
        <v>20.14</v>
      </c>
      <c r="I3737" s="109">
        <v>0</v>
      </c>
      <c r="J3737" s="109">
        <f t="shared" si="58"/>
        <v>21020.14</v>
      </c>
    </row>
    <row r="3738" spans="1:10" s="102" customFormat="1" ht="18" customHeight="1" x14ac:dyDescent="0.2">
      <c r="A3738" s="106" t="s">
        <v>32</v>
      </c>
      <c r="B3738" s="106" t="s">
        <v>13</v>
      </c>
      <c r="C3738" s="107">
        <v>8615</v>
      </c>
      <c r="D3738" s="107">
        <v>42987</v>
      </c>
      <c r="E3738" s="107">
        <v>42998</v>
      </c>
      <c r="F3738" s="108">
        <v>43014</v>
      </c>
      <c r="G3738" s="109">
        <v>13000</v>
      </c>
      <c r="H3738" s="109">
        <v>9.32</v>
      </c>
      <c r="I3738" s="109">
        <v>0</v>
      </c>
      <c r="J3738" s="109">
        <f t="shared" si="58"/>
        <v>13009.32</v>
      </c>
    </row>
    <row r="3739" spans="1:10" s="102" customFormat="1" ht="18" customHeight="1" x14ac:dyDescent="0.2">
      <c r="A3739" s="106" t="s">
        <v>32</v>
      </c>
      <c r="B3739" s="106" t="s">
        <v>13</v>
      </c>
      <c r="C3739" s="107">
        <v>8493</v>
      </c>
      <c r="D3739" s="107">
        <v>42078</v>
      </c>
      <c r="E3739" s="107">
        <v>42109</v>
      </c>
      <c r="F3739" s="108">
        <v>42212</v>
      </c>
      <c r="G3739" s="109">
        <v>20000</v>
      </c>
      <c r="H3739" s="109">
        <v>74.44</v>
      </c>
      <c r="I3739" s="109">
        <v>0</v>
      </c>
      <c r="J3739" s="109">
        <f t="shared" si="58"/>
        <v>20074.439999999999</v>
      </c>
    </row>
    <row r="3740" spans="1:10" s="102" customFormat="1" ht="18" customHeight="1" x14ac:dyDescent="0.2">
      <c r="A3740" s="106" t="s">
        <v>32</v>
      </c>
      <c r="B3740" s="106" t="s">
        <v>17</v>
      </c>
      <c r="C3740" s="107">
        <v>7795</v>
      </c>
      <c r="D3740" s="107">
        <v>43329</v>
      </c>
      <c r="E3740" s="107">
        <v>43370</v>
      </c>
      <c r="F3740" s="108">
        <v>43389</v>
      </c>
      <c r="G3740" s="109">
        <v>6500</v>
      </c>
      <c r="H3740" s="109">
        <v>10.24</v>
      </c>
      <c r="I3740" s="109">
        <v>0</v>
      </c>
      <c r="J3740" s="109">
        <f t="shared" si="58"/>
        <v>6510.24</v>
      </c>
    </row>
    <row r="3741" spans="1:10" s="102" customFormat="1" ht="18" customHeight="1" x14ac:dyDescent="0.2">
      <c r="A3741" s="106" t="s">
        <v>32</v>
      </c>
      <c r="B3741" s="106" t="s">
        <v>13</v>
      </c>
      <c r="C3741" s="107">
        <v>14739</v>
      </c>
      <c r="D3741" s="107">
        <v>42306</v>
      </c>
      <c r="E3741" s="107">
        <v>42317</v>
      </c>
      <c r="F3741" s="108">
        <v>42327</v>
      </c>
      <c r="G3741" s="109">
        <v>30500</v>
      </c>
      <c r="H3741" s="109">
        <v>17.79</v>
      </c>
      <c r="I3741" s="109">
        <v>0</v>
      </c>
      <c r="J3741" s="109">
        <f t="shared" si="58"/>
        <v>30517.79</v>
      </c>
    </row>
    <row r="3742" spans="1:10" s="102" customFormat="1" ht="18" customHeight="1" x14ac:dyDescent="0.2">
      <c r="A3742" s="106" t="s">
        <v>32</v>
      </c>
      <c r="B3742" s="106" t="s">
        <v>13</v>
      </c>
      <c r="C3742" s="107">
        <v>14442</v>
      </c>
      <c r="D3742" s="107">
        <v>42151</v>
      </c>
      <c r="E3742" s="107">
        <v>42153</v>
      </c>
      <c r="F3742" s="108">
        <v>42167</v>
      </c>
      <c r="G3742" s="109">
        <v>21000</v>
      </c>
      <c r="H3742" s="109">
        <v>9.33</v>
      </c>
      <c r="I3742" s="109">
        <v>0</v>
      </c>
      <c r="J3742" s="109">
        <f t="shared" si="58"/>
        <v>21009.33</v>
      </c>
    </row>
    <row r="3743" spans="1:10" s="102" customFormat="1" ht="18" customHeight="1" x14ac:dyDescent="0.2">
      <c r="A3743" s="106" t="s">
        <v>32</v>
      </c>
      <c r="B3743" s="106" t="s">
        <v>17</v>
      </c>
      <c r="C3743" s="107">
        <v>14037</v>
      </c>
      <c r="D3743" s="107">
        <v>42130</v>
      </c>
      <c r="E3743" s="107">
        <v>42136</v>
      </c>
      <c r="F3743" s="108">
        <v>42205</v>
      </c>
      <c r="G3743" s="109">
        <v>16500</v>
      </c>
      <c r="H3743" s="109">
        <v>34.380000000000003</v>
      </c>
      <c r="I3743" s="109">
        <v>0</v>
      </c>
      <c r="J3743" s="109">
        <f t="shared" si="58"/>
        <v>16534.38</v>
      </c>
    </row>
    <row r="3744" spans="1:10" s="102" customFormat="1" ht="18" customHeight="1" x14ac:dyDescent="0.2">
      <c r="A3744" s="106" t="s">
        <v>32</v>
      </c>
      <c r="B3744" s="106" t="s">
        <v>13</v>
      </c>
      <c r="C3744" s="107">
        <v>17149</v>
      </c>
      <c r="D3744" s="107">
        <v>42826</v>
      </c>
      <c r="E3744" s="107">
        <v>42830</v>
      </c>
      <c r="F3744" s="108">
        <v>42856</v>
      </c>
      <c r="G3744" s="109">
        <v>41000</v>
      </c>
      <c r="H3744" s="109">
        <v>33.69</v>
      </c>
      <c r="I3744" s="109">
        <v>0</v>
      </c>
      <c r="J3744" s="109">
        <f t="shared" si="58"/>
        <v>41033.69</v>
      </c>
    </row>
    <row r="3745" spans="1:10" s="102" customFormat="1" ht="18" customHeight="1" x14ac:dyDescent="0.2">
      <c r="A3745" s="106" t="s">
        <v>32</v>
      </c>
      <c r="B3745" s="106" t="s">
        <v>13</v>
      </c>
      <c r="C3745" s="107">
        <v>10611</v>
      </c>
      <c r="D3745" s="107">
        <v>43211</v>
      </c>
      <c r="E3745" s="107">
        <v>43228</v>
      </c>
      <c r="F3745" s="108">
        <v>43265</v>
      </c>
      <c r="G3745" s="109">
        <v>27000</v>
      </c>
      <c r="H3745" s="109">
        <v>39.950000000000003</v>
      </c>
      <c r="I3745" s="109">
        <v>0</v>
      </c>
      <c r="J3745" s="109">
        <f t="shared" si="58"/>
        <v>27039.95</v>
      </c>
    </row>
    <row r="3746" spans="1:10" s="102" customFormat="1" ht="18" customHeight="1" x14ac:dyDescent="0.2">
      <c r="A3746" s="106" t="s">
        <v>32</v>
      </c>
      <c r="B3746" s="106" t="s">
        <v>13</v>
      </c>
      <c r="C3746" s="107">
        <v>15089</v>
      </c>
      <c r="D3746" s="107">
        <v>42940</v>
      </c>
      <c r="E3746" s="107">
        <v>42943</v>
      </c>
      <c r="F3746" s="108">
        <v>42958</v>
      </c>
      <c r="G3746" s="109">
        <v>35500</v>
      </c>
      <c r="H3746" s="109">
        <v>17.510000000000002</v>
      </c>
      <c r="I3746" s="109">
        <v>0</v>
      </c>
      <c r="J3746" s="109">
        <f t="shared" si="58"/>
        <v>35517.51</v>
      </c>
    </row>
    <row r="3747" spans="1:10" s="102" customFormat="1" ht="18" customHeight="1" x14ac:dyDescent="0.2">
      <c r="A3747" s="106" t="s">
        <v>31</v>
      </c>
      <c r="B3747" s="106" t="s">
        <v>17</v>
      </c>
      <c r="C3747" s="107">
        <v>19910</v>
      </c>
      <c r="D3747" s="107">
        <v>42653</v>
      </c>
      <c r="E3747" s="107">
        <v>42661</v>
      </c>
      <c r="F3747" s="108">
        <v>42676</v>
      </c>
      <c r="G3747" s="109">
        <v>14000</v>
      </c>
      <c r="H3747" s="109">
        <v>8.82</v>
      </c>
      <c r="I3747" s="109">
        <v>0</v>
      </c>
      <c r="J3747" s="109">
        <f t="shared" si="58"/>
        <v>14008.82</v>
      </c>
    </row>
    <row r="3748" spans="1:10" s="102" customFormat="1" ht="18" customHeight="1" x14ac:dyDescent="0.2">
      <c r="A3748" s="106" t="s">
        <v>33</v>
      </c>
      <c r="B3748" s="106" t="s">
        <v>17</v>
      </c>
      <c r="C3748" s="107">
        <v>19910</v>
      </c>
      <c r="D3748" s="107">
        <v>42653</v>
      </c>
      <c r="E3748" s="107">
        <v>42661</v>
      </c>
      <c r="F3748" s="108">
        <v>42676</v>
      </c>
      <c r="G3748" s="109">
        <v>14000</v>
      </c>
      <c r="H3748" s="109">
        <v>8.82</v>
      </c>
      <c r="I3748" s="109">
        <v>0</v>
      </c>
      <c r="J3748" s="109">
        <f t="shared" si="58"/>
        <v>14008.82</v>
      </c>
    </row>
    <row r="3749" spans="1:10" s="102" customFormat="1" ht="18" customHeight="1" x14ac:dyDescent="0.2">
      <c r="A3749" s="106" t="s">
        <v>170</v>
      </c>
      <c r="B3749" s="106" t="s">
        <v>17</v>
      </c>
      <c r="C3749" s="107">
        <v>19910</v>
      </c>
      <c r="D3749" s="107">
        <v>42653</v>
      </c>
      <c r="E3749" s="107">
        <v>42661</v>
      </c>
      <c r="F3749" s="108">
        <v>42676</v>
      </c>
      <c r="G3749" s="109">
        <v>14000</v>
      </c>
      <c r="H3749" s="109">
        <v>8.82</v>
      </c>
      <c r="I3749" s="109">
        <v>0</v>
      </c>
      <c r="J3749" s="109">
        <f t="shared" si="58"/>
        <v>14008.82</v>
      </c>
    </row>
    <row r="3750" spans="1:10" s="102" customFormat="1" ht="18" customHeight="1" x14ac:dyDescent="0.2">
      <c r="A3750" s="106" t="s">
        <v>32</v>
      </c>
      <c r="B3750" s="106" t="s">
        <v>13</v>
      </c>
      <c r="C3750" s="107">
        <v>9662</v>
      </c>
      <c r="D3750" s="107">
        <v>43258</v>
      </c>
      <c r="E3750" s="107">
        <v>43277</v>
      </c>
      <c r="F3750" s="108">
        <v>43334</v>
      </c>
      <c r="G3750" s="109">
        <v>14000</v>
      </c>
      <c r="H3750" s="109">
        <v>29.15</v>
      </c>
      <c r="I3750" s="109">
        <v>0</v>
      </c>
      <c r="J3750" s="109">
        <f t="shared" si="58"/>
        <v>14029.15</v>
      </c>
    </row>
    <row r="3751" spans="1:10" s="102" customFormat="1" ht="18" customHeight="1" x14ac:dyDescent="0.2">
      <c r="A3751" s="106" t="s">
        <v>37</v>
      </c>
      <c r="B3751" s="106" t="s">
        <v>13</v>
      </c>
      <c r="C3751" s="107">
        <v>19700</v>
      </c>
      <c r="D3751" s="107">
        <v>42225</v>
      </c>
      <c r="E3751" s="107">
        <v>42248</v>
      </c>
      <c r="F3751" s="108">
        <v>42256</v>
      </c>
      <c r="G3751" s="109">
        <v>20000</v>
      </c>
      <c r="H3751" s="109">
        <f>8.61+8.61</f>
        <v>17.22</v>
      </c>
      <c r="I3751" s="109">
        <v>0</v>
      </c>
      <c r="J3751" s="109">
        <f t="shared" si="58"/>
        <v>20017.22</v>
      </c>
    </row>
    <row r="3752" spans="1:10" s="102" customFormat="1" ht="18" customHeight="1" x14ac:dyDescent="0.2">
      <c r="A3752" s="106" t="s">
        <v>32</v>
      </c>
      <c r="B3752" s="106" t="s">
        <v>13</v>
      </c>
      <c r="C3752" s="107">
        <v>20567</v>
      </c>
      <c r="D3752" s="107">
        <v>43203</v>
      </c>
      <c r="E3752" s="107">
        <v>43213</v>
      </c>
      <c r="F3752" s="108">
        <v>43256</v>
      </c>
      <c r="G3752" s="109">
        <v>43000</v>
      </c>
      <c r="H3752" s="109">
        <v>59.33</v>
      </c>
      <c r="I3752" s="109">
        <v>0</v>
      </c>
      <c r="J3752" s="109">
        <f t="shared" si="58"/>
        <v>43059.33</v>
      </c>
    </row>
    <row r="3753" spans="1:10" s="102" customFormat="1" ht="18" customHeight="1" x14ac:dyDescent="0.2">
      <c r="A3753" s="106" t="s">
        <v>35</v>
      </c>
      <c r="B3753" s="106" t="s">
        <v>13</v>
      </c>
      <c r="C3753" s="107">
        <v>20567</v>
      </c>
      <c r="D3753" s="107">
        <v>43203</v>
      </c>
      <c r="E3753" s="107">
        <v>43213</v>
      </c>
      <c r="F3753" s="108">
        <v>43256</v>
      </c>
      <c r="G3753" s="109">
        <v>43000</v>
      </c>
      <c r="H3753" s="109">
        <v>59.33</v>
      </c>
      <c r="I3753" s="109">
        <v>0</v>
      </c>
      <c r="J3753" s="109">
        <f t="shared" si="58"/>
        <v>43059.33</v>
      </c>
    </row>
    <row r="3754" spans="1:10" s="102" customFormat="1" ht="18" customHeight="1" x14ac:dyDescent="0.2">
      <c r="A3754" s="106" t="s">
        <v>39</v>
      </c>
      <c r="B3754" s="106" t="s">
        <v>13</v>
      </c>
      <c r="C3754" s="107">
        <v>20567</v>
      </c>
      <c r="D3754" s="107">
        <v>43203</v>
      </c>
      <c r="E3754" s="107">
        <v>43213</v>
      </c>
      <c r="F3754" s="108">
        <v>43256</v>
      </c>
      <c r="G3754" s="109">
        <v>129000</v>
      </c>
      <c r="H3754" s="109">
        <v>178.01</v>
      </c>
      <c r="I3754" s="109">
        <v>0</v>
      </c>
      <c r="J3754" s="109">
        <f t="shared" si="58"/>
        <v>129178.01</v>
      </c>
    </row>
    <row r="3755" spans="1:10" s="102" customFormat="1" ht="18" customHeight="1" x14ac:dyDescent="0.2">
      <c r="A3755" s="106" t="s">
        <v>32</v>
      </c>
      <c r="B3755" s="106" t="s">
        <v>17</v>
      </c>
      <c r="C3755" s="107">
        <v>16241</v>
      </c>
      <c r="D3755" s="107">
        <v>43410</v>
      </c>
      <c r="E3755" s="107">
        <v>43416</v>
      </c>
      <c r="F3755" s="108">
        <v>43444</v>
      </c>
      <c r="G3755" s="109">
        <v>17000</v>
      </c>
      <c r="H3755" s="109">
        <v>15.84</v>
      </c>
      <c r="I3755" s="109">
        <v>0</v>
      </c>
      <c r="J3755" s="109">
        <f t="shared" si="58"/>
        <v>17015.84</v>
      </c>
    </row>
    <row r="3756" spans="1:10" s="102" customFormat="1" ht="18" customHeight="1" x14ac:dyDescent="0.2">
      <c r="A3756" s="106" t="s">
        <v>31</v>
      </c>
      <c r="B3756" s="106" t="s">
        <v>13</v>
      </c>
      <c r="C3756" s="107">
        <v>20492</v>
      </c>
      <c r="D3756" s="107">
        <v>42750</v>
      </c>
      <c r="E3756" s="107">
        <v>42774</v>
      </c>
      <c r="F3756" s="108">
        <v>42788</v>
      </c>
      <c r="G3756" s="109">
        <v>35000</v>
      </c>
      <c r="H3756" s="109">
        <v>36.44</v>
      </c>
      <c r="I3756" s="109">
        <v>0</v>
      </c>
      <c r="J3756" s="109">
        <f t="shared" si="58"/>
        <v>35036.44</v>
      </c>
    </row>
    <row r="3757" spans="1:10" s="102" customFormat="1" ht="18" customHeight="1" x14ac:dyDescent="0.2">
      <c r="A3757" s="106" t="s">
        <v>33</v>
      </c>
      <c r="B3757" s="106" t="s">
        <v>13</v>
      </c>
      <c r="C3757" s="107">
        <v>20492</v>
      </c>
      <c r="D3757" s="107">
        <v>42750</v>
      </c>
      <c r="E3757" s="107">
        <v>42774</v>
      </c>
      <c r="F3757" s="108">
        <v>42788</v>
      </c>
      <c r="G3757" s="109">
        <v>35000</v>
      </c>
      <c r="H3757" s="109">
        <v>36.44</v>
      </c>
      <c r="I3757" s="109">
        <v>0</v>
      </c>
      <c r="J3757" s="109">
        <f t="shared" si="58"/>
        <v>35036.44</v>
      </c>
    </row>
    <row r="3758" spans="1:10" s="102" customFormat="1" ht="18" customHeight="1" x14ac:dyDescent="0.2">
      <c r="A3758" s="106" t="s">
        <v>170</v>
      </c>
      <c r="B3758" s="106" t="s">
        <v>13</v>
      </c>
      <c r="C3758" s="107">
        <v>20492</v>
      </c>
      <c r="D3758" s="107">
        <v>42750</v>
      </c>
      <c r="E3758" s="107">
        <v>42774</v>
      </c>
      <c r="F3758" s="108">
        <v>42788</v>
      </c>
      <c r="G3758" s="109">
        <v>105000</v>
      </c>
      <c r="H3758" s="109">
        <v>109.32</v>
      </c>
      <c r="I3758" s="109">
        <v>0</v>
      </c>
      <c r="J3758" s="109">
        <f t="shared" si="58"/>
        <v>105109.32</v>
      </c>
    </row>
    <row r="3759" spans="1:10" s="102" customFormat="1" ht="18" customHeight="1" x14ac:dyDescent="0.2">
      <c r="A3759" s="106" t="s">
        <v>37</v>
      </c>
      <c r="B3759" s="106" t="s">
        <v>17</v>
      </c>
      <c r="C3759" s="107">
        <v>17862</v>
      </c>
      <c r="D3759" s="107">
        <v>41963</v>
      </c>
      <c r="E3759" s="107">
        <v>41963</v>
      </c>
      <c r="F3759" s="108">
        <v>41967</v>
      </c>
      <c r="G3759" s="109">
        <v>20000</v>
      </c>
      <c r="H3759" s="109">
        <v>0</v>
      </c>
      <c r="I3759" s="109">
        <v>0</v>
      </c>
      <c r="J3759" s="109">
        <f t="shared" si="58"/>
        <v>20000</v>
      </c>
    </row>
    <row r="3760" spans="1:10" s="102" customFormat="1" ht="18" customHeight="1" x14ac:dyDescent="0.2">
      <c r="A3760" s="106" t="s">
        <v>32</v>
      </c>
      <c r="B3760" s="106" t="s">
        <v>17</v>
      </c>
      <c r="C3760" s="107">
        <v>7992</v>
      </c>
      <c r="D3760" s="107">
        <v>43151</v>
      </c>
      <c r="E3760" s="107">
        <v>43154</v>
      </c>
      <c r="F3760" s="108">
        <v>43181</v>
      </c>
      <c r="G3760" s="109">
        <v>14500</v>
      </c>
      <c r="H3760" s="109">
        <v>11.92</v>
      </c>
      <c r="I3760" s="109">
        <v>0</v>
      </c>
      <c r="J3760" s="109">
        <f t="shared" si="58"/>
        <v>14511.92</v>
      </c>
    </row>
    <row r="3761" spans="1:10" s="102" customFormat="1" ht="18" customHeight="1" x14ac:dyDescent="0.2">
      <c r="A3761" s="106" t="s">
        <v>32</v>
      </c>
      <c r="B3761" s="106" t="s">
        <v>17</v>
      </c>
      <c r="C3761" s="107">
        <v>14620</v>
      </c>
      <c r="D3761" s="107">
        <v>41649</v>
      </c>
      <c r="E3761" s="107">
        <v>41659</v>
      </c>
      <c r="F3761" s="108">
        <v>41669</v>
      </c>
      <c r="G3761" s="109">
        <v>41000</v>
      </c>
      <c r="H3761" s="109">
        <v>22.78</v>
      </c>
      <c r="I3761" s="109">
        <v>0</v>
      </c>
      <c r="J3761" s="109">
        <f t="shared" si="58"/>
        <v>41022.78</v>
      </c>
    </row>
    <row r="3762" spans="1:10" s="102" customFormat="1" ht="18" customHeight="1" x14ac:dyDescent="0.2">
      <c r="A3762" s="106" t="s">
        <v>32</v>
      </c>
      <c r="B3762" s="106" t="s">
        <v>13</v>
      </c>
      <c r="C3762" s="107">
        <v>11274</v>
      </c>
      <c r="D3762" s="107">
        <v>43319</v>
      </c>
      <c r="E3762" s="107">
        <v>43328</v>
      </c>
      <c r="F3762" s="108">
        <v>43347</v>
      </c>
      <c r="G3762" s="109">
        <v>17500</v>
      </c>
      <c r="H3762" s="109">
        <v>13.42</v>
      </c>
      <c r="I3762" s="109">
        <v>0</v>
      </c>
      <c r="J3762" s="109">
        <f t="shared" si="58"/>
        <v>17513.419999999998</v>
      </c>
    </row>
    <row r="3763" spans="1:10" s="102" customFormat="1" ht="18" customHeight="1" x14ac:dyDescent="0.2">
      <c r="A3763" s="106" t="s">
        <v>32</v>
      </c>
      <c r="B3763" s="106" t="s">
        <v>13</v>
      </c>
      <c r="C3763" s="107">
        <v>8469</v>
      </c>
      <c r="D3763" s="107">
        <v>42757</v>
      </c>
      <c r="E3763" s="107">
        <v>42769</v>
      </c>
      <c r="F3763" s="108">
        <v>42780</v>
      </c>
      <c r="G3763" s="109">
        <v>7000</v>
      </c>
      <c r="H3763" s="109">
        <v>4.41</v>
      </c>
      <c r="I3763" s="109">
        <v>0</v>
      </c>
      <c r="J3763" s="109">
        <f t="shared" si="58"/>
        <v>7004.41</v>
      </c>
    </row>
    <row r="3764" spans="1:10" s="102" customFormat="1" ht="18" customHeight="1" x14ac:dyDescent="0.2">
      <c r="A3764" s="106" t="s">
        <v>32</v>
      </c>
      <c r="B3764" s="106" t="s">
        <v>13</v>
      </c>
      <c r="C3764" s="107">
        <v>7241</v>
      </c>
      <c r="D3764" s="107">
        <v>42936</v>
      </c>
      <c r="E3764" s="107">
        <v>42943</v>
      </c>
      <c r="F3764" s="108">
        <v>43020</v>
      </c>
      <c r="G3764" s="109">
        <v>19500</v>
      </c>
      <c r="H3764" s="109">
        <v>34.01</v>
      </c>
      <c r="I3764" s="109">
        <v>0</v>
      </c>
      <c r="J3764" s="109">
        <f t="shared" si="58"/>
        <v>19534.009999999998</v>
      </c>
    </row>
    <row r="3765" spans="1:10" s="102" customFormat="1" ht="18" customHeight="1" x14ac:dyDescent="0.2">
      <c r="A3765" s="106" t="s">
        <v>32</v>
      </c>
      <c r="B3765" s="106" t="s">
        <v>13</v>
      </c>
      <c r="C3765" s="107">
        <v>10056</v>
      </c>
      <c r="D3765" s="107">
        <v>42513</v>
      </c>
      <c r="E3765" s="107">
        <v>42516</v>
      </c>
      <c r="F3765" s="108">
        <v>42524</v>
      </c>
      <c r="G3765" s="109">
        <v>16500</v>
      </c>
      <c r="H3765" s="109">
        <v>4.97</v>
      </c>
      <c r="I3765" s="109">
        <v>0</v>
      </c>
      <c r="J3765" s="109">
        <f t="shared" si="58"/>
        <v>16504.97</v>
      </c>
    </row>
    <row r="3766" spans="1:10" s="102" customFormat="1" ht="18" customHeight="1" x14ac:dyDescent="0.2">
      <c r="A3766" s="106" t="s">
        <v>32</v>
      </c>
      <c r="B3766" s="106" t="s">
        <v>13</v>
      </c>
      <c r="C3766" s="107">
        <v>8949</v>
      </c>
      <c r="D3766" s="107">
        <v>42276</v>
      </c>
      <c r="E3766" s="107">
        <v>42296</v>
      </c>
      <c r="F3766" s="108">
        <v>42383</v>
      </c>
      <c r="G3766" s="109">
        <v>25000</v>
      </c>
      <c r="H3766" s="109">
        <v>74.31</v>
      </c>
      <c r="I3766" s="109">
        <v>0</v>
      </c>
      <c r="J3766" s="109">
        <f t="shared" si="58"/>
        <v>25074.31</v>
      </c>
    </row>
    <row r="3767" spans="1:10" s="102" customFormat="1" ht="18" customHeight="1" x14ac:dyDescent="0.2">
      <c r="A3767" s="106" t="s">
        <v>32</v>
      </c>
      <c r="B3767" s="106" t="s">
        <v>17</v>
      </c>
      <c r="C3767" s="107">
        <v>9221</v>
      </c>
      <c r="D3767" s="107">
        <v>43144</v>
      </c>
      <c r="E3767" s="107">
        <v>43150</v>
      </c>
      <c r="F3767" s="108">
        <v>43173</v>
      </c>
      <c r="G3767" s="109">
        <v>10000</v>
      </c>
      <c r="H3767" s="109">
        <v>7.76</v>
      </c>
      <c r="I3767" s="109">
        <v>0</v>
      </c>
      <c r="J3767" s="109">
        <f t="shared" si="58"/>
        <v>10007.76</v>
      </c>
    </row>
    <row r="3768" spans="1:10" s="102" customFormat="1" ht="18" customHeight="1" x14ac:dyDescent="0.2">
      <c r="A3768" s="106" t="s">
        <v>32</v>
      </c>
      <c r="B3768" s="106" t="s">
        <v>17</v>
      </c>
      <c r="C3768" s="107">
        <v>10314</v>
      </c>
      <c r="D3768" s="107">
        <v>42055</v>
      </c>
      <c r="E3768" s="107">
        <v>42073</v>
      </c>
      <c r="F3768" s="108">
        <v>42144</v>
      </c>
      <c r="G3768" s="109">
        <v>11500</v>
      </c>
      <c r="H3768" s="109">
        <v>28.44</v>
      </c>
      <c r="I3768" s="109">
        <v>0</v>
      </c>
      <c r="J3768" s="109">
        <f t="shared" si="58"/>
        <v>11528.44</v>
      </c>
    </row>
    <row r="3769" spans="1:10" s="102" customFormat="1" ht="18" customHeight="1" x14ac:dyDescent="0.2">
      <c r="A3769" s="106" t="s">
        <v>32</v>
      </c>
      <c r="B3769" s="106" t="s">
        <v>17</v>
      </c>
      <c r="C3769" s="107">
        <v>10433</v>
      </c>
      <c r="D3769" s="107">
        <v>42519</v>
      </c>
      <c r="E3769" s="107">
        <v>42538</v>
      </c>
      <c r="F3769" s="108">
        <v>42550</v>
      </c>
      <c r="G3769" s="109">
        <v>13500</v>
      </c>
      <c r="H3769" s="109">
        <v>11.47</v>
      </c>
      <c r="I3769" s="109">
        <v>0</v>
      </c>
      <c r="J3769" s="109">
        <f t="shared" si="58"/>
        <v>13511.47</v>
      </c>
    </row>
    <row r="3770" spans="1:10" s="102" customFormat="1" ht="18" customHeight="1" x14ac:dyDescent="0.2">
      <c r="A3770" s="106" t="s">
        <v>32</v>
      </c>
      <c r="B3770" s="106" t="s">
        <v>17</v>
      </c>
      <c r="C3770" s="107">
        <v>11718</v>
      </c>
      <c r="D3770" s="107">
        <v>42548</v>
      </c>
      <c r="E3770" s="107">
        <v>42550</v>
      </c>
      <c r="F3770" s="108">
        <v>42572</v>
      </c>
      <c r="G3770" s="109">
        <v>16000</v>
      </c>
      <c r="H3770" s="109">
        <v>10.52</v>
      </c>
      <c r="I3770" s="109">
        <v>0</v>
      </c>
      <c r="J3770" s="109">
        <f t="shared" si="58"/>
        <v>16010.52</v>
      </c>
    </row>
    <row r="3771" spans="1:10" s="102" customFormat="1" ht="18" customHeight="1" x14ac:dyDescent="0.2">
      <c r="A3771" s="106" t="s">
        <v>32</v>
      </c>
      <c r="B3771" s="106" t="s">
        <v>13</v>
      </c>
      <c r="C3771" s="107">
        <v>10729</v>
      </c>
      <c r="D3771" s="107">
        <v>43115</v>
      </c>
      <c r="E3771" s="107">
        <v>43123</v>
      </c>
      <c r="F3771" s="108">
        <v>43132</v>
      </c>
      <c r="G3771" s="109">
        <v>14000</v>
      </c>
      <c r="H3771" s="109">
        <v>6.52</v>
      </c>
      <c r="I3771" s="109">
        <v>0</v>
      </c>
      <c r="J3771" s="109">
        <f t="shared" si="58"/>
        <v>14006.52</v>
      </c>
    </row>
    <row r="3772" spans="1:10" s="102" customFormat="1" ht="18" customHeight="1" x14ac:dyDescent="0.2">
      <c r="A3772" s="106" t="s">
        <v>37</v>
      </c>
      <c r="B3772" s="106" t="s">
        <v>17</v>
      </c>
      <c r="C3772" s="107">
        <v>21086</v>
      </c>
      <c r="D3772" s="107">
        <v>43057</v>
      </c>
      <c r="E3772" s="107">
        <v>43087</v>
      </c>
      <c r="F3772" s="108">
        <v>43088</v>
      </c>
      <c r="G3772" s="109">
        <v>20000</v>
      </c>
      <c r="H3772" s="109">
        <f>8.49+8.49</f>
        <v>16.98</v>
      </c>
      <c r="I3772" s="109">
        <v>0</v>
      </c>
      <c r="J3772" s="109">
        <f t="shared" si="58"/>
        <v>20016.98</v>
      </c>
    </row>
    <row r="3773" spans="1:10" s="102" customFormat="1" ht="18" customHeight="1" x14ac:dyDescent="0.2">
      <c r="A3773" s="106" t="s">
        <v>32</v>
      </c>
      <c r="B3773" s="106" t="s">
        <v>13</v>
      </c>
      <c r="C3773" s="107">
        <v>14637</v>
      </c>
      <c r="D3773" s="107">
        <v>42588</v>
      </c>
      <c r="E3773" s="107">
        <v>42598</v>
      </c>
      <c r="F3773" s="108">
        <v>42607</v>
      </c>
      <c r="G3773" s="109">
        <v>25000</v>
      </c>
      <c r="H3773" s="109">
        <v>13.01</v>
      </c>
      <c r="I3773" s="109">
        <v>0</v>
      </c>
      <c r="J3773" s="109">
        <f t="shared" si="58"/>
        <v>25013.01</v>
      </c>
    </row>
    <row r="3774" spans="1:10" s="102" customFormat="1" ht="18" customHeight="1" x14ac:dyDescent="0.2">
      <c r="A3774" s="106" t="s">
        <v>32</v>
      </c>
      <c r="B3774" s="106" t="s">
        <v>13</v>
      </c>
      <c r="C3774" s="107">
        <v>12649</v>
      </c>
      <c r="D3774" s="107">
        <v>42300</v>
      </c>
      <c r="E3774" s="107">
        <v>42319</v>
      </c>
      <c r="F3774" s="108">
        <v>42331</v>
      </c>
      <c r="G3774" s="109">
        <v>17500</v>
      </c>
      <c r="H3774" s="109">
        <v>15.07</v>
      </c>
      <c r="I3774" s="109">
        <v>0</v>
      </c>
      <c r="J3774" s="109">
        <f t="shared" si="58"/>
        <v>17515.07</v>
      </c>
    </row>
    <row r="3775" spans="1:10" s="102" customFormat="1" ht="18" customHeight="1" x14ac:dyDescent="0.2">
      <c r="A3775" s="106" t="s">
        <v>32</v>
      </c>
      <c r="B3775" s="106" t="s">
        <v>17</v>
      </c>
      <c r="C3775" s="107">
        <v>12886</v>
      </c>
      <c r="D3775" s="107">
        <v>42648</v>
      </c>
      <c r="E3775" s="107">
        <v>42667</v>
      </c>
      <c r="F3775" s="108">
        <v>42675</v>
      </c>
      <c r="G3775" s="109">
        <v>11500</v>
      </c>
      <c r="H3775" s="109">
        <v>8.51</v>
      </c>
      <c r="I3775" s="109">
        <v>0</v>
      </c>
      <c r="J3775" s="109">
        <f t="shared" si="58"/>
        <v>11508.51</v>
      </c>
    </row>
    <row r="3776" spans="1:10" s="102" customFormat="1" ht="18" customHeight="1" x14ac:dyDescent="0.2">
      <c r="A3776" s="106" t="s">
        <v>32</v>
      </c>
      <c r="B3776" s="106" t="s">
        <v>13</v>
      </c>
      <c r="C3776" s="107">
        <v>11011</v>
      </c>
      <c r="D3776" s="107">
        <v>42000</v>
      </c>
      <c r="E3776" s="107">
        <v>42019</v>
      </c>
      <c r="F3776" s="108">
        <v>42051</v>
      </c>
      <c r="G3776" s="109">
        <v>14000</v>
      </c>
      <c r="H3776" s="109">
        <v>19.850000000000001</v>
      </c>
      <c r="I3776" s="109">
        <v>0</v>
      </c>
      <c r="J3776" s="109">
        <f t="shared" si="58"/>
        <v>14019.85</v>
      </c>
    </row>
    <row r="3777" spans="1:10" s="102" customFormat="1" ht="18" customHeight="1" x14ac:dyDescent="0.2">
      <c r="A3777" s="106" t="s">
        <v>32</v>
      </c>
      <c r="B3777" s="106" t="s">
        <v>17</v>
      </c>
      <c r="C3777" s="107">
        <v>9130</v>
      </c>
      <c r="D3777" s="107">
        <v>42124</v>
      </c>
      <c r="E3777" s="107">
        <v>42137</v>
      </c>
      <c r="F3777" s="108">
        <v>42157</v>
      </c>
      <c r="G3777" s="109">
        <v>11000</v>
      </c>
      <c r="H3777" s="109">
        <v>10.08</v>
      </c>
      <c r="I3777" s="109">
        <v>0</v>
      </c>
      <c r="J3777" s="109">
        <f t="shared" si="58"/>
        <v>11010.08</v>
      </c>
    </row>
    <row r="3778" spans="1:10" s="102" customFormat="1" ht="18" customHeight="1" x14ac:dyDescent="0.2">
      <c r="A3778" s="106" t="s">
        <v>32</v>
      </c>
      <c r="B3778" s="106" t="s">
        <v>13</v>
      </c>
      <c r="C3778" s="107">
        <v>11877</v>
      </c>
      <c r="D3778" s="107">
        <v>41782</v>
      </c>
      <c r="E3778" s="107">
        <v>41788</v>
      </c>
      <c r="F3778" s="108">
        <v>41810</v>
      </c>
      <c r="G3778" s="109">
        <v>17500</v>
      </c>
      <c r="H3778" s="109">
        <v>13.61</v>
      </c>
      <c r="I3778" s="109">
        <v>0</v>
      </c>
      <c r="J3778" s="109">
        <f t="shared" si="58"/>
        <v>17513.61</v>
      </c>
    </row>
    <row r="3779" spans="1:10" s="102" customFormat="1" ht="18" customHeight="1" x14ac:dyDescent="0.2">
      <c r="A3779" s="106" t="s">
        <v>32</v>
      </c>
      <c r="B3779" s="106" t="s">
        <v>13</v>
      </c>
      <c r="C3779" s="107">
        <v>11456</v>
      </c>
      <c r="D3779" s="107">
        <v>42791</v>
      </c>
      <c r="E3779" s="107">
        <v>42795</v>
      </c>
      <c r="F3779" s="108">
        <v>42815</v>
      </c>
      <c r="G3779" s="109">
        <v>8500</v>
      </c>
      <c r="H3779" s="109">
        <v>5.58</v>
      </c>
      <c r="I3779" s="109">
        <v>0</v>
      </c>
      <c r="J3779" s="109">
        <f t="shared" si="58"/>
        <v>8505.58</v>
      </c>
    </row>
    <row r="3780" spans="1:10" s="102" customFormat="1" ht="18" customHeight="1" x14ac:dyDescent="0.2">
      <c r="A3780" s="106" t="s">
        <v>32</v>
      </c>
      <c r="B3780" s="106" t="s">
        <v>17</v>
      </c>
      <c r="C3780" s="107">
        <v>10665</v>
      </c>
      <c r="D3780" s="107">
        <v>42832</v>
      </c>
      <c r="E3780" s="107">
        <v>42849</v>
      </c>
      <c r="F3780" s="108">
        <v>42857</v>
      </c>
      <c r="G3780" s="109">
        <v>8000</v>
      </c>
      <c r="H3780" s="109">
        <v>5.48</v>
      </c>
      <c r="I3780" s="109">
        <v>0</v>
      </c>
      <c r="J3780" s="109">
        <f t="shared" si="58"/>
        <v>8005.48</v>
      </c>
    </row>
    <row r="3781" spans="1:10" s="102" customFormat="1" ht="18" customHeight="1" x14ac:dyDescent="0.2">
      <c r="A3781" s="106" t="s">
        <v>32</v>
      </c>
      <c r="B3781" s="106" t="s">
        <v>17</v>
      </c>
      <c r="C3781" s="107">
        <v>21652</v>
      </c>
      <c r="D3781" s="107">
        <v>42694</v>
      </c>
      <c r="E3781" s="107">
        <v>42702</v>
      </c>
      <c r="F3781" s="108">
        <v>42711</v>
      </c>
      <c r="G3781" s="109">
        <v>23000</v>
      </c>
      <c r="H3781" s="109">
        <v>10.71</v>
      </c>
      <c r="I3781" s="109">
        <v>0</v>
      </c>
      <c r="J3781" s="109">
        <f t="shared" si="58"/>
        <v>23010.71</v>
      </c>
    </row>
    <row r="3782" spans="1:10" s="102" customFormat="1" ht="18" customHeight="1" x14ac:dyDescent="0.2">
      <c r="A3782" s="106" t="s">
        <v>35</v>
      </c>
      <c r="B3782" s="106" t="s">
        <v>17</v>
      </c>
      <c r="C3782" s="107">
        <v>21652</v>
      </c>
      <c r="D3782" s="107">
        <v>42694</v>
      </c>
      <c r="E3782" s="107">
        <v>42702</v>
      </c>
      <c r="F3782" s="108">
        <v>42711</v>
      </c>
      <c r="G3782" s="109">
        <v>23000</v>
      </c>
      <c r="H3782" s="109">
        <v>10.71</v>
      </c>
      <c r="I3782" s="109">
        <v>0</v>
      </c>
      <c r="J3782" s="109">
        <f t="shared" si="58"/>
        <v>23010.71</v>
      </c>
    </row>
    <row r="3783" spans="1:10" s="102" customFormat="1" ht="18" customHeight="1" x14ac:dyDescent="0.2">
      <c r="A3783" s="106" t="s">
        <v>32</v>
      </c>
      <c r="B3783" s="106" t="s">
        <v>13</v>
      </c>
      <c r="C3783" s="107">
        <v>10103</v>
      </c>
      <c r="D3783" s="107">
        <v>43087</v>
      </c>
      <c r="E3783" s="107">
        <v>43105</v>
      </c>
      <c r="F3783" s="108">
        <v>43130</v>
      </c>
      <c r="G3783" s="109">
        <v>33000</v>
      </c>
      <c r="H3783" s="109">
        <v>38.880000000000003</v>
      </c>
      <c r="I3783" s="109">
        <v>0</v>
      </c>
      <c r="J3783" s="109">
        <f t="shared" si="58"/>
        <v>33038.879999999997</v>
      </c>
    </row>
    <row r="3784" spans="1:10" s="102" customFormat="1" ht="18" customHeight="1" x14ac:dyDescent="0.2">
      <c r="A3784" s="106" t="s">
        <v>32</v>
      </c>
      <c r="B3784" s="106" t="s">
        <v>17</v>
      </c>
      <c r="C3784" s="107">
        <v>16052</v>
      </c>
      <c r="D3784" s="107">
        <v>42638</v>
      </c>
      <c r="E3784" s="107">
        <v>42689</v>
      </c>
      <c r="F3784" s="108">
        <v>42716</v>
      </c>
      <c r="G3784" s="109">
        <v>7500</v>
      </c>
      <c r="H3784" s="109">
        <v>16.03</v>
      </c>
      <c r="I3784" s="109">
        <v>0</v>
      </c>
      <c r="J3784" s="109">
        <f t="shared" ref="J3784:J3847" si="59">+G3784+H3784+I3784</f>
        <v>7516.03</v>
      </c>
    </row>
    <row r="3785" spans="1:10" s="102" customFormat="1" ht="18" customHeight="1" x14ac:dyDescent="0.2">
      <c r="A3785" s="106" t="s">
        <v>32</v>
      </c>
      <c r="B3785" s="106" t="s">
        <v>13</v>
      </c>
      <c r="C3785" s="107">
        <v>12643</v>
      </c>
      <c r="D3785" s="107">
        <v>42597</v>
      </c>
      <c r="E3785" s="107">
        <v>42622</v>
      </c>
      <c r="F3785" s="108">
        <v>42663</v>
      </c>
      <c r="G3785" s="109">
        <v>17500</v>
      </c>
      <c r="H3785" s="109">
        <v>31.17</v>
      </c>
      <c r="I3785" s="109">
        <v>0</v>
      </c>
      <c r="J3785" s="109">
        <f t="shared" si="59"/>
        <v>17531.169999999998</v>
      </c>
    </row>
    <row r="3786" spans="1:10" s="102" customFormat="1" ht="18" customHeight="1" x14ac:dyDescent="0.2">
      <c r="A3786" s="106" t="s">
        <v>32</v>
      </c>
      <c r="B3786" s="106" t="s">
        <v>17</v>
      </c>
      <c r="C3786" s="107">
        <v>15067</v>
      </c>
      <c r="D3786" s="107">
        <v>42712</v>
      </c>
      <c r="E3786" s="107">
        <v>42716</v>
      </c>
      <c r="F3786" s="108">
        <v>42754</v>
      </c>
      <c r="G3786" s="109">
        <v>13500</v>
      </c>
      <c r="H3786" s="109">
        <v>15.53</v>
      </c>
      <c r="I3786" s="109">
        <v>0</v>
      </c>
      <c r="J3786" s="109">
        <f t="shared" si="59"/>
        <v>13515.53</v>
      </c>
    </row>
    <row r="3787" spans="1:10" s="102" customFormat="1" ht="18" customHeight="1" x14ac:dyDescent="0.2">
      <c r="A3787" s="106" t="s">
        <v>32</v>
      </c>
      <c r="B3787" s="106" t="s">
        <v>13</v>
      </c>
      <c r="C3787" s="107">
        <v>11162</v>
      </c>
      <c r="D3787" s="107">
        <v>43200</v>
      </c>
      <c r="E3787" s="107">
        <v>43228</v>
      </c>
      <c r="F3787" s="108">
        <v>43258</v>
      </c>
      <c r="G3787" s="109">
        <v>12000</v>
      </c>
      <c r="H3787" s="109">
        <v>19.059999999999999</v>
      </c>
      <c r="I3787" s="109">
        <v>0</v>
      </c>
      <c r="J3787" s="109">
        <f t="shared" si="59"/>
        <v>12019.06</v>
      </c>
    </row>
    <row r="3788" spans="1:10" s="102" customFormat="1" ht="18" customHeight="1" x14ac:dyDescent="0.2">
      <c r="A3788" s="106" t="s">
        <v>32</v>
      </c>
      <c r="B3788" s="106" t="s">
        <v>17</v>
      </c>
      <c r="C3788" s="107">
        <v>5749</v>
      </c>
      <c r="D3788" s="107">
        <v>41650</v>
      </c>
      <c r="E3788" s="107">
        <v>41675</v>
      </c>
      <c r="F3788" s="108">
        <v>41694</v>
      </c>
      <c r="G3788" s="109">
        <v>3500</v>
      </c>
      <c r="H3788" s="109">
        <v>4.29</v>
      </c>
      <c r="I3788" s="109">
        <v>0</v>
      </c>
      <c r="J3788" s="109">
        <f t="shared" si="59"/>
        <v>3504.29</v>
      </c>
    </row>
    <row r="3789" spans="1:10" s="102" customFormat="1" ht="18" customHeight="1" x14ac:dyDescent="0.2">
      <c r="A3789" s="106" t="s">
        <v>32</v>
      </c>
      <c r="B3789" s="106" t="s">
        <v>13</v>
      </c>
      <c r="C3789" s="107">
        <v>7185</v>
      </c>
      <c r="D3789" s="107">
        <v>42079</v>
      </c>
      <c r="E3789" s="107">
        <v>42109</v>
      </c>
      <c r="F3789" s="108">
        <v>42143</v>
      </c>
      <c r="G3789" s="109">
        <v>15000</v>
      </c>
      <c r="H3789" s="109">
        <v>26.66</v>
      </c>
      <c r="I3789" s="109">
        <v>0</v>
      </c>
      <c r="J3789" s="109">
        <f t="shared" si="59"/>
        <v>15026.66</v>
      </c>
    </row>
    <row r="3790" spans="1:10" s="102" customFormat="1" ht="18" customHeight="1" x14ac:dyDescent="0.2">
      <c r="A3790" s="106" t="s">
        <v>32</v>
      </c>
      <c r="B3790" s="106" t="s">
        <v>13</v>
      </c>
      <c r="C3790" s="107">
        <v>13030</v>
      </c>
      <c r="D3790" s="107">
        <v>42136</v>
      </c>
      <c r="E3790" s="107">
        <v>42145</v>
      </c>
      <c r="F3790" s="108">
        <v>42206</v>
      </c>
      <c r="G3790" s="109">
        <v>16500</v>
      </c>
      <c r="H3790" s="109">
        <v>32.08</v>
      </c>
      <c r="I3790" s="109">
        <v>0</v>
      </c>
      <c r="J3790" s="109">
        <f t="shared" si="59"/>
        <v>16532.080000000002</v>
      </c>
    </row>
    <row r="3791" spans="1:10" s="102" customFormat="1" ht="18" customHeight="1" x14ac:dyDescent="0.2">
      <c r="A3791" s="106" t="s">
        <v>32</v>
      </c>
      <c r="B3791" s="106" t="s">
        <v>13</v>
      </c>
      <c r="C3791" s="107">
        <v>10642</v>
      </c>
      <c r="D3791" s="107">
        <v>43464</v>
      </c>
      <c r="E3791" s="107">
        <v>43472</v>
      </c>
      <c r="F3791" s="108">
        <v>43509</v>
      </c>
      <c r="G3791" s="109">
        <v>14500</v>
      </c>
      <c r="H3791" s="109">
        <v>17.88</v>
      </c>
      <c r="I3791" s="109">
        <v>0</v>
      </c>
      <c r="J3791" s="109">
        <f t="shared" si="59"/>
        <v>14517.88</v>
      </c>
    </row>
    <row r="3792" spans="1:10" s="102" customFormat="1" ht="18" customHeight="1" x14ac:dyDescent="0.2">
      <c r="A3792" s="106" t="s">
        <v>32</v>
      </c>
      <c r="B3792" s="106" t="s">
        <v>17</v>
      </c>
      <c r="C3792" s="107">
        <v>9879</v>
      </c>
      <c r="D3792" s="107">
        <v>41974</v>
      </c>
      <c r="E3792" s="107">
        <v>41990</v>
      </c>
      <c r="F3792" s="108">
        <v>42083</v>
      </c>
      <c r="G3792" s="109">
        <v>12500</v>
      </c>
      <c r="H3792" s="109">
        <v>32.72</v>
      </c>
      <c r="I3792" s="109">
        <v>0</v>
      </c>
      <c r="J3792" s="109">
        <f t="shared" si="59"/>
        <v>12532.72</v>
      </c>
    </row>
    <row r="3793" spans="1:10" s="102" customFormat="1" ht="18" customHeight="1" x14ac:dyDescent="0.2">
      <c r="A3793" s="106" t="s">
        <v>32</v>
      </c>
      <c r="B3793" s="106" t="s">
        <v>13</v>
      </c>
      <c r="C3793" s="107">
        <v>10887</v>
      </c>
      <c r="D3793" s="107">
        <v>42137</v>
      </c>
      <c r="E3793" s="107">
        <v>42153</v>
      </c>
      <c r="F3793" s="108">
        <v>42181</v>
      </c>
      <c r="G3793" s="109">
        <v>33000</v>
      </c>
      <c r="H3793" s="109">
        <v>40.340000000000003</v>
      </c>
      <c r="I3793" s="109">
        <v>0</v>
      </c>
      <c r="J3793" s="109">
        <f t="shared" si="59"/>
        <v>33040.339999999997</v>
      </c>
    </row>
    <row r="3794" spans="1:10" s="102" customFormat="1" ht="18" customHeight="1" x14ac:dyDescent="0.2">
      <c r="A3794" s="106" t="s">
        <v>32</v>
      </c>
      <c r="B3794" s="106" t="s">
        <v>13</v>
      </c>
      <c r="C3794" s="107">
        <v>15597</v>
      </c>
      <c r="D3794" s="107">
        <v>42915</v>
      </c>
      <c r="E3794" s="107">
        <v>42929</v>
      </c>
      <c r="F3794" s="108">
        <v>42940</v>
      </c>
      <c r="G3794" s="109">
        <v>31500</v>
      </c>
      <c r="H3794" s="109">
        <v>21.58</v>
      </c>
      <c r="I3794" s="109">
        <v>0</v>
      </c>
      <c r="J3794" s="109">
        <f t="shared" si="59"/>
        <v>31521.58</v>
      </c>
    </row>
    <row r="3795" spans="1:10" s="102" customFormat="1" ht="18" customHeight="1" x14ac:dyDescent="0.2">
      <c r="A3795" s="106" t="s">
        <v>31</v>
      </c>
      <c r="B3795" s="106" t="s">
        <v>17</v>
      </c>
      <c r="C3795" s="107">
        <v>22157</v>
      </c>
      <c r="D3795" s="107">
        <v>42272</v>
      </c>
      <c r="E3795" s="107">
        <v>42275</v>
      </c>
      <c r="F3795" s="108">
        <v>42299</v>
      </c>
      <c r="G3795" s="109">
        <v>71000</v>
      </c>
      <c r="H3795" s="109">
        <v>53.24</v>
      </c>
      <c r="I3795" s="109">
        <v>0</v>
      </c>
      <c r="J3795" s="109">
        <f t="shared" si="59"/>
        <v>71053.240000000005</v>
      </c>
    </row>
    <row r="3796" spans="1:10" s="102" customFormat="1" ht="18" customHeight="1" x14ac:dyDescent="0.2">
      <c r="A3796" s="106" t="s">
        <v>33</v>
      </c>
      <c r="B3796" s="106" t="s">
        <v>17</v>
      </c>
      <c r="C3796" s="107">
        <v>22157</v>
      </c>
      <c r="D3796" s="107">
        <v>42272</v>
      </c>
      <c r="E3796" s="107">
        <v>42275</v>
      </c>
      <c r="F3796" s="108">
        <v>42299</v>
      </c>
      <c r="G3796" s="109">
        <v>71000</v>
      </c>
      <c r="H3796" s="109">
        <v>53.24</v>
      </c>
      <c r="I3796" s="109">
        <v>0</v>
      </c>
      <c r="J3796" s="109">
        <f t="shared" si="59"/>
        <v>71053.240000000005</v>
      </c>
    </row>
    <row r="3797" spans="1:10" s="102" customFormat="1" ht="18" customHeight="1" x14ac:dyDescent="0.2">
      <c r="A3797" s="106" t="s">
        <v>32</v>
      </c>
      <c r="B3797" s="106" t="s">
        <v>13</v>
      </c>
      <c r="C3797" s="107">
        <v>6119</v>
      </c>
      <c r="D3797" s="107">
        <v>42206</v>
      </c>
      <c r="E3797" s="107">
        <v>42212</v>
      </c>
      <c r="F3797" s="108">
        <v>42248</v>
      </c>
      <c r="G3797" s="109">
        <v>8500</v>
      </c>
      <c r="H3797" s="109">
        <v>9.93</v>
      </c>
      <c r="I3797" s="109">
        <v>0</v>
      </c>
      <c r="J3797" s="109">
        <f t="shared" si="59"/>
        <v>8509.93</v>
      </c>
    </row>
    <row r="3798" spans="1:10" s="102" customFormat="1" ht="18" customHeight="1" x14ac:dyDescent="0.2">
      <c r="A3798" s="106" t="s">
        <v>32</v>
      </c>
      <c r="B3798" s="106" t="s">
        <v>13</v>
      </c>
      <c r="C3798" s="107">
        <v>8629</v>
      </c>
      <c r="D3798" s="107">
        <v>42342</v>
      </c>
      <c r="E3798" s="107">
        <v>42367</v>
      </c>
      <c r="F3798" s="108">
        <v>42380</v>
      </c>
      <c r="G3798" s="109">
        <v>18500</v>
      </c>
      <c r="H3798" s="109">
        <v>19.53</v>
      </c>
      <c r="I3798" s="109">
        <v>0</v>
      </c>
      <c r="J3798" s="109">
        <f t="shared" si="59"/>
        <v>18519.53</v>
      </c>
    </row>
    <row r="3799" spans="1:10" s="102" customFormat="1" ht="18" customHeight="1" x14ac:dyDescent="0.2">
      <c r="A3799" s="106" t="s">
        <v>32</v>
      </c>
      <c r="B3799" s="106" t="s">
        <v>13</v>
      </c>
      <c r="C3799" s="107">
        <v>9377</v>
      </c>
      <c r="D3799" s="107">
        <v>43457</v>
      </c>
      <c r="E3799" s="107">
        <v>43472</v>
      </c>
      <c r="F3799" s="108">
        <v>43504</v>
      </c>
      <c r="G3799" s="109">
        <v>11500</v>
      </c>
      <c r="H3799" s="109">
        <v>14.81</v>
      </c>
      <c r="I3799" s="109">
        <v>0</v>
      </c>
      <c r="J3799" s="109">
        <f t="shared" si="59"/>
        <v>11514.81</v>
      </c>
    </row>
    <row r="3800" spans="1:10" s="102" customFormat="1" ht="18" customHeight="1" x14ac:dyDescent="0.2">
      <c r="A3800" s="106" t="s">
        <v>32</v>
      </c>
      <c r="B3800" s="106" t="s">
        <v>13</v>
      </c>
      <c r="C3800" s="107">
        <v>11401</v>
      </c>
      <c r="D3800" s="107">
        <v>43092</v>
      </c>
      <c r="E3800" s="107">
        <v>43110</v>
      </c>
      <c r="F3800" s="108">
        <v>43131</v>
      </c>
      <c r="G3800" s="109">
        <v>19500</v>
      </c>
      <c r="H3800" s="109">
        <v>20.84</v>
      </c>
      <c r="I3800" s="109">
        <v>0</v>
      </c>
      <c r="J3800" s="109">
        <f t="shared" si="59"/>
        <v>19520.84</v>
      </c>
    </row>
    <row r="3801" spans="1:10" s="102" customFormat="1" ht="18" customHeight="1" x14ac:dyDescent="0.2">
      <c r="A3801" s="106" t="s">
        <v>32</v>
      </c>
      <c r="B3801" s="106" t="s">
        <v>13</v>
      </c>
      <c r="C3801" s="107">
        <v>9496</v>
      </c>
      <c r="D3801" s="107">
        <v>41940</v>
      </c>
      <c r="E3801" s="107">
        <v>41949</v>
      </c>
      <c r="F3801" s="108">
        <v>42034</v>
      </c>
      <c r="G3801" s="109">
        <v>24500</v>
      </c>
      <c r="H3801" s="109">
        <v>63.97</v>
      </c>
      <c r="I3801" s="109">
        <v>0</v>
      </c>
      <c r="J3801" s="109">
        <f t="shared" si="59"/>
        <v>24563.97</v>
      </c>
    </row>
    <row r="3802" spans="1:10" s="102" customFormat="1" ht="18" customHeight="1" x14ac:dyDescent="0.2">
      <c r="A3802" s="106" t="s">
        <v>32</v>
      </c>
      <c r="B3802" s="106" t="s">
        <v>13</v>
      </c>
      <c r="C3802" s="107">
        <v>15516</v>
      </c>
      <c r="D3802" s="107">
        <v>41964</v>
      </c>
      <c r="E3802" s="107">
        <v>41978</v>
      </c>
      <c r="F3802" s="108">
        <v>42002</v>
      </c>
      <c r="G3802" s="109">
        <v>26500</v>
      </c>
      <c r="H3802" s="109">
        <v>27.97</v>
      </c>
      <c r="I3802" s="109">
        <v>0</v>
      </c>
      <c r="J3802" s="109">
        <f t="shared" si="59"/>
        <v>26527.97</v>
      </c>
    </row>
    <row r="3803" spans="1:10" s="102" customFormat="1" ht="18" customHeight="1" x14ac:dyDescent="0.2">
      <c r="A3803" s="106" t="s">
        <v>32</v>
      </c>
      <c r="B3803" s="106" t="s">
        <v>13</v>
      </c>
      <c r="C3803" s="107">
        <v>10426</v>
      </c>
      <c r="D3803" s="107">
        <v>41864</v>
      </c>
      <c r="E3803" s="107">
        <v>41878</v>
      </c>
      <c r="F3803" s="108">
        <v>41901</v>
      </c>
      <c r="G3803" s="109">
        <v>16000</v>
      </c>
      <c r="H3803" s="109">
        <v>16.440000000000001</v>
      </c>
      <c r="I3803" s="109">
        <v>0</v>
      </c>
      <c r="J3803" s="109">
        <f t="shared" si="59"/>
        <v>16016.44</v>
      </c>
    </row>
    <row r="3804" spans="1:10" s="102" customFormat="1" ht="18" customHeight="1" x14ac:dyDescent="0.2">
      <c r="A3804" s="106" t="s">
        <v>32</v>
      </c>
      <c r="B3804" s="106" t="s">
        <v>17</v>
      </c>
      <c r="C3804" s="107">
        <v>1878</v>
      </c>
      <c r="D3804" s="107">
        <v>41688</v>
      </c>
      <c r="E3804" s="107">
        <v>41696</v>
      </c>
      <c r="F3804" s="108">
        <v>41717</v>
      </c>
      <c r="G3804" s="109">
        <v>1750</v>
      </c>
      <c r="H3804" s="109">
        <v>1.4</v>
      </c>
      <c r="I3804" s="109">
        <v>0</v>
      </c>
      <c r="J3804" s="109">
        <f t="shared" si="59"/>
        <v>1751.4</v>
      </c>
    </row>
    <row r="3805" spans="1:10" s="102" customFormat="1" ht="18" customHeight="1" x14ac:dyDescent="0.2">
      <c r="A3805" s="106" t="s">
        <v>32</v>
      </c>
      <c r="B3805" s="106" t="s">
        <v>17</v>
      </c>
      <c r="C3805" s="107">
        <v>17357</v>
      </c>
      <c r="D3805" s="107">
        <v>43072</v>
      </c>
      <c r="E3805" s="107">
        <v>43077</v>
      </c>
      <c r="F3805" s="108">
        <v>43167</v>
      </c>
      <c r="G3805" s="109">
        <v>53000</v>
      </c>
      <c r="H3805" s="109">
        <v>137.94999999999999</v>
      </c>
      <c r="I3805" s="109">
        <v>0</v>
      </c>
      <c r="J3805" s="109">
        <f t="shared" si="59"/>
        <v>53137.95</v>
      </c>
    </row>
    <row r="3806" spans="1:10" s="102" customFormat="1" ht="18" customHeight="1" x14ac:dyDescent="0.2">
      <c r="A3806" s="106" t="s">
        <v>32</v>
      </c>
      <c r="B3806" s="106" t="s">
        <v>13</v>
      </c>
      <c r="C3806" s="107">
        <v>15298</v>
      </c>
      <c r="D3806" s="107">
        <v>41855</v>
      </c>
      <c r="E3806" s="107">
        <v>41871</v>
      </c>
      <c r="F3806" s="108">
        <v>41890</v>
      </c>
      <c r="G3806" s="109">
        <v>21500</v>
      </c>
      <c r="H3806" s="109">
        <v>20.9</v>
      </c>
      <c r="I3806" s="109">
        <v>0</v>
      </c>
      <c r="J3806" s="109">
        <f t="shared" si="59"/>
        <v>21520.9</v>
      </c>
    </row>
    <row r="3807" spans="1:10" s="102" customFormat="1" ht="18" customHeight="1" x14ac:dyDescent="0.2">
      <c r="A3807" s="106" t="s">
        <v>32</v>
      </c>
      <c r="B3807" s="106" t="s">
        <v>13</v>
      </c>
      <c r="C3807" s="107">
        <v>14291</v>
      </c>
      <c r="D3807" s="107">
        <v>41993</v>
      </c>
      <c r="E3807" s="107">
        <v>42004</v>
      </c>
      <c r="F3807" s="108">
        <v>42034</v>
      </c>
      <c r="G3807" s="109">
        <v>15000</v>
      </c>
      <c r="H3807" s="109">
        <v>17.079999999999998</v>
      </c>
      <c r="I3807" s="109">
        <v>0</v>
      </c>
      <c r="J3807" s="109">
        <f t="shared" si="59"/>
        <v>15017.08</v>
      </c>
    </row>
    <row r="3808" spans="1:10" s="102" customFormat="1" ht="18" customHeight="1" x14ac:dyDescent="0.2">
      <c r="A3808" s="106" t="s">
        <v>32</v>
      </c>
      <c r="B3808" s="106" t="s">
        <v>17</v>
      </c>
      <c r="C3808" s="107">
        <v>18580</v>
      </c>
      <c r="D3808" s="107">
        <v>42768</v>
      </c>
      <c r="E3808" s="107">
        <v>42780</v>
      </c>
      <c r="F3808" s="108">
        <v>42807</v>
      </c>
      <c r="G3808" s="109">
        <v>20000</v>
      </c>
      <c r="H3808" s="109">
        <v>21.36</v>
      </c>
      <c r="I3808" s="109">
        <v>0</v>
      </c>
      <c r="J3808" s="109">
        <f t="shared" si="59"/>
        <v>20021.36</v>
      </c>
    </row>
    <row r="3809" spans="1:10" s="102" customFormat="1" ht="18" customHeight="1" x14ac:dyDescent="0.2">
      <c r="A3809" s="106" t="s">
        <v>32</v>
      </c>
      <c r="B3809" s="106" t="s">
        <v>17</v>
      </c>
      <c r="C3809" s="107">
        <v>14915</v>
      </c>
      <c r="D3809" s="107">
        <v>42698</v>
      </c>
      <c r="E3809" s="107">
        <v>42702</v>
      </c>
      <c r="F3809" s="108">
        <v>42717</v>
      </c>
      <c r="G3809" s="109">
        <v>16500</v>
      </c>
      <c r="H3809" s="109">
        <v>8.59</v>
      </c>
      <c r="I3809" s="109">
        <v>0</v>
      </c>
      <c r="J3809" s="109">
        <f t="shared" si="59"/>
        <v>16508.59</v>
      </c>
    </row>
    <row r="3810" spans="1:10" s="102" customFormat="1" ht="18" customHeight="1" x14ac:dyDescent="0.2">
      <c r="A3810" s="106" t="s">
        <v>31</v>
      </c>
      <c r="B3810" s="106" t="s">
        <v>13</v>
      </c>
      <c r="C3810" s="107">
        <v>26160</v>
      </c>
      <c r="D3810" s="107">
        <v>42523</v>
      </c>
      <c r="E3810" s="107">
        <v>42528</v>
      </c>
      <c r="F3810" s="108">
        <v>42572</v>
      </c>
      <c r="G3810" s="109">
        <v>49000</v>
      </c>
      <c r="H3810" s="109">
        <v>65.78</v>
      </c>
      <c r="I3810" s="109">
        <v>0</v>
      </c>
      <c r="J3810" s="109">
        <f t="shared" si="59"/>
        <v>49065.78</v>
      </c>
    </row>
    <row r="3811" spans="1:10" s="102" customFormat="1" ht="18" customHeight="1" x14ac:dyDescent="0.2">
      <c r="A3811" s="106" t="s">
        <v>32</v>
      </c>
      <c r="B3811" s="106" t="s">
        <v>17</v>
      </c>
      <c r="C3811" s="107">
        <v>9826</v>
      </c>
      <c r="D3811" s="107">
        <v>41834</v>
      </c>
      <c r="E3811" s="107">
        <v>41845</v>
      </c>
      <c r="F3811" s="108">
        <v>41967</v>
      </c>
      <c r="G3811" s="109">
        <v>10500</v>
      </c>
      <c r="H3811" s="109">
        <v>38.79</v>
      </c>
      <c r="I3811" s="109">
        <v>0</v>
      </c>
      <c r="J3811" s="109">
        <f t="shared" si="59"/>
        <v>10538.79</v>
      </c>
    </row>
    <row r="3812" spans="1:10" s="102" customFormat="1" ht="18" customHeight="1" x14ac:dyDescent="0.2">
      <c r="A3812" s="106" t="s">
        <v>32</v>
      </c>
      <c r="B3812" s="106" t="s">
        <v>17</v>
      </c>
      <c r="C3812" s="107">
        <v>12640</v>
      </c>
      <c r="D3812" s="107">
        <v>42962</v>
      </c>
      <c r="E3812" s="107">
        <v>42984</v>
      </c>
      <c r="F3812" s="108">
        <v>43024</v>
      </c>
      <c r="G3812" s="109">
        <v>19500</v>
      </c>
      <c r="H3812" s="109">
        <v>33.119999999999997</v>
      </c>
      <c r="I3812" s="109">
        <v>0</v>
      </c>
      <c r="J3812" s="109">
        <f t="shared" si="59"/>
        <v>19533.12</v>
      </c>
    </row>
    <row r="3813" spans="1:10" s="102" customFormat="1" ht="18" customHeight="1" x14ac:dyDescent="0.2">
      <c r="A3813" s="106" t="s">
        <v>32</v>
      </c>
      <c r="B3813" s="106" t="s">
        <v>13</v>
      </c>
      <c r="C3813" s="107">
        <v>13033</v>
      </c>
      <c r="D3813" s="107">
        <v>41655</v>
      </c>
      <c r="E3813" s="107">
        <v>41673</v>
      </c>
      <c r="F3813" s="108">
        <v>41695</v>
      </c>
      <c r="G3813" s="109">
        <v>19000</v>
      </c>
      <c r="H3813" s="109">
        <v>21.11</v>
      </c>
      <c r="I3813" s="109">
        <v>0</v>
      </c>
      <c r="J3813" s="109">
        <f t="shared" si="59"/>
        <v>19021.11</v>
      </c>
    </row>
    <row r="3814" spans="1:10" s="102" customFormat="1" ht="18" customHeight="1" x14ac:dyDescent="0.2">
      <c r="A3814" s="106" t="s">
        <v>32</v>
      </c>
      <c r="B3814" s="106" t="s">
        <v>13</v>
      </c>
      <c r="C3814" s="107">
        <v>7896</v>
      </c>
      <c r="D3814" s="107">
        <v>41695</v>
      </c>
      <c r="E3814" s="107">
        <v>41752</v>
      </c>
      <c r="F3814" s="108">
        <v>41817</v>
      </c>
      <c r="G3814" s="109">
        <v>22500</v>
      </c>
      <c r="H3814" s="109">
        <v>76.260000000000005</v>
      </c>
      <c r="I3814" s="109">
        <v>0</v>
      </c>
      <c r="J3814" s="109">
        <f t="shared" si="59"/>
        <v>22576.26</v>
      </c>
    </row>
    <row r="3815" spans="1:10" s="102" customFormat="1" ht="18" customHeight="1" x14ac:dyDescent="0.2">
      <c r="A3815" s="106" t="s">
        <v>32</v>
      </c>
      <c r="B3815" s="106" t="s">
        <v>13</v>
      </c>
      <c r="C3815" s="107">
        <v>6710</v>
      </c>
      <c r="D3815" s="107">
        <v>41886</v>
      </c>
      <c r="E3815" s="107">
        <v>41904</v>
      </c>
      <c r="F3815" s="108">
        <v>41929</v>
      </c>
      <c r="G3815" s="109">
        <v>22000</v>
      </c>
      <c r="H3815" s="109">
        <v>26.27</v>
      </c>
      <c r="I3815" s="109">
        <v>0</v>
      </c>
      <c r="J3815" s="109">
        <f t="shared" si="59"/>
        <v>22026.27</v>
      </c>
    </row>
    <row r="3816" spans="1:10" s="102" customFormat="1" ht="18" customHeight="1" x14ac:dyDescent="0.2">
      <c r="A3816" s="106" t="s">
        <v>31</v>
      </c>
      <c r="B3816" s="106" t="s">
        <v>17</v>
      </c>
      <c r="C3816" s="107">
        <v>21134</v>
      </c>
      <c r="D3816" s="107">
        <v>43131</v>
      </c>
      <c r="E3816" s="107">
        <v>43133</v>
      </c>
      <c r="F3816" s="108">
        <v>43165</v>
      </c>
      <c r="G3816" s="109">
        <v>84000</v>
      </c>
      <c r="H3816" s="109">
        <v>78.25</v>
      </c>
      <c r="I3816" s="109">
        <v>0</v>
      </c>
      <c r="J3816" s="109">
        <f t="shared" si="59"/>
        <v>84078.25</v>
      </c>
    </row>
    <row r="3817" spans="1:10" s="102" customFormat="1" ht="18" customHeight="1" x14ac:dyDescent="0.2">
      <c r="A3817" s="106" t="s">
        <v>32</v>
      </c>
      <c r="B3817" s="106" t="s">
        <v>13</v>
      </c>
      <c r="C3817" s="107">
        <v>10901</v>
      </c>
      <c r="D3817" s="107">
        <v>42387</v>
      </c>
      <c r="E3817" s="107">
        <v>42410</v>
      </c>
      <c r="F3817" s="108">
        <v>42422</v>
      </c>
      <c r="G3817" s="109">
        <v>7500</v>
      </c>
      <c r="H3817" s="109">
        <v>7.29</v>
      </c>
      <c r="I3817" s="109">
        <v>0</v>
      </c>
      <c r="J3817" s="109">
        <f t="shared" si="59"/>
        <v>7507.29</v>
      </c>
    </row>
    <row r="3818" spans="1:10" s="102" customFormat="1" ht="18" customHeight="1" x14ac:dyDescent="0.2">
      <c r="A3818" s="106" t="s">
        <v>32</v>
      </c>
      <c r="B3818" s="106" t="s">
        <v>13</v>
      </c>
      <c r="C3818" s="107">
        <v>11410</v>
      </c>
      <c r="D3818" s="107">
        <v>41737</v>
      </c>
      <c r="E3818" s="107">
        <v>41750</v>
      </c>
      <c r="F3818" s="108">
        <v>41806</v>
      </c>
      <c r="G3818" s="109">
        <v>23500</v>
      </c>
      <c r="H3818" s="109">
        <v>45.04</v>
      </c>
      <c r="I3818" s="109">
        <v>0</v>
      </c>
      <c r="J3818" s="109">
        <f t="shared" si="59"/>
        <v>23545.040000000001</v>
      </c>
    </row>
    <row r="3819" spans="1:10" s="102" customFormat="1" ht="18" customHeight="1" x14ac:dyDescent="0.2">
      <c r="A3819" s="106" t="s">
        <v>32</v>
      </c>
      <c r="B3819" s="106" t="s">
        <v>13</v>
      </c>
      <c r="C3819" s="107">
        <v>6313</v>
      </c>
      <c r="D3819" s="107">
        <v>41975</v>
      </c>
      <c r="E3819" s="107">
        <v>42004</v>
      </c>
      <c r="F3819" s="108">
        <v>42052</v>
      </c>
      <c r="G3819" s="109">
        <v>13000</v>
      </c>
      <c r="H3819" s="109">
        <v>27.8</v>
      </c>
      <c r="I3819" s="109">
        <v>0</v>
      </c>
      <c r="J3819" s="109">
        <f t="shared" si="59"/>
        <v>13027.8</v>
      </c>
    </row>
    <row r="3820" spans="1:10" s="102" customFormat="1" ht="18" customHeight="1" x14ac:dyDescent="0.2">
      <c r="A3820" s="106" t="s">
        <v>31</v>
      </c>
      <c r="B3820" s="106" t="s">
        <v>17</v>
      </c>
      <c r="C3820" s="107">
        <v>30762</v>
      </c>
      <c r="D3820" s="107">
        <v>42428</v>
      </c>
      <c r="E3820" s="107">
        <v>42451</v>
      </c>
      <c r="F3820" s="108">
        <v>42475</v>
      </c>
      <c r="G3820" s="109">
        <v>47000</v>
      </c>
      <c r="H3820" s="109">
        <v>56.66</v>
      </c>
      <c r="I3820" s="109">
        <v>0</v>
      </c>
      <c r="J3820" s="109">
        <f t="shared" si="59"/>
        <v>47056.66</v>
      </c>
    </row>
    <row r="3821" spans="1:10" s="102" customFormat="1" ht="18" customHeight="1" x14ac:dyDescent="0.2">
      <c r="A3821" s="106" t="s">
        <v>33</v>
      </c>
      <c r="B3821" s="106" t="s">
        <v>17</v>
      </c>
      <c r="C3821" s="107">
        <v>30762</v>
      </c>
      <c r="D3821" s="107">
        <v>42428</v>
      </c>
      <c r="E3821" s="107">
        <v>42451</v>
      </c>
      <c r="F3821" s="108">
        <v>42475</v>
      </c>
      <c r="G3821" s="109">
        <v>47000</v>
      </c>
      <c r="H3821" s="109">
        <v>60.52</v>
      </c>
      <c r="I3821" s="109">
        <v>0</v>
      </c>
      <c r="J3821" s="109">
        <f t="shared" si="59"/>
        <v>47060.52</v>
      </c>
    </row>
    <row r="3822" spans="1:10" s="102" customFormat="1" ht="18" customHeight="1" x14ac:dyDescent="0.2">
      <c r="A3822" s="106" t="s">
        <v>37</v>
      </c>
      <c r="B3822" s="106" t="s">
        <v>17</v>
      </c>
      <c r="C3822" s="107">
        <v>22435</v>
      </c>
      <c r="D3822" s="107">
        <v>43134</v>
      </c>
      <c r="E3822" s="107">
        <v>43147</v>
      </c>
      <c r="F3822" s="108">
        <v>43157</v>
      </c>
      <c r="G3822" s="109">
        <v>20000</v>
      </c>
      <c r="H3822" s="109">
        <v>12.6</v>
      </c>
      <c r="I3822" s="109">
        <v>0</v>
      </c>
      <c r="J3822" s="109">
        <f t="shared" si="59"/>
        <v>20012.599999999999</v>
      </c>
    </row>
    <row r="3823" spans="1:10" s="102" customFormat="1" ht="18" customHeight="1" x14ac:dyDescent="0.2">
      <c r="A3823" s="106" t="s">
        <v>37</v>
      </c>
      <c r="B3823" s="106" t="s">
        <v>13</v>
      </c>
      <c r="C3823" s="107">
        <v>19539</v>
      </c>
      <c r="D3823" s="107">
        <v>42221</v>
      </c>
      <c r="E3823" s="107">
        <v>42268</v>
      </c>
      <c r="F3823" s="108">
        <v>42268</v>
      </c>
      <c r="G3823" s="109">
        <v>10000</v>
      </c>
      <c r="H3823" s="109">
        <v>13.06</v>
      </c>
      <c r="I3823" s="109">
        <v>0</v>
      </c>
      <c r="J3823" s="109">
        <f t="shared" si="59"/>
        <v>10013.06</v>
      </c>
    </row>
    <row r="3824" spans="1:10" s="102" customFormat="1" ht="18" customHeight="1" x14ac:dyDescent="0.2">
      <c r="A3824" s="106" t="s">
        <v>32</v>
      </c>
      <c r="B3824" s="106" t="s">
        <v>17</v>
      </c>
      <c r="C3824" s="107">
        <v>12627</v>
      </c>
      <c r="D3824" s="107">
        <v>43022</v>
      </c>
      <c r="E3824" s="107">
        <v>43035</v>
      </c>
      <c r="F3824" s="108">
        <v>43081</v>
      </c>
      <c r="G3824" s="109">
        <v>15000</v>
      </c>
      <c r="H3824" s="109">
        <v>20.98</v>
      </c>
      <c r="I3824" s="109">
        <v>0</v>
      </c>
      <c r="J3824" s="109">
        <f t="shared" si="59"/>
        <v>15020.98</v>
      </c>
    </row>
    <row r="3825" spans="1:10" s="102" customFormat="1" ht="18" customHeight="1" x14ac:dyDescent="0.2">
      <c r="A3825" s="106" t="s">
        <v>32</v>
      </c>
      <c r="B3825" s="106" t="s">
        <v>13</v>
      </c>
      <c r="C3825" s="107">
        <v>14255</v>
      </c>
      <c r="D3825" s="107">
        <v>42751</v>
      </c>
      <c r="E3825" s="107">
        <v>42761</v>
      </c>
      <c r="F3825" s="108">
        <v>42772</v>
      </c>
      <c r="G3825" s="109">
        <v>30000</v>
      </c>
      <c r="H3825" s="109">
        <v>17.260000000000002</v>
      </c>
      <c r="I3825" s="109">
        <v>0</v>
      </c>
      <c r="J3825" s="109">
        <f t="shared" si="59"/>
        <v>30017.26</v>
      </c>
    </row>
    <row r="3826" spans="1:10" s="102" customFormat="1" ht="18" customHeight="1" x14ac:dyDescent="0.2">
      <c r="A3826" s="106" t="s">
        <v>32</v>
      </c>
      <c r="B3826" s="106" t="s">
        <v>13</v>
      </c>
      <c r="C3826" s="107">
        <v>10027</v>
      </c>
      <c r="D3826" s="107">
        <v>43150</v>
      </c>
      <c r="E3826" s="107">
        <v>43160</v>
      </c>
      <c r="F3826" s="108">
        <v>43178</v>
      </c>
      <c r="G3826" s="109">
        <v>46000</v>
      </c>
      <c r="H3826" s="109">
        <v>35.29</v>
      </c>
      <c r="I3826" s="109">
        <v>0</v>
      </c>
      <c r="J3826" s="109">
        <f t="shared" si="59"/>
        <v>46035.29</v>
      </c>
    </row>
    <row r="3827" spans="1:10" s="102" customFormat="1" ht="18" customHeight="1" x14ac:dyDescent="0.2">
      <c r="A3827" s="106" t="s">
        <v>32</v>
      </c>
      <c r="B3827" s="106" t="s">
        <v>13</v>
      </c>
      <c r="C3827" s="107">
        <v>19770</v>
      </c>
      <c r="D3827" s="107">
        <v>42770</v>
      </c>
      <c r="E3827" s="107">
        <v>42781</v>
      </c>
      <c r="F3827" s="108">
        <v>42922</v>
      </c>
      <c r="G3827" s="109">
        <v>38000</v>
      </c>
      <c r="H3827" s="109">
        <v>158.25</v>
      </c>
      <c r="I3827" s="109">
        <v>0</v>
      </c>
      <c r="J3827" s="109">
        <f t="shared" si="59"/>
        <v>38158.25</v>
      </c>
    </row>
    <row r="3828" spans="1:10" s="102" customFormat="1" ht="18" customHeight="1" x14ac:dyDescent="0.2">
      <c r="A3828" s="106" t="s">
        <v>35</v>
      </c>
      <c r="B3828" s="106" t="s">
        <v>13</v>
      </c>
      <c r="C3828" s="107">
        <v>19770</v>
      </c>
      <c r="D3828" s="107">
        <v>42770</v>
      </c>
      <c r="E3828" s="107">
        <v>42781</v>
      </c>
      <c r="F3828" s="108">
        <v>42922</v>
      </c>
      <c r="G3828" s="109">
        <v>38000</v>
      </c>
      <c r="H3828" s="109">
        <v>158.25</v>
      </c>
      <c r="I3828" s="109">
        <v>0</v>
      </c>
      <c r="J3828" s="109">
        <f t="shared" si="59"/>
        <v>38158.25</v>
      </c>
    </row>
    <row r="3829" spans="1:10" s="102" customFormat="1" ht="18" customHeight="1" x14ac:dyDescent="0.2">
      <c r="A3829" s="106" t="s">
        <v>32</v>
      </c>
      <c r="B3829" s="106" t="s">
        <v>13</v>
      </c>
      <c r="C3829" s="107">
        <v>6164</v>
      </c>
      <c r="D3829" s="107">
        <v>43062</v>
      </c>
      <c r="E3829" s="107">
        <v>43082</v>
      </c>
      <c r="F3829" s="108">
        <v>43091</v>
      </c>
      <c r="G3829" s="109">
        <v>19000</v>
      </c>
      <c r="H3829" s="109">
        <v>15.1</v>
      </c>
      <c r="I3829" s="109">
        <v>0</v>
      </c>
      <c r="J3829" s="109">
        <f t="shared" si="59"/>
        <v>19015.099999999999</v>
      </c>
    </row>
    <row r="3830" spans="1:10" s="102" customFormat="1" ht="18" customHeight="1" x14ac:dyDescent="0.2">
      <c r="A3830" s="106" t="s">
        <v>31</v>
      </c>
      <c r="B3830" s="106" t="s">
        <v>17</v>
      </c>
      <c r="C3830" s="107">
        <v>18725</v>
      </c>
      <c r="D3830" s="107">
        <v>42539</v>
      </c>
      <c r="E3830" s="107">
        <v>42542</v>
      </c>
      <c r="F3830" s="108">
        <v>42552</v>
      </c>
      <c r="G3830" s="109">
        <v>126000</v>
      </c>
      <c r="H3830" s="109">
        <v>44.88</v>
      </c>
      <c r="I3830" s="109">
        <v>0</v>
      </c>
      <c r="J3830" s="109">
        <f t="shared" si="59"/>
        <v>126044.88</v>
      </c>
    </row>
    <row r="3831" spans="1:10" s="102" customFormat="1" ht="18" customHeight="1" x14ac:dyDescent="0.2">
      <c r="A3831" s="106" t="s">
        <v>33</v>
      </c>
      <c r="B3831" s="106" t="s">
        <v>17</v>
      </c>
      <c r="C3831" s="107">
        <v>18725</v>
      </c>
      <c r="D3831" s="107">
        <v>42539</v>
      </c>
      <c r="E3831" s="107">
        <v>42542</v>
      </c>
      <c r="F3831" s="108">
        <v>42552</v>
      </c>
      <c r="G3831" s="109">
        <v>126000</v>
      </c>
      <c r="H3831" s="109">
        <v>44.88</v>
      </c>
      <c r="I3831" s="109">
        <v>0</v>
      </c>
      <c r="J3831" s="109">
        <f t="shared" si="59"/>
        <v>126044.88</v>
      </c>
    </row>
    <row r="3832" spans="1:10" s="102" customFormat="1" ht="18" customHeight="1" x14ac:dyDescent="0.2">
      <c r="A3832" s="106" t="s">
        <v>170</v>
      </c>
      <c r="B3832" s="106" t="s">
        <v>17</v>
      </c>
      <c r="C3832" s="107">
        <v>18725</v>
      </c>
      <c r="D3832" s="107">
        <v>42539</v>
      </c>
      <c r="E3832" s="107">
        <v>42542</v>
      </c>
      <c r="F3832" s="108">
        <v>42552</v>
      </c>
      <c r="G3832" s="109">
        <v>378000</v>
      </c>
      <c r="H3832" s="109">
        <v>134.63</v>
      </c>
      <c r="I3832" s="109">
        <v>0</v>
      </c>
      <c r="J3832" s="109">
        <f t="shared" si="59"/>
        <v>378134.63</v>
      </c>
    </row>
    <row r="3833" spans="1:10" s="102" customFormat="1" ht="18" customHeight="1" x14ac:dyDescent="0.2">
      <c r="A3833" s="106" t="s">
        <v>32</v>
      </c>
      <c r="B3833" s="106" t="s">
        <v>13</v>
      </c>
      <c r="C3833" s="107">
        <v>11233</v>
      </c>
      <c r="D3833" s="107">
        <v>43061</v>
      </c>
      <c r="E3833" s="107">
        <v>43067</v>
      </c>
      <c r="F3833" s="108">
        <v>43089</v>
      </c>
      <c r="G3833" s="109">
        <v>17000</v>
      </c>
      <c r="H3833" s="109">
        <v>13.04</v>
      </c>
      <c r="I3833" s="109">
        <v>0</v>
      </c>
      <c r="J3833" s="109">
        <f t="shared" si="59"/>
        <v>17013.04</v>
      </c>
    </row>
    <row r="3834" spans="1:10" s="102" customFormat="1" ht="18" customHeight="1" x14ac:dyDescent="0.2">
      <c r="A3834" s="106" t="s">
        <v>32</v>
      </c>
      <c r="B3834" s="106" t="s">
        <v>13</v>
      </c>
      <c r="C3834" s="107">
        <v>11204</v>
      </c>
      <c r="D3834" s="107">
        <v>42518</v>
      </c>
      <c r="E3834" s="107">
        <v>42549</v>
      </c>
      <c r="F3834" s="108">
        <v>42597</v>
      </c>
      <c r="G3834" s="109">
        <v>34000</v>
      </c>
      <c r="H3834" s="109">
        <v>64.27</v>
      </c>
      <c r="I3834" s="109">
        <v>0</v>
      </c>
      <c r="J3834" s="109">
        <f t="shared" si="59"/>
        <v>34064.269999999997</v>
      </c>
    </row>
    <row r="3835" spans="1:10" s="102" customFormat="1" ht="18" customHeight="1" x14ac:dyDescent="0.2">
      <c r="A3835" s="106" t="s">
        <v>37</v>
      </c>
      <c r="B3835" s="106" t="s">
        <v>13</v>
      </c>
      <c r="C3835" s="107">
        <v>19245</v>
      </c>
      <c r="D3835" s="107">
        <v>42120</v>
      </c>
      <c r="E3835" s="107">
        <v>42131</v>
      </c>
      <c r="F3835" s="108">
        <v>42138</v>
      </c>
      <c r="G3835" s="109">
        <v>20000</v>
      </c>
      <c r="H3835" s="109">
        <v>10</v>
      </c>
      <c r="I3835" s="109">
        <v>0</v>
      </c>
      <c r="J3835" s="109">
        <f t="shared" si="59"/>
        <v>20010</v>
      </c>
    </row>
    <row r="3836" spans="1:10" s="102" customFormat="1" ht="18" customHeight="1" x14ac:dyDescent="0.2">
      <c r="A3836" s="106" t="s">
        <v>32</v>
      </c>
      <c r="B3836" s="106" t="s">
        <v>13</v>
      </c>
      <c r="C3836" s="107">
        <v>10000</v>
      </c>
      <c r="D3836" s="107">
        <v>42448</v>
      </c>
      <c r="E3836" s="107">
        <v>42454</v>
      </c>
      <c r="F3836" s="108">
        <v>42466</v>
      </c>
      <c r="G3836" s="109">
        <v>11000</v>
      </c>
      <c r="H3836" s="109">
        <v>5.42</v>
      </c>
      <c r="I3836" s="109">
        <v>0</v>
      </c>
      <c r="J3836" s="109">
        <f t="shared" si="59"/>
        <v>11005.42</v>
      </c>
    </row>
    <row r="3837" spans="1:10" s="102" customFormat="1" ht="18" customHeight="1" x14ac:dyDescent="0.2">
      <c r="A3837" s="106" t="s">
        <v>32</v>
      </c>
      <c r="B3837" s="106" t="s">
        <v>13</v>
      </c>
      <c r="C3837" s="107">
        <v>7946</v>
      </c>
      <c r="D3837" s="107">
        <v>42681</v>
      </c>
      <c r="E3837" s="107">
        <v>42689</v>
      </c>
      <c r="F3837" s="108">
        <v>42725</v>
      </c>
      <c r="G3837" s="109">
        <v>8500</v>
      </c>
      <c r="H3837" s="109">
        <v>10.25</v>
      </c>
      <c r="I3837" s="109">
        <v>0</v>
      </c>
      <c r="J3837" s="109">
        <f t="shared" si="59"/>
        <v>8510.25</v>
      </c>
    </row>
    <row r="3838" spans="1:10" s="102" customFormat="1" ht="18" customHeight="1" x14ac:dyDescent="0.2">
      <c r="A3838" s="106" t="s">
        <v>32</v>
      </c>
      <c r="B3838" s="106" t="s">
        <v>13</v>
      </c>
      <c r="C3838" s="107">
        <v>11885</v>
      </c>
      <c r="D3838" s="107">
        <v>42054</v>
      </c>
      <c r="E3838" s="107">
        <v>42067</v>
      </c>
      <c r="F3838" s="108">
        <v>42137</v>
      </c>
      <c r="G3838" s="109">
        <v>16500</v>
      </c>
      <c r="H3838" s="109">
        <v>38.04</v>
      </c>
      <c r="I3838" s="109">
        <v>0</v>
      </c>
      <c r="J3838" s="109">
        <f t="shared" si="59"/>
        <v>16538.04</v>
      </c>
    </row>
    <row r="3839" spans="1:10" s="102" customFormat="1" ht="18" customHeight="1" x14ac:dyDescent="0.2">
      <c r="A3839" s="106" t="s">
        <v>32</v>
      </c>
      <c r="B3839" s="106" t="s">
        <v>17</v>
      </c>
      <c r="C3839" s="107">
        <v>9234</v>
      </c>
      <c r="D3839" s="107">
        <v>42063</v>
      </c>
      <c r="E3839" s="107">
        <v>42083</v>
      </c>
      <c r="F3839" s="108">
        <v>42093</v>
      </c>
      <c r="G3839" s="109">
        <v>9500</v>
      </c>
      <c r="H3839" s="109">
        <v>7.92</v>
      </c>
      <c r="I3839" s="109">
        <v>0</v>
      </c>
      <c r="J3839" s="109">
        <f t="shared" si="59"/>
        <v>9507.92</v>
      </c>
    </row>
    <row r="3840" spans="1:10" s="102" customFormat="1" ht="18" customHeight="1" x14ac:dyDescent="0.2">
      <c r="A3840" s="106" t="s">
        <v>32</v>
      </c>
      <c r="B3840" s="106" t="s">
        <v>13</v>
      </c>
      <c r="C3840" s="107">
        <v>15731</v>
      </c>
      <c r="D3840" s="107">
        <v>42026</v>
      </c>
      <c r="E3840" s="107">
        <v>42038</v>
      </c>
      <c r="F3840" s="108">
        <v>42052</v>
      </c>
      <c r="G3840" s="109">
        <v>23500</v>
      </c>
      <c r="H3840" s="109">
        <v>16.97</v>
      </c>
      <c r="I3840" s="109">
        <v>0</v>
      </c>
      <c r="J3840" s="109">
        <f t="shared" si="59"/>
        <v>23516.97</v>
      </c>
    </row>
    <row r="3841" spans="1:10" s="102" customFormat="1" ht="18" customHeight="1" x14ac:dyDescent="0.2">
      <c r="A3841" s="106" t="s">
        <v>32</v>
      </c>
      <c r="B3841" s="106" t="s">
        <v>17</v>
      </c>
      <c r="C3841" s="107">
        <v>12319</v>
      </c>
      <c r="D3841" s="107">
        <v>41881</v>
      </c>
      <c r="E3841" s="107">
        <v>41886</v>
      </c>
      <c r="F3841" s="108">
        <v>41926</v>
      </c>
      <c r="G3841" s="109">
        <v>18500</v>
      </c>
      <c r="H3841" s="109">
        <v>23.13</v>
      </c>
      <c r="I3841" s="109">
        <v>0</v>
      </c>
      <c r="J3841" s="109">
        <f t="shared" si="59"/>
        <v>18523.13</v>
      </c>
    </row>
    <row r="3842" spans="1:10" s="102" customFormat="1" ht="18" customHeight="1" x14ac:dyDescent="0.2">
      <c r="A3842" s="106" t="s">
        <v>32</v>
      </c>
      <c r="B3842" s="106" t="s">
        <v>17</v>
      </c>
      <c r="C3842" s="107">
        <v>6645</v>
      </c>
      <c r="D3842" s="107">
        <v>41820</v>
      </c>
      <c r="E3842" s="107">
        <v>41844</v>
      </c>
      <c r="F3842" s="108">
        <v>41921</v>
      </c>
      <c r="G3842" s="109">
        <v>8500</v>
      </c>
      <c r="H3842" s="109">
        <v>23.84</v>
      </c>
      <c r="I3842" s="109">
        <v>0</v>
      </c>
      <c r="J3842" s="109">
        <f t="shared" si="59"/>
        <v>8523.84</v>
      </c>
    </row>
    <row r="3843" spans="1:10" s="102" customFormat="1" ht="18" customHeight="1" x14ac:dyDescent="0.2">
      <c r="A3843" s="106" t="s">
        <v>32</v>
      </c>
      <c r="B3843" s="106" t="s">
        <v>17</v>
      </c>
      <c r="C3843" s="107">
        <v>15268</v>
      </c>
      <c r="D3843" s="107">
        <v>42935</v>
      </c>
      <c r="E3843" s="107">
        <v>42962</v>
      </c>
      <c r="F3843" s="108">
        <v>43068</v>
      </c>
      <c r="G3843" s="109">
        <v>13500</v>
      </c>
      <c r="H3843" s="109">
        <v>16.27</v>
      </c>
      <c r="I3843" s="109">
        <v>0</v>
      </c>
      <c r="J3843" s="109">
        <f t="shared" si="59"/>
        <v>13516.27</v>
      </c>
    </row>
    <row r="3844" spans="1:10" s="102" customFormat="1" ht="18" customHeight="1" x14ac:dyDescent="0.2">
      <c r="A3844" s="106" t="s">
        <v>32</v>
      </c>
      <c r="B3844" s="106" t="s">
        <v>13</v>
      </c>
      <c r="C3844" s="107">
        <v>16998</v>
      </c>
      <c r="D3844" s="107">
        <v>43368</v>
      </c>
      <c r="E3844" s="107">
        <v>43383</v>
      </c>
      <c r="F3844" s="108">
        <v>43419</v>
      </c>
      <c r="G3844" s="109">
        <v>29500</v>
      </c>
      <c r="H3844" s="109">
        <v>41.21</v>
      </c>
      <c r="I3844" s="109">
        <v>0</v>
      </c>
      <c r="J3844" s="109">
        <f t="shared" si="59"/>
        <v>29541.21</v>
      </c>
    </row>
    <row r="3845" spans="1:10" s="102" customFormat="1" ht="18" customHeight="1" x14ac:dyDescent="0.2">
      <c r="A3845" s="106" t="s">
        <v>32</v>
      </c>
      <c r="B3845" s="106" t="s">
        <v>17</v>
      </c>
      <c r="C3845" s="107">
        <v>13330</v>
      </c>
      <c r="D3845" s="107">
        <v>43372</v>
      </c>
      <c r="E3845" s="107">
        <v>43384</v>
      </c>
      <c r="F3845" s="108">
        <v>43445</v>
      </c>
      <c r="G3845" s="109">
        <v>17500</v>
      </c>
      <c r="H3845" s="109">
        <v>35</v>
      </c>
      <c r="I3845" s="109">
        <v>0</v>
      </c>
      <c r="J3845" s="109">
        <f t="shared" si="59"/>
        <v>17535</v>
      </c>
    </row>
    <row r="3846" spans="1:10" s="102" customFormat="1" ht="18" customHeight="1" x14ac:dyDescent="0.2">
      <c r="A3846" s="106" t="s">
        <v>32</v>
      </c>
      <c r="B3846" s="106" t="s">
        <v>17</v>
      </c>
      <c r="C3846" s="107">
        <v>12650</v>
      </c>
      <c r="D3846" s="107">
        <v>43404</v>
      </c>
      <c r="E3846" s="107">
        <v>43410</v>
      </c>
      <c r="F3846" s="108">
        <v>43496</v>
      </c>
      <c r="G3846" s="109">
        <v>17500</v>
      </c>
      <c r="H3846" s="109">
        <v>44.11</v>
      </c>
      <c r="I3846" s="109">
        <v>0</v>
      </c>
      <c r="J3846" s="109">
        <f t="shared" si="59"/>
        <v>17544.11</v>
      </c>
    </row>
    <row r="3847" spans="1:10" s="102" customFormat="1" ht="18" customHeight="1" x14ac:dyDescent="0.2">
      <c r="A3847" s="106" t="s">
        <v>32</v>
      </c>
      <c r="B3847" s="106" t="s">
        <v>13</v>
      </c>
      <c r="C3847" s="107">
        <v>15276</v>
      </c>
      <c r="D3847" s="107">
        <v>42073</v>
      </c>
      <c r="E3847" s="107">
        <v>42082</v>
      </c>
      <c r="F3847" s="108">
        <v>42115</v>
      </c>
      <c r="G3847" s="109">
        <v>49000</v>
      </c>
      <c r="H3847" s="109">
        <v>57.17</v>
      </c>
      <c r="I3847" s="109">
        <v>0</v>
      </c>
      <c r="J3847" s="109">
        <f t="shared" si="59"/>
        <v>49057.17</v>
      </c>
    </row>
    <row r="3848" spans="1:10" s="102" customFormat="1" ht="18" customHeight="1" x14ac:dyDescent="0.2">
      <c r="A3848" s="106" t="s">
        <v>32</v>
      </c>
      <c r="B3848" s="106" t="s">
        <v>17</v>
      </c>
      <c r="C3848" s="107">
        <v>8121</v>
      </c>
      <c r="D3848" s="107">
        <v>42284</v>
      </c>
      <c r="E3848" s="107">
        <v>42291</v>
      </c>
      <c r="F3848" s="108">
        <v>42311</v>
      </c>
      <c r="G3848" s="109">
        <v>9500</v>
      </c>
      <c r="H3848" s="109">
        <v>7.13</v>
      </c>
      <c r="I3848" s="109">
        <v>0</v>
      </c>
      <c r="J3848" s="109">
        <f t="shared" ref="J3848:J3911" si="60">+G3848+H3848+I3848</f>
        <v>9507.1299999999992</v>
      </c>
    </row>
    <row r="3849" spans="1:10" s="102" customFormat="1" ht="18" customHeight="1" x14ac:dyDescent="0.2">
      <c r="A3849" s="106" t="s">
        <v>32</v>
      </c>
      <c r="B3849" s="106" t="s">
        <v>13</v>
      </c>
      <c r="C3849" s="107">
        <v>16879</v>
      </c>
      <c r="D3849" s="107">
        <v>42986</v>
      </c>
      <c r="E3849" s="107">
        <v>42992</v>
      </c>
      <c r="F3849" s="108">
        <v>43027</v>
      </c>
      <c r="G3849" s="109">
        <v>26500</v>
      </c>
      <c r="H3849" s="109">
        <v>29.77</v>
      </c>
      <c r="I3849" s="109">
        <v>0</v>
      </c>
      <c r="J3849" s="109">
        <f t="shared" si="60"/>
        <v>26529.77</v>
      </c>
    </row>
    <row r="3850" spans="1:10" s="102" customFormat="1" ht="18" customHeight="1" x14ac:dyDescent="0.2">
      <c r="A3850" s="106" t="s">
        <v>32</v>
      </c>
      <c r="B3850" s="106" t="s">
        <v>13</v>
      </c>
      <c r="C3850" s="107">
        <v>16150</v>
      </c>
      <c r="D3850" s="107">
        <v>42854</v>
      </c>
      <c r="E3850" s="107">
        <v>42860</v>
      </c>
      <c r="F3850" s="108">
        <v>42877</v>
      </c>
      <c r="G3850" s="109">
        <v>53000</v>
      </c>
      <c r="H3850" s="109">
        <v>33.4</v>
      </c>
      <c r="I3850" s="109">
        <v>0</v>
      </c>
      <c r="J3850" s="109">
        <f t="shared" si="60"/>
        <v>53033.4</v>
      </c>
    </row>
    <row r="3851" spans="1:10" s="102" customFormat="1" ht="18" customHeight="1" x14ac:dyDescent="0.2">
      <c r="A3851" s="106" t="s">
        <v>32</v>
      </c>
      <c r="B3851" s="106" t="s">
        <v>17</v>
      </c>
      <c r="C3851" s="107">
        <v>21685</v>
      </c>
      <c r="D3851" s="107">
        <v>42970</v>
      </c>
      <c r="E3851" s="107">
        <v>42972</v>
      </c>
      <c r="F3851" s="108">
        <v>43007</v>
      </c>
      <c r="G3851" s="109">
        <v>60000</v>
      </c>
      <c r="H3851" s="109">
        <v>40.840000000000003</v>
      </c>
      <c r="I3851" s="109">
        <v>0</v>
      </c>
      <c r="J3851" s="109">
        <f t="shared" si="60"/>
        <v>60040.84</v>
      </c>
    </row>
    <row r="3852" spans="1:10" s="102" customFormat="1" ht="18" customHeight="1" x14ac:dyDescent="0.2">
      <c r="A3852" s="106" t="s">
        <v>35</v>
      </c>
      <c r="B3852" s="106" t="s">
        <v>17</v>
      </c>
      <c r="C3852" s="107">
        <v>21685</v>
      </c>
      <c r="D3852" s="107">
        <v>42970</v>
      </c>
      <c r="E3852" s="107">
        <v>42972</v>
      </c>
      <c r="F3852" s="108">
        <v>43007</v>
      </c>
      <c r="G3852" s="109">
        <v>60000</v>
      </c>
      <c r="H3852" s="109">
        <v>40.839999999999996</v>
      </c>
      <c r="I3852" s="109">
        <v>0</v>
      </c>
      <c r="J3852" s="109">
        <f t="shared" si="60"/>
        <v>60040.84</v>
      </c>
    </row>
    <row r="3853" spans="1:10" s="102" customFormat="1" ht="18" customHeight="1" x14ac:dyDescent="0.2">
      <c r="A3853" s="106" t="s">
        <v>32</v>
      </c>
      <c r="B3853" s="106" t="s">
        <v>13</v>
      </c>
      <c r="C3853" s="107">
        <v>17251</v>
      </c>
      <c r="D3853" s="107">
        <v>42351</v>
      </c>
      <c r="E3853" s="107">
        <v>42360</v>
      </c>
      <c r="F3853" s="108">
        <v>42381</v>
      </c>
      <c r="G3853" s="109">
        <v>47000</v>
      </c>
      <c r="H3853" s="109">
        <v>39.17</v>
      </c>
      <c r="I3853" s="109">
        <v>0</v>
      </c>
      <c r="J3853" s="109">
        <f t="shared" si="60"/>
        <v>47039.17</v>
      </c>
    </row>
    <row r="3854" spans="1:10" s="102" customFormat="1" ht="18" customHeight="1" x14ac:dyDescent="0.2">
      <c r="A3854" s="106" t="s">
        <v>32</v>
      </c>
      <c r="B3854" s="106" t="s">
        <v>17</v>
      </c>
      <c r="C3854" s="107">
        <v>17776</v>
      </c>
      <c r="D3854" s="107">
        <v>42048</v>
      </c>
      <c r="E3854" s="107">
        <v>42054</v>
      </c>
      <c r="F3854" s="108">
        <v>42067</v>
      </c>
      <c r="G3854" s="109">
        <v>21500</v>
      </c>
      <c r="H3854" s="109">
        <v>11.35</v>
      </c>
      <c r="I3854" s="109">
        <v>0</v>
      </c>
      <c r="J3854" s="109">
        <f t="shared" si="60"/>
        <v>21511.35</v>
      </c>
    </row>
    <row r="3855" spans="1:10" s="102" customFormat="1" ht="18" customHeight="1" x14ac:dyDescent="0.2">
      <c r="A3855" s="106" t="s">
        <v>32</v>
      </c>
      <c r="B3855" s="106" t="s">
        <v>17</v>
      </c>
      <c r="C3855" s="107">
        <v>8202</v>
      </c>
      <c r="D3855" s="107">
        <v>42832</v>
      </c>
      <c r="E3855" s="107">
        <v>42836</v>
      </c>
      <c r="F3855" s="108">
        <v>42852</v>
      </c>
      <c r="G3855" s="109">
        <v>8500</v>
      </c>
      <c r="H3855" s="109">
        <v>4.66</v>
      </c>
      <c r="I3855" s="109">
        <v>0</v>
      </c>
      <c r="J3855" s="109">
        <f t="shared" si="60"/>
        <v>8504.66</v>
      </c>
    </row>
    <row r="3856" spans="1:10" s="102" customFormat="1" ht="18" customHeight="1" x14ac:dyDescent="0.2">
      <c r="A3856" s="106" t="s">
        <v>32</v>
      </c>
      <c r="B3856" s="106" t="s">
        <v>17</v>
      </c>
      <c r="C3856" s="107">
        <v>18442</v>
      </c>
      <c r="D3856" s="107">
        <v>42743</v>
      </c>
      <c r="E3856" s="107">
        <v>42746</v>
      </c>
      <c r="F3856" s="108">
        <v>42754</v>
      </c>
      <c r="G3856" s="109">
        <v>11500</v>
      </c>
      <c r="H3856" s="109">
        <v>3.47</v>
      </c>
      <c r="I3856" s="109">
        <v>0</v>
      </c>
      <c r="J3856" s="109">
        <f t="shared" si="60"/>
        <v>11503.47</v>
      </c>
    </row>
    <row r="3857" spans="1:10" s="102" customFormat="1" ht="18" customHeight="1" x14ac:dyDescent="0.2">
      <c r="A3857" s="106" t="s">
        <v>32</v>
      </c>
      <c r="B3857" s="106" t="s">
        <v>17</v>
      </c>
      <c r="C3857" s="107">
        <v>8890</v>
      </c>
      <c r="D3857" s="107">
        <v>42967</v>
      </c>
      <c r="E3857" s="107">
        <v>42990</v>
      </c>
      <c r="F3857" s="108">
        <v>43006</v>
      </c>
      <c r="G3857" s="109">
        <v>16500</v>
      </c>
      <c r="H3857" s="109">
        <v>17.63</v>
      </c>
      <c r="I3857" s="109">
        <v>0</v>
      </c>
      <c r="J3857" s="109">
        <f t="shared" si="60"/>
        <v>16517.63</v>
      </c>
    </row>
    <row r="3858" spans="1:10" s="102" customFormat="1" ht="18" customHeight="1" x14ac:dyDescent="0.2">
      <c r="A3858" s="106" t="s">
        <v>32</v>
      </c>
      <c r="B3858" s="106" t="s">
        <v>13</v>
      </c>
      <c r="C3858" s="107">
        <v>9091</v>
      </c>
      <c r="D3858" s="107">
        <v>41965</v>
      </c>
      <c r="E3858" s="107">
        <v>41996</v>
      </c>
      <c r="F3858" s="108">
        <v>42038</v>
      </c>
      <c r="G3858" s="109">
        <v>18500</v>
      </c>
      <c r="H3858" s="109">
        <v>37.51</v>
      </c>
      <c r="I3858" s="109">
        <v>0</v>
      </c>
      <c r="J3858" s="109">
        <f t="shared" si="60"/>
        <v>18537.509999999998</v>
      </c>
    </row>
    <row r="3859" spans="1:10" s="102" customFormat="1" ht="18" customHeight="1" x14ac:dyDescent="0.2">
      <c r="A3859" s="106" t="s">
        <v>32</v>
      </c>
      <c r="B3859" s="106" t="s">
        <v>17</v>
      </c>
      <c r="C3859" s="107">
        <v>12190</v>
      </c>
      <c r="D3859" s="107">
        <v>42553</v>
      </c>
      <c r="E3859" s="107">
        <v>42557</v>
      </c>
      <c r="F3859" s="108">
        <v>42558</v>
      </c>
      <c r="G3859" s="109">
        <v>12500</v>
      </c>
      <c r="H3859" s="109">
        <v>1.71</v>
      </c>
      <c r="I3859" s="109">
        <v>0</v>
      </c>
      <c r="J3859" s="109">
        <f t="shared" si="60"/>
        <v>12501.71</v>
      </c>
    </row>
    <row r="3860" spans="1:10" s="102" customFormat="1" ht="18" customHeight="1" x14ac:dyDescent="0.2">
      <c r="A3860" s="106" t="s">
        <v>32</v>
      </c>
      <c r="B3860" s="106" t="s">
        <v>13</v>
      </c>
      <c r="C3860" s="107">
        <v>12581</v>
      </c>
      <c r="D3860" s="107">
        <v>42413</v>
      </c>
      <c r="E3860" s="107">
        <v>42417</v>
      </c>
      <c r="F3860" s="108">
        <v>42433</v>
      </c>
      <c r="G3860" s="109">
        <v>15500</v>
      </c>
      <c r="H3860" s="109">
        <v>8.61</v>
      </c>
      <c r="I3860" s="109">
        <v>0</v>
      </c>
      <c r="J3860" s="109">
        <f t="shared" si="60"/>
        <v>15508.61</v>
      </c>
    </row>
    <row r="3861" spans="1:10" s="102" customFormat="1" ht="18" customHeight="1" x14ac:dyDescent="0.2">
      <c r="A3861" s="106" t="s">
        <v>32</v>
      </c>
      <c r="B3861" s="106" t="s">
        <v>13</v>
      </c>
      <c r="C3861" s="107">
        <v>11046</v>
      </c>
      <c r="D3861" s="107">
        <v>42169</v>
      </c>
      <c r="E3861" s="107">
        <v>42177</v>
      </c>
      <c r="F3861" s="108">
        <v>42202</v>
      </c>
      <c r="G3861" s="109">
        <v>20000</v>
      </c>
      <c r="H3861" s="109">
        <v>18.32</v>
      </c>
      <c r="I3861" s="109">
        <v>0</v>
      </c>
      <c r="J3861" s="109">
        <f t="shared" si="60"/>
        <v>20018.32</v>
      </c>
    </row>
    <row r="3862" spans="1:10" s="102" customFormat="1" ht="18" customHeight="1" x14ac:dyDescent="0.2">
      <c r="A3862" s="106" t="s">
        <v>32</v>
      </c>
      <c r="B3862" s="106" t="s">
        <v>13</v>
      </c>
      <c r="C3862" s="107">
        <v>19652</v>
      </c>
      <c r="D3862" s="107">
        <v>43256</v>
      </c>
      <c r="E3862" s="107">
        <v>43257</v>
      </c>
      <c r="F3862" s="108">
        <v>43287</v>
      </c>
      <c r="G3862" s="109">
        <v>32000</v>
      </c>
      <c r="H3862" s="109">
        <v>27.18</v>
      </c>
      <c r="I3862" s="109">
        <v>0</v>
      </c>
      <c r="J3862" s="109">
        <f t="shared" si="60"/>
        <v>32027.18</v>
      </c>
    </row>
    <row r="3863" spans="1:10" s="102" customFormat="1" ht="18" customHeight="1" x14ac:dyDescent="0.2">
      <c r="A3863" s="106" t="s">
        <v>35</v>
      </c>
      <c r="B3863" s="106" t="s">
        <v>13</v>
      </c>
      <c r="C3863" s="107">
        <v>19652</v>
      </c>
      <c r="D3863" s="107">
        <v>43256</v>
      </c>
      <c r="E3863" s="107">
        <v>43257</v>
      </c>
      <c r="F3863" s="108">
        <v>43287</v>
      </c>
      <c r="G3863" s="109">
        <v>32000</v>
      </c>
      <c r="H3863" s="109">
        <v>27.18</v>
      </c>
      <c r="I3863" s="109">
        <v>0</v>
      </c>
      <c r="J3863" s="109">
        <f t="shared" si="60"/>
        <v>32027.18</v>
      </c>
    </row>
    <row r="3864" spans="1:10" s="102" customFormat="1" ht="18" customHeight="1" x14ac:dyDescent="0.2">
      <c r="A3864" s="106" t="s">
        <v>39</v>
      </c>
      <c r="B3864" s="106" t="s">
        <v>13</v>
      </c>
      <c r="C3864" s="107">
        <v>19652</v>
      </c>
      <c r="D3864" s="107">
        <v>43256</v>
      </c>
      <c r="E3864" s="107">
        <v>43257</v>
      </c>
      <c r="F3864" s="108">
        <v>43287</v>
      </c>
      <c r="G3864" s="109">
        <v>96000</v>
      </c>
      <c r="H3864" s="109">
        <v>81.540000000000006</v>
      </c>
      <c r="I3864" s="109">
        <v>0</v>
      </c>
      <c r="J3864" s="109">
        <f t="shared" si="60"/>
        <v>96081.54</v>
      </c>
    </row>
    <row r="3865" spans="1:10" s="102" customFormat="1" ht="18" customHeight="1" x14ac:dyDescent="0.2">
      <c r="A3865" s="106" t="s">
        <v>32</v>
      </c>
      <c r="B3865" s="106" t="s">
        <v>13</v>
      </c>
      <c r="C3865" s="107">
        <v>8282</v>
      </c>
      <c r="D3865" s="107">
        <v>42712</v>
      </c>
      <c r="E3865" s="107">
        <v>42731</v>
      </c>
      <c r="F3865" s="108">
        <v>42755</v>
      </c>
      <c r="G3865" s="109">
        <v>22000</v>
      </c>
      <c r="H3865" s="109">
        <v>25.92</v>
      </c>
      <c r="I3865" s="109">
        <v>0</v>
      </c>
      <c r="J3865" s="109">
        <f t="shared" si="60"/>
        <v>22025.919999999998</v>
      </c>
    </row>
    <row r="3866" spans="1:10" s="102" customFormat="1" ht="18" customHeight="1" x14ac:dyDescent="0.2">
      <c r="A3866" s="106" t="s">
        <v>32</v>
      </c>
      <c r="B3866" s="106" t="s">
        <v>17</v>
      </c>
      <c r="C3866" s="107">
        <v>10215</v>
      </c>
      <c r="D3866" s="107">
        <v>43105</v>
      </c>
      <c r="E3866" s="107">
        <v>43110</v>
      </c>
      <c r="F3866" s="108">
        <v>43123</v>
      </c>
      <c r="G3866" s="109">
        <v>19500</v>
      </c>
      <c r="H3866" s="109">
        <v>9.6199999999999992</v>
      </c>
      <c r="I3866" s="109">
        <v>0</v>
      </c>
      <c r="J3866" s="109">
        <f t="shared" si="60"/>
        <v>19509.62</v>
      </c>
    </row>
    <row r="3867" spans="1:10" s="102" customFormat="1" ht="18" customHeight="1" x14ac:dyDescent="0.2">
      <c r="A3867" s="106" t="s">
        <v>32</v>
      </c>
      <c r="B3867" s="106" t="s">
        <v>13</v>
      </c>
      <c r="C3867" s="107">
        <v>10950</v>
      </c>
      <c r="D3867" s="107">
        <v>43371</v>
      </c>
      <c r="E3867" s="107">
        <v>43375</v>
      </c>
      <c r="F3867" s="108">
        <v>43395</v>
      </c>
      <c r="G3867" s="109">
        <v>20500</v>
      </c>
      <c r="H3867" s="109">
        <v>13.48</v>
      </c>
      <c r="I3867" s="109">
        <v>0</v>
      </c>
      <c r="J3867" s="109">
        <f t="shared" si="60"/>
        <v>20513.48</v>
      </c>
    </row>
    <row r="3868" spans="1:10" s="102" customFormat="1" ht="18" customHeight="1" x14ac:dyDescent="0.2">
      <c r="A3868" s="106" t="s">
        <v>32</v>
      </c>
      <c r="B3868" s="106" t="s">
        <v>13</v>
      </c>
      <c r="C3868" s="107">
        <v>9394</v>
      </c>
      <c r="D3868" s="107">
        <v>42970</v>
      </c>
      <c r="E3868" s="107">
        <v>42975</v>
      </c>
      <c r="F3868" s="108">
        <v>42990</v>
      </c>
      <c r="G3868" s="109">
        <v>17000</v>
      </c>
      <c r="H3868" s="109">
        <v>9.32</v>
      </c>
      <c r="I3868" s="109">
        <v>0</v>
      </c>
      <c r="J3868" s="109">
        <f t="shared" si="60"/>
        <v>17009.32</v>
      </c>
    </row>
    <row r="3869" spans="1:10" s="102" customFormat="1" ht="18" customHeight="1" x14ac:dyDescent="0.2">
      <c r="A3869" s="106" t="s">
        <v>32</v>
      </c>
      <c r="B3869" s="106" t="s">
        <v>13</v>
      </c>
      <c r="C3869" s="107">
        <v>7807</v>
      </c>
      <c r="D3869" s="107">
        <v>42368</v>
      </c>
      <c r="E3869" s="107">
        <v>42369</v>
      </c>
      <c r="F3869" s="108">
        <v>42398</v>
      </c>
      <c r="G3869" s="109">
        <v>11000</v>
      </c>
      <c r="H3869" s="109">
        <v>9.17</v>
      </c>
      <c r="I3869" s="109">
        <v>0</v>
      </c>
      <c r="J3869" s="109">
        <f t="shared" si="60"/>
        <v>11009.17</v>
      </c>
    </row>
    <row r="3870" spans="1:10" s="102" customFormat="1" ht="18" customHeight="1" x14ac:dyDescent="0.2">
      <c r="A3870" s="106" t="s">
        <v>32</v>
      </c>
      <c r="B3870" s="106" t="s">
        <v>17</v>
      </c>
      <c r="C3870" s="107">
        <v>11985</v>
      </c>
      <c r="D3870" s="107">
        <v>42925</v>
      </c>
      <c r="E3870" s="107">
        <v>42935</v>
      </c>
      <c r="F3870" s="108">
        <v>42944</v>
      </c>
      <c r="G3870" s="109">
        <v>14500</v>
      </c>
      <c r="H3870" s="109">
        <v>7.55</v>
      </c>
      <c r="I3870" s="109">
        <v>0</v>
      </c>
      <c r="J3870" s="109">
        <f t="shared" si="60"/>
        <v>14507.55</v>
      </c>
    </row>
    <row r="3871" spans="1:10" s="102" customFormat="1" ht="18" customHeight="1" x14ac:dyDescent="0.2">
      <c r="A3871" s="106" t="s">
        <v>32</v>
      </c>
      <c r="B3871" s="106" t="s">
        <v>17</v>
      </c>
      <c r="C3871" s="107">
        <v>11638</v>
      </c>
      <c r="D3871" s="107">
        <v>41850</v>
      </c>
      <c r="E3871" s="107">
        <v>41858</v>
      </c>
      <c r="F3871" s="108">
        <v>41892</v>
      </c>
      <c r="G3871" s="109">
        <v>11500</v>
      </c>
      <c r="H3871" s="109">
        <v>13.4</v>
      </c>
      <c r="I3871" s="109">
        <v>0</v>
      </c>
      <c r="J3871" s="109">
        <f t="shared" si="60"/>
        <v>11513.4</v>
      </c>
    </row>
    <row r="3872" spans="1:10" s="102" customFormat="1" ht="18" customHeight="1" x14ac:dyDescent="0.2">
      <c r="A3872" s="106" t="s">
        <v>32</v>
      </c>
      <c r="B3872" s="106" t="s">
        <v>17</v>
      </c>
      <c r="C3872" s="107">
        <v>18554</v>
      </c>
      <c r="D3872" s="107">
        <v>41909</v>
      </c>
      <c r="E3872" s="107">
        <v>41913</v>
      </c>
      <c r="F3872" s="108">
        <v>41932</v>
      </c>
      <c r="G3872" s="109">
        <v>50000</v>
      </c>
      <c r="H3872" s="109">
        <v>31.95</v>
      </c>
      <c r="I3872" s="109">
        <v>0</v>
      </c>
      <c r="J3872" s="109">
        <f t="shared" si="60"/>
        <v>50031.95</v>
      </c>
    </row>
    <row r="3873" spans="1:10" s="102" customFormat="1" ht="18" customHeight="1" x14ac:dyDescent="0.2">
      <c r="A3873" s="106" t="s">
        <v>39</v>
      </c>
      <c r="B3873" s="106" t="s">
        <v>17</v>
      </c>
      <c r="C3873" s="107">
        <v>18554</v>
      </c>
      <c r="D3873" s="107">
        <v>41909</v>
      </c>
      <c r="E3873" s="107">
        <v>41913</v>
      </c>
      <c r="F3873" s="108">
        <v>41932</v>
      </c>
      <c r="G3873" s="109">
        <v>150000</v>
      </c>
      <c r="H3873" s="109">
        <v>95.84</v>
      </c>
      <c r="I3873" s="109">
        <v>0</v>
      </c>
      <c r="J3873" s="109">
        <f t="shared" si="60"/>
        <v>150095.84</v>
      </c>
    </row>
    <row r="3874" spans="1:10" s="102" customFormat="1" ht="18" customHeight="1" x14ac:dyDescent="0.2">
      <c r="A3874" s="106" t="s">
        <v>32</v>
      </c>
      <c r="B3874" s="106" t="s">
        <v>13</v>
      </c>
      <c r="C3874" s="107">
        <v>20828</v>
      </c>
      <c r="D3874" s="107">
        <v>43115</v>
      </c>
      <c r="E3874" s="107">
        <v>43136</v>
      </c>
      <c r="F3874" s="108">
        <v>43369</v>
      </c>
      <c r="G3874" s="109">
        <v>47000</v>
      </c>
      <c r="H3874" s="109">
        <v>327.07</v>
      </c>
      <c r="I3874" s="109">
        <v>0</v>
      </c>
      <c r="J3874" s="109">
        <f t="shared" si="60"/>
        <v>47327.07</v>
      </c>
    </row>
    <row r="3875" spans="1:10" s="102" customFormat="1" ht="18" customHeight="1" x14ac:dyDescent="0.2">
      <c r="A3875" s="106" t="s">
        <v>35</v>
      </c>
      <c r="B3875" s="106" t="s">
        <v>13</v>
      </c>
      <c r="C3875" s="107">
        <v>20828</v>
      </c>
      <c r="D3875" s="107">
        <v>43115</v>
      </c>
      <c r="E3875" s="107">
        <v>43136</v>
      </c>
      <c r="F3875" s="108">
        <v>43375</v>
      </c>
      <c r="G3875" s="109">
        <v>47000</v>
      </c>
      <c r="H3875" s="109">
        <v>334.79</v>
      </c>
      <c r="I3875" s="109">
        <v>0</v>
      </c>
      <c r="J3875" s="109">
        <f t="shared" si="60"/>
        <v>47334.79</v>
      </c>
    </row>
    <row r="3876" spans="1:10" s="102" customFormat="1" ht="18" customHeight="1" x14ac:dyDescent="0.2">
      <c r="A3876" s="106" t="s">
        <v>40</v>
      </c>
      <c r="B3876" s="106" t="s">
        <v>17</v>
      </c>
      <c r="C3876" s="107">
        <v>33772</v>
      </c>
      <c r="D3876" s="107">
        <v>42479</v>
      </c>
      <c r="E3876" s="107">
        <v>42479</v>
      </c>
      <c r="F3876" s="108">
        <v>42501</v>
      </c>
      <c r="G3876" s="109">
        <v>10000</v>
      </c>
      <c r="H3876" s="109">
        <v>6.02</v>
      </c>
      <c r="I3876" s="109">
        <v>0</v>
      </c>
      <c r="J3876" s="109">
        <f t="shared" si="60"/>
        <v>10006.02</v>
      </c>
    </row>
    <row r="3877" spans="1:10" s="102" customFormat="1" ht="18" customHeight="1" x14ac:dyDescent="0.2">
      <c r="A3877" s="106" t="s">
        <v>32</v>
      </c>
      <c r="B3877" s="106" t="s">
        <v>13</v>
      </c>
      <c r="C3877" s="107">
        <v>10002</v>
      </c>
      <c r="D3877" s="107">
        <v>42150</v>
      </c>
      <c r="E3877" s="107">
        <v>42184</v>
      </c>
      <c r="F3877" s="108">
        <v>42208</v>
      </c>
      <c r="G3877" s="109">
        <v>20000</v>
      </c>
      <c r="H3877" s="109">
        <v>28.33</v>
      </c>
      <c r="I3877" s="109">
        <v>0</v>
      </c>
      <c r="J3877" s="109">
        <f t="shared" si="60"/>
        <v>20028.330000000002</v>
      </c>
    </row>
    <row r="3878" spans="1:10" s="102" customFormat="1" ht="18" customHeight="1" x14ac:dyDescent="0.2">
      <c r="A3878" s="106" t="s">
        <v>32</v>
      </c>
      <c r="B3878" s="106" t="s">
        <v>17</v>
      </c>
      <c r="C3878" s="107">
        <v>9444</v>
      </c>
      <c r="D3878" s="107">
        <v>42510</v>
      </c>
      <c r="E3878" s="107">
        <v>42522</v>
      </c>
      <c r="F3878" s="108">
        <v>42551</v>
      </c>
      <c r="G3878" s="109">
        <v>24500</v>
      </c>
      <c r="H3878" s="109">
        <v>27.52</v>
      </c>
      <c r="I3878" s="109">
        <v>0</v>
      </c>
      <c r="J3878" s="109">
        <f t="shared" si="60"/>
        <v>24527.52</v>
      </c>
    </row>
    <row r="3879" spans="1:10" s="102" customFormat="1" ht="18" customHeight="1" x14ac:dyDescent="0.2">
      <c r="A3879" s="106" t="s">
        <v>37</v>
      </c>
      <c r="B3879" s="106" t="s">
        <v>13</v>
      </c>
      <c r="C3879" s="107">
        <v>26754</v>
      </c>
      <c r="D3879" s="107">
        <v>42330</v>
      </c>
      <c r="E3879" s="107">
        <v>42353</v>
      </c>
      <c r="F3879" s="108">
        <v>42354</v>
      </c>
      <c r="G3879" s="109">
        <v>20000</v>
      </c>
      <c r="H3879" s="109">
        <f>6.67+6.67</f>
        <v>13.34</v>
      </c>
      <c r="I3879" s="109">
        <v>0</v>
      </c>
      <c r="J3879" s="109">
        <f t="shared" si="60"/>
        <v>20013.34</v>
      </c>
    </row>
    <row r="3880" spans="1:10" s="102" customFormat="1" ht="18" customHeight="1" x14ac:dyDescent="0.2">
      <c r="A3880" s="106" t="s">
        <v>32</v>
      </c>
      <c r="B3880" s="106" t="s">
        <v>17</v>
      </c>
      <c r="C3880" s="107">
        <v>20001</v>
      </c>
      <c r="D3880" s="107">
        <v>42964</v>
      </c>
      <c r="E3880" s="107">
        <v>42990</v>
      </c>
      <c r="F3880" s="108">
        <v>43047</v>
      </c>
      <c r="G3880" s="109">
        <v>70000</v>
      </c>
      <c r="H3880" s="109">
        <v>159.18</v>
      </c>
      <c r="I3880" s="109">
        <v>0</v>
      </c>
      <c r="J3880" s="109">
        <f t="shared" si="60"/>
        <v>70159.179999999993</v>
      </c>
    </row>
    <row r="3881" spans="1:10" s="102" customFormat="1" ht="18" customHeight="1" x14ac:dyDescent="0.2">
      <c r="A3881" s="106" t="s">
        <v>32</v>
      </c>
      <c r="B3881" s="106" t="s">
        <v>13</v>
      </c>
      <c r="C3881" s="107">
        <v>13766</v>
      </c>
      <c r="D3881" s="107">
        <v>43271</v>
      </c>
      <c r="E3881" s="107">
        <v>43311</v>
      </c>
      <c r="F3881" s="108">
        <v>43326</v>
      </c>
      <c r="G3881" s="109">
        <v>14000</v>
      </c>
      <c r="H3881" s="109">
        <v>21.1</v>
      </c>
      <c r="I3881" s="109">
        <v>14000</v>
      </c>
      <c r="J3881" s="109">
        <f t="shared" si="60"/>
        <v>28021.1</v>
      </c>
    </row>
    <row r="3882" spans="1:10" s="102" customFormat="1" ht="18" customHeight="1" x14ac:dyDescent="0.2">
      <c r="A3882" s="106" t="s">
        <v>32</v>
      </c>
      <c r="B3882" s="106" t="s">
        <v>17</v>
      </c>
      <c r="C3882" s="107">
        <v>14948</v>
      </c>
      <c r="D3882" s="107">
        <v>41944</v>
      </c>
      <c r="E3882" s="107">
        <v>41953</v>
      </c>
      <c r="F3882" s="108">
        <v>41989</v>
      </c>
      <c r="G3882" s="109">
        <v>17000</v>
      </c>
      <c r="H3882" s="109">
        <v>19.68</v>
      </c>
      <c r="I3882" s="109">
        <v>0</v>
      </c>
      <c r="J3882" s="109">
        <f t="shared" si="60"/>
        <v>17019.68</v>
      </c>
    </row>
    <row r="3883" spans="1:10" s="102" customFormat="1" ht="18" customHeight="1" x14ac:dyDescent="0.2">
      <c r="A3883" s="106" t="s">
        <v>31</v>
      </c>
      <c r="B3883" s="106" t="s">
        <v>17</v>
      </c>
      <c r="C3883" s="107">
        <v>26024</v>
      </c>
      <c r="D3883" s="107">
        <v>42864</v>
      </c>
      <c r="E3883" s="107">
        <v>42866</v>
      </c>
      <c r="F3883" s="108">
        <v>42913</v>
      </c>
      <c r="G3883" s="109">
        <v>36000</v>
      </c>
      <c r="H3883" s="109">
        <v>22.68</v>
      </c>
      <c r="I3883" s="109">
        <v>0</v>
      </c>
      <c r="J3883" s="109">
        <f t="shared" si="60"/>
        <v>36022.68</v>
      </c>
    </row>
    <row r="3884" spans="1:10" s="102" customFormat="1" ht="18" customHeight="1" x14ac:dyDescent="0.2">
      <c r="A3884" s="106" t="s">
        <v>33</v>
      </c>
      <c r="B3884" s="106" t="s">
        <v>17</v>
      </c>
      <c r="C3884" s="107">
        <v>26024</v>
      </c>
      <c r="D3884" s="107">
        <v>42864</v>
      </c>
      <c r="E3884" s="107">
        <v>42866</v>
      </c>
      <c r="F3884" s="108">
        <v>42913</v>
      </c>
      <c r="G3884" s="109">
        <v>36000</v>
      </c>
      <c r="H3884" s="109">
        <v>22.68</v>
      </c>
      <c r="I3884" s="109">
        <v>0</v>
      </c>
      <c r="J3884" s="109">
        <f t="shared" si="60"/>
        <v>36022.68</v>
      </c>
    </row>
    <row r="3885" spans="1:10" s="102" customFormat="1" ht="18" customHeight="1" x14ac:dyDescent="0.2">
      <c r="A3885" s="106" t="s">
        <v>170</v>
      </c>
      <c r="B3885" s="106" t="s">
        <v>17</v>
      </c>
      <c r="C3885" s="107">
        <v>26024</v>
      </c>
      <c r="D3885" s="107">
        <v>42864</v>
      </c>
      <c r="E3885" s="107">
        <v>42866</v>
      </c>
      <c r="F3885" s="108">
        <v>42913</v>
      </c>
      <c r="G3885" s="109">
        <v>108000</v>
      </c>
      <c r="H3885" s="109">
        <v>68.05</v>
      </c>
      <c r="I3885" s="109">
        <v>0</v>
      </c>
      <c r="J3885" s="109">
        <f t="shared" si="60"/>
        <v>108068.05</v>
      </c>
    </row>
    <row r="3886" spans="1:10" s="102" customFormat="1" ht="18" customHeight="1" x14ac:dyDescent="0.2">
      <c r="A3886" s="106" t="s">
        <v>32</v>
      </c>
      <c r="B3886" s="106" t="s">
        <v>17</v>
      </c>
      <c r="C3886" s="107">
        <v>13470</v>
      </c>
      <c r="D3886" s="107">
        <v>41812</v>
      </c>
      <c r="E3886" s="107">
        <v>41816</v>
      </c>
      <c r="F3886" s="108">
        <v>41914</v>
      </c>
      <c r="G3886" s="109">
        <v>12500</v>
      </c>
      <c r="H3886" s="109">
        <v>24.31</v>
      </c>
      <c r="I3886" s="109">
        <v>0</v>
      </c>
      <c r="J3886" s="109">
        <f t="shared" si="60"/>
        <v>12524.31</v>
      </c>
    </row>
    <row r="3887" spans="1:10" s="102" customFormat="1" ht="18" customHeight="1" x14ac:dyDescent="0.2">
      <c r="A3887" s="106" t="s">
        <v>32</v>
      </c>
      <c r="B3887" s="106" t="s">
        <v>13</v>
      </c>
      <c r="C3887" s="107">
        <v>12624</v>
      </c>
      <c r="D3887" s="107">
        <v>42880</v>
      </c>
      <c r="E3887" s="107">
        <v>42916</v>
      </c>
      <c r="F3887" s="108">
        <v>42947</v>
      </c>
      <c r="G3887" s="109">
        <v>13000</v>
      </c>
      <c r="H3887" s="109">
        <v>23.86</v>
      </c>
      <c r="I3887" s="109">
        <v>0</v>
      </c>
      <c r="J3887" s="109">
        <f t="shared" si="60"/>
        <v>13023.86</v>
      </c>
    </row>
    <row r="3888" spans="1:10" s="102" customFormat="1" ht="18" customHeight="1" x14ac:dyDescent="0.2">
      <c r="A3888" s="106" t="s">
        <v>32</v>
      </c>
      <c r="B3888" s="106" t="s">
        <v>13</v>
      </c>
      <c r="C3888" s="107">
        <v>19382</v>
      </c>
      <c r="D3888" s="107">
        <v>42790</v>
      </c>
      <c r="E3888" s="107">
        <v>42800</v>
      </c>
      <c r="F3888" s="108">
        <v>42809</v>
      </c>
      <c r="G3888" s="109">
        <v>47000</v>
      </c>
      <c r="H3888" s="109">
        <v>24.46</v>
      </c>
      <c r="I3888" s="109">
        <v>0</v>
      </c>
      <c r="J3888" s="109">
        <f t="shared" si="60"/>
        <v>47024.46</v>
      </c>
    </row>
    <row r="3889" spans="1:10" s="102" customFormat="1" ht="18" customHeight="1" x14ac:dyDescent="0.2">
      <c r="A3889" s="106" t="s">
        <v>32</v>
      </c>
      <c r="B3889" s="106" t="s">
        <v>17</v>
      </c>
      <c r="C3889" s="107">
        <v>8428</v>
      </c>
      <c r="D3889" s="107">
        <v>41651</v>
      </c>
      <c r="E3889" s="107">
        <v>41662</v>
      </c>
      <c r="F3889" s="108">
        <v>41670</v>
      </c>
      <c r="G3889" s="109">
        <v>7500</v>
      </c>
      <c r="H3889" s="109">
        <v>3.96</v>
      </c>
      <c r="I3889" s="109">
        <v>0</v>
      </c>
      <c r="J3889" s="109">
        <f t="shared" si="60"/>
        <v>7503.96</v>
      </c>
    </row>
    <row r="3890" spans="1:10" s="102" customFormat="1" ht="18" customHeight="1" x14ac:dyDescent="0.2">
      <c r="A3890" s="106" t="s">
        <v>32</v>
      </c>
      <c r="B3890" s="106" t="s">
        <v>13</v>
      </c>
      <c r="C3890" s="107">
        <v>11175</v>
      </c>
      <c r="D3890" s="107">
        <v>42614</v>
      </c>
      <c r="E3890" s="107">
        <v>42629</v>
      </c>
      <c r="F3890" s="108">
        <v>42647</v>
      </c>
      <c r="G3890" s="109">
        <v>13000</v>
      </c>
      <c r="H3890" s="109">
        <v>11.76</v>
      </c>
      <c r="I3890" s="109">
        <v>0</v>
      </c>
      <c r="J3890" s="109">
        <f t="shared" si="60"/>
        <v>13011.76</v>
      </c>
    </row>
    <row r="3891" spans="1:10" s="102" customFormat="1" ht="18" customHeight="1" x14ac:dyDescent="0.2">
      <c r="A3891" s="106" t="s">
        <v>32</v>
      </c>
      <c r="B3891" s="106" t="s">
        <v>13</v>
      </c>
      <c r="C3891" s="107">
        <v>11085</v>
      </c>
      <c r="D3891" s="107">
        <v>42019</v>
      </c>
      <c r="E3891" s="107">
        <v>42062</v>
      </c>
      <c r="F3891" s="108">
        <v>42087</v>
      </c>
      <c r="G3891" s="109">
        <v>12500</v>
      </c>
      <c r="H3891" s="109">
        <v>23.61</v>
      </c>
      <c r="I3891" s="109">
        <v>0</v>
      </c>
      <c r="J3891" s="109">
        <f t="shared" si="60"/>
        <v>12523.61</v>
      </c>
    </row>
    <row r="3892" spans="1:10" s="102" customFormat="1" ht="18" customHeight="1" x14ac:dyDescent="0.2">
      <c r="A3892" s="106" t="s">
        <v>32</v>
      </c>
      <c r="B3892" s="106" t="s">
        <v>13</v>
      </c>
      <c r="C3892" s="107">
        <v>11516</v>
      </c>
      <c r="D3892" s="107">
        <v>43111</v>
      </c>
      <c r="E3892" s="107">
        <v>43130</v>
      </c>
      <c r="F3892" s="108">
        <v>43144</v>
      </c>
      <c r="G3892" s="109">
        <v>8500</v>
      </c>
      <c r="H3892" s="109">
        <v>7.68</v>
      </c>
      <c r="I3892" s="109">
        <v>0</v>
      </c>
      <c r="J3892" s="109">
        <f t="shared" si="60"/>
        <v>8507.68</v>
      </c>
    </row>
    <row r="3893" spans="1:10" s="102" customFormat="1" ht="18" customHeight="1" x14ac:dyDescent="0.2">
      <c r="A3893" s="106" t="s">
        <v>31</v>
      </c>
      <c r="B3893" s="106" t="s">
        <v>13</v>
      </c>
      <c r="C3893" s="107">
        <v>19810</v>
      </c>
      <c r="D3893" s="107">
        <v>42811</v>
      </c>
      <c r="E3893" s="107">
        <v>42816</v>
      </c>
      <c r="F3893" s="108">
        <v>42838</v>
      </c>
      <c r="G3893" s="109">
        <v>93000</v>
      </c>
      <c r="H3893" s="109">
        <v>68.790000000000006</v>
      </c>
      <c r="I3893" s="109">
        <v>0</v>
      </c>
      <c r="J3893" s="109">
        <f t="shared" si="60"/>
        <v>93068.79</v>
      </c>
    </row>
    <row r="3894" spans="1:10" s="102" customFormat="1" ht="18" customHeight="1" x14ac:dyDescent="0.2">
      <c r="A3894" s="106" t="s">
        <v>37</v>
      </c>
      <c r="B3894" s="106" t="s">
        <v>13</v>
      </c>
      <c r="C3894" s="107">
        <v>19810</v>
      </c>
      <c r="D3894" s="107">
        <v>42811</v>
      </c>
      <c r="E3894" s="107">
        <v>42821</v>
      </c>
      <c r="F3894" s="108">
        <v>42838</v>
      </c>
      <c r="G3894" s="109">
        <v>20000</v>
      </c>
      <c r="H3894" s="109">
        <f>7.4+7.4</f>
        <v>14.8</v>
      </c>
      <c r="I3894" s="109">
        <v>0</v>
      </c>
      <c r="J3894" s="109">
        <f t="shared" si="60"/>
        <v>20014.8</v>
      </c>
    </row>
    <row r="3895" spans="1:10" s="102" customFormat="1" ht="18" customHeight="1" x14ac:dyDescent="0.2">
      <c r="A3895" s="106" t="s">
        <v>32</v>
      </c>
      <c r="B3895" s="106" t="s">
        <v>13</v>
      </c>
      <c r="C3895" s="107">
        <v>11732</v>
      </c>
      <c r="D3895" s="107">
        <v>43330</v>
      </c>
      <c r="E3895" s="107">
        <v>43333</v>
      </c>
      <c r="F3895" s="108">
        <v>43381</v>
      </c>
      <c r="G3895" s="109">
        <v>12000</v>
      </c>
      <c r="H3895" s="109">
        <v>14.14</v>
      </c>
      <c r="I3895" s="109">
        <v>0</v>
      </c>
      <c r="J3895" s="109">
        <f t="shared" si="60"/>
        <v>12014.14</v>
      </c>
    </row>
    <row r="3896" spans="1:10" s="102" customFormat="1" ht="18" customHeight="1" x14ac:dyDescent="0.2">
      <c r="A3896" s="106" t="s">
        <v>32</v>
      </c>
      <c r="B3896" s="106" t="s">
        <v>17</v>
      </c>
      <c r="C3896" s="107">
        <v>9371</v>
      </c>
      <c r="D3896" s="107">
        <v>42419</v>
      </c>
      <c r="E3896" s="107">
        <v>42437</v>
      </c>
      <c r="F3896" s="108">
        <v>42450</v>
      </c>
      <c r="G3896" s="109">
        <v>14000</v>
      </c>
      <c r="H3896" s="109">
        <v>12.06</v>
      </c>
      <c r="I3896" s="109">
        <v>0</v>
      </c>
      <c r="J3896" s="109">
        <f t="shared" si="60"/>
        <v>14012.06</v>
      </c>
    </row>
    <row r="3897" spans="1:10" s="102" customFormat="1" ht="18" customHeight="1" x14ac:dyDescent="0.2">
      <c r="A3897" s="106" t="s">
        <v>32</v>
      </c>
      <c r="B3897" s="106" t="s">
        <v>13</v>
      </c>
      <c r="C3897" s="107">
        <v>9721</v>
      </c>
      <c r="D3897" s="107">
        <v>43077</v>
      </c>
      <c r="E3897" s="107">
        <v>43091</v>
      </c>
      <c r="F3897" s="108">
        <v>43130</v>
      </c>
      <c r="G3897" s="109">
        <v>26000</v>
      </c>
      <c r="H3897" s="109">
        <v>37.75</v>
      </c>
      <c r="I3897" s="109">
        <v>0</v>
      </c>
      <c r="J3897" s="109">
        <f t="shared" si="60"/>
        <v>26037.75</v>
      </c>
    </row>
    <row r="3898" spans="1:10" s="102" customFormat="1" ht="18" customHeight="1" x14ac:dyDescent="0.2">
      <c r="A3898" s="106" t="s">
        <v>32</v>
      </c>
      <c r="B3898" s="106" t="s">
        <v>17</v>
      </c>
      <c r="C3898" s="107">
        <v>8486</v>
      </c>
      <c r="D3898" s="107">
        <v>41908</v>
      </c>
      <c r="E3898" s="107">
        <v>41913</v>
      </c>
      <c r="F3898" s="108">
        <v>41927</v>
      </c>
      <c r="G3898" s="109">
        <v>8000</v>
      </c>
      <c r="H3898" s="109">
        <v>4.22</v>
      </c>
      <c r="I3898" s="109">
        <v>0</v>
      </c>
      <c r="J3898" s="109">
        <f t="shared" si="60"/>
        <v>8004.22</v>
      </c>
    </row>
    <row r="3899" spans="1:10" s="102" customFormat="1" ht="18" customHeight="1" x14ac:dyDescent="0.2">
      <c r="A3899" s="106" t="s">
        <v>32</v>
      </c>
      <c r="B3899" s="106" t="s">
        <v>17</v>
      </c>
      <c r="C3899" s="107">
        <v>18753</v>
      </c>
      <c r="D3899" s="107">
        <v>42410</v>
      </c>
      <c r="E3899" s="107">
        <v>42437</v>
      </c>
      <c r="F3899" s="108">
        <v>42487</v>
      </c>
      <c r="G3899" s="109">
        <v>49000</v>
      </c>
      <c r="H3899" s="109">
        <v>104.8</v>
      </c>
      <c r="I3899" s="109">
        <v>0</v>
      </c>
      <c r="J3899" s="109">
        <f t="shared" si="60"/>
        <v>49104.800000000003</v>
      </c>
    </row>
    <row r="3900" spans="1:10" s="102" customFormat="1" ht="18" customHeight="1" x14ac:dyDescent="0.2">
      <c r="A3900" s="106" t="s">
        <v>35</v>
      </c>
      <c r="B3900" s="106" t="s">
        <v>17</v>
      </c>
      <c r="C3900" s="107">
        <v>18753</v>
      </c>
      <c r="D3900" s="107">
        <v>42410</v>
      </c>
      <c r="E3900" s="107">
        <v>42437</v>
      </c>
      <c r="F3900" s="108">
        <v>42487</v>
      </c>
      <c r="G3900" s="109">
        <v>49000</v>
      </c>
      <c r="H3900" s="109">
        <v>104.8</v>
      </c>
      <c r="I3900" s="109">
        <v>0</v>
      </c>
      <c r="J3900" s="109">
        <f t="shared" si="60"/>
        <v>49104.800000000003</v>
      </c>
    </row>
    <row r="3901" spans="1:10" s="102" customFormat="1" ht="18" customHeight="1" x14ac:dyDescent="0.2">
      <c r="A3901" s="106" t="s">
        <v>32</v>
      </c>
      <c r="B3901" s="106" t="s">
        <v>17</v>
      </c>
      <c r="C3901" s="107">
        <v>17256</v>
      </c>
      <c r="D3901" s="107">
        <v>42383</v>
      </c>
      <c r="E3901" s="107">
        <v>42410</v>
      </c>
      <c r="F3901" s="108">
        <v>42417</v>
      </c>
      <c r="G3901" s="109">
        <v>15500</v>
      </c>
      <c r="H3901" s="109">
        <v>14.64</v>
      </c>
      <c r="I3901" s="109">
        <v>0</v>
      </c>
      <c r="J3901" s="109">
        <f t="shared" si="60"/>
        <v>15514.64</v>
      </c>
    </row>
    <row r="3902" spans="1:10" s="102" customFormat="1" ht="18" customHeight="1" x14ac:dyDescent="0.2">
      <c r="A3902" s="106" t="s">
        <v>32</v>
      </c>
      <c r="B3902" s="106" t="s">
        <v>13</v>
      </c>
      <c r="C3902" s="107">
        <v>14074</v>
      </c>
      <c r="D3902" s="107">
        <v>41903</v>
      </c>
      <c r="E3902" s="107">
        <v>41906</v>
      </c>
      <c r="F3902" s="108">
        <v>41925</v>
      </c>
      <c r="G3902" s="109">
        <v>21000</v>
      </c>
      <c r="H3902" s="109">
        <v>12.83</v>
      </c>
      <c r="I3902" s="109">
        <v>0</v>
      </c>
      <c r="J3902" s="109">
        <f t="shared" si="60"/>
        <v>21012.83</v>
      </c>
    </row>
    <row r="3903" spans="1:10" s="102" customFormat="1" ht="18" customHeight="1" x14ac:dyDescent="0.2">
      <c r="A3903" s="106" t="s">
        <v>32</v>
      </c>
      <c r="B3903" s="106" t="s">
        <v>17</v>
      </c>
      <c r="C3903" s="107">
        <v>7648</v>
      </c>
      <c r="D3903" s="107">
        <v>41929</v>
      </c>
      <c r="E3903" s="107">
        <v>41941</v>
      </c>
      <c r="F3903" s="108">
        <v>41967</v>
      </c>
      <c r="G3903" s="109">
        <v>2500</v>
      </c>
      <c r="H3903" s="109">
        <v>2.64</v>
      </c>
      <c r="I3903" s="109">
        <v>0</v>
      </c>
      <c r="J3903" s="109">
        <f t="shared" si="60"/>
        <v>2502.64</v>
      </c>
    </row>
    <row r="3904" spans="1:10" s="102" customFormat="1" ht="18" customHeight="1" x14ac:dyDescent="0.2">
      <c r="A3904" s="106" t="s">
        <v>32</v>
      </c>
      <c r="B3904" s="106" t="s">
        <v>13</v>
      </c>
      <c r="C3904" s="107">
        <v>12227</v>
      </c>
      <c r="D3904" s="107">
        <v>42009</v>
      </c>
      <c r="E3904" s="107">
        <v>42019</v>
      </c>
      <c r="F3904" s="108">
        <v>42039</v>
      </c>
      <c r="G3904" s="109">
        <v>18500</v>
      </c>
      <c r="H3904" s="109">
        <v>15.42</v>
      </c>
      <c r="I3904" s="109">
        <v>0</v>
      </c>
      <c r="J3904" s="109">
        <f t="shared" si="60"/>
        <v>18515.419999999998</v>
      </c>
    </row>
    <row r="3905" spans="1:10" s="102" customFormat="1" ht="18" customHeight="1" x14ac:dyDescent="0.2">
      <c r="A3905" s="106" t="s">
        <v>32</v>
      </c>
      <c r="B3905" s="106" t="s">
        <v>17</v>
      </c>
      <c r="C3905" s="107">
        <v>15036</v>
      </c>
      <c r="D3905" s="107">
        <v>42456</v>
      </c>
      <c r="E3905" s="107">
        <v>42458</v>
      </c>
      <c r="F3905" s="108">
        <v>42478</v>
      </c>
      <c r="G3905" s="109">
        <v>23500</v>
      </c>
      <c r="H3905" s="109">
        <v>14.16</v>
      </c>
      <c r="I3905" s="109">
        <v>0</v>
      </c>
      <c r="J3905" s="109">
        <f t="shared" si="60"/>
        <v>23514.16</v>
      </c>
    </row>
    <row r="3906" spans="1:10" s="102" customFormat="1" ht="18" customHeight="1" x14ac:dyDescent="0.2">
      <c r="A3906" s="106" t="s">
        <v>32</v>
      </c>
      <c r="B3906" s="106" t="s">
        <v>13</v>
      </c>
      <c r="C3906" s="107">
        <v>17628</v>
      </c>
      <c r="D3906" s="107">
        <v>43166</v>
      </c>
      <c r="E3906" s="107">
        <v>43171</v>
      </c>
      <c r="F3906" s="108">
        <v>43180</v>
      </c>
      <c r="G3906" s="109">
        <v>35000</v>
      </c>
      <c r="H3906" s="109">
        <v>13.42</v>
      </c>
      <c r="I3906" s="109">
        <v>0</v>
      </c>
      <c r="J3906" s="109">
        <f t="shared" si="60"/>
        <v>35013.42</v>
      </c>
    </row>
    <row r="3907" spans="1:10" s="102" customFormat="1" ht="18" customHeight="1" x14ac:dyDescent="0.2">
      <c r="A3907" s="106" t="s">
        <v>32</v>
      </c>
      <c r="B3907" s="106" t="s">
        <v>13</v>
      </c>
      <c r="C3907" s="107">
        <v>10966</v>
      </c>
      <c r="D3907" s="107">
        <v>42402</v>
      </c>
      <c r="E3907" s="107">
        <v>42419</v>
      </c>
      <c r="F3907" s="108">
        <v>42496</v>
      </c>
      <c r="G3907" s="109">
        <v>50000</v>
      </c>
      <c r="H3907" s="109">
        <v>130.56</v>
      </c>
      <c r="I3907" s="109">
        <v>0</v>
      </c>
      <c r="J3907" s="109">
        <f t="shared" si="60"/>
        <v>50130.559999999998</v>
      </c>
    </row>
    <row r="3908" spans="1:10" s="102" customFormat="1" ht="18" customHeight="1" x14ac:dyDescent="0.2">
      <c r="A3908" s="106" t="s">
        <v>32</v>
      </c>
      <c r="B3908" s="106" t="s">
        <v>17</v>
      </c>
      <c r="C3908" s="107">
        <v>16957</v>
      </c>
      <c r="D3908" s="107">
        <v>43101</v>
      </c>
      <c r="E3908" s="107">
        <v>43104</v>
      </c>
      <c r="F3908" s="108">
        <v>43122</v>
      </c>
      <c r="G3908" s="109">
        <v>18000</v>
      </c>
      <c r="H3908" s="109">
        <v>10.36</v>
      </c>
      <c r="I3908" s="109">
        <v>0</v>
      </c>
      <c r="J3908" s="109">
        <f t="shared" si="60"/>
        <v>18010.36</v>
      </c>
    </row>
    <row r="3909" spans="1:10" s="102" customFormat="1" ht="18" customHeight="1" x14ac:dyDescent="0.2">
      <c r="A3909" s="106" t="s">
        <v>32</v>
      </c>
      <c r="B3909" s="106" t="s">
        <v>13</v>
      </c>
      <c r="C3909" s="107">
        <v>13409</v>
      </c>
      <c r="D3909" s="107">
        <v>42520</v>
      </c>
      <c r="E3909" s="107">
        <v>42522</v>
      </c>
      <c r="F3909" s="108">
        <v>42541</v>
      </c>
      <c r="G3909" s="109">
        <v>20000</v>
      </c>
      <c r="H3909" s="109">
        <v>11.51</v>
      </c>
      <c r="I3909" s="109">
        <v>0</v>
      </c>
      <c r="J3909" s="109">
        <f t="shared" si="60"/>
        <v>20011.509999999998</v>
      </c>
    </row>
    <row r="3910" spans="1:10" s="102" customFormat="1" ht="18" customHeight="1" x14ac:dyDescent="0.2">
      <c r="A3910" s="106" t="s">
        <v>32</v>
      </c>
      <c r="B3910" s="106" t="s">
        <v>17</v>
      </c>
      <c r="C3910" s="107">
        <v>11900</v>
      </c>
      <c r="D3910" s="107">
        <v>41868</v>
      </c>
      <c r="E3910" s="107">
        <v>41880</v>
      </c>
      <c r="F3910" s="108">
        <v>41907</v>
      </c>
      <c r="G3910" s="109">
        <v>15000</v>
      </c>
      <c r="H3910" s="109">
        <v>16.25</v>
      </c>
      <c r="I3910" s="109">
        <v>0</v>
      </c>
      <c r="J3910" s="109">
        <f t="shared" si="60"/>
        <v>15016.25</v>
      </c>
    </row>
    <row r="3911" spans="1:10" s="102" customFormat="1" ht="18" customHeight="1" x14ac:dyDescent="0.2">
      <c r="A3911" s="106" t="s">
        <v>32</v>
      </c>
      <c r="B3911" s="106" t="s">
        <v>13</v>
      </c>
      <c r="C3911" s="107">
        <v>12108</v>
      </c>
      <c r="D3911" s="107">
        <v>42782</v>
      </c>
      <c r="E3911" s="107">
        <v>42800</v>
      </c>
      <c r="F3911" s="108">
        <v>42901</v>
      </c>
      <c r="G3911" s="109">
        <v>35000</v>
      </c>
      <c r="H3911" s="109">
        <v>114.12</v>
      </c>
      <c r="I3911" s="109">
        <v>0</v>
      </c>
      <c r="J3911" s="109">
        <f t="shared" si="60"/>
        <v>35114.120000000003</v>
      </c>
    </row>
    <row r="3912" spans="1:10" s="102" customFormat="1" ht="18" customHeight="1" x14ac:dyDescent="0.2">
      <c r="A3912" s="106" t="s">
        <v>32</v>
      </c>
      <c r="B3912" s="106" t="s">
        <v>13</v>
      </c>
      <c r="C3912" s="107">
        <v>11589</v>
      </c>
      <c r="D3912" s="107">
        <v>42384</v>
      </c>
      <c r="E3912" s="107">
        <v>42389</v>
      </c>
      <c r="F3912" s="108">
        <v>42408</v>
      </c>
      <c r="G3912" s="109">
        <v>13500</v>
      </c>
      <c r="H3912" s="109">
        <v>9</v>
      </c>
      <c r="I3912" s="109">
        <v>0</v>
      </c>
      <c r="J3912" s="109">
        <f t="shared" ref="J3912:J3975" si="61">+G3912+H3912+I3912</f>
        <v>13509</v>
      </c>
    </row>
    <row r="3913" spans="1:10" s="102" customFormat="1" ht="18" customHeight="1" x14ac:dyDescent="0.2">
      <c r="A3913" s="106" t="s">
        <v>32</v>
      </c>
      <c r="B3913" s="106" t="s">
        <v>13</v>
      </c>
      <c r="C3913" s="107">
        <v>15743</v>
      </c>
      <c r="D3913" s="107">
        <v>41861</v>
      </c>
      <c r="E3913" s="107">
        <v>41879</v>
      </c>
      <c r="F3913" s="108">
        <v>41901</v>
      </c>
      <c r="G3913" s="109">
        <v>32000</v>
      </c>
      <c r="H3913" s="109">
        <v>35.56</v>
      </c>
      <c r="I3913" s="109">
        <v>0</v>
      </c>
      <c r="J3913" s="109">
        <f t="shared" si="61"/>
        <v>32035.56</v>
      </c>
    </row>
    <row r="3914" spans="1:10" s="102" customFormat="1" ht="18" customHeight="1" x14ac:dyDescent="0.2">
      <c r="A3914" s="106" t="s">
        <v>32</v>
      </c>
      <c r="B3914" s="106" t="s">
        <v>13</v>
      </c>
      <c r="C3914" s="107">
        <v>11168</v>
      </c>
      <c r="D3914" s="107">
        <v>42726</v>
      </c>
      <c r="E3914" s="107">
        <v>42731</v>
      </c>
      <c r="F3914" s="108">
        <v>42747</v>
      </c>
      <c r="G3914" s="109">
        <v>26500</v>
      </c>
      <c r="H3914" s="109">
        <v>15.25</v>
      </c>
      <c r="I3914" s="109">
        <v>0</v>
      </c>
      <c r="J3914" s="109">
        <f t="shared" si="61"/>
        <v>26515.25</v>
      </c>
    </row>
    <row r="3915" spans="1:10" s="102" customFormat="1" ht="18" customHeight="1" x14ac:dyDescent="0.2">
      <c r="A3915" s="106" t="s">
        <v>32</v>
      </c>
      <c r="B3915" s="106" t="s">
        <v>13</v>
      </c>
      <c r="C3915" s="107">
        <v>18160</v>
      </c>
      <c r="D3915" s="107">
        <v>43150</v>
      </c>
      <c r="E3915" s="107">
        <v>43166</v>
      </c>
      <c r="F3915" s="108">
        <v>43196</v>
      </c>
      <c r="G3915" s="109">
        <v>36500</v>
      </c>
      <c r="H3915" s="109">
        <v>38.180000000000007</v>
      </c>
      <c r="I3915" s="109">
        <v>0</v>
      </c>
      <c r="J3915" s="109">
        <f t="shared" si="61"/>
        <v>36538.18</v>
      </c>
    </row>
    <row r="3916" spans="1:10" s="102" customFormat="1" ht="18" customHeight="1" x14ac:dyDescent="0.2">
      <c r="A3916" s="106" t="s">
        <v>31</v>
      </c>
      <c r="B3916" s="106" t="s">
        <v>17</v>
      </c>
      <c r="C3916" s="107">
        <v>22843</v>
      </c>
      <c r="D3916" s="107">
        <v>42669</v>
      </c>
      <c r="E3916" s="107">
        <v>42683</v>
      </c>
      <c r="F3916" s="108">
        <v>42744</v>
      </c>
      <c r="G3916" s="109">
        <v>60000</v>
      </c>
      <c r="H3916" s="109">
        <v>123.28</v>
      </c>
      <c r="I3916" s="109">
        <v>0</v>
      </c>
      <c r="J3916" s="109">
        <f t="shared" si="61"/>
        <v>60123.28</v>
      </c>
    </row>
    <row r="3917" spans="1:10" s="102" customFormat="1" ht="18" customHeight="1" x14ac:dyDescent="0.2">
      <c r="A3917" s="106" t="s">
        <v>31</v>
      </c>
      <c r="B3917" s="106" t="s">
        <v>17</v>
      </c>
      <c r="C3917" s="107">
        <v>22487</v>
      </c>
      <c r="D3917" s="107">
        <v>42343</v>
      </c>
      <c r="E3917" s="107">
        <v>42355</v>
      </c>
      <c r="F3917" s="108">
        <v>42445</v>
      </c>
      <c r="G3917" s="109">
        <v>44000</v>
      </c>
      <c r="H3917" s="109">
        <v>40.33</v>
      </c>
      <c r="I3917" s="109">
        <v>0</v>
      </c>
      <c r="J3917" s="109">
        <f t="shared" si="61"/>
        <v>44040.33</v>
      </c>
    </row>
    <row r="3918" spans="1:10" s="102" customFormat="1" ht="18" customHeight="1" x14ac:dyDescent="0.2">
      <c r="A3918" s="106" t="s">
        <v>32</v>
      </c>
      <c r="B3918" s="106" t="s">
        <v>17</v>
      </c>
      <c r="C3918" s="107">
        <v>20210</v>
      </c>
      <c r="D3918" s="107">
        <v>42480</v>
      </c>
      <c r="E3918" s="107">
        <v>42482</v>
      </c>
      <c r="F3918" s="108">
        <v>42521</v>
      </c>
      <c r="G3918" s="109">
        <v>106000</v>
      </c>
      <c r="H3918" s="109">
        <v>119.07</v>
      </c>
      <c r="I3918" s="109">
        <v>0</v>
      </c>
      <c r="J3918" s="109">
        <f t="shared" si="61"/>
        <v>106119.07</v>
      </c>
    </row>
    <row r="3919" spans="1:10" s="102" customFormat="1" ht="18" customHeight="1" x14ac:dyDescent="0.2">
      <c r="A3919" s="106" t="s">
        <v>35</v>
      </c>
      <c r="B3919" s="106" t="s">
        <v>17</v>
      </c>
      <c r="C3919" s="107">
        <v>20210</v>
      </c>
      <c r="D3919" s="107">
        <v>42480</v>
      </c>
      <c r="E3919" s="107">
        <v>42482</v>
      </c>
      <c r="F3919" s="108">
        <v>42521</v>
      </c>
      <c r="G3919" s="109">
        <v>106000</v>
      </c>
      <c r="H3919" s="109">
        <v>119.07</v>
      </c>
      <c r="I3919" s="109">
        <v>0</v>
      </c>
      <c r="J3919" s="109">
        <f t="shared" si="61"/>
        <v>106119.07</v>
      </c>
    </row>
    <row r="3920" spans="1:10" s="102" customFormat="1" ht="18" customHeight="1" x14ac:dyDescent="0.2">
      <c r="A3920" s="106" t="s">
        <v>32</v>
      </c>
      <c r="B3920" s="106" t="s">
        <v>17</v>
      </c>
      <c r="C3920" s="107">
        <v>12718</v>
      </c>
      <c r="D3920" s="107">
        <v>41785</v>
      </c>
      <c r="E3920" s="107">
        <v>42515</v>
      </c>
      <c r="F3920" s="108">
        <v>42521</v>
      </c>
      <c r="G3920" s="109">
        <v>12000</v>
      </c>
      <c r="H3920" s="109">
        <v>241.97</v>
      </c>
      <c r="I3920" s="109">
        <v>0</v>
      </c>
      <c r="J3920" s="109">
        <f t="shared" si="61"/>
        <v>12241.97</v>
      </c>
    </row>
    <row r="3921" spans="1:10" s="102" customFormat="1" ht="18" customHeight="1" x14ac:dyDescent="0.2">
      <c r="A3921" s="106" t="s">
        <v>32</v>
      </c>
      <c r="B3921" s="106" t="s">
        <v>13</v>
      </c>
      <c r="C3921" s="107">
        <v>6715</v>
      </c>
      <c r="D3921" s="107">
        <v>42784</v>
      </c>
      <c r="E3921" s="107">
        <v>42804</v>
      </c>
      <c r="F3921" s="108">
        <v>42857</v>
      </c>
      <c r="G3921" s="109">
        <v>22500</v>
      </c>
      <c r="H3921" s="109">
        <v>45</v>
      </c>
      <c r="I3921" s="109">
        <v>0</v>
      </c>
      <c r="J3921" s="109">
        <f t="shared" si="61"/>
        <v>22545</v>
      </c>
    </row>
    <row r="3922" spans="1:10" s="102" customFormat="1" ht="18" customHeight="1" x14ac:dyDescent="0.2">
      <c r="A3922" s="106" t="s">
        <v>32</v>
      </c>
      <c r="B3922" s="106" t="s">
        <v>13</v>
      </c>
      <c r="C3922" s="107">
        <v>7838</v>
      </c>
      <c r="D3922" s="107">
        <v>42629</v>
      </c>
      <c r="E3922" s="107">
        <v>42640</v>
      </c>
      <c r="F3922" s="108">
        <v>42647</v>
      </c>
      <c r="G3922" s="109">
        <v>19500</v>
      </c>
      <c r="H3922" s="109">
        <v>9.6199999999999992</v>
      </c>
      <c r="I3922" s="109">
        <v>0</v>
      </c>
      <c r="J3922" s="109">
        <f t="shared" si="61"/>
        <v>19509.62</v>
      </c>
    </row>
    <row r="3923" spans="1:10" s="102" customFormat="1" ht="18" customHeight="1" x14ac:dyDescent="0.2">
      <c r="A3923" s="106" t="s">
        <v>31</v>
      </c>
      <c r="B3923" s="106" t="s">
        <v>17</v>
      </c>
      <c r="C3923" s="107">
        <v>21709</v>
      </c>
      <c r="D3923" s="107">
        <v>41809</v>
      </c>
      <c r="E3923" s="107">
        <v>41810</v>
      </c>
      <c r="F3923" s="108">
        <v>41855</v>
      </c>
      <c r="G3923" s="109">
        <v>91000</v>
      </c>
      <c r="H3923" s="109">
        <v>116.28</v>
      </c>
      <c r="I3923" s="109">
        <v>0</v>
      </c>
      <c r="J3923" s="109">
        <f t="shared" si="61"/>
        <v>91116.28</v>
      </c>
    </row>
    <row r="3924" spans="1:10" s="102" customFormat="1" ht="18" customHeight="1" x14ac:dyDescent="0.2">
      <c r="A3924" s="106" t="s">
        <v>36</v>
      </c>
      <c r="B3924" s="106" t="s">
        <v>17</v>
      </c>
      <c r="C3924" s="107">
        <v>21709</v>
      </c>
      <c r="D3924" s="107">
        <v>41809</v>
      </c>
      <c r="E3924" s="107">
        <v>41810</v>
      </c>
      <c r="F3924" s="108">
        <v>41869</v>
      </c>
      <c r="G3924" s="109">
        <v>91000</v>
      </c>
      <c r="H3924" s="109">
        <v>151.66999999999999</v>
      </c>
      <c r="I3924" s="109">
        <v>0</v>
      </c>
      <c r="J3924" s="109">
        <f t="shared" si="61"/>
        <v>91151.67</v>
      </c>
    </row>
    <row r="3925" spans="1:10" s="102" customFormat="1" ht="18" customHeight="1" x14ac:dyDescent="0.2">
      <c r="A3925" s="106" t="s">
        <v>33</v>
      </c>
      <c r="B3925" s="106" t="s">
        <v>17</v>
      </c>
      <c r="C3925" s="107">
        <v>21709</v>
      </c>
      <c r="D3925" s="107">
        <v>41809</v>
      </c>
      <c r="E3925" s="107">
        <v>41810</v>
      </c>
      <c r="F3925" s="108">
        <v>41855</v>
      </c>
      <c r="G3925" s="109">
        <v>91000</v>
      </c>
      <c r="H3925" s="109">
        <v>116.28</v>
      </c>
      <c r="I3925" s="109">
        <v>0</v>
      </c>
      <c r="J3925" s="109">
        <f t="shared" si="61"/>
        <v>91116.28</v>
      </c>
    </row>
    <row r="3926" spans="1:10" s="102" customFormat="1" ht="18" customHeight="1" x14ac:dyDescent="0.2">
      <c r="A3926" s="106" t="s">
        <v>38</v>
      </c>
      <c r="B3926" s="106" t="s">
        <v>17</v>
      </c>
      <c r="C3926" s="107">
        <v>21709</v>
      </c>
      <c r="D3926" s="107">
        <v>41809</v>
      </c>
      <c r="E3926" s="107">
        <v>41810</v>
      </c>
      <c r="F3926" s="108">
        <v>41869</v>
      </c>
      <c r="G3926" s="109">
        <v>91000</v>
      </c>
      <c r="H3926" s="109">
        <v>151.66999999999999</v>
      </c>
      <c r="I3926" s="109">
        <v>0</v>
      </c>
      <c r="J3926" s="109">
        <f t="shared" si="61"/>
        <v>91151.67</v>
      </c>
    </row>
    <row r="3927" spans="1:10" s="102" customFormat="1" ht="18" customHeight="1" x14ac:dyDescent="0.2">
      <c r="A3927" s="106" t="s">
        <v>32</v>
      </c>
      <c r="B3927" s="106" t="s">
        <v>17</v>
      </c>
      <c r="C3927" s="107">
        <v>8441</v>
      </c>
      <c r="D3927" s="107">
        <v>42612</v>
      </c>
      <c r="E3927" s="107">
        <v>42619</v>
      </c>
      <c r="F3927" s="108">
        <v>42632</v>
      </c>
      <c r="G3927" s="109">
        <v>14000</v>
      </c>
      <c r="H3927" s="109">
        <v>7.67</v>
      </c>
      <c r="I3927" s="109">
        <v>0</v>
      </c>
      <c r="J3927" s="109">
        <f t="shared" si="61"/>
        <v>14007.67</v>
      </c>
    </row>
    <row r="3928" spans="1:10" s="102" customFormat="1" ht="18" customHeight="1" x14ac:dyDescent="0.2">
      <c r="A3928" s="106" t="s">
        <v>32</v>
      </c>
      <c r="B3928" s="106" t="s">
        <v>13</v>
      </c>
      <c r="C3928" s="107">
        <v>11340</v>
      </c>
      <c r="D3928" s="107">
        <v>42685</v>
      </c>
      <c r="E3928" s="107">
        <v>42706</v>
      </c>
      <c r="F3928" s="108">
        <v>42731</v>
      </c>
      <c r="G3928" s="109">
        <v>13500</v>
      </c>
      <c r="H3928" s="109">
        <v>17.04</v>
      </c>
      <c r="I3928" s="109">
        <v>0</v>
      </c>
      <c r="J3928" s="109">
        <f t="shared" si="61"/>
        <v>13517.04</v>
      </c>
    </row>
    <row r="3929" spans="1:10" s="102" customFormat="1" ht="18" customHeight="1" x14ac:dyDescent="0.2">
      <c r="A3929" s="106" t="s">
        <v>32</v>
      </c>
      <c r="B3929" s="106" t="s">
        <v>13</v>
      </c>
      <c r="C3929" s="107">
        <v>10676</v>
      </c>
      <c r="D3929" s="107">
        <v>42506</v>
      </c>
      <c r="E3929" s="107">
        <v>42510</v>
      </c>
      <c r="F3929" s="108">
        <v>42522</v>
      </c>
      <c r="G3929" s="109">
        <v>20500</v>
      </c>
      <c r="H3929" s="109">
        <v>8.99</v>
      </c>
      <c r="I3929" s="109">
        <v>0</v>
      </c>
      <c r="J3929" s="109">
        <f t="shared" si="61"/>
        <v>20508.990000000002</v>
      </c>
    </row>
    <row r="3930" spans="1:10" s="102" customFormat="1" ht="18" customHeight="1" x14ac:dyDescent="0.2">
      <c r="A3930" s="106" t="s">
        <v>32</v>
      </c>
      <c r="B3930" s="106" t="s">
        <v>17</v>
      </c>
      <c r="C3930" s="107">
        <v>10132</v>
      </c>
      <c r="D3930" s="107">
        <v>43210</v>
      </c>
      <c r="E3930" s="107">
        <v>43228</v>
      </c>
      <c r="F3930" s="108">
        <v>43255</v>
      </c>
      <c r="G3930" s="109">
        <v>9500</v>
      </c>
      <c r="H3930" s="109">
        <v>11.71</v>
      </c>
      <c r="I3930" s="109">
        <v>0</v>
      </c>
      <c r="J3930" s="109">
        <f t="shared" si="61"/>
        <v>9511.7099999999991</v>
      </c>
    </row>
    <row r="3931" spans="1:10" s="102" customFormat="1" ht="18" customHeight="1" x14ac:dyDescent="0.2">
      <c r="A3931" s="106" t="s">
        <v>32</v>
      </c>
      <c r="B3931" s="106" t="s">
        <v>13</v>
      </c>
      <c r="C3931" s="107">
        <v>10494</v>
      </c>
      <c r="D3931" s="107">
        <v>43044</v>
      </c>
      <c r="E3931" s="107">
        <v>43053</v>
      </c>
      <c r="F3931" s="108">
        <v>43069</v>
      </c>
      <c r="G3931" s="109">
        <v>12500</v>
      </c>
      <c r="H3931" s="109">
        <v>8.56</v>
      </c>
      <c r="I3931" s="109">
        <v>0</v>
      </c>
      <c r="J3931" s="109">
        <f t="shared" si="61"/>
        <v>12508.56</v>
      </c>
    </row>
    <row r="3932" spans="1:10" s="102" customFormat="1" ht="18" customHeight="1" x14ac:dyDescent="0.2">
      <c r="A3932" s="106" t="s">
        <v>32</v>
      </c>
      <c r="B3932" s="106" t="s">
        <v>17</v>
      </c>
      <c r="C3932" s="107">
        <v>6597</v>
      </c>
      <c r="D3932" s="107">
        <v>42126</v>
      </c>
      <c r="E3932" s="107">
        <v>42163</v>
      </c>
      <c r="F3932" s="108">
        <v>42178</v>
      </c>
      <c r="G3932" s="109">
        <v>8000</v>
      </c>
      <c r="H3932" s="109">
        <v>11.56</v>
      </c>
      <c r="I3932" s="109">
        <v>0</v>
      </c>
      <c r="J3932" s="109">
        <f t="shared" si="61"/>
        <v>8011.56</v>
      </c>
    </row>
    <row r="3933" spans="1:10" s="102" customFormat="1" ht="18" customHeight="1" x14ac:dyDescent="0.2">
      <c r="A3933" s="106" t="s">
        <v>32</v>
      </c>
      <c r="B3933" s="106" t="s">
        <v>13</v>
      </c>
      <c r="C3933" s="107">
        <v>18111</v>
      </c>
      <c r="D3933" s="107">
        <v>43043</v>
      </c>
      <c r="E3933" s="107">
        <v>43053</v>
      </c>
      <c r="F3933" s="108">
        <v>43087</v>
      </c>
      <c r="G3933" s="109">
        <v>26500</v>
      </c>
      <c r="H3933" s="109">
        <v>31.95</v>
      </c>
      <c r="I3933" s="109">
        <v>0</v>
      </c>
      <c r="J3933" s="109">
        <f t="shared" si="61"/>
        <v>26531.95</v>
      </c>
    </row>
    <row r="3934" spans="1:10" s="102" customFormat="1" ht="18" customHeight="1" x14ac:dyDescent="0.2">
      <c r="A3934" s="106" t="s">
        <v>32</v>
      </c>
      <c r="B3934" s="106" t="s">
        <v>17</v>
      </c>
      <c r="C3934" s="107">
        <v>16631</v>
      </c>
      <c r="D3934" s="107">
        <v>42240</v>
      </c>
      <c r="E3934" s="107">
        <v>42244</v>
      </c>
      <c r="F3934" s="108">
        <v>42264</v>
      </c>
      <c r="G3934" s="109">
        <v>9000</v>
      </c>
      <c r="H3934" s="109">
        <v>6</v>
      </c>
      <c r="I3934" s="109">
        <v>0</v>
      </c>
      <c r="J3934" s="109">
        <f t="shared" si="61"/>
        <v>9006</v>
      </c>
    </row>
    <row r="3935" spans="1:10" s="102" customFormat="1" ht="18" customHeight="1" x14ac:dyDescent="0.2">
      <c r="A3935" s="106" t="s">
        <v>32</v>
      </c>
      <c r="B3935" s="106" t="s">
        <v>13</v>
      </c>
      <c r="C3935" s="107">
        <v>8281</v>
      </c>
      <c r="D3935" s="107">
        <v>42858</v>
      </c>
      <c r="E3935" s="107">
        <v>42879</v>
      </c>
      <c r="F3935" s="108">
        <v>42930</v>
      </c>
      <c r="G3935" s="109">
        <v>18500</v>
      </c>
      <c r="H3935" s="109">
        <v>36.5</v>
      </c>
      <c r="I3935" s="109">
        <v>0</v>
      </c>
      <c r="J3935" s="109">
        <f t="shared" si="61"/>
        <v>18536.5</v>
      </c>
    </row>
    <row r="3936" spans="1:10" s="102" customFormat="1" ht="18" customHeight="1" x14ac:dyDescent="0.2">
      <c r="A3936" s="106" t="s">
        <v>32</v>
      </c>
      <c r="B3936" s="106" t="s">
        <v>17</v>
      </c>
      <c r="C3936" s="107">
        <v>14478</v>
      </c>
      <c r="D3936" s="107">
        <v>43217</v>
      </c>
      <c r="E3936" s="107">
        <v>43244</v>
      </c>
      <c r="F3936" s="108">
        <v>43312</v>
      </c>
      <c r="G3936" s="109">
        <v>16500</v>
      </c>
      <c r="H3936" s="109">
        <v>40.459999999999994</v>
      </c>
      <c r="I3936" s="109">
        <v>0</v>
      </c>
      <c r="J3936" s="109">
        <f t="shared" si="61"/>
        <v>16540.46</v>
      </c>
    </row>
    <row r="3937" spans="1:10" s="102" customFormat="1" ht="18" customHeight="1" x14ac:dyDescent="0.2">
      <c r="A3937" s="106" t="s">
        <v>37</v>
      </c>
      <c r="B3937" s="106" t="s">
        <v>13</v>
      </c>
      <c r="C3937" s="107">
        <v>18759</v>
      </c>
      <c r="D3937" s="107">
        <v>41821</v>
      </c>
      <c r="E3937" s="107">
        <v>41835</v>
      </c>
      <c r="F3937" s="108">
        <v>41845</v>
      </c>
      <c r="G3937" s="109">
        <v>20000</v>
      </c>
      <c r="H3937" s="109">
        <f>6.67+6.67</f>
        <v>13.34</v>
      </c>
      <c r="I3937" s="109">
        <v>0</v>
      </c>
      <c r="J3937" s="109">
        <f t="shared" si="61"/>
        <v>20013.34</v>
      </c>
    </row>
    <row r="3938" spans="1:10" s="102" customFormat="1" ht="18" customHeight="1" x14ac:dyDescent="0.2">
      <c r="A3938" s="106" t="s">
        <v>32</v>
      </c>
      <c r="B3938" s="106" t="s">
        <v>13</v>
      </c>
      <c r="C3938" s="107">
        <v>11579</v>
      </c>
      <c r="D3938" s="107">
        <v>42056</v>
      </c>
      <c r="E3938" s="107">
        <v>42061</v>
      </c>
      <c r="F3938" s="108">
        <v>42139</v>
      </c>
      <c r="G3938" s="109">
        <v>46500</v>
      </c>
      <c r="H3938" s="109">
        <v>1286.5</v>
      </c>
      <c r="I3938" s="109">
        <v>0</v>
      </c>
      <c r="J3938" s="109">
        <f t="shared" si="61"/>
        <v>47786.5</v>
      </c>
    </row>
    <row r="3939" spans="1:10" s="102" customFormat="1" ht="18" customHeight="1" x14ac:dyDescent="0.2">
      <c r="A3939" s="106" t="s">
        <v>37</v>
      </c>
      <c r="B3939" s="106" t="s">
        <v>17</v>
      </c>
      <c r="C3939" s="107">
        <v>30216</v>
      </c>
      <c r="D3939" s="107">
        <v>41857</v>
      </c>
      <c r="E3939" s="107">
        <v>41864</v>
      </c>
      <c r="F3939" s="108">
        <v>41876</v>
      </c>
      <c r="G3939" s="109">
        <v>20000</v>
      </c>
      <c r="H3939" s="109">
        <f>5.28+5.28</f>
        <v>10.56</v>
      </c>
      <c r="I3939" s="109">
        <v>0</v>
      </c>
      <c r="J3939" s="109">
        <f t="shared" si="61"/>
        <v>20010.560000000001</v>
      </c>
    </row>
    <row r="3940" spans="1:10" s="102" customFormat="1" ht="18" customHeight="1" x14ac:dyDescent="0.2">
      <c r="A3940" s="106" t="s">
        <v>32</v>
      </c>
      <c r="B3940" s="106" t="s">
        <v>17</v>
      </c>
      <c r="C3940" s="107">
        <v>15964</v>
      </c>
      <c r="D3940" s="107">
        <v>42561</v>
      </c>
      <c r="E3940" s="107">
        <v>42564</v>
      </c>
      <c r="F3940" s="108">
        <v>42583</v>
      </c>
      <c r="G3940" s="109">
        <v>15000</v>
      </c>
      <c r="H3940" s="109">
        <v>9.0399999999999991</v>
      </c>
      <c r="I3940" s="109">
        <v>0</v>
      </c>
      <c r="J3940" s="109">
        <f t="shared" si="61"/>
        <v>15009.04</v>
      </c>
    </row>
    <row r="3941" spans="1:10" s="102" customFormat="1" ht="18" customHeight="1" x14ac:dyDescent="0.2">
      <c r="A3941" s="106" t="s">
        <v>32</v>
      </c>
      <c r="B3941" s="106" t="s">
        <v>13</v>
      </c>
      <c r="C3941" s="107">
        <v>11529</v>
      </c>
      <c r="D3941" s="107">
        <v>42421</v>
      </c>
      <c r="E3941" s="107">
        <v>42432</v>
      </c>
      <c r="F3941" s="108">
        <v>42517</v>
      </c>
      <c r="G3941" s="109">
        <v>22000</v>
      </c>
      <c r="H3941" s="109">
        <v>58.65</v>
      </c>
      <c r="I3941" s="109">
        <v>0</v>
      </c>
      <c r="J3941" s="109">
        <f t="shared" si="61"/>
        <v>22058.65</v>
      </c>
    </row>
    <row r="3942" spans="1:10" s="102" customFormat="1" ht="18" customHeight="1" x14ac:dyDescent="0.2">
      <c r="A3942" s="106" t="s">
        <v>32</v>
      </c>
      <c r="B3942" s="106" t="s">
        <v>17</v>
      </c>
      <c r="C3942" s="107">
        <v>11602</v>
      </c>
      <c r="D3942" s="107">
        <v>42344</v>
      </c>
      <c r="E3942" s="107">
        <v>42382</v>
      </c>
      <c r="F3942" s="108">
        <v>42527</v>
      </c>
      <c r="G3942" s="109">
        <v>25500</v>
      </c>
      <c r="H3942" s="109">
        <v>129.65</v>
      </c>
      <c r="I3942" s="109">
        <v>0</v>
      </c>
      <c r="J3942" s="109">
        <f t="shared" si="61"/>
        <v>25629.65</v>
      </c>
    </row>
    <row r="3943" spans="1:10" s="102" customFormat="1" ht="18" customHeight="1" x14ac:dyDescent="0.2">
      <c r="A3943" s="106" t="s">
        <v>32</v>
      </c>
      <c r="B3943" s="106" t="s">
        <v>17</v>
      </c>
      <c r="C3943" s="107">
        <v>17155</v>
      </c>
      <c r="D3943" s="107">
        <v>42627</v>
      </c>
      <c r="E3943" s="107">
        <v>42639</v>
      </c>
      <c r="F3943" s="108">
        <v>42655</v>
      </c>
      <c r="G3943" s="109">
        <v>30500</v>
      </c>
      <c r="H3943" s="109">
        <v>23.4</v>
      </c>
      <c r="I3943" s="109">
        <v>0</v>
      </c>
      <c r="J3943" s="109">
        <f t="shared" si="61"/>
        <v>30523.4</v>
      </c>
    </row>
    <row r="3944" spans="1:10" s="102" customFormat="1" ht="18" customHeight="1" x14ac:dyDescent="0.2">
      <c r="A3944" s="106" t="s">
        <v>32</v>
      </c>
      <c r="B3944" s="106" t="s">
        <v>13</v>
      </c>
      <c r="C3944" s="107">
        <v>8687</v>
      </c>
      <c r="D3944" s="107">
        <v>42405</v>
      </c>
      <c r="E3944" s="107">
        <v>42409</v>
      </c>
      <c r="F3944" s="108">
        <v>42429</v>
      </c>
      <c r="G3944" s="109">
        <v>10500</v>
      </c>
      <c r="H3944" s="109">
        <v>7</v>
      </c>
      <c r="I3944" s="109">
        <v>0</v>
      </c>
      <c r="J3944" s="109">
        <f t="shared" si="61"/>
        <v>10507</v>
      </c>
    </row>
    <row r="3945" spans="1:10" s="102" customFormat="1" ht="18" customHeight="1" x14ac:dyDescent="0.2">
      <c r="A3945" s="106" t="s">
        <v>32</v>
      </c>
      <c r="B3945" s="106" t="s">
        <v>13</v>
      </c>
      <c r="C3945" s="107">
        <v>17574</v>
      </c>
      <c r="D3945" s="107">
        <v>43307</v>
      </c>
      <c r="E3945" s="107">
        <v>43312</v>
      </c>
      <c r="F3945" s="108">
        <v>43315</v>
      </c>
      <c r="G3945" s="109">
        <v>15000</v>
      </c>
      <c r="H3945" s="109">
        <v>3.29</v>
      </c>
      <c r="I3945" s="109">
        <v>0</v>
      </c>
      <c r="J3945" s="109">
        <f t="shared" si="61"/>
        <v>15003.29</v>
      </c>
    </row>
    <row r="3946" spans="1:10" s="102" customFormat="1" ht="18" customHeight="1" x14ac:dyDescent="0.2">
      <c r="A3946" s="106" t="s">
        <v>32</v>
      </c>
      <c r="B3946" s="106" t="s">
        <v>13</v>
      </c>
      <c r="C3946" s="107">
        <v>12845</v>
      </c>
      <c r="D3946" s="107">
        <v>43147</v>
      </c>
      <c r="E3946" s="107">
        <v>43150</v>
      </c>
      <c r="F3946" s="108">
        <v>43166</v>
      </c>
      <c r="G3946" s="109">
        <v>58000</v>
      </c>
      <c r="H3946" s="109">
        <v>30.19</v>
      </c>
      <c r="I3946" s="109">
        <v>0</v>
      </c>
      <c r="J3946" s="109">
        <f t="shared" si="61"/>
        <v>58030.19</v>
      </c>
    </row>
    <row r="3947" spans="1:10" s="102" customFormat="1" ht="18" customHeight="1" x14ac:dyDescent="0.2">
      <c r="A3947" s="106" t="s">
        <v>31</v>
      </c>
      <c r="B3947" s="106" t="s">
        <v>17</v>
      </c>
      <c r="C3947" s="107">
        <v>21481</v>
      </c>
      <c r="D3947" s="107">
        <v>42368</v>
      </c>
      <c r="E3947" s="107">
        <v>42375</v>
      </c>
      <c r="F3947" s="108">
        <v>42396</v>
      </c>
      <c r="G3947" s="109">
        <v>32000</v>
      </c>
      <c r="H3947" s="109">
        <v>24.89</v>
      </c>
      <c r="I3947" s="109">
        <v>0</v>
      </c>
      <c r="J3947" s="109">
        <f t="shared" si="61"/>
        <v>32024.89</v>
      </c>
    </row>
    <row r="3948" spans="1:10" s="102" customFormat="1" ht="18" customHeight="1" x14ac:dyDescent="0.2">
      <c r="A3948" s="106" t="s">
        <v>33</v>
      </c>
      <c r="B3948" s="106" t="s">
        <v>17</v>
      </c>
      <c r="C3948" s="107">
        <v>21481</v>
      </c>
      <c r="D3948" s="107">
        <v>42368</v>
      </c>
      <c r="E3948" s="107">
        <v>42375</v>
      </c>
      <c r="F3948" s="108">
        <v>42396</v>
      </c>
      <c r="G3948" s="109">
        <v>32000</v>
      </c>
      <c r="H3948" s="109">
        <v>24.89</v>
      </c>
      <c r="I3948" s="109">
        <v>0</v>
      </c>
      <c r="J3948" s="109">
        <f t="shared" si="61"/>
        <v>32024.89</v>
      </c>
    </row>
    <row r="3949" spans="1:10" s="102" customFormat="1" ht="18" customHeight="1" x14ac:dyDescent="0.2">
      <c r="A3949" s="106" t="s">
        <v>170</v>
      </c>
      <c r="B3949" s="106" t="s">
        <v>17</v>
      </c>
      <c r="C3949" s="107">
        <v>21481</v>
      </c>
      <c r="D3949" s="107">
        <v>42368</v>
      </c>
      <c r="E3949" s="107">
        <v>42375</v>
      </c>
      <c r="F3949" s="108">
        <v>42396</v>
      </c>
      <c r="G3949" s="109">
        <v>96000</v>
      </c>
      <c r="H3949" s="109">
        <v>74.67</v>
      </c>
      <c r="I3949" s="109">
        <v>0</v>
      </c>
      <c r="J3949" s="109">
        <f t="shared" si="61"/>
        <v>96074.67</v>
      </c>
    </row>
    <row r="3950" spans="1:10" s="102" customFormat="1" ht="18" customHeight="1" x14ac:dyDescent="0.2">
      <c r="A3950" s="106" t="s">
        <v>32</v>
      </c>
      <c r="B3950" s="106" t="s">
        <v>13</v>
      </c>
      <c r="C3950" s="107">
        <v>7277</v>
      </c>
      <c r="D3950" s="107">
        <v>41959</v>
      </c>
      <c r="E3950" s="107">
        <v>41992</v>
      </c>
      <c r="F3950" s="108">
        <v>42032</v>
      </c>
      <c r="G3950" s="109">
        <v>5000</v>
      </c>
      <c r="H3950" s="109">
        <v>10.119999999999999</v>
      </c>
      <c r="I3950" s="109">
        <v>0</v>
      </c>
      <c r="J3950" s="109">
        <f t="shared" si="61"/>
        <v>5010.12</v>
      </c>
    </row>
    <row r="3951" spans="1:10" s="102" customFormat="1" ht="18" customHeight="1" x14ac:dyDescent="0.2">
      <c r="A3951" s="106" t="s">
        <v>32</v>
      </c>
      <c r="B3951" s="106" t="s">
        <v>13</v>
      </c>
      <c r="C3951" s="107">
        <v>14453</v>
      </c>
      <c r="D3951" s="107">
        <v>42860</v>
      </c>
      <c r="E3951" s="107">
        <v>42864</v>
      </c>
      <c r="F3951" s="108">
        <v>42877</v>
      </c>
      <c r="G3951" s="109">
        <v>17500</v>
      </c>
      <c r="H3951" s="109">
        <v>8.16</v>
      </c>
      <c r="I3951" s="109">
        <v>0</v>
      </c>
      <c r="J3951" s="109">
        <f t="shared" si="61"/>
        <v>17508.16</v>
      </c>
    </row>
    <row r="3952" spans="1:10" s="102" customFormat="1" ht="18" customHeight="1" x14ac:dyDescent="0.2">
      <c r="A3952" s="106" t="s">
        <v>32</v>
      </c>
      <c r="B3952" s="106" t="s">
        <v>13</v>
      </c>
      <c r="C3952" s="107">
        <v>7733</v>
      </c>
      <c r="D3952" s="107">
        <v>42814</v>
      </c>
      <c r="E3952" s="107">
        <v>42824</v>
      </c>
      <c r="F3952" s="108">
        <v>42856</v>
      </c>
      <c r="G3952" s="109">
        <v>10000</v>
      </c>
      <c r="H3952" s="109">
        <v>11.51</v>
      </c>
      <c r="I3952" s="109">
        <v>0</v>
      </c>
      <c r="J3952" s="109">
        <f t="shared" si="61"/>
        <v>10011.51</v>
      </c>
    </row>
    <row r="3953" spans="1:10" s="102" customFormat="1" ht="18" customHeight="1" x14ac:dyDescent="0.2">
      <c r="A3953" s="106" t="s">
        <v>32</v>
      </c>
      <c r="B3953" s="106" t="s">
        <v>13</v>
      </c>
      <c r="C3953" s="107">
        <v>12869</v>
      </c>
      <c r="D3953" s="107">
        <v>42960</v>
      </c>
      <c r="E3953" s="107">
        <v>42983</v>
      </c>
      <c r="F3953" s="108">
        <v>43014</v>
      </c>
      <c r="G3953" s="109">
        <v>14500</v>
      </c>
      <c r="H3953" s="109">
        <v>19.009999999999998</v>
      </c>
      <c r="I3953" s="109">
        <v>0</v>
      </c>
      <c r="J3953" s="109">
        <f t="shared" si="61"/>
        <v>14519.01</v>
      </c>
    </row>
    <row r="3954" spans="1:10" s="102" customFormat="1" ht="18" customHeight="1" x14ac:dyDescent="0.2">
      <c r="A3954" s="106" t="s">
        <v>32</v>
      </c>
      <c r="B3954" s="106" t="s">
        <v>13</v>
      </c>
      <c r="C3954" s="107">
        <v>9087</v>
      </c>
      <c r="D3954" s="107">
        <v>42827</v>
      </c>
      <c r="E3954" s="107">
        <v>42836</v>
      </c>
      <c r="F3954" s="108">
        <v>42867</v>
      </c>
      <c r="G3954" s="109">
        <v>19000</v>
      </c>
      <c r="H3954" s="109">
        <v>20.82</v>
      </c>
      <c r="I3954" s="109">
        <v>0</v>
      </c>
      <c r="J3954" s="109">
        <f t="shared" si="61"/>
        <v>19020.82</v>
      </c>
    </row>
    <row r="3955" spans="1:10" s="102" customFormat="1" ht="18" customHeight="1" x14ac:dyDescent="0.2">
      <c r="A3955" s="106" t="s">
        <v>32</v>
      </c>
      <c r="B3955" s="106" t="s">
        <v>17</v>
      </c>
      <c r="C3955" s="107">
        <v>16881</v>
      </c>
      <c r="D3955" s="107">
        <v>43170</v>
      </c>
      <c r="E3955" s="107">
        <v>43192</v>
      </c>
      <c r="F3955" s="108">
        <v>43209</v>
      </c>
      <c r="G3955" s="109">
        <v>27000</v>
      </c>
      <c r="H3955" s="109">
        <v>28.85</v>
      </c>
      <c r="I3955" s="109">
        <v>0</v>
      </c>
      <c r="J3955" s="109">
        <f t="shared" si="61"/>
        <v>27028.85</v>
      </c>
    </row>
    <row r="3956" spans="1:10" s="102" customFormat="1" ht="18" customHeight="1" x14ac:dyDescent="0.2">
      <c r="A3956" s="106" t="s">
        <v>32</v>
      </c>
      <c r="B3956" s="106" t="s">
        <v>17</v>
      </c>
      <c r="C3956" s="107">
        <v>12685</v>
      </c>
      <c r="D3956" s="107">
        <v>43119</v>
      </c>
      <c r="E3956" s="107">
        <v>43125</v>
      </c>
      <c r="F3956" s="108">
        <v>43154</v>
      </c>
      <c r="G3956" s="109">
        <v>15500</v>
      </c>
      <c r="H3956" s="109">
        <v>14.86</v>
      </c>
      <c r="I3956" s="109">
        <v>0</v>
      </c>
      <c r="J3956" s="109">
        <f t="shared" si="61"/>
        <v>15514.86</v>
      </c>
    </row>
    <row r="3957" spans="1:10" s="102" customFormat="1" ht="18" customHeight="1" x14ac:dyDescent="0.2">
      <c r="A3957" s="106" t="s">
        <v>32</v>
      </c>
      <c r="B3957" s="106" t="s">
        <v>13</v>
      </c>
      <c r="C3957" s="107">
        <v>12879</v>
      </c>
      <c r="D3957" s="107">
        <v>43128</v>
      </c>
      <c r="E3957" s="107">
        <v>43130</v>
      </c>
      <c r="F3957" s="108">
        <v>43144</v>
      </c>
      <c r="G3957" s="109">
        <v>13500</v>
      </c>
      <c r="H3957" s="109">
        <v>5.92</v>
      </c>
      <c r="I3957" s="109">
        <v>0</v>
      </c>
      <c r="J3957" s="109">
        <f t="shared" si="61"/>
        <v>13505.92</v>
      </c>
    </row>
    <row r="3958" spans="1:10" s="102" customFormat="1" ht="18" customHeight="1" x14ac:dyDescent="0.2">
      <c r="A3958" s="106" t="s">
        <v>31</v>
      </c>
      <c r="B3958" s="106" t="s">
        <v>13</v>
      </c>
      <c r="C3958" s="107">
        <v>17135</v>
      </c>
      <c r="D3958" s="107">
        <v>42331</v>
      </c>
      <c r="E3958" s="107">
        <v>42338</v>
      </c>
      <c r="F3958" s="108">
        <v>42361</v>
      </c>
      <c r="G3958" s="109">
        <v>121000</v>
      </c>
      <c r="H3958" s="109">
        <v>100.83</v>
      </c>
      <c r="I3958" s="109">
        <v>0</v>
      </c>
      <c r="J3958" s="109">
        <f t="shared" si="61"/>
        <v>121100.83</v>
      </c>
    </row>
    <row r="3959" spans="1:10" s="102" customFormat="1" ht="18" customHeight="1" x14ac:dyDescent="0.2">
      <c r="A3959" s="106" t="s">
        <v>32</v>
      </c>
      <c r="B3959" s="106" t="s">
        <v>17</v>
      </c>
      <c r="C3959" s="107">
        <v>18009</v>
      </c>
      <c r="D3959" s="107">
        <v>43265</v>
      </c>
      <c r="E3959" s="107">
        <v>43269</v>
      </c>
      <c r="F3959" s="108">
        <v>43284</v>
      </c>
      <c r="G3959" s="109">
        <v>14500</v>
      </c>
      <c r="H3959" s="109">
        <v>6.35</v>
      </c>
      <c r="I3959" s="109">
        <v>0</v>
      </c>
      <c r="J3959" s="109">
        <f t="shared" si="61"/>
        <v>14506.35</v>
      </c>
    </row>
    <row r="3960" spans="1:10" s="102" customFormat="1" ht="18" customHeight="1" x14ac:dyDescent="0.2">
      <c r="A3960" s="106" t="s">
        <v>31</v>
      </c>
      <c r="B3960" s="106" t="s">
        <v>13</v>
      </c>
      <c r="C3960" s="107">
        <v>19632</v>
      </c>
      <c r="D3960" s="107">
        <v>41952</v>
      </c>
      <c r="E3960" s="107">
        <v>41954</v>
      </c>
      <c r="F3960" s="108">
        <v>41974</v>
      </c>
      <c r="G3960" s="109">
        <v>31000</v>
      </c>
      <c r="H3960" s="109">
        <v>18.940000000000001</v>
      </c>
      <c r="I3960" s="109">
        <v>0</v>
      </c>
      <c r="J3960" s="109">
        <f t="shared" si="61"/>
        <v>31018.94</v>
      </c>
    </row>
    <row r="3961" spans="1:10" s="102" customFormat="1" ht="18" customHeight="1" x14ac:dyDescent="0.2">
      <c r="A3961" s="106" t="s">
        <v>33</v>
      </c>
      <c r="B3961" s="106" t="s">
        <v>13</v>
      </c>
      <c r="C3961" s="107">
        <v>19632</v>
      </c>
      <c r="D3961" s="107">
        <v>41952</v>
      </c>
      <c r="E3961" s="107">
        <v>41954</v>
      </c>
      <c r="F3961" s="108">
        <v>41974</v>
      </c>
      <c r="G3961" s="109">
        <v>31000</v>
      </c>
      <c r="H3961" s="109">
        <v>18.940000000000001</v>
      </c>
      <c r="I3961" s="109">
        <v>0</v>
      </c>
      <c r="J3961" s="109">
        <f t="shared" si="61"/>
        <v>31018.94</v>
      </c>
    </row>
    <row r="3962" spans="1:10" s="102" customFormat="1" ht="18" customHeight="1" x14ac:dyDescent="0.2">
      <c r="A3962" s="106" t="s">
        <v>31</v>
      </c>
      <c r="B3962" s="106" t="s">
        <v>13</v>
      </c>
      <c r="C3962" s="107">
        <v>22858</v>
      </c>
      <c r="D3962" s="107">
        <v>42157</v>
      </c>
      <c r="E3962" s="107">
        <v>42167</v>
      </c>
      <c r="F3962" s="108">
        <v>42230</v>
      </c>
      <c r="G3962" s="109">
        <v>25000</v>
      </c>
      <c r="H3962" s="109">
        <v>50.69</v>
      </c>
      <c r="I3962" s="109">
        <v>0</v>
      </c>
      <c r="J3962" s="109">
        <f t="shared" si="61"/>
        <v>25050.69</v>
      </c>
    </row>
    <row r="3963" spans="1:10" s="102" customFormat="1" ht="18" customHeight="1" x14ac:dyDescent="0.2">
      <c r="A3963" s="106" t="s">
        <v>32</v>
      </c>
      <c r="B3963" s="106" t="s">
        <v>13</v>
      </c>
      <c r="C3963" s="107">
        <v>12948</v>
      </c>
      <c r="D3963" s="107">
        <v>42490</v>
      </c>
      <c r="E3963" s="107">
        <v>42500</v>
      </c>
      <c r="F3963" s="108">
        <v>42515</v>
      </c>
      <c r="G3963" s="109">
        <v>19500</v>
      </c>
      <c r="H3963" s="109">
        <v>13.36</v>
      </c>
      <c r="I3963" s="109">
        <v>0</v>
      </c>
      <c r="J3963" s="109">
        <f t="shared" si="61"/>
        <v>19513.36</v>
      </c>
    </row>
    <row r="3964" spans="1:10" s="102" customFormat="1" ht="18" customHeight="1" x14ac:dyDescent="0.2">
      <c r="A3964" s="106" t="s">
        <v>37</v>
      </c>
      <c r="B3964" s="106" t="s">
        <v>13</v>
      </c>
      <c r="C3964" s="107">
        <v>12022</v>
      </c>
      <c r="D3964" s="107">
        <v>42814</v>
      </c>
      <c r="E3964" s="107">
        <v>42835</v>
      </c>
      <c r="F3964" s="108">
        <v>42844</v>
      </c>
      <c r="G3964" s="109">
        <v>20000</v>
      </c>
      <c r="H3964" s="109">
        <f>8.22+8.22</f>
        <v>16.440000000000001</v>
      </c>
      <c r="I3964" s="109">
        <v>0</v>
      </c>
      <c r="J3964" s="109">
        <f t="shared" si="61"/>
        <v>20016.439999999999</v>
      </c>
    </row>
    <row r="3965" spans="1:10" s="102" customFormat="1" ht="18" customHeight="1" x14ac:dyDescent="0.2">
      <c r="A3965" s="106" t="s">
        <v>32</v>
      </c>
      <c r="B3965" s="106" t="s">
        <v>13</v>
      </c>
      <c r="C3965" s="107">
        <v>10229</v>
      </c>
      <c r="D3965" s="107">
        <v>41911</v>
      </c>
      <c r="E3965" s="107">
        <v>41914</v>
      </c>
      <c r="F3965" s="108">
        <v>41948</v>
      </c>
      <c r="G3965" s="109">
        <v>10500</v>
      </c>
      <c r="H3965" s="109">
        <v>10.79</v>
      </c>
      <c r="I3965" s="109">
        <v>0</v>
      </c>
      <c r="J3965" s="109">
        <f t="shared" si="61"/>
        <v>10510.79</v>
      </c>
    </row>
    <row r="3966" spans="1:10" s="102" customFormat="1" ht="18" customHeight="1" x14ac:dyDescent="0.2">
      <c r="A3966" s="106" t="s">
        <v>32</v>
      </c>
      <c r="B3966" s="106" t="s">
        <v>13</v>
      </c>
      <c r="C3966" s="107">
        <v>13711</v>
      </c>
      <c r="D3966" s="107">
        <v>42399</v>
      </c>
      <c r="E3966" s="107">
        <v>42416</v>
      </c>
      <c r="F3966" s="108">
        <v>42423</v>
      </c>
      <c r="G3966" s="109">
        <v>17500</v>
      </c>
      <c r="H3966" s="109">
        <v>11.67</v>
      </c>
      <c r="I3966" s="109">
        <v>0</v>
      </c>
      <c r="J3966" s="109">
        <f t="shared" si="61"/>
        <v>17511.669999999998</v>
      </c>
    </row>
    <row r="3967" spans="1:10" s="102" customFormat="1" ht="18" customHeight="1" x14ac:dyDescent="0.2">
      <c r="A3967" s="106" t="s">
        <v>32</v>
      </c>
      <c r="B3967" s="106" t="s">
        <v>13</v>
      </c>
      <c r="C3967" s="107">
        <v>16080</v>
      </c>
      <c r="D3967" s="107">
        <v>43457</v>
      </c>
      <c r="E3967" s="107">
        <v>43469</v>
      </c>
      <c r="F3967" s="108">
        <v>43495</v>
      </c>
      <c r="G3967" s="109">
        <v>34500</v>
      </c>
      <c r="H3967" s="109">
        <v>35.92</v>
      </c>
      <c r="I3967" s="109">
        <v>0</v>
      </c>
      <c r="J3967" s="109">
        <f t="shared" si="61"/>
        <v>34535.919999999998</v>
      </c>
    </row>
    <row r="3968" spans="1:10" s="102" customFormat="1" ht="18" customHeight="1" x14ac:dyDescent="0.2">
      <c r="A3968" s="106" t="s">
        <v>32</v>
      </c>
      <c r="B3968" s="106" t="s">
        <v>13</v>
      </c>
      <c r="C3968" s="107">
        <v>10364</v>
      </c>
      <c r="D3968" s="107">
        <v>42529</v>
      </c>
      <c r="E3968" s="107">
        <v>42534</v>
      </c>
      <c r="F3968" s="108">
        <v>42585</v>
      </c>
      <c r="G3968" s="109">
        <v>33500</v>
      </c>
      <c r="H3968" s="109">
        <v>51.4</v>
      </c>
      <c r="I3968" s="109">
        <v>0</v>
      </c>
      <c r="J3968" s="109">
        <f t="shared" si="61"/>
        <v>33551.4</v>
      </c>
    </row>
    <row r="3969" spans="1:10" s="102" customFormat="1" ht="18" customHeight="1" x14ac:dyDescent="0.2">
      <c r="A3969" s="106" t="s">
        <v>32</v>
      </c>
      <c r="B3969" s="106" t="s">
        <v>17</v>
      </c>
      <c r="C3969" s="107">
        <v>15479</v>
      </c>
      <c r="D3969" s="107">
        <v>43039</v>
      </c>
      <c r="E3969" s="107">
        <v>43041</v>
      </c>
      <c r="F3969" s="108">
        <v>43059</v>
      </c>
      <c r="G3969" s="109">
        <v>26000</v>
      </c>
      <c r="H3969" s="109">
        <v>14.25</v>
      </c>
      <c r="I3969" s="109">
        <v>0</v>
      </c>
      <c r="J3969" s="109">
        <f t="shared" si="61"/>
        <v>26014.25</v>
      </c>
    </row>
    <row r="3970" spans="1:10" s="102" customFormat="1" ht="18" customHeight="1" x14ac:dyDescent="0.2">
      <c r="A3970" s="106" t="s">
        <v>32</v>
      </c>
      <c r="B3970" s="106" t="s">
        <v>13</v>
      </c>
      <c r="C3970" s="107">
        <v>12497</v>
      </c>
      <c r="D3970" s="107">
        <v>41672</v>
      </c>
      <c r="E3970" s="107">
        <v>41682</v>
      </c>
      <c r="F3970" s="108">
        <v>41732</v>
      </c>
      <c r="G3970" s="109">
        <v>25000</v>
      </c>
      <c r="H3970" s="109">
        <v>41.67</v>
      </c>
      <c r="I3970" s="109">
        <v>0</v>
      </c>
      <c r="J3970" s="109">
        <f t="shared" si="61"/>
        <v>25041.67</v>
      </c>
    </row>
    <row r="3971" spans="1:10" s="102" customFormat="1" ht="18" customHeight="1" x14ac:dyDescent="0.2">
      <c r="A3971" s="106" t="s">
        <v>32</v>
      </c>
      <c r="B3971" s="106" t="s">
        <v>17</v>
      </c>
      <c r="C3971" s="107">
        <v>20673</v>
      </c>
      <c r="D3971" s="107">
        <v>41655</v>
      </c>
      <c r="E3971" s="107">
        <v>41670</v>
      </c>
      <c r="F3971" s="108">
        <v>41701</v>
      </c>
      <c r="G3971" s="109">
        <v>37000</v>
      </c>
      <c r="H3971" s="109">
        <v>47.28</v>
      </c>
      <c r="I3971" s="109">
        <v>0</v>
      </c>
      <c r="J3971" s="109">
        <f t="shared" si="61"/>
        <v>37047.279999999999</v>
      </c>
    </row>
    <row r="3972" spans="1:10" s="102" customFormat="1" ht="18" customHeight="1" x14ac:dyDescent="0.2">
      <c r="A3972" s="106" t="s">
        <v>37</v>
      </c>
      <c r="B3972" s="106" t="s">
        <v>17</v>
      </c>
      <c r="C3972" s="107">
        <v>20673</v>
      </c>
      <c r="D3972" s="107">
        <v>41655</v>
      </c>
      <c r="E3972" s="107">
        <v>41680</v>
      </c>
      <c r="F3972" s="108">
        <v>41687</v>
      </c>
      <c r="G3972" s="109">
        <v>20000</v>
      </c>
      <c r="H3972" s="109">
        <f>8.89+8.89</f>
        <v>17.78</v>
      </c>
      <c r="I3972" s="109">
        <v>0</v>
      </c>
      <c r="J3972" s="109">
        <f t="shared" si="61"/>
        <v>20017.78</v>
      </c>
    </row>
    <row r="3973" spans="1:10" s="102" customFormat="1" ht="18" customHeight="1" x14ac:dyDescent="0.2">
      <c r="A3973" s="106" t="s">
        <v>35</v>
      </c>
      <c r="B3973" s="106" t="s">
        <v>17</v>
      </c>
      <c r="C3973" s="107">
        <v>20673</v>
      </c>
      <c r="D3973" s="107">
        <v>41655</v>
      </c>
      <c r="E3973" s="107">
        <v>41670</v>
      </c>
      <c r="F3973" s="108">
        <v>41701</v>
      </c>
      <c r="G3973" s="109">
        <v>37000</v>
      </c>
      <c r="H3973" s="109">
        <v>47.28</v>
      </c>
      <c r="I3973" s="109">
        <v>0</v>
      </c>
      <c r="J3973" s="109">
        <f t="shared" si="61"/>
        <v>37047.279999999999</v>
      </c>
    </row>
    <row r="3974" spans="1:10" s="102" customFormat="1" ht="18" customHeight="1" x14ac:dyDescent="0.2">
      <c r="A3974" s="106" t="s">
        <v>32</v>
      </c>
      <c r="B3974" s="106" t="s">
        <v>13</v>
      </c>
      <c r="C3974" s="107">
        <v>10606</v>
      </c>
      <c r="D3974" s="107">
        <v>41996</v>
      </c>
      <c r="E3974" s="107">
        <v>42010</v>
      </c>
      <c r="F3974" s="108">
        <v>42038</v>
      </c>
      <c r="G3974" s="109">
        <v>22500</v>
      </c>
      <c r="H3974" s="109">
        <v>26.25</v>
      </c>
      <c r="I3974" s="109">
        <v>0</v>
      </c>
      <c r="J3974" s="109">
        <f t="shared" si="61"/>
        <v>22526.25</v>
      </c>
    </row>
    <row r="3975" spans="1:10" s="102" customFormat="1" ht="18" customHeight="1" x14ac:dyDescent="0.2">
      <c r="A3975" s="106" t="s">
        <v>32</v>
      </c>
      <c r="B3975" s="106" t="s">
        <v>17</v>
      </c>
      <c r="C3975" s="107">
        <v>13429</v>
      </c>
      <c r="D3975" s="107">
        <v>43221</v>
      </c>
      <c r="E3975" s="107">
        <v>43238</v>
      </c>
      <c r="F3975" s="108">
        <v>43313</v>
      </c>
      <c r="G3975" s="109">
        <v>15500</v>
      </c>
      <c r="H3975" s="109">
        <v>39.06</v>
      </c>
      <c r="I3975" s="109">
        <v>0</v>
      </c>
      <c r="J3975" s="109">
        <f t="shared" si="61"/>
        <v>15539.06</v>
      </c>
    </row>
    <row r="3976" spans="1:10" s="102" customFormat="1" ht="18" customHeight="1" x14ac:dyDescent="0.2">
      <c r="A3976" s="106" t="s">
        <v>32</v>
      </c>
      <c r="B3976" s="106" t="s">
        <v>17</v>
      </c>
      <c r="C3976" s="107">
        <v>7211</v>
      </c>
      <c r="D3976" s="107">
        <v>42580</v>
      </c>
      <c r="E3976" s="107">
        <v>42583</v>
      </c>
      <c r="F3976" s="108">
        <v>42599</v>
      </c>
      <c r="G3976" s="109">
        <v>7500</v>
      </c>
      <c r="H3976" s="109">
        <v>3.9</v>
      </c>
      <c r="I3976" s="109">
        <v>0</v>
      </c>
      <c r="J3976" s="109">
        <f t="shared" ref="J3976:J4039" si="62">+G3976+H3976+I3976</f>
        <v>7503.9</v>
      </c>
    </row>
    <row r="3977" spans="1:10" s="102" customFormat="1" ht="18" customHeight="1" x14ac:dyDescent="0.2">
      <c r="A3977" s="106" t="s">
        <v>32</v>
      </c>
      <c r="B3977" s="106" t="s">
        <v>13</v>
      </c>
      <c r="C3977" s="107">
        <v>21197</v>
      </c>
      <c r="D3977" s="107">
        <v>41966</v>
      </c>
      <c r="E3977" s="107">
        <v>41976</v>
      </c>
      <c r="F3977" s="108">
        <v>41992</v>
      </c>
      <c r="G3977" s="109">
        <v>79000</v>
      </c>
      <c r="H3977" s="109">
        <v>57.06</v>
      </c>
      <c r="I3977" s="109">
        <v>0</v>
      </c>
      <c r="J3977" s="109">
        <f t="shared" si="62"/>
        <v>79057.06</v>
      </c>
    </row>
    <row r="3978" spans="1:10" s="102" customFormat="1" ht="18" customHeight="1" x14ac:dyDescent="0.2">
      <c r="A3978" s="106" t="s">
        <v>35</v>
      </c>
      <c r="B3978" s="106" t="s">
        <v>13</v>
      </c>
      <c r="C3978" s="107">
        <v>21197</v>
      </c>
      <c r="D3978" s="107">
        <v>41966</v>
      </c>
      <c r="E3978" s="107">
        <v>41976</v>
      </c>
      <c r="F3978" s="108">
        <v>41992</v>
      </c>
      <c r="G3978" s="109">
        <v>79000</v>
      </c>
      <c r="H3978" s="109">
        <v>57.06</v>
      </c>
      <c r="I3978" s="109">
        <v>0</v>
      </c>
      <c r="J3978" s="109">
        <f t="shared" si="62"/>
        <v>79057.06</v>
      </c>
    </row>
    <row r="3979" spans="1:10" s="102" customFormat="1" ht="18" customHeight="1" x14ac:dyDescent="0.2">
      <c r="A3979" s="106" t="s">
        <v>32</v>
      </c>
      <c r="B3979" s="106" t="s">
        <v>17</v>
      </c>
      <c r="C3979" s="107">
        <v>9940</v>
      </c>
      <c r="D3979" s="107">
        <v>42813</v>
      </c>
      <c r="E3979" s="107">
        <v>42817</v>
      </c>
      <c r="F3979" s="108">
        <v>42836</v>
      </c>
      <c r="G3979" s="109">
        <v>11000</v>
      </c>
      <c r="H3979" s="109">
        <v>6.92</v>
      </c>
      <c r="I3979" s="109">
        <v>0</v>
      </c>
      <c r="J3979" s="109">
        <f t="shared" si="62"/>
        <v>11006.92</v>
      </c>
    </row>
    <row r="3980" spans="1:10" s="102" customFormat="1" ht="18" customHeight="1" x14ac:dyDescent="0.2">
      <c r="A3980" s="106" t="s">
        <v>32</v>
      </c>
      <c r="B3980" s="106" t="s">
        <v>13</v>
      </c>
      <c r="C3980" s="107">
        <v>13399</v>
      </c>
      <c r="D3980" s="107">
        <v>43169</v>
      </c>
      <c r="E3980" s="107">
        <v>43222</v>
      </c>
      <c r="F3980" s="108">
        <v>43231</v>
      </c>
      <c r="G3980" s="109">
        <v>20000</v>
      </c>
      <c r="H3980" s="109">
        <v>33.97</v>
      </c>
      <c r="I3980" s="109">
        <v>0</v>
      </c>
      <c r="J3980" s="109">
        <f t="shared" si="62"/>
        <v>20033.97</v>
      </c>
    </row>
    <row r="3981" spans="1:10" s="102" customFormat="1" ht="18" customHeight="1" x14ac:dyDescent="0.2">
      <c r="A3981" s="106" t="s">
        <v>32</v>
      </c>
      <c r="B3981" s="106" t="s">
        <v>13</v>
      </c>
      <c r="C3981" s="107">
        <v>9034</v>
      </c>
      <c r="D3981" s="107">
        <v>42310</v>
      </c>
      <c r="E3981" s="107">
        <v>42325</v>
      </c>
      <c r="F3981" s="108">
        <v>42359</v>
      </c>
      <c r="G3981" s="109">
        <v>23500</v>
      </c>
      <c r="H3981" s="109">
        <v>31.98</v>
      </c>
      <c r="I3981" s="109">
        <v>0</v>
      </c>
      <c r="J3981" s="109">
        <f t="shared" si="62"/>
        <v>23531.98</v>
      </c>
    </row>
    <row r="3982" spans="1:10" s="102" customFormat="1" ht="18" customHeight="1" x14ac:dyDescent="0.2">
      <c r="A3982" s="106" t="s">
        <v>32</v>
      </c>
      <c r="B3982" s="106" t="s">
        <v>17</v>
      </c>
      <c r="C3982" s="107">
        <v>11762</v>
      </c>
      <c r="D3982" s="107">
        <v>42411</v>
      </c>
      <c r="E3982" s="107">
        <v>42416</v>
      </c>
      <c r="F3982" s="108">
        <v>42465</v>
      </c>
      <c r="G3982" s="109">
        <v>12000</v>
      </c>
      <c r="H3982" s="109">
        <v>16.66</v>
      </c>
      <c r="I3982" s="109">
        <v>0</v>
      </c>
      <c r="J3982" s="109">
        <f t="shared" si="62"/>
        <v>12016.66</v>
      </c>
    </row>
    <row r="3983" spans="1:10" s="102" customFormat="1" ht="18" customHeight="1" x14ac:dyDescent="0.2">
      <c r="A3983" s="106" t="s">
        <v>37</v>
      </c>
      <c r="B3983" s="106" t="s">
        <v>13</v>
      </c>
      <c r="C3983" s="107">
        <v>21876</v>
      </c>
      <c r="D3983" s="107">
        <v>42355</v>
      </c>
      <c r="E3983" s="107">
        <v>42377</v>
      </c>
      <c r="F3983" s="108">
        <v>42377</v>
      </c>
      <c r="G3983" s="109">
        <v>20000</v>
      </c>
      <c r="H3983" s="109">
        <v>12.22</v>
      </c>
      <c r="I3983" s="109">
        <v>0</v>
      </c>
      <c r="J3983" s="109">
        <f t="shared" si="62"/>
        <v>20012.22</v>
      </c>
    </row>
    <row r="3984" spans="1:10" s="102" customFormat="1" ht="18" customHeight="1" x14ac:dyDescent="0.2">
      <c r="A3984" s="106" t="s">
        <v>32</v>
      </c>
      <c r="B3984" s="106" t="s">
        <v>17</v>
      </c>
      <c r="C3984" s="107">
        <v>10592</v>
      </c>
      <c r="D3984" s="107">
        <v>42860</v>
      </c>
      <c r="E3984" s="107">
        <v>42865</v>
      </c>
      <c r="F3984" s="108">
        <v>42894</v>
      </c>
      <c r="G3984" s="109">
        <v>11500</v>
      </c>
      <c r="H3984" s="109">
        <v>10.72</v>
      </c>
      <c r="I3984" s="109">
        <v>0</v>
      </c>
      <c r="J3984" s="109">
        <f t="shared" si="62"/>
        <v>11510.72</v>
      </c>
    </row>
    <row r="3985" spans="1:10" s="102" customFormat="1" ht="18" customHeight="1" x14ac:dyDescent="0.2">
      <c r="A3985" s="106" t="s">
        <v>32</v>
      </c>
      <c r="B3985" s="106" t="s">
        <v>17</v>
      </c>
      <c r="C3985" s="107">
        <v>13583</v>
      </c>
      <c r="D3985" s="107">
        <v>41911</v>
      </c>
      <c r="E3985" s="107">
        <v>41948</v>
      </c>
      <c r="F3985" s="108">
        <v>41991</v>
      </c>
      <c r="G3985" s="109">
        <v>17500</v>
      </c>
      <c r="H3985" s="109">
        <v>37.43</v>
      </c>
      <c r="I3985" s="109">
        <v>0</v>
      </c>
      <c r="J3985" s="109">
        <f t="shared" si="62"/>
        <v>17537.43</v>
      </c>
    </row>
    <row r="3986" spans="1:10" s="102" customFormat="1" ht="18" customHeight="1" x14ac:dyDescent="0.2">
      <c r="A3986" s="106" t="s">
        <v>32</v>
      </c>
      <c r="B3986" s="106" t="s">
        <v>13</v>
      </c>
      <c r="C3986" s="107">
        <v>13129</v>
      </c>
      <c r="D3986" s="107">
        <v>41756</v>
      </c>
      <c r="E3986" s="107">
        <v>41760</v>
      </c>
      <c r="F3986" s="108">
        <v>41788</v>
      </c>
      <c r="G3986" s="109">
        <v>38000</v>
      </c>
      <c r="H3986" s="109">
        <v>33.78</v>
      </c>
      <c r="I3986" s="109">
        <v>0</v>
      </c>
      <c r="J3986" s="109">
        <f t="shared" si="62"/>
        <v>38033.78</v>
      </c>
    </row>
    <row r="3987" spans="1:10" s="102" customFormat="1" ht="18" customHeight="1" x14ac:dyDescent="0.2">
      <c r="A3987" s="106" t="s">
        <v>32</v>
      </c>
      <c r="B3987" s="106" t="s">
        <v>13</v>
      </c>
      <c r="C3987" s="107">
        <v>11259</v>
      </c>
      <c r="D3987" s="107">
        <v>41757</v>
      </c>
      <c r="E3987" s="107">
        <v>41794</v>
      </c>
      <c r="F3987" s="108">
        <v>41815</v>
      </c>
      <c r="G3987" s="109">
        <v>29500</v>
      </c>
      <c r="H3987" s="109">
        <v>47.53</v>
      </c>
      <c r="I3987" s="109">
        <v>0</v>
      </c>
      <c r="J3987" s="109">
        <f t="shared" si="62"/>
        <v>29547.53</v>
      </c>
    </row>
    <row r="3988" spans="1:10" s="102" customFormat="1" ht="18" customHeight="1" x14ac:dyDescent="0.2">
      <c r="A3988" s="106" t="s">
        <v>32</v>
      </c>
      <c r="B3988" s="106" t="s">
        <v>17</v>
      </c>
      <c r="C3988" s="107">
        <v>13852</v>
      </c>
      <c r="D3988" s="107">
        <v>42179</v>
      </c>
      <c r="E3988" s="107">
        <v>42191</v>
      </c>
      <c r="F3988" s="108">
        <v>42212</v>
      </c>
      <c r="G3988" s="109">
        <v>16000</v>
      </c>
      <c r="H3988" s="109">
        <v>14.66</v>
      </c>
      <c r="I3988" s="109">
        <v>0</v>
      </c>
      <c r="J3988" s="109">
        <f t="shared" si="62"/>
        <v>16014.66</v>
      </c>
    </row>
    <row r="3989" spans="1:10" s="102" customFormat="1" ht="18" customHeight="1" x14ac:dyDescent="0.2">
      <c r="A3989" s="106" t="s">
        <v>32</v>
      </c>
      <c r="B3989" s="106" t="s">
        <v>13</v>
      </c>
      <c r="C3989" s="107">
        <v>7515</v>
      </c>
      <c r="D3989" s="107">
        <v>41743</v>
      </c>
      <c r="E3989" s="107">
        <v>41764</v>
      </c>
      <c r="F3989" s="108">
        <v>41781</v>
      </c>
      <c r="G3989" s="109">
        <v>7500</v>
      </c>
      <c r="H3989" s="109">
        <v>7.92</v>
      </c>
      <c r="I3989" s="109">
        <v>0</v>
      </c>
      <c r="J3989" s="109">
        <f t="shared" si="62"/>
        <v>7507.92</v>
      </c>
    </row>
    <row r="3990" spans="1:10" s="102" customFormat="1" ht="18" customHeight="1" x14ac:dyDescent="0.2">
      <c r="A3990" s="106" t="s">
        <v>32</v>
      </c>
      <c r="B3990" s="106" t="s">
        <v>13</v>
      </c>
      <c r="C3990" s="107">
        <v>14511</v>
      </c>
      <c r="D3990" s="107">
        <v>41871</v>
      </c>
      <c r="E3990" s="107">
        <v>41878</v>
      </c>
      <c r="F3990" s="108">
        <v>41907</v>
      </c>
      <c r="G3990" s="109">
        <v>23000</v>
      </c>
      <c r="H3990" s="109">
        <v>23</v>
      </c>
      <c r="I3990" s="109">
        <v>0</v>
      </c>
      <c r="J3990" s="109">
        <f t="shared" si="62"/>
        <v>23023</v>
      </c>
    </row>
    <row r="3991" spans="1:10" s="102" customFormat="1" ht="18" customHeight="1" x14ac:dyDescent="0.2">
      <c r="A3991" s="106" t="s">
        <v>37</v>
      </c>
      <c r="B3991" s="106" t="s">
        <v>13</v>
      </c>
      <c r="C3991" s="107">
        <v>18119</v>
      </c>
      <c r="D3991" s="107">
        <v>42858</v>
      </c>
      <c r="E3991" s="107">
        <v>42891</v>
      </c>
      <c r="F3991" s="108">
        <v>42893</v>
      </c>
      <c r="G3991" s="109">
        <v>20000</v>
      </c>
      <c r="H3991" s="109">
        <f>9.59+9.59</f>
        <v>19.18</v>
      </c>
      <c r="I3991" s="109">
        <v>0</v>
      </c>
      <c r="J3991" s="109">
        <f t="shared" si="62"/>
        <v>20019.18</v>
      </c>
    </row>
    <row r="3992" spans="1:10" s="102" customFormat="1" ht="18" customHeight="1" x14ac:dyDescent="0.2">
      <c r="A3992" s="106" t="s">
        <v>32</v>
      </c>
      <c r="B3992" s="106" t="s">
        <v>13</v>
      </c>
      <c r="C3992" s="107">
        <v>14348</v>
      </c>
      <c r="D3992" s="107">
        <v>43207</v>
      </c>
      <c r="E3992" s="107">
        <v>43209</v>
      </c>
      <c r="F3992" s="108">
        <v>43223</v>
      </c>
      <c r="G3992" s="109">
        <v>20000</v>
      </c>
      <c r="H3992" s="109">
        <v>8.77</v>
      </c>
      <c r="I3992" s="109">
        <v>0</v>
      </c>
      <c r="J3992" s="109">
        <f t="shared" si="62"/>
        <v>20008.77</v>
      </c>
    </row>
    <row r="3993" spans="1:10" s="102" customFormat="1" ht="18" customHeight="1" x14ac:dyDescent="0.2">
      <c r="A3993" s="106" t="s">
        <v>32</v>
      </c>
      <c r="B3993" s="106" t="s">
        <v>17</v>
      </c>
      <c r="C3993" s="107">
        <v>15374</v>
      </c>
      <c r="D3993" s="107">
        <v>43320</v>
      </c>
      <c r="E3993" s="107">
        <v>43326</v>
      </c>
      <c r="F3993" s="108">
        <v>43390</v>
      </c>
      <c r="G3993" s="109">
        <v>28500</v>
      </c>
      <c r="H3993" s="109">
        <v>54.66</v>
      </c>
      <c r="I3993" s="109">
        <v>0</v>
      </c>
      <c r="J3993" s="109">
        <f t="shared" si="62"/>
        <v>28554.66</v>
      </c>
    </row>
    <row r="3994" spans="1:10" s="102" customFormat="1" ht="18" customHeight="1" x14ac:dyDescent="0.2">
      <c r="A3994" s="106" t="s">
        <v>32</v>
      </c>
      <c r="B3994" s="106" t="s">
        <v>17</v>
      </c>
      <c r="C3994" s="107">
        <v>8984</v>
      </c>
      <c r="D3994" s="107">
        <v>42261</v>
      </c>
      <c r="E3994" s="107">
        <v>42264</v>
      </c>
      <c r="F3994" s="108">
        <v>42277</v>
      </c>
      <c r="G3994" s="109">
        <v>7000</v>
      </c>
      <c r="H3994" s="109">
        <v>3.12</v>
      </c>
      <c r="I3994" s="109">
        <v>0</v>
      </c>
      <c r="J3994" s="109">
        <f t="shared" si="62"/>
        <v>7003.12</v>
      </c>
    </row>
    <row r="3995" spans="1:10" s="102" customFormat="1" ht="18" customHeight="1" x14ac:dyDescent="0.2">
      <c r="A3995" s="106" t="s">
        <v>32</v>
      </c>
      <c r="B3995" s="106" t="s">
        <v>17</v>
      </c>
      <c r="C3995" s="107">
        <v>9223</v>
      </c>
      <c r="D3995" s="107">
        <v>42106</v>
      </c>
      <c r="E3995" s="107">
        <v>42118</v>
      </c>
      <c r="F3995" s="108">
        <v>42125</v>
      </c>
      <c r="G3995" s="109">
        <v>9500</v>
      </c>
      <c r="H3995" s="109">
        <v>5.01</v>
      </c>
      <c r="I3995" s="109">
        <v>0</v>
      </c>
      <c r="J3995" s="109">
        <f t="shared" si="62"/>
        <v>9505.01</v>
      </c>
    </row>
    <row r="3996" spans="1:10" s="102" customFormat="1" ht="18" customHeight="1" x14ac:dyDescent="0.2">
      <c r="A3996" s="106" t="s">
        <v>32</v>
      </c>
      <c r="B3996" s="106" t="s">
        <v>13</v>
      </c>
      <c r="C3996" s="107">
        <v>11938</v>
      </c>
      <c r="D3996" s="107">
        <v>43022</v>
      </c>
      <c r="E3996" s="107">
        <v>43035</v>
      </c>
      <c r="F3996" s="108">
        <v>43045</v>
      </c>
      <c r="G3996" s="109">
        <v>11500</v>
      </c>
      <c r="H3996" s="109">
        <v>7.25</v>
      </c>
      <c r="I3996" s="109">
        <v>0</v>
      </c>
      <c r="J3996" s="109">
        <f t="shared" si="62"/>
        <v>11507.25</v>
      </c>
    </row>
    <row r="3997" spans="1:10" s="102" customFormat="1" ht="18" customHeight="1" x14ac:dyDescent="0.2">
      <c r="A3997" s="106" t="s">
        <v>32</v>
      </c>
      <c r="B3997" s="106" t="s">
        <v>13</v>
      </c>
      <c r="C3997" s="107">
        <v>21370</v>
      </c>
      <c r="D3997" s="107">
        <v>42948</v>
      </c>
      <c r="E3997" s="107">
        <v>42957</v>
      </c>
      <c r="F3997" s="108">
        <v>42969</v>
      </c>
      <c r="G3997" s="109">
        <v>62000</v>
      </c>
      <c r="H3997" s="109">
        <v>35.67</v>
      </c>
      <c r="I3997" s="109">
        <v>0</v>
      </c>
      <c r="J3997" s="109">
        <f t="shared" si="62"/>
        <v>62035.67</v>
      </c>
    </row>
    <row r="3998" spans="1:10" s="102" customFormat="1" ht="18" customHeight="1" x14ac:dyDescent="0.2">
      <c r="A3998" s="106" t="s">
        <v>35</v>
      </c>
      <c r="B3998" s="106" t="s">
        <v>13</v>
      </c>
      <c r="C3998" s="107">
        <v>21370</v>
      </c>
      <c r="D3998" s="107">
        <v>42948</v>
      </c>
      <c r="E3998" s="107">
        <v>42957</v>
      </c>
      <c r="F3998" s="108">
        <v>42969</v>
      </c>
      <c r="G3998" s="109">
        <v>62000</v>
      </c>
      <c r="H3998" s="109">
        <v>35.67</v>
      </c>
      <c r="I3998" s="109">
        <v>0</v>
      </c>
      <c r="J3998" s="109">
        <f t="shared" si="62"/>
        <v>62035.67</v>
      </c>
    </row>
    <row r="3999" spans="1:10" s="102" customFormat="1" ht="18" customHeight="1" x14ac:dyDescent="0.2">
      <c r="A3999" s="106" t="s">
        <v>32</v>
      </c>
      <c r="B3999" s="106" t="s">
        <v>13</v>
      </c>
      <c r="C3999" s="107">
        <v>10212</v>
      </c>
      <c r="D3999" s="107">
        <v>41705</v>
      </c>
      <c r="E3999" s="107">
        <v>41733</v>
      </c>
      <c r="F3999" s="108">
        <v>41757</v>
      </c>
      <c r="G3999" s="109">
        <v>13500</v>
      </c>
      <c r="H3999" s="109">
        <v>19.5</v>
      </c>
      <c r="I3999" s="109">
        <v>0</v>
      </c>
      <c r="J3999" s="109">
        <f t="shared" si="62"/>
        <v>13519.5</v>
      </c>
    </row>
    <row r="4000" spans="1:10" s="102" customFormat="1" ht="18" customHeight="1" x14ac:dyDescent="0.2">
      <c r="A4000" s="106" t="s">
        <v>32</v>
      </c>
      <c r="B4000" s="106" t="s">
        <v>13</v>
      </c>
      <c r="C4000" s="107">
        <v>20072</v>
      </c>
      <c r="D4000" s="107">
        <v>42453</v>
      </c>
      <c r="E4000" s="107">
        <v>42478</v>
      </c>
      <c r="F4000" s="108">
        <v>42493</v>
      </c>
      <c r="G4000" s="109">
        <v>71000</v>
      </c>
      <c r="H4000" s="109">
        <v>77.81</v>
      </c>
      <c r="I4000" s="109">
        <v>0</v>
      </c>
      <c r="J4000" s="109">
        <f t="shared" si="62"/>
        <v>71077.81</v>
      </c>
    </row>
    <row r="4001" spans="1:10" s="102" customFormat="1" ht="18" customHeight="1" x14ac:dyDescent="0.2">
      <c r="A4001" s="106" t="s">
        <v>35</v>
      </c>
      <c r="B4001" s="106" t="s">
        <v>13</v>
      </c>
      <c r="C4001" s="107">
        <v>20072</v>
      </c>
      <c r="D4001" s="107">
        <v>42453</v>
      </c>
      <c r="E4001" s="107">
        <v>42478</v>
      </c>
      <c r="F4001" s="108">
        <v>42493</v>
      </c>
      <c r="G4001" s="109">
        <v>71000</v>
      </c>
      <c r="H4001" s="109">
        <v>77.81</v>
      </c>
      <c r="I4001" s="109">
        <v>0</v>
      </c>
      <c r="J4001" s="109">
        <f t="shared" si="62"/>
        <v>71077.81</v>
      </c>
    </row>
    <row r="4002" spans="1:10" s="102" customFormat="1" ht="18" customHeight="1" x14ac:dyDescent="0.2">
      <c r="A4002" s="106" t="s">
        <v>32</v>
      </c>
      <c r="B4002" s="106" t="s">
        <v>13</v>
      </c>
      <c r="C4002" s="107">
        <v>13760</v>
      </c>
      <c r="D4002" s="107">
        <v>41820</v>
      </c>
      <c r="E4002" s="107">
        <v>41845</v>
      </c>
      <c r="F4002" s="108">
        <v>41872</v>
      </c>
      <c r="G4002" s="109">
        <v>29000</v>
      </c>
      <c r="H4002" s="109">
        <v>41.89</v>
      </c>
      <c r="I4002" s="109">
        <v>0</v>
      </c>
      <c r="J4002" s="109">
        <f t="shared" si="62"/>
        <v>29041.89</v>
      </c>
    </row>
    <row r="4003" spans="1:10" s="102" customFormat="1" ht="18" customHeight="1" x14ac:dyDescent="0.2">
      <c r="A4003" s="106" t="s">
        <v>32</v>
      </c>
      <c r="B4003" s="106" t="s">
        <v>13</v>
      </c>
      <c r="C4003" s="107">
        <v>19206</v>
      </c>
      <c r="D4003" s="107">
        <v>42166</v>
      </c>
      <c r="E4003" s="107">
        <v>42171</v>
      </c>
      <c r="F4003" s="108">
        <v>42194</v>
      </c>
      <c r="G4003" s="109">
        <v>25000</v>
      </c>
      <c r="H4003" s="109">
        <v>19.440000000000001</v>
      </c>
      <c r="I4003" s="109">
        <v>0</v>
      </c>
      <c r="J4003" s="109">
        <f t="shared" si="62"/>
        <v>25019.439999999999</v>
      </c>
    </row>
    <row r="4004" spans="1:10" s="102" customFormat="1" ht="18" customHeight="1" x14ac:dyDescent="0.2">
      <c r="A4004" s="106" t="s">
        <v>32</v>
      </c>
      <c r="B4004" s="106" t="s">
        <v>17</v>
      </c>
      <c r="C4004" s="107">
        <v>11517</v>
      </c>
      <c r="D4004" s="107">
        <v>42368</v>
      </c>
      <c r="E4004" s="107">
        <v>42374</v>
      </c>
      <c r="F4004" s="108">
        <v>42397</v>
      </c>
      <c r="G4004" s="109">
        <v>26000</v>
      </c>
      <c r="H4004" s="109">
        <v>20.94</v>
      </c>
      <c r="I4004" s="109">
        <v>0</v>
      </c>
      <c r="J4004" s="109">
        <f t="shared" si="62"/>
        <v>26020.94</v>
      </c>
    </row>
    <row r="4005" spans="1:10" s="102" customFormat="1" ht="18" customHeight="1" x14ac:dyDescent="0.2">
      <c r="A4005" s="106" t="s">
        <v>32</v>
      </c>
      <c r="B4005" s="106" t="s">
        <v>17</v>
      </c>
      <c r="C4005" s="107">
        <v>17276</v>
      </c>
      <c r="D4005" s="107">
        <v>43006</v>
      </c>
      <c r="E4005" s="107">
        <v>43014</v>
      </c>
      <c r="F4005" s="108">
        <v>43032</v>
      </c>
      <c r="G4005" s="109">
        <v>33000</v>
      </c>
      <c r="H4005" s="109">
        <v>23.51</v>
      </c>
      <c r="I4005" s="109">
        <v>0</v>
      </c>
      <c r="J4005" s="109">
        <f t="shared" si="62"/>
        <v>33023.51</v>
      </c>
    </row>
    <row r="4006" spans="1:10" s="102" customFormat="1" ht="18" customHeight="1" x14ac:dyDescent="0.2">
      <c r="A4006" s="106" t="s">
        <v>32</v>
      </c>
      <c r="B4006" s="106" t="s">
        <v>17</v>
      </c>
      <c r="C4006" s="107">
        <v>16196</v>
      </c>
      <c r="D4006" s="107">
        <v>42434</v>
      </c>
      <c r="E4006" s="107">
        <v>42444</v>
      </c>
      <c r="F4006" s="108">
        <v>42451</v>
      </c>
      <c r="G4006" s="109">
        <v>15000</v>
      </c>
      <c r="H4006" s="109">
        <v>6.99</v>
      </c>
      <c r="I4006" s="109">
        <v>0</v>
      </c>
      <c r="J4006" s="109">
        <f t="shared" si="62"/>
        <v>15006.99</v>
      </c>
    </row>
    <row r="4007" spans="1:10" s="102" customFormat="1" ht="18" customHeight="1" x14ac:dyDescent="0.2">
      <c r="A4007" s="106" t="s">
        <v>32</v>
      </c>
      <c r="B4007" s="106" t="s">
        <v>13</v>
      </c>
      <c r="C4007" s="107">
        <v>12104</v>
      </c>
      <c r="D4007" s="107">
        <v>42472</v>
      </c>
      <c r="E4007" s="107">
        <v>42485</v>
      </c>
      <c r="F4007" s="108">
        <v>42531</v>
      </c>
      <c r="G4007" s="109">
        <v>23000</v>
      </c>
      <c r="H4007" s="109">
        <v>37.18</v>
      </c>
      <c r="I4007" s="109">
        <v>0</v>
      </c>
      <c r="J4007" s="109">
        <f t="shared" si="62"/>
        <v>23037.18</v>
      </c>
    </row>
    <row r="4008" spans="1:10" s="102" customFormat="1" ht="18" customHeight="1" x14ac:dyDescent="0.2">
      <c r="A4008" s="106" t="s">
        <v>32</v>
      </c>
      <c r="B4008" s="106" t="s">
        <v>13</v>
      </c>
      <c r="C4008" s="107">
        <v>9551</v>
      </c>
      <c r="D4008" s="107">
        <v>41901</v>
      </c>
      <c r="E4008" s="107">
        <v>41920</v>
      </c>
      <c r="F4008" s="108">
        <v>41942</v>
      </c>
      <c r="G4008" s="109">
        <v>20500</v>
      </c>
      <c r="H4008" s="109">
        <v>23.35</v>
      </c>
      <c r="I4008" s="109">
        <v>0</v>
      </c>
      <c r="J4008" s="109">
        <f t="shared" si="62"/>
        <v>20523.349999999999</v>
      </c>
    </row>
    <row r="4009" spans="1:10" s="102" customFormat="1" ht="18" customHeight="1" x14ac:dyDescent="0.2">
      <c r="A4009" s="106" t="s">
        <v>32</v>
      </c>
      <c r="B4009" s="106" t="s">
        <v>17</v>
      </c>
      <c r="C4009" s="107">
        <v>20914</v>
      </c>
      <c r="D4009" s="107">
        <v>41918</v>
      </c>
      <c r="E4009" s="107">
        <v>41922</v>
      </c>
      <c r="F4009" s="108">
        <v>41933</v>
      </c>
      <c r="G4009" s="109">
        <v>38000</v>
      </c>
      <c r="H4009" s="109">
        <v>15.83</v>
      </c>
      <c r="I4009" s="109">
        <v>0</v>
      </c>
      <c r="J4009" s="109">
        <f t="shared" si="62"/>
        <v>38015.83</v>
      </c>
    </row>
    <row r="4010" spans="1:10" s="102" customFormat="1" ht="18" customHeight="1" x14ac:dyDescent="0.2">
      <c r="A4010" s="106" t="s">
        <v>32</v>
      </c>
      <c r="B4010" s="106" t="s">
        <v>13</v>
      </c>
      <c r="C4010" s="107">
        <v>14866</v>
      </c>
      <c r="D4010" s="107">
        <v>41883</v>
      </c>
      <c r="E4010" s="107">
        <v>41887</v>
      </c>
      <c r="F4010" s="108">
        <v>41954</v>
      </c>
      <c r="G4010" s="109">
        <v>16000</v>
      </c>
      <c r="H4010" s="109">
        <v>31.56</v>
      </c>
      <c r="I4010" s="109">
        <v>0</v>
      </c>
      <c r="J4010" s="109">
        <f t="shared" si="62"/>
        <v>16031.56</v>
      </c>
    </row>
    <row r="4011" spans="1:10" s="102" customFormat="1" ht="18" customHeight="1" x14ac:dyDescent="0.2">
      <c r="A4011" s="106" t="s">
        <v>37</v>
      </c>
      <c r="B4011" s="106" t="s">
        <v>13</v>
      </c>
      <c r="C4011" s="107">
        <v>21561</v>
      </c>
      <c r="D4011" s="107">
        <v>42950</v>
      </c>
      <c r="E4011" s="107">
        <v>42968</v>
      </c>
      <c r="F4011" s="108">
        <v>42968</v>
      </c>
      <c r="G4011" s="109">
        <v>20000</v>
      </c>
      <c r="H4011" s="109">
        <f>4.93+4.93</f>
        <v>9.86</v>
      </c>
      <c r="I4011" s="109">
        <v>0</v>
      </c>
      <c r="J4011" s="109">
        <f t="shared" si="62"/>
        <v>20009.86</v>
      </c>
    </row>
    <row r="4012" spans="1:10" s="102" customFormat="1" ht="18" customHeight="1" x14ac:dyDescent="0.2">
      <c r="A4012" s="106" t="s">
        <v>32</v>
      </c>
      <c r="B4012" s="106" t="s">
        <v>13</v>
      </c>
      <c r="C4012" s="107">
        <v>11544</v>
      </c>
      <c r="D4012" s="107">
        <v>42776</v>
      </c>
      <c r="E4012" s="107">
        <v>42797</v>
      </c>
      <c r="F4012" s="108">
        <v>42808</v>
      </c>
      <c r="G4012" s="109">
        <v>28000</v>
      </c>
      <c r="H4012" s="109">
        <v>24.55</v>
      </c>
      <c r="I4012" s="109">
        <v>0</v>
      </c>
      <c r="J4012" s="109">
        <f t="shared" si="62"/>
        <v>28024.55</v>
      </c>
    </row>
    <row r="4013" spans="1:10" s="102" customFormat="1" ht="18" customHeight="1" x14ac:dyDescent="0.2">
      <c r="A4013" s="106" t="s">
        <v>32</v>
      </c>
      <c r="B4013" s="106" t="s">
        <v>13</v>
      </c>
      <c r="C4013" s="107">
        <v>9577</v>
      </c>
      <c r="D4013" s="107">
        <v>43089</v>
      </c>
      <c r="E4013" s="107">
        <v>43103</v>
      </c>
      <c r="F4013" s="108">
        <v>43115</v>
      </c>
      <c r="G4013" s="109">
        <v>17500</v>
      </c>
      <c r="H4013" s="109">
        <v>12.47</v>
      </c>
      <c r="I4013" s="109">
        <v>0</v>
      </c>
      <c r="J4013" s="109">
        <f t="shared" si="62"/>
        <v>17512.47</v>
      </c>
    </row>
    <row r="4014" spans="1:10" s="102" customFormat="1" ht="18" customHeight="1" x14ac:dyDescent="0.2">
      <c r="A4014" s="106" t="s">
        <v>32</v>
      </c>
      <c r="B4014" s="106" t="s">
        <v>13</v>
      </c>
      <c r="C4014" s="107">
        <v>15775</v>
      </c>
      <c r="D4014" s="107">
        <v>42768</v>
      </c>
      <c r="E4014" s="107">
        <v>42776</v>
      </c>
      <c r="F4014" s="108">
        <v>42846</v>
      </c>
      <c r="G4014" s="109">
        <v>56500</v>
      </c>
      <c r="H4014" s="109">
        <v>120.74</v>
      </c>
      <c r="I4014" s="109">
        <v>0</v>
      </c>
      <c r="J4014" s="109">
        <f t="shared" si="62"/>
        <v>56620.74</v>
      </c>
    </row>
    <row r="4015" spans="1:10" s="102" customFormat="1" ht="18" customHeight="1" x14ac:dyDescent="0.2">
      <c r="A4015" s="106" t="s">
        <v>32</v>
      </c>
      <c r="B4015" s="106" t="s">
        <v>13</v>
      </c>
      <c r="C4015" s="107">
        <v>9726</v>
      </c>
      <c r="D4015" s="107">
        <v>43275</v>
      </c>
      <c r="E4015" s="107">
        <v>43284</v>
      </c>
      <c r="F4015" s="108">
        <v>43297</v>
      </c>
      <c r="G4015" s="109">
        <v>10500</v>
      </c>
      <c r="H4015" s="109">
        <v>6.33</v>
      </c>
      <c r="I4015" s="109">
        <v>0</v>
      </c>
      <c r="J4015" s="109">
        <f t="shared" si="62"/>
        <v>10506.33</v>
      </c>
    </row>
    <row r="4016" spans="1:10" s="102" customFormat="1" ht="18" customHeight="1" x14ac:dyDescent="0.2">
      <c r="A4016" s="106" t="s">
        <v>32</v>
      </c>
      <c r="B4016" s="106" t="s">
        <v>13</v>
      </c>
      <c r="C4016" s="107">
        <v>10604</v>
      </c>
      <c r="D4016" s="107">
        <v>42563</v>
      </c>
      <c r="E4016" s="107">
        <v>42569</v>
      </c>
      <c r="F4016" s="108">
        <v>42619</v>
      </c>
      <c r="G4016" s="109">
        <v>23000</v>
      </c>
      <c r="H4016" s="109">
        <v>35.28</v>
      </c>
      <c r="I4016" s="109">
        <v>0</v>
      </c>
      <c r="J4016" s="109">
        <f t="shared" si="62"/>
        <v>23035.279999999999</v>
      </c>
    </row>
    <row r="4017" spans="1:10" s="102" customFormat="1" ht="18" customHeight="1" x14ac:dyDescent="0.2">
      <c r="A4017" s="106" t="s">
        <v>32</v>
      </c>
      <c r="B4017" s="106" t="s">
        <v>17</v>
      </c>
      <c r="C4017" s="107">
        <v>16206</v>
      </c>
      <c r="D4017" s="107">
        <v>41992</v>
      </c>
      <c r="E4017" s="107">
        <v>41996</v>
      </c>
      <c r="F4017" s="108">
        <v>42047</v>
      </c>
      <c r="G4017" s="109">
        <v>22500</v>
      </c>
      <c r="H4017" s="109">
        <v>34.380000000000003</v>
      </c>
      <c r="I4017" s="109">
        <v>0</v>
      </c>
      <c r="J4017" s="109">
        <f t="shared" si="62"/>
        <v>22534.38</v>
      </c>
    </row>
    <row r="4018" spans="1:10" s="102" customFormat="1" ht="18" customHeight="1" x14ac:dyDescent="0.2">
      <c r="A4018" s="106" t="s">
        <v>32</v>
      </c>
      <c r="B4018" s="106" t="s">
        <v>17</v>
      </c>
      <c r="C4018" s="107">
        <v>16590</v>
      </c>
      <c r="D4018" s="107">
        <v>42511</v>
      </c>
      <c r="E4018" s="107">
        <v>42515</v>
      </c>
      <c r="F4018" s="108">
        <v>42528</v>
      </c>
      <c r="G4018" s="109">
        <v>18000</v>
      </c>
      <c r="H4018" s="109">
        <v>8.3800000000000008</v>
      </c>
      <c r="I4018" s="109">
        <v>0</v>
      </c>
      <c r="J4018" s="109">
        <f t="shared" si="62"/>
        <v>18008.38</v>
      </c>
    </row>
    <row r="4019" spans="1:10" s="102" customFormat="1" ht="18" customHeight="1" x14ac:dyDescent="0.2">
      <c r="A4019" s="106" t="s">
        <v>31</v>
      </c>
      <c r="B4019" s="106" t="s">
        <v>17</v>
      </c>
      <c r="C4019" s="107">
        <v>26926</v>
      </c>
      <c r="D4019" s="107">
        <v>42721</v>
      </c>
      <c r="E4019" s="107">
        <v>42727</v>
      </c>
      <c r="F4019" s="108">
        <v>42781</v>
      </c>
      <c r="G4019" s="109">
        <v>96000</v>
      </c>
      <c r="H4019" s="109">
        <v>157.81</v>
      </c>
      <c r="I4019" s="109">
        <v>0</v>
      </c>
      <c r="J4019" s="109">
        <f t="shared" si="62"/>
        <v>96157.81</v>
      </c>
    </row>
    <row r="4020" spans="1:10" s="102" customFormat="1" ht="18" customHeight="1" x14ac:dyDescent="0.2">
      <c r="A4020" s="106" t="s">
        <v>33</v>
      </c>
      <c r="B4020" s="106" t="s">
        <v>17</v>
      </c>
      <c r="C4020" s="107">
        <v>26926</v>
      </c>
      <c r="D4020" s="107">
        <v>42721</v>
      </c>
      <c r="E4020" s="107">
        <v>42727</v>
      </c>
      <c r="F4020" s="108">
        <v>42781</v>
      </c>
      <c r="G4020" s="109">
        <v>96000</v>
      </c>
      <c r="H4020" s="109">
        <v>157.81</v>
      </c>
      <c r="I4020" s="109">
        <v>0</v>
      </c>
      <c r="J4020" s="109">
        <f t="shared" si="62"/>
        <v>96157.81</v>
      </c>
    </row>
    <row r="4021" spans="1:10" s="102" customFormat="1" ht="18" customHeight="1" x14ac:dyDescent="0.2">
      <c r="A4021" s="106" t="s">
        <v>170</v>
      </c>
      <c r="B4021" s="106" t="s">
        <v>17</v>
      </c>
      <c r="C4021" s="107">
        <v>26926</v>
      </c>
      <c r="D4021" s="107">
        <v>42721</v>
      </c>
      <c r="E4021" s="107">
        <v>42727</v>
      </c>
      <c r="F4021" s="108">
        <v>42781</v>
      </c>
      <c r="G4021" s="109">
        <v>96000</v>
      </c>
      <c r="H4021" s="109">
        <v>157.81</v>
      </c>
      <c r="I4021" s="109">
        <v>0</v>
      </c>
      <c r="J4021" s="109">
        <f t="shared" si="62"/>
        <v>96157.81</v>
      </c>
    </row>
    <row r="4022" spans="1:10" s="102" customFormat="1" ht="18" customHeight="1" x14ac:dyDescent="0.2">
      <c r="A4022" s="106" t="s">
        <v>32</v>
      </c>
      <c r="B4022" s="106" t="s">
        <v>17</v>
      </c>
      <c r="C4022" s="107">
        <v>10126</v>
      </c>
      <c r="D4022" s="107">
        <v>42972</v>
      </c>
      <c r="E4022" s="107">
        <v>42996</v>
      </c>
      <c r="F4022" s="108">
        <v>43019</v>
      </c>
      <c r="G4022" s="109">
        <v>6000</v>
      </c>
      <c r="H4022" s="109">
        <v>6.910000000000001</v>
      </c>
      <c r="I4022" s="109">
        <v>0</v>
      </c>
      <c r="J4022" s="109">
        <f t="shared" si="62"/>
        <v>6006.91</v>
      </c>
    </row>
    <row r="4023" spans="1:10" s="102" customFormat="1" ht="18" customHeight="1" x14ac:dyDescent="0.2">
      <c r="A4023" s="106" t="s">
        <v>32</v>
      </c>
      <c r="B4023" s="106" t="s">
        <v>13</v>
      </c>
      <c r="C4023" s="107">
        <v>14613</v>
      </c>
      <c r="D4023" s="107">
        <v>43464</v>
      </c>
      <c r="E4023" s="107">
        <v>43468</v>
      </c>
      <c r="F4023" s="108">
        <v>43509</v>
      </c>
      <c r="G4023" s="109">
        <v>24500</v>
      </c>
      <c r="H4023" s="109">
        <v>26.590000000000003</v>
      </c>
      <c r="I4023" s="109">
        <v>0</v>
      </c>
      <c r="J4023" s="109">
        <f t="shared" si="62"/>
        <v>24526.59</v>
      </c>
    </row>
    <row r="4024" spans="1:10" s="102" customFormat="1" ht="18" customHeight="1" x14ac:dyDescent="0.2">
      <c r="A4024" s="106" t="s">
        <v>32</v>
      </c>
      <c r="B4024" s="106" t="s">
        <v>13</v>
      </c>
      <c r="C4024" s="107">
        <v>10043</v>
      </c>
      <c r="D4024" s="107">
        <v>42545</v>
      </c>
      <c r="E4024" s="107">
        <v>42564</v>
      </c>
      <c r="F4024" s="108">
        <v>42591</v>
      </c>
      <c r="G4024" s="109">
        <v>37000</v>
      </c>
      <c r="H4024" s="109">
        <v>46.63</v>
      </c>
      <c r="I4024" s="109">
        <v>0</v>
      </c>
      <c r="J4024" s="109">
        <f t="shared" si="62"/>
        <v>37046.629999999997</v>
      </c>
    </row>
    <row r="4025" spans="1:10" s="102" customFormat="1" ht="18" customHeight="1" x14ac:dyDescent="0.2">
      <c r="A4025" s="106" t="s">
        <v>32</v>
      </c>
      <c r="B4025" s="106" t="s">
        <v>13</v>
      </c>
      <c r="C4025" s="107">
        <v>12536</v>
      </c>
      <c r="D4025" s="107">
        <v>42736</v>
      </c>
      <c r="E4025" s="107">
        <v>42745</v>
      </c>
      <c r="F4025" s="108">
        <v>42772</v>
      </c>
      <c r="G4025" s="109">
        <v>10000</v>
      </c>
      <c r="H4025" s="109">
        <v>9.86</v>
      </c>
      <c r="I4025" s="109">
        <v>0</v>
      </c>
      <c r="J4025" s="109">
        <f t="shared" si="62"/>
        <v>10009.86</v>
      </c>
    </row>
    <row r="4026" spans="1:10" s="102" customFormat="1" ht="18" customHeight="1" x14ac:dyDescent="0.2">
      <c r="A4026" s="106" t="s">
        <v>32</v>
      </c>
      <c r="B4026" s="106" t="s">
        <v>17</v>
      </c>
      <c r="C4026" s="107">
        <v>6807</v>
      </c>
      <c r="D4026" s="107">
        <v>42068</v>
      </c>
      <c r="E4026" s="107">
        <v>42109</v>
      </c>
      <c r="F4026" s="108">
        <v>42193</v>
      </c>
      <c r="G4026" s="109">
        <v>10000</v>
      </c>
      <c r="H4026" s="109">
        <v>34.72</v>
      </c>
      <c r="I4026" s="109">
        <v>0</v>
      </c>
      <c r="J4026" s="109">
        <f t="shared" si="62"/>
        <v>10034.719999999999</v>
      </c>
    </row>
    <row r="4027" spans="1:10" s="102" customFormat="1" ht="18" customHeight="1" x14ac:dyDescent="0.2">
      <c r="A4027" s="106" t="s">
        <v>32</v>
      </c>
      <c r="B4027" s="106" t="s">
        <v>17</v>
      </c>
      <c r="C4027" s="107">
        <v>21446</v>
      </c>
      <c r="D4027" s="107">
        <v>42708</v>
      </c>
      <c r="E4027" s="107">
        <v>42734</v>
      </c>
      <c r="F4027" s="108">
        <v>42871</v>
      </c>
      <c r="G4027" s="109">
        <v>82000</v>
      </c>
      <c r="H4027" s="109">
        <v>366.19</v>
      </c>
      <c r="I4027" s="109">
        <v>0</v>
      </c>
      <c r="J4027" s="109">
        <f t="shared" si="62"/>
        <v>82366.19</v>
      </c>
    </row>
    <row r="4028" spans="1:10" s="102" customFormat="1" ht="18" customHeight="1" x14ac:dyDescent="0.2">
      <c r="A4028" s="106" t="s">
        <v>35</v>
      </c>
      <c r="B4028" s="106" t="s">
        <v>17</v>
      </c>
      <c r="C4028" s="107">
        <v>21446</v>
      </c>
      <c r="D4028" s="107">
        <v>42708</v>
      </c>
      <c r="E4028" s="107">
        <v>42734</v>
      </c>
      <c r="F4028" s="108">
        <v>42871</v>
      </c>
      <c r="G4028" s="109">
        <v>82000</v>
      </c>
      <c r="H4028" s="109">
        <v>366.19</v>
      </c>
      <c r="I4028" s="109">
        <v>0</v>
      </c>
      <c r="J4028" s="109">
        <f t="shared" si="62"/>
        <v>82366.19</v>
      </c>
    </row>
    <row r="4029" spans="1:10" s="102" customFormat="1" ht="18" customHeight="1" x14ac:dyDescent="0.2">
      <c r="A4029" s="106" t="s">
        <v>32</v>
      </c>
      <c r="B4029" s="106" t="s">
        <v>13</v>
      </c>
      <c r="C4029" s="107">
        <v>9901</v>
      </c>
      <c r="D4029" s="107">
        <v>43116</v>
      </c>
      <c r="E4029" s="107">
        <v>43118</v>
      </c>
      <c r="F4029" s="108">
        <v>43132</v>
      </c>
      <c r="G4029" s="109">
        <v>31000</v>
      </c>
      <c r="H4029" s="109">
        <v>13.59</v>
      </c>
      <c r="I4029" s="109">
        <v>0</v>
      </c>
      <c r="J4029" s="109">
        <f t="shared" si="62"/>
        <v>31013.59</v>
      </c>
    </row>
    <row r="4030" spans="1:10" s="102" customFormat="1" ht="18" customHeight="1" x14ac:dyDescent="0.2">
      <c r="A4030" s="106" t="s">
        <v>32</v>
      </c>
      <c r="B4030" s="106" t="s">
        <v>13</v>
      </c>
      <c r="C4030" s="107">
        <v>11191</v>
      </c>
      <c r="D4030" s="107">
        <v>41767</v>
      </c>
      <c r="E4030" s="107">
        <v>41810</v>
      </c>
      <c r="F4030" s="108">
        <v>41967</v>
      </c>
      <c r="G4030" s="109">
        <v>26500</v>
      </c>
      <c r="H4030" s="109">
        <v>142.07</v>
      </c>
      <c r="I4030" s="109">
        <v>0</v>
      </c>
      <c r="J4030" s="109">
        <f t="shared" si="62"/>
        <v>26642.07</v>
      </c>
    </row>
    <row r="4031" spans="1:10" s="102" customFormat="1" ht="18" customHeight="1" x14ac:dyDescent="0.2">
      <c r="A4031" s="106" t="s">
        <v>32</v>
      </c>
      <c r="B4031" s="106" t="s">
        <v>17</v>
      </c>
      <c r="C4031" s="107">
        <v>17238</v>
      </c>
      <c r="D4031" s="107">
        <v>42708</v>
      </c>
      <c r="E4031" s="107">
        <v>42724</v>
      </c>
      <c r="F4031" s="108">
        <v>42765</v>
      </c>
      <c r="G4031" s="109">
        <v>19000</v>
      </c>
      <c r="H4031" s="109">
        <v>29.67</v>
      </c>
      <c r="I4031" s="109">
        <v>0</v>
      </c>
      <c r="J4031" s="109">
        <f t="shared" si="62"/>
        <v>19029.669999999998</v>
      </c>
    </row>
    <row r="4032" spans="1:10" s="102" customFormat="1" ht="18" customHeight="1" x14ac:dyDescent="0.2">
      <c r="A4032" s="106" t="s">
        <v>32</v>
      </c>
      <c r="B4032" s="106" t="s">
        <v>13</v>
      </c>
      <c r="C4032" s="107">
        <v>11865</v>
      </c>
      <c r="D4032" s="107">
        <v>42888</v>
      </c>
      <c r="E4032" s="107">
        <v>42898</v>
      </c>
      <c r="F4032" s="108">
        <v>42915</v>
      </c>
      <c r="G4032" s="109">
        <v>25500</v>
      </c>
      <c r="H4032" s="109">
        <v>18.86</v>
      </c>
      <c r="I4032" s="109">
        <v>0</v>
      </c>
      <c r="J4032" s="109">
        <f t="shared" si="62"/>
        <v>25518.86</v>
      </c>
    </row>
    <row r="4033" spans="1:10" s="102" customFormat="1" ht="18" customHeight="1" x14ac:dyDescent="0.2">
      <c r="A4033" s="106" t="s">
        <v>32</v>
      </c>
      <c r="B4033" s="106" t="s">
        <v>13</v>
      </c>
      <c r="C4033" s="107">
        <v>18424</v>
      </c>
      <c r="D4033" s="107">
        <v>43353</v>
      </c>
      <c r="E4033" s="107">
        <v>43361</v>
      </c>
      <c r="F4033" s="108">
        <v>43522</v>
      </c>
      <c r="G4033" s="109">
        <v>28500</v>
      </c>
      <c r="H4033" s="109">
        <v>52.84</v>
      </c>
      <c r="I4033" s="109">
        <v>0</v>
      </c>
      <c r="J4033" s="109">
        <f t="shared" si="62"/>
        <v>28552.84</v>
      </c>
    </row>
    <row r="4034" spans="1:10" s="102" customFormat="1" ht="18" customHeight="1" x14ac:dyDescent="0.2">
      <c r="A4034" s="106" t="s">
        <v>31</v>
      </c>
      <c r="B4034" s="106" t="s">
        <v>13</v>
      </c>
      <c r="C4034" s="107">
        <v>20999</v>
      </c>
      <c r="D4034" s="107">
        <v>41681</v>
      </c>
      <c r="E4034" s="107">
        <v>41684</v>
      </c>
      <c r="F4034" s="108">
        <v>41709</v>
      </c>
      <c r="G4034" s="109">
        <v>53000</v>
      </c>
      <c r="H4034" s="109">
        <v>41.22</v>
      </c>
      <c r="I4034" s="109">
        <v>0</v>
      </c>
      <c r="J4034" s="109">
        <f t="shared" si="62"/>
        <v>53041.22</v>
      </c>
    </row>
    <row r="4035" spans="1:10" s="102" customFormat="1" ht="18" customHeight="1" x14ac:dyDescent="0.2">
      <c r="A4035" s="106" t="s">
        <v>33</v>
      </c>
      <c r="B4035" s="106" t="s">
        <v>13</v>
      </c>
      <c r="C4035" s="107">
        <v>20999</v>
      </c>
      <c r="D4035" s="107">
        <v>41681</v>
      </c>
      <c r="E4035" s="107">
        <v>41684</v>
      </c>
      <c r="F4035" s="108">
        <v>41709</v>
      </c>
      <c r="G4035" s="109">
        <v>53000</v>
      </c>
      <c r="H4035" s="109">
        <v>41.22</v>
      </c>
      <c r="I4035" s="109">
        <v>0</v>
      </c>
      <c r="J4035" s="109">
        <f t="shared" si="62"/>
        <v>53041.22</v>
      </c>
    </row>
    <row r="4036" spans="1:10" s="102" customFormat="1" ht="18" customHeight="1" x14ac:dyDescent="0.2">
      <c r="A4036" s="106" t="s">
        <v>170</v>
      </c>
      <c r="B4036" s="106" t="s">
        <v>13</v>
      </c>
      <c r="C4036" s="107">
        <v>20999</v>
      </c>
      <c r="D4036" s="107">
        <v>41681</v>
      </c>
      <c r="E4036" s="107">
        <v>41684</v>
      </c>
      <c r="F4036" s="108">
        <v>41709</v>
      </c>
      <c r="G4036" s="109">
        <v>53000</v>
      </c>
      <c r="H4036" s="109">
        <v>41.22</v>
      </c>
      <c r="I4036" s="109">
        <v>0</v>
      </c>
      <c r="J4036" s="109">
        <f t="shared" si="62"/>
        <v>53041.22</v>
      </c>
    </row>
    <row r="4037" spans="1:10" s="102" customFormat="1" ht="18" customHeight="1" x14ac:dyDescent="0.2">
      <c r="A4037" s="106" t="s">
        <v>31</v>
      </c>
      <c r="B4037" s="106" t="s">
        <v>17</v>
      </c>
      <c r="C4037" s="107">
        <v>20906</v>
      </c>
      <c r="D4037" s="107">
        <v>42049</v>
      </c>
      <c r="E4037" s="107">
        <v>42067</v>
      </c>
      <c r="F4037" s="108">
        <v>42114</v>
      </c>
      <c r="G4037" s="109">
        <v>43000</v>
      </c>
      <c r="H4037" s="109">
        <v>77.64</v>
      </c>
      <c r="I4037" s="109">
        <v>0</v>
      </c>
      <c r="J4037" s="109">
        <f t="shared" si="62"/>
        <v>43077.64</v>
      </c>
    </row>
    <row r="4038" spans="1:10" s="102" customFormat="1" ht="18" customHeight="1" x14ac:dyDescent="0.2">
      <c r="A4038" s="106" t="s">
        <v>33</v>
      </c>
      <c r="B4038" s="106" t="s">
        <v>17</v>
      </c>
      <c r="C4038" s="107">
        <v>20906</v>
      </c>
      <c r="D4038" s="107">
        <v>42049</v>
      </c>
      <c r="E4038" s="107">
        <v>42067</v>
      </c>
      <c r="F4038" s="108">
        <v>42114</v>
      </c>
      <c r="G4038" s="109">
        <v>43000</v>
      </c>
      <c r="H4038" s="109">
        <v>77.64</v>
      </c>
      <c r="I4038" s="109">
        <v>0</v>
      </c>
      <c r="J4038" s="109">
        <f t="shared" si="62"/>
        <v>43077.64</v>
      </c>
    </row>
    <row r="4039" spans="1:10" s="102" customFormat="1" ht="18" customHeight="1" x14ac:dyDescent="0.2">
      <c r="A4039" s="106" t="s">
        <v>170</v>
      </c>
      <c r="B4039" s="106" t="s">
        <v>17</v>
      </c>
      <c r="C4039" s="107">
        <v>20906</v>
      </c>
      <c r="D4039" s="107">
        <v>42049</v>
      </c>
      <c r="E4039" s="107">
        <v>42067</v>
      </c>
      <c r="F4039" s="108">
        <v>42114</v>
      </c>
      <c r="G4039" s="109">
        <v>129000</v>
      </c>
      <c r="H4039" s="109">
        <v>232.92</v>
      </c>
      <c r="I4039" s="109">
        <v>0</v>
      </c>
      <c r="J4039" s="109">
        <f t="shared" si="62"/>
        <v>129232.92</v>
      </c>
    </row>
    <row r="4040" spans="1:10" s="102" customFormat="1" ht="18" customHeight="1" x14ac:dyDescent="0.2">
      <c r="A4040" s="106" t="s">
        <v>32</v>
      </c>
      <c r="B4040" s="106" t="s">
        <v>17</v>
      </c>
      <c r="C4040" s="107">
        <v>8615</v>
      </c>
      <c r="D4040" s="107">
        <v>42734</v>
      </c>
      <c r="E4040" s="107">
        <v>42746</v>
      </c>
      <c r="F4040" s="108">
        <v>42767</v>
      </c>
      <c r="G4040" s="109">
        <v>16500</v>
      </c>
      <c r="H4040" s="109">
        <v>14.94</v>
      </c>
      <c r="I4040" s="109">
        <v>0</v>
      </c>
      <c r="J4040" s="109">
        <f t="shared" ref="J4040:J4103" si="63">+G4040+H4040+I4040</f>
        <v>16514.939999999999</v>
      </c>
    </row>
    <row r="4041" spans="1:10" s="102" customFormat="1" ht="18" customHeight="1" x14ac:dyDescent="0.2">
      <c r="A4041" s="106" t="s">
        <v>32</v>
      </c>
      <c r="B4041" s="106" t="s">
        <v>13</v>
      </c>
      <c r="C4041" s="107">
        <v>10629</v>
      </c>
      <c r="D4041" s="107">
        <v>42755</v>
      </c>
      <c r="E4041" s="107">
        <v>42765</v>
      </c>
      <c r="F4041" s="108">
        <v>42775</v>
      </c>
      <c r="G4041" s="109">
        <v>10000</v>
      </c>
      <c r="H4041" s="109">
        <v>5.48</v>
      </c>
      <c r="I4041" s="109">
        <v>0</v>
      </c>
      <c r="J4041" s="109">
        <f t="shared" si="63"/>
        <v>10005.48</v>
      </c>
    </row>
    <row r="4042" spans="1:10" s="102" customFormat="1" ht="18" customHeight="1" x14ac:dyDescent="0.2">
      <c r="A4042" s="106" t="s">
        <v>32</v>
      </c>
      <c r="B4042" s="106" t="s">
        <v>17</v>
      </c>
      <c r="C4042" s="107">
        <v>14892</v>
      </c>
      <c r="D4042" s="107">
        <v>42884</v>
      </c>
      <c r="E4042" s="107">
        <v>42886</v>
      </c>
      <c r="F4042" s="108">
        <v>42916</v>
      </c>
      <c r="G4042" s="109">
        <v>15000</v>
      </c>
      <c r="H4042" s="109">
        <v>13.15</v>
      </c>
      <c r="I4042" s="109">
        <v>0</v>
      </c>
      <c r="J4042" s="109">
        <f t="shared" si="63"/>
        <v>15013.15</v>
      </c>
    </row>
    <row r="4043" spans="1:10" s="102" customFormat="1" ht="18" customHeight="1" x14ac:dyDescent="0.2">
      <c r="A4043" s="106" t="s">
        <v>32</v>
      </c>
      <c r="B4043" s="106" t="s">
        <v>17</v>
      </c>
      <c r="C4043" s="107">
        <v>18169</v>
      </c>
      <c r="D4043" s="107">
        <v>42076</v>
      </c>
      <c r="E4043" s="107">
        <v>42088</v>
      </c>
      <c r="F4043" s="108">
        <v>42104</v>
      </c>
      <c r="G4043" s="109">
        <v>32250</v>
      </c>
      <c r="H4043" s="109">
        <v>25.08</v>
      </c>
      <c r="I4043" s="109">
        <v>0</v>
      </c>
      <c r="J4043" s="109">
        <f t="shared" si="63"/>
        <v>32275.08</v>
      </c>
    </row>
    <row r="4044" spans="1:10" s="102" customFormat="1" ht="18" customHeight="1" x14ac:dyDescent="0.2">
      <c r="A4044" s="106" t="s">
        <v>32</v>
      </c>
      <c r="B4044" s="106" t="s">
        <v>17</v>
      </c>
      <c r="C4044" s="107">
        <v>8099</v>
      </c>
      <c r="D4044" s="107">
        <v>41678</v>
      </c>
      <c r="E4044" s="107">
        <v>41694</v>
      </c>
      <c r="F4044" s="108">
        <v>41745</v>
      </c>
      <c r="G4044" s="109">
        <v>12000</v>
      </c>
      <c r="H4044" s="109">
        <v>22.32</v>
      </c>
      <c r="I4044" s="109">
        <v>0</v>
      </c>
      <c r="J4044" s="109">
        <f t="shared" si="63"/>
        <v>12022.32</v>
      </c>
    </row>
    <row r="4045" spans="1:10" s="102" customFormat="1" ht="18" customHeight="1" x14ac:dyDescent="0.2">
      <c r="A4045" s="106" t="s">
        <v>32</v>
      </c>
      <c r="B4045" s="106" t="s">
        <v>13</v>
      </c>
      <c r="C4045" s="107">
        <v>14423</v>
      </c>
      <c r="D4045" s="107">
        <v>41921</v>
      </c>
      <c r="E4045" s="107">
        <v>41927</v>
      </c>
      <c r="F4045" s="108">
        <v>41932</v>
      </c>
      <c r="G4045" s="109">
        <v>16500</v>
      </c>
      <c r="H4045" s="109">
        <v>5.04</v>
      </c>
      <c r="I4045" s="109">
        <v>0</v>
      </c>
      <c r="J4045" s="109">
        <f t="shared" si="63"/>
        <v>16505.04</v>
      </c>
    </row>
    <row r="4046" spans="1:10" s="102" customFormat="1" ht="18" customHeight="1" x14ac:dyDescent="0.2">
      <c r="A4046" s="106" t="s">
        <v>32</v>
      </c>
      <c r="B4046" s="106" t="s">
        <v>17</v>
      </c>
      <c r="C4046" s="107">
        <v>14453</v>
      </c>
      <c r="D4046" s="107">
        <v>41779</v>
      </c>
      <c r="E4046" s="107">
        <v>41809</v>
      </c>
      <c r="F4046" s="108">
        <v>41859</v>
      </c>
      <c r="G4046" s="109">
        <v>16000</v>
      </c>
      <c r="H4046" s="109">
        <v>35.56</v>
      </c>
      <c r="I4046" s="109">
        <v>0</v>
      </c>
      <c r="J4046" s="109">
        <f t="shared" si="63"/>
        <v>16035.56</v>
      </c>
    </row>
    <row r="4047" spans="1:10" s="102" customFormat="1" ht="18" customHeight="1" x14ac:dyDescent="0.2">
      <c r="A4047" s="106" t="s">
        <v>32</v>
      </c>
      <c r="B4047" s="106" t="s">
        <v>17</v>
      </c>
      <c r="C4047" s="107">
        <v>16991</v>
      </c>
      <c r="D4047" s="107">
        <v>42501</v>
      </c>
      <c r="E4047" s="107">
        <v>42515</v>
      </c>
      <c r="F4047" s="108">
        <v>42541</v>
      </c>
      <c r="G4047" s="109">
        <v>26000</v>
      </c>
      <c r="H4047" s="109">
        <v>28.5</v>
      </c>
      <c r="I4047" s="109">
        <v>0</v>
      </c>
      <c r="J4047" s="109">
        <f t="shared" si="63"/>
        <v>26028.5</v>
      </c>
    </row>
    <row r="4048" spans="1:10" s="102" customFormat="1" ht="18" customHeight="1" x14ac:dyDescent="0.2">
      <c r="A4048" s="106" t="s">
        <v>32</v>
      </c>
      <c r="B4048" s="106" t="s">
        <v>17</v>
      </c>
      <c r="C4048" s="107">
        <v>20711</v>
      </c>
      <c r="D4048" s="107">
        <v>41789</v>
      </c>
      <c r="E4048" s="107">
        <v>41802</v>
      </c>
      <c r="F4048" s="108">
        <v>41827</v>
      </c>
      <c r="G4048" s="109">
        <v>37000</v>
      </c>
      <c r="H4048" s="109">
        <v>39.06</v>
      </c>
      <c r="I4048" s="109">
        <v>0</v>
      </c>
      <c r="J4048" s="109">
        <f t="shared" si="63"/>
        <v>37039.06</v>
      </c>
    </row>
    <row r="4049" spans="1:10" s="102" customFormat="1" ht="18" customHeight="1" x14ac:dyDescent="0.2">
      <c r="A4049" s="106" t="s">
        <v>32</v>
      </c>
      <c r="B4049" s="106" t="s">
        <v>13</v>
      </c>
      <c r="C4049" s="107">
        <v>12957</v>
      </c>
      <c r="D4049" s="107">
        <v>41722</v>
      </c>
      <c r="E4049" s="107">
        <v>41729</v>
      </c>
      <c r="F4049" s="108">
        <v>41754</v>
      </c>
      <c r="G4049" s="109">
        <v>38000</v>
      </c>
      <c r="H4049" s="109">
        <v>23.22</v>
      </c>
      <c r="I4049" s="109">
        <v>0</v>
      </c>
      <c r="J4049" s="109">
        <f t="shared" si="63"/>
        <v>38023.22</v>
      </c>
    </row>
    <row r="4050" spans="1:10" s="102" customFormat="1" ht="18" customHeight="1" x14ac:dyDescent="0.2">
      <c r="A4050" s="106" t="s">
        <v>37</v>
      </c>
      <c r="B4050" s="106" t="s">
        <v>13</v>
      </c>
      <c r="C4050" s="107">
        <v>16360</v>
      </c>
      <c r="D4050" s="107">
        <v>43136</v>
      </c>
      <c r="E4050" s="107">
        <v>43153</v>
      </c>
      <c r="F4050" s="108">
        <v>43153</v>
      </c>
      <c r="G4050" s="109">
        <v>20000</v>
      </c>
      <c r="H4050" s="109">
        <f>4.66+4.66</f>
        <v>9.32</v>
      </c>
      <c r="I4050" s="109">
        <v>0</v>
      </c>
      <c r="J4050" s="109">
        <f t="shared" si="63"/>
        <v>20009.32</v>
      </c>
    </row>
    <row r="4051" spans="1:10" s="102" customFormat="1" ht="18" customHeight="1" x14ac:dyDescent="0.2">
      <c r="A4051" s="106" t="s">
        <v>32</v>
      </c>
      <c r="B4051" s="106" t="s">
        <v>17</v>
      </c>
      <c r="C4051" s="107">
        <v>13966</v>
      </c>
      <c r="D4051" s="107">
        <v>43355</v>
      </c>
      <c r="E4051" s="107">
        <v>43367</v>
      </c>
      <c r="F4051" s="108">
        <v>43388</v>
      </c>
      <c r="G4051" s="109">
        <v>16000</v>
      </c>
      <c r="H4051" s="109">
        <v>32.69</v>
      </c>
      <c r="I4051" s="109">
        <v>0</v>
      </c>
      <c r="J4051" s="109">
        <f t="shared" si="63"/>
        <v>16032.69</v>
      </c>
    </row>
    <row r="4052" spans="1:10" s="102" customFormat="1" ht="18" customHeight="1" x14ac:dyDescent="0.2">
      <c r="A4052" s="106" t="s">
        <v>32</v>
      </c>
      <c r="B4052" s="106" t="s">
        <v>17</v>
      </c>
      <c r="C4052" s="107">
        <v>11209</v>
      </c>
      <c r="D4052" s="107">
        <v>42541</v>
      </c>
      <c r="E4052" s="107">
        <v>42543</v>
      </c>
      <c r="F4052" s="108">
        <v>42566</v>
      </c>
      <c r="G4052" s="109">
        <v>12000</v>
      </c>
      <c r="H4052" s="109">
        <v>6.6300000000000008</v>
      </c>
      <c r="I4052" s="109">
        <v>0</v>
      </c>
      <c r="J4052" s="109">
        <f t="shared" si="63"/>
        <v>12006.63</v>
      </c>
    </row>
    <row r="4053" spans="1:10" s="102" customFormat="1" ht="18" customHeight="1" x14ac:dyDescent="0.2">
      <c r="A4053" s="106" t="s">
        <v>32</v>
      </c>
      <c r="B4053" s="106" t="s">
        <v>13</v>
      </c>
      <c r="C4053" s="107">
        <v>10298</v>
      </c>
      <c r="D4053" s="107">
        <v>42200</v>
      </c>
      <c r="E4053" s="107">
        <v>42200</v>
      </c>
      <c r="F4053" s="108">
        <v>42214</v>
      </c>
      <c r="G4053" s="109">
        <v>21500</v>
      </c>
      <c r="H4053" s="109">
        <v>8.36</v>
      </c>
      <c r="I4053" s="109">
        <v>0</v>
      </c>
      <c r="J4053" s="109">
        <f t="shared" si="63"/>
        <v>21508.36</v>
      </c>
    </row>
    <row r="4054" spans="1:10" s="102" customFormat="1" ht="18" customHeight="1" x14ac:dyDescent="0.2">
      <c r="A4054" s="106" t="s">
        <v>32</v>
      </c>
      <c r="B4054" s="106" t="s">
        <v>13</v>
      </c>
      <c r="C4054" s="107">
        <v>19280</v>
      </c>
      <c r="D4054" s="107">
        <v>43326</v>
      </c>
      <c r="E4054" s="107">
        <v>43329</v>
      </c>
      <c r="F4054" s="108">
        <v>43363</v>
      </c>
      <c r="G4054" s="109">
        <v>49500</v>
      </c>
      <c r="H4054" s="109">
        <v>40.01</v>
      </c>
      <c r="I4054" s="109">
        <v>0</v>
      </c>
      <c r="J4054" s="109">
        <f t="shared" si="63"/>
        <v>49540.01</v>
      </c>
    </row>
    <row r="4055" spans="1:10" s="102" customFormat="1" ht="18" customHeight="1" x14ac:dyDescent="0.2">
      <c r="A4055" s="106" t="s">
        <v>32</v>
      </c>
      <c r="B4055" s="106" t="s">
        <v>13</v>
      </c>
      <c r="C4055" s="107">
        <v>6959</v>
      </c>
      <c r="D4055" s="107">
        <v>41912</v>
      </c>
      <c r="E4055" s="107">
        <v>41918</v>
      </c>
      <c r="F4055" s="108">
        <v>41936</v>
      </c>
      <c r="G4055" s="109">
        <v>41000</v>
      </c>
      <c r="H4055" s="109">
        <v>27.33</v>
      </c>
      <c r="I4055" s="109">
        <v>0</v>
      </c>
      <c r="J4055" s="109">
        <f t="shared" si="63"/>
        <v>41027.33</v>
      </c>
    </row>
    <row r="4056" spans="1:10" s="102" customFormat="1" ht="18" customHeight="1" x14ac:dyDescent="0.2">
      <c r="A4056" s="106" t="s">
        <v>32</v>
      </c>
      <c r="B4056" s="106" t="s">
        <v>13</v>
      </c>
      <c r="C4056" s="107">
        <v>12221</v>
      </c>
      <c r="D4056" s="107">
        <v>42568</v>
      </c>
      <c r="E4056" s="107">
        <v>42571</v>
      </c>
      <c r="F4056" s="108">
        <v>42612</v>
      </c>
      <c r="G4056" s="109">
        <v>18000</v>
      </c>
      <c r="H4056" s="109">
        <v>21.7</v>
      </c>
      <c r="I4056" s="109">
        <v>0</v>
      </c>
      <c r="J4056" s="109">
        <f t="shared" si="63"/>
        <v>18021.7</v>
      </c>
    </row>
    <row r="4057" spans="1:10" s="102" customFormat="1" ht="18" customHeight="1" x14ac:dyDescent="0.2">
      <c r="A4057" s="106" t="s">
        <v>37</v>
      </c>
      <c r="B4057" s="106" t="s">
        <v>13</v>
      </c>
      <c r="C4057" s="107">
        <v>17429</v>
      </c>
      <c r="D4057" s="107">
        <v>42484</v>
      </c>
      <c r="E4057" s="107">
        <v>42499</v>
      </c>
      <c r="F4057" s="108">
        <v>42499</v>
      </c>
      <c r="G4057" s="109">
        <v>10000</v>
      </c>
      <c r="H4057" s="109">
        <v>4.1100000000000003</v>
      </c>
      <c r="I4057" s="109">
        <v>0</v>
      </c>
      <c r="J4057" s="109">
        <f t="shared" si="63"/>
        <v>10004.11</v>
      </c>
    </row>
    <row r="4058" spans="1:10" s="102" customFormat="1" ht="18" customHeight="1" x14ac:dyDescent="0.2">
      <c r="A4058" s="106" t="s">
        <v>32</v>
      </c>
      <c r="B4058" s="106" t="s">
        <v>17</v>
      </c>
      <c r="C4058" s="107">
        <v>10388</v>
      </c>
      <c r="D4058" s="107">
        <v>41876</v>
      </c>
      <c r="E4058" s="107">
        <v>41892</v>
      </c>
      <c r="F4058" s="108">
        <v>41914</v>
      </c>
      <c r="G4058" s="109">
        <v>12500</v>
      </c>
      <c r="H4058" s="109">
        <v>13.19</v>
      </c>
      <c r="I4058" s="109">
        <v>0</v>
      </c>
      <c r="J4058" s="109">
        <f t="shared" si="63"/>
        <v>12513.19</v>
      </c>
    </row>
    <row r="4059" spans="1:10" s="102" customFormat="1" ht="18" customHeight="1" x14ac:dyDescent="0.2">
      <c r="A4059" s="106" t="s">
        <v>32</v>
      </c>
      <c r="B4059" s="106" t="s">
        <v>13</v>
      </c>
      <c r="C4059" s="107">
        <v>8527</v>
      </c>
      <c r="D4059" s="107">
        <v>42259</v>
      </c>
      <c r="E4059" s="107">
        <v>42268</v>
      </c>
      <c r="F4059" s="108">
        <v>42282</v>
      </c>
      <c r="G4059" s="109">
        <v>10000</v>
      </c>
      <c r="H4059" s="109">
        <v>6.39</v>
      </c>
      <c r="I4059" s="109">
        <v>0</v>
      </c>
      <c r="J4059" s="109">
        <f t="shared" si="63"/>
        <v>10006.39</v>
      </c>
    </row>
    <row r="4060" spans="1:10" s="102" customFormat="1" ht="18" customHeight="1" x14ac:dyDescent="0.2">
      <c r="A4060" s="106" t="s">
        <v>32</v>
      </c>
      <c r="B4060" s="106" t="s">
        <v>13</v>
      </c>
      <c r="C4060" s="107">
        <v>10724</v>
      </c>
      <c r="D4060" s="107">
        <v>41810</v>
      </c>
      <c r="E4060" s="107">
        <v>41829</v>
      </c>
      <c r="F4060" s="108">
        <v>41855</v>
      </c>
      <c r="G4060" s="109">
        <v>49000</v>
      </c>
      <c r="H4060" s="109">
        <v>61.25</v>
      </c>
      <c r="I4060" s="109">
        <v>0</v>
      </c>
      <c r="J4060" s="109">
        <f t="shared" si="63"/>
        <v>49061.25</v>
      </c>
    </row>
    <row r="4061" spans="1:10" s="102" customFormat="1" ht="18" customHeight="1" x14ac:dyDescent="0.2">
      <c r="A4061" s="106" t="s">
        <v>32</v>
      </c>
      <c r="B4061" s="106" t="s">
        <v>13</v>
      </c>
      <c r="C4061" s="107">
        <v>10384</v>
      </c>
      <c r="D4061" s="107">
        <v>42204</v>
      </c>
      <c r="E4061" s="107">
        <v>42216</v>
      </c>
      <c r="F4061" s="108">
        <v>42258</v>
      </c>
      <c r="G4061" s="109">
        <v>24500</v>
      </c>
      <c r="H4061" s="109">
        <v>36.75</v>
      </c>
      <c r="I4061" s="109">
        <v>0</v>
      </c>
      <c r="J4061" s="109">
        <f t="shared" si="63"/>
        <v>24536.75</v>
      </c>
    </row>
    <row r="4062" spans="1:10" s="102" customFormat="1" ht="18" customHeight="1" x14ac:dyDescent="0.2">
      <c r="A4062" s="106" t="s">
        <v>31</v>
      </c>
      <c r="B4062" s="106" t="s">
        <v>13</v>
      </c>
      <c r="C4062" s="107">
        <v>22440</v>
      </c>
      <c r="D4062" s="107">
        <v>42048</v>
      </c>
      <c r="E4062" s="107">
        <v>42048</v>
      </c>
      <c r="F4062" s="108">
        <v>42052</v>
      </c>
      <c r="G4062" s="109">
        <v>47000</v>
      </c>
      <c r="H4062" s="109">
        <v>0</v>
      </c>
      <c r="I4062" s="109">
        <v>0</v>
      </c>
      <c r="J4062" s="109">
        <f t="shared" si="63"/>
        <v>47000</v>
      </c>
    </row>
    <row r="4063" spans="1:10" s="102" customFormat="1" ht="18" customHeight="1" x14ac:dyDescent="0.2">
      <c r="A4063" s="106" t="s">
        <v>33</v>
      </c>
      <c r="B4063" s="106" t="s">
        <v>13</v>
      </c>
      <c r="C4063" s="107">
        <v>22440</v>
      </c>
      <c r="D4063" s="107">
        <v>42048</v>
      </c>
      <c r="E4063" s="107">
        <v>42048</v>
      </c>
      <c r="F4063" s="108">
        <v>42048</v>
      </c>
      <c r="G4063" s="109">
        <v>47000</v>
      </c>
      <c r="H4063" s="109">
        <v>0</v>
      </c>
      <c r="I4063" s="109">
        <v>0</v>
      </c>
      <c r="J4063" s="109">
        <f t="shared" si="63"/>
        <v>47000</v>
      </c>
    </row>
    <row r="4064" spans="1:10" s="102" customFormat="1" ht="18" customHeight="1" x14ac:dyDescent="0.2">
      <c r="A4064" s="106" t="s">
        <v>37</v>
      </c>
      <c r="B4064" s="106" t="s">
        <v>17</v>
      </c>
      <c r="C4064" s="107">
        <v>21772</v>
      </c>
      <c r="D4064" s="107">
        <v>43081</v>
      </c>
      <c r="E4064" s="107">
        <v>43123</v>
      </c>
      <c r="F4064" s="108">
        <v>43123</v>
      </c>
      <c r="G4064" s="109">
        <v>10000</v>
      </c>
      <c r="H4064" s="109">
        <v>11.51</v>
      </c>
      <c r="I4064" s="109">
        <v>0</v>
      </c>
      <c r="J4064" s="109">
        <f t="shared" si="63"/>
        <v>10011.51</v>
      </c>
    </row>
    <row r="4065" spans="1:10" s="102" customFormat="1" ht="18" customHeight="1" x14ac:dyDescent="0.2">
      <c r="A4065" s="106" t="s">
        <v>32</v>
      </c>
      <c r="B4065" s="106" t="s">
        <v>13</v>
      </c>
      <c r="C4065" s="107">
        <v>9783</v>
      </c>
      <c r="D4065" s="107">
        <v>43241</v>
      </c>
      <c r="E4065" s="107">
        <v>43272</v>
      </c>
      <c r="F4065" s="108">
        <v>43347</v>
      </c>
      <c r="G4065" s="109">
        <v>22000</v>
      </c>
      <c r="H4065" s="109">
        <v>63.89</v>
      </c>
      <c r="I4065" s="109">
        <v>0</v>
      </c>
      <c r="J4065" s="109">
        <f t="shared" si="63"/>
        <v>22063.89</v>
      </c>
    </row>
    <row r="4066" spans="1:10" s="102" customFormat="1" ht="18" customHeight="1" x14ac:dyDescent="0.2">
      <c r="A4066" s="106" t="s">
        <v>32</v>
      </c>
      <c r="B4066" s="106" t="s">
        <v>13</v>
      </c>
      <c r="C4066" s="107">
        <v>14695</v>
      </c>
      <c r="D4066" s="107">
        <v>42295</v>
      </c>
      <c r="E4066" s="107">
        <v>42305</v>
      </c>
      <c r="F4066" s="108">
        <v>42313</v>
      </c>
      <c r="G4066" s="109">
        <v>14500</v>
      </c>
      <c r="H4066" s="109">
        <v>7.25</v>
      </c>
      <c r="I4066" s="109">
        <v>0</v>
      </c>
      <c r="J4066" s="109">
        <f t="shared" si="63"/>
        <v>14507.25</v>
      </c>
    </row>
    <row r="4067" spans="1:10" s="102" customFormat="1" ht="18" customHeight="1" x14ac:dyDescent="0.2">
      <c r="A4067" s="106" t="s">
        <v>32</v>
      </c>
      <c r="B4067" s="106" t="s">
        <v>13</v>
      </c>
      <c r="C4067" s="107">
        <v>18384</v>
      </c>
      <c r="D4067" s="107">
        <v>42255</v>
      </c>
      <c r="E4067" s="107">
        <v>42263</v>
      </c>
      <c r="F4067" s="108">
        <v>42276</v>
      </c>
      <c r="G4067" s="109">
        <v>46500</v>
      </c>
      <c r="H4067" s="109">
        <v>27.13</v>
      </c>
      <c r="I4067" s="109">
        <v>0</v>
      </c>
      <c r="J4067" s="109">
        <f t="shared" si="63"/>
        <v>46527.13</v>
      </c>
    </row>
    <row r="4068" spans="1:10" s="102" customFormat="1" ht="18" customHeight="1" x14ac:dyDescent="0.2">
      <c r="A4068" s="106" t="s">
        <v>32</v>
      </c>
      <c r="B4068" s="106" t="s">
        <v>13</v>
      </c>
      <c r="C4068" s="107">
        <v>14490</v>
      </c>
      <c r="D4068" s="107">
        <v>42800</v>
      </c>
      <c r="E4068" s="107">
        <v>42810</v>
      </c>
      <c r="F4068" s="108">
        <v>42818</v>
      </c>
      <c r="G4068" s="109">
        <v>29500</v>
      </c>
      <c r="H4068" s="109">
        <v>14.55</v>
      </c>
      <c r="I4068" s="109">
        <v>0</v>
      </c>
      <c r="J4068" s="109">
        <f t="shared" si="63"/>
        <v>29514.55</v>
      </c>
    </row>
    <row r="4069" spans="1:10" s="102" customFormat="1" ht="18" customHeight="1" x14ac:dyDescent="0.2">
      <c r="A4069" s="106" t="s">
        <v>32</v>
      </c>
      <c r="B4069" s="106" t="s">
        <v>13</v>
      </c>
      <c r="C4069" s="107">
        <v>13510</v>
      </c>
      <c r="D4069" s="107">
        <v>41710</v>
      </c>
      <c r="E4069" s="107">
        <v>41725</v>
      </c>
      <c r="F4069" s="108">
        <v>41754</v>
      </c>
      <c r="G4069" s="109">
        <v>23500</v>
      </c>
      <c r="H4069" s="109">
        <v>28.72</v>
      </c>
      <c r="I4069" s="109">
        <v>0</v>
      </c>
      <c r="J4069" s="109">
        <f t="shared" si="63"/>
        <v>23528.720000000001</v>
      </c>
    </row>
    <row r="4070" spans="1:10" s="102" customFormat="1" ht="18" customHeight="1" x14ac:dyDescent="0.2">
      <c r="A4070" s="106" t="s">
        <v>31</v>
      </c>
      <c r="B4070" s="106" t="s">
        <v>17</v>
      </c>
      <c r="C4070" s="107">
        <v>20044</v>
      </c>
      <c r="D4070" s="107">
        <v>42524</v>
      </c>
      <c r="E4070" s="107">
        <v>42529</v>
      </c>
      <c r="F4070" s="108">
        <v>42557</v>
      </c>
      <c r="G4070" s="109">
        <v>30000</v>
      </c>
      <c r="H4070" s="109">
        <v>27.12</v>
      </c>
      <c r="I4070" s="109">
        <v>0</v>
      </c>
      <c r="J4070" s="109">
        <f t="shared" si="63"/>
        <v>30027.119999999999</v>
      </c>
    </row>
    <row r="4071" spans="1:10" s="102" customFormat="1" ht="18" customHeight="1" x14ac:dyDescent="0.2">
      <c r="A4071" s="106" t="s">
        <v>31</v>
      </c>
      <c r="B4071" s="106" t="s">
        <v>13</v>
      </c>
      <c r="C4071" s="107">
        <v>31049</v>
      </c>
      <c r="D4071" s="107">
        <v>42263</v>
      </c>
      <c r="E4071" s="107">
        <v>42269</v>
      </c>
      <c r="F4071" s="108">
        <v>42291</v>
      </c>
      <c r="G4071" s="109">
        <v>39000</v>
      </c>
      <c r="H4071" s="109">
        <v>30.33</v>
      </c>
      <c r="I4071" s="109">
        <v>0</v>
      </c>
      <c r="J4071" s="109">
        <f t="shared" si="63"/>
        <v>39030.33</v>
      </c>
    </row>
    <row r="4072" spans="1:10" s="102" customFormat="1" ht="18" customHeight="1" x14ac:dyDescent="0.2">
      <c r="A4072" s="106" t="s">
        <v>33</v>
      </c>
      <c r="B4072" s="106" t="s">
        <v>13</v>
      </c>
      <c r="C4072" s="107">
        <v>31049</v>
      </c>
      <c r="D4072" s="107">
        <v>42263</v>
      </c>
      <c r="E4072" s="107">
        <v>42269</v>
      </c>
      <c r="F4072" s="108">
        <v>42291</v>
      </c>
      <c r="G4072" s="109">
        <v>39000</v>
      </c>
      <c r="H4072" s="109">
        <v>30.33</v>
      </c>
      <c r="I4072" s="109">
        <v>0</v>
      </c>
      <c r="J4072" s="109">
        <f t="shared" si="63"/>
        <v>39030.33</v>
      </c>
    </row>
    <row r="4073" spans="1:10" s="102" customFormat="1" ht="18" customHeight="1" x14ac:dyDescent="0.2">
      <c r="A4073" s="106" t="s">
        <v>170</v>
      </c>
      <c r="B4073" s="106" t="s">
        <v>13</v>
      </c>
      <c r="C4073" s="107">
        <v>31049</v>
      </c>
      <c r="D4073" s="107">
        <v>42263</v>
      </c>
      <c r="E4073" s="107">
        <v>42269</v>
      </c>
      <c r="F4073" s="108">
        <v>42291</v>
      </c>
      <c r="G4073" s="109">
        <v>117000</v>
      </c>
      <c r="H4073" s="109">
        <v>91</v>
      </c>
      <c r="I4073" s="109">
        <v>0</v>
      </c>
      <c r="J4073" s="109">
        <f t="shared" si="63"/>
        <v>117091</v>
      </c>
    </row>
    <row r="4074" spans="1:10" s="102" customFormat="1" ht="18" customHeight="1" x14ac:dyDescent="0.2">
      <c r="A4074" s="106" t="s">
        <v>32</v>
      </c>
      <c r="B4074" s="106" t="s">
        <v>13</v>
      </c>
      <c r="C4074" s="107">
        <v>13984</v>
      </c>
      <c r="D4074" s="107">
        <v>41930</v>
      </c>
      <c r="E4074" s="107">
        <v>41941</v>
      </c>
      <c r="F4074" s="108">
        <v>41969</v>
      </c>
      <c r="G4074" s="109">
        <v>35000</v>
      </c>
      <c r="H4074" s="109">
        <v>37.92</v>
      </c>
      <c r="I4074" s="109">
        <v>0</v>
      </c>
      <c r="J4074" s="109">
        <f t="shared" si="63"/>
        <v>35037.919999999998</v>
      </c>
    </row>
    <row r="4075" spans="1:10" s="102" customFormat="1" ht="18" customHeight="1" x14ac:dyDescent="0.2">
      <c r="A4075" s="106" t="s">
        <v>32</v>
      </c>
      <c r="B4075" s="106" t="s">
        <v>17</v>
      </c>
      <c r="C4075" s="107">
        <v>7696</v>
      </c>
      <c r="D4075" s="107">
        <v>41696</v>
      </c>
      <c r="E4075" s="107">
        <v>41704</v>
      </c>
      <c r="F4075" s="108">
        <v>41722</v>
      </c>
      <c r="G4075" s="109">
        <v>10000</v>
      </c>
      <c r="H4075" s="109">
        <v>7.22</v>
      </c>
      <c r="I4075" s="109">
        <v>0</v>
      </c>
      <c r="J4075" s="109">
        <f t="shared" si="63"/>
        <v>10007.219999999999</v>
      </c>
    </row>
    <row r="4076" spans="1:10" s="102" customFormat="1" ht="18" customHeight="1" x14ac:dyDescent="0.2">
      <c r="A4076" s="106" t="s">
        <v>32</v>
      </c>
      <c r="B4076" s="106" t="s">
        <v>17</v>
      </c>
      <c r="C4076" s="107">
        <v>12746</v>
      </c>
      <c r="D4076" s="107">
        <v>42840</v>
      </c>
      <c r="E4076" s="107">
        <v>42850</v>
      </c>
      <c r="F4076" s="108">
        <v>42863</v>
      </c>
      <c r="G4076" s="109">
        <v>14000</v>
      </c>
      <c r="H4076" s="109">
        <v>8.82</v>
      </c>
      <c r="I4076" s="109">
        <v>0</v>
      </c>
      <c r="J4076" s="109">
        <f t="shared" si="63"/>
        <v>14008.82</v>
      </c>
    </row>
    <row r="4077" spans="1:10" s="102" customFormat="1" ht="18" customHeight="1" x14ac:dyDescent="0.2">
      <c r="A4077" s="106" t="s">
        <v>37</v>
      </c>
      <c r="B4077" s="106" t="s">
        <v>13</v>
      </c>
      <c r="C4077" s="107">
        <v>20794</v>
      </c>
      <c r="D4077" s="107">
        <v>42329</v>
      </c>
      <c r="E4077" s="107">
        <v>42345</v>
      </c>
      <c r="F4077" s="108">
        <v>42345</v>
      </c>
      <c r="G4077" s="109">
        <v>20000</v>
      </c>
      <c r="H4077" s="109">
        <v>8.8800000000000008</v>
      </c>
      <c r="I4077" s="109">
        <v>0</v>
      </c>
      <c r="J4077" s="109">
        <f t="shared" si="63"/>
        <v>20008.88</v>
      </c>
    </row>
    <row r="4078" spans="1:10" s="102" customFormat="1" ht="18" customHeight="1" x14ac:dyDescent="0.2">
      <c r="A4078" s="106" t="s">
        <v>32</v>
      </c>
      <c r="B4078" s="106" t="s">
        <v>17</v>
      </c>
      <c r="C4078" s="107">
        <v>13509</v>
      </c>
      <c r="D4078" s="107">
        <v>42146</v>
      </c>
      <c r="E4078" s="107">
        <v>42153</v>
      </c>
      <c r="F4078" s="108">
        <v>42170</v>
      </c>
      <c r="G4078" s="109">
        <v>14000</v>
      </c>
      <c r="H4078" s="109">
        <v>9.34</v>
      </c>
      <c r="I4078" s="109">
        <v>0</v>
      </c>
      <c r="J4078" s="109">
        <f t="shared" si="63"/>
        <v>14009.34</v>
      </c>
    </row>
    <row r="4079" spans="1:10" s="102" customFormat="1" ht="18" customHeight="1" x14ac:dyDescent="0.2">
      <c r="A4079" s="106" t="s">
        <v>32</v>
      </c>
      <c r="B4079" s="106" t="s">
        <v>13</v>
      </c>
      <c r="C4079" s="107">
        <v>8321</v>
      </c>
      <c r="D4079" s="107">
        <v>42634</v>
      </c>
      <c r="E4079" s="107">
        <v>42641</v>
      </c>
      <c r="F4079" s="108">
        <v>42664</v>
      </c>
      <c r="G4079" s="109">
        <v>15500</v>
      </c>
      <c r="H4079" s="109">
        <v>12.74</v>
      </c>
      <c r="I4079" s="109">
        <v>0</v>
      </c>
      <c r="J4079" s="109">
        <f t="shared" si="63"/>
        <v>15512.74</v>
      </c>
    </row>
    <row r="4080" spans="1:10" s="102" customFormat="1" ht="18" customHeight="1" x14ac:dyDescent="0.2">
      <c r="A4080" s="106" t="s">
        <v>32</v>
      </c>
      <c r="B4080" s="106" t="s">
        <v>17</v>
      </c>
      <c r="C4080" s="107">
        <v>15643</v>
      </c>
      <c r="D4080" s="107">
        <v>42182</v>
      </c>
      <c r="E4080" s="107">
        <v>42195</v>
      </c>
      <c r="F4080" s="108">
        <v>42237</v>
      </c>
      <c r="G4080" s="109">
        <v>19500</v>
      </c>
      <c r="H4080" s="109">
        <v>29.79</v>
      </c>
      <c r="I4080" s="109">
        <v>0</v>
      </c>
      <c r="J4080" s="109">
        <f t="shared" si="63"/>
        <v>19529.79</v>
      </c>
    </row>
    <row r="4081" spans="1:10" s="102" customFormat="1" ht="18" customHeight="1" x14ac:dyDescent="0.2">
      <c r="A4081" s="106" t="s">
        <v>32</v>
      </c>
      <c r="B4081" s="106" t="s">
        <v>13</v>
      </c>
      <c r="C4081" s="107">
        <v>14188</v>
      </c>
      <c r="D4081" s="107">
        <v>43090</v>
      </c>
      <c r="E4081" s="107">
        <v>43097</v>
      </c>
      <c r="F4081" s="108">
        <v>43122</v>
      </c>
      <c r="G4081" s="109">
        <v>16000</v>
      </c>
      <c r="H4081" s="109">
        <v>14.03</v>
      </c>
      <c r="I4081" s="109">
        <v>0</v>
      </c>
      <c r="J4081" s="109">
        <f t="shared" si="63"/>
        <v>16014.03</v>
      </c>
    </row>
    <row r="4082" spans="1:10" s="102" customFormat="1" ht="18" customHeight="1" x14ac:dyDescent="0.2">
      <c r="A4082" s="106" t="s">
        <v>32</v>
      </c>
      <c r="B4082" s="106" t="s">
        <v>13</v>
      </c>
      <c r="C4082" s="107">
        <v>12267</v>
      </c>
      <c r="D4082" s="107">
        <v>43398</v>
      </c>
      <c r="E4082" s="107">
        <v>43404</v>
      </c>
      <c r="F4082" s="108">
        <v>43411</v>
      </c>
      <c r="G4082" s="109">
        <v>20000</v>
      </c>
      <c r="H4082" s="109">
        <v>6.93</v>
      </c>
      <c r="I4082" s="109">
        <v>0</v>
      </c>
      <c r="J4082" s="109">
        <f t="shared" si="63"/>
        <v>20006.93</v>
      </c>
    </row>
    <row r="4083" spans="1:10" s="102" customFormat="1" ht="18" customHeight="1" x14ac:dyDescent="0.2">
      <c r="A4083" s="106" t="s">
        <v>32</v>
      </c>
      <c r="B4083" s="106" t="s">
        <v>13</v>
      </c>
      <c r="C4083" s="107">
        <v>11501</v>
      </c>
      <c r="D4083" s="107">
        <v>42136</v>
      </c>
      <c r="E4083" s="107">
        <v>42145</v>
      </c>
      <c r="F4083" s="108">
        <v>42156</v>
      </c>
      <c r="G4083" s="109">
        <v>10000</v>
      </c>
      <c r="H4083" s="109">
        <v>5.56</v>
      </c>
      <c r="I4083" s="109">
        <v>0</v>
      </c>
      <c r="J4083" s="109">
        <f t="shared" si="63"/>
        <v>10005.56</v>
      </c>
    </row>
    <row r="4084" spans="1:10" s="102" customFormat="1" ht="18" customHeight="1" x14ac:dyDescent="0.2">
      <c r="A4084" s="106" t="s">
        <v>32</v>
      </c>
      <c r="B4084" s="106" t="s">
        <v>13</v>
      </c>
      <c r="C4084" s="107">
        <v>9391</v>
      </c>
      <c r="D4084" s="107">
        <v>42110</v>
      </c>
      <c r="E4084" s="107">
        <v>42132</v>
      </c>
      <c r="F4084" s="108">
        <v>42143</v>
      </c>
      <c r="G4084" s="109">
        <v>9000</v>
      </c>
      <c r="H4084" s="109">
        <v>8.25</v>
      </c>
      <c r="I4084" s="109">
        <v>0</v>
      </c>
      <c r="J4084" s="109">
        <f t="shared" si="63"/>
        <v>9008.25</v>
      </c>
    </row>
    <row r="4085" spans="1:10" s="102" customFormat="1" ht="18" customHeight="1" x14ac:dyDescent="0.2">
      <c r="A4085" s="106" t="s">
        <v>32</v>
      </c>
      <c r="B4085" s="106" t="s">
        <v>13</v>
      </c>
      <c r="C4085" s="107">
        <v>9008</v>
      </c>
      <c r="D4085" s="107">
        <v>42685</v>
      </c>
      <c r="E4085" s="107">
        <v>42692</v>
      </c>
      <c r="F4085" s="108">
        <v>42723</v>
      </c>
      <c r="G4085" s="109">
        <v>17500</v>
      </c>
      <c r="H4085" s="109">
        <v>18.21</v>
      </c>
      <c r="I4085" s="109">
        <v>0</v>
      </c>
      <c r="J4085" s="109">
        <f t="shared" si="63"/>
        <v>17518.21</v>
      </c>
    </row>
    <row r="4086" spans="1:10" s="102" customFormat="1" ht="18" customHeight="1" x14ac:dyDescent="0.2">
      <c r="A4086" s="106" t="s">
        <v>32</v>
      </c>
      <c r="B4086" s="106" t="s">
        <v>13</v>
      </c>
      <c r="C4086" s="107">
        <v>7640</v>
      </c>
      <c r="D4086" s="107">
        <v>42827</v>
      </c>
      <c r="E4086" s="107">
        <v>42832</v>
      </c>
      <c r="F4086" s="108">
        <v>42839</v>
      </c>
      <c r="G4086" s="109">
        <v>9500</v>
      </c>
      <c r="H4086" s="109">
        <v>3.12</v>
      </c>
      <c r="I4086" s="109">
        <v>0</v>
      </c>
      <c r="J4086" s="109">
        <f t="shared" si="63"/>
        <v>9503.1200000000008</v>
      </c>
    </row>
    <row r="4087" spans="1:10" s="102" customFormat="1" ht="18" customHeight="1" x14ac:dyDescent="0.2">
      <c r="A4087" s="106" t="s">
        <v>32</v>
      </c>
      <c r="B4087" s="106" t="s">
        <v>13</v>
      </c>
      <c r="C4087" s="107">
        <v>8387</v>
      </c>
      <c r="D4087" s="107">
        <v>42481</v>
      </c>
      <c r="E4087" s="107">
        <v>42486</v>
      </c>
      <c r="F4087" s="108">
        <v>42499</v>
      </c>
      <c r="G4087" s="109">
        <v>25000</v>
      </c>
      <c r="H4087" s="109">
        <v>12.33</v>
      </c>
      <c r="I4087" s="109">
        <v>0</v>
      </c>
      <c r="J4087" s="109">
        <f t="shared" si="63"/>
        <v>25012.33</v>
      </c>
    </row>
    <row r="4088" spans="1:10" s="102" customFormat="1" ht="18" customHeight="1" x14ac:dyDescent="0.2">
      <c r="A4088" s="106" t="s">
        <v>32</v>
      </c>
      <c r="B4088" s="106" t="s">
        <v>17</v>
      </c>
      <c r="C4088" s="107">
        <v>13336</v>
      </c>
      <c r="D4088" s="107">
        <v>43035</v>
      </c>
      <c r="E4088" s="107">
        <v>43039</v>
      </c>
      <c r="F4088" s="108">
        <v>43081</v>
      </c>
      <c r="G4088" s="109">
        <v>9000</v>
      </c>
      <c r="H4088" s="109">
        <v>8.9599999999999991</v>
      </c>
      <c r="I4088" s="109">
        <v>0</v>
      </c>
      <c r="J4088" s="109">
        <f t="shared" si="63"/>
        <v>9008.9599999999991</v>
      </c>
    </row>
    <row r="4089" spans="1:10" s="102" customFormat="1" ht="18" customHeight="1" x14ac:dyDescent="0.2">
      <c r="A4089" s="106" t="s">
        <v>32</v>
      </c>
      <c r="B4089" s="106" t="s">
        <v>13</v>
      </c>
      <c r="C4089" s="107">
        <v>18025</v>
      </c>
      <c r="D4089" s="107">
        <v>42198</v>
      </c>
      <c r="E4089" s="107">
        <v>42200</v>
      </c>
      <c r="F4089" s="108">
        <v>42227</v>
      </c>
      <c r="G4089" s="109">
        <v>19000</v>
      </c>
      <c r="H4089" s="109">
        <v>15.31</v>
      </c>
      <c r="I4089" s="109">
        <v>0</v>
      </c>
      <c r="J4089" s="109">
        <f t="shared" si="63"/>
        <v>19015.310000000001</v>
      </c>
    </row>
    <row r="4090" spans="1:10" s="102" customFormat="1" ht="18" customHeight="1" x14ac:dyDescent="0.2">
      <c r="A4090" s="106" t="s">
        <v>32</v>
      </c>
      <c r="B4090" s="106" t="s">
        <v>13</v>
      </c>
      <c r="C4090" s="107">
        <v>11572</v>
      </c>
      <c r="D4090" s="107">
        <v>43451</v>
      </c>
      <c r="E4090" s="107">
        <v>43461</v>
      </c>
      <c r="F4090" s="108">
        <v>43483</v>
      </c>
      <c r="G4090" s="109">
        <v>19000</v>
      </c>
      <c r="H4090" s="109">
        <v>14.58</v>
      </c>
      <c r="I4090" s="109">
        <v>0</v>
      </c>
      <c r="J4090" s="109">
        <f t="shared" si="63"/>
        <v>19014.580000000002</v>
      </c>
    </row>
    <row r="4091" spans="1:10" s="102" customFormat="1" ht="18" customHeight="1" x14ac:dyDescent="0.2">
      <c r="A4091" s="106" t="s">
        <v>32</v>
      </c>
      <c r="B4091" s="106" t="s">
        <v>13</v>
      </c>
      <c r="C4091" s="107">
        <v>17789</v>
      </c>
      <c r="D4091" s="107">
        <v>42104</v>
      </c>
      <c r="E4091" s="107">
        <v>42128</v>
      </c>
      <c r="F4091" s="108">
        <v>42158</v>
      </c>
      <c r="G4091" s="109">
        <v>30500</v>
      </c>
      <c r="H4091" s="109">
        <v>45.75</v>
      </c>
      <c r="I4091" s="109">
        <v>0</v>
      </c>
      <c r="J4091" s="109">
        <f t="shared" si="63"/>
        <v>30545.75</v>
      </c>
    </row>
    <row r="4092" spans="1:10" s="102" customFormat="1" ht="18" customHeight="1" x14ac:dyDescent="0.2">
      <c r="A4092" s="106" t="s">
        <v>32</v>
      </c>
      <c r="B4092" s="106" t="s">
        <v>17</v>
      </c>
      <c r="C4092" s="107">
        <v>14784</v>
      </c>
      <c r="D4092" s="107">
        <v>43291</v>
      </c>
      <c r="E4092" s="107">
        <v>43306</v>
      </c>
      <c r="F4092" s="108">
        <v>43461</v>
      </c>
      <c r="G4092" s="109">
        <v>12000</v>
      </c>
      <c r="H4092" s="109">
        <v>46.88</v>
      </c>
      <c r="I4092" s="109">
        <v>0</v>
      </c>
      <c r="J4092" s="109">
        <f t="shared" si="63"/>
        <v>12046.88</v>
      </c>
    </row>
    <row r="4093" spans="1:10" s="102" customFormat="1" ht="18" customHeight="1" x14ac:dyDescent="0.2">
      <c r="A4093" s="106" t="s">
        <v>32</v>
      </c>
      <c r="B4093" s="106" t="s">
        <v>13</v>
      </c>
      <c r="C4093" s="107">
        <v>16079</v>
      </c>
      <c r="D4093" s="107">
        <v>42613</v>
      </c>
      <c r="E4093" s="107">
        <v>42614</v>
      </c>
      <c r="F4093" s="108">
        <v>42627</v>
      </c>
      <c r="G4093" s="109">
        <v>16500</v>
      </c>
      <c r="H4093" s="109">
        <v>6.41</v>
      </c>
      <c r="I4093" s="109">
        <v>0</v>
      </c>
      <c r="J4093" s="109">
        <f t="shared" si="63"/>
        <v>16506.41</v>
      </c>
    </row>
    <row r="4094" spans="1:10" s="102" customFormat="1" ht="18" customHeight="1" x14ac:dyDescent="0.2">
      <c r="A4094" s="106" t="s">
        <v>37</v>
      </c>
      <c r="B4094" s="106" t="s">
        <v>13</v>
      </c>
      <c r="C4094" s="107">
        <v>21849</v>
      </c>
      <c r="D4094" s="107">
        <v>42548</v>
      </c>
      <c r="E4094" s="107">
        <v>42650</v>
      </c>
      <c r="F4094" s="108">
        <v>42650</v>
      </c>
      <c r="G4094" s="109">
        <v>10000</v>
      </c>
      <c r="H4094" s="109">
        <v>27.95</v>
      </c>
      <c r="I4094" s="109">
        <v>0</v>
      </c>
      <c r="J4094" s="109">
        <f t="shared" si="63"/>
        <v>10027.950000000001</v>
      </c>
    </row>
    <row r="4095" spans="1:10" s="102" customFormat="1" ht="18" customHeight="1" x14ac:dyDescent="0.2">
      <c r="A4095" s="106" t="s">
        <v>32</v>
      </c>
      <c r="B4095" s="106" t="s">
        <v>17</v>
      </c>
      <c r="C4095" s="107">
        <v>10143</v>
      </c>
      <c r="D4095" s="107">
        <v>42752</v>
      </c>
      <c r="E4095" s="107">
        <v>42775</v>
      </c>
      <c r="F4095" s="108">
        <v>42782</v>
      </c>
      <c r="G4095" s="109">
        <v>8500</v>
      </c>
      <c r="H4095" s="109">
        <v>6.99</v>
      </c>
      <c r="I4095" s="109">
        <v>0</v>
      </c>
      <c r="J4095" s="109">
        <f t="shared" si="63"/>
        <v>8506.99</v>
      </c>
    </row>
    <row r="4096" spans="1:10" s="102" customFormat="1" ht="18" customHeight="1" x14ac:dyDescent="0.2">
      <c r="A4096" s="106" t="s">
        <v>32</v>
      </c>
      <c r="B4096" s="106" t="s">
        <v>13</v>
      </c>
      <c r="C4096" s="107">
        <v>10837</v>
      </c>
      <c r="D4096" s="107">
        <v>42223</v>
      </c>
      <c r="E4096" s="107">
        <v>42263</v>
      </c>
      <c r="F4096" s="108">
        <v>42297</v>
      </c>
      <c r="G4096" s="109">
        <v>12000</v>
      </c>
      <c r="H4096" s="109">
        <v>24.67</v>
      </c>
      <c r="I4096" s="109">
        <v>0</v>
      </c>
      <c r="J4096" s="109">
        <f t="shared" si="63"/>
        <v>12024.67</v>
      </c>
    </row>
    <row r="4097" spans="1:10" s="102" customFormat="1" ht="18" customHeight="1" x14ac:dyDescent="0.2">
      <c r="A4097" s="106" t="s">
        <v>32</v>
      </c>
      <c r="B4097" s="106" t="s">
        <v>17</v>
      </c>
      <c r="C4097" s="107">
        <v>6866</v>
      </c>
      <c r="D4097" s="107">
        <v>43081</v>
      </c>
      <c r="E4097" s="107">
        <v>43090</v>
      </c>
      <c r="F4097" s="108">
        <v>43103</v>
      </c>
      <c r="G4097" s="109">
        <v>7000</v>
      </c>
      <c r="H4097" s="109">
        <v>4.22</v>
      </c>
      <c r="I4097" s="109">
        <v>0</v>
      </c>
      <c r="J4097" s="109">
        <f t="shared" si="63"/>
        <v>7004.22</v>
      </c>
    </row>
    <row r="4098" spans="1:10" s="102" customFormat="1" ht="18" customHeight="1" x14ac:dyDescent="0.2">
      <c r="A4098" s="106" t="s">
        <v>32</v>
      </c>
      <c r="B4098" s="106" t="s">
        <v>13</v>
      </c>
      <c r="C4098" s="107">
        <v>7809</v>
      </c>
      <c r="D4098" s="107">
        <v>42828</v>
      </c>
      <c r="E4098" s="107">
        <v>42838</v>
      </c>
      <c r="F4098" s="108">
        <v>42852</v>
      </c>
      <c r="G4098" s="109">
        <v>18500</v>
      </c>
      <c r="H4098" s="109">
        <v>12.16</v>
      </c>
      <c r="I4098" s="109">
        <v>0</v>
      </c>
      <c r="J4098" s="109">
        <f t="shared" si="63"/>
        <v>18512.16</v>
      </c>
    </row>
    <row r="4099" spans="1:10" s="102" customFormat="1" ht="18" customHeight="1" x14ac:dyDescent="0.2">
      <c r="A4099" s="106" t="s">
        <v>32</v>
      </c>
      <c r="B4099" s="106" t="s">
        <v>13</v>
      </c>
      <c r="C4099" s="107">
        <v>9329</v>
      </c>
      <c r="D4099" s="107">
        <v>41706</v>
      </c>
      <c r="E4099" s="107">
        <v>41724</v>
      </c>
      <c r="F4099" s="108">
        <v>41753</v>
      </c>
      <c r="G4099" s="109">
        <v>11000</v>
      </c>
      <c r="H4099" s="109">
        <v>14.36</v>
      </c>
      <c r="I4099" s="109">
        <v>0</v>
      </c>
      <c r="J4099" s="109">
        <f t="shared" si="63"/>
        <v>11014.36</v>
      </c>
    </row>
    <row r="4100" spans="1:10" s="102" customFormat="1" ht="18" customHeight="1" x14ac:dyDescent="0.2">
      <c r="A4100" s="106" t="s">
        <v>32</v>
      </c>
      <c r="B4100" s="106" t="s">
        <v>13</v>
      </c>
      <c r="C4100" s="107">
        <v>15382</v>
      </c>
      <c r="D4100" s="107">
        <v>42777</v>
      </c>
      <c r="E4100" s="107">
        <v>42801</v>
      </c>
      <c r="F4100" s="108">
        <v>42822</v>
      </c>
      <c r="G4100" s="109">
        <v>8000</v>
      </c>
      <c r="H4100" s="109">
        <v>9.86</v>
      </c>
      <c r="I4100" s="109">
        <v>0</v>
      </c>
      <c r="J4100" s="109">
        <f t="shared" si="63"/>
        <v>8009.86</v>
      </c>
    </row>
    <row r="4101" spans="1:10" s="102" customFormat="1" ht="18" customHeight="1" x14ac:dyDescent="0.2">
      <c r="A4101" s="106" t="s">
        <v>32</v>
      </c>
      <c r="B4101" s="106" t="s">
        <v>13</v>
      </c>
      <c r="C4101" s="107">
        <v>9886</v>
      </c>
      <c r="D4101" s="107">
        <v>41940</v>
      </c>
      <c r="E4101" s="107">
        <v>41955</v>
      </c>
      <c r="F4101" s="108">
        <v>42087</v>
      </c>
      <c r="G4101" s="109">
        <v>47500</v>
      </c>
      <c r="H4101" s="109">
        <v>193.96</v>
      </c>
      <c r="I4101" s="109">
        <v>0</v>
      </c>
      <c r="J4101" s="109">
        <f t="shared" si="63"/>
        <v>47693.96</v>
      </c>
    </row>
    <row r="4102" spans="1:10" s="102" customFormat="1" ht="18" customHeight="1" x14ac:dyDescent="0.2">
      <c r="A4102" s="106" t="s">
        <v>32</v>
      </c>
      <c r="B4102" s="106" t="s">
        <v>17</v>
      </c>
      <c r="C4102" s="107">
        <v>10238</v>
      </c>
      <c r="D4102" s="107">
        <v>42096</v>
      </c>
      <c r="E4102" s="107">
        <v>42114</v>
      </c>
      <c r="F4102" s="108">
        <v>42205</v>
      </c>
      <c r="G4102" s="109">
        <v>19500</v>
      </c>
      <c r="H4102" s="109">
        <v>48.19</v>
      </c>
      <c r="I4102" s="109">
        <v>0</v>
      </c>
      <c r="J4102" s="109">
        <f t="shared" si="63"/>
        <v>19548.189999999999</v>
      </c>
    </row>
    <row r="4103" spans="1:10" s="102" customFormat="1" ht="18" customHeight="1" x14ac:dyDescent="0.2">
      <c r="A4103" s="106" t="s">
        <v>37</v>
      </c>
      <c r="B4103" s="106" t="s">
        <v>13</v>
      </c>
      <c r="C4103" s="107">
        <v>18792</v>
      </c>
      <c r="D4103" s="107">
        <v>43286</v>
      </c>
      <c r="E4103" s="107">
        <v>43305</v>
      </c>
      <c r="F4103" s="108">
        <v>43305</v>
      </c>
      <c r="G4103" s="109">
        <v>20000</v>
      </c>
      <c r="H4103" s="109">
        <v>10.42</v>
      </c>
      <c r="I4103" s="109">
        <v>0</v>
      </c>
      <c r="J4103" s="109">
        <f t="shared" si="63"/>
        <v>20010.419999999998</v>
      </c>
    </row>
    <row r="4104" spans="1:10" s="102" customFormat="1" ht="18" customHeight="1" x14ac:dyDescent="0.2">
      <c r="A4104" s="106" t="s">
        <v>32</v>
      </c>
      <c r="B4104" s="106" t="s">
        <v>17</v>
      </c>
      <c r="C4104" s="107">
        <v>15487</v>
      </c>
      <c r="D4104" s="107">
        <v>43415</v>
      </c>
      <c r="E4104" s="107">
        <v>43432</v>
      </c>
      <c r="F4104" s="108">
        <v>43565</v>
      </c>
      <c r="G4104" s="109">
        <v>28000</v>
      </c>
      <c r="H4104" s="109">
        <v>58.39</v>
      </c>
      <c r="I4104" s="109">
        <v>0</v>
      </c>
      <c r="J4104" s="109">
        <f t="shared" ref="J4104:J4168" si="64">+G4104+H4104+I4104</f>
        <v>28058.39</v>
      </c>
    </row>
    <row r="4105" spans="1:10" s="102" customFormat="1" ht="18" customHeight="1" x14ac:dyDescent="0.2">
      <c r="A4105" s="106" t="s">
        <v>31</v>
      </c>
      <c r="B4105" s="106" t="s">
        <v>17</v>
      </c>
      <c r="C4105" s="107">
        <v>21249</v>
      </c>
      <c r="D4105" s="107">
        <v>41962</v>
      </c>
      <c r="E4105" s="107">
        <v>41964</v>
      </c>
      <c r="F4105" s="108">
        <v>42018</v>
      </c>
      <c r="G4105" s="109">
        <v>98000</v>
      </c>
      <c r="H4105" s="109">
        <v>152.44</v>
      </c>
      <c r="I4105" s="109">
        <v>0</v>
      </c>
      <c r="J4105" s="109">
        <f t="shared" si="64"/>
        <v>98152.44</v>
      </c>
    </row>
    <row r="4106" spans="1:10" s="102" customFormat="1" ht="18" customHeight="1" x14ac:dyDescent="0.2">
      <c r="A4106" s="106" t="s">
        <v>36</v>
      </c>
      <c r="B4106" s="106" t="s">
        <v>17</v>
      </c>
      <c r="C4106" s="107">
        <v>21249</v>
      </c>
      <c r="D4106" s="107">
        <v>41962</v>
      </c>
      <c r="E4106" s="107">
        <v>41964</v>
      </c>
      <c r="F4106" s="108">
        <v>42087</v>
      </c>
      <c r="G4106" s="109">
        <v>98000</v>
      </c>
      <c r="H4106" s="109">
        <v>340.27</v>
      </c>
      <c r="I4106" s="109">
        <v>0</v>
      </c>
      <c r="J4106" s="109">
        <f t="shared" si="64"/>
        <v>98340.27</v>
      </c>
    </row>
    <row r="4107" spans="1:10" s="102" customFormat="1" ht="18" customHeight="1" x14ac:dyDescent="0.2">
      <c r="A4107" s="106" t="s">
        <v>33</v>
      </c>
      <c r="B4107" s="106" t="s">
        <v>17</v>
      </c>
      <c r="C4107" s="107">
        <v>21249</v>
      </c>
      <c r="D4107" s="107">
        <v>41962</v>
      </c>
      <c r="E4107" s="107">
        <v>41964</v>
      </c>
      <c r="F4107" s="108">
        <v>42018</v>
      </c>
      <c r="G4107" s="109">
        <v>98000</v>
      </c>
      <c r="H4107" s="109">
        <v>152.44</v>
      </c>
      <c r="I4107" s="109">
        <v>0</v>
      </c>
      <c r="J4107" s="109">
        <f t="shared" si="64"/>
        <v>98152.44</v>
      </c>
    </row>
    <row r="4108" spans="1:10" s="102" customFormat="1" ht="18" customHeight="1" x14ac:dyDescent="0.2">
      <c r="A4108" s="106" t="s">
        <v>38</v>
      </c>
      <c r="B4108" s="106" t="s">
        <v>17</v>
      </c>
      <c r="C4108" s="107">
        <v>21249</v>
      </c>
      <c r="D4108" s="107">
        <v>41962</v>
      </c>
      <c r="E4108" s="107">
        <v>41964</v>
      </c>
      <c r="F4108" s="108">
        <v>42087</v>
      </c>
      <c r="G4108" s="109">
        <v>98000</v>
      </c>
      <c r="H4108" s="109">
        <v>340.27</v>
      </c>
      <c r="I4108" s="109">
        <v>0</v>
      </c>
      <c r="J4108" s="109">
        <f t="shared" si="64"/>
        <v>98340.27</v>
      </c>
    </row>
    <row r="4109" spans="1:10" s="102" customFormat="1" ht="18" customHeight="1" x14ac:dyDescent="0.2">
      <c r="A4109" s="106" t="s">
        <v>170</v>
      </c>
      <c r="B4109" s="106" t="s">
        <v>17</v>
      </c>
      <c r="C4109" s="107">
        <v>21249</v>
      </c>
      <c r="D4109" s="107">
        <v>41962</v>
      </c>
      <c r="E4109" s="107">
        <v>41964</v>
      </c>
      <c r="F4109" s="108">
        <v>42018</v>
      </c>
      <c r="G4109" s="109">
        <v>294000</v>
      </c>
      <c r="H4109" s="109">
        <v>457.33</v>
      </c>
      <c r="I4109" s="109">
        <v>0</v>
      </c>
      <c r="J4109" s="109">
        <f t="shared" si="64"/>
        <v>294457.33</v>
      </c>
    </row>
    <row r="4110" spans="1:10" s="102" customFormat="1" ht="18" customHeight="1" x14ac:dyDescent="0.2">
      <c r="A4110" s="106" t="s">
        <v>34</v>
      </c>
      <c r="B4110" s="106" t="s">
        <v>17</v>
      </c>
      <c r="C4110" s="107">
        <v>21249</v>
      </c>
      <c r="D4110" s="107">
        <v>41962</v>
      </c>
      <c r="E4110" s="107">
        <v>41964</v>
      </c>
      <c r="F4110" s="108">
        <v>42018</v>
      </c>
      <c r="G4110" s="109">
        <v>294000</v>
      </c>
      <c r="H4110" s="109">
        <v>1020.83</v>
      </c>
      <c r="I4110" s="109">
        <v>0</v>
      </c>
      <c r="J4110" s="109">
        <f>+G4110+H4110+I4110</f>
        <v>295020.83</v>
      </c>
    </row>
    <row r="4111" spans="1:10" s="102" customFormat="1" ht="18" customHeight="1" x14ac:dyDescent="0.2">
      <c r="A4111" s="106" t="s">
        <v>32</v>
      </c>
      <c r="B4111" s="106" t="s">
        <v>13</v>
      </c>
      <c r="C4111" s="107">
        <v>13024</v>
      </c>
      <c r="D4111" s="107">
        <v>42699</v>
      </c>
      <c r="E4111" s="107">
        <v>42748</v>
      </c>
      <c r="F4111" s="108">
        <v>42759</v>
      </c>
      <c r="G4111" s="109">
        <v>14000</v>
      </c>
      <c r="H4111" s="109">
        <v>23.01</v>
      </c>
      <c r="I4111" s="109">
        <v>0</v>
      </c>
      <c r="J4111" s="109">
        <f t="shared" si="64"/>
        <v>14023.01</v>
      </c>
    </row>
    <row r="4112" spans="1:10" s="102" customFormat="1" ht="18" customHeight="1" x14ac:dyDescent="0.2">
      <c r="A4112" s="106" t="s">
        <v>32</v>
      </c>
      <c r="B4112" s="106" t="s">
        <v>13</v>
      </c>
      <c r="C4112" s="107">
        <v>16056</v>
      </c>
      <c r="D4112" s="107">
        <v>43097</v>
      </c>
      <c r="E4112" s="107">
        <v>43118</v>
      </c>
      <c r="F4112" s="108">
        <v>43157</v>
      </c>
      <c r="G4112" s="109">
        <v>25000</v>
      </c>
      <c r="H4112" s="109">
        <v>34.25</v>
      </c>
      <c r="I4112" s="109">
        <v>0</v>
      </c>
      <c r="J4112" s="109">
        <f t="shared" si="64"/>
        <v>25034.25</v>
      </c>
    </row>
    <row r="4113" spans="1:10" s="102" customFormat="1" ht="18" customHeight="1" x14ac:dyDescent="0.2">
      <c r="A4113" s="106" t="s">
        <v>32</v>
      </c>
      <c r="B4113" s="106" t="s">
        <v>17</v>
      </c>
      <c r="C4113" s="107">
        <v>12204</v>
      </c>
      <c r="D4113" s="107">
        <v>42717</v>
      </c>
      <c r="E4113" s="107">
        <v>42724</v>
      </c>
      <c r="F4113" s="108">
        <v>42739</v>
      </c>
      <c r="G4113" s="109">
        <v>14500</v>
      </c>
      <c r="H4113" s="109">
        <v>8.74</v>
      </c>
      <c r="I4113" s="109">
        <v>0</v>
      </c>
      <c r="J4113" s="109">
        <f t="shared" si="64"/>
        <v>14508.74</v>
      </c>
    </row>
    <row r="4114" spans="1:10" s="102" customFormat="1" ht="18" customHeight="1" x14ac:dyDescent="0.2">
      <c r="A4114" s="106" t="s">
        <v>32</v>
      </c>
      <c r="B4114" s="106" t="s">
        <v>17</v>
      </c>
      <c r="C4114" s="107">
        <v>10369</v>
      </c>
      <c r="D4114" s="107">
        <v>43280</v>
      </c>
      <c r="E4114" s="107">
        <v>43284</v>
      </c>
      <c r="F4114" s="108">
        <v>43300</v>
      </c>
      <c r="G4114" s="109">
        <v>10000</v>
      </c>
      <c r="H4114" s="109">
        <v>5.48</v>
      </c>
      <c r="I4114" s="109">
        <v>0</v>
      </c>
      <c r="J4114" s="109">
        <f t="shared" si="64"/>
        <v>10005.48</v>
      </c>
    </row>
    <row r="4115" spans="1:10" s="102" customFormat="1" ht="18" customHeight="1" x14ac:dyDescent="0.2">
      <c r="A4115" s="106" t="s">
        <v>32</v>
      </c>
      <c r="B4115" s="106" t="s">
        <v>13</v>
      </c>
      <c r="C4115" s="107">
        <v>16228</v>
      </c>
      <c r="D4115" s="107">
        <v>42008</v>
      </c>
      <c r="E4115" s="107">
        <v>42011</v>
      </c>
      <c r="F4115" s="108">
        <v>42033</v>
      </c>
      <c r="G4115" s="109">
        <v>49000</v>
      </c>
      <c r="H4115" s="109">
        <v>34.03</v>
      </c>
      <c r="I4115" s="109">
        <v>0</v>
      </c>
      <c r="J4115" s="109">
        <f t="shared" si="64"/>
        <v>49034.03</v>
      </c>
    </row>
    <row r="4116" spans="1:10" s="102" customFormat="1" ht="18" customHeight="1" x14ac:dyDescent="0.2">
      <c r="A4116" s="106" t="s">
        <v>32</v>
      </c>
      <c r="B4116" s="106" t="s">
        <v>13</v>
      </c>
      <c r="C4116" s="107">
        <v>13272</v>
      </c>
      <c r="D4116" s="107">
        <v>42544</v>
      </c>
      <c r="E4116" s="107">
        <v>42557</v>
      </c>
      <c r="F4116" s="108">
        <v>42565</v>
      </c>
      <c r="G4116" s="109">
        <v>42000</v>
      </c>
      <c r="H4116" s="109">
        <v>24.16</v>
      </c>
      <c r="I4116" s="109">
        <v>0</v>
      </c>
      <c r="J4116" s="109">
        <f t="shared" si="64"/>
        <v>42024.160000000003</v>
      </c>
    </row>
    <row r="4117" spans="1:10" s="102" customFormat="1" ht="18" customHeight="1" x14ac:dyDescent="0.2">
      <c r="A4117" s="106" t="s">
        <v>32</v>
      </c>
      <c r="B4117" s="106" t="s">
        <v>13</v>
      </c>
      <c r="C4117" s="107">
        <v>12730</v>
      </c>
      <c r="D4117" s="107">
        <v>43408</v>
      </c>
      <c r="E4117" s="107">
        <v>43432</v>
      </c>
      <c r="F4117" s="108">
        <v>43605</v>
      </c>
      <c r="G4117" s="109">
        <v>12003.26</v>
      </c>
      <c r="H4117" s="109">
        <v>49.64</v>
      </c>
      <c r="I4117" s="109">
        <v>3996.74</v>
      </c>
      <c r="J4117" s="109">
        <f t="shared" si="64"/>
        <v>16049.64</v>
      </c>
    </row>
    <row r="4118" spans="1:10" s="102" customFormat="1" ht="18" customHeight="1" x14ac:dyDescent="0.2">
      <c r="A4118" s="106" t="s">
        <v>32</v>
      </c>
      <c r="B4118" s="106" t="s">
        <v>13</v>
      </c>
      <c r="C4118" s="107">
        <v>12403</v>
      </c>
      <c r="D4118" s="107">
        <v>42604</v>
      </c>
      <c r="E4118" s="107">
        <v>42622</v>
      </c>
      <c r="F4118" s="108">
        <v>42647</v>
      </c>
      <c r="G4118" s="109">
        <v>39500</v>
      </c>
      <c r="H4118" s="109">
        <v>46.53</v>
      </c>
      <c r="I4118" s="109">
        <v>0</v>
      </c>
      <c r="J4118" s="109">
        <f t="shared" si="64"/>
        <v>39546.53</v>
      </c>
    </row>
    <row r="4119" spans="1:10" s="102" customFormat="1" ht="18" customHeight="1" x14ac:dyDescent="0.2">
      <c r="A4119" s="106" t="s">
        <v>32</v>
      </c>
      <c r="B4119" s="106" t="s">
        <v>13</v>
      </c>
      <c r="C4119" s="107">
        <v>8748</v>
      </c>
      <c r="D4119" s="107">
        <v>41667</v>
      </c>
      <c r="E4119" s="107">
        <v>41684</v>
      </c>
      <c r="F4119" s="108">
        <v>41711</v>
      </c>
      <c r="G4119" s="109">
        <v>26000</v>
      </c>
      <c r="H4119" s="109">
        <v>31.78</v>
      </c>
      <c r="I4119" s="109">
        <v>0</v>
      </c>
      <c r="J4119" s="109">
        <f t="shared" si="64"/>
        <v>26031.78</v>
      </c>
    </row>
    <row r="4120" spans="1:10" s="102" customFormat="1" ht="18" customHeight="1" x14ac:dyDescent="0.2">
      <c r="A4120" s="106" t="s">
        <v>32</v>
      </c>
      <c r="B4120" s="106" t="s">
        <v>13</v>
      </c>
      <c r="C4120" s="107">
        <v>7923</v>
      </c>
      <c r="D4120" s="107">
        <v>42717</v>
      </c>
      <c r="E4120" s="107">
        <v>42720</v>
      </c>
      <c r="F4120" s="108">
        <v>42762</v>
      </c>
      <c r="G4120" s="109">
        <v>13500</v>
      </c>
      <c r="H4120" s="109">
        <v>16.64</v>
      </c>
      <c r="I4120" s="109">
        <v>0</v>
      </c>
      <c r="J4120" s="109">
        <f t="shared" si="64"/>
        <v>13516.64</v>
      </c>
    </row>
    <row r="4121" spans="1:10" s="102" customFormat="1" ht="18" customHeight="1" x14ac:dyDescent="0.2">
      <c r="A4121" s="106" t="s">
        <v>32</v>
      </c>
      <c r="B4121" s="106" t="s">
        <v>13</v>
      </c>
      <c r="C4121" s="107">
        <v>8853</v>
      </c>
      <c r="D4121" s="107">
        <v>43446</v>
      </c>
      <c r="E4121" s="107">
        <v>43455</v>
      </c>
      <c r="F4121" s="108">
        <v>43467</v>
      </c>
      <c r="G4121" s="109">
        <v>11500</v>
      </c>
      <c r="H4121" s="109">
        <v>6.62</v>
      </c>
      <c r="I4121" s="109">
        <v>0</v>
      </c>
      <c r="J4121" s="109">
        <f t="shared" si="64"/>
        <v>11506.62</v>
      </c>
    </row>
    <row r="4122" spans="1:10" s="102" customFormat="1" ht="18" customHeight="1" x14ac:dyDescent="0.2">
      <c r="A4122" s="106" t="s">
        <v>32</v>
      </c>
      <c r="B4122" s="106" t="s">
        <v>13</v>
      </c>
      <c r="C4122" s="107">
        <v>10707</v>
      </c>
      <c r="D4122" s="107">
        <v>42750</v>
      </c>
      <c r="E4122" s="107">
        <v>42753</v>
      </c>
      <c r="F4122" s="108">
        <v>42769</v>
      </c>
      <c r="G4122" s="109">
        <v>11500</v>
      </c>
      <c r="H4122" s="109">
        <v>5.99</v>
      </c>
      <c r="I4122" s="109">
        <v>0</v>
      </c>
      <c r="J4122" s="109">
        <f t="shared" si="64"/>
        <v>11505.99</v>
      </c>
    </row>
    <row r="4123" spans="1:10" s="102" customFormat="1" ht="18" customHeight="1" x14ac:dyDescent="0.2">
      <c r="A4123" s="106" t="s">
        <v>32</v>
      </c>
      <c r="B4123" s="106" t="s">
        <v>17</v>
      </c>
      <c r="C4123" s="107">
        <v>20976</v>
      </c>
      <c r="D4123" s="107">
        <v>43406</v>
      </c>
      <c r="E4123" s="107">
        <v>43425</v>
      </c>
      <c r="F4123" s="108">
        <v>43439</v>
      </c>
      <c r="G4123" s="109">
        <v>65000</v>
      </c>
      <c r="H4123" s="109">
        <v>58.77</v>
      </c>
      <c r="I4123" s="109">
        <v>0</v>
      </c>
      <c r="J4123" s="109">
        <f t="shared" si="64"/>
        <v>65058.77</v>
      </c>
    </row>
    <row r="4124" spans="1:10" s="102" customFormat="1" ht="18" customHeight="1" x14ac:dyDescent="0.2">
      <c r="A4124" s="106" t="s">
        <v>32</v>
      </c>
      <c r="B4124" s="106" t="s">
        <v>13</v>
      </c>
      <c r="C4124" s="107">
        <v>15483</v>
      </c>
      <c r="D4124" s="107">
        <v>43087</v>
      </c>
      <c r="E4124" s="107">
        <v>43096</v>
      </c>
      <c r="F4124" s="108">
        <v>43109</v>
      </c>
      <c r="G4124" s="109">
        <v>13500</v>
      </c>
      <c r="H4124" s="109">
        <v>8.14</v>
      </c>
      <c r="I4124" s="109">
        <v>0</v>
      </c>
      <c r="J4124" s="109">
        <f t="shared" si="64"/>
        <v>13508.14</v>
      </c>
    </row>
    <row r="4125" spans="1:10" s="102" customFormat="1" ht="18" customHeight="1" x14ac:dyDescent="0.2">
      <c r="A4125" s="106" t="s">
        <v>32</v>
      </c>
      <c r="B4125" s="106" t="s">
        <v>13</v>
      </c>
      <c r="C4125" s="107">
        <v>13394</v>
      </c>
      <c r="D4125" s="107">
        <v>43034</v>
      </c>
      <c r="E4125" s="107">
        <v>43038</v>
      </c>
      <c r="F4125" s="108">
        <v>43046</v>
      </c>
      <c r="G4125" s="109">
        <v>13000</v>
      </c>
      <c r="H4125" s="109">
        <v>4.2699999999999996</v>
      </c>
      <c r="I4125" s="109">
        <v>0</v>
      </c>
      <c r="J4125" s="109">
        <f t="shared" si="64"/>
        <v>13004.27</v>
      </c>
    </row>
    <row r="4126" spans="1:10" s="102" customFormat="1" ht="18" customHeight="1" x14ac:dyDescent="0.2">
      <c r="A4126" s="106" t="s">
        <v>32</v>
      </c>
      <c r="B4126" s="106" t="s">
        <v>17</v>
      </c>
      <c r="C4126" s="107">
        <v>10181</v>
      </c>
      <c r="D4126" s="107">
        <v>43359</v>
      </c>
      <c r="E4126" s="107">
        <v>43364</v>
      </c>
      <c r="F4126" s="108">
        <v>43381</v>
      </c>
      <c r="G4126" s="109">
        <v>10000</v>
      </c>
      <c r="H4126" s="109">
        <v>6.03</v>
      </c>
      <c r="I4126" s="109">
        <v>0</v>
      </c>
      <c r="J4126" s="109">
        <f t="shared" si="64"/>
        <v>10006.030000000001</v>
      </c>
    </row>
    <row r="4127" spans="1:10" s="102" customFormat="1" ht="18" customHeight="1" x14ac:dyDescent="0.2">
      <c r="A4127" s="106" t="s">
        <v>32</v>
      </c>
      <c r="B4127" s="106" t="s">
        <v>17</v>
      </c>
      <c r="C4127" s="107">
        <v>9574</v>
      </c>
      <c r="D4127" s="107">
        <v>42718</v>
      </c>
      <c r="E4127" s="107">
        <v>42724</v>
      </c>
      <c r="F4127" s="108">
        <v>42739</v>
      </c>
      <c r="G4127" s="109">
        <v>12000</v>
      </c>
      <c r="H4127" s="109">
        <v>6.9</v>
      </c>
      <c r="I4127" s="109">
        <v>0</v>
      </c>
      <c r="J4127" s="109">
        <f t="shared" si="64"/>
        <v>12006.9</v>
      </c>
    </row>
    <row r="4128" spans="1:10" s="102" customFormat="1" ht="18" customHeight="1" x14ac:dyDescent="0.2">
      <c r="A4128" s="106" t="s">
        <v>32</v>
      </c>
      <c r="B4128" s="106" t="s">
        <v>13</v>
      </c>
      <c r="C4128" s="107">
        <v>19681</v>
      </c>
      <c r="D4128" s="107">
        <v>42162</v>
      </c>
      <c r="E4128" s="107">
        <v>42178</v>
      </c>
      <c r="F4128" s="108">
        <v>42194</v>
      </c>
      <c r="G4128" s="109">
        <v>45000</v>
      </c>
      <c r="H4128" s="109">
        <v>40</v>
      </c>
      <c r="I4128" s="109">
        <v>0</v>
      </c>
      <c r="J4128" s="109">
        <f t="shared" si="64"/>
        <v>45040</v>
      </c>
    </row>
    <row r="4129" spans="1:10" s="102" customFormat="1" ht="18" customHeight="1" x14ac:dyDescent="0.2">
      <c r="A4129" s="106" t="s">
        <v>35</v>
      </c>
      <c r="B4129" s="106" t="s">
        <v>13</v>
      </c>
      <c r="C4129" s="107">
        <v>19681</v>
      </c>
      <c r="D4129" s="107">
        <v>42162</v>
      </c>
      <c r="E4129" s="107">
        <v>42178</v>
      </c>
      <c r="F4129" s="108">
        <v>42194</v>
      </c>
      <c r="G4129" s="109">
        <v>45000</v>
      </c>
      <c r="H4129" s="109">
        <v>40</v>
      </c>
      <c r="I4129" s="109">
        <v>0</v>
      </c>
      <c r="J4129" s="109">
        <f t="shared" si="64"/>
        <v>45040</v>
      </c>
    </row>
    <row r="4130" spans="1:10" s="102" customFormat="1" ht="18" customHeight="1" x14ac:dyDescent="0.2">
      <c r="A4130" s="106" t="s">
        <v>32</v>
      </c>
      <c r="B4130" s="106" t="s">
        <v>13</v>
      </c>
      <c r="C4130" s="107">
        <v>19412</v>
      </c>
      <c r="D4130" s="107">
        <v>42390</v>
      </c>
      <c r="E4130" s="107">
        <v>42395</v>
      </c>
      <c r="F4130" s="108">
        <v>42409</v>
      </c>
      <c r="G4130" s="109">
        <v>71000</v>
      </c>
      <c r="H4130" s="109">
        <v>37.47</v>
      </c>
      <c r="I4130" s="109">
        <v>0</v>
      </c>
      <c r="J4130" s="109">
        <f t="shared" si="64"/>
        <v>71037.47</v>
      </c>
    </row>
    <row r="4131" spans="1:10" s="102" customFormat="1" ht="18" customHeight="1" x14ac:dyDescent="0.2">
      <c r="A4131" s="106" t="s">
        <v>35</v>
      </c>
      <c r="B4131" s="106" t="s">
        <v>13</v>
      </c>
      <c r="C4131" s="107">
        <v>19412</v>
      </c>
      <c r="D4131" s="107">
        <v>42390</v>
      </c>
      <c r="E4131" s="107">
        <v>42395</v>
      </c>
      <c r="F4131" s="108">
        <v>42409</v>
      </c>
      <c r="G4131" s="109">
        <v>71000</v>
      </c>
      <c r="H4131" s="109">
        <v>37.47</v>
      </c>
      <c r="I4131" s="109">
        <v>0</v>
      </c>
      <c r="J4131" s="109">
        <f t="shared" si="64"/>
        <v>71037.47</v>
      </c>
    </row>
    <row r="4132" spans="1:10" s="102" customFormat="1" ht="18" customHeight="1" x14ac:dyDescent="0.2">
      <c r="A4132" s="106" t="s">
        <v>173</v>
      </c>
      <c r="B4132" s="106" t="s">
        <v>13</v>
      </c>
      <c r="C4132" s="107">
        <v>19412</v>
      </c>
      <c r="D4132" s="107">
        <v>42390</v>
      </c>
      <c r="E4132" s="107">
        <v>42395</v>
      </c>
      <c r="F4132" s="108">
        <v>42409</v>
      </c>
      <c r="G4132" s="109">
        <v>213000</v>
      </c>
      <c r="H4132" s="109">
        <v>112.42</v>
      </c>
      <c r="I4132" s="109">
        <v>0</v>
      </c>
      <c r="J4132" s="109">
        <f t="shared" si="64"/>
        <v>213112.42</v>
      </c>
    </row>
    <row r="4133" spans="1:10" s="102" customFormat="1" ht="18" customHeight="1" x14ac:dyDescent="0.2">
      <c r="A4133" s="106" t="s">
        <v>32</v>
      </c>
      <c r="B4133" s="106" t="s">
        <v>13</v>
      </c>
      <c r="C4133" s="107">
        <v>9189</v>
      </c>
      <c r="D4133" s="107">
        <v>41775</v>
      </c>
      <c r="E4133" s="107">
        <v>41788</v>
      </c>
      <c r="F4133" s="108">
        <v>41813</v>
      </c>
      <c r="G4133" s="109">
        <v>12500</v>
      </c>
      <c r="H4133" s="109">
        <v>13.19</v>
      </c>
      <c r="I4133" s="109">
        <v>0</v>
      </c>
      <c r="J4133" s="109">
        <f t="shared" si="64"/>
        <v>12513.19</v>
      </c>
    </row>
    <row r="4134" spans="1:10" s="102" customFormat="1" ht="18" customHeight="1" x14ac:dyDescent="0.2">
      <c r="A4134" s="106" t="s">
        <v>32</v>
      </c>
      <c r="B4134" s="106" t="s">
        <v>17</v>
      </c>
      <c r="C4134" s="107">
        <v>6986</v>
      </c>
      <c r="D4134" s="107">
        <v>41668</v>
      </c>
      <c r="E4134" s="107">
        <v>41673</v>
      </c>
      <c r="F4134" s="108">
        <v>41751</v>
      </c>
      <c r="G4134" s="109">
        <v>11000</v>
      </c>
      <c r="H4134" s="109">
        <v>25.36</v>
      </c>
      <c r="I4134" s="109">
        <v>0</v>
      </c>
      <c r="J4134" s="109">
        <f t="shared" si="64"/>
        <v>11025.36</v>
      </c>
    </row>
    <row r="4135" spans="1:10" s="102" customFormat="1" ht="18" customHeight="1" x14ac:dyDescent="0.2">
      <c r="A4135" s="106" t="s">
        <v>32</v>
      </c>
      <c r="B4135" s="106" t="s">
        <v>17</v>
      </c>
      <c r="C4135" s="107">
        <v>12729</v>
      </c>
      <c r="D4135" s="107">
        <v>43428</v>
      </c>
      <c r="E4135" s="107">
        <v>43431</v>
      </c>
      <c r="F4135" s="108">
        <v>43441</v>
      </c>
      <c r="G4135" s="109">
        <v>36500</v>
      </c>
      <c r="H4135" s="109">
        <v>13</v>
      </c>
      <c r="I4135" s="109">
        <v>0</v>
      </c>
      <c r="J4135" s="109">
        <f t="shared" si="64"/>
        <v>36513</v>
      </c>
    </row>
    <row r="4136" spans="1:10" s="102" customFormat="1" ht="18" customHeight="1" x14ac:dyDescent="0.2">
      <c r="A4136" s="106" t="s">
        <v>32</v>
      </c>
      <c r="B4136" s="106" t="s">
        <v>13</v>
      </c>
      <c r="C4136" s="107">
        <v>10024</v>
      </c>
      <c r="D4136" s="107">
        <v>41888</v>
      </c>
      <c r="E4136" s="107">
        <v>41894</v>
      </c>
      <c r="F4136" s="108">
        <v>41935</v>
      </c>
      <c r="G4136" s="109">
        <v>16000</v>
      </c>
      <c r="H4136" s="109">
        <v>20.89</v>
      </c>
      <c r="I4136" s="109">
        <v>0</v>
      </c>
      <c r="J4136" s="109">
        <f t="shared" si="64"/>
        <v>16020.89</v>
      </c>
    </row>
    <row r="4137" spans="1:10" s="102" customFormat="1" ht="18" customHeight="1" x14ac:dyDescent="0.2">
      <c r="A4137" s="106" t="s">
        <v>32</v>
      </c>
      <c r="B4137" s="106" t="s">
        <v>17</v>
      </c>
      <c r="C4137" s="107">
        <v>15138</v>
      </c>
      <c r="D4137" s="107">
        <v>41659</v>
      </c>
      <c r="E4137" s="107">
        <v>41668</v>
      </c>
      <c r="F4137" s="108">
        <v>41694</v>
      </c>
      <c r="G4137" s="109">
        <v>16500</v>
      </c>
      <c r="H4137" s="109">
        <v>16.04</v>
      </c>
      <c r="I4137" s="109">
        <v>0</v>
      </c>
      <c r="J4137" s="109">
        <f t="shared" si="64"/>
        <v>16516.04</v>
      </c>
    </row>
    <row r="4138" spans="1:10" s="102" customFormat="1" ht="18" customHeight="1" x14ac:dyDescent="0.2">
      <c r="A4138" s="106" t="s">
        <v>32</v>
      </c>
      <c r="B4138" s="106" t="s">
        <v>17</v>
      </c>
      <c r="C4138" s="107">
        <v>18693</v>
      </c>
      <c r="D4138" s="107">
        <v>43044</v>
      </c>
      <c r="E4138" s="107">
        <v>43067</v>
      </c>
      <c r="F4138" s="108">
        <v>43096</v>
      </c>
      <c r="G4138" s="109">
        <v>23000</v>
      </c>
      <c r="H4138" s="109">
        <v>32.76</v>
      </c>
      <c r="I4138" s="109">
        <v>0</v>
      </c>
      <c r="J4138" s="109">
        <f t="shared" si="64"/>
        <v>23032.76</v>
      </c>
    </row>
    <row r="4139" spans="1:10" s="102" customFormat="1" ht="18" customHeight="1" x14ac:dyDescent="0.2">
      <c r="A4139" s="106" t="s">
        <v>32</v>
      </c>
      <c r="B4139" s="106" t="s">
        <v>17</v>
      </c>
      <c r="C4139" s="107">
        <v>13853</v>
      </c>
      <c r="D4139" s="107">
        <v>42752</v>
      </c>
      <c r="E4139" s="107">
        <v>42758</v>
      </c>
      <c r="F4139" s="108">
        <v>42934</v>
      </c>
      <c r="G4139" s="109">
        <v>12000</v>
      </c>
      <c r="H4139" s="109">
        <v>59.85</v>
      </c>
      <c r="I4139" s="109">
        <v>0</v>
      </c>
      <c r="J4139" s="109">
        <f t="shared" si="64"/>
        <v>12059.85</v>
      </c>
    </row>
    <row r="4140" spans="1:10" s="102" customFormat="1" ht="18" customHeight="1" x14ac:dyDescent="0.2">
      <c r="A4140" s="106" t="s">
        <v>31</v>
      </c>
      <c r="B4140" s="106" t="s">
        <v>17</v>
      </c>
      <c r="C4140" s="107">
        <v>20467</v>
      </c>
      <c r="D4140" s="107">
        <v>41797</v>
      </c>
      <c r="E4140" s="107">
        <v>41801</v>
      </c>
      <c r="F4140" s="108">
        <v>41821</v>
      </c>
      <c r="G4140" s="109">
        <v>68000</v>
      </c>
      <c r="H4140" s="109">
        <v>45.33</v>
      </c>
      <c r="I4140" s="109">
        <v>0</v>
      </c>
      <c r="J4140" s="109">
        <f t="shared" si="64"/>
        <v>68045.33</v>
      </c>
    </row>
    <row r="4141" spans="1:10" s="102" customFormat="1" ht="18" customHeight="1" x14ac:dyDescent="0.2">
      <c r="A4141" s="106" t="s">
        <v>32</v>
      </c>
      <c r="B4141" s="106" t="s">
        <v>13</v>
      </c>
      <c r="C4141" s="107">
        <v>7833</v>
      </c>
      <c r="D4141" s="107">
        <v>41677</v>
      </c>
      <c r="E4141" s="107">
        <v>41687</v>
      </c>
      <c r="F4141" s="108">
        <v>41724</v>
      </c>
      <c r="G4141" s="109">
        <v>26500</v>
      </c>
      <c r="H4141" s="109">
        <v>34.6</v>
      </c>
      <c r="I4141" s="109">
        <v>0</v>
      </c>
      <c r="J4141" s="109">
        <f t="shared" si="64"/>
        <v>26534.6</v>
      </c>
    </row>
    <row r="4142" spans="1:10" s="102" customFormat="1" ht="18" customHeight="1" x14ac:dyDescent="0.2">
      <c r="A4142" s="106" t="s">
        <v>37</v>
      </c>
      <c r="B4142" s="106" t="s">
        <v>13</v>
      </c>
      <c r="C4142" s="107">
        <v>26053</v>
      </c>
      <c r="D4142" s="107">
        <v>43330</v>
      </c>
      <c r="E4142" s="107">
        <v>43349</v>
      </c>
      <c r="F4142" s="108">
        <v>43349</v>
      </c>
      <c r="G4142" s="109">
        <v>20000</v>
      </c>
      <c r="H4142" s="109">
        <v>10.42</v>
      </c>
      <c r="I4142" s="109">
        <v>0</v>
      </c>
      <c r="J4142" s="109">
        <f t="shared" si="64"/>
        <v>20010.419999999998</v>
      </c>
    </row>
    <row r="4143" spans="1:10" s="102" customFormat="1" ht="18" customHeight="1" x14ac:dyDescent="0.2">
      <c r="A4143" s="106" t="s">
        <v>32</v>
      </c>
      <c r="B4143" s="106" t="s">
        <v>13</v>
      </c>
      <c r="C4143" s="107">
        <v>9695</v>
      </c>
      <c r="D4143" s="107">
        <v>42966</v>
      </c>
      <c r="E4143" s="107">
        <v>42984</v>
      </c>
      <c r="F4143" s="108">
        <v>43031</v>
      </c>
      <c r="G4143" s="109">
        <v>9000</v>
      </c>
      <c r="H4143" s="109">
        <v>16.04</v>
      </c>
      <c r="I4143" s="109">
        <v>0</v>
      </c>
      <c r="J4143" s="109">
        <f t="shared" si="64"/>
        <v>9016.0400000000009</v>
      </c>
    </row>
    <row r="4144" spans="1:10" s="102" customFormat="1" ht="18" customHeight="1" x14ac:dyDescent="0.2">
      <c r="A4144" s="106" t="s">
        <v>32</v>
      </c>
      <c r="B4144" s="106" t="s">
        <v>13</v>
      </c>
      <c r="C4144" s="107">
        <v>18216</v>
      </c>
      <c r="D4144" s="107">
        <v>43407</v>
      </c>
      <c r="E4144" s="107">
        <v>43411</v>
      </c>
      <c r="F4144" s="108">
        <v>43433</v>
      </c>
      <c r="G4144" s="109">
        <v>12000</v>
      </c>
      <c r="H4144" s="109">
        <v>8.5500000000000007</v>
      </c>
      <c r="I4144" s="109">
        <v>0</v>
      </c>
      <c r="J4144" s="109">
        <f t="shared" si="64"/>
        <v>12008.55</v>
      </c>
    </row>
    <row r="4145" spans="1:10" s="102" customFormat="1" ht="18" customHeight="1" x14ac:dyDescent="0.2">
      <c r="A4145" s="106" t="s">
        <v>32</v>
      </c>
      <c r="B4145" s="106" t="s">
        <v>13</v>
      </c>
      <c r="C4145" s="107">
        <v>17874</v>
      </c>
      <c r="D4145" s="107">
        <v>43309</v>
      </c>
      <c r="E4145" s="107">
        <v>43341</v>
      </c>
      <c r="F4145" s="108">
        <v>43416</v>
      </c>
      <c r="G4145" s="109">
        <v>34500</v>
      </c>
      <c r="H4145" s="109">
        <v>101.14</v>
      </c>
      <c r="I4145" s="109">
        <v>0</v>
      </c>
      <c r="J4145" s="109">
        <f t="shared" si="64"/>
        <v>34601.14</v>
      </c>
    </row>
    <row r="4146" spans="1:10" s="102" customFormat="1" ht="18" customHeight="1" x14ac:dyDescent="0.2">
      <c r="A4146" s="106" t="s">
        <v>32</v>
      </c>
      <c r="B4146" s="106" t="s">
        <v>17</v>
      </c>
      <c r="C4146" s="107">
        <v>17274</v>
      </c>
      <c r="D4146" s="107">
        <v>43309</v>
      </c>
      <c r="E4146" s="107">
        <v>43313</v>
      </c>
      <c r="F4146" s="108">
        <v>43342</v>
      </c>
      <c r="G4146" s="109">
        <v>18500</v>
      </c>
      <c r="H4146" s="109">
        <v>13.5</v>
      </c>
      <c r="I4146" s="109">
        <v>0</v>
      </c>
      <c r="J4146" s="109">
        <f t="shared" si="64"/>
        <v>18513.5</v>
      </c>
    </row>
    <row r="4147" spans="1:10" s="102" customFormat="1" ht="18" customHeight="1" x14ac:dyDescent="0.2">
      <c r="A4147" s="106" t="s">
        <v>32</v>
      </c>
      <c r="B4147" s="106" t="s">
        <v>13</v>
      </c>
      <c r="C4147" s="107">
        <v>16001</v>
      </c>
      <c r="D4147" s="107">
        <v>43394</v>
      </c>
      <c r="E4147" s="107">
        <v>43404</v>
      </c>
      <c r="F4147" s="108">
        <v>43417</v>
      </c>
      <c r="G4147" s="109">
        <v>36500</v>
      </c>
      <c r="H4147" s="109">
        <v>23</v>
      </c>
      <c r="I4147" s="109">
        <v>0</v>
      </c>
      <c r="J4147" s="109">
        <f t="shared" si="64"/>
        <v>36523</v>
      </c>
    </row>
    <row r="4148" spans="1:10" s="102" customFormat="1" ht="18" customHeight="1" x14ac:dyDescent="0.2">
      <c r="A4148" s="106" t="s">
        <v>32</v>
      </c>
      <c r="B4148" s="106" t="s">
        <v>17</v>
      </c>
      <c r="C4148" s="107">
        <v>7970</v>
      </c>
      <c r="D4148" s="107">
        <v>42093</v>
      </c>
      <c r="E4148" s="107">
        <v>42103</v>
      </c>
      <c r="F4148" s="108">
        <v>42111</v>
      </c>
      <c r="G4148" s="109">
        <v>8500</v>
      </c>
      <c r="H4148" s="109">
        <v>4.25</v>
      </c>
      <c r="I4148" s="109">
        <v>0</v>
      </c>
      <c r="J4148" s="109">
        <f t="shared" si="64"/>
        <v>8504.25</v>
      </c>
    </row>
    <row r="4149" spans="1:10" s="102" customFormat="1" ht="18" customHeight="1" x14ac:dyDescent="0.2">
      <c r="A4149" s="106" t="s">
        <v>32</v>
      </c>
      <c r="B4149" s="106" t="s">
        <v>17</v>
      </c>
      <c r="C4149" s="107">
        <v>12127</v>
      </c>
      <c r="D4149" s="107">
        <v>42440</v>
      </c>
      <c r="E4149" s="107">
        <v>42464</v>
      </c>
      <c r="F4149" s="108">
        <v>42474</v>
      </c>
      <c r="G4149" s="109">
        <v>8500</v>
      </c>
      <c r="H4149" s="109">
        <v>7.92</v>
      </c>
      <c r="I4149" s="109">
        <v>0</v>
      </c>
      <c r="J4149" s="109">
        <f t="shared" si="64"/>
        <v>8507.92</v>
      </c>
    </row>
    <row r="4150" spans="1:10" s="102" customFormat="1" ht="18" customHeight="1" x14ac:dyDescent="0.2">
      <c r="A4150" s="106" t="s">
        <v>32</v>
      </c>
      <c r="B4150" s="106" t="s">
        <v>17</v>
      </c>
      <c r="C4150" s="107">
        <v>8723</v>
      </c>
      <c r="D4150" s="107">
        <v>42734</v>
      </c>
      <c r="E4150" s="107">
        <v>42745</v>
      </c>
      <c r="F4150" s="108">
        <v>42759</v>
      </c>
      <c r="G4150" s="109">
        <v>10500</v>
      </c>
      <c r="H4150" s="109">
        <v>7.19</v>
      </c>
      <c r="I4150" s="109">
        <v>0</v>
      </c>
      <c r="J4150" s="109">
        <f t="shared" si="64"/>
        <v>10507.19</v>
      </c>
    </row>
    <row r="4151" spans="1:10" s="102" customFormat="1" ht="18" customHeight="1" x14ac:dyDescent="0.2">
      <c r="A4151" s="106" t="s">
        <v>32</v>
      </c>
      <c r="B4151" s="106" t="s">
        <v>13</v>
      </c>
      <c r="C4151" s="107">
        <v>12650</v>
      </c>
      <c r="D4151" s="107">
        <v>43039</v>
      </c>
      <c r="E4151" s="107">
        <v>43040</v>
      </c>
      <c r="F4151" s="108">
        <v>43055</v>
      </c>
      <c r="G4151" s="109">
        <v>21500</v>
      </c>
      <c r="H4151" s="109">
        <v>9.42</v>
      </c>
      <c r="I4151" s="109">
        <v>0</v>
      </c>
      <c r="J4151" s="109">
        <f t="shared" si="64"/>
        <v>21509.42</v>
      </c>
    </row>
    <row r="4152" spans="1:10" s="102" customFormat="1" ht="18" customHeight="1" x14ac:dyDescent="0.2">
      <c r="A4152" s="106" t="s">
        <v>32</v>
      </c>
      <c r="B4152" s="106" t="s">
        <v>17</v>
      </c>
      <c r="C4152" s="107">
        <v>14242</v>
      </c>
      <c r="D4152" s="107">
        <v>43154</v>
      </c>
      <c r="E4152" s="107">
        <v>43164</v>
      </c>
      <c r="F4152" s="108">
        <v>43353</v>
      </c>
      <c r="G4152" s="109">
        <v>4000</v>
      </c>
      <c r="H4152" s="109">
        <v>9.9699999999999989</v>
      </c>
      <c r="I4152" s="109">
        <v>0</v>
      </c>
      <c r="J4152" s="109">
        <f t="shared" si="64"/>
        <v>4009.97</v>
      </c>
    </row>
    <row r="4153" spans="1:10" s="102" customFormat="1" ht="18" customHeight="1" x14ac:dyDescent="0.2">
      <c r="A4153" s="106" t="s">
        <v>32</v>
      </c>
      <c r="B4153" s="106" t="s">
        <v>13</v>
      </c>
      <c r="C4153" s="107">
        <v>11602</v>
      </c>
      <c r="D4153" s="107">
        <v>42504</v>
      </c>
      <c r="E4153" s="107">
        <v>42522</v>
      </c>
      <c r="F4153" s="108">
        <v>42544</v>
      </c>
      <c r="G4153" s="109">
        <v>42500</v>
      </c>
      <c r="H4153" s="109">
        <v>46.58</v>
      </c>
      <c r="I4153" s="109">
        <v>0</v>
      </c>
      <c r="J4153" s="109">
        <f t="shared" si="64"/>
        <v>42546.58</v>
      </c>
    </row>
    <row r="4154" spans="1:10" s="102" customFormat="1" ht="18" customHeight="1" x14ac:dyDescent="0.2">
      <c r="A4154" s="106" t="s">
        <v>32</v>
      </c>
      <c r="B4154" s="106" t="s">
        <v>13</v>
      </c>
      <c r="C4154" s="107">
        <v>10282</v>
      </c>
      <c r="D4154" s="107">
        <v>43023</v>
      </c>
      <c r="E4154" s="107">
        <v>43034</v>
      </c>
      <c r="F4154" s="108">
        <v>43048</v>
      </c>
      <c r="G4154" s="109">
        <v>9500</v>
      </c>
      <c r="H4154" s="109">
        <v>6.51</v>
      </c>
      <c r="I4154" s="109">
        <v>0</v>
      </c>
      <c r="J4154" s="109">
        <f t="shared" si="64"/>
        <v>9506.51</v>
      </c>
    </row>
    <row r="4155" spans="1:10" s="102" customFormat="1" ht="18" customHeight="1" x14ac:dyDescent="0.2">
      <c r="A4155" s="106" t="s">
        <v>32</v>
      </c>
      <c r="B4155" s="106" t="s">
        <v>13</v>
      </c>
      <c r="C4155" s="107">
        <v>11483</v>
      </c>
      <c r="D4155" s="107">
        <v>42596</v>
      </c>
      <c r="E4155" s="107">
        <v>42600</v>
      </c>
      <c r="F4155" s="108">
        <v>42611</v>
      </c>
      <c r="G4155" s="109">
        <v>10500</v>
      </c>
      <c r="H4155" s="109">
        <v>4.32</v>
      </c>
      <c r="I4155" s="109">
        <v>0</v>
      </c>
      <c r="J4155" s="109">
        <f t="shared" si="64"/>
        <v>10504.32</v>
      </c>
    </row>
    <row r="4156" spans="1:10" s="102" customFormat="1" ht="18" customHeight="1" x14ac:dyDescent="0.2">
      <c r="A4156" s="106" t="s">
        <v>32</v>
      </c>
      <c r="B4156" s="106" t="s">
        <v>13</v>
      </c>
      <c r="C4156" s="107">
        <v>9369</v>
      </c>
      <c r="D4156" s="107">
        <v>41912</v>
      </c>
      <c r="E4156" s="107">
        <v>41946</v>
      </c>
      <c r="F4156" s="108">
        <v>41968</v>
      </c>
      <c r="G4156" s="109">
        <v>22000</v>
      </c>
      <c r="H4156" s="109">
        <v>34.22</v>
      </c>
      <c r="I4156" s="109">
        <v>0</v>
      </c>
      <c r="J4156" s="109">
        <f t="shared" si="64"/>
        <v>22034.22</v>
      </c>
    </row>
    <row r="4157" spans="1:10" s="102" customFormat="1" ht="18" customHeight="1" x14ac:dyDescent="0.2">
      <c r="A4157" s="106" t="s">
        <v>32</v>
      </c>
      <c r="B4157" s="106" t="s">
        <v>13</v>
      </c>
      <c r="C4157" s="107">
        <v>17703</v>
      </c>
      <c r="D4157" s="107">
        <v>42635</v>
      </c>
      <c r="E4157" s="107">
        <v>42640</v>
      </c>
      <c r="F4157" s="108">
        <v>42654</v>
      </c>
      <c r="G4157" s="109">
        <v>34500</v>
      </c>
      <c r="H4157" s="109">
        <v>17.96</v>
      </c>
      <c r="I4157" s="109">
        <v>0</v>
      </c>
      <c r="J4157" s="109">
        <f t="shared" si="64"/>
        <v>34517.96</v>
      </c>
    </row>
    <row r="4158" spans="1:10" s="102" customFormat="1" ht="18" customHeight="1" x14ac:dyDescent="0.2">
      <c r="A4158" s="106" t="s">
        <v>32</v>
      </c>
      <c r="B4158" s="106" t="s">
        <v>17</v>
      </c>
      <c r="C4158" s="107">
        <v>13652</v>
      </c>
      <c r="D4158" s="107">
        <v>43319</v>
      </c>
      <c r="E4158" s="107">
        <v>43347</v>
      </c>
      <c r="F4158" s="108">
        <v>43390</v>
      </c>
      <c r="G4158" s="109">
        <v>6000</v>
      </c>
      <c r="H4158" s="109">
        <v>11.67</v>
      </c>
      <c r="I4158" s="109">
        <v>0</v>
      </c>
      <c r="J4158" s="109">
        <f t="shared" si="64"/>
        <v>6011.67</v>
      </c>
    </row>
    <row r="4159" spans="1:10" s="102" customFormat="1" ht="18" customHeight="1" x14ac:dyDescent="0.2">
      <c r="A4159" s="106" t="s">
        <v>31</v>
      </c>
      <c r="B4159" s="106" t="s">
        <v>13</v>
      </c>
      <c r="C4159" s="107">
        <v>23845</v>
      </c>
      <c r="D4159" s="107">
        <v>42449</v>
      </c>
      <c r="E4159" s="107">
        <v>42458</v>
      </c>
      <c r="F4159" s="108">
        <v>42507</v>
      </c>
      <c r="G4159" s="109">
        <v>69000</v>
      </c>
      <c r="H4159" s="109">
        <v>94.52</v>
      </c>
      <c r="I4159" s="109">
        <v>0</v>
      </c>
      <c r="J4159" s="109">
        <f t="shared" si="64"/>
        <v>69094.52</v>
      </c>
    </row>
    <row r="4160" spans="1:10" s="102" customFormat="1" ht="18" customHeight="1" x14ac:dyDescent="0.2">
      <c r="A4160" s="106" t="s">
        <v>33</v>
      </c>
      <c r="B4160" s="106" t="s">
        <v>13</v>
      </c>
      <c r="C4160" s="107">
        <v>23845</v>
      </c>
      <c r="D4160" s="107">
        <v>42449</v>
      </c>
      <c r="E4160" s="107">
        <v>42458</v>
      </c>
      <c r="F4160" s="108">
        <v>42507</v>
      </c>
      <c r="G4160" s="109">
        <v>69000</v>
      </c>
      <c r="H4160" s="109">
        <v>109.64</v>
      </c>
      <c r="I4160" s="109">
        <v>0</v>
      </c>
      <c r="J4160" s="109">
        <f t="shared" si="64"/>
        <v>69109.64</v>
      </c>
    </row>
    <row r="4161" spans="1:10" s="102" customFormat="1" ht="18" customHeight="1" x14ac:dyDescent="0.2">
      <c r="A4161" s="106" t="s">
        <v>170</v>
      </c>
      <c r="B4161" s="106" t="s">
        <v>13</v>
      </c>
      <c r="C4161" s="107">
        <v>23845</v>
      </c>
      <c r="D4161" s="107">
        <v>42449</v>
      </c>
      <c r="E4161" s="107">
        <v>42458</v>
      </c>
      <c r="F4161" s="108">
        <v>42507</v>
      </c>
      <c r="G4161" s="109">
        <v>207000</v>
      </c>
      <c r="H4161" s="109">
        <v>328.93</v>
      </c>
      <c r="I4161" s="109">
        <v>0</v>
      </c>
      <c r="J4161" s="109">
        <f t="shared" si="64"/>
        <v>207328.93</v>
      </c>
    </row>
    <row r="4162" spans="1:10" s="102" customFormat="1" ht="18" customHeight="1" x14ac:dyDescent="0.2">
      <c r="A4162" s="106" t="s">
        <v>32</v>
      </c>
      <c r="B4162" s="106" t="s">
        <v>13</v>
      </c>
      <c r="C4162" s="107">
        <v>9337</v>
      </c>
      <c r="D4162" s="107">
        <v>41690</v>
      </c>
      <c r="E4162" s="107">
        <v>41697</v>
      </c>
      <c r="F4162" s="108">
        <v>41746</v>
      </c>
      <c r="G4162" s="109">
        <v>9500</v>
      </c>
      <c r="H4162" s="109">
        <v>14.78</v>
      </c>
      <c r="I4162" s="109">
        <v>0</v>
      </c>
      <c r="J4162" s="109">
        <f t="shared" si="64"/>
        <v>9514.7800000000007</v>
      </c>
    </row>
    <row r="4163" spans="1:10" s="102" customFormat="1" ht="18" customHeight="1" x14ac:dyDescent="0.2">
      <c r="A4163" s="106" t="s">
        <v>32</v>
      </c>
      <c r="B4163" s="106" t="s">
        <v>13</v>
      </c>
      <c r="C4163" s="107">
        <v>23299</v>
      </c>
      <c r="D4163" s="107">
        <v>42959</v>
      </c>
      <c r="E4163" s="107">
        <v>42971</v>
      </c>
      <c r="F4163" s="108">
        <v>43209</v>
      </c>
      <c r="G4163" s="109">
        <v>52000</v>
      </c>
      <c r="H4163" s="109">
        <v>356.16</v>
      </c>
      <c r="I4163" s="109">
        <v>0</v>
      </c>
      <c r="J4163" s="109">
        <f t="shared" si="64"/>
        <v>52356.160000000003</v>
      </c>
    </row>
    <row r="4164" spans="1:10" s="102" customFormat="1" ht="18" customHeight="1" x14ac:dyDescent="0.2">
      <c r="A4164" s="106" t="s">
        <v>35</v>
      </c>
      <c r="B4164" s="106" t="s">
        <v>13</v>
      </c>
      <c r="C4164" s="107">
        <v>23299</v>
      </c>
      <c r="D4164" s="107">
        <v>42959</v>
      </c>
      <c r="E4164" s="107">
        <v>42971</v>
      </c>
      <c r="F4164" s="108">
        <v>43209</v>
      </c>
      <c r="G4164" s="109">
        <v>52000</v>
      </c>
      <c r="H4164" s="109">
        <v>356.16</v>
      </c>
      <c r="I4164" s="109">
        <v>0</v>
      </c>
      <c r="J4164" s="109">
        <f t="shared" si="64"/>
        <v>52356.160000000003</v>
      </c>
    </row>
    <row r="4165" spans="1:10" s="102" customFormat="1" ht="18" customHeight="1" x14ac:dyDescent="0.2">
      <c r="A4165" s="106" t="s">
        <v>173</v>
      </c>
      <c r="B4165" s="106" t="s">
        <v>13</v>
      </c>
      <c r="C4165" s="107">
        <v>23299</v>
      </c>
      <c r="D4165" s="107">
        <v>42959</v>
      </c>
      <c r="E4165" s="107">
        <v>42971</v>
      </c>
      <c r="F4165" s="108">
        <v>43209</v>
      </c>
      <c r="G4165" s="109">
        <v>156000</v>
      </c>
      <c r="H4165" s="109">
        <v>1068.5</v>
      </c>
      <c r="I4165" s="109">
        <v>0</v>
      </c>
      <c r="J4165" s="109">
        <f t="shared" si="64"/>
        <v>157068.5</v>
      </c>
    </row>
    <row r="4166" spans="1:10" s="102" customFormat="1" ht="18" customHeight="1" x14ac:dyDescent="0.2">
      <c r="A4166" s="106" t="s">
        <v>32</v>
      </c>
      <c r="B4166" s="106" t="s">
        <v>17</v>
      </c>
      <c r="C4166" s="107">
        <v>10312</v>
      </c>
      <c r="D4166" s="107">
        <v>43036</v>
      </c>
      <c r="E4166" s="107">
        <v>43046</v>
      </c>
      <c r="F4166" s="108">
        <v>43131</v>
      </c>
      <c r="G4166" s="109">
        <v>11000</v>
      </c>
      <c r="H4166" s="109">
        <v>23.66</v>
      </c>
      <c r="I4166" s="109">
        <v>0</v>
      </c>
      <c r="J4166" s="109">
        <f t="shared" si="64"/>
        <v>11023.66</v>
      </c>
    </row>
    <row r="4167" spans="1:10" s="102" customFormat="1" ht="18" customHeight="1" x14ac:dyDescent="0.2">
      <c r="A4167" s="106" t="s">
        <v>32</v>
      </c>
      <c r="B4167" s="106" t="s">
        <v>13</v>
      </c>
      <c r="C4167" s="107">
        <v>9061</v>
      </c>
      <c r="D4167" s="107">
        <v>42357</v>
      </c>
      <c r="E4167" s="107">
        <v>42382</v>
      </c>
      <c r="F4167" s="108">
        <v>42405</v>
      </c>
      <c r="G4167" s="109">
        <v>12500</v>
      </c>
      <c r="H4167" s="109">
        <v>16.670000000000002</v>
      </c>
      <c r="I4167" s="109">
        <v>0</v>
      </c>
      <c r="J4167" s="109">
        <f t="shared" si="64"/>
        <v>12516.67</v>
      </c>
    </row>
    <row r="4168" spans="1:10" s="102" customFormat="1" ht="18" customHeight="1" x14ac:dyDescent="0.2">
      <c r="A4168" s="106" t="s">
        <v>31</v>
      </c>
      <c r="B4168" s="106" t="s">
        <v>17</v>
      </c>
      <c r="C4168" s="107">
        <v>17278</v>
      </c>
      <c r="D4168" s="107">
        <v>41765</v>
      </c>
      <c r="E4168" s="107">
        <v>41771</v>
      </c>
      <c r="F4168" s="108">
        <v>41858</v>
      </c>
      <c r="G4168" s="109">
        <v>60000</v>
      </c>
      <c r="H4168" s="109">
        <v>154.97999999999999</v>
      </c>
      <c r="I4168" s="109">
        <v>0</v>
      </c>
      <c r="J4168" s="109">
        <f t="shared" si="64"/>
        <v>60154.98</v>
      </c>
    </row>
    <row r="4169" spans="1:10" s="102" customFormat="1" ht="18" customHeight="1" x14ac:dyDescent="0.2">
      <c r="A4169" s="106" t="s">
        <v>33</v>
      </c>
      <c r="B4169" s="106" t="s">
        <v>17</v>
      </c>
      <c r="C4169" s="107">
        <v>17278</v>
      </c>
      <c r="D4169" s="107">
        <v>41765</v>
      </c>
      <c r="E4169" s="107">
        <v>41771</v>
      </c>
      <c r="F4169" s="108">
        <v>41858</v>
      </c>
      <c r="G4169" s="109">
        <v>60000</v>
      </c>
      <c r="H4169" s="109">
        <v>154.97999999999999</v>
      </c>
      <c r="I4169" s="109">
        <v>0</v>
      </c>
      <c r="J4169" s="109">
        <f t="shared" ref="J4169:J4232" si="65">+G4169+H4169+I4169</f>
        <v>60154.98</v>
      </c>
    </row>
    <row r="4170" spans="1:10" s="102" customFormat="1" ht="18" customHeight="1" x14ac:dyDescent="0.2">
      <c r="A4170" s="106" t="s">
        <v>170</v>
      </c>
      <c r="B4170" s="106" t="s">
        <v>17</v>
      </c>
      <c r="C4170" s="107">
        <v>17278</v>
      </c>
      <c r="D4170" s="107">
        <v>41765</v>
      </c>
      <c r="E4170" s="107">
        <v>41771</v>
      </c>
      <c r="F4170" s="108">
        <v>41858</v>
      </c>
      <c r="G4170" s="109">
        <v>60000</v>
      </c>
      <c r="H4170" s="109">
        <v>154.97999999999999</v>
      </c>
      <c r="I4170" s="109">
        <v>0</v>
      </c>
      <c r="J4170" s="109">
        <f t="shared" si="65"/>
        <v>60154.98</v>
      </c>
    </row>
    <row r="4171" spans="1:10" s="102" customFormat="1" ht="18" customHeight="1" x14ac:dyDescent="0.2">
      <c r="A4171" s="106" t="s">
        <v>32</v>
      </c>
      <c r="B4171" s="106" t="s">
        <v>13</v>
      </c>
      <c r="C4171" s="107">
        <v>8124</v>
      </c>
      <c r="D4171" s="107">
        <v>42147</v>
      </c>
      <c r="E4171" s="107">
        <v>42170</v>
      </c>
      <c r="F4171" s="108">
        <v>42192</v>
      </c>
      <c r="G4171" s="109">
        <v>10000</v>
      </c>
      <c r="H4171" s="109">
        <v>12.5</v>
      </c>
      <c r="I4171" s="109">
        <v>0</v>
      </c>
      <c r="J4171" s="109">
        <f t="shared" si="65"/>
        <v>10012.5</v>
      </c>
    </row>
    <row r="4172" spans="1:10" s="102" customFormat="1" ht="18" customHeight="1" x14ac:dyDescent="0.2">
      <c r="A4172" s="106" t="s">
        <v>32</v>
      </c>
      <c r="B4172" s="106" t="s">
        <v>13</v>
      </c>
      <c r="C4172" s="107">
        <v>9886</v>
      </c>
      <c r="D4172" s="107">
        <v>42106</v>
      </c>
      <c r="E4172" s="107">
        <v>42114</v>
      </c>
      <c r="F4172" s="108">
        <v>42124</v>
      </c>
      <c r="G4172" s="109">
        <v>18000</v>
      </c>
      <c r="H4172" s="109">
        <v>9</v>
      </c>
      <c r="I4172" s="109">
        <v>0</v>
      </c>
      <c r="J4172" s="109">
        <f t="shared" si="65"/>
        <v>18009</v>
      </c>
    </row>
    <row r="4173" spans="1:10" s="102" customFormat="1" ht="18" customHeight="1" x14ac:dyDescent="0.2">
      <c r="A4173" s="106" t="s">
        <v>37</v>
      </c>
      <c r="B4173" s="106" t="s">
        <v>13</v>
      </c>
      <c r="C4173" s="107">
        <v>18822</v>
      </c>
      <c r="D4173" s="107">
        <v>43188</v>
      </c>
      <c r="E4173" s="107">
        <v>43217</v>
      </c>
      <c r="F4173" s="108">
        <v>43277</v>
      </c>
      <c r="G4173" s="109">
        <v>10000</v>
      </c>
      <c r="H4173" s="109">
        <v>24.38</v>
      </c>
      <c r="I4173" s="109">
        <v>0</v>
      </c>
      <c r="J4173" s="109">
        <f t="shared" si="65"/>
        <v>10024.379999999999</v>
      </c>
    </row>
    <row r="4174" spans="1:10" s="102" customFormat="1" ht="18" customHeight="1" x14ac:dyDescent="0.2">
      <c r="A4174" s="106" t="s">
        <v>32</v>
      </c>
      <c r="B4174" s="106" t="s">
        <v>13</v>
      </c>
      <c r="C4174" s="107">
        <v>11427</v>
      </c>
      <c r="D4174" s="107">
        <v>41929</v>
      </c>
      <c r="E4174" s="107">
        <v>41935</v>
      </c>
      <c r="F4174" s="108">
        <v>41953</v>
      </c>
      <c r="G4174" s="109">
        <v>25000</v>
      </c>
      <c r="H4174" s="109">
        <v>16.670000000000002</v>
      </c>
      <c r="I4174" s="109">
        <v>0</v>
      </c>
      <c r="J4174" s="109">
        <f t="shared" si="65"/>
        <v>25016.67</v>
      </c>
    </row>
    <row r="4175" spans="1:10" s="102" customFormat="1" ht="18" customHeight="1" x14ac:dyDescent="0.2">
      <c r="A4175" s="106" t="s">
        <v>32</v>
      </c>
      <c r="B4175" s="106" t="s">
        <v>17</v>
      </c>
      <c r="C4175" s="107">
        <v>15421</v>
      </c>
      <c r="D4175" s="107">
        <v>42103</v>
      </c>
      <c r="E4175" s="107">
        <v>42122</v>
      </c>
      <c r="F4175" s="108">
        <v>42157</v>
      </c>
      <c r="G4175" s="109">
        <v>12500</v>
      </c>
      <c r="H4175" s="109">
        <v>18.739999999999998</v>
      </c>
      <c r="I4175" s="109">
        <v>0</v>
      </c>
      <c r="J4175" s="109">
        <f t="shared" si="65"/>
        <v>12518.74</v>
      </c>
    </row>
    <row r="4176" spans="1:10" s="102" customFormat="1" ht="18" customHeight="1" x14ac:dyDescent="0.2">
      <c r="A4176" s="106" t="s">
        <v>32</v>
      </c>
      <c r="B4176" s="106" t="s">
        <v>13</v>
      </c>
      <c r="C4176" s="107">
        <v>13642</v>
      </c>
      <c r="D4176" s="107">
        <v>43021</v>
      </c>
      <c r="E4176" s="107">
        <v>43054</v>
      </c>
      <c r="F4176" s="108">
        <v>43069</v>
      </c>
      <c r="G4176" s="109">
        <v>20500</v>
      </c>
      <c r="H4176" s="109">
        <v>26.96</v>
      </c>
      <c r="I4176" s="109">
        <v>0</v>
      </c>
      <c r="J4176" s="109">
        <f t="shared" si="65"/>
        <v>20526.96</v>
      </c>
    </row>
    <row r="4177" spans="1:10" s="102" customFormat="1" ht="18" customHeight="1" x14ac:dyDescent="0.2">
      <c r="A4177" s="106" t="s">
        <v>32</v>
      </c>
      <c r="B4177" s="106" t="s">
        <v>17</v>
      </c>
      <c r="C4177" s="107">
        <v>8216</v>
      </c>
      <c r="D4177" s="107">
        <v>42977</v>
      </c>
      <c r="E4177" s="107">
        <v>42979</v>
      </c>
      <c r="F4177" s="108">
        <v>42999</v>
      </c>
      <c r="G4177" s="109">
        <v>4500</v>
      </c>
      <c r="H4177" s="109">
        <v>2.71</v>
      </c>
      <c r="I4177" s="109">
        <v>0</v>
      </c>
      <c r="J4177" s="109">
        <f t="shared" si="65"/>
        <v>4502.71</v>
      </c>
    </row>
    <row r="4178" spans="1:10" s="102" customFormat="1" ht="18" customHeight="1" x14ac:dyDescent="0.2">
      <c r="A4178" s="106" t="s">
        <v>32</v>
      </c>
      <c r="B4178" s="106" t="s">
        <v>13</v>
      </c>
      <c r="C4178" s="107">
        <v>18432</v>
      </c>
      <c r="D4178" s="107">
        <v>41808</v>
      </c>
      <c r="E4178" s="107">
        <v>41836</v>
      </c>
      <c r="F4178" s="108">
        <v>41925</v>
      </c>
      <c r="G4178" s="109">
        <v>38000</v>
      </c>
      <c r="H4178" s="109">
        <v>123.5</v>
      </c>
      <c r="I4178" s="109">
        <v>0</v>
      </c>
      <c r="J4178" s="109">
        <f t="shared" si="65"/>
        <v>38123.5</v>
      </c>
    </row>
    <row r="4179" spans="1:10" s="102" customFormat="1" ht="18" customHeight="1" x14ac:dyDescent="0.2">
      <c r="A4179" s="106" t="s">
        <v>35</v>
      </c>
      <c r="B4179" s="106" t="s">
        <v>13</v>
      </c>
      <c r="C4179" s="107">
        <v>18432</v>
      </c>
      <c r="D4179" s="107">
        <v>41808</v>
      </c>
      <c r="E4179" s="107">
        <v>41836</v>
      </c>
      <c r="F4179" s="108">
        <v>41925</v>
      </c>
      <c r="G4179" s="109">
        <v>38000</v>
      </c>
      <c r="H4179" s="109">
        <v>123.5</v>
      </c>
      <c r="I4179" s="109">
        <v>0</v>
      </c>
      <c r="J4179" s="109">
        <f t="shared" si="65"/>
        <v>38123.5</v>
      </c>
    </row>
    <row r="4180" spans="1:10" s="102" customFormat="1" ht="18" customHeight="1" x14ac:dyDescent="0.2">
      <c r="A4180" s="106" t="s">
        <v>39</v>
      </c>
      <c r="B4180" s="106" t="s">
        <v>13</v>
      </c>
      <c r="C4180" s="107">
        <v>18432</v>
      </c>
      <c r="D4180" s="107">
        <v>41808</v>
      </c>
      <c r="E4180" s="107">
        <v>41836</v>
      </c>
      <c r="F4180" s="108">
        <v>41925</v>
      </c>
      <c r="G4180" s="109">
        <v>38000</v>
      </c>
      <c r="H4180" s="109">
        <v>123.5</v>
      </c>
      <c r="I4180" s="109">
        <v>0</v>
      </c>
      <c r="J4180" s="109">
        <f t="shared" si="65"/>
        <v>38123.5</v>
      </c>
    </row>
    <row r="4181" spans="1:10" s="102" customFormat="1" ht="18" customHeight="1" x14ac:dyDescent="0.2">
      <c r="A4181" s="106" t="s">
        <v>32</v>
      </c>
      <c r="B4181" s="106" t="s">
        <v>13</v>
      </c>
      <c r="C4181" s="107">
        <v>11353</v>
      </c>
      <c r="D4181" s="107">
        <v>41727</v>
      </c>
      <c r="E4181" s="107">
        <v>41731</v>
      </c>
      <c r="F4181" s="108">
        <v>41743</v>
      </c>
      <c r="G4181" s="109">
        <v>15500</v>
      </c>
      <c r="H4181" s="109">
        <v>6.89</v>
      </c>
      <c r="I4181" s="109">
        <v>0</v>
      </c>
      <c r="J4181" s="109">
        <f t="shared" si="65"/>
        <v>15506.89</v>
      </c>
    </row>
    <row r="4182" spans="1:10" s="102" customFormat="1" ht="18" customHeight="1" x14ac:dyDescent="0.2">
      <c r="A4182" s="106" t="s">
        <v>32</v>
      </c>
      <c r="B4182" s="106" t="s">
        <v>13</v>
      </c>
      <c r="C4182" s="107">
        <v>14037</v>
      </c>
      <c r="D4182" s="107">
        <v>42133</v>
      </c>
      <c r="E4182" s="107">
        <v>42163</v>
      </c>
      <c r="F4182" s="108">
        <v>42187</v>
      </c>
      <c r="G4182" s="109">
        <v>15000</v>
      </c>
      <c r="H4182" s="109">
        <v>22.5</v>
      </c>
      <c r="I4182" s="109">
        <v>0</v>
      </c>
      <c r="J4182" s="109">
        <f t="shared" si="65"/>
        <v>15022.5</v>
      </c>
    </row>
    <row r="4183" spans="1:10" s="102" customFormat="1" ht="18" customHeight="1" x14ac:dyDescent="0.2">
      <c r="A4183" s="106" t="s">
        <v>32</v>
      </c>
      <c r="B4183" s="106" t="s">
        <v>17</v>
      </c>
      <c r="C4183" s="107">
        <v>17554</v>
      </c>
      <c r="D4183" s="107">
        <v>43391</v>
      </c>
      <c r="E4183" s="107">
        <v>43403</v>
      </c>
      <c r="F4183" s="108">
        <v>43413</v>
      </c>
      <c r="G4183" s="109">
        <v>19500</v>
      </c>
      <c r="H4183" s="109">
        <v>11.75</v>
      </c>
      <c r="I4183" s="109">
        <v>0</v>
      </c>
      <c r="J4183" s="109">
        <f t="shared" si="65"/>
        <v>19511.75</v>
      </c>
    </row>
    <row r="4184" spans="1:10" s="102" customFormat="1" ht="18" customHeight="1" x14ac:dyDescent="0.2">
      <c r="A4184" s="106" t="s">
        <v>32</v>
      </c>
      <c r="B4184" s="106" t="s">
        <v>17</v>
      </c>
      <c r="C4184" s="107">
        <v>21828</v>
      </c>
      <c r="D4184" s="107">
        <v>42605</v>
      </c>
      <c r="E4184" s="107">
        <v>42606</v>
      </c>
      <c r="F4184" s="108">
        <v>42629</v>
      </c>
      <c r="G4184" s="109">
        <v>39000</v>
      </c>
      <c r="H4184" s="109">
        <v>25.64</v>
      </c>
      <c r="I4184" s="109">
        <v>0</v>
      </c>
      <c r="J4184" s="109">
        <f t="shared" si="65"/>
        <v>39025.64</v>
      </c>
    </row>
    <row r="4185" spans="1:10" s="102" customFormat="1" ht="18" customHeight="1" x14ac:dyDescent="0.2">
      <c r="A4185" s="106" t="s">
        <v>35</v>
      </c>
      <c r="B4185" s="106" t="s">
        <v>17</v>
      </c>
      <c r="C4185" s="107">
        <v>21828</v>
      </c>
      <c r="D4185" s="107">
        <v>42572</v>
      </c>
      <c r="E4185" s="107">
        <v>42572</v>
      </c>
      <c r="F4185" s="108">
        <v>42578</v>
      </c>
      <c r="G4185" s="109">
        <v>39000</v>
      </c>
      <c r="H4185" s="109">
        <v>0</v>
      </c>
      <c r="I4185" s="109">
        <v>0</v>
      </c>
      <c r="J4185" s="109">
        <f t="shared" si="65"/>
        <v>39000</v>
      </c>
    </row>
    <row r="4186" spans="1:10" s="102" customFormat="1" ht="18" customHeight="1" x14ac:dyDescent="0.2">
      <c r="A4186" s="106" t="s">
        <v>32</v>
      </c>
      <c r="B4186" s="106" t="s">
        <v>17</v>
      </c>
      <c r="C4186" s="107">
        <v>16542</v>
      </c>
      <c r="D4186" s="107">
        <v>42957</v>
      </c>
      <c r="E4186" s="107">
        <v>42978</v>
      </c>
      <c r="F4186" s="108">
        <v>43451</v>
      </c>
      <c r="G4186" s="109">
        <v>14500</v>
      </c>
      <c r="H4186" s="109">
        <v>103.29</v>
      </c>
      <c r="I4186" s="109">
        <v>0</v>
      </c>
      <c r="J4186" s="109">
        <f t="shared" si="65"/>
        <v>14603.29</v>
      </c>
    </row>
    <row r="4187" spans="1:10" s="102" customFormat="1" ht="18" customHeight="1" x14ac:dyDescent="0.2">
      <c r="A4187" s="106" t="s">
        <v>32</v>
      </c>
      <c r="B4187" s="106" t="s">
        <v>13</v>
      </c>
      <c r="C4187" s="107">
        <v>10627</v>
      </c>
      <c r="D4187" s="107">
        <v>42542</v>
      </c>
      <c r="E4187" s="107">
        <v>42564</v>
      </c>
      <c r="F4187" s="108">
        <v>42612</v>
      </c>
      <c r="G4187" s="109">
        <v>34000</v>
      </c>
      <c r="H4187" s="109">
        <v>65.209999999999994</v>
      </c>
      <c r="I4187" s="109">
        <v>0</v>
      </c>
      <c r="J4187" s="109">
        <f t="shared" si="65"/>
        <v>34065.21</v>
      </c>
    </row>
    <row r="4188" spans="1:10" s="102" customFormat="1" ht="18" customHeight="1" x14ac:dyDescent="0.2">
      <c r="A4188" s="106" t="s">
        <v>32</v>
      </c>
      <c r="B4188" s="106" t="s">
        <v>13</v>
      </c>
      <c r="C4188" s="107">
        <v>10254</v>
      </c>
      <c r="D4188" s="107">
        <v>42667</v>
      </c>
      <c r="E4188" s="107">
        <v>42689</v>
      </c>
      <c r="F4188" s="108">
        <v>42738</v>
      </c>
      <c r="G4188" s="109">
        <v>13500</v>
      </c>
      <c r="H4188" s="109">
        <v>26.26</v>
      </c>
      <c r="I4188" s="109">
        <v>0</v>
      </c>
      <c r="J4188" s="109">
        <f t="shared" si="65"/>
        <v>13526.26</v>
      </c>
    </row>
    <row r="4189" spans="1:10" s="102" customFormat="1" ht="18" customHeight="1" x14ac:dyDescent="0.2">
      <c r="A4189" s="106" t="s">
        <v>32</v>
      </c>
      <c r="B4189" s="106" t="s">
        <v>13</v>
      </c>
      <c r="C4189" s="107">
        <v>11323</v>
      </c>
      <c r="D4189" s="107">
        <v>41896</v>
      </c>
      <c r="E4189" s="107">
        <v>41906</v>
      </c>
      <c r="F4189" s="108">
        <v>41927</v>
      </c>
      <c r="G4189" s="109">
        <v>21500</v>
      </c>
      <c r="H4189" s="109">
        <v>18.52</v>
      </c>
      <c r="I4189" s="109">
        <v>0</v>
      </c>
      <c r="J4189" s="109">
        <f t="shared" si="65"/>
        <v>21518.52</v>
      </c>
    </row>
    <row r="4190" spans="1:10" s="102" customFormat="1" ht="18" customHeight="1" x14ac:dyDescent="0.2">
      <c r="A4190" s="106" t="s">
        <v>32</v>
      </c>
      <c r="B4190" s="106" t="s">
        <v>13</v>
      </c>
      <c r="C4190" s="107">
        <v>10081</v>
      </c>
      <c r="D4190" s="107">
        <v>43440</v>
      </c>
      <c r="E4190" s="107">
        <v>43445</v>
      </c>
      <c r="F4190" s="108">
        <v>43474</v>
      </c>
      <c r="G4190" s="109">
        <v>11500</v>
      </c>
      <c r="H4190" s="109">
        <v>9.9300000000000015</v>
      </c>
      <c r="I4190" s="109">
        <v>0</v>
      </c>
      <c r="J4190" s="109">
        <f t="shared" si="65"/>
        <v>11509.93</v>
      </c>
    </row>
    <row r="4191" spans="1:10" s="102" customFormat="1" ht="18" customHeight="1" x14ac:dyDescent="0.2">
      <c r="A4191" s="106" t="s">
        <v>32</v>
      </c>
      <c r="B4191" s="106" t="s">
        <v>13</v>
      </c>
      <c r="C4191" s="107">
        <v>14957</v>
      </c>
      <c r="D4191" s="107">
        <v>43259</v>
      </c>
      <c r="E4191" s="107">
        <v>43279</v>
      </c>
      <c r="F4191" s="108">
        <v>43305</v>
      </c>
      <c r="G4191" s="109">
        <v>24000</v>
      </c>
      <c r="H4191" s="109">
        <v>26.95</v>
      </c>
      <c r="I4191" s="109">
        <v>0</v>
      </c>
      <c r="J4191" s="109">
        <f t="shared" si="65"/>
        <v>24026.95</v>
      </c>
    </row>
    <row r="4192" spans="1:10" s="102" customFormat="1" ht="18" customHeight="1" x14ac:dyDescent="0.2">
      <c r="A4192" s="106" t="s">
        <v>32</v>
      </c>
      <c r="B4192" s="106" t="s">
        <v>17</v>
      </c>
      <c r="C4192" s="107">
        <v>10867</v>
      </c>
      <c r="D4192" s="107">
        <v>41867</v>
      </c>
      <c r="E4192" s="107">
        <v>41887</v>
      </c>
      <c r="F4192" s="108">
        <v>41941</v>
      </c>
      <c r="G4192" s="109">
        <v>11000</v>
      </c>
      <c r="H4192" s="109">
        <v>22.61</v>
      </c>
      <c r="I4192" s="109">
        <v>0</v>
      </c>
      <c r="J4192" s="109">
        <f t="shared" si="65"/>
        <v>11022.61</v>
      </c>
    </row>
    <row r="4193" spans="1:10" s="102" customFormat="1" ht="18" customHeight="1" x14ac:dyDescent="0.2">
      <c r="A4193" s="106" t="s">
        <v>40</v>
      </c>
      <c r="B4193" s="106" t="s">
        <v>17</v>
      </c>
      <c r="C4193" s="107">
        <v>43165</v>
      </c>
      <c r="D4193" s="107">
        <v>43188</v>
      </c>
      <c r="E4193" s="107">
        <v>43195</v>
      </c>
      <c r="F4193" s="108">
        <v>43231</v>
      </c>
      <c r="G4193" s="109">
        <v>10000</v>
      </c>
      <c r="H4193" s="109">
        <f>5.89+5.89</f>
        <v>11.78</v>
      </c>
      <c r="I4193" s="109">
        <v>0</v>
      </c>
      <c r="J4193" s="109">
        <f t="shared" si="65"/>
        <v>10011.780000000001</v>
      </c>
    </row>
    <row r="4194" spans="1:10" s="102" customFormat="1" ht="18" customHeight="1" x14ac:dyDescent="0.2">
      <c r="A4194" s="106" t="s">
        <v>32</v>
      </c>
      <c r="B4194" s="106" t="s">
        <v>17</v>
      </c>
      <c r="C4194" s="107">
        <v>14180</v>
      </c>
      <c r="D4194" s="107">
        <v>42886</v>
      </c>
      <c r="E4194" s="107">
        <v>42891</v>
      </c>
      <c r="F4194" s="108">
        <v>42900</v>
      </c>
      <c r="G4194" s="109">
        <v>10000</v>
      </c>
      <c r="H4194" s="109">
        <v>3.84</v>
      </c>
      <c r="I4194" s="109">
        <v>0</v>
      </c>
      <c r="J4194" s="109">
        <f t="shared" si="65"/>
        <v>10003.84</v>
      </c>
    </row>
    <row r="4195" spans="1:10" s="102" customFormat="1" ht="18" customHeight="1" x14ac:dyDescent="0.2">
      <c r="A4195" s="106" t="s">
        <v>32</v>
      </c>
      <c r="B4195" s="106" t="s">
        <v>13</v>
      </c>
      <c r="C4195" s="107">
        <v>13661</v>
      </c>
      <c r="D4195" s="107">
        <v>43157</v>
      </c>
      <c r="E4195" s="107">
        <v>43172</v>
      </c>
      <c r="F4195" s="108">
        <v>43187</v>
      </c>
      <c r="G4195" s="109">
        <v>11500</v>
      </c>
      <c r="H4195" s="109">
        <v>8.3500000000000014</v>
      </c>
      <c r="I4195" s="109">
        <v>0</v>
      </c>
      <c r="J4195" s="109">
        <f t="shared" si="65"/>
        <v>11508.35</v>
      </c>
    </row>
    <row r="4196" spans="1:10" s="102" customFormat="1" ht="18" customHeight="1" x14ac:dyDescent="0.2">
      <c r="A4196" s="106" t="s">
        <v>32</v>
      </c>
      <c r="B4196" s="106" t="s">
        <v>13</v>
      </c>
      <c r="C4196" s="107">
        <v>13008</v>
      </c>
      <c r="D4196" s="107">
        <v>42138</v>
      </c>
      <c r="E4196" s="107">
        <v>42151</v>
      </c>
      <c r="F4196" s="108">
        <v>42165</v>
      </c>
      <c r="G4196" s="109">
        <v>21000</v>
      </c>
      <c r="H4196" s="109">
        <v>15.75</v>
      </c>
      <c r="I4196" s="109">
        <v>0</v>
      </c>
      <c r="J4196" s="109">
        <f t="shared" si="65"/>
        <v>21015.75</v>
      </c>
    </row>
    <row r="4197" spans="1:10" s="102" customFormat="1" ht="18" customHeight="1" x14ac:dyDescent="0.2">
      <c r="A4197" s="106" t="s">
        <v>32</v>
      </c>
      <c r="B4197" s="106" t="s">
        <v>17</v>
      </c>
      <c r="C4197" s="107">
        <v>16047</v>
      </c>
      <c r="D4197" s="107">
        <v>43292</v>
      </c>
      <c r="E4197" s="107">
        <v>43300</v>
      </c>
      <c r="F4197" s="108">
        <v>43313</v>
      </c>
      <c r="G4197" s="109">
        <v>14500</v>
      </c>
      <c r="H4197" s="109">
        <v>8.34</v>
      </c>
      <c r="I4197" s="109">
        <v>0</v>
      </c>
      <c r="J4197" s="109">
        <f t="shared" si="65"/>
        <v>14508.34</v>
      </c>
    </row>
    <row r="4198" spans="1:10" s="102" customFormat="1" ht="18" customHeight="1" x14ac:dyDescent="0.2">
      <c r="A4198" s="106" t="s">
        <v>32</v>
      </c>
      <c r="B4198" s="106" t="s">
        <v>13</v>
      </c>
      <c r="C4198" s="107">
        <v>15461</v>
      </c>
      <c r="D4198" s="107">
        <v>42352</v>
      </c>
      <c r="E4198" s="107">
        <v>42382</v>
      </c>
      <c r="F4198" s="108">
        <v>42411</v>
      </c>
      <c r="G4198" s="109">
        <v>33500</v>
      </c>
      <c r="H4198" s="109">
        <v>54.9</v>
      </c>
      <c r="I4198" s="109">
        <v>0</v>
      </c>
      <c r="J4198" s="109">
        <f t="shared" si="65"/>
        <v>33554.9</v>
      </c>
    </row>
    <row r="4199" spans="1:10" s="102" customFormat="1" ht="18" customHeight="1" x14ac:dyDescent="0.2">
      <c r="A4199" s="106" t="s">
        <v>32</v>
      </c>
      <c r="B4199" s="106" t="s">
        <v>17</v>
      </c>
      <c r="C4199" s="107">
        <v>8105</v>
      </c>
      <c r="D4199" s="107">
        <v>42564</v>
      </c>
      <c r="E4199" s="107">
        <v>42591</v>
      </c>
      <c r="F4199" s="108">
        <v>42688</v>
      </c>
      <c r="G4199" s="109">
        <v>6000</v>
      </c>
      <c r="H4199" s="109">
        <v>20.05</v>
      </c>
      <c r="I4199" s="109">
        <v>0</v>
      </c>
      <c r="J4199" s="109">
        <f t="shared" si="65"/>
        <v>6020.05</v>
      </c>
    </row>
    <row r="4200" spans="1:10" s="102" customFormat="1" ht="18" customHeight="1" x14ac:dyDescent="0.2">
      <c r="A4200" s="106" t="s">
        <v>32</v>
      </c>
      <c r="B4200" s="106" t="s">
        <v>17</v>
      </c>
      <c r="C4200" s="107">
        <v>20672</v>
      </c>
      <c r="D4200" s="107">
        <v>42468</v>
      </c>
      <c r="E4200" s="107">
        <v>42501</v>
      </c>
      <c r="F4200" s="108">
        <v>42516</v>
      </c>
      <c r="G4200" s="109">
        <v>67000</v>
      </c>
      <c r="H4200" s="109">
        <v>88.11</v>
      </c>
      <c r="I4200" s="109">
        <v>0</v>
      </c>
      <c r="J4200" s="109">
        <f t="shared" si="65"/>
        <v>67088.11</v>
      </c>
    </row>
    <row r="4201" spans="1:10" s="102" customFormat="1" ht="18" customHeight="1" x14ac:dyDescent="0.2">
      <c r="A4201" s="106" t="s">
        <v>32</v>
      </c>
      <c r="B4201" s="106" t="s">
        <v>13</v>
      </c>
      <c r="C4201" s="107">
        <v>10394</v>
      </c>
      <c r="D4201" s="107">
        <v>42635</v>
      </c>
      <c r="E4201" s="107">
        <v>42640</v>
      </c>
      <c r="F4201" s="108">
        <v>42667</v>
      </c>
      <c r="G4201" s="109">
        <v>16000</v>
      </c>
      <c r="H4201" s="109">
        <v>14.03</v>
      </c>
      <c r="I4201" s="109">
        <v>0</v>
      </c>
      <c r="J4201" s="109">
        <f t="shared" si="65"/>
        <v>16014.03</v>
      </c>
    </row>
    <row r="4202" spans="1:10" s="102" customFormat="1" ht="18" customHeight="1" x14ac:dyDescent="0.2">
      <c r="A4202" s="106" t="s">
        <v>31</v>
      </c>
      <c r="B4202" s="106" t="s">
        <v>13</v>
      </c>
      <c r="C4202" s="107">
        <v>26195</v>
      </c>
      <c r="D4202" s="107">
        <v>42591</v>
      </c>
      <c r="E4202" s="107">
        <v>42591</v>
      </c>
      <c r="F4202" s="108">
        <v>42606</v>
      </c>
      <c r="G4202" s="109">
        <v>34000</v>
      </c>
      <c r="H4202" s="109">
        <v>0</v>
      </c>
      <c r="I4202" s="109">
        <v>0</v>
      </c>
      <c r="J4202" s="109">
        <f t="shared" si="65"/>
        <v>34000</v>
      </c>
    </row>
    <row r="4203" spans="1:10" s="102" customFormat="1" ht="18" customHeight="1" x14ac:dyDescent="0.2">
      <c r="A4203" s="106" t="s">
        <v>32</v>
      </c>
      <c r="B4203" s="106" t="s">
        <v>13</v>
      </c>
      <c r="C4203" s="107">
        <v>10111</v>
      </c>
      <c r="D4203" s="107">
        <v>42756</v>
      </c>
      <c r="E4203" s="107">
        <v>42765</v>
      </c>
      <c r="F4203" s="108">
        <v>42782</v>
      </c>
      <c r="G4203" s="109">
        <v>9000</v>
      </c>
      <c r="H4203" s="109">
        <v>6.41</v>
      </c>
      <c r="I4203" s="109">
        <v>0</v>
      </c>
      <c r="J4203" s="109">
        <f t="shared" si="65"/>
        <v>9006.41</v>
      </c>
    </row>
    <row r="4204" spans="1:10" s="102" customFormat="1" ht="18" customHeight="1" x14ac:dyDescent="0.2">
      <c r="A4204" s="106" t="s">
        <v>40</v>
      </c>
      <c r="B4204" s="106" t="s">
        <v>17</v>
      </c>
      <c r="C4204" s="107">
        <v>41867</v>
      </c>
      <c r="D4204" s="107">
        <v>41989</v>
      </c>
      <c r="E4204" s="107">
        <v>42018</v>
      </c>
      <c r="F4204" s="108">
        <v>42024</v>
      </c>
      <c r="G4204" s="109">
        <v>5000</v>
      </c>
      <c r="H4204" s="109">
        <v>4.8600000000000003</v>
      </c>
      <c r="I4204" s="109">
        <v>0</v>
      </c>
      <c r="J4204" s="109">
        <f t="shared" si="65"/>
        <v>5004.8599999999997</v>
      </c>
    </row>
    <row r="4205" spans="1:10" s="102" customFormat="1" ht="18" customHeight="1" x14ac:dyDescent="0.2">
      <c r="A4205" s="106" t="s">
        <v>32</v>
      </c>
      <c r="B4205" s="106" t="s">
        <v>13</v>
      </c>
      <c r="C4205" s="107">
        <v>11791</v>
      </c>
      <c r="D4205" s="107">
        <v>42437</v>
      </c>
      <c r="E4205" s="107">
        <v>42466</v>
      </c>
      <c r="F4205" s="108">
        <v>42494</v>
      </c>
      <c r="G4205" s="109">
        <v>41000</v>
      </c>
      <c r="H4205" s="109">
        <v>64.03</v>
      </c>
      <c r="I4205" s="109">
        <v>0</v>
      </c>
      <c r="J4205" s="109">
        <f t="shared" si="65"/>
        <v>41064.03</v>
      </c>
    </row>
    <row r="4206" spans="1:10" s="102" customFormat="1" ht="18" customHeight="1" x14ac:dyDescent="0.2">
      <c r="A4206" s="106" t="s">
        <v>32</v>
      </c>
      <c r="B4206" s="106" t="s">
        <v>13</v>
      </c>
      <c r="C4206" s="107">
        <v>10938</v>
      </c>
      <c r="D4206" s="107">
        <v>42238</v>
      </c>
      <c r="E4206" s="107">
        <v>42244</v>
      </c>
      <c r="F4206" s="108">
        <v>42265</v>
      </c>
      <c r="G4206" s="109">
        <v>26500</v>
      </c>
      <c r="H4206" s="109">
        <v>19.88</v>
      </c>
      <c r="I4206" s="109">
        <v>0</v>
      </c>
      <c r="J4206" s="109">
        <f t="shared" si="65"/>
        <v>26519.88</v>
      </c>
    </row>
    <row r="4207" spans="1:10" s="102" customFormat="1" ht="18" customHeight="1" x14ac:dyDescent="0.2">
      <c r="A4207" s="106" t="s">
        <v>32</v>
      </c>
      <c r="B4207" s="106" t="s">
        <v>13</v>
      </c>
      <c r="C4207" s="107">
        <v>6396</v>
      </c>
      <c r="D4207" s="107">
        <v>42107</v>
      </c>
      <c r="E4207" s="107">
        <v>42110</v>
      </c>
      <c r="F4207" s="108">
        <v>42146</v>
      </c>
      <c r="G4207" s="109">
        <v>8000</v>
      </c>
      <c r="H4207" s="109">
        <v>8.64</v>
      </c>
      <c r="I4207" s="109">
        <v>0</v>
      </c>
      <c r="J4207" s="109">
        <f t="shared" si="65"/>
        <v>8008.64</v>
      </c>
    </row>
    <row r="4208" spans="1:10" s="102" customFormat="1" ht="18" customHeight="1" x14ac:dyDescent="0.2">
      <c r="A4208" s="106" t="s">
        <v>40</v>
      </c>
      <c r="B4208" s="106" t="s">
        <v>13</v>
      </c>
      <c r="C4208" s="107">
        <v>36608</v>
      </c>
      <c r="D4208" s="107">
        <v>42601</v>
      </c>
      <c r="E4208" s="107">
        <v>42619</v>
      </c>
      <c r="F4208" s="108">
        <v>42619</v>
      </c>
      <c r="G4208" s="109">
        <v>10000</v>
      </c>
      <c r="H4208" s="109">
        <f>2.47+2.47</f>
        <v>4.9400000000000004</v>
      </c>
      <c r="I4208" s="109">
        <v>0</v>
      </c>
      <c r="J4208" s="109">
        <f t="shared" si="65"/>
        <v>10004.94</v>
      </c>
    </row>
    <row r="4209" spans="1:10" s="102" customFormat="1" ht="18" customHeight="1" x14ac:dyDescent="0.2">
      <c r="A4209" s="106" t="s">
        <v>32</v>
      </c>
      <c r="B4209" s="106" t="s">
        <v>17</v>
      </c>
      <c r="C4209" s="107">
        <v>9351</v>
      </c>
      <c r="D4209" s="107">
        <v>42068</v>
      </c>
      <c r="E4209" s="107">
        <v>42081</v>
      </c>
      <c r="F4209" s="108">
        <v>42145</v>
      </c>
      <c r="G4209" s="109">
        <v>15500</v>
      </c>
      <c r="H4209" s="109">
        <v>33.159999999999997</v>
      </c>
      <c r="I4209" s="109">
        <v>0</v>
      </c>
      <c r="J4209" s="109">
        <f t="shared" si="65"/>
        <v>15533.16</v>
      </c>
    </row>
    <row r="4210" spans="1:10" s="102" customFormat="1" ht="18" customHeight="1" x14ac:dyDescent="0.2">
      <c r="A4210" s="106" t="s">
        <v>37</v>
      </c>
      <c r="B4210" s="106" t="s">
        <v>13</v>
      </c>
      <c r="C4210" s="107">
        <v>23069</v>
      </c>
      <c r="D4210" s="107">
        <v>42125</v>
      </c>
      <c r="E4210" s="107">
        <v>42137</v>
      </c>
      <c r="F4210" s="108">
        <v>42151</v>
      </c>
      <c r="G4210" s="109">
        <v>20000</v>
      </c>
      <c r="H4210" s="109">
        <v>14.44</v>
      </c>
      <c r="I4210" s="109">
        <v>0</v>
      </c>
      <c r="J4210" s="109">
        <f t="shared" si="65"/>
        <v>20014.439999999999</v>
      </c>
    </row>
    <row r="4211" spans="1:10" s="102" customFormat="1" ht="18" customHeight="1" x14ac:dyDescent="0.2">
      <c r="A4211" s="106" t="s">
        <v>31</v>
      </c>
      <c r="B4211" s="106" t="s">
        <v>13</v>
      </c>
      <c r="C4211" s="107">
        <v>34187</v>
      </c>
      <c r="D4211" s="107">
        <v>42504</v>
      </c>
      <c r="E4211" s="107">
        <v>42508</v>
      </c>
      <c r="F4211" s="108">
        <v>42634</v>
      </c>
      <c r="G4211" s="109">
        <v>28000</v>
      </c>
      <c r="H4211" s="109">
        <v>91.67</v>
      </c>
      <c r="I4211" s="109">
        <v>0</v>
      </c>
      <c r="J4211" s="109">
        <f t="shared" si="65"/>
        <v>28091.67</v>
      </c>
    </row>
    <row r="4212" spans="1:10" s="102" customFormat="1" ht="18" customHeight="1" x14ac:dyDescent="0.2">
      <c r="A4212" s="106" t="s">
        <v>32</v>
      </c>
      <c r="B4212" s="106" t="s">
        <v>17</v>
      </c>
      <c r="C4212" s="107">
        <v>11769</v>
      </c>
      <c r="D4212" s="107">
        <v>42946</v>
      </c>
      <c r="E4212" s="107">
        <v>42963</v>
      </c>
      <c r="F4212" s="108">
        <v>43137</v>
      </c>
      <c r="G4212" s="109">
        <v>10500</v>
      </c>
      <c r="H4212" s="109">
        <v>14.529999999999998</v>
      </c>
      <c r="I4212" s="109">
        <v>0</v>
      </c>
      <c r="J4212" s="109">
        <f t="shared" si="65"/>
        <v>10514.53</v>
      </c>
    </row>
    <row r="4213" spans="1:10" s="102" customFormat="1" ht="18" customHeight="1" x14ac:dyDescent="0.2">
      <c r="A4213" s="106" t="s">
        <v>32</v>
      </c>
      <c r="B4213" s="106" t="s">
        <v>17</v>
      </c>
      <c r="C4213" s="107">
        <v>9213</v>
      </c>
      <c r="D4213" s="107">
        <v>42987</v>
      </c>
      <c r="E4213" s="107">
        <v>43004</v>
      </c>
      <c r="F4213" s="108">
        <v>43028</v>
      </c>
      <c r="G4213" s="109">
        <v>9500</v>
      </c>
      <c r="H4213" s="109">
        <v>8.85</v>
      </c>
      <c r="I4213" s="109">
        <v>0</v>
      </c>
      <c r="J4213" s="109">
        <f t="shared" si="65"/>
        <v>9508.85</v>
      </c>
    </row>
    <row r="4214" spans="1:10" s="102" customFormat="1" ht="18" customHeight="1" x14ac:dyDescent="0.2">
      <c r="A4214" s="106" t="s">
        <v>32</v>
      </c>
      <c r="B4214" s="106" t="s">
        <v>17</v>
      </c>
      <c r="C4214" s="107">
        <v>21335</v>
      </c>
      <c r="D4214" s="107">
        <v>42738</v>
      </c>
      <c r="E4214" s="107">
        <v>42740</v>
      </c>
      <c r="F4214" s="108">
        <v>42755</v>
      </c>
      <c r="G4214" s="109">
        <v>55000</v>
      </c>
      <c r="H4214" s="109">
        <v>25.6</v>
      </c>
      <c r="I4214" s="109">
        <v>0</v>
      </c>
      <c r="J4214" s="109">
        <f t="shared" si="65"/>
        <v>55025.599999999999</v>
      </c>
    </row>
    <row r="4215" spans="1:10" s="102" customFormat="1" ht="18" customHeight="1" x14ac:dyDescent="0.2">
      <c r="A4215" s="106" t="s">
        <v>35</v>
      </c>
      <c r="B4215" s="106" t="s">
        <v>17</v>
      </c>
      <c r="C4215" s="107">
        <v>21335</v>
      </c>
      <c r="D4215" s="107">
        <v>42738</v>
      </c>
      <c r="E4215" s="107">
        <v>42740</v>
      </c>
      <c r="F4215" s="108">
        <v>42755</v>
      </c>
      <c r="G4215" s="109">
        <v>55000</v>
      </c>
      <c r="H4215" s="109">
        <v>25.6</v>
      </c>
      <c r="I4215" s="109">
        <v>0</v>
      </c>
      <c r="J4215" s="109">
        <f t="shared" si="65"/>
        <v>55025.599999999999</v>
      </c>
    </row>
    <row r="4216" spans="1:10" s="102" customFormat="1" ht="18" customHeight="1" x14ac:dyDescent="0.2">
      <c r="A4216" s="106" t="s">
        <v>39</v>
      </c>
      <c r="B4216" s="106" t="s">
        <v>17</v>
      </c>
      <c r="C4216" s="107">
        <v>21335</v>
      </c>
      <c r="D4216" s="107">
        <v>42738</v>
      </c>
      <c r="E4216" s="107">
        <v>42740</v>
      </c>
      <c r="F4216" s="108">
        <v>42755</v>
      </c>
      <c r="G4216" s="109">
        <v>165000</v>
      </c>
      <c r="H4216" s="109">
        <v>76.849999999999994</v>
      </c>
      <c r="I4216" s="109">
        <v>0</v>
      </c>
      <c r="J4216" s="109">
        <f t="shared" si="65"/>
        <v>165076.85</v>
      </c>
    </row>
    <row r="4217" spans="1:10" s="102" customFormat="1" ht="18" customHeight="1" x14ac:dyDescent="0.2">
      <c r="A4217" s="106" t="s">
        <v>31</v>
      </c>
      <c r="B4217" s="106" t="s">
        <v>13</v>
      </c>
      <c r="C4217" s="107">
        <v>18899</v>
      </c>
      <c r="D4217" s="107">
        <v>41969</v>
      </c>
      <c r="E4217" s="107">
        <v>41982</v>
      </c>
      <c r="F4217" s="108">
        <v>42009</v>
      </c>
      <c r="G4217" s="109">
        <v>58000</v>
      </c>
      <c r="H4217" s="109">
        <v>64.44</v>
      </c>
      <c r="I4217" s="109">
        <v>0</v>
      </c>
      <c r="J4217" s="109">
        <f t="shared" si="65"/>
        <v>58064.44</v>
      </c>
    </row>
    <row r="4218" spans="1:10" s="102" customFormat="1" ht="18" customHeight="1" x14ac:dyDescent="0.2">
      <c r="A4218" s="106" t="s">
        <v>33</v>
      </c>
      <c r="B4218" s="106" t="s">
        <v>13</v>
      </c>
      <c r="C4218" s="107">
        <v>18899</v>
      </c>
      <c r="D4218" s="107">
        <v>41969</v>
      </c>
      <c r="E4218" s="107">
        <v>41982</v>
      </c>
      <c r="F4218" s="108">
        <v>42009</v>
      </c>
      <c r="G4218" s="109">
        <v>58000</v>
      </c>
      <c r="H4218" s="109">
        <v>64.44</v>
      </c>
      <c r="I4218" s="109">
        <v>0</v>
      </c>
      <c r="J4218" s="109">
        <f t="shared" si="65"/>
        <v>58064.44</v>
      </c>
    </row>
    <row r="4219" spans="1:10" s="102" customFormat="1" ht="18" customHeight="1" x14ac:dyDescent="0.2">
      <c r="A4219" s="106" t="s">
        <v>32</v>
      </c>
      <c r="B4219" s="106" t="s">
        <v>17</v>
      </c>
      <c r="C4219" s="107">
        <v>8869</v>
      </c>
      <c r="D4219" s="107">
        <v>41931</v>
      </c>
      <c r="E4219" s="107">
        <v>41939</v>
      </c>
      <c r="F4219" s="108">
        <v>41978</v>
      </c>
      <c r="G4219" s="109">
        <v>8000</v>
      </c>
      <c r="H4219" s="109">
        <v>10.44</v>
      </c>
      <c r="I4219" s="109">
        <v>0</v>
      </c>
      <c r="J4219" s="109">
        <f t="shared" si="65"/>
        <v>8010.44</v>
      </c>
    </row>
    <row r="4220" spans="1:10" s="102" customFormat="1" ht="18" customHeight="1" x14ac:dyDescent="0.2">
      <c r="A4220" s="106" t="s">
        <v>32</v>
      </c>
      <c r="B4220" s="106" t="s">
        <v>13</v>
      </c>
      <c r="C4220" s="107">
        <v>11296</v>
      </c>
      <c r="D4220" s="107">
        <v>41668</v>
      </c>
      <c r="E4220" s="107">
        <v>41673</v>
      </c>
      <c r="F4220" s="108">
        <v>41705</v>
      </c>
      <c r="G4220" s="109">
        <v>12500</v>
      </c>
      <c r="H4220" s="109">
        <v>12.84</v>
      </c>
      <c r="I4220" s="109">
        <v>0</v>
      </c>
      <c r="J4220" s="109">
        <f t="shared" si="65"/>
        <v>12512.84</v>
      </c>
    </row>
    <row r="4221" spans="1:10" s="102" customFormat="1" ht="18" customHeight="1" x14ac:dyDescent="0.2">
      <c r="A4221" s="106" t="s">
        <v>32</v>
      </c>
      <c r="B4221" s="106" t="s">
        <v>13</v>
      </c>
      <c r="C4221" s="107">
        <v>11571</v>
      </c>
      <c r="D4221" s="107">
        <v>43078</v>
      </c>
      <c r="E4221" s="107">
        <v>43088</v>
      </c>
      <c r="F4221" s="108">
        <v>43104</v>
      </c>
      <c r="G4221" s="109">
        <v>35500</v>
      </c>
      <c r="H4221" s="109">
        <v>25.29</v>
      </c>
      <c r="I4221" s="109">
        <v>0</v>
      </c>
      <c r="J4221" s="109">
        <f t="shared" si="65"/>
        <v>35525.29</v>
      </c>
    </row>
    <row r="4222" spans="1:10" s="102" customFormat="1" ht="18" customHeight="1" x14ac:dyDescent="0.2">
      <c r="A4222" s="106" t="s">
        <v>32</v>
      </c>
      <c r="B4222" s="106" t="s">
        <v>17</v>
      </c>
      <c r="C4222" s="107">
        <v>7939</v>
      </c>
      <c r="D4222" s="107">
        <v>43081</v>
      </c>
      <c r="E4222" s="107">
        <v>43082</v>
      </c>
      <c r="F4222" s="108">
        <v>43112</v>
      </c>
      <c r="G4222" s="109">
        <v>11500</v>
      </c>
      <c r="H4222" s="109">
        <v>9.77</v>
      </c>
      <c r="I4222" s="109">
        <v>0</v>
      </c>
      <c r="J4222" s="109">
        <f t="shared" si="65"/>
        <v>11509.77</v>
      </c>
    </row>
    <row r="4223" spans="1:10" s="102" customFormat="1" ht="18" customHeight="1" x14ac:dyDescent="0.2">
      <c r="A4223" s="106" t="s">
        <v>32</v>
      </c>
      <c r="B4223" s="106" t="s">
        <v>13</v>
      </c>
      <c r="C4223" s="107">
        <v>13657</v>
      </c>
      <c r="D4223" s="107">
        <v>42495</v>
      </c>
      <c r="E4223" s="107">
        <v>42501</v>
      </c>
      <c r="F4223" s="108">
        <v>42557</v>
      </c>
      <c r="G4223" s="109">
        <v>43500</v>
      </c>
      <c r="H4223" s="109">
        <v>39.32</v>
      </c>
      <c r="I4223" s="109">
        <v>0</v>
      </c>
      <c r="J4223" s="109">
        <f t="shared" si="65"/>
        <v>43539.32</v>
      </c>
    </row>
    <row r="4224" spans="1:10" s="102" customFormat="1" ht="18" customHeight="1" x14ac:dyDescent="0.2">
      <c r="A4224" s="106" t="s">
        <v>32</v>
      </c>
      <c r="B4224" s="106" t="s">
        <v>13</v>
      </c>
      <c r="C4224" s="107">
        <v>9562</v>
      </c>
      <c r="D4224" s="107">
        <v>42338</v>
      </c>
      <c r="E4224" s="107">
        <v>42341</v>
      </c>
      <c r="F4224" s="108">
        <v>42354</v>
      </c>
      <c r="G4224" s="109">
        <v>50000</v>
      </c>
      <c r="H4224" s="109">
        <v>22.22</v>
      </c>
      <c r="I4224" s="109">
        <v>0</v>
      </c>
      <c r="J4224" s="109">
        <f t="shared" si="65"/>
        <v>50022.22</v>
      </c>
    </row>
    <row r="4225" spans="1:10" s="102" customFormat="1" ht="18" customHeight="1" x14ac:dyDescent="0.2">
      <c r="A4225" s="106" t="s">
        <v>32</v>
      </c>
      <c r="B4225" s="106" t="s">
        <v>13</v>
      </c>
      <c r="C4225" s="107">
        <v>9499</v>
      </c>
      <c r="D4225" s="107">
        <v>43165</v>
      </c>
      <c r="E4225" s="107">
        <v>43174</v>
      </c>
      <c r="F4225" s="108">
        <v>43208</v>
      </c>
      <c r="G4225" s="109">
        <v>44000</v>
      </c>
      <c r="H4225" s="109">
        <v>51.84</v>
      </c>
      <c r="I4225" s="109">
        <v>0</v>
      </c>
      <c r="J4225" s="109">
        <f t="shared" si="65"/>
        <v>44051.839999999997</v>
      </c>
    </row>
    <row r="4226" spans="1:10" s="102" customFormat="1" ht="18" customHeight="1" x14ac:dyDescent="0.2">
      <c r="A4226" s="106" t="s">
        <v>32</v>
      </c>
      <c r="B4226" s="106" t="s">
        <v>13</v>
      </c>
      <c r="C4226" s="107">
        <v>6717</v>
      </c>
      <c r="D4226" s="107">
        <v>42715</v>
      </c>
      <c r="E4226" s="107">
        <v>42724</v>
      </c>
      <c r="F4226" s="108">
        <v>42759</v>
      </c>
      <c r="G4226" s="109">
        <v>29000</v>
      </c>
      <c r="H4226" s="109">
        <v>34.950000000000003</v>
      </c>
      <c r="I4226" s="109">
        <v>0</v>
      </c>
      <c r="J4226" s="109">
        <f t="shared" si="65"/>
        <v>29034.95</v>
      </c>
    </row>
    <row r="4227" spans="1:10" s="102" customFormat="1" ht="18" customHeight="1" x14ac:dyDescent="0.2">
      <c r="A4227" s="106" t="s">
        <v>32</v>
      </c>
      <c r="B4227" s="106" t="s">
        <v>13</v>
      </c>
      <c r="C4227" s="107">
        <v>11539</v>
      </c>
      <c r="D4227" s="107">
        <v>43435</v>
      </c>
      <c r="E4227" s="107">
        <v>43473</v>
      </c>
      <c r="F4227" s="108">
        <v>43495</v>
      </c>
      <c r="G4227" s="109">
        <v>28500</v>
      </c>
      <c r="H4227" s="109">
        <v>46.85</v>
      </c>
      <c r="I4227" s="109">
        <v>0</v>
      </c>
      <c r="J4227" s="109">
        <f t="shared" si="65"/>
        <v>28546.85</v>
      </c>
    </row>
    <row r="4228" spans="1:10" s="102" customFormat="1" ht="18" customHeight="1" x14ac:dyDescent="0.2">
      <c r="A4228" s="106" t="s">
        <v>32</v>
      </c>
      <c r="B4228" s="106" t="s">
        <v>13</v>
      </c>
      <c r="C4228" s="107">
        <v>15710</v>
      </c>
      <c r="D4228" s="107">
        <v>42664</v>
      </c>
      <c r="E4228" s="107">
        <v>42678</v>
      </c>
      <c r="F4228" s="108">
        <v>42744</v>
      </c>
      <c r="G4228" s="109">
        <v>48000</v>
      </c>
      <c r="H4228" s="109">
        <v>105.21</v>
      </c>
      <c r="I4228" s="109">
        <v>0</v>
      </c>
      <c r="J4228" s="109">
        <f t="shared" si="65"/>
        <v>48105.21</v>
      </c>
    </row>
    <row r="4229" spans="1:10" s="102" customFormat="1" ht="18" customHeight="1" x14ac:dyDescent="0.2">
      <c r="A4229" s="106" t="s">
        <v>32</v>
      </c>
      <c r="B4229" s="106" t="s">
        <v>17</v>
      </c>
      <c r="C4229" s="107">
        <v>7171</v>
      </c>
      <c r="D4229" s="107">
        <v>41865</v>
      </c>
      <c r="E4229" s="107">
        <v>41876</v>
      </c>
      <c r="F4229" s="108">
        <v>41891</v>
      </c>
      <c r="G4229" s="109">
        <v>8500</v>
      </c>
      <c r="H4229" s="109">
        <v>6.14</v>
      </c>
      <c r="I4229" s="109">
        <v>0</v>
      </c>
      <c r="J4229" s="109">
        <f t="shared" si="65"/>
        <v>8506.14</v>
      </c>
    </row>
    <row r="4230" spans="1:10" s="102" customFormat="1" ht="18" customHeight="1" x14ac:dyDescent="0.2">
      <c r="A4230" s="106" t="s">
        <v>32</v>
      </c>
      <c r="B4230" s="106" t="s">
        <v>13</v>
      </c>
      <c r="C4230" s="107">
        <v>15726</v>
      </c>
      <c r="D4230" s="107">
        <v>43065</v>
      </c>
      <c r="E4230" s="107">
        <v>43067</v>
      </c>
      <c r="F4230" s="108">
        <v>43076</v>
      </c>
      <c r="G4230" s="109">
        <v>18000</v>
      </c>
      <c r="H4230" s="109">
        <v>5.42</v>
      </c>
      <c r="I4230" s="109">
        <v>0</v>
      </c>
      <c r="J4230" s="109">
        <f t="shared" si="65"/>
        <v>18005.419999999998</v>
      </c>
    </row>
    <row r="4231" spans="1:10" s="102" customFormat="1" ht="18" customHeight="1" x14ac:dyDescent="0.2">
      <c r="A4231" s="106" t="s">
        <v>32</v>
      </c>
      <c r="B4231" s="106" t="s">
        <v>17</v>
      </c>
      <c r="C4231" s="107">
        <v>12861</v>
      </c>
      <c r="D4231" s="107">
        <v>42909</v>
      </c>
      <c r="E4231" s="107">
        <v>42915</v>
      </c>
      <c r="F4231" s="108">
        <v>42922</v>
      </c>
      <c r="G4231" s="109">
        <v>22000</v>
      </c>
      <c r="H4231" s="109">
        <v>7.84</v>
      </c>
      <c r="I4231" s="109">
        <v>0</v>
      </c>
      <c r="J4231" s="109">
        <f t="shared" si="65"/>
        <v>22007.84</v>
      </c>
    </row>
    <row r="4232" spans="1:10" s="102" customFormat="1" ht="18" customHeight="1" x14ac:dyDescent="0.2">
      <c r="A4232" s="106" t="s">
        <v>32</v>
      </c>
      <c r="B4232" s="106" t="s">
        <v>13</v>
      </c>
      <c r="C4232" s="107">
        <v>9847</v>
      </c>
      <c r="D4232" s="107">
        <v>42113</v>
      </c>
      <c r="E4232" s="107">
        <v>42121</v>
      </c>
      <c r="F4232" s="108">
        <v>42143</v>
      </c>
      <c r="G4232" s="109">
        <v>32000</v>
      </c>
      <c r="H4232" s="109">
        <v>26.67</v>
      </c>
      <c r="I4232" s="109">
        <v>0</v>
      </c>
      <c r="J4232" s="109">
        <f t="shared" si="65"/>
        <v>32026.67</v>
      </c>
    </row>
    <row r="4233" spans="1:10" s="102" customFormat="1" ht="18" customHeight="1" x14ac:dyDescent="0.2">
      <c r="A4233" s="106" t="s">
        <v>32</v>
      </c>
      <c r="B4233" s="106" t="s">
        <v>17</v>
      </c>
      <c r="C4233" s="107">
        <v>10231</v>
      </c>
      <c r="D4233" s="107">
        <v>42839</v>
      </c>
      <c r="E4233" s="107">
        <v>42852</v>
      </c>
      <c r="F4233" s="108">
        <v>42901</v>
      </c>
      <c r="G4233" s="109">
        <v>10500</v>
      </c>
      <c r="H4233" s="109">
        <v>17.84</v>
      </c>
      <c r="I4233" s="109">
        <v>0</v>
      </c>
      <c r="J4233" s="109">
        <f t="shared" ref="J4233:J4296" si="66">+G4233+H4233+I4233</f>
        <v>10517.84</v>
      </c>
    </row>
    <row r="4234" spans="1:10" s="102" customFormat="1" ht="18" customHeight="1" x14ac:dyDescent="0.2">
      <c r="A4234" s="106" t="s">
        <v>32</v>
      </c>
      <c r="B4234" s="106" t="s">
        <v>17</v>
      </c>
      <c r="C4234" s="107">
        <v>12039</v>
      </c>
      <c r="D4234" s="107">
        <v>42677</v>
      </c>
      <c r="E4234" s="107">
        <v>42683</v>
      </c>
      <c r="F4234" s="108">
        <v>42739</v>
      </c>
      <c r="G4234" s="109">
        <v>43000</v>
      </c>
      <c r="H4234" s="109">
        <v>73.040000000000006</v>
      </c>
      <c r="I4234" s="109">
        <v>0</v>
      </c>
      <c r="J4234" s="109">
        <f t="shared" si="66"/>
        <v>43073.04</v>
      </c>
    </row>
    <row r="4235" spans="1:10" s="102" customFormat="1" ht="18" customHeight="1" x14ac:dyDescent="0.2">
      <c r="A4235" s="106" t="s">
        <v>32</v>
      </c>
      <c r="B4235" s="106" t="s">
        <v>13</v>
      </c>
      <c r="C4235" s="107">
        <v>16384</v>
      </c>
      <c r="D4235" s="107">
        <v>42538</v>
      </c>
      <c r="E4235" s="107">
        <v>42564</v>
      </c>
      <c r="F4235" s="108">
        <v>42577</v>
      </c>
      <c r="G4235" s="109">
        <v>19000</v>
      </c>
      <c r="H4235" s="109">
        <v>20.309999999999999</v>
      </c>
      <c r="I4235" s="109">
        <v>0</v>
      </c>
      <c r="J4235" s="109">
        <f t="shared" si="66"/>
        <v>19020.310000000001</v>
      </c>
    </row>
    <row r="4236" spans="1:10" s="102" customFormat="1" ht="18" customHeight="1" x14ac:dyDescent="0.2">
      <c r="A4236" s="106" t="s">
        <v>32</v>
      </c>
      <c r="B4236" s="106" t="s">
        <v>13</v>
      </c>
      <c r="C4236" s="107">
        <v>13368</v>
      </c>
      <c r="D4236" s="107">
        <v>42004</v>
      </c>
      <c r="E4236" s="107">
        <v>42017</v>
      </c>
      <c r="F4236" s="108">
        <v>42038</v>
      </c>
      <c r="G4236" s="109">
        <v>39000</v>
      </c>
      <c r="H4236" s="109">
        <v>36.83</v>
      </c>
      <c r="I4236" s="109">
        <v>0</v>
      </c>
      <c r="J4236" s="109">
        <f t="shared" si="66"/>
        <v>39036.83</v>
      </c>
    </row>
    <row r="4237" spans="1:10" s="102" customFormat="1" ht="18" customHeight="1" x14ac:dyDescent="0.2">
      <c r="A4237" s="106" t="s">
        <v>32</v>
      </c>
      <c r="B4237" s="106" t="s">
        <v>13</v>
      </c>
      <c r="C4237" s="107">
        <v>13104</v>
      </c>
      <c r="D4237" s="107">
        <v>43082</v>
      </c>
      <c r="E4237" s="107">
        <v>43082</v>
      </c>
      <c r="F4237" s="108">
        <v>43088</v>
      </c>
      <c r="G4237" s="109">
        <v>21000</v>
      </c>
      <c r="H4237" s="109">
        <v>0</v>
      </c>
      <c r="I4237" s="109">
        <v>0</v>
      </c>
      <c r="J4237" s="109">
        <f t="shared" si="66"/>
        <v>21000</v>
      </c>
    </row>
    <row r="4238" spans="1:10" s="102" customFormat="1" ht="18" customHeight="1" x14ac:dyDescent="0.2">
      <c r="A4238" s="106" t="s">
        <v>32</v>
      </c>
      <c r="B4238" s="106" t="s">
        <v>13</v>
      </c>
      <c r="C4238" s="107">
        <v>17312</v>
      </c>
      <c r="D4238" s="107">
        <v>43272</v>
      </c>
      <c r="E4238" s="107">
        <v>43283</v>
      </c>
      <c r="F4238" s="108">
        <v>43339</v>
      </c>
      <c r="G4238" s="109">
        <v>16000</v>
      </c>
      <c r="H4238" s="109">
        <v>29.37</v>
      </c>
      <c r="I4238" s="109">
        <v>0</v>
      </c>
      <c r="J4238" s="109">
        <f t="shared" si="66"/>
        <v>16029.37</v>
      </c>
    </row>
    <row r="4239" spans="1:10" s="102" customFormat="1" ht="18" customHeight="1" x14ac:dyDescent="0.2">
      <c r="A4239" s="106" t="s">
        <v>31</v>
      </c>
      <c r="B4239" s="106" t="s">
        <v>17</v>
      </c>
      <c r="C4239" s="107">
        <v>23746</v>
      </c>
      <c r="D4239" s="107">
        <v>42837</v>
      </c>
      <c r="E4239" s="107">
        <v>42844</v>
      </c>
      <c r="F4239" s="108">
        <v>42856</v>
      </c>
      <c r="G4239" s="109">
        <v>48000</v>
      </c>
      <c r="H4239" s="109">
        <v>24.99</v>
      </c>
      <c r="I4239" s="109">
        <v>0</v>
      </c>
      <c r="J4239" s="109">
        <f t="shared" si="66"/>
        <v>48024.99</v>
      </c>
    </row>
    <row r="4240" spans="1:10" s="102" customFormat="1" ht="18" customHeight="1" x14ac:dyDescent="0.2">
      <c r="A4240" s="106" t="s">
        <v>33</v>
      </c>
      <c r="B4240" s="106" t="s">
        <v>17</v>
      </c>
      <c r="C4240" s="107">
        <v>23746</v>
      </c>
      <c r="D4240" s="107">
        <v>42837</v>
      </c>
      <c r="E4240" s="107">
        <v>42844</v>
      </c>
      <c r="F4240" s="108">
        <v>42856</v>
      </c>
      <c r="G4240" s="109">
        <v>48000</v>
      </c>
      <c r="H4240" s="109">
        <v>24.99</v>
      </c>
      <c r="I4240" s="109">
        <v>0</v>
      </c>
      <c r="J4240" s="109">
        <f t="shared" si="66"/>
        <v>48024.99</v>
      </c>
    </row>
    <row r="4241" spans="1:10" s="102" customFormat="1" ht="18" customHeight="1" x14ac:dyDescent="0.2">
      <c r="A4241" s="106" t="s">
        <v>32</v>
      </c>
      <c r="B4241" s="106" t="s">
        <v>13</v>
      </c>
      <c r="C4241" s="107">
        <v>17205</v>
      </c>
      <c r="D4241" s="107">
        <v>42583</v>
      </c>
      <c r="E4241" s="107">
        <v>42585</v>
      </c>
      <c r="F4241" s="108">
        <v>42615</v>
      </c>
      <c r="G4241" s="109">
        <v>15000</v>
      </c>
      <c r="H4241" s="109">
        <v>13.15</v>
      </c>
      <c r="I4241" s="109">
        <v>0</v>
      </c>
      <c r="J4241" s="109">
        <f t="shared" si="66"/>
        <v>15013.15</v>
      </c>
    </row>
    <row r="4242" spans="1:10" s="102" customFormat="1" ht="18" customHeight="1" x14ac:dyDescent="0.2">
      <c r="A4242" s="106" t="s">
        <v>32</v>
      </c>
      <c r="B4242" s="106" t="s">
        <v>13</v>
      </c>
      <c r="C4242" s="107">
        <v>16940</v>
      </c>
      <c r="D4242" s="107">
        <v>41876</v>
      </c>
      <c r="E4242" s="107">
        <v>41891</v>
      </c>
      <c r="F4242" s="108">
        <v>41901</v>
      </c>
      <c r="G4242" s="109">
        <v>35000</v>
      </c>
      <c r="H4242" s="109">
        <v>24.31</v>
      </c>
      <c r="I4242" s="109">
        <v>0</v>
      </c>
      <c r="J4242" s="109">
        <f t="shared" si="66"/>
        <v>35024.31</v>
      </c>
    </row>
    <row r="4243" spans="1:10" s="102" customFormat="1" ht="18" customHeight="1" x14ac:dyDescent="0.2">
      <c r="A4243" s="106" t="s">
        <v>32</v>
      </c>
      <c r="B4243" s="106" t="s">
        <v>17</v>
      </c>
      <c r="C4243" s="107">
        <v>9867</v>
      </c>
      <c r="D4243" s="107">
        <v>43181</v>
      </c>
      <c r="E4243" s="107">
        <v>43186</v>
      </c>
      <c r="F4243" s="108">
        <v>43229</v>
      </c>
      <c r="G4243" s="109">
        <v>13500</v>
      </c>
      <c r="H4243" s="109">
        <v>17.02</v>
      </c>
      <c r="I4243" s="109">
        <v>0</v>
      </c>
      <c r="J4243" s="109">
        <f t="shared" si="66"/>
        <v>13517.02</v>
      </c>
    </row>
    <row r="4244" spans="1:10" s="102" customFormat="1" ht="18" customHeight="1" x14ac:dyDescent="0.2">
      <c r="A4244" s="106" t="s">
        <v>32</v>
      </c>
      <c r="B4244" s="106" t="s">
        <v>13</v>
      </c>
      <c r="C4244" s="107">
        <v>10363</v>
      </c>
      <c r="D4244" s="107">
        <v>43032</v>
      </c>
      <c r="E4244" s="107">
        <v>43045</v>
      </c>
      <c r="F4244" s="108">
        <v>43097</v>
      </c>
      <c r="G4244" s="109">
        <v>29000</v>
      </c>
      <c r="H4244" s="109">
        <v>35.75</v>
      </c>
      <c r="I4244" s="109">
        <v>0</v>
      </c>
      <c r="J4244" s="109">
        <f t="shared" si="66"/>
        <v>29035.75</v>
      </c>
    </row>
    <row r="4245" spans="1:10" s="102" customFormat="1" ht="18" customHeight="1" x14ac:dyDescent="0.2">
      <c r="A4245" s="106" t="s">
        <v>32</v>
      </c>
      <c r="B4245" s="106" t="s">
        <v>13</v>
      </c>
      <c r="C4245" s="107">
        <v>9411</v>
      </c>
      <c r="D4245" s="107">
        <v>43018</v>
      </c>
      <c r="E4245" s="107">
        <v>43020</v>
      </c>
      <c r="F4245" s="108">
        <v>43054</v>
      </c>
      <c r="G4245" s="109">
        <v>12000</v>
      </c>
      <c r="H4245" s="109">
        <v>11.84</v>
      </c>
      <c r="I4245" s="109">
        <v>0</v>
      </c>
      <c r="J4245" s="109">
        <f t="shared" si="66"/>
        <v>12011.84</v>
      </c>
    </row>
    <row r="4246" spans="1:10" s="102" customFormat="1" ht="18" customHeight="1" x14ac:dyDescent="0.2">
      <c r="A4246" s="106" t="s">
        <v>32</v>
      </c>
      <c r="B4246" s="106" t="s">
        <v>17</v>
      </c>
      <c r="C4246" s="107">
        <v>7542</v>
      </c>
      <c r="D4246" s="107">
        <v>41821</v>
      </c>
      <c r="E4246" s="107">
        <v>41830</v>
      </c>
      <c r="F4246" s="108">
        <v>41855</v>
      </c>
      <c r="G4246" s="109">
        <v>5500</v>
      </c>
      <c r="H4246" s="109">
        <v>5.2</v>
      </c>
      <c r="I4246" s="109">
        <v>0</v>
      </c>
      <c r="J4246" s="109">
        <f t="shared" si="66"/>
        <v>5505.2</v>
      </c>
    </row>
    <row r="4247" spans="1:10" s="102" customFormat="1" ht="18" customHeight="1" x14ac:dyDescent="0.2">
      <c r="A4247" s="106" t="s">
        <v>32</v>
      </c>
      <c r="B4247" s="106" t="s">
        <v>13</v>
      </c>
      <c r="C4247" s="107">
        <v>9706</v>
      </c>
      <c r="D4247" s="107">
        <v>42780</v>
      </c>
      <c r="E4247" s="107">
        <v>42790</v>
      </c>
      <c r="F4247" s="108">
        <v>42852</v>
      </c>
      <c r="G4247" s="109">
        <v>13500</v>
      </c>
      <c r="H4247" s="109">
        <v>290.70000000000005</v>
      </c>
      <c r="I4247" s="109">
        <v>0</v>
      </c>
      <c r="J4247" s="109">
        <f t="shared" si="66"/>
        <v>13790.7</v>
      </c>
    </row>
    <row r="4248" spans="1:10" s="102" customFormat="1" ht="18" customHeight="1" x14ac:dyDescent="0.2">
      <c r="A4248" s="106" t="s">
        <v>32</v>
      </c>
      <c r="B4248" s="106" t="s">
        <v>17</v>
      </c>
      <c r="C4248" s="107">
        <v>12915</v>
      </c>
      <c r="D4248" s="107">
        <v>43443</v>
      </c>
      <c r="E4248" s="107">
        <v>43473</v>
      </c>
      <c r="F4248" s="108">
        <v>43490</v>
      </c>
      <c r="G4248" s="109">
        <v>8000</v>
      </c>
      <c r="H4248" s="109">
        <v>9.41</v>
      </c>
      <c r="I4248" s="109">
        <v>0</v>
      </c>
      <c r="J4248" s="109">
        <f t="shared" si="66"/>
        <v>8009.41</v>
      </c>
    </row>
    <row r="4249" spans="1:10" s="102" customFormat="1" ht="18" customHeight="1" x14ac:dyDescent="0.2">
      <c r="A4249" s="106" t="s">
        <v>32</v>
      </c>
      <c r="B4249" s="106" t="s">
        <v>17</v>
      </c>
      <c r="C4249" s="107">
        <v>8602</v>
      </c>
      <c r="D4249" s="107">
        <v>42276</v>
      </c>
      <c r="E4249" s="107">
        <v>42283</v>
      </c>
      <c r="F4249" s="108">
        <v>42310</v>
      </c>
      <c r="G4249" s="109">
        <v>8000</v>
      </c>
      <c r="H4249" s="109">
        <v>7.56</v>
      </c>
      <c r="I4249" s="109">
        <v>0</v>
      </c>
      <c r="J4249" s="109">
        <f t="shared" si="66"/>
        <v>8007.56</v>
      </c>
    </row>
    <row r="4250" spans="1:10" s="102" customFormat="1" ht="18" customHeight="1" x14ac:dyDescent="0.2">
      <c r="A4250" s="106" t="s">
        <v>32</v>
      </c>
      <c r="B4250" s="106" t="s">
        <v>13</v>
      </c>
      <c r="C4250" s="107">
        <v>10088</v>
      </c>
      <c r="D4250" s="107">
        <v>42843</v>
      </c>
      <c r="E4250" s="107">
        <v>42858</v>
      </c>
      <c r="F4250" s="108">
        <v>42874</v>
      </c>
      <c r="G4250" s="109">
        <v>20500</v>
      </c>
      <c r="H4250" s="109">
        <v>17.41</v>
      </c>
      <c r="I4250" s="109">
        <v>0</v>
      </c>
      <c r="J4250" s="109">
        <f t="shared" si="66"/>
        <v>20517.41</v>
      </c>
    </row>
    <row r="4251" spans="1:10" s="102" customFormat="1" ht="18" customHeight="1" x14ac:dyDescent="0.2">
      <c r="A4251" s="106" t="s">
        <v>32</v>
      </c>
      <c r="B4251" s="106" t="s">
        <v>13</v>
      </c>
      <c r="C4251" s="107">
        <v>12325</v>
      </c>
      <c r="D4251" s="107">
        <v>43310</v>
      </c>
      <c r="E4251" s="107">
        <v>43318</v>
      </c>
      <c r="F4251" s="108">
        <v>43333</v>
      </c>
      <c r="G4251" s="109">
        <v>17500</v>
      </c>
      <c r="H4251" s="109">
        <v>11.05</v>
      </c>
      <c r="I4251" s="109">
        <v>0</v>
      </c>
      <c r="J4251" s="109">
        <f t="shared" si="66"/>
        <v>17511.05</v>
      </c>
    </row>
    <row r="4252" spans="1:10" s="102" customFormat="1" ht="18" customHeight="1" x14ac:dyDescent="0.2">
      <c r="A4252" s="106" t="s">
        <v>32</v>
      </c>
      <c r="B4252" s="106" t="s">
        <v>17</v>
      </c>
      <c r="C4252" s="107">
        <v>7246</v>
      </c>
      <c r="D4252" s="107">
        <v>42756</v>
      </c>
      <c r="E4252" s="107">
        <v>42759</v>
      </c>
      <c r="F4252" s="108">
        <v>42779</v>
      </c>
      <c r="G4252" s="109">
        <v>16000</v>
      </c>
      <c r="H4252" s="109">
        <v>10.08</v>
      </c>
      <c r="I4252" s="109">
        <v>0</v>
      </c>
      <c r="J4252" s="109">
        <f t="shared" si="66"/>
        <v>16010.08</v>
      </c>
    </row>
    <row r="4253" spans="1:10" s="102" customFormat="1" ht="18" customHeight="1" x14ac:dyDescent="0.2">
      <c r="A4253" s="106" t="s">
        <v>32</v>
      </c>
      <c r="B4253" s="106" t="s">
        <v>17</v>
      </c>
      <c r="C4253" s="107">
        <v>7374</v>
      </c>
      <c r="D4253" s="107">
        <v>41795</v>
      </c>
      <c r="E4253" s="107">
        <v>41806</v>
      </c>
      <c r="F4253" s="108">
        <v>41815</v>
      </c>
      <c r="G4253" s="109">
        <v>8500</v>
      </c>
      <c r="H4253" s="109">
        <v>4.72</v>
      </c>
      <c r="I4253" s="109">
        <v>0</v>
      </c>
      <c r="J4253" s="109">
        <f t="shared" si="66"/>
        <v>8504.7199999999993</v>
      </c>
    </row>
    <row r="4254" spans="1:10" s="102" customFormat="1" ht="18" customHeight="1" x14ac:dyDescent="0.2">
      <c r="A4254" s="106" t="s">
        <v>32</v>
      </c>
      <c r="B4254" s="106" t="s">
        <v>13</v>
      </c>
      <c r="C4254" s="107">
        <v>6878</v>
      </c>
      <c r="D4254" s="107">
        <v>42616</v>
      </c>
      <c r="E4254" s="107">
        <v>42633</v>
      </c>
      <c r="F4254" s="108">
        <v>42669</v>
      </c>
      <c r="G4254" s="109">
        <v>20000</v>
      </c>
      <c r="H4254" s="109">
        <v>29.04</v>
      </c>
      <c r="I4254" s="109">
        <v>0</v>
      </c>
      <c r="J4254" s="109">
        <f t="shared" si="66"/>
        <v>20029.04</v>
      </c>
    </row>
    <row r="4255" spans="1:10" s="102" customFormat="1" ht="18" customHeight="1" x14ac:dyDescent="0.2">
      <c r="A4255" s="106" t="s">
        <v>40</v>
      </c>
      <c r="B4255" s="106" t="s">
        <v>13</v>
      </c>
      <c r="C4255" s="107">
        <v>42580</v>
      </c>
      <c r="D4255" s="107">
        <v>42697</v>
      </c>
      <c r="E4255" s="107">
        <v>42768</v>
      </c>
      <c r="F4255" s="108">
        <v>42773</v>
      </c>
      <c r="G4255" s="109">
        <v>10000</v>
      </c>
      <c r="H4255" s="109">
        <f>10.41+10.41</f>
        <v>20.82</v>
      </c>
      <c r="I4255" s="109">
        <v>0</v>
      </c>
      <c r="J4255" s="109">
        <f t="shared" si="66"/>
        <v>10020.82</v>
      </c>
    </row>
    <row r="4256" spans="1:10" s="102" customFormat="1" ht="18" customHeight="1" x14ac:dyDescent="0.2">
      <c r="A4256" s="106" t="s">
        <v>32</v>
      </c>
      <c r="B4256" s="106" t="s">
        <v>13</v>
      </c>
      <c r="C4256" s="107">
        <v>15321</v>
      </c>
      <c r="D4256" s="107">
        <v>42369</v>
      </c>
      <c r="E4256" s="107">
        <v>42382</v>
      </c>
      <c r="F4256" s="108">
        <v>42398</v>
      </c>
      <c r="G4256" s="109">
        <v>24000</v>
      </c>
      <c r="H4256" s="109">
        <v>19.329999999999998</v>
      </c>
      <c r="I4256" s="109">
        <v>0</v>
      </c>
      <c r="J4256" s="109">
        <f t="shared" si="66"/>
        <v>24019.33</v>
      </c>
    </row>
    <row r="4257" spans="1:10" s="102" customFormat="1" ht="18" customHeight="1" x14ac:dyDescent="0.2">
      <c r="A4257" s="106" t="s">
        <v>32</v>
      </c>
      <c r="B4257" s="106" t="s">
        <v>17</v>
      </c>
      <c r="C4257" s="107">
        <v>15707</v>
      </c>
      <c r="D4257" s="107">
        <v>43137</v>
      </c>
      <c r="E4257" s="107">
        <v>43145</v>
      </c>
      <c r="F4257" s="108">
        <v>43173</v>
      </c>
      <c r="G4257" s="110">
        <v>19500</v>
      </c>
      <c r="H4257" s="110">
        <v>19.23</v>
      </c>
      <c r="I4257" s="110">
        <v>0</v>
      </c>
      <c r="J4257" s="109">
        <f t="shared" si="66"/>
        <v>19519.23</v>
      </c>
    </row>
    <row r="4258" spans="1:10" s="102" customFormat="1" ht="18" customHeight="1" x14ac:dyDescent="0.2">
      <c r="A4258" s="106" t="s">
        <v>32</v>
      </c>
      <c r="B4258" s="106" t="s">
        <v>13</v>
      </c>
      <c r="C4258" s="107">
        <v>13120</v>
      </c>
      <c r="D4258" s="107">
        <v>43116</v>
      </c>
      <c r="E4258" s="107">
        <v>43118</v>
      </c>
      <c r="F4258" s="111">
        <v>43145</v>
      </c>
      <c r="G4258" s="112">
        <v>31500</v>
      </c>
      <c r="H4258" s="112">
        <v>25.03</v>
      </c>
      <c r="I4258" s="112">
        <v>0</v>
      </c>
      <c r="J4258" s="109">
        <f t="shared" si="66"/>
        <v>31525.03</v>
      </c>
    </row>
    <row r="4259" spans="1:10" s="102" customFormat="1" ht="18" customHeight="1" x14ac:dyDescent="0.2">
      <c r="A4259" s="106" t="s">
        <v>32</v>
      </c>
      <c r="B4259" s="106" t="s">
        <v>17</v>
      </c>
      <c r="C4259" s="107">
        <v>16199</v>
      </c>
      <c r="D4259" s="107">
        <v>41837</v>
      </c>
      <c r="E4259" s="107">
        <v>41855</v>
      </c>
      <c r="F4259" s="111">
        <v>41872</v>
      </c>
      <c r="G4259" s="112">
        <v>35500</v>
      </c>
      <c r="H4259" s="112">
        <v>34.520000000000003</v>
      </c>
      <c r="I4259" s="112">
        <v>0</v>
      </c>
      <c r="J4259" s="109">
        <f t="shared" si="66"/>
        <v>35534.519999999997</v>
      </c>
    </row>
    <row r="4260" spans="1:10" s="102" customFormat="1" ht="18" customHeight="1" x14ac:dyDescent="0.2">
      <c r="A4260" s="106" t="s">
        <v>32</v>
      </c>
      <c r="B4260" s="106" t="s">
        <v>13</v>
      </c>
      <c r="C4260" s="107">
        <v>11402</v>
      </c>
      <c r="D4260" s="107">
        <v>43428</v>
      </c>
      <c r="E4260" s="107">
        <v>43434</v>
      </c>
      <c r="F4260" s="108">
        <v>43467</v>
      </c>
      <c r="G4260" s="113">
        <v>13000.000000000002</v>
      </c>
      <c r="H4260" s="113">
        <v>11.73</v>
      </c>
      <c r="I4260" s="113">
        <v>0</v>
      </c>
      <c r="J4260" s="109">
        <f t="shared" si="66"/>
        <v>13011.730000000001</v>
      </c>
    </row>
    <row r="4261" spans="1:10" s="102" customFormat="1" ht="18" customHeight="1" x14ac:dyDescent="0.2">
      <c r="A4261" s="106" t="s">
        <v>32</v>
      </c>
      <c r="B4261" s="106" t="s">
        <v>13</v>
      </c>
      <c r="C4261" s="107">
        <v>11660</v>
      </c>
      <c r="D4261" s="107">
        <v>43121</v>
      </c>
      <c r="E4261" s="107">
        <v>43129</v>
      </c>
      <c r="F4261" s="108">
        <v>43185</v>
      </c>
      <c r="G4261" s="109">
        <v>18000</v>
      </c>
      <c r="H4261" s="109">
        <v>31.56</v>
      </c>
      <c r="I4261" s="109">
        <v>0</v>
      </c>
      <c r="J4261" s="109">
        <f t="shared" si="66"/>
        <v>18031.560000000001</v>
      </c>
    </row>
    <row r="4262" spans="1:10" s="102" customFormat="1" ht="18" customHeight="1" x14ac:dyDescent="0.2">
      <c r="A4262" s="106" t="s">
        <v>32</v>
      </c>
      <c r="B4262" s="106" t="s">
        <v>13</v>
      </c>
      <c r="C4262" s="107">
        <v>11278</v>
      </c>
      <c r="D4262" s="107">
        <v>42225</v>
      </c>
      <c r="E4262" s="107">
        <v>42242</v>
      </c>
      <c r="F4262" s="108">
        <v>42265</v>
      </c>
      <c r="G4262" s="109">
        <v>21500</v>
      </c>
      <c r="H4262" s="109">
        <v>23.89</v>
      </c>
      <c r="I4262" s="109">
        <v>0</v>
      </c>
      <c r="J4262" s="109">
        <f t="shared" si="66"/>
        <v>21523.89</v>
      </c>
    </row>
    <row r="4263" spans="1:10" s="102" customFormat="1" ht="18" customHeight="1" x14ac:dyDescent="0.2">
      <c r="A4263" s="106" t="s">
        <v>32</v>
      </c>
      <c r="B4263" s="106" t="s">
        <v>13</v>
      </c>
      <c r="C4263" s="107">
        <v>9512</v>
      </c>
      <c r="D4263" s="107">
        <v>42292</v>
      </c>
      <c r="E4263" s="107">
        <v>42332</v>
      </c>
      <c r="F4263" s="108">
        <v>42342</v>
      </c>
      <c r="G4263" s="109">
        <v>18500</v>
      </c>
      <c r="H4263" s="109">
        <v>25.69</v>
      </c>
      <c r="I4263" s="109">
        <v>0</v>
      </c>
      <c r="J4263" s="109">
        <f t="shared" si="66"/>
        <v>18525.689999999999</v>
      </c>
    </row>
    <row r="4264" spans="1:10" s="102" customFormat="1" ht="18" customHeight="1" x14ac:dyDescent="0.2">
      <c r="A4264" s="106" t="s">
        <v>32</v>
      </c>
      <c r="B4264" s="106" t="s">
        <v>13</v>
      </c>
      <c r="C4264" s="107">
        <v>10579</v>
      </c>
      <c r="D4264" s="107">
        <v>43132</v>
      </c>
      <c r="E4264" s="107">
        <v>43150</v>
      </c>
      <c r="F4264" s="108">
        <v>43172</v>
      </c>
      <c r="G4264" s="109">
        <v>33500</v>
      </c>
      <c r="H4264" s="109">
        <v>31.67</v>
      </c>
      <c r="I4264" s="109">
        <v>0</v>
      </c>
      <c r="J4264" s="109">
        <f t="shared" si="66"/>
        <v>33531.67</v>
      </c>
    </row>
    <row r="4265" spans="1:10" s="102" customFormat="1" ht="18" customHeight="1" x14ac:dyDescent="0.2">
      <c r="A4265" s="106" t="s">
        <v>32</v>
      </c>
      <c r="B4265" s="106" t="s">
        <v>13</v>
      </c>
      <c r="C4265" s="107">
        <v>8683</v>
      </c>
      <c r="D4265" s="107">
        <v>43100</v>
      </c>
      <c r="E4265" s="107">
        <v>43103</v>
      </c>
      <c r="F4265" s="108">
        <v>43154</v>
      </c>
      <c r="G4265" s="109">
        <v>17500</v>
      </c>
      <c r="H4265" s="109">
        <v>25.89</v>
      </c>
      <c r="I4265" s="109">
        <v>0</v>
      </c>
      <c r="J4265" s="109">
        <f t="shared" si="66"/>
        <v>17525.89</v>
      </c>
    </row>
    <row r="4266" spans="1:10" s="102" customFormat="1" ht="18" customHeight="1" x14ac:dyDescent="0.2">
      <c r="A4266" s="106" t="s">
        <v>32</v>
      </c>
      <c r="B4266" s="106" t="s">
        <v>17</v>
      </c>
      <c r="C4266" s="107">
        <v>7605</v>
      </c>
      <c r="D4266" s="107">
        <v>43410</v>
      </c>
      <c r="E4266" s="107">
        <v>43413</v>
      </c>
      <c r="F4266" s="108">
        <v>43473</v>
      </c>
      <c r="G4266" s="109">
        <v>9000</v>
      </c>
      <c r="H4266" s="109">
        <v>15.53</v>
      </c>
      <c r="I4266" s="109">
        <v>0</v>
      </c>
      <c r="J4266" s="109">
        <f t="shared" si="66"/>
        <v>9015.5300000000007</v>
      </c>
    </row>
    <row r="4267" spans="1:10" s="102" customFormat="1" ht="18" customHeight="1" x14ac:dyDescent="0.2">
      <c r="A4267" s="106" t="s">
        <v>32</v>
      </c>
      <c r="B4267" s="106" t="s">
        <v>13</v>
      </c>
      <c r="C4267" s="107">
        <v>7689</v>
      </c>
      <c r="D4267" s="107">
        <v>41884</v>
      </c>
      <c r="E4267" s="107">
        <v>41887</v>
      </c>
      <c r="F4267" s="108">
        <v>41904</v>
      </c>
      <c r="G4267" s="109">
        <v>29000</v>
      </c>
      <c r="H4267" s="109">
        <v>16.11</v>
      </c>
      <c r="I4267" s="109">
        <v>0</v>
      </c>
      <c r="J4267" s="109">
        <f t="shared" si="66"/>
        <v>29016.11</v>
      </c>
    </row>
    <row r="4268" spans="1:10" s="102" customFormat="1" ht="18" customHeight="1" x14ac:dyDescent="0.2">
      <c r="A4268" s="106" t="s">
        <v>32</v>
      </c>
      <c r="B4268" s="106" t="s">
        <v>13</v>
      </c>
      <c r="C4268" s="107">
        <v>13404</v>
      </c>
      <c r="D4268" s="107">
        <v>42709</v>
      </c>
      <c r="E4268" s="107">
        <v>42712</v>
      </c>
      <c r="F4268" s="108">
        <v>42724</v>
      </c>
      <c r="G4268" s="109">
        <v>20000</v>
      </c>
      <c r="H4268" s="109">
        <v>8.2200000000000006</v>
      </c>
      <c r="I4268" s="109">
        <v>0</v>
      </c>
      <c r="J4268" s="109">
        <f t="shared" si="66"/>
        <v>20008.22</v>
      </c>
    </row>
    <row r="4269" spans="1:10" s="102" customFormat="1" ht="18" customHeight="1" x14ac:dyDescent="0.2">
      <c r="A4269" s="106" t="s">
        <v>31</v>
      </c>
      <c r="B4269" s="106" t="s">
        <v>13</v>
      </c>
      <c r="C4269" s="107">
        <v>21545</v>
      </c>
      <c r="D4269" s="107">
        <v>42548</v>
      </c>
      <c r="E4269" s="107">
        <v>42556</v>
      </c>
      <c r="F4269" s="108">
        <v>42572</v>
      </c>
      <c r="G4269" s="109">
        <v>63000</v>
      </c>
      <c r="H4269" s="109">
        <v>41.42</v>
      </c>
      <c r="I4269" s="109">
        <v>0</v>
      </c>
      <c r="J4269" s="109">
        <f t="shared" si="66"/>
        <v>63041.42</v>
      </c>
    </row>
    <row r="4270" spans="1:10" s="102" customFormat="1" ht="18" customHeight="1" x14ac:dyDescent="0.2">
      <c r="A4270" s="106" t="s">
        <v>33</v>
      </c>
      <c r="B4270" s="106" t="s">
        <v>13</v>
      </c>
      <c r="C4270" s="107">
        <v>21545</v>
      </c>
      <c r="D4270" s="107">
        <v>42548</v>
      </c>
      <c r="E4270" s="107">
        <v>42556</v>
      </c>
      <c r="F4270" s="108">
        <v>42572</v>
      </c>
      <c r="G4270" s="109">
        <v>63000</v>
      </c>
      <c r="H4270" s="109">
        <v>41.42</v>
      </c>
      <c r="I4270" s="109">
        <v>0</v>
      </c>
      <c r="J4270" s="109">
        <f t="shared" si="66"/>
        <v>63041.42</v>
      </c>
    </row>
    <row r="4271" spans="1:10" s="102" customFormat="1" ht="18" customHeight="1" x14ac:dyDescent="0.2">
      <c r="A4271" s="106" t="s">
        <v>32</v>
      </c>
      <c r="B4271" s="106" t="s">
        <v>13</v>
      </c>
      <c r="C4271" s="107">
        <v>11534</v>
      </c>
      <c r="D4271" s="107">
        <v>43283</v>
      </c>
      <c r="E4271" s="107">
        <v>43286</v>
      </c>
      <c r="F4271" s="108">
        <v>43300</v>
      </c>
      <c r="G4271" s="109">
        <v>20000</v>
      </c>
      <c r="H4271" s="109">
        <v>9.32</v>
      </c>
      <c r="I4271" s="109">
        <v>0</v>
      </c>
      <c r="J4271" s="109">
        <f t="shared" si="66"/>
        <v>20009.32</v>
      </c>
    </row>
    <row r="4272" spans="1:10" s="102" customFormat="1" ht="18" customHeight="1" x14ac:dyDescent="0.2">
      <c r="A4272" s="106" t="s">
        <v>31</v>
      </c>
      <c r="B4272" s="106" t="s">
        <v>13</v>
      </c>
      <c r="C4272" s="107">
        <v>21250</v>
      </c>
      <c r="D4272" s="107">
        <v>42622</v>
      </c>
      <c r="E4272" s="107">
        <v>42626</v>
      </c>
      <c r="F4272" s="108">
        <v>42646</v>
      </c>
      <c r="G4272" s="109">
        <v>70000</v>
      </c>
      <c r="H4272" s="109">
        <v>46.03</v>
      </c>
      <c r="I4272" s="109">
        <v>0</v>
      </c>
      <c r="J4272" s="109">
        <f t="shared" si="66"/>
        <v>70046.03</v>
      </c>
    </row>
    <row r="4273" spans="1:14" s="102" customFormat="1" ht="18" customHeight="1" x14ac:dyDescent="0.2">
      <c r="A4273" s="106" t="s">
        <v>33</v>
      </c>
      <c r="B4273" s="106" t="s">
        <v>13</v>
      </c>
      <c r="C4273" s="107">
        <v>21250</v>
      </c>
      <c r="D4273" s="107">
        <v>42622</v>
      </c>
      <c r="E4273" s="107">
        <v>42626</v>
      </c>
      <c r="F4273" s="108">
        <v>42646</v>
      </c>
      <c r="G4273" s="109">
        <v>70000</v>
      </c>
      <c r="H4273" s="109">
        <v>46.03</v>
      </c>
      <c r="I4273" s="109">
        <v>0</v>
      </c>
      <c r="J4273" s="109">
        <f t="shared" si="66"/>
        <v>70046.03</v>
      </c>
    </row>
    <row r="4274" spans="1:14" s="102" customFormat="1" ht="18" customHeight="1" x14ac:dyDescent="0.2">
      <c r="A4274" s="106" t="s">
        <v>170</v>
      </c>
      <c r="B4274" s="106" t="s">
        <v>13</v>
      </c>
      <c r="C4274" s="107">
        <v>21250</v>
      </c>
      <c r="D4274" s="107">
        <v>42622</v>
      </c>
      <c r="E4274" s="107">
        <v>42626</v>
      </c>
      <c r="F4274" s="108">
        <v>42646</v>
      </c>
      <c r="G4274" s="109">
        <v>70000</v>
      </c>
      <c r="H4274" s="109">
        <v>46.03</v>
      </c>
      <c r="I4274" s="109">
        <v>0</v>
      </c>
      <c r="J4274" s="109">
        <f t="shared" si="66"/>
        <v>70046.03</v>
      </c>
    </row>
    <row r="4275" spans="1:14" s="102" customFormat="1" ht="18" customHeight="1" x14ac:dyDescent="0.2">
      <c r="A4275" s="106" t="s">
        <v>31</v>
      </c>
      <c r="B4275" s="106" t="s">
        <v>17</v>
      </c>
      <c r="C4275" s="107">
        <v>19772</v>
      </c>
      <c r="D4275" s="107">
        <v>42307</v>
      </c>
      <c r="E4275" s="107">
        <v>42313</v>
      </c>
      <c r="F4275" s="108">
        <v>42327</v>
      </c>
      <c r="G4275" s="109">
        <v>66000</v>
      </c>
      <c r="H4275" s="109">
        <v>31.17</v>
      </c>
      <c r="I4275" s="109">
        <v>0</v>
      </c>
      <c r="J4275" s="109">
        <f t="shared" si="66"/>
        <v>66031.17</v>
      </c>
    </row>
    <row r="4276" spans="1:14" s="102" customFormat="1" ht="18" customHeight="1" x14ac:dyDescent="0.2">
      <c r="A4276" s="106" t="s">
        <v>33</v>
      </c>
      <c r="B4276" s="106" t="s">
        <v>17</v>
      </c>
      <c r="C4276" s="107">
        <v>19772</v>
      </c>
      <c r="D4276" s="107">
        <v>42307</v>
      </c>
      <c r="E4276" s="107">
        <v>42313</v>
      </c>
      <c r="F4276" s="108">
        <v>42327</v>
      </c>
      <c r="G4276" s="109">
        <v>66000</v>
      </c>
      <c r="H4276" s="109">
        <v>36.659999999999997</v>
      </c>
      <c r="I4276" s="109">
        <v>0</v>
      </c>
      <c r="J4276" s="109">
        <f t="shared" si="66"/>
        <v>66036.66</v>
      </c>
    </row>
    <row r="4277" spans="1:14" s="102" customFormat="1" ht="18" customHeight="1" x14ac:dyDescent="0.2">
      <c r="A4277" s="106" t="s">
        <v>31</v>
      </c>
      <c r="B4277" s="106" t="s">
        <v>17</v>
      </c>
      <c r="C4277" s="107">
        <v>17059</v>
      </c>
      <c r="D4277" s="107">
        <v>42011</v>
      </c>
      <c r="E4277" s="107">
        <v>42024</v>
      </c>
      <c r="F4277" s="108">
        <v>42044</v>
      </c>
      <c r="G4277" s="109">
        <v>74000</v>
      </c>
      <c r="H4277" s="109">
        <v>67.83</v>
      </c>
      <c r="I4277" s="109">
        <v>0</v>
      </c>
      <c r="J4277" s="109">
        <f t="shared" si="66"/>
        <v>74067.83</v>
      </c>
    </row>
    <row r="4278" spans="1:14" s="102" customFormat="1" ht="18" customHeight="1" x14ac:dyDescent="0.2">
      <c r="A4278" s="106" t="s">
        <v>33</v>
      </c>
      <c r="B4278" s="106" t="s">
        <v>17</v>
      </c>
      <c r="C4278" s="107">
        <v>17059</v>
      </c>
      <c r="D4278" s="107">
        <v>42011</v>
      </c>
      <c r="E4278" s="107">
        <v>42024</v>
      </c>
      <c r="F4278" s="108">
        <v>42044</v>
      </c>
      <c r="G4278" s="109">
        <v>74000</v>
      </c>
      <c r="H4278" s="109">
        <v>67.83</v>
      </c>
      <c r="I4278" s="109">
        <v>0</v>
      </c>
      <c r="J4278" s="109">
        <f t="shared" si="66"/>
        <v>74067.83</v>
      </c>
    </row>
    <row r="4279" spans="1:14" s="102" customFormat="1" ht="18" customHeight="1" x14ac:dyDescent="0.2">
      <c r="A4279" s="106" t="s">
        <v>32</v>
      </c>
      <c r="B4279" s="106" t="s">
        <v>13</v>
      </c>
      <c r="C4279" s="107">
        <v>11239</v>
      </c>
      <c r="D4279" s="107">
        <v>42987</v>
      </c>
      <c r="E4279" s="107">
        <v>42999</v>
      </c>
      <c r="F4279" s="108">
        <v>43020</v>
      </c>
      <c r="G4279" s="109">
        <v>26000</v>
      </c>
      <c r="H4279" s="109">
        <v>23.5</v>
      </c>
      <c r="I4279" s="109">
        <v>0</v>
      </c>
      <c r="J4279" s="109">
        <f t="shared" si="66"/>
        <v>26023.5</v>
      </c>
    </row>
    <row r="4280" spans="1:14" s="102" customFormat="1" ht="18" customHeight="1" x14ac:dyDescent="0.2">
      <c r="A4280" s="106" t="s">
        <v>32</v>
      </c>
      <c r="B4280" s="106" t="s">
        <v>17</v>
      </c>
      <c r="C4280" s="107">
        <v>13116</v>
      </c>
      <c r="D4280" s="107">
        <v>43154</v>
      </c>
      <c r="E4280" s="107">
        <v>43159</v>
      </c>
      <c r="F4280" s="108">
        <v>43221</v>
      </c>
      <c r="G4280" s="109">
        <v>28000</v>
      </c>
      <c r="H4280" s="109">
        <v>39.31</v>
      </c>
      <c r="I4280" s="109">
        <v>0</v>
      </c>
      <c r="J4280" s="109">
        <f t="shared" si="66"/>
        <v>28039.31</v>
      </c>
    </row>
    <row r="4281" spans="1:14" s="102" customFormat="1" ht="18" customHeight="1" x14ac:dyDescent="0.2">
      <c r="A4281" s="106" t="s">
        <v>31</v>
      </c>
      <c r="B4281" s="106" t="s">
        <v>17</v>
      </c>
      <c r="C4281" s="107">
        <v>20253</v>
      </c>
      <c r="D4281" s="107">
        <v>42133</v>
      </c>
      <c r="E4281" s="107">
        <v>42137</v>
      </c>
      <c r="F4281" s="108">
        <v>42150</v>
      </c>
      <c r="G4281" s="110">
        <v>62000</v>
      </c>
      <c r="H4281" s="110">
        <v>29.28</v>
      </c>
      <c r="I4281" s="110">
        <v>0</v>
      </c>
      <c r="J4281" s="109">
        <f t="shared" si="66"/>
        <v>62029.279999999999</v>
      </c>
    </row>
    <row r="4282" spans="1:14" s="102" customFormat="1" ht="18" customHeight="1" x14ac:dyDescent="0.2">
      <c r="A4282" s="106" t="s">
        <v>33</v>
      </c>
      <c r="B4282" s="106" t="s">
        <v>17</v>
      </c>
      <c r="C4282" s="107">
        <v>20253</v>
      </c>
      <c r="D4282" s="107">
        <v>42133</v>
      </c>
      <c r="E4282" s="107">
        <v>42137</v>
      </c>
      <c r="F4282" s="111">
        <v>42150</v>
      </c>
      <c r="G4282" s="112">
        <v>62000</v>
      </c>
      <c r="H4282" s="112">
        <v>29.28</v>
      </c>
      <c r="I4282" s="112">
        <v>0</v>
      </c>
      <c r="J4282" s="109">
        <f t="shared" si="66"/>
        <v>62029.279999999999</v>
      </c>
    </row>
    <row r="4283" spans="1:14" s="102" customFormat="1" ht="18" customHeight="1" x14ac:dyDescent="0.2">
      <c r="A4283" s="106" t="s">
        <v>170</v>
      </c>
      <c r="B4283" s="106" t="s">
        <v>17</v>
      </c>
      <c r="C4283" s="107">
        <v>20253</v>
      </c>
      <c r="D4283" s="107">
        <v>42133</v>
      </c>
      <c r="E4283" s="107">
        <v>42137</v>
      </c>
      <c r="F4283" s="111">
        <v>42150</v>
      </c>
      <c r="G4283" s="112">
        <v>186000</v>
      </c>
      <c r="H4283" s="112">
        <v>87.83</v>
      </c>
      <c r="I4283" s="112">
        <v>0</v>
      </c>
      <c r="J4283" s="109">
        <f t="shared" si="66"/>
        <v>186087.83</v>
      </c>
    </row>
    <row r="4284" spans="1:14" s="102" customFormat="1" ht="18" customHeight="1" x14ac:dyDescent="0.2">
      <c r="A4284" s="106" t="s">
        <v>37</v>
      </c>
      <c r="B4284" s="106" t="s">
        <v>13</v>
      </c>
      <c r="C4284" s="107">
        <v>17999</v>
      </c>
      <c r="D4284" s="107">
        <v>41925</v>
      </c>
      <c r="E4284" s="107">
        <v>41949</v>
      </c>
      <c r="F4284" s="111">
        <v>41949</v>
      </c>
      <c r="G4284" s="112">
        <v>10000</v>
      </c>
      <c r="H4284" s="112">
        <v>6.67</v>
      </c>
      <c r="I4284" s="112">
        <v>0</v>
      </c>
      <c r="J4284" s="109">
        <f t="shared" si="66"/>
        <v>10006.67</v>
      </c>
    </row>
    <row r="4285" spans="1:14" s="102" customFormat="1" ht="18" customHeight="1" x14ac:dyDescent="0.2">
      <c r="A4285" s="106" t="s">
        <v>37</v>
      </c>
      <c r="B4285" s="106" t="s">
        <v>17</v>
      </c>
      <c r="C4285" s="107">
        <v>27559</v>
      </c>
      <c r="D4285" s="107">
        <v>43326</v>
      </c>
      <c r="E4285" s="107">
        <v>43326</v>
      </c>
      <c r="F4285" s="111">
        <v>43396</v>
      </c>
      <c r="G4285" s="112">
        <v>20000</v>
      </c>
      <c r="H4285" s="112">
        <f>19.18+19.18</f>
        <v>38.36</v>
      </c>
      <c r="I4285" s="112">
        <v>0</v>
      </c>
      <c r="J4285" s="109">
        <f t="shared" si="66"/>
        <v>20038.36</v>
      </c>
    </row>
    <row r="4286" spans="1:14" s="102" customFormat="1" ht="18" customHeight="1" x14ac:dyDescent="0.25">
      <c r="A4286" s="106" t="s">
        <v>32</v>
      </c>
      <c r="B4286" s="106" t="s">
        <v>13</v>
      </c>
      <c r="C4286" s="107">
        <v>10700</v>
      </c>
      <c r="D4286" s="107">
        <v>42746</v>
      </c>
      <c r="E4286" s="107">
        <v>42766</v>
      </c>
      <c r="F4286" s="108">
        <v>42781</v>
      </c>
      <c r="G4286" s="109">
        <v>27000</v>
      </c>
      <c r="H4286" s="109">
        <v>25.89</v>
      </c>
      <c r="I4286" s="109">
        <v>0</v>
      </c>
      <c r="J4286" s="109">
        <f t="shared" si="66"/>
        <v>27025.89</v>
      </c>
      <c r="M4286"/>
      <c r="N4286"/>
    </row>
    <row r="4287" spans="1:14" s="102" customFormat="1" ht="18" customHeight="1" x14ac:dyDescent="0.25">
      <c r="A4287" s="106" t="s">
        <v>32</v>
      </c>
      <c r="B4287" s="106" t="s">
        <v>13</v>
      </c>
      <c r="C4287" s="107">
        <v>13161</v>
      </c>
      <c r="D4287" s="107">
        <v>41968</v>
      </c>
      <c r="E4287" s="107">
        <v>41976</v>
      </c>
      <c r="F4287" s="108">
        <v>41992</v>
      </c>
      <c r="G4287" s="109">
        <v>21500</v>
      </c>
      <c r="H4287" s="109">
        <v>14.33</v>
      </c>
      <c r="I4287" s="109">
        <v>0</v>
      </c>
      <c r="J4287" s="109">
        <f t="shared" si="66"/>
        <v>21514.33</v>
      </c>
      <c r="M4287"/>
      <c r="N4287"/>
    </row>
    <row r="4288" spans="1:14" s="102" customFormat="1" ht="18" customHeight="1" x14ac:dyDescent="0.25">
      <c r="A4288" s="106" t="s">
        <v>32</v>
      </c>
      <c r="B4288" s="106" t="s">
        <v>17</v>
      </c>
      <c r="C4288" s="107">
        <v>11427</v>
      </c>
      <c r="D4288" s="107">
        <v>42719</v>
      </c>
      <c r="E4288" s="107">
        <v>42724</v>
      </c>
      <c r="F4288" s="108">
        <v>42794</v>
      </c>
      <c r="G4288" s="109">
        <v>16500</v>
      </c>
      <c r="H4288" s="109">
        <v>33.9</v>
      </c>
      <c r="I4288" s="109">
        <v>0</v>
      </c>
      <c r="J4288" s="109">
        <f t="shared" si="66"/>
        <v>16533.900000000001</v>
      </c>
      <c r="M4288"/>
      <c r="N4288"/>
    </row>
    <row r="4289" spans="1:14" s="102" customFormat="1" ht="18" customHeight="1" x14ac:dyDescent="0.25">
      <c r="A4289" s="106" t="s">
        <v>37</v>
      </c>
      <c r="B4289" s="106" t="s">
        <v>13</v>
      </c>
      <c r="C4289" s="107">
        <v>23661</v>
      </c>
      <c r="D4289" s="107">
        <v>43199</v>
      </c>
      <c r="E4289" s="107">
        <v>43220</v>
      </c>
      <c r="F4289" s="108">
        <v>43236</v>
      </c>
      <c r="G4289" s="109">
        <v>10000</v>
      </c>
      <c r="H4289" s="109">
        <v>10.14</v>
      </c>
      <c r="I4289" s="109">
        <v>0</v>
      </c>
      <c r="J4289" s="109">
        <f t="shared" si="66"/>
        <v>10010.14</v>
      </c>
      <c r="M4289"/>
      <c r="N4289"/>
    </row>
    <row r="4290" spans="1:14" s="102" customFormat="1" ht="18" customHeight="1" x14ac:dyDescent="0.25">
      <c r="A4290" s="106" t="s">
        <v>32</v>
      </c>
      <c r="B4290" s="106" t="s">
        <v>13</v>
      </c>
      <c r="C4290" s="107">
        <v>9501</v>
      </c>
      <c r="D4290" s="107">
        <v>42421</v>
      </c>
      <c r="E4290" s="107">
        <v>42437</v>
      </c>
      <c r="F4290" s="108">
        <v>42514</v>
      </c>
      <c r="G4290" s="109">
        <v>47500</v>
      </c>
      <c r="H4290" s="109">
        <v>122.71</v>
      </c>
      <c r="I4290" s="109">
        <v>0</v>
      </c>
      <c r="J4290" s="109">
        <f t="shared" si="66"/>
        <v>47622.71</v>
      </c>
      <c r="M4290"/>
      <c r="N4290"/>
    </row>
    <row r="4291" spans="1:14" s="102" customFormat="1" ht="18" customHeight="1" x14ac:dyDescent="0.25">
      <c r="A4291" s="106" t="s">
        <v>31</v>
      </c>
      <c r="B4291" s="106" t="s">
        <v>13</v>
      </c>
      <c r="C4291" s="107">
        <v>21256</v>
      </c>
      <c r="D4291" s="107">
        <v>42708</v>
      </c>
      <c r="E4291" s="107">
        <v>42711</v>
      </c>
      <c r="F4291" s="108">
        <v>42755</v>
      </c>
      <c r="G4291" s="109">
        <v>62000</v>
      </c>
      <c r="H4291" s="109">
        <v>79.84</v>
      </c>
      <c r="I4291" s="109">
        <v>0</v>
      </c>
      <c r="J4291" s="109">
        <f t="shared" si="66"/>
        <v>62079.839999999997</v>
      </c>
      <c r="M4291"/>
      <c r="N4291"/>
    </row>
    <row r="4292" spans="1:14" s="102" customFormat="1" ht="18" customHeight="1" x14ac:dyDescent="0.25">
      <c r="A4292" s="106" t="s">
        <v>33</v>
      </c>
      <c r="B4292" s="106" t="s">
        <v>13</v>
      </c>
      <c r="C4292" s="107">
        <v>21256</v>
      </c>
      <c r="D4292" s="107">
        <v>42708</v>
      </c>
      <c r="E4292" s="107">
        <v>42711</v>
      </c>
      <c r="F4292" s="108">
        <v>42755</v>
      </c>
      <c r="G4292" s="109">
        <v>62000</v>
      </c>
      <c r="H4292" s="109">
        <v>79.84</v>
      </c>
      <c r="I4292" s="109">
        <v>0</v>
      </c>
      <c r="J4292" s="109">
        <f t="shared" si="66"/>
        <v>62079.839999999997</v>
      </c>
      <c r="M4292"/>
      <c r="N4292"/>
    </row>
    <row r="4293" spans="1:14" s="102" customFormat="1" ht="18" customHeight="1" x14ac:dyDescent="0.25">
      <c r="A4293" s="106" t="s">
        <v>31</v>
      </c>
      <c r="B4293" s="106" t="s">
        <v>13</v>
      </c>
      <c r="C4293" s="107">
        <v>19187</v>
      </c>
      <c r="D4293" s="107">
        <v>42123</v>
      </c>
      <c r="E4293" s="107">
        <v>42124</v>
      </c>
      <c r="F4293" s="108">
        <v>42139</v>
      </c>
      <c r="G4293" s="109">
        <v>75000</v>
      </c>
      <c r="H4293" s="109">
        <v>33.33</v>
      </c>
      <c r="I4293" s="109">
        <v>0</v>
      </c>
      <c r="J4293" s="109">
        <f t="shared" si="66"/>
        <v>75033.33</v>
      </c>
      <c r="M4293"/>
      <c r="N4293"/>
    </row>
    <row r="4294" spans="1:14" s="102" customFormat="1" ht="18" customHeight="1" x14ac:dyDescent="0.25">
      <c r="A4294" s="106" t="s">
        <v>37</v>
      </c>
      <c r="B4294" s="106" t="s">
        <v>13</v>
      </c>
      <c r="C4294" s="107">
        <v>17022</v>
      </c>
      <c r="D4294" s="107">
        <v>41805</v>
      </c>
      <c r="E4294" s="107">
        <v>41848</v>
      </c>
      <c r="F4294" s="108">
        <v>41855</v>
      </c>
      <c r="G4294" s="109">
        <v>20000</v>
      </c>
      <c r="H4294" s="109">
        <f>13.89+13.89</f>
        <v>27.78</v>
      </c>
      <c r="I4294" s="109">
        <v>0</v>
      </c>
      <c r="J4294" s="109">
        <f t="shared" si="66"/>
        <v>20027.78</v>
      </c>
      <c r="M4294"/>
      <c r="N4294"/>
    </row>
    <row r="4295" spans="1:14" s="102" customFormat="1" ht="18" customHeight="1" x14ac:dyDescent="0.25">
      <c r="A4295" s="106" t="s">
        <v>32</v>
      </c>
      <c r="B4295" s="106" t="s">
        <v>17</v>
      </c>
      <c r="C4295" s="107">
        <v>12273</v>
      </c>
      <c r="D4295" s="107">
        <v>42943</v>
      </c>
      <c r="E4295" s="107">
        <v>42963</v>
      </c>
      <c r="F4295" s="108">
        <v>43010</v>
      </c>
      <c r="G4295" s="109">
        <v>15000</v>
      </c>
      <c r="H4295" s="109">
        <v>19.52</v>
      </c>
      <c r="I4295" s="109">
        <v>0</v>
      </c>
      <c r="J4295" s="109">
        <f t="shared" si="66"/>
        <v>15019.52</v>
      </c>
      <c r="M4295"/>
      <c r="N4295"/>
    </row>
    <row r="4296" spans="1:14" s="102" customFormat="1" ht="18" customHeight="1" x14ac:dyDescent="0.25">
      <c r="A4296" s="106" t="s">
        <v>32</v>
      </c>
      <c r="B4296" s="106" t="s">
        <v>13</v>
      </c>
      <c r="C4296" s="107">
        <v>17500</v>
      </c>
      <c r="D4296" s="107">
        <v>41686</v>
      </c>
      <c r="E4296" s="107">
        <v>41690</v>
      </c>
      <c r="F4296" s="108">
        <v>41732</v>
      </c>
      <c r="G4296" s="109">
        <v>29500</v>
      </c>
      <c r="H4296" s="109">
        <v>35.85</v>
      </c>
      <c r="I4296" s="109">
        <v>0</v>
      </c>
      <c r="J4296" s="109">
        <f t="shared" si="66"/>
        <v>29535.85</v>
      </c>
      <c r="M4296"/>
      <c r="N4296"/>
    </row>
    <row r="4297" spans="1:14" s="102" customFormat="1" ht="18" customHeight="1" x14ac:dyDescent="0.25">
      <c r="A4297" s="106" t="s">
        <v>32</v>
      </c>
      <c r="B4297" s="106" t="s">
        <v>17</v>
      </c>
      <c r="C4297" s="107">
        <v>8919</v>
      </c>
      <c r="D4297" s="107">
        <v>42819</v>
      </c>
      <c r="E4297" s="107">
        <v>42822</v>
      </c>
      <c r="F4297" s="108">
        <v>42837</v>
      </c>
      <c r="G4297" s="109">
        <v>10500</v>
      </c>
      <c r="H4297" s="109">
        <v>5.16</v>
      </c>
      <c r="I4297" s="109">
        <v>0</v>
      </c>
      <c r="J4297" s="109">
        <f t="shared" ref="J4297:J4360" si="67">+G4297+H4297+I4297</f>
        <v>10505.16</v>
      </c>
      <c r="M4297"/>
      <c r="N4297"/>
    </row>
    <row r="4298" spans="1:14" s="102" customFormat="1" ht="18" customHeight="1" x14ac:dyDescent="0.25">
      <c r="A4298" s="106" t="s">
        <v>32</v>
      </c>
      <c r="B4298" s="106" t="s">
        <v>17</v>
      </c>
      <c r="C4298" s="107">
        <v>13693</v>
      </c>
      <c r="D4298" s="107">
        <v>42333</v>
      </c>
      <c r="E4298" s="107">
        <v>42355</v>
      </c>
      <c r="F4298" s="108">
        <v>42389</v>
      </c>
      <c r="G4298" s="109">
        <v>27000</v>
      </c>
      <c r="H4298" s="109">
        <v>42</v>
      </c>
      <c r="I4298" s="109">
        <v>0</v>
      </c>
      <c r="J4298" s="109">
        <f t="shared" si="67"/>
        <v>27042</v>
      </c>
      <c r="M4298"/>
      <c r="N4298"/>
    </row>
    <row r="4299" spans="1:14" s="102" customFormat="1" ht="18" customHeight="1" x14ac:dyDescent="0.25">
      <c r="A4299" s="106" t="s">
        <v>32</v>
      </c>
      <c r="B4299" s="106" t="s">
        <v>17</v>
      </c>
      <c r="C4299" s="107">
        <v>11606</v>
      </c>
      <c r="D4299" s="107">
        <v>42998</v>
      </c>
      <c r="E4299" s="107">
        <v>43003</v>
      </c>
      <c r="F4299" s="108">
        <v>43014</v>
      </c>
      <c r="G4299" s="109">
        <v>9500</v>
      </c>
      <c r="H4299" s="109">
        <v>4.16</v>
      </c>
      <c r="I4299" s="109">
        <v>0</v>
      </c>
      <c r="J4299" s="109">
        <f t="shared" si="67"/>
        <v>9504.16</v>
      </c>
      <c r="M4299"/>
      <c r="N4299"/>
    </row>
    <row r="4300" spans="1:14" s="102" customFormat="1" ht="18" customHeight="1" x14ac:dyDescent="0.25">
      <c r="A4300" s="106" t="s">
        <v>32</v>
      </c>
      <c r="B4300" s="106" t="s">
        <v>17</v>
      </c>
      <c r="C4300" s="107">
        <v>7506</v>
      </c>
      <c r="D4300" s="107">
        <v>42104</v>
      </c>
      <c r="E4300" s="107">
        <v>42110</v>
      </c>
      <c r="F4300" s="108">
        <v>42200</v>
      </c>
      <c r="G4300" s="109">
        <v>9500</v>
      </c>
      <c r="H4300" s="109">
        <v>25.32</v>
      </c>
      <c r="I4300" s="109">
        <v>0</v>
      </c>
      <c r="J4300" s="109">
        <f t="shared" si="67"/>
        <v>9525.32</v>
      </c>
      <c r="M4300"/>
      <c r="N4300"/>
    </row>
    <row r="4301" spans="1:14" s="102" customFormat="1" ht="18" customHeight="1" x14ac:dyDescent="0.25">
      <c r="A4301" s="106" t="s">
        <v>31</v>
      </c>
      <c r="B4301" s="117" t="s">
        <v>17</v>
      </c>
      <c r="C4301" s="118">
        <v>29757</v>
      </c>
      <c r="D4301" s="118">
        <v>41651</v>
      </c>
      <c r="E4301" s="118">
        <v>41653</v>
      </c>
      <c r="F4301" s="119">
        <v>41981</v>
      </c>
      <c r="G4301" s="120">
        <v>58000</v>
      </c>
      <c r="H4301" s="120">
        <v>526.83000000000004</v>
      </c>
      <c r="I4301" s="120">
        <v>0</v>
      </c>
      <c r="J4301" s="109">
        <f t="shared" si="67"/>
        <v>58526.83</v>
      </c>
      <c r="M4301"/>
      <c r="N4301"/>
    </row>
    <row r="4302" spans="1:14" s="102" customFormat="1" ht="18" customHeight="1" x14ac:dyDescent="0.25">
      <c r="A4302" s="106" t="s">
        <v>33</v>
      </c>
      <c r="B4302" s="106" t="s">
        <v>17</v>
      </c>
      <c r="C4302" s="107">
        <v>29757</v>
      </c>
      <c r="D4302" s="107">
        <v>41651</v>
      </c>
      <c r="E4302" s="107">
        <v>41653</v>
      </c>
      <c r="F4302" s="108">
        <v>41981</v>
      </c>
      <c r="G4302" s="109">
        <v>58000</v>
      </c>
      <c r="H4302" s="109">
        <v>531.66</v>
      </c>
      <c r="I4302" s="109">
        <v>0</v>
      </c>
      <c r="J4302" s="109">
        <f t="shared" si="67"/>
        <v>58531.66</v>
      </c>
      <c r="M4302"/>
      <c r="N4302"/>
    </row>
    <row r="4303" spans="1:14" s="102" customFormat="1" ht="18" customHeight="1" x14ac:dyDescent="0.25">
      <c r="A4303" s="106" t="s">
        <v>170</v>
      </c>
      <c r="B4303" s="106" t="s">
        <v>17</v>
      </c>
      <c r="C4303" s="107">
        <v>29757</v>
      </c>
      <c r="D4303" s="107">
        <v>41651</v>
      </c>
      <c r="E4303" s="107">
        <v>41653</v>
      </c>
      <c r="F4303" s="108">
        <v>41981</v>
      </c>
      <c r="G4303" s="109">
        <v>58000</v>
      </c>
      <c r="H4303" s="109">
        <v>531.66</v>
      </c>
      <c r="I4303" s="109">
        <v>0</v>
      </c>
      <c r="J4303" s="109">
        <f t="shared" si="67"/>
        <v>58531.66</v>
      </c>
      <c r="M4303"/>
      <c r="N4303"/>
    </row>
    <row r="4304" spans="1:14" s="102" customFormat="1" ht="18" customHeight="1" x14ac:dyDescent="0.25">
      <c r="A4304" s="106" t="s">
        <v>32</v>
      </c>
      <c r="B4304" s="106" t="s">
        <v>17</v>
      </c>
      <c r="C4304" s="107">
        <v>17286</v>
      </c>
      <c r="D4304" s="107">
        <v>43212</v>
      </c>
      <c r="E4304" s="107">
        <v>43228</v>
      </c>
      <c r="F4304" s="108">
        <v>43294</v>
      </c>
      <c r="G4304" s="109">
        <v>21000</v>
      </c>
      <c r="H4304" s="109">
        <v>47.18</v>
      </c>
      <c r="I4304" s="109">
        <v>0</v>
      </c>
      <c r="J4304" s="109">
        <f t="shared" si="67"/>
        <v>21047.18</v>
      </c>
      <c r="M4304"/>
      <c r="N4304"/>
    </row>
    <row r="4305" spans="1:14" s="102" customFormat="1" ht="18" customHeight="1" x14ac:dyDescent="0.25">
      <c r="A4305" s="106" t="s">
        <v>32</v>
      </c>
      <c r="B4305" s="106" t="s">
        <v>13</v>
      </c>
      <c r="C4305" s="107">
        <v>15294</v>
      </c>
      <c r="D4305" s="107">
        <v>43203</v>
      </c>
      <c r="E4305" s="107">
        <v>43216</v>
      </c>
      <c r="F4305" s="108">
        <v>43250</v>
      </c>
      <c r="G4305" s="109">
        <v>25000</v>
      </c>
      <c r="H4305" s="109">
        <v>24.92</v>
      </c>
      <c r="I4305" s="109">
        <v>0</v>
      </c>
      <c r="J4305" s="109">
        <f t="shared" si="67"/>
        <v>25024.92</v>
      </c>
      <c r="M4305"/>
      <c r="N4305"/>
    </row>
    <row r="4306" spans="1:14" s="102" customFormat="1" ht="18" customHeight="1" x14ac:dyDescent="0.25">
      <c r="A4306" s="106" t="s">
        <v>32</v>
      </c>
      <c r="B4306" s="106" t="s">
        <v>17</v>
      </c>
      <c r="C4306" s="107">
        <v>13533</v>
      </c>
      <c r="D4306" s="107">
        <v>42757</v>
      </c>
      <c r="E4306" s="107">
        <v>42761</v>
      </c>
      <c r="F4306" s="108">
        <v>42766</v>
      </c>
      <c r="G4306" s="109">
        <v>16000</v>
      </c>
      <c r="H4306" s="109">
        <v>3.95</v>
      </c>
      <c r="I4306" s="109">
        <v>0</v>
      </c>
      <c r="J4306" s="109">
        <f t="shared" si="67"/>
        <v>16003.95</v>
      </c>
      <c r="M4306"/>
      <c r="N4306"/>
    </row>
    <row r="4307" spans="1:14" s="102" customFormat="1" ht="18" customHeight="1" x14ac:dyDescent="0.25">
      <c r="A4307" s="106" t="s">
        <v>32</v>
      </c>
      <c r="B4307" s="106" t="s">
        <v>17</v>
      </c>
      <c r="C4307" s="107">
        <v>13553</v>
      </c>
      <c r="D4307" s="107">
        <v>41730</v>
      </c>
      <c r="E4307" s="107">
        <v>41760</v>
      </c>
      <c r="F4307" s="108">
        <v>41828</v>
      </c>
      <c r="G4307" s="109">
        <v>38500</v>
      </c>
      <c r="H4307" s="109">
        <v>104.8</v>
      </c>
      <c r="I4307" s="109">
        <v>0</v>
      </c>
      <c r="J4307" s="109">
        <f t="shared" si="67"/>
        <v>38604.800000000003</v>
      </c>
      <c r="M4307"/>
      <c r="N4307"/>
    </row>
    <row r="4308" spans="1:14" s="102" customFormat="1" ht="18" customHeight="1" x14ac:dyDescent="0.25">
      <c r="A4308" s="106" t="s">
        <v>32</v>
      </c>
      <c r="B4308" s="106" t="s">
        <v>13</v>
      </c>
      <c r="C4308" s="107">
        <v>14160</v>
      </c>
      <c r="D4308" s="107">
        <v>41918</v>
      </c>
      <c r="E4308" s="107">
        <v>41927</v>
      </c>
      <c r="F4308" s="108">
        <v>41936</v>
      </c>
      <c r="G4308" s="109">
        <v>17000</v>
      </c>
      <c r="H4308" s="109">
        <v>8.5</v>
      </c>
      <c r="I4308" s="109">
        <v>0</v>
      </c>
      <c r="J4308" s="109">
        <f t="shared" si="67"/>
        <v>17008.5</v>
      </c>
      <c r="M4308"/>
      <c r="N4308"/>
    </row>
    <row r="4309" spans="1:14" s="102" customFormat="1" ht="18" customHeight="1" x14ac:dyDescent="0.25">
      <c r="A4309" s="106" t="s">
        <v>32</v>
      </c>
      <c r="B4309" s="106" t="s">
        <v>17</v>
      </c>
      <c r="C4309" s="107">
        <v>9508</v>
      </c>
      <c r="D4309" s="107">
        <v>42219</v>
      </c>
      <c r="E4309" s="107">
        <v>42222</v>
      </c>
      <c r="F4309" s="108">
        <v>42255</v>
      </c>
      <c r="G4309" s="109">
        <v>11000</v>
      </c>
      <c r="H4309" s="109">
        <v>11</v>
      </c>
      <c r="I4309" s="109">
        <v>0</v>
      </c>
      <c r="J4309" s="109">
        <f t="shared" si="67"/>
        <v>11011</v>
      </c>
      <c r="M4309"/>
      <c r="N4309"/>
    </row>
    <row r="4310" spans="1:14" s="102" customFormat="1" ht="18" customHeight="1" x14ac:dyDescent="0.25">
      <c r="A4310" s="106" t="s">
        <v>32</v>
      </c>
      <c r="B4310" s="106" t="s">
        <v>13</v>
      </c>
      <c r="C4310" s="107">
        <v>13901</v>
      </c>
      <c r="D4310" s="107">
        <v>43048</v>
      </c>
      <c r="E4310" s="107">
        <v>43049</v>
      </c>
      <c r="F4310" s="108">
        <v>43098</v>
      </c>
      <c r="G4310" s="109">
        <v>12500</v>
      </c>
      <c r="H4310" s="109">
        <v>15.45</v>
      </c>
      <c r="I4310" s="109">
        <v>0</v>
      </c>
      <c r="J4310" s="109">
        <f t="shared" si="67"/>
        <v>12515.45</v>
      </c>
      <c r="M4310"/>
      <c r="N4310"/>
    </row>
    <row r="4311" spans="1:14" s="102" customFormat="1" ht="18" customHeight="1" x14ac:dyDescent="0.25">
      <c r="A4311" s="106" t="s">
        <v>32</v>
      </c>
      <c r="B4311" s="106" t="s">
        <v>17</v>
      </c>
      <c r="C4311" s="107">
        <v>12258</v>
      </c>
      <c r="D4311" s="107">
        <v>42513</v>
      </c>
      <c r="E4311" s="107">
        <v>42529</v>
      </c>
      <c r="F4311" s="108">
        <v>42545</v>
      </c>
      <c r="G4311" s="109">
        <v>12500</v>
      </c>
      <c r="H4311" s="109">
        <v>10.96</v>
      </c>
      <c r="I4311" s="109">
        <v>0</v>
      </c>
      <c r="J4311" s="109">
        <f t="shared" si="67"/>
        <v>12510.96</v>
      </c>
      <c r="M4311"/>
      <c r="N4311"/>
    </row>
    <row r="4312" spans="1:14" s="102" customFormat="1" ht="18" customHeight="1" x14ac:dyDescent="0.25">
      <c r="A4312" s="106" t="s">
        <v>31</v>
      </c>
      <c r="B4312" s="106" t="s">
        <v>13</v>
      </c>
      <c r="C4312" s="107">
        <v>25874</v>
      </c>
      <c r="D4312" s="107">
        <v>41950</v>
      </c>
      <c r="E4312" s="107">
        <v>41954</v>
      </c>
      <c r="F4312" s="108">
        <v>42090</v>
      </c>
      <c r="G4312" s="109">
        <v>67000</v>
      </c>
      <c r="H4312" s="109">
        <v>130.28</v>
      </c>
      <c r="I4312" s="109">
        <v>0</v>
      </c>
      <c r="J4312" s="109">
        <f t="shared" si="67"/>
        <v>67130.28</v>
      </c>
      <c r="M4312"/>
      <c r="N4312"/>
    </row>
    <row r="4313" spans="1:14" s="102" customFormat="1" ht="18" customHeight="1" x14ac:dyDescent="0.25">
      <c r="A4313" s="106" t="s">
        <v>33</v>
      </c>
      <c r="B4313" s="106" t="s">
        <v>13</v>
      </c>
      <c r="C4313" s="107">
        <v>25874</v>
      </c>
      <c r="D4313" s="107">
        <v>41950</v>
      </c>
      <c r="E4313" s="107">
        <v>41954</v>
      </c>
      <c r="F4313" s="108">
        <v>42090</v>
      </c>
      <c r="G4313" s="109">
        <v>67000</v>
      </c>
      <c r="H4313" s="109">
        <v>130.28</v>
      </c>
      <c r="I4313" s="109">
        <v>0</v>
      </c>
      <c r="J4313" s="109">
        <f t="shared" si="67"/>
        <v>67130.28</v>
      </c>
      <c r="M4313"/>
      <c r="N4313"/>
    </row>
    <row r="4314" spans="1:14" s="102" customFormat="1" ht="18" customHeight="1" x14ac:dyDescent="0.25">
      <c r="A4314" s="106" t="s">
        <v>170</v>
      </c>
      <c r="B4314" s="106" t="s">
        <v>13</v>
      </c>
      <c r="C4314" s="107">
        <v>25874</v>
      </c>
      <c r="D4314" s="107">
        <v>41950</v>
      </c>
      <c r="E4314" s="107">
        <v>41954</v>
      </c>
      <c r="F4314" s="108">
        <v>42090</v>
      </c>
      <c r="G4314" s="109">
        <v>134000</v>
      </c>
      <c r="H4314" s="109">
        <v>260.56</v>
      </c>
      <c r="I4314" s="109">
        <v>0</v>
      </c>
      <c r="J4314" s="109">
        <f t="shared" si="67"/>
        <v>134260.56</v>
      </c>
      <c r="M4314"/>
      <c r="N4314"/>
    </row>
    <row r="4315" spans="1:14" s="102" customFormat="1" ht="18" customHeight="1" x14ac:dyDescent="0.25">
      <c r="A4315" s="106" t="s">
        <v>32</v>
      </c>
      <c r="B4315" s="106" t="s">
        <v>13</v>
      </c>
      <c r="C4315" s="107">
        <v>8874</v>
      </c>
      <c r="D4315" s="107">
        <v>42918</v>
      </c>
      <c r="E4315" s="107">
        <v>42933</v>
      </c>
      <c r="F4315" s="108">
        <v>42955</v>
      </c>
      <c r="G4315" s="109">
        <v>24000</v>
      </c>
      <c r="H4315" s="109">
        <v>24.32</v>
      </c>
      <c r="I4315" s="109">
        <v>0</v>
      </c>
      <c r="J4315" s="109">
        <f t="shared" si="67"/>
        <v>24024.32</v>
      </c>
      <c r="M4315"/>
      <c r="N4315"/>
    </row>
    <row r="4316" spans="1:14" s="102" customFormat="1" ht="18" customHeight="1" x14ac:dyDescent="0.25">
      <c r="A4316" s="106" t="s">
        <v>32</v>
      </c>
      <c r="B4316" s="106" t="s">
        <v>17</v>
      </c>
      <c r="C4316" s="107">
        <v>11909</v>
      </c>
      <c r="D4316" s="107">
        <v>42142</v>
      </c>
      <c r="E4316" s="107">
        <v>42152</v>
      </c>
      <c r="F4316" s="108">
        <v>42181</v>
      </c>
      <c r="G4316" s="109">
        <v>12500</v>
      </c>
      <c r="H4316" s="109">
        <v>13.55</v>
      </c>
      <c r="I4316" s="109">
        <v>0</v>
      </c>
      <c r="J4316" s="109">
        <f t="shared" si="67"/>
        <v>12513.55</v>
      </c>
      <c r="M4316"/>
      <c r="N4316"/>
    </row>
    <row r="4317" spans="1:14" s="102" customFormat="1" ht="18" customHeight="1" x14ac:dyDescent="0.25">
      <c r="A4317" s="106" t="s">
        <v>32</v>
      </c>
      <c r="B4317" s="106" t="s">
        <v>13</v>
      </c>
      <c r="C4317" s="107">
        <v>10163</v>
      </c>
      <c r="D4317" s="107">
        <v>42969</v>
      </c>
      <c r="E4317" s="107">
        <v>42977</v>
      </c>
      <c r="F4317" s="108">
        <v>42993</v>
      </c>
      <c r="G4317" s="109">
        <v>12000</v>
      </c>
      <c r="H4317" s="109">
        <v>7.89</v>
      </c>
      <c r="I4317" s="109">
        <v>0</v>
      </c>
      <c r="J4317" s="109">
        <f t="shared" si="67"/>
        <v>12007.89</v>
      </c>
      <c r="M4317"/>
      <c r="N4317"/>
    </row>
    <row r="4318" spans="1:14" s="102" customFormat="1" ht="18" customHeight="1" x14ac:dyDescent="0.25">
      <c r="A4318" s="106" t="s">
        <v>32</v>
      </c>
      <c r="B4318" s="106" t="s">
        <v>17</v>
      </c>
      <c r="C4318" s="107">
        <v>10569</v>
      </c>
      <c r="D4318" s="107">
        <v>42763</v>
      </c>
      <c r="E4318" s="107">
        <v>42773</v>
      </c>
      <c r="F4318" s="108">
        <v>42783</v>
      </c>
      <c r="G4318" s="109">
        <v>10000</v>
      </c>
      <c r="H4318" s="109">
        <v>5.48</v>
      </c>
      <c r="I4318" s="109">
        <v>0</v>
      </c>
      <c r="J4318" s="109">
        <f t="shared" si="67"/>
        <v>10005.48</v>
      </c>
      <c r="M4318"/>
      <c r="N4318"/>
    </row>
    <row r="4319" spans="1:14" s="102" customFormat="1" ht="18" customHeight="1" x14ac:dyDescent="0.25">
      <c r="A4319" s="106" t="s">
        <v>32</v>
      </c>
      <c r="B4319" s="106" t="s">
        <v>17</v>
      </c>
      <c r="C4319" s="107">
        <v>8086</v>
      </c>
      <c r="D4319" s="107">
        <v>42777</v>
      </c>
      <c r="E4319" s="107">
        <v>42781</v>
      </c>
      <c r="F4319" s="108">
        <v>42793</v>
      </c>
      <c r="G4319" s="109">
        <v>9500</v>
      </c>
      <c r="H4319" s="109">
        <v>4.16</v>
      </c>
      <c r="I4319" s="109">
        <v>0</v>
      </c>
      <c r="J4319" s="109">
        <f t="shared" si="67"/>
        <v>9504.16</v>
      </c>
      <c r="M4319"/>
      <c r="N4319"/>
    </row>
    <row r="4320" spans="1:14" s="102" customFormat="1" ht="18" customHeight="1" x14ac:dyDescent="0.25">
      <c r="A4320" s="106" t="s">
        <v>31</v>
      </c>
      <c r="B4320" s="106" t="s">
        <v>17</v>
      </c>
      <c r="C4320" s="107">
        <v>19443</v>
      </c>
      <c r="D4320" s="107">
        <v>41999</v>
      </c>
      <c r="E4320" s="107">
        <v>42003</v>
      </c>
      <c r="F4320" s="108">
        <v>42032</v>
      </c>
      <c r="G4320" s="109">
        <v>96000</v>
      </c>
      <c r="H4320" s="109">
        <v>88</v>
      </c>
      <c r="I4320" s="109">
        <v>0</v>
      </c>
      <c r="J4320" s="109">
        <f t="shared" si="67"/>
        <v>96088</v>
      </c>
      <c r="M4320"/>
      <c r="N4320"/>
    </row>
    <row r="4321" spans="1:14" s="102" customFormat="1" ht="18" customHeight="1" x14ac:dyDescent="0.25">
      <c r="A4321" s="106" t="s">
        <v>33</v>
      </c>
      <c r="B4321" s="106" t="s">
        <v>17</v>
      </c>
      <c r="C4321" s="107">
        <v>19443</v>
      </c>
      <c r="D4321" s="107">
        <v>41999</v>
      </c>
      <c r="E4321" s="107">
        <v>42003</v>
      </c>
      <c r="F4321" s="108">
        <v>42032</v>
      </c>
      <c r="G4321" s="109">
        <v>96000</v>
      </c>
      <c r="H4321" s="109">
        <v>88</v>
      </c>
      <c r="I4321" s="109">
        <v>0</v>
      </c>
      <c r="J4321" s="109">
        <f t="shared" si="67"/>
        <v>96088</v>
      </c>
      <c r="M4321"/>
      <c r="N4321"/>
    </row>
    <row r="4322" spans="1:14" s="102" customFormat="1" ht="18" customHeight="1" x14ac:dyDescent="0.25">
      <c r="A4322" s="106" t="s">
        <v>32</v>
      </c>
      <c r="B4322" s="106" t="s">
        <v>13</v>
      </c>
      <c r="C4322" s="107">
        <v>8183</v>
      </c>
      <c r="D4322" s="107">
        <v>42732</v>
      </c>
      <c r="E4322" s="107">
        <v>42741</v>
      </c>
      <c r="F4322" s="108">
        <v>42752</v>
      </c>
      <c r="G4322" s="109">
        <v>15500</v>
      </c>
      <c r="H4322" s="109">
        <v>8.49</v>
      </c>
      <c r="I4322" s="109">
        <v>0</v>
      </c>
      <c r="J4322" s="109">
        <f t="shared" si="67"/>
        <v>15508.49</v>
      </c>
      <c r="M4322"/>
      <c r="N4322"/>
    </row>
    <row r="4323" spans="1:14" s="102" customFormat="1" ht="18" customHeight="1" x14ac:dyDescent="0.25">
      <c r="A4323" s="106" t="s">
        <v>32</v>
      </c>
      <c r="B4323" s="106" t="s">
        <v>17</v>
      </c>
      <c r="C4323" s="107">
        <v>10377</v>
      </c>
      <c r="D4323" s="107">
        <v>42501</v>
      </c>
      <c r="E4323" s="107">
        <v>42507</v>
      </c>
      <c r="F4323" s="108">
        <v>42585</v>
      </c>
      <c r="G4323" s="109">
        <v>12000</v>
      </c>
      <c r="H4323" s="109">
        <v>27.62</v>
      </c>
      <c r="I4323" s="109">
        <v>0</v>
      </c>
      <c r="J4323" s="109">
        <f t="shared" si="67"/>
        <v>12027.62</v>
      </c>
      <c r="M4323"/>
      <c r="N4323"/>
    </row>
    <row r="4324" spans="1:14" s="102" customFormat="1" ht="18" customHeight="1" x14ac:dyDescent="0.25">
      <c r="A4324" s="106" t="s">
        <v>32</v>
      </c>
      <c r="B4324" s="106" t="s">
        <v>13</v>
      </c>
      <c r="C4324" s="107">
        <v>9447</v>
      </c>
      <c r="D4324" s="107">
        <v>41649</v>
      </c>
      <c r="E4324" s="107">
        <v>41669</v>
      </c>
      <c r="F4324" s="108">
        <v>41688</v>
      </c>
      <c r="G4324" s="109">
        <v>11000</v>
      </c>
      <c r="H4324" s="109">
        <v>11.92</v>
      </c>
      <c r="I4324" s="109">
        <v>0</v>
      </c>
      <c r="J4324" s="109">
        <f t="shared" si="67"/>
        <v>11011.92</v>
      </c>
      <c r="M4324"/>
      <c r="N4324"/>
    </row>
    <row r="4325" spans="1:14" s="102" customFormat="1" ht="18" customHeight="1" x14ac:dyDescent="0.25">
      <c r="A4325" s="106" t="s">
        <v>31</v>
      </c>
      <c r="B4325" s="106" t="s">
        <v>13</v>
      </c>
      <c r="C4325" s="107">
        <v>24145</v>
      </c>
      <c r="D4325" s="107">
        <v>42709</v>
      </c>
      <c r="E4325" s="107">
        <v>42711</v>
      </c>
      <c r="F4325" s="108">
        <v>42832</v>
      </c>
      <c r="G4325" s="109">
        <v>26000</v>
      </c>
      <c r="H4325" s="109">
        <v>87.62</v>
      </c>
      <c r="I4325" s="109">
        <v>0</v>
      </c>
      <c r="J4325" s="109">
        <f t="shared" si="67"/>
        <v>26087.62</v>
      </c>
      <c r="M4325"/>
      <c r="N4325"/>
    </row>
    <row r="4326" spans="1:14" s="102" customFormat="1" ht="18" customHeight="1" x14ac:dyDescent="0.25">
      <c r="A4326" s="106" t="s">
        <v>33</v>
      </c>
      <c r="B4326" s="106" t="s">
        <v>13</v>
      </c>
      <c r="C4326" s="107">
        <v>24145</v>
      </c>
      <c r="D4326" s="107">
        <v>42709</v>
      </c>
      <c r="E4326" s="107">
        <v>42711</v>
      </c>
      <c r="F4326" s="108">
        <v>42832</v>
      </c>
      <c r="G4326" s="109">
        <v>26000</v>
      </c>
      <c r="H4326" s="109">
        <v>87.62</v>
      </c>
      <c r="I4326" s="109">
        <v>0</v>
      </c>
      <c r="J4326" s="109">
        <f t="shared" si="67"/>
        <v>26087.62</v>
      </c>
      <c r="M4326"/>
      <c r="N4326"/>
    </row>
    <row r="4327" spans="1:14" s="102" customFormat="1" ht="18" customHeight="1" x14ac:dyDescent="0.25">
      <c r="A4327" s="106" t="s">
        <v>32</v>
      </c>
      <c r="B4327" s="106" t="s">
        <v>13</v>
      </c>
      <c r="C4327" s="107">
        <v>12678</v>
      </c>
      <c r="D4327" s="107">
        <v>43080</v>
      </c>
      <c r="E4327" s="107">
        <v>43087</v>
      </c>
      <c r="F4327" s="108">
        <v>43138</v>
      </c>
      <c r="G4327" s="109">
        <v>28000</v>
      </c>
      <c r="H4327" s="109">
        <v>44.49</v>
      </c>
      <c r="I4327" s="109">
        <v>0</v>
      </c>
      <c r="J4327" s="109">
        <f t="shared" si="67"/>
        <v>28044.49</v>
      </c>
      <c r="M4327"/>
      <c r="N4327"/>
    </row>
    <row r="4328" spans="1:14" s="102" customFormat="1" ht="18" customHeight="1" x14ac:dyDescent="0.25">
      <c r="A4328" s="106" t="s">
        <v>32</v>
      </c>
      <c r="B4328" s="106" t="s">
        <v>17</v>
      </c>
      <c r="C4328" s="107">
        <v>8340</v>
      </c>
      <c r="D4328" s="107">
        <v>42493</v>
      </c>
      <c r="E4328" s="107">
        <v>42494</v>
      </c>
      <c r="F4328" s="108">
        <v>42537</v>
      </c>
      <c r="G4328" s="109">
        <v>12000</v>
      </c>
      <c r="H4328" s="109">
        <v>14.46</v>
      </c>
      <c r="I4328" s="109">
        <v>0</v>
      </c>
      <c r="J4328" s="109">
        <f t="shared" si="67"/>
        <v>12014.46</v>
      </c>
      <c r="M4328"/>
      <c r="N4328"/>
    </row>
    <row r="4329" spans="1:14" s="102" customFormat="1" ht="18" customHeight="1" x14ac:dyDescent="0.25">
      <c r="A4329" s="106" t="s">
        <v>32</v>
      </c>
      <c r="B4329" s="106" t="s">
        <v>13</v>
      </c>
      <c r="C4329" s="107">
        <v>15749</v>
      </c>
      <c r="D4329" s="107">
        <v>43074</v>
      </c>
      <c r="E4329" s="107">
        <v>43076</v>
      </c>
      <c r="F4329" s="108">
        <v>43105</v>
      </c>
      <c r="G4329" s="109">
        <v>20500</v>
      </c>
      <c r="H4329" s="109">
        <v>17.41</v>
      </c>
      <c r="I4329" s="109">
        <v>0</v>
      </c>
      <c r="J4329" s="109">
        <f t="shared" si="67"/>
        <v>20517.41</v>
      </c>
      <c r="M4329"/>
      <c r="N4329"/>
    </row>
    <row r="4330" spans="1:14" s="102" customFormat="1" ht="18" customHeight="1" x14ac:dyDescent="0.25">
      <c r="A4330" s="106" t="s">
        <v>37</v>
      </c>
      <c r="B4330" s="106" t="s">
        <v>13</v>
      </c>
      <c r="C4330" s="107">
        <v>12529</v>
      </c>
      <c r="D4330" s="107">
        <v>41829</v>
      </c>
      <c r="E4330" s="107">
        <v>41843</v>
      </c>
      <c r="F4330" s="108">
        <v>41858</v>
      </c>
      <c r="G4330" s="109">
        <v>10000</v>
      </c>
      <c r="H4330" s="109">
        <v>8.0500000000000007</v>
      </c>
      <c r="I4330" s="109">
        <v>0</v>
      </c>
      <c r="J4330" s="109">
        <f t="shared" si="67"/>
        <v>10008.049999999999</v>
      </c>
      <c r="M4330"/>
      <c r="N4330"/>
    </row>
    <row r="4331" spans="1:14" s="102" customFormat="1" ht="18" customHeight="1" x14ac:dyDescent="0.25">
      <c r="A4331" s="106" t="s">
        <v>32</v>
      </c>
      <c r="B4331" s="106" t="s">
        <v>17</v>
      </c>
      <c r="C4331" s="107">
        <v>12615</v>
      </c>
      <c r="D4331" s="107">
        <v>41982</v>
      </c>
      <c r="E4331" s="107">
        <v>42013</v>
      </c>
      <c r="F4331" s="108">
        <v>42069</v>
      </c>
      <c r="G4331" s="109">
        <v>20500</v>
      </c>
      <c r="H4331" s="109">
        <v>48.77</v>
      </c>
      <c r="I4331" s="109">
        <v>0</v>
      </c>
      <c r="J4331" s="109">
        <f t="shared" si="67"/>
        <v>20548.77</v>
      </c>
      <c r="M4331"/>
      <c r="N4331"/>
    </row>
    <row r="4332" spans="1:14" s="102" customFormat="1" ht="18" customHeight="1" x14ac:dyDescent="0.25">
      <c r="A4332" s="106" t="s">
        <v>31</v>
      </c>
      <c r="B4332" s="106" t="s">
        <v>17</v>
      </c>
      <c r="C4332" s="107">
        <v>17467</v>
      </c>
      <c r="D4332" s="107">
        <v>42416</v>
      </c>
      <c r="E4332" s="107">
        <v>42419</v>
      </c>
      <c r="F4332" s="108">
        <v>42452</v>
      </c>
      <c r="G4332" s="109">
        <v>44000</v>
      </c>
      <c r="H4332" s="109">
        <v>44</v>
      </c>
      <c r="I4332" s="109">
        <v>0</v>
      </c>
      <c r="J4332" s="109">
        <f t="shared" si="67"/>
        <v>44044</v>
      </c>
      <c r="M4332"/>
      <c r="N4332"/>
    </row>
    <row r="4333" spans="1:14" s="102" customFormat="1" ht="18" customHeight="1" x14ac:dyDescent="0.25">
      <c r="A4333" s="106" t="s">
        <v>32</v>
      </c>
      <c r="B4333" s="106" t="s">
        <v>17</v>
      </c>
      <c r="C4333" s="107">
        <v>9565</v>
      </c>
      <c r="D4333" s="107">
        <v>42552</v>
      </c>
      <c r="E4333" s="107">
        <v>42571</v>
      </c>
      <c r="F4333" s="108">
        <v>42579</v>
      </c>
      <c r="G4333" s="109">
        <v>10000</v>
      </c>
      <c r="H4333" s="109">
        <v>7.4</v>
      </c>
      <c r="I4333" s="109">
        <v>0</v>
      </c>
      <c r="J4333" s="109">
        <f t="shared" si="67"/>
        <v>10007.4</v>
      </c>
      <c r="M4333"/>
      <c r="N4333"/>
    </row>
    <row r="4334" spans="1:14" s="102" customFormat="1" ht="18" customHeight="1" x14ac:dyDescent="0.25">
      <c r="A4334" s="106" t="s">
        <v>40</v>
      </c>
      <c r="B4334" s="106" t="s">
        <v>13</v>
      </c>
      <c r="C4334" s="107">
        <v>42926</v>
      </c>
      <c r="D4334" s="107">
        <v>43162</v>
      </c>
      <c r="E4334" s="107">
        <v>43182</v>
      </c>
      <c r="F4334" s="108">
        <v>43182</v>
      </c>
      <c r="G4334" s="109">
        <v>5000</v>
      </c>
      <c r="H4334" s="109">
        <v>2.74</v>
      </c>
      <c r="I4334" s="109">
        <v>0</v>
      </c>
      <c r="J4334" s="109">
        <f t="shared" si="67"/>
        <v>5002.74</v>
      </c>
      <c r="M4334"/>
      <c r="N4334"/>
    </row>
    <row r="4335" spans="1:14" s="102" customFormat="1" ht="18" customHeight="1" x14ac:dyDescent="0.25">
      <c r="A4335" s="106" t="s">
        <v>32</v>
      </c>
      <c r="B4335" s="106" t="s">
        <v>13</v>
      </c>
      <c r="C4335" s="107">
        <v>9666</v>
      </c>
      <c r="D4335" s="107">
        <v>41838</v>
      </c>
      <c r="E4335" s="107">
        <v>41838</v>
      </c>
      <c r="F4335" s="108">
        <v>41862</v>
      </c>
      <c r="G4335" s="109">
        <v>21000</v>
      </c>
      <c r="H4335" s="109">
        <v>14</v>
      </c>
      <c r="I4335" s="109">
        <v>0</v>
      </c>
      <c r="J4335" s="109">
        <f t="shared" si="67"/>
        <v>21014</v>
      </c>
      <c r="M4335"/>
      <c r="N4335"/>
    </row>
    <row r="4336" spans="1:14" s="102" customFormat="1" ht="18" customHeight="1" x14ac:dyDescent="0.25">
      <c r="A4336" s="106" t="s">
        <v>32</v>
      </c>
      <c r="B4336" s="106" t="s">
        <v>13</v>
      </c>
      <c r="C4336" s="107">
        <v>10943</v>
      </c>
      <c r="D4336" s="107">
        <v>42587</v>
      </c>
      <c r="E4336" s="107">
        <v>42591</v>
      </c>
      <c r="F4336" s="108">
        <v>42625</v>
      </c>
      <c r="G4336" s="109">
        <v>20500</v>
      </c>
      <c r="H4336" s="109">
        <v>21.34</v>
      </c>
      <c r="I4336" s="109">
        <v>0</v>
      </c>
      <c r="J4336" s="109">
        <f t="shared" si="67"/>
        <v>20521.34</v>
      </c>
      <c r="M4336"/>
      <c r="N4336"/>
    </row>
    <row r="4337" spans="1:14" s="102" customFormat="1" ht="18" customHeight="1" x14ac:dyDescent="0.25">
      <c r="A4337" s="106" t="s">
        <v>32</v>
      </c>
      <c r="B4337" s="106" t="s">
        <v>17</v>
      </c>
      <c r="C4337" s="107">
        <v>14267</v>
      </c>
      <c r="D4337" s="107">
        <v>43312</v>
      </c>
      <c r="E4337" s="107">
        <v>43342</v>
      </c>
      <c r="F4337" s="108">
        <v>43378</v>
      </c>
      <c r="G4337" s="109">
        <v>16000</v>
      </c>
      <c r="H4337" s="109">
        <v>28.93</v>
      </c>
      <c r="I4337" s="109">
        <v>0</v>
      </c>
      <c r="J4337" s="109">
        <f t="shared" si="67"/>
        <v>16028.93</v>
      </c>
      <c r="M4337"/>
      <c r="N4337"/>
    </row>
    <row r="4338" spans="1:14" s="102" customFormat="1" ht="18" customHeight="1" x14ac:dyDescent="0.25">
      <c r="A4338" s="106" t="s">
        <v>32</v>
      </c>
      <c r="B4338" s="106" t="s">
        <v>17</v>
      </c>
      <c r="C4338" s="107">
        <v>8040</v>
      </c>
      <c r="D4338" s="107">
        <v>42069</v>
      </c>
      <c r="E4338" s="107">
        <v>42093</v>
      </c>
      <c r="F4338" s="108">
        <v>42584</v>
      </c>
      <c r="G4338" s="109">
        <v>9500</v>
      </c>
      <c r="H4338" s="109">
        <v>34.049999999999997</v>
      </c>
      <c r="I4338" s="109">
        <v>0</v>
      </c>
      <c r="J4338" s="109">
        <f t="shared" si="67"/>
        <v>9534.0499999999993</v>
      </c>
      <c r="M4338"/>
      <c r="N4338"/>
    </row>
    <row r="4339" spans="1:14" s="102" customFormat="1" ht="18" customHeight="1" x14ac:dyDescent="0.25">
      <c r="A4339" s="106" t="s">
        <v>32</v>
      </c>
      <c r="B4339" s="106" t="s">
        <v>13</v>
      </c>
      <c r="C4339" s="107">
        <v>15022</v>
      </c>
      <c r="D4339" s="107">
        <v>42281</v>
      </c>
      <c r="E4339" s="107">
        <v>42299</v>
      </c>
      <c r="F4339" s="108">
        <v>42311</v>
      </c>
      <c r="G4339" s="109">
        <v>30500</v>
      </c>
      <c r="H4339" s="109">
        <v>25.42</v>
      </c>
      <c r="I4339" s="109">
        <v>0</v>
      </c>
      <c r="J4339" s="109">
        <f t="shared" si="67"/>
        <v>30525.42</v>
      </c>
      <c r="M4339"/>
      <c r="N4339"/>
    </row>
    <row r="4340" spans="1:14" s="102" customFormat="1" ht="18" customHeight="1" x14ac:dyDescent="0.25">
      <c r="A4340" s="106" t="s">
        <v>32</v>
      </c>
      <c r="B4340" s="106" t="s">
        <v>13</v>
      </c>
      <c r="C4340" s="107">
        <v>10710</v>
      </c>
      <c r="D4340" s="107">
        <v>42768</v>
      </c>
      <c r="E4340" s="107">
        <v>42779</v>
      </c>
      <c r="F4340" s="108">
        <v>42793</v>
      </c>
      <c r="G4340" s="109">
        <v>10500</v>
      </c>
      <c r="H4340" s="109">
        <v>7.19</v>
      </c>
      <c r="I4340" s="109">
        <v>0</v>
      </c>
      <c r="J4340" s="109">
        <f t="shared" si="67"/>
        <v>10507.19</v>
      </c>
      <c r="M4340"/>
      <c r="N4340"/>
    </row>
    <row r="4341" spans="1:14" s="102" customFormat="1" ht="18" customHeight="1" x14ac:dyDescent="0.25">
      <c r="A4341" s="106" t="s">
        <v>32</v>
      </c>
      <c r="B4341" s="106" t="s">
        <v>13</v>
      </c>
      <c r="C4341" s="107">
        <v>13790</v>
      </c>
      <c r="D4341" s="107">
        <v>42536</v>
      </c>
      <c r="E4341" s="107">
        <v>42562</v>
      </c>
      <c r="F4341" s="108">
        <v>42892</v>
      </c>
      <c r="G4341" s="109">
        <v>19000</v>
      </c>
      <c r="H4341" s="109">
        <v>155.36000000000001</v>
      </c>
      <c r="I4341" s="109">
        <v>0</v>
      </c>
      <c r="J4341" s="109">
        <f t="shared" si="67"/>
        <v>19155.36</v>
      </c>
      <c r="M4341"/>
      <c r="N4341"/>
    </row>
    <row r="4342" spans="1:14" s="102" customFormat="1" ht="18" customHeight="1" x14ac:dyDescent="0.25">
      <c r="A4342" s="106" t="s">
        <v>32</v>
      </c>
      <c r="B4342" s="106" t="s">
        <v>13</v>
      </c>
      <c r="C4342" s="107">
        <v>11641</v>
      </c>
      <c r="D4342" s="107">
        <v>43277</v>
      </c>
      <c r="E4342" s="107">
        <v>43280</v>
      </c>
      <c r="F4342" s="108">
        <v>43322</v>
      </c>
      <c r="G4342" s="109">
        <v>19500</v>
      </c>
      <c r="H4342" s="109">
        <v>24.04</v>
      </c>
      <c r="I4342" s="109">
        <v>0</v>
      </c>
      <c r="J4342" s="109">
        <f t="shared" si="67"/>
        <v>19524.04</v>
      </c>
      <c r="M4342"/>
      <c r="N4342"/>
    </row>
    <row r="4343" spans="1:14" s="102" customFormat="1" ht="18" customHeight="1" x14ac:dyDescent="0.25">
      <c r="A4343" s="106" t="s">
        <v>32</v>
      </c>
      <c r="B4343" s="106" t="s">
        <v>13</v>
      </c>
      <c r="C4343" s="107">
        <v>7933</v>
      </c>
      <c r="D4343" s="107">
        <v>42637</v>
      </c>
      <c r="E4343" s="107">
        <v>42650</v>
      </c>
      <c r="F4343" s="108">
        <v>42723</v>
      </c>
      <c r="G4343" s="109">
        <v>9000</v>
      </c>
      <c r="H4343" s="109">
        <v>21.2</v>
      </c>
      <c r="I4343" s="109">
        <v>0</v>
      </c>
      <c r="J4343" s="109">
        <f t="shared" si="67"/>
        <v>9021.2000000000007</v>
      </c>
      <c r="M4343"/>
      <c r="N4343"/>
    </row>
    <row r="4344" spans="1:14" s="102" customFormat="1" ht="18" customHeight="1" x14ac:dyDescent="0.25">
      <c r="A4344" s="106" t="s">
        <v>32</v>
      </c>
      <c r="B4344" s="106" t="s">
        <v>13</v>
      </c>
      <c r="C4344" s="107">
        <v>9069</v>
      </c>
      <c r="D4344" s="107">
        <v>43356</v>
      </c>
      <c r="E4344" s="107">
        <v>43361</v>
      </c>
      <c r="F4344" s="108">
        <v>43403</v>
      </c>
      <c r="G4344" s="109">
        <v>12000</v>
      </c>
      <c r="H4344" s="109">
        <v>14.259999999999998</v>
      </c>
      <c r="I4344" s="109">
        <v>0</v>
      </c>
      <c r="J4344" s="109">
        <f t="shared" si="67"/>
        <v>12014.26</v>
      </c>
      <c r="M4344"/>
      <c r="N4344"/>
    </row>
    <row r="4345" spans="1:14" s="102" customFormat="1" ht="18" customHeight="1" x14ac:dyDescent="0.25">
      <c r="A4345" s="106" t="s">
        <v>37</v>
      </c>
      <c r="B4345" s="106" t="s">
        <v>13</v>
      </c>
      <c r="C4345" s="107">
        <v>23373</v>
      </c>
      <c r="D4345" s="107">
        <v>42809</v>
      </c>
      <c r="E4345" s="107">
        <v>42814</v>
      </c>
      <c r="F4345" s="108">
        <v>43004</v>
      </c>
      <c r="G4345" s="109">
        <v>20000</v>
      </c>
      <c r="H4345" s="109">
        <f>53.42+53.42</f>
        <v>106.84</v>
      </c>
      <c r="I4345" s="109">
        <v>0</v>
      </c>
      <c r="J4345" s="109">
        <f t="shared" si="67"/>
        <v>20106.84</v>
      </c>
      <c r="M4345"/>
      <c r="N4345"/>
    </row>
    <row r="4346" spans="1:14" s="102" customFormat="1" ht="18" customHeight="1" x14ac:dyDescent="0.25">
      <c r="A4346" s="106" t="s">
        <v>32</v>
      </c>
      <c r="B4346" s="106" t="s">
        <v>13</v>
      </c>
      <c r="C4346" s="107">
        <v>17016</v>
      </c>
      <c r="D4346" s="107">
        <v>42269</v>
      </c>
      <c r="E4346" s="107">
        <v>42277</v>
      </c>
      <c r="F4346" s="108">
        <v>42291</v>
      </c>
      <c r="G4346" s="109">
        <v>34000</v>
      </c>
      <c r="H4346" s="109">
        <v>20.78</v>
      </c>
      <c r="I4346" s="109">
        <v>0</v>
      </c>
      <c r="J4346" s="109">
        <f t="shared" si="67"/>
        <v>34020.78</v>
      </c>
      <c r="M4346"/>
      <c r="N4346"/>
    </row>
    <row r="4347" spans="1:14" s="102" customFormat="1" ht="18" customHeight="1" x14ac:dyDescent="0.25">
      <c r="A4347" s="106" t="s">
        <v>32</v>
      </c>
      <c r="B4347" s="106" t="s">
        <v>13</v>
      </c>
      <c r="C4347" s="107">
        <v>12597</v>
      </c>
      <c r="D4347" s="107">
        <v>42815</v>
      </c>
      <c r="E4347" s="107">
        <v>42823</v>
      </c>
      <c r="F4347" s="108">
        <v>42832</v>
      </c>
      <c r="G4347" s="109">
        <v>25500</v>
      </c>
      <c r="H4347" s="109">
        <v>11.88</v>
      </c>
      <c r="I4347" s="109">
        <v>0</v>
      </c>
      <c r="J4347" s="109">
        <f t="shared" si="67"/>
        <v>25511.88</v>
      </c>
      <c r="M4347"/>
      <c r="N4347"/>
    </row>
    <row r="4348" spans="1:14" s="102" customFormat="1" ht="18" customHeight="1" x14ac:dyDescent="0.25">
      <c r="A4348" s="106" t="s">
        <v>32</v>
      </c>
      <c r="B4348" s="106" t="s">
        <v>17</v>
      </c>
      <c r="C4348" s="107">
        <v>8524</v>
      </c>
      <c r="D4348" s="107">
        <v>43408</v>
      </c>
      <c r="E4348" s="107">
        <v>43431</v>
      </c>
      <c r="F4348" s="108">
        <v>43461</v>
      </c>
      <c r="G4348" s="109">
        <v>12000</v>
      </c>
      <c r="H4348" s="109">
        <v>17.3</v>
      </c>
      <c r="I4348" s="109">
        <v>0</v>
      </c>
      <c r="J4348" s="109">
        <f t="shared" si="67"/>
        <v>12017.3</v>
      </c>
      <c r="M4348"/>
      <c r="N4348"/>
    </row>
    <row r="4349" spans="1:14" s="102" customFormat="1" ht="18" customHeight="1" x14ac:dyDescent="0.25">
      <c r="A4349" s="106" t="s">
        <v>32</v>
      </c>
      <c r="B4349" s="106" t="s">
        <v>17</v>
      </c>
      <c r="C4349" s="107">
        <v>13000</v>
      </c>
      <c r="D4349" s="107">
        <v>41642</v>
      </c>
      <c r="E4349" s="107">
        <v>41654</v>
      </c>
      <c r="F4349" s="108">
        <v>41674</v>
      </c>
      <c r="G4349" s="109">
        <v>16500</v>
      </c>
      <c r="H4349" s="109">
        <v>14.67</v>
      </c>
      <c r="I4349" s="109">
        <v>0</v>
      </c>
      <c r="J4349" s="109">
        <f t="shared" si="67"/>
        <v>16514.669999999998</v>
      </c>
      <c r="M4349"/>
      <c r="N4349"/>
    </row>
    <row r="4350" spans="1:14" s="102" customFormat="1" ht="18" customHeight="1" x14ac:dyDescent="0.25">
      <c r="A4350" s="106" t="s">
        <v>31</v>
      </c>
      <c r="B4350" s="106" t="s">
        <v>17</v>
      </c>
      <c r="C4350" s="107">
        <v>24588</v>
      </c>
      <c r="D4350" s="107">
        <v>42640</v>
      </c>
      <c r="E4350" s="107">
        <v>42646</v>
      </c>
      <c r="F4350" s="108">
        <v>42656</v>
      </c>
      <c r="G4350" s="109">
        <v>41000</v>
      </c>
      <c r="H4350" s="109">
        <v>17.97</v>
      </c>
      <c r="I4350" s="109">
        <v>0</v>
      </c>
      <c r="J4350" s="109">
        <f t="shared" si="67"/>
        <v>41017.97</v>
      </c>
      <c r="M4350"/>
      <c r="N4350"/>
    </row>
    <row r="4351" spans="1:14" s="102" customFormat="1" ht="18" customHeight="1" x14ac:dyDescent="0.25">
      <c r="A4351" s="106" t="s">
        <v>32</v>
      </c>
      <c r="B4351" s="106" t="s">
        <v>17</v>
      </c>
      <c r="C4351" s="107">
        <v>9937</v>
      </c>
      <c r="D4351" s="107">
        <v>42812</v>
      </c>
      <c r="E4351" s="107">
        <v>42816</v>
      </c>
      <c r="F4351" s="108">
        <v>42822</v>
      </c>
      <c r="G4351" s="109">
        <v>10000</v>
      </c>
      <c r="H4351" s="109">
        <v>2.74</v>
      </c>
      <c r="I4351" s="109">
        <v>0</v>
      </c>
      <c r="J4351" s="109">
        <f t="shared" si="67"/>
        <v>10002.74</v>
      </c>
      <c r="M4351"/>
      <c r="N4351"/>
    </row>
    <row r="4352" spans="1:14" s="102" customFormat="1" ht="18" customHeight="1" x14ac:dyDescent="0.25">
      <c r="A4352" s="106" t="s">
        <v>32</v>
      </c>
      <c r="B4352" s="106" t="s">
        <v>13</v>
      </c>
      <c r="C4352" s="107">
        <v>12095</v>
      </c>
      <c r="D4352" s="107">
        <v>42293</v>
      </c>
      <c r="E4352" s="107">
        <v>42306</v>
      </c>
      <c r="F4352" s="108">
        <v>42317</v>
      </c>
      <c r="G4352" s="109">
        <v>19500</v>
      </c>
      <c r="H4352" s="109">
        <v>13</v>
      </c>
      <c r="I4352" s="109">
        <v>0</v>
      </c>
      <c r="J4352" s="109">
        <f t="shared" si="67"/>
        <v>19513</v>
      </c>
      <c r="M4352"/>
      <c r="N4352"/>
    </row>
    <row r="4353" spans="1:14" s="102" customFormat="1" ht="18" customHeight="1" x14ac:dyDescent="0.25">
      <c r="A4353" s="106" t="s">
        <v>32</v>
      </c>
      <c r="B4353" s="106" t="s">
        <v>17</v>
      </c>
      <c r="C4353" s="107">
        <v>13903</v>
      </c>
      <c r="D4353" s="107">
        <v>42074</v>
      </c>
      <c r="E4353" s="107">
        <v>42087</v>
      </c>
      <c r="F4353" s="108">
        <v>42144</v>
      </c>
      <c r="G4353" s="109">
        <v>24500</v>
      </c>
      <c r="H4353" s="109">
        <v>47.64</v>
      </c>
      <c r="I4353" s="109">
        <v>0</v>
      </c>
      <c r="J4353" s="109">
        <f t="shared" si="67"/>
        <v>24547.64</v>
      </c>
      <c r="M4353"/>
      <c r="N4353"/>
    </row>
    <row r="4354" spans="1:14" s="102" customFormat="1" ht="18" customHeight="1" x14ac:dyDescent="0.25">
      <c r="A4354" s="106" t="s">
        <v>32</v>
      </c>
      <c r="B4354" s="106" t="s">
        <v>13</v>
      </c>
      <c r="C4354" s="107">
        <v>9811</v>
      </c>
      <c r="D4354" s="107">
        <v>42940</v>
      </c>
      <c r="E4354" s="107">
        <v>42943</v>
      </c>
      <c r="F4354" s="108">
        <v>42958</v>
      </c>
      <c r="G4354" s="109">
        <v>16500</v>
      </c>
      <c r="H4354" s="109">
        <v>8.14</v>
      </c>
      <c r="I4354" s="109">
        <v>0</v>
      </c>
      <c r="J4354" s="109">
        <f t="shared" si="67"/>
        <v>16508.14</v>
      </c>
      <c r="M4354"/>
      <c r="N4354"/>
    </row>
    <row r="4355" spans="1:14" s="102" customFormat="1" ht="18" customHeight="1" x14ac:dyDescent="0.25">
      <c r="A4355" s="106" t="s">
        <v>31</v>
      </c>
      <c r="B4355" s="106" t="s">
        <v>17</v>
      </c>
      <c r="C4355" s="107">
        <v>19427</v>
      </c>
      <c r="D4355" s="107">
        <v>42405</v>
      </c>
      <c r="E4355" s="107">
        <v>42418</v>
      </c>
      <c r="F4355" s="108">
        <v>42459</v>
      </c>
      <c r="G4355" s="109">
        <v>169000</v>
      </c>
      <c r="H4355" s="109">
        <v>253.5</v>
      </c>
      <c r="I4355" s="109">
        <v>0</v>
      </c>
      <c r="J4355" s="109">
        <f t="shared" si="67"/>
        <v>169253.5</v>
      </c>
      <c r="M4355"/>
      <c r="N4355"/>
    </row>
    <row r="4356" spans="1:14" s="102" customFormat="1" ht="18" customHeight="1" x14ac:dyDescent="0.25">
      <c r="A4356" s="106" t="s">
        <v>32</v>
      </c>
      <c r="B4356" s="106" t="s">
        <v>17</v>
      </c>
      <c r="C4356" s="107">
        <v>14292</v>
      </c>
      <c r="D4356" s="107">
        <v>42764</v>
      </c>
      <c r="E4356" s="107">
        <v>42767</v>
      </c>
      <c r="F4356" s="108">
        <v>42800</v>
      </c>
      <c r="G4356" s="109">
        <v>24000</v>
      </c>
      <c r="H4356" s="109">
        <v>23.67</v>
      </c>
      <c r="I4356" s="109">
        <v>0</v>
      </c>
      <c r="J4356" s="109">
        <f t="shared" si="67"/>
        <v>24023.67</v>
      </c>
      <c r="M4356"/>
      <c r="N4356"/>
    </row>
    <row r="4357" spans="1:14" s="102" customFormat="1" ht="18" customHeight="1" x14ac:dyDescent="0.25">
      <c r="A4357" s="106" t="s">
        <v>32</v>
      </c>
      <c r="B4357" s="106" t="s">
        <v>13</v>
      </c>
      <c r="C4357" s="107">
        <v>23401</v>
      </c>
      <c r="D4357" s="107">
        <v>43102</v>
      </c>
      <c r="E4357" s="107">
        <v>43105</v>
      </c>
      <c r="F4357" s="108">
        <v>43161</v>
      </c>
      <c r="G4357" s="109">
        <v>56000</v>
      </c>
      <c r="H4357" s="109">
        <v>0</v>
      </c>
      <c r="I4357" s="109">
        <v>0</v>
      </c>
      <c r="J4357" s="109">
        <f t="shared" si="67"/>
        <v>56000</v>
      </c>
      <c r="M4357"/>
      <c r="N4357"/>
    </row>
    <row r="4358" spans="1:14" s="102" customFormat="1" ht="18" customHeight="1" x14ac:dyDescent="0.25">
      <c r="A4358" s="106" t="s">
        <v>35</v>
      </c>
      <c r="B4358" s="106" t="s">
        <v>13</v>
      </c>
      <c r="C4358" s="107">
        <v>23401</v>
      </c>
      <c r="D4358" s="107">
        <v>43102</v>
      </c>
      <c r="E4358" s="107">
        <v>43105</v>
      </c>
      <c r="F4358" s="108">
        <v>43161</v>
      </c>
      <c r="G4358" s="109">
        <v>56000</v>
      </c>
      <c r="H4358" s="109">
        <v>0</v>
      </c>
      <c r="I4358" s="109">
        <v>0</v>
      </c>
      <c r="J4358" s="109">
        <f t="shared" si="67"/>
        <v>56000</v>
      </c>
      <c r="M4358"/>
      <c r="N4358"/>
    </row>
    <row r="4359" spans="1:14" s="102" customFormat="1" ht="18" customHeight="1" x14ac:dyDescent="0.25">
      <c r="A4359" s="106" t="s">
        <v>39</v>
      </c>
      <c r="B4359" s="106" t="s">
        <v>13</v>
      </c>
      <c r="C4359" s="107">
        <v>23401</v>
      </c>
      <c r="D4359" s="107">
        <v>43102</v>
      </c>
      <c r="E4359" s="107">
        <v>43105</v>
      </c>
      <c r="F4359" s="108">
        <v>43161</v>
      </c>
      <c r="G4359" s="109">
        <v>56000</v>
      </c>
      <c r="H4359" s="109">
        <v>0</v>
      </c>
      <c r="I4359" s="109">
        <v>0</v>
      </c>
      <c r="J4359" s="109">
        <f t="shared" si="67"/>
        <v>56000</v>
      </c>
      <c r="M4359"/>
      <c r="N4359"/>
    </row>
    <row r="4360" spans="1:14" s="102" customFormat="1" ht="18" customHeight="1" x14ac:dyDescent="0.25">
      <c r="A4360" s="106" t="s">
        <v>32</v>
      </c>
      <c r="B4360" s="106" t="s">
        <v>13</v>
      </c>
      <c r="C4360" s="107">
        <v>11651</v>
      </c>
      <c r="D4360" s="107">
        <v>42483</v>
      </c>
      <c r="E4360" s="107">
        <v>42488</v>
      </c>
      <c r="F4360" s="108">
        <v>42499</v>
      </c>
      <c r="G4360" s="109">
        <v>12500</v>
      </c>
      <c r="H4360" s="109">
        <v>5.48</v>
      </c>
      <c r="I4360" s="109">
        <v>0</v>
      </c>
      <c r="J4360" s="109">
        <f t="shared" si="67"/>
        <v>12505.48</v>
      </c>
      <c r="M4360"/>
      <c r="N4360"/>
    </row>
    <row r="4361" spans="1:14" s="102" customFormat="1" ht="18" customHeight="1" x14ac:dyDescent="0.25">
      <c r="A4361" s="106" t="s">
        <v>32</v>
      </c>
      <c r="B4361" s="106" t="s">
        <v>13</v>
      </c>
      <c r="C4361" s="107">
        <v>11694</v>
      </c>
      <c r="D4361" s="107">
        <v>41815</v>
      </c>
      <c r="E4361" s="107">
        <v>41829</v>
      </c>
      <c r="F4361" s="108">
        <v>41857</v>
      </c>
      <c r="G4361" s="109">
        <v>19500</v>
      </c>
      <c r="H4361" s="109">
        <v>22.75</v>
      </c>
      <c r="I4361" s="109">
        <v>0</v>
      </c>
      <c r="J4361" s="109">
        <f t="shared" ref="J4361:J4424" si="68">+G4361+H4361+I4361</f>
        <v>19522.75</v>
      </c>
      <c r="M4361"/>
      <c r="N4361"/>
    </row>
    <row r="4362" spans="1:14" s="102" customFormat="1" ht="18" customHeight="1" x14ac:dyDescent="0.25">
      <c r="A4362" s="106" t="s">
        <v>32</v>
      </c>
      <c r="B4362" s="106" t="s">
        <v>13</v>
      </c>
      <c r="C4362" s="107">
        <v>17318</v>
      </c>
      <c r="D4362" s="107">
        <v>43219</v>
      </c>
      <c r="E4362" s="107">
        <v>43242</v>
      </c>
      <c r="F4362" s="108">
        <v>43332</v>
      </c>
      <c r="G4362" s="109">
        <v>44500</v>
      </c>
      <c r="H4362" s="109">
        <v>124.13</v>
      </c>
      <c r="I4362" s="109">
        <v>0</v>
      </c>
      <c r="J4362" s="109">
        <f t="shared" si="68"/>
        <v>44624.13</v>
      </c>
      <c r="M4362"/>
      <c r="N4362"/>
    </row>
    <row r="4363" spans="1:14" s="102" customFormat="1" ht="18" customHeight="1" x14ac:dyDescent="0.25">
      <c r="A4363" s="106" t="s">
        <v>31</v>
      </c>
      <c r="B4363" s="106" t="s">
        <v>17</v>
      </c>
      <c r="C4363" s="107">
        <v>32077</v>
      </c>
      <c r="D4363" s="107">
        <v>43335</v>
      </c>
      <c r="E4363" s="107">
        <v>43339</v>
      </c>
      <c r="F4363" s="108">
        <v>43388</v>
      </c>
      <c r="G4363" s="109">
        <v>77000</v>
      </c>
      <c r="H4363" s="109">
        <v>111.81</v>
      </c>
      <c r="I4363" s="109">
        <v>0</v>
      </c>
      <c r="J4363" s="109">
        <f t="shared" si="68"/>
        <v>77111.81</v>
      </c>
      <c r="M4363"/>
      <c r="N4363"/>
    </row>
    <row r="4364" spans="1:14" s="102" customFormat="1" ht="18" customHeight="1" x14ac:dyDescent="0.25">
      <c r="A4364" s="106" t="s">
        <v>36</v>
      </c>
      <c r="B4364" s="106" t="s">
        <v>17</v>
      </c>
      <c r="C4364" s="107">
        <v>32077</v>
      </c>
      <c r="D4364" s="107">
        <v>43335</v>
      </c>
      <c r="E4364" s="107">
        <v>43339</v>
      </c>
      <c r="F4364" s="108">
        <v>43388</v>
      </c>
      <c r="G4364" s="109">
        <v>77000</v>
      </c>
      <c r="H4364" s="109">
        <v>111.81</v>
      </c>
      <c r="I4364" s="109">
        <v>0</v>
      </c>
      <c r="J4364" s="109">
        <f t="shared" si="68"/>
        <v>77111.81</v>
      </c>
      <c r="M4364"/>
      <c r="N4364"/>
    </row>
    <row r="4365" spans="1:14" s="102" customFormat="1" ht="18" customHeight="1" x14ac:dyDescent="0.25">
      <c r="A4365" s="106" t="s">
        <v>32</v>
      </c>
      <c r="B4365" s="106" t="s">
        <v>13</v>
      </c>
      <c r="C4365" s="107">
        <v>9581</v>
      </c>
      <c r="D4365" s="107">
        <v>42300</v>
      </c>
      <c r="E4365" s="107">
        <v>42318</v>
      </c>
      <c r="F4365" s="108">
        <v>42327</v>
      </c>
      <c r="G4365" s="109">
        <v>25000</v>
      </c>
      <c r="H4365" s="109">
        <v>18.75</v>
      </c>
      <c r="I4365" s="109">
        <v>0</v>
      </c>
      <c r="J4365" s="109">
        <f t="shared" si="68"/>
        <v>25018.75</v>
      </c>
      <c r="M4365"/>
      <c r="N4365"/>
    </row>
    <row r="4366" spans="1:14" s="102" customFormat="1" ht="18" customHeight="1" x14ac:dyDescent="0.25">
      <c r="A4366" s="106" t="s">
        <v>31</v>
      </c>
      <c r="B4366" s="106" t="s">
        <v>17</v>
      </c>
      <c r="C4366" s="107">
        <v>25314</v>
      </c>
      <c r="D4366" s="107">
        <v>42447</v>
      </c>
      <c r="E4366" s="107">
        <v>42451</v>
      </c>
      <c r="F4366" s="108">
        <v>42466</v>
      </c>
      <c r="G4366" s="109">
        <v>82000</v>
      </c>
      <c r="H4366" s="109">
        <v>42.68</v>
      </c>
      <c r="I4366" s="109">
        <v>0</v>
      </c>
      <c r="J4366" s="109">
        <f t="shared" si="68"/>
        <v>82042.679999999993</v>
      </c>
      <c r="M4366"/>
      <c r="N4366"/>
    </row>
    <row r="4367" spans="1:14" s="102" customFormat="1" ht="18" customHeight="1" x14ac:dyDescent="0.25">
      <c r="A4367" s="106" t="s">
        <v>33</v>
      </c>
      <c r="B4367" s="106" t="s">
        <v>17</v>
      </c>
      <c r="C4367" s="107">
        <v>25314</v>
      </c>
      <c r="D4367" s="107">
        <v>42447</v>
      </c>
      <c r="E4367" s="107">
        <v>42451</v>
      </c>
      <c r="F4367" s="108">
        <v>42466</v>
      </c>
      <c r="G4367" s="109">
        <v>82000</v>
      </c>
      <c r="H4367" s="109">
        <v>42.68</v>
      </c>
      <c r="I4367" s="109">
        <v>0</v>
      </c>
      <c r="J4367" s="109">
        <f t="shared" si="68"/>
        <v>82042.679999999993</v>
      </c>
      <c r="M4367"/>
      <c r="N4367"/>
    </row>
    <row r="4368" spans="1:14" s="102" customFormat="1" ht="18" customHeight="1" x14ac:dyDescent="0.25">
      <c r="A4368" s="106" t="s">
        <v>170</v>
      </c>
      <c r="B4368" s="106" t="s">
        <v>17</v>
      </c>
      <c r="C4368" s="107">
        <v>25314</v>
      </c>
      <c r="D4368" s="107">
        <v>42447</v>
      </c>
      <c r="E4368" s="107">
        <v>42451</v>
      </c>
      <c r="F4368" s="108">
        <v>42466</v>
      </c>
      <c r="G4368" s="109">
        <v>82000</v>
      </c>
      <c r="H4368" s="109">
        <v>42.68</v>
      </c>
      <c r="I4368" s="109">
        <v>0</v>
      </c>
      <c r="J4368" s="109">
        <f t="shared" si="68"/>
        <v>82042.679999999993</v>
      </c>
      <c r="M4368"/>
      <c r="N4368"/>
    </row>
    <row r="4369" spans="1:14" s="102" customFormat="1" ht="18" customHeight="1" x14ac:dyDescent="0.25">
      <c r="A4369" s="106" t="s">
        <v>32</v>
      </c>
      <c r="B4369" s="106" t="s">
        <v>13</v>
      </c>
      <c r="C4369" s="107">
        <v>18408</v>
      </c>
      <c r="D4369" s="107">
        <v>42670</v>
      </c>
      <c r="E4369" s="107">
        <v>42682</v>
      </c>
      <c r="F4369" s="108">
        <v>42711</v>
      </c>
      <c r="G4369" s="109">
        <v>35500</v>
      </c>
      <c r="H4369" s="109">
        <v>39.880000000000003</v>
      </c>
      <c r="I4369" s="109">
        <v>0</v>
      </c>
      <c r="J4369" s="109">
        <f t="shared" si="68"/>
        <v>35539.879999999997</v>
      </c>
      <c r="M4369"/>
      <c r="N4369"/>
    </row>
    <row r="4370" spans="1:14" s="102" customFormat="1" ht="18" customHeight="1" x14ac:dyDescent="0.25">
      <c r="A4370" s="106" t="s">
        <v>32</v>
      </c>
      <c r="B4370" s="106" t="s">
        <v>13</v>
      </c>
      <c r="C4370" s="107">
        <v>15461</v>
      </c>
      <c r="D4370" s="107">
        <v>42854</v>
      </c>
      <c r="E4370" s="107">
        <v>42857</v>
      </c>
      <c r="F4370" s="108">
        <v>42880</v>
      </c>
      <c r="G4370" s="109">
        <v>12500</v>
      </c>
      <c r="H4370" s="109">
        <v>8.91</v>
      </c>
      <c r="I4370" s="109">
        <v>0</v>
      </c>
      <c r="J4370" s="109">
        <f t="shared" si="68"/>
        <v>12508.91</v>
      </c>
      <c r="M4370"/>
      <c r="N4370"/>
    </row>
    <row r="4371" spans="1:14" s="102" customFormat="1" ht="18" customHeight="1" x14ac:dyDescent="0.25">
      <c r="A4371" s="106" t="s">
        <v>32</v>
      </c>
      <c r="B4371" s="106" t="s">
        <v>13</v>
      </c>
      <c r="C4371" s="107">
        <v>8850</v>
      </c>
      <c r="D4371" s="107">
        <v>42490</v>
      </c>
      <c r="E4371" s="107">
        <v>42508</v>
      </c>
      <c r="F4371" s="108">
        <v>42541</v>
      </c>
      <c r="G4371" s="109">
        <v>27500</v>
      </c>
      <c r="H4371" s="109">
        <v>38.42</v>
      </c>
      <c r="I4371" s="109">
        <v>0</v>
      </c>
      <c r="J4371" s="109">
        <f t="shared" si="68"/>
        <v>27538.42</v>
      </c>
      <c r="M4371"/>
      <c r="N4371"/>
    </row>
    <row r="4372" spans="1:14" s="102" customFormat="1" ht="18" customHeight="1" x14ac:dyDescent="0.25">
      <c r="A4372" s="106" t="s">
        <v>32</v>
      </c>
      <c r="B4372" s="106" t="s">
        <v>13</v>
      </c>
      <c r="C4372" s="107">
        <v>9991</v>
      </c>
      <c r="D4372" s="107">
        <v>42293</v>
      </c>
      <c r="E4372" s="107">
        <v>42307</v>
      </c>
      <c r="F4372" s="108">
        <v>42332</v>
      </c>
      <c r="G4372" s="109">
        <v>27500</v>
      </c>
      <c r="H4372" s="109">
        <v>29.8</v>
      </c>
      <c r="I4372" s="109">
        <v>0</v>
      </c>
      <c r="J4372" s="109">
        <f t="shared" si="68"/>
        <v>27529.8</v>
      </c>
      <c r="M4372"/>
      <c r="N4372"/>
    </row>
    <row r="4373" spans="1:14" s="102" customFormat="1" ht="18" customHeight="1" x14ac:dyDescent="0.25">
      <c r="A4373" s="106" t="s">
        <v>32</v>
      </c>
      <c r="B4373" s="106" t="s">
        <v>13</v>
      </c>
      <c r="C4373" s="107">
        <v>9306</v>
      </c>
      <c r="D4373" s="107">
        <v>42745</v>
      </c>
      <c r="E4373" s="107">
        <v>42754</v>
      </c>
      <c r="F4373" s="108">
        <v>42851</v>
      </c>
      <c r="G4373" s="109">
        <v>37500</v>
      </c>
      <c r="H4373" s="109">
        <v>108.9</v>
      </c>
      <c r="I4373" s="109">
        <v>0</v>
      </c>
      <c r="J4373" s="109">
        <f t="shared" si="68"/>
        <v>37608.9</v>
      </c>
      <c r="M4373"/>
      <c r="N4373"/>
    </row>
    <row r="4374" spans="1:14" s="102" customFormat="1" ht="18" customHeight="1" x14ac:dyDescent="0.25">
      <c r="A4374" s="106" t="s">
        <v>31</v>
      </c>
      <c r="B4374" s="106" t="s">
        <v>13</v>
      </c>
      <c r="C4374" s="107">
        <v>21464</v>
      </c>
      <c r="D4374" s="107">
        <v>42174</v>
      </c>
      <c r="E4374" s="107">
        <v>42179</v>
      </c>
      <c r="F4374" s="108">
        <v>42391</v>
      </c>
      <c r="G4374" s="109">
        <v>42000</v>
      </c>
      <c r="H4374" s="109">
        <v>244.41</v>
      </c>
      <c r="I4374" s="109">
        <v>0</v>
      </c>
      <c r="J4374" s="109">
        <f t="shared" si="68"/>
        <v>42244.41</v>
      </c>
      <c r="M4374"/>
      <c r="N4374"/>
    </row>
    <row r="4375" spans="1:14" s="102" customFormat="1" ht="18" customHeight="1" x14ac:dyDescent="0.25">
      <c r="A4375" s="106" t="s">
        <v>33</v>
      </c>
      <c r="B4375" s="106" t="s">
        <v>13</v>
      </c>
      <c r="C4375" s="107">
        <v>21464</v>
      </c>
      <c r="D4375" s="107">
        <v>42174</v>
      </c>
      <c r="E4375" s="107">
        <v>42179</v>
      </c>
      <c r="F4375" s="108">
        <v>42391</v>
      </c>
      <c r="G4375" s="109">
        <v>42000</v>
      </c>
      <c r="H4375" s="109">
        <v>244.41</v>
      </c>
      <c r="I4375" s="109">
        <v>0</v>
      </c>
      <c r="J4375" s="109">
        <f t="shared" si="68"/>
        <v>42244.41</v>
      </c>
      <c r="M4375"/>
      <c r="N4375"/>
    </row>
    <row r="4376" spans="1:14" s="102" customFormat="1" ht="18" customHeight="1" x14ac:dyDescent="0.25">
      <c r="A4376" s="106" t="s">
        <v>170</v>
      </c>
      <c r="B4376" s="106" t="s">
        <v>13</v>
      </c>
      <c r="C4376" s="107">
        <v>21464</v>
      </c>
      <c r="D4376" s="107">
        <v>42174</v>
      </c>
      <c r="E4376" s="107">
        <v>42179</v>
      </c>
      <c r="F4376" s="108">
        <v>42391</v>
      </c>
      <c r="G4376" s="109">
        <v>126000</v>
      </c>
      <c r="H4376" s="109">
        <v>733.25</v>
      </c>
      <c r="I4376" s="109">
        <v>0</v>
      </c>
      <c r="J4376" s="109">
        <f t="shared" si="68"/>
        <v>126733.25</v>
      </c>
      <c r="M4376"/>
      <c r="N4376"/>
    </row>
    <row r="4377" spans="1:14" s="102" customFormat="1" ht="18" customHeight="1" x14ac:dyDescent="0.25">
      <c r="A4377" s="106" t="s">
        <v>32</v>
      </c>
      <c r="B4377" s="106" t="s">
        <v>17</v>
      </c>
      <c r="C4377" s="107">
        <v>11808</v>
      </c>
      <c r="D4377" s="107">
        <v>42606</v>
      </c>
      <c r="E4377" s="107">
        <v>42622</v>
      </c>
      <c r="F4377" s="108">
        <v>42865</v>
      </c>
      <c r="G4377" s="109">
        <v>20000</v>
      </c>
      <c r="H4377" s="109">
        <v>37.28</v>
      </c>
      <c r="I4377" s="109">
        <v>0</v>
      </c>
      <c r="J4377" s="109">
        <f t="shared" si="68"/>
        <v>20037.28</v>
      </c>
      <c r="M4377"/>
      <c r="N4377"/>
    </row>
    <row r="4378" spans="1:14" s="102" customFormat="1" ht="18" customHeight="1" x14ac:dyDescent="0.25">
      <c r="A4378" s="106" t="s">
        <v>32</v>
      </c>
      <c r="B4378" s="106" t="s">
        <v>13</v>
      </c>
      <c r="C4378" s="107">
        <v>9017</v>
      </c>
      <c r="D4378" s="107">
        <v>41757</v>
      </c>
      <c r="E4378" s="107">
        <v>41768</v>
      </c>
      <c r="F4378" s="108">
        <v>41787</v>
      </c>
      <c r="G4378" s="109">
        <v>19000</v>
      </c>
      <c r="H4378" s="109">
        <v>15.83</v>
      </c>
      <c r="I4378" s="109">
        <v>0</v>
      </c>
      <c r="J4378" s="109">
        <f t="shared" si="68"/>
        <v>19015.830000000002</v>
      </c>
      <c r="M4378"/>
      <c r="N4378"/>
    </row>
    <row r="4379" spans="1:14" s="102" customFormat="1" ht="18" customHeight="1" x14ac:dyDescent="0.25">
      <c r="A4379" s="106" t="s">
        <v>32</v>
      </c>
      <c r="B4379" s="106" t="s">
        <v>13</v>
      </c>
      <c r="C4379" s="107">
        <v>11377</v>
      </c>
      <c r="D4379" s="107">
        <v>42396</v>
      </c>
      <c r="E4379" s="107">
        <v>42401</v>
      </c>
      <c r="F4379" s="108">
        <v>42444</v>
      </c>
      <c r="G4379" s="109">
        <v>26500</v>
      </c>
      <c r="H4379" s="109">
        <v>35.33</v>
      </c>
      <c r="I4379" s="109">
        <v>0</v>
      </c>
      <c r="J4379" s="109">
        <f t="shared" si="68"/>
        <v>26535.33</v>
      </c>
      <c r="M4379"/>
      <c r="N4379"/>
    </row>
    <row r="4380" spans="1:14" s="102" customFormat="1" ht="18" customHeight="1" x14ac:dyDescent="0.25">
      <c r="A4380" s="106" t="s">
        <v>32</v>
      </c>
      <c r="B4380" s="106" t="s">
        <v>13</v>
      </c>
      <c r="C4380" s="107">
        <v>10717</v>
      </c>
      <c r="D4380" s="107">
        <v>42872</v>
      </c>
      <c r="E4380" s="107">
        <v>42972</v>
      </c>
      <c r="F4380" s="108">
        <v>42992</v>
      </c>
      <c r="G4380" s="109">
        <v>13000</v>
      </c>
      <c r="H4380" s="109">
        <v>42.74</v>
      </c>
      <c r="I4380" s="109">
        <v>0</v>
      </c>
      <c r="J4380" s="109">
        <f t="shared" si="68"/>
        <v>13042.74</v>
      </c>
      <c r="M4380"/>
      <c r="N4380"/>
    </row>
    <row r="4381" spans="1:14" s="102" customFormat="1" ht="18" customHeight="1" x14ac:dyDescent="0.25">
      <c r="A4381" s="106" t="s">
        <v>32</v>
      </c>
      <c r="B4381" s="106" t="s">
        <v>13</v>
      </c>
      <c r="C4381" s="107">
        <v>15227</v>
      </c>
      <c r="D4381" s="107">
        <v>42456</v>
      </c>
      <c r="E4381" s="107">
        <v>42458</v>
      </c>
      <c r="F4381" s="108">
        <v>42480</v>
      </c>
      <c r="G4381" s="109">
        <v>41500</v>
      </c>
      <c r="H4381" s="109">
        <v>27.28</v>
      </c>
      <c r="I4381" s="109">
        <v>0</v>
      </c>
      <c r="J4381" s="109">
        <f t="shared" si="68"/>
        <v>41527.279999999999</v>
      </c>
      <c r="M4381"/>
      <c r="N4381"/>
    </row>
    <row r="4382" spans="1:14" s="102" customFormat="1" ht="18" customHeight="1" x14ac:dyDescent="0.25">
      <c r="A4382" s="106" t="s">
        <v>32</v>
      </c>
      <c r="B4382" s="106" t="s">
        <v>17</v>
      </c>
      <c r="C4382" s="107">
        <v>10485</v>
      </c>
      <c r="D4382" s="107">
        <v>42928</v>
      </c>
      <c r="E4382" s="107">
        <v>42937</v>
      </c>
      <c r="F4382" s="108">
        <v>42969</v>
      </c>
      <c r="G4382" s="109">
        <v>11500</v>
      </c>
      <c r="H4382" s="109">
        <v>12.92</v>
      </c>
      <c r="I4382" s="109">
        <v>0</v>
      </c>
      <c r="J4382" s="109">
        <f t="shared" si="68"/>
        <v>11512.92</v>
      </c>
      <c r="M4382"/>
      <c r="N4382"/>
    </row>
    <row r="4383" spans="1:14" s="102" customFormat="1" ht="18" customHeight="1" x14ac:dyDescent="0.25">
      <c r="A4383" s="106" t="s">
        <v>32</v>
      </c>
      <c r="B4383" s="106" t="s">
        <v>13</v>
      </c>
      <c r="C4383" s="107">
        <v>6806</v>
      </c>
      <c r="D4383" s="107">
        <v>42835</v>
      </c>
      <c r="E4383" s="107">
        <v>42839</v>
      </c>
      <c r="F4383" s="108">
        <v>42877</v>
      </c>
      <c r="G4383" s="109">
        <v>26000</v>
      </c>
      <c r="H4383" s="109">
        <v>25.29</v>
      </c>
      <c r="I4383" s="109">
        <v>0</v>
      </c>
      <c r="J4383" s="109">
        <f t="shared" si="68"/>
        <v>26025.29</v>
      </c>
      <c r="M4383"/>
      <c r="N4383"/>
    </row>
    <row r="4384" spans="1:14" s="102" customFormat="1" ht="18" customHeight="1" x14ac:dyDescent="0.25">
      <c r="A4384" s="106" t="s">
        <v>32</v>
      </c>
      <c r="B4384" s="106" t="s">
        <v>17</v>
      </c>
      <c r="C4384" s="107">
        <v>5380</v>
      </c>
      <c r="D4384" s="107">
        <v>42233</v>
      </c>
      <c r="E4384" s="107">
        <v>42237</v>
      </c>
      <c r="F4384" s="108">
        <v>42275</v>
      </c>
      <c r="G4384" s="109">
        <v>6000</v>
      </c>
      <c r="H4384" s="109">
        <v>6.21</v>
      </c>
      <c r="I4384" s="109">
        <v>0</v>
      </c>
      <c r="J4384" s="109">
        <f t="shared" si="68"/>
        <v>6006.21</v>
      </c>
      <c r="M4384"/>
      <c r="N4384"/>
    </row>
    <row r="4385" spans="1:14" s="102" customFormat="1" ht="18" customHeight="1" x14ac:dyDescent="0.25">
      <c r="A4385" s="106" t="s">
        <v>32</v>
      </c>
      <c r="B4385" s="106" t="s">
        <v>13</v>
      </c>
      <c r="C4385" s="107">
        <v>13108</v>
      </c>
      <c r="D4385" s="107">
        <v>42672</v>
      </c>
      <c r="E4385" s="107">
        <v>42685</v>
      </c>
      <c r="F4385" s="108">
        <v>42725</v>
      </c>
      <c r="G4385" s="109">
        <v>26000</v>
      </c>
      <c r="H4385" s="109">
        <v>37.74</v>
      </c>
      <c r="I4385" s="109">
        <v>0</v>
      </c>
      <c r="J4385" s="109">
        <f t="shared" si="68"/>
        <v>26037.74</v>
      </c>
      <c r="M4385"/>
      <c r="N4385"/>
    </row>
    <row r="4386" spans="1:14" s="102" customFormat="1" ht="18" customHeight="1" x14ac:dyDescent="0.25">
      <c r="A4386" s="106" t="s">
        <v>32</v>
      </c>
      <c r="B4386" s="106" t="s">
        <v>13</v>
      </c>
      <c r="C4386" s="107">
        <v>13077</v>
      </c>
      <c r="D4386" s="107">
        <v>42116</v>
      </c>
      <c r="E4386" s="107">
        <v>42131</v>
      </c>
      <c r="F4386" s="108">
        <v>42145</v>
      </c>
      <c r="G4386" s="109">
        <v>54000</v>
      </c>
      <c r="H4386" s="109">
        <v>43.5</v>
      </c>
      <c r="I4386" s="109">
        <v>0</v>
      </c>
      <c r="J4386" s="109">
        <f t="shared" si="68"/>
        <v>54043.5</v>
      </c>
      <c r="M4386"/>
      <c r="N4386"/>
    </row>
    <row r="4387" spans="1:14" s="102" customFormat="1" ht="18" customHeight="1" x14ac:dyDescent="0.25">
      <c r="A4387" s="106" t="s">
        <v>32</v>
      </c>
      <c r="B4387" s="106" t="s">
        <v>17</v>
      </c>
      <c r="C4387" s="107">
        <v>10375</v>
      </c>
      <c r="D4387" s="107">
        <v>43241</v>
      </c>
      <c r="E4387" s="107">
        <v>43250</v>
      </c>
      <c r="F4387" s="108">
        <v>43283</v>
      </c>
      <c r="G4387" s="109">
        <v>5000</v>
      </c>
      <c r="H4387" s="109">
        <v>4.32</v>
      </c>
      <c r="I4387" s="109">
        <v>0</v>
      </c>
      <c r="J4387" s="109">
        <f t="shared" si="68"/>
        <v>5004.32</v>
      </c>
      <c r="M4387"/>
      <c r="N4387"/>
    </row>
    <row r="4388" spans="1:14" s="102" customFormat="1" ht="18" customHeight="1" x14ac:dyDescent="0.25">
      <c r="A4388" s="106" t="s">
        <v>31</v>
      </c>
      <c r="B4388" s="106" t="s">
        <v>17</v>
      </c>
      <c r="C4388" s="107">
        <v>21144</v>
      </c>
      <c r="D4388" s="107">
        <v>42703</v>
      </c>
      <c r="E4388" s="107">
        <v>42712</v>
      </c>
      <c r="F4388" s="108">
        <v>42733</v>
      </c>
      <c r="G4388" s="109">
        <v>46000</v>
      </c>
      <c r="H4388" s="109">
        <v>37.81</v>
      </c>
      <c r="I4388" s="109">
        <v>0</v>
      </c>
      <c r="J4388" s="109">
        <f t="shared" si="68"/>
        <v>46037.81</v>
      </c>
      <c r="M4388"/>
      <c r="N4388"/>
    </row>
    <row r="4389" spans="1:14" s="102" customFormat="1" ht="18" customHeight="1" x14ac:dyDescent="0.25">
      <c r="A4389" s="106" t="s">
        <v>33</v>
      </c>
      <c r="B4389" s="106" t="s">
        <v>17</v>
      </c>
      <c r="C4389" s="107">
        <v>21144</v>
      </c>
      <c r="D4389" s="107">
        <v>42703</v>
      </c>
      <c r="E4389" s="107">
        <v>42712</v>
      </c>
      <c r="F4389" s="108">
        <v>42733</v>
      </c>
      <c r="G4389" s="109">
        <v>46000</v>
      </c>
      <c r="H4389" s="109">
        <v>37.81</v>
      </c>
      <c r="I4389" s="109">
        <v>0</v>
      </c>
      <c r="J4389" s="109">
        <f t="shared" si="68"/>
        <v>46037.81</v>
      </c>
      <c r="M4389"/>
      <c r="N4389"/>
    </row>
    <row r="4390" spans="1:14" s="102" customFormat="1" ht="18" customHeight="1" x14ac:dyDescent="0.25">
      <c r="A4390" s="106" t="s">
        <v>170</v>
      </c>
      <c r="B4390" s="106" t="s">
        <v>17</v>
      </c>
      <c r="C4390" s="107">
        <v>21144</v>
      </c>
      <c r="D4390" s="107">
        <v>42703</v>
      </c>
      <c r="E4390" s="107">
        <v>42712</v>
      </c>
      <c r="F4390" s="108">
        <v>42733</v>
      </c>
      <c r="G4390" s="109">
        <v>138000</v>
      </c>
      <c r="H4390" s="109">
        <v>113.42</v>
      </c>
      <c r="I4390" s="109">
        <v>0</v>
      </c>
      <c r="J4390" s="109">
        <f t="shared" si="68"/>
        <v>138113.42000000001</v>
      </c>
      <c r="M4390"/>
      <c r="N4390"/>
    </row>
    <row r="4391" spans="1:14" s="102" customFormat="1" ht="18" customHeight="1" x14ac:dyDescent="0.25">
      <c r="A4391" s="106" t="s">
        <v>32</v>
      </c>
      <c r="B4391" s="106" t="s">
        <v>13</v>
      </c>
      <c r="C4391" s="107">
        <v>13913</v>
      </c>
      <c r="D4391" s="107">
        <v>42231</v>
      </c>
      <c r="E4391" s="107">
        <v>42248</v>
      </c>
      <c r="F4391" s="108">
        <v>42391</v>
      </c>
      <c r="G4391" s="109">
        <v>15500</v>
      </c>
      <c r="H4391" s="109">
        <v>68.88</v>
      </c>
      <c r="I4391" s="109">
        <v>0</v>
      </c>
      <c r="J4391" s="109">
        <f t="shared" si="68"/>
        <v>15568.88</v>
      </c>
      <c r="M4391"/>
      <c r="N4391"/>
    </row>
    <row r="4392" spans="1:14" s="102" customFormat="1" ht="18" customHeight="1" x14ac:dyDescent="0.25">
      <c r="A4392" s="106" t="s">
        <v>32</v>
      </c>
      <c r="B4392" s="106" t="s">
        <v>17</v>
      </c>
      <c r="C4392" s="107">
        <v>11324</v>
      </c>
      <c r="D4392" s="107">
        <v>43190</v>
      </c>
      <c r="E4392" s="107">
        <v>43210</v>
      </c>
      <c r="F4392" s="108">
        <v>43259</v>
      </c>
      <c r="G4392" s="109">
        <v>62000</v>
      </c>
      <c r="H4392" s="109">
        <v>115.5</v>
      </c>
      <c r="I4392" s="109">
        <v>0</v>
      </c>
      <c r="J4392" s="109">
        <f t="shared" si="68"/>
        <v>62115.5</v>
      </c>
      <c r="M4392"/>
      <c r="N4392"/>
    </row>
    <row r="4393" spans="1:14" s="102" customFormat="1" ht="18" customHeight="1" x14ac:dyDescent="0.25">
      <c r="A4393" s="106" t="s">
        <v>32</v>
      </c>
      <c r="B4393" s="106" t="s">
        <v>17</v>
      </c>
      <c r="C4393" s="107">
        <v>13059</v>
      </c>
      <c r="D4393" s="107">
        <v>42969</v>
      </c>
      <c r="E4393" s="107">
        <v>42984</v>
      </c>
      <c r="F4393" s="108">
        <v>42992</v>
      </c>
      <c r="G4393" s="109">
        <v>13500</v>
      </c>
      <c r="H4393" s="109">
        <v>8.51</v>
      </c>
      <c r="I4393" s="109">
        <v>0</v>
      </c>
      <c r="J4393" s="109">
        <f t="shared" si="68"/>
        <v>13508.51</v>
      </c>
      <c r="M4393"/>
      <c r="N4393"/>
    </row>
    <row r="4394" spans="1:14" s="102" customFormat="1" ht="18" customHeight="1" x14ac:dyDescent="0.25">
      <c r="A4394" s="106" t="s">
        <v>32</v>
      </c>
      <c r="B4394" s="106" t="s">
        <v>13</v>
      </c>
      <c r="C4394" s="107">
        <v>13523</v>
      </c>
      <c r="D4394" s="107">
        <v>43232</v>
      </c>
      <c r="E4394" s="107">
        <v>43237</v>
      </c>
      <c r="F4394" s="108">
        <v>43269</v>
      </c>
      <c r="G4394" s="109">
        <v>16000</v>
      </c>
      <c r="H4394" s="109">
        <v>16.22</v>
      </c>
      <c r="I4394" s="109">
        <v>0</v>
      </c>
      <c r="J4394" s="109">
        <f t="shared" si="68"/>
        <v>16016.22</v>
      </c>
      <c r="M4394"/>
      <c r="N4394"/>
    </row>
    <row r="4395" spans="1:14" s="102" customFormat="1" ht="18" customHeight="1" x14ac:dyDescent="0.25">
      <c r="A4395" s="106" t="s">
        <v>32</v>
      </c>
      <c r="B4395" s="106" t="s">
        <v>13</v>
      </c>
      <c r="C4395" s="107">
        <v>13204</v>
      </c>
      <c r="D4395" s="107">
        <v>42507</v>
      </c>
      <c r="E4395" s="107">
        <v>42514</v>
      </c>
      <c r="F4395" s="108">
        <v>42556</v>
      </c>
      <c r="G4395" s="109">
        <v>23000</v>
      </c>
      <c r="H4395" s="109">
        <v>30.88</v>
      </c>
      <c r="I4395" s="109">
        <v>0</v>
      </c>
      <c r="J4395" s="109">
        <f t="shared" si="68"/>
        <v>23030.880000000001</v>
      </c>
      <c r="M4395"/>
      <c r="N4395"/>
    </row>
    <row r="4396" spans="1:14" s="102" customFormat="1" ht="18" customHeight="1" x14ac:dyDescent="0.25">
      <c r="A4396" s="106" t="s">
        <v>32</v>
      </c>
      <c r="B4396" s="106" t="s">
        <v>17</v>
      </c>
      <c r="C4396" s="107">
        <v>13529</v>
      </c>
      <c r="D4396" s="107">
        <v>42486</v>
      </c>
      <c r="E4396" s="107">
        <v>42500</v>
      </c>
      <c r="F4396" s="108">
        <v>42563</v>
      </c>
      <c r="G4396" s="109">
        <v>27500</v>
      </c>
      <c r="H4396" s="109">
        <v>58.02</v>
      </c>
      <c r="I4396" s="109">
        <v>0</v>
      </c>
      <c r="J4396" s="109">
        <f t="shared" si="68"/>
        <v>27558.02</v>
      </c>
      <c r="M4396"/>
      <c r="N4396"/>
    </row>
    <row r="4397" spans="1:14" s="102" customFormat="1" ht="18" customHeight="1" x14ac:dyDescent="0.25">
      <c r="A4397" s="106" t="s">
        <v>32</v>
      </c>
      <c r="B4397" s="106" t="s">
        <v>13</v>
      </c>
      <c r="C4397" s="107">
        <v>11198</v>
      </c>
      <c r="D4397" s="107">
        <v>41970</v>
      </c>
      <c r="E4397" s="107">
        <v>41983</v>
      </c>
      <c r="F4397" s="108">
        <v>42009</v>
      </c>
      <c r="G4397" s="109">
        <v>16500</v>
      </c>
      <c r="H4397" s="109">
        <v>17.88</v>
      </c>
      <c r="I4397" s="109">
        <v>0</v>
      </c>
      <c r="J4397" s="109">
        <f t="shared" si="68"/>
        <v>16517.88</v>
      </c>
      <c r="M4397"/>
      <c r="N4397"/>
    </row>
    <row r="4398" spans="1:14" s="102" customFormat="1" ht="18" customHeight="1" x14ac:dyDescent="0.25">
      <c r="A4398" s="106" t="s">
        <v>32</v>
      </c>
      <c r="B4398" s="106" t="s">
        <v>13</v>
      </c>
      <c r="C4398" s="107">
        <v>12545</v>
      </c>
      <c r="D4398" s="107">
        <v>42480</v>
      </c>
      <c r="E4398" s="107">
        <v>42517</v>
      </c>
      <c r="F4398" s="108">
        <v>42524</v>
      </c>
      <c r="G4398" s="109">
        <v>12500</v>
      </c>
      <c r="H4398" s="109">
        <v>15.07</v>
      </c>
      <c r="I4398" s="109">
        <v>0</v>
      </c>
      <c r="J4398" s="109">
        <f t="shared" si="68"/>
        <v>12515.07</v>
      </c>
      <c r="M4398"/>
      <c r="N4398"/>
    </row>
    <row r="4399" spans="1:14" s="102" customFormat="1" ht="18" customHeight="1" x14ac:dyDescent="0.25">
      <c r="A4399" s="106" t="s">
        <v>32</v>
      </c>
      <c r="B4399" s="106" t="s">
        <v>17</v>
      </c>
      <c r="C4399" s="107">
        <v>18343</v>
      </c>
      <c r="D4399" s="107">
        <v>42358</v>
      </c>
      <c r="E4399" s="107">
        <v>42360</v>
      </c>
      <c r="F4399" s="108">
        <v>42384</v>
      </c>
      <c r="G4399" s="109">
        <v>29250</v>
      </c>
      <c r="H4399" s="109">
        <v>21.12</v>
      </c>
      <c r="I4399" s="109">
        <v>0</v>
      </c>
      <c r="J4399" s="109">
        <f t="shared" si="68"/>
        <v>29271.119999999999</v>
      </c>
      <c r="M4399"/>
      <c r="N4399"/>
    </row>
    <row r="4400" spans="1:14" s="102" customFormat="1" ht="18" customHeight="1" x14ac:dyDescent="0.25">
      <c r="A4400" s="106" t="s">
        <v>32</v>
      </c>
      <c r="B4400" s="106" t="s">
        <v>17</v>
      </c>
      <c r="C4400" s="107">
        <v>9247</v>
      </c>
      <c r="D4400" s="107">
        <v>41938</v>
      </c>
      <c r="E4400" s="107">
        <v>41942</v>
      </c>
      <c r="F4400" s="108">
        <v>41982</v>
      </c>
      <c r="G4400" s="109">
        <v>9000</v>
      </c>
      <c r="H4400" s="109">
        <v>11</v>
      </c>
      <c r="I4400" s="109">
        <v>0</v>
      </c>
      <c r="J4400" s="109">
        <f t="shared" si="68"/>
        <v>9011</v>
      </c>
      <c r="M4400"/>
      <c r="N4400"/>
    </row>
    <row r="4401" spans="1:14" s="102" customFormat="1" ht="18" customHeight="1" x14ac:dyDescent="0.25">
      <c r="A4401" s="106" t="s">
        <v>32</v>
      </c>
      <c r="B4401" s="106" t="s">
        <v>13</v>
      </c>
      <c r="C4401" s="107">
        <v>8735</v>
      </c>
      <c r="D4401" s="107">
        <v>42494</v>
      </c>
      <c r="E4401" s="107">
        <v>42517</v>
      </c>
      <c r="F4401" s="108">
        <v>42573</v>
      </c>
      <c r="G4401" s="109">
        <v>17000</v>
      </c>
      <c r="H4401" s="109">
        <v>36.799999999999997</v>
      </c>
      <c r="I4401" s="109">
        <v>0</v>
      </c>
      <c r="J4401" s="109">
        <f t="shared" si="68"/>
        <v>17036.8</v>
      </c>
      <c r="M4401"/>
      <c r="N4401"/>
    </row>
    <row r="4402" spans="1:14" s="102" customFormat="1" ht="18" customHeight="1" x14ac:dyDescent="0.25">
      <c r="A4402" s="106" t="s">
        <v>32</v>
      </c>
      <c r="B4402" s="106" t="s">
        <v>13</v>
      </c>
      <c r="C4402" s="107">
        <v>13348</v>
      </c>
      <c r="D4402" s="107">
        <v>42738</v>
      </c>
      <c r="E4402" s="107">
        <v>42744</v>
      </c>
      <c r="F4402" s="108">
        <v>42767</v>
      </c>
      <c r="G4402" s="109">
        <v>28500</v>
      </c>
      <c r="H4402" s="109">
        <v>22.64</v>
      </c>
      <c r="I4402" s="109">
        <v>0</v>
      </c>
      <c r="J4402" s="109">
        <f t="shared" si="68"/>
        <v>28522.639999999999</v>
      </c>
      <c r="M4402"/>
      <c r="N4402"/>
    </row>
    <row r="4403" spans="1:14" s="102" customFormat="1" ht="18" customHeight="1" x14ac:dyDescent="0.25">
      <c r="A4403" s="106" t="s">
        <v>32</v>
      </c>
      <c r="B4403" s="106" t="s">
        <v>13</v>
      </c>
      <c r="C4403" s="107">
        <v>16713</v>
      </c>
      <c r="D4403" s="107">
        <v>43207</v>
      </c>
      <c r="E4403" s="107">
        <v>43215</v>
      </c>
      <c r="F4403" s="108">
        <v>43223</v>
      </c>
      <c r="G4403" s="109">
        <v>23500</v>
      </c>
      <c r="H4403" s="109">
        <v>10.3</v>
      </c>
      <c r="I4403" s="109">
        <v>0</v>
      </c>
      <c r="J4403" s="109">
        <f t="shared" si="68"/>
        <v>23510.3</v>
      </c>
      <c r="M4403"/>
      <c r="N4403"/>
    </row>
    <row r="4404" spans="1:14" s="102" customFormat="1" ht="18" customHeight="1" x14ac:dyDescent="0.25">
      <c r="A4404" s="106" t="s">
        <v>32</v>
      </c>
      <c r="B4404" s="106" t="s">
        <v>13</v>
      </c>
      <c r="C4404" s="107">
        <v>19190</v>
      </c>
      <c r="D4404" s="107">
        <v>43445</v>
      </c>
      <c r="E4404" s="107">
        <v>43455</v>
      </c>
      <c r="F4404" s="108">
        <v>43467</v>
      </c>
      <c r="G4404" s="109">
        <v>23500</v>
      </c>
      <c r="H4404" s="109">
        <v>14.16</v>
      </c>
      <c r="I4404" s="109">
        <v>0</v>
      </c>
      <c r="J4404" s="109">
        <f t="shared" si="68"/>
        <v>23514.16</v>
      </c>
      <c r="M4404"/>
      <c r="N4404"/>
    </row>
    <row r="4405" spans="1:14" s="102" customFormat="1" ht="18" customHeight="1" x14ac:dyDescent="0.25">
      <c r="A4405" s="106" t="s">
        <v>32</v>
      </c>
      <c r="B4405" s="106" t="s">
        <v>17</v>
      </c>
      <c r="C4405" s="107">
        <v>15647</v>
      </c>
      <c r="D4405" s="107">
        <v>43290</v>
      </c>
      <c r="E4405" s="107">
        <v>43306</v>
      </c>
      <c r="F4405" s="108">
        <v>43335</v>
      </c>
      <c r="G4405" s="109">
        <v>16500</v>
      </c>
      <c r="H4405" s="109">
        <v>15.37</v>
      </c>
      <c r="I4405" s="109">
        <v>0</v>
      </c>
      <c r="J4405" s="109">
        <f t="shared" si="68"/>
        <v>16515.37</v>
      </c>
      <c r="M4405"/>
      <c r="N4405"/>
    </row>
    <row r="4406" spans="1:14" s="102" customFormat="1" ht="18" customHeight="1" x14ac:dyDescent="0.25">
      <c r="A4406" s="106" t="s">
        <v>32</v>
      </c>
      <c r="B4406" s="106" t="s">
        <v>17</v>
      </c>
      <c r="C4406" s="107">
        <v>13830</v>
      </c>
      <c r="D4406" s="107">
        <v>42089</v>
      </c>
      <c r="E4406" s="107">
        <v>42109</v>
      </c>
      <c r="F4406" s="108">
        <v>42184</v>
      </c>
      <c r="G4406" s="109">
        <v>12500</v>
      </c>
      <c r="H4406" s="109">
        <v>33</v>
      </c>
      <c r="I4406" s="109">
        <v>0</v>
      </c>
      <c r="J4406" s="109">
        <f t="shared" si="68"/>
        <v>12533</v>
      </c>
      <c r="M4406"/>
      <c r="N4406"/>
    </row>
    <row r="4407" spans="1:14" s="102" customFormat="1" ht="18" customHeight="1" x14ac:dyDescent="0.25">
      <c r="A4407" s="106" t="s">
        <v>32</v>
      </c>
      <c r="B4407" s="106" t="s">
        <v>13</v>
      </c>
      <c r="C4407" s="107">
        <v>16094</v>
      </c>
      <c r="D4407" s="107">
        <v>42966</v>
      </c>
      <c r="E4407" s="107">
        <v>42969</v>
      </c>
      <c r="F4407" s="108">
        <v>42985</v>
      </c>
      <c r="G4407" s="109">
        <v>45500</v>
      </c>
      <c r="H4407" s="109">
        <v>23.68</v>
      </c>
      <c r="I4407" s="109">
        <v>0</v>
      </c>
      <c r="J4407" s="109">
        <f t="shared" si="68"/>
        <v>45523.68</v>
      </c>
      <c r="M4407"/>
      <c r="N4407"/>
    </row>
    <row r="4408" spans="1:14" s="102" customFormat="1" ht="18" customHeight="1" x14ac:dyDescent="0.25">
      <c r="A4408" s="106" t="s">
        <v>32</v>
      </c>
      <c r="B4408" s="106" t="s">
        <v>13</v>
      </c>
      <c r="C4408" s="107">
        <v>8409</v>
      </c>
      <c r="D4408" s="107">
        <v>41879</v>
      </c>
      <c r="E4408" s="107">
        <v>41915</v>
      </c>
      <c r="F4408" s="108">
        <v>41943</v>
      </c>
      <c r="G4408" s="109">
        <v>27500</v>
      </c>
      <c r="H4408" s="109">
        <v>48.89</v>
      </c>
      <c r="I4408" s="109">
        <v>0</v>
      </c>
      <c r="J4408" s="109">
        <f t="shared" si="68"/>
        <v>27548.89</v>
      </c>
      <c r="M4408"/>
      <c r="N4408"/>
    </row>
    <row r="4409" spans="1:14" s="102" customFormat="1" ht="18" customHeight="1" x14ac:dyDescent="0.25">
      <c r="A4409" s="106" t="s">
        <v>32</v>
      </c>
      <c r="B4409" s="106" t="s">
        <v>13</v>
      </c>
      <c r="C4409" s="107">
        <v>14997</v>
      </c>
      <c r="D4409" s="107">
        <v>43154</v>
      </c>
      <c r="E4409" s="107">
        <v>43158</v>
      </c>
      <c r="F4409" s="108">
        <v>43171</v>
      </c>
      <c r="G4409" s="109">
        <v>107500</v>
      </c>
      <c r="H4409" s="109">
        <v>50.07</v>
      </c>
      <c r="I4409" s="109">
        <v>0</v>
      </c>
      <c r="J4409" s="109">
        <f t="shared" si="68"/>
        <v>107550.07</v>
      </c>
      <c r="M4409"/>
      <c r="N4409"/>
    </row>
    <row r="4410" spans="1:14" s="102" customFormat="1" ht="18" customHeight="1" x14ac:dyDescent="0.25">
      <c r="A4410" s="106" t="s">
        <v>32</v>
      </c>
      <c r="B4410" s="106" t="s">
        <v>17</v>
      </c>
      <c r="C4410" s="107">
        <v>12057</v>
      </c>
      <c r="D4410" s="107">
        <v>41640</v>
      </c>
      <c r="E4410" s="107">
        <v>41663</v>
      </c>
      <c r="F4410" s="108">
        <v>41709</v>
      </c>
      <c r="G4410" s="109">
        <v>15000</v>
      </c>
      <c r="H4410" s="109">
        <v>28.76</v>
      </c>
      <c r="I4410" s="109">
        <v>0</v>
      </c>
      <c r="J4410" s="109">
        <f t="shared" si="68"/>
        <v>15028.76</v>
      </c>
      <c r="M4410"/>
      <c r="N4410"/>
    </row>
    <row r="4411" spans="1:14" s="102" customFormat="1" ht="18" customHeight="1" x14ac:dyDescent="0.25">
      <c r="A4411" s="106" t="s">
        <v>32</v>
      </c>
      <c r="B4411" s="106" t="s">
        <v>17</v>
      </c>
      <c r="C4411" s="107">
        <v>6595</v>
      </c>
      <c r="D4411" s="107">
        <v>42061</v>
      </c>
      <c r="E4411" s="107">
        <v>42080</v>
      </c>
      <c r="F4411" s="108">
        <v>42118</v>
      </c>
      <c r="G4411" s="109">
        <v>9500</v>
      </c>
      <c r="H4411" s="109">
        <v>15.04</v>
      </c>
      <c r="I4411" s="109">
        <v>0</v>
      </c>
      <c r="J4411" s="109">
        <f t="shared" si="68"/>
        <v>9515.0400000000009</v>
      </c>
      <c r="M4411"/>
      <c r="N4411"/>
    </row>
    <row r="4412" spans="1:14" s="102" customFormat="1" ht="18" customHeight="1" x14ac:dyDescent="0.25">
      <c r="A4412" s="106" t="s">
        <v>32</v>
      </c>
      <c r="B4412" s="106" t="s">
        <v>17</v>
      </c>
      <c r="C4412" s="107">
        <v>19431</v>
      </c>
      <c r="D4412" s="107">
        <v>42258</v>
      </c>
      <c r="E4412" s="107">
        <v>42269</v>
      </c>
      <c r="F4412" s="108">
        <v>42283</v>
      </c>
      <c r="G4412" s="109">
        <v>37000</v>
      </c>
      <c r="H4412" s="109">
        <v>25.69</v>
      </c>
      <c r="I4412" s="109">
        <v>0</v>
      </c>
      <c r="J4412" s="109">
        <f t="shared" si="68"/>
        <v>37025.69</v>
      </c>
      <c r="M4412"/>
      <c r="N4412"/>
    </row>
    <row r="4413" spans="1:14" s="102" customFormat="1" ht="18" customHeight="1" x14ac:dyDescent="0.25">
      <c r="A4413" s="106" t="s">
        <v>35</v>
      </c>
      <c r="B4413" s="106" t="s">
        <v>17</v>
      </c>
      <c r="C4413" s="107">
        <v>19431</v>
      </c>
      <c r="D4413" s="107">
        <v>42258</v>
      </c>
      <c r="E4413" s="107">
        <v>42269</v>
      </c>
      <c r="F4413" s="108">
        <v>42283</v>
      </c>
      <c r="G4413" s="109">
        <v>37000</v>
      </c>
      <c r="H4413" s="109">
        <v>25.69</v>
      </c>
      <c r="I4413" s="109">
        <v>0</v>
      </c>
      <c r="J4413" s="109">
        <f t="shared" si="68"/>
        <v>37025.69</v>
      </c>
      <c r="M4413"/>
      <c r="N4413"/>
    </row>
    <row r="4414" spans="1:14" s="102" customFormat="1" ht="18" customHeight="1" x14ac:dyDescent="0.25">
      <c r="A4414" s="106" t="s">
        <v>39</v>
      </c>
      <c r="B4414" s="106" t="s">
        <v>17</v>
      </c>
      <c r="C4414" s="107">
        <v>19431</v>
      </c>
      <c r="D4414" s="107">
        <v>42258</v>
      </c>
      <c r="E4414" s="107">
        <v>42269</v>
      </c>
      <c r="F4414" s="108">
        <v>42283</v>
      </c>
      <c r="G4414" s="109">
        <v>37000</v>
      </c>
      <c r="H4414" s="109">
        <v>25.69</v>
      </c>
      <c r="I4414" s="109">
        <v>0</v>
      </c>
      <c r="J4414" s="109">
        <f t="shared" si="68"/>
        <v>37025.69</v>
      </c>
      <c r="M4414"/>
      <c r="N4414"/>
    </row>
    <row r="4415" spans="1:14" s="102" customFormat="1" ht="18" customHeight="1" x14ac:dyDescent="0.25">
      <c r="A4415" s="106" t="s">
        <v>32</v>
      </c>
      <c r="B4415" s="106" t="s">
        <v>13</v>
      </c>
      <c r="C4415" s="107">
        <v>7652</v>
      </c>
      <c r="D4415" s="107">
        <v>43214</v>
      </c>
      <c r="E4415" s="107">
        <v>43230</v>
      </c>
      <c r="F4415" s="108">
        <v>43242</v>
      </c>
      <c r="G4415" s="109">
        <v>27000</v>
      </c>
      <c r="H4415" s="109">
        <v>20.71</v>
      </c>
      <c r="I4415" s="109">
        <v>0</v>
      </c>
      <c r="J4415" s="109">
        <f t="shared" si="68"/>
        <v>27020.71</v>
      </c>
      <c r="M4415"/>
      <c r="N4415"/>
    </row>
    <row r="4416" spans="1:14" s="102" customFormat="1" ht="18" customHeight="1" x14ac:dyDescent="0.25">
      <c r="A4416" s="106" t="s">
        <v>32</v>
      </c>
      <c r="B4416" s="106" t="s">
        <v>13</v>
      </c>
      <c r="C4416" s="107">
        <v>8781</v>
      </c>
      <c r="D4416" s="107">
        <v>42691</v>
      </c>
      <c r="E4416" s="107">
        <v>42696</v>
      </c>
      <c r="F4416" s="108">
        <v>42719</v>
      </c>
      <c r="G4416" s="109">
        <v>11000</v>
      </c>
      <c r="H4416" s="109">
        <v>8.44</v>
      </c>
      <c r="I4416" s="109">
        <v>0</v>
      </c>
      <c r="J4416" s="109">
        <f t="shared" si="68"/>
        <v>11008.44</v>
      </c>
      <c r="M4416"/>
      <c r="N4416"/>
    </row>
    <row r="4417" spans="1:14" s="102" customFormat="1" ht="18" customHeight="1" x14ac:dyDescent="0.25">
      <c r="A4417" s="106" t="s">
        <v>32</v>
      </c>
      <c r="B4417" s="106" t="s">
        <v>17</v>
      </c>
      <c r="C4417" s="107">
        <v>16598</v>
      </c>
      <c r="D4417" s="107">
        <v>42269</v>
      </c>
      <c r="E4417" s="107">
        <v>42278</v>
      </c>
      <c r="F4417" s="108">
        <v>42517</v>
      </c>
      <c r="G4417" s="109">
        <v>23000</v>
      </c>
      <c r="H4417" s="109">
        <v>119.79</v>
      </c>
      <c r="I4417" s="109">
        <v>0</v>
      </c>
      <c r="J4417" s="109">
        <f t="shared" si="68"/>
        <v>23119.79</v>
      </c>
      <c r="M4417"/>
      <c r="N4417"/>
    </row>
    <row r="4418" spans="1:14" s="102" customFormat="1" ht="18" customHeight="1" x14ac:dyDescent="0.25">
      <c r="A4418" s="106" t="s">
        <v>32</v>
      </c>
      <c r="B4418" s="106" t="s">
        <v>13</v>
      </c>
      <c r="C4418" s="107">
        <v>15503</v>
      </c>
      <c r="D4418" s="107">
        <v>43394</v>
      </c>
      <c r="E4418" s="107">
        <v>43398</v>
      </c>
      <c r="F4418" s="108">
        <v>43409</v>
      </c>
      <c r="G4418" s="109">
        <v>31000</v>
      </c>
      <c r="H4418" s="109">
        <v>12.74</v>
      </c>
      <c r="I4418" s="109">
        <v>0</v>
      </c>
      <c r="J4418" s="109">
        <f t="shared" si="68"/>
        <v>31012.74</v>
      </c>
      <c r="M4418"/>
      <c r="N4418"/>
    </row>
    <row r="4419" spans="1:14" s="102" customFormat="1" ht="18" customHeight="1" x14ac:dyDescent="0.25">
      <c r="A4419" s="106" t="s">
        <v>40</v>
      </c>
      <c r="B4419" s="106" t="s">
        <v>17</v>
      </c>
      <c r="C4419" s="107">
        <v>35765</v>
      </c>
      <c r="D4419" s="107">
        <v>41972</v>
      </c>
      <c r="E4419" s="107">
        <v>41989</v>
      </c>
      <c r="F4419" s="108">
        <v>42003</v>
      </c>
      <c r="G4419" s="109">
        <v>10000</v>
      </c>
      <c r="H4419" s="109">
        <v>8.6199999999999992</v>
      </c>
      <c r="I4419" s="109">
        <v>0</v>
      </c>
      <c r="J4419" s="109">
        <f t="shared" si="68"/>
        <v>10008.620000000001</v>
      </c>
      <c r="M4419"/>
      <c r="N4419"/>
    </row>
    <row r="4420" spans="1:14" s="102" customFormat="1" ht="18" customHeight="1" x14ac:dyDescent="0.25">
      <c r="A4420" s="106" t="s">
        <v>32</v>
      </c>
      <c r="B4420" s="106" t="s">
        <v>13</v>
      </c>
      <c r="C4420" s="107">
        <v>10029</v>
      </c>
      <c r="D4420" s="107">
        <v>42249</v>
      </c>
      <c r="E4420" s="107">
        <v>42283</v>
      </c>
      <c r="F4420" s="108">
        <v>42300</v>
      </c>
      <c r="G4420" s="109">
        <v>6000</v>
      </c>
      <c r="H4420" s="109">
        <v>8.5</v>
      </c>
      <c r="I4420" s="109">
        <v>0</v>
      </c>
      <c r="J4420" s="109">
        <f t="shared" si="68"/>
        <v>6008.5</v>
      </c>
      <c r="M4420"/>
      <c r="N4420"/>
    </row>
    <row r="4421" spans="1:14" s="102" customFormat="1" ht="18" customHeight="1" x14ac:dyDescent="0.25">
      <c r="A4421" s="106" t="s">
        <v>32</v>
      </c>
      <c r="B4421" s="106" t="s">
        <v>17</v>
      </c>
      <c r="C4421" s="107">
        <v>8020</v>
      </c>
      <c r="D4421" s="107">
        <v>42712</v>
      </c>
      <c r="E4421" s="107">
        <v>42748</v>
      </c>
      <c r="F4421" s="108">
        <v>42822</v>
      </c>
      <c r="G4421" s="109">
        <v>10000</v>
      </c>
      <c r="H4421" s="109">
        <v>23.370000000000005</v>
      </c>
      <c r="I4421" s="109">
        <v>0</v>
      </c>
      <c r="J4421" s="109">
        <f t="shared" si="68"/>
        <v>10023.370000000001</v>
      </c>
      <c r="M4421"/>
      <c r="N4421"/>
    </row>
    <row r="4422" spans="1:14" s="102" customFormat="1" ht="18" customHeight="1" x14ac:dyDescent="0.25">
      <c r="A4422" s="106" t="s">
        <v>32</v>
      </c>
      <c r="B4422" s="106" t="s">
        <v>13</v>
      </c>
      <c r="C4422" s="107">
        <v>17117</v>
      </c>
      <c r="D4422" s="107">
        <v>43198</v>
      </c>
      <c r="E4422" s="107">
        <v>43209</v>
      </c>
      <c r="F4422" s="108">
        <v>43230</v>
      </c>
      <c r="G4422" s="109">
        <v>68000</v>
      </c>
      <c r="H4422" s="109">
        <v>59.62</v>
      </c>
      <c r="I4422" s="109">
        <v>0</v>
      </c>
      <c r="J4422" s="109">
        <f t="shared" si="68"/>
        <v>68059.62</v>
      </c>
      <c r="M4422"/>
      <c r="N4422"/>
    </row>
    <row r="4423" spans="1:14" s="102" customFormat="1" ht="18" customHeight="1" x14ac:dyDescent="0.25">
      <c r="A4423" s="106" t="s">
        <v>32</v>
      </c>
      <c r="B4423" s="106" t="s">
        <v>13</v>
      </c>
      <c r="C4423" s="107">
        <v>9484</v>
      </c>
      <c r="D4423" s="107">
        <v>41834</v>
      </c>
      <c r="E4423" s="107">
        <v>41838</v>
      </c>
      <c r="F4423" s="108">
        <v>41848</v>
      </c>
      <c r="G4423" s="109">
        <v>9000</v>
      </c>
      <c r="H4423" s="109">
        <v>3.5</v>
      </c>
      <c r="I4423" s="109">
        <v>0</v>
      </c>
      <c r="J4423" s="109">
        <f t="shared" si="68"/>
        <v>9003.5</v>
      </c>
      <c r="M4423"/>
      <c r="N4423"/>
    </row>
    <row r="4424" spans="1:14" s="102" customFormat="1" ht="18" customHeight="1" x14ac:dyDescent="0.25">
      <c r="A4424" s="106" t="s">
        <v>32</v>
      </c>
      <c r="B4424" s="106" t="s">
        <v>13</v>
      </c>
      <c r="C4424" s="107">
        <v>14326</v>
      </c>
      <c r="D4424" s="107">
        <v>43337</v>
      </c>
      <c r="E4424" s="107">
        <v>43341</v>
      </c>
      <c r="F4424" s="108">
        <v>43367</v>
      </c>
      <c r="G4424" s="109">
        <v>34000</v>
      </c>
      <c r="H4424" s="109">
        <v>27.95</v>
      </c>
      <c r="I4424" s="109">
        <v>0</v>
      </c>
      <c r="J4424" s="109">
        <f t="shared" si="68"/>
        <v>34027.949999999997</v>
      </c>
      <c r="M4424"/>
      <c r="N4424"/>
    </row>
    <row r="4425" spans="1:14" s="102" customFormat="1" ht="18" customHeight="1" x14ac:dyDescent="0.25">
      <c r="A4425" s="106" t="s">
        <v>31</v>
      </c>
      <c r="B4425" s="106" t="s">
        <v>17</v>
      </c>
      <c r="C4425" s="107">
        <v>23420</v>
      </c>
      <c r="D4425" s="107">
        <v>43340</v>
      </c>
      <c r="E4425" s="107">
        <v>43347</v>
      </c>
      <c r="F4425" s="108">
        <v>43357</v>
      </c>
      <c r="G4425" s="109">
        <v>57000</v>
      </c>
      <c r="H4425" s="109">
        <v>26.55</v>
      </c>
      <c r="I4425" s="109">
        <v>0</v>
      </c>
      <c r="J4425" s="109">
        <f t="shared" ref="J4425:J4488" si="69">+G4425+H4425+I4425</f>
        <v>57026.55</v>
      </c>
      <c r="M4425"/>
      <c r="N4425"/>
    </row>
    <row r="4426" spans="1:14" s="102" customFormat="1" ht="18" customHeight="1" x14ac:dyDescent="0.25">
      <c r="A4426" s="106" t="s">
        <v>33</v>
      </c>
      <c r="B4426" s="106" t="s">
        <v>17</v>
      </c>
      <c r="C4426" s="107">
        <v>23420</v>
      </c>
      <c r="D4426" s="107">
        <v>43340</v>
      </c>
      <c r="E4426" s="107">
        <v>43347</v>
      </c>
      <c r="F4426" s="108">
        <v>43357</v>
      </c>
      <c r="G4426" s="109">
        <v>57000</v>
      </c>
      <c r="H4426" s="109">
        <v>26.55</v>
      </c>
      <c r="I4426" s="109">
        <v>0</v>
      </c>
      <c r="J4426" s="109">
        <f t="shared" si="69"/>
        <v>57026.55</v>
      </c>
      <c r="M4426"/>
      <c r="N4426"/>
    </row>
    <row r="4427" spans="1:14" s="102" customFormat="1" ht="18" customHeight="1" x14ac:dyDescent="0.25">
      <c r="A4427" s="106" t="s">
        <v>32</v>
      </c>
      <c r="B4427" s="106" t="s">
        <v>13</v>
      </c>
      <c r="C4427" s="107">
        <v>10204</v>
      </c>
      <c r="D4427" s="107">
        <v>42323</v>
      </c>
      <c r="E4427" s="107">
        <v>42333</v>
      </c>
      <c r="F4427" s="108">
        <v>42352</v>
      </c>
      <c r="G4427" s="109">
        <v>11000</v>
      </c>
      <c r="H4427" s="109">
        <v>8.85</v>
      </c>
      <c r="I4427" s="109">
        <v>0</v>
      </c>
      <c r="J4427" s="109">
        <f t="shared" si="69"/>
        <v>11008.85</v>
      </c>
      <c r="M4427"/>
      <c r="N4427"/>
    </row>
    <row r="4428" spans="1:14" s="102" customFormat="1" ht="18" customHeight="1" x14ac:dyDescent="0.25">
      <c r="A4428" s="106" t="s">
        <v>32</v>
      </c>
      <c r="B4428" s="106" t="s">
        <v>13</v>
      </c>
      <c r="C4428" s="107">
        <v>14209</v>
      </c>
      <c r="D4428" s="107">
        <v>43004</v>
      </c>
      <c r="E4428" s="107">
        <v>43007</v>
      </c>
      <c r="F4428" s="108">
        <v>43028</v>
      </c>
      <c r="G4428" s="109">
        <v>22500</v>
      </c>
      <c r="H4428" s="109">
        <v>14.79</v>
      </c>
      <c r="I4428" s="109">
        <v>0</v>
      </c>
      <c r="J4428" s="109">
        <f t="shared" si="69"/>
        <v>22514.79</v>
      </c>
      <c r="M4428"/>
      <c r="N4428"/>
    </row>
    <row r="4429" spans="1:14" s="102" customFormat="1" ht="18" customHeight="1" x14ac:dyDescent="0.25">
      <c r="A4429" s="106" t="s">
        <v>32</v>
      </c>
      <c r="B4429" s="106" t="s">
        <v>13</v>
      </c>
      <c r="C4429" s="107">
        <v>14764</v>
      </c>
      <c r="D4429" s="107">
        <v>43252</v>
      </c>
      <c r="E4429" s="107">
        <v>43258</v>
      </c>
      <c r="F4429" s="108">
        <v>43269</v>
      </c>
      <c r="G4429" s="109">
        <v>18500</v>
      </c>
      <c r="H4429" s="109">
        <v>8.6199999999999992</v>
      </c>
      <c r="I4429" s="109">
        <v>0</v>
      </c>
      <c r="J4429" s="109">
        <f t="shared" si="69"/>
        <v>18508.62</v>
      </c>
      <c r="M4429"/>
      <c r="N4429"/>
    </row>
    <row r="4430" spans="1:14" s="102" customFormat="1" ht="18" customHeight="1" x14ac:dyDescent="0.25">
      <c r="A4430" s="106" t="s">
        <v>32</v>
      </c>
      <c r="B4430" s="106" t="s">
        <v>13</v>
      </c>
      <c r="C4430" s="107">
        <v>11690</v>
      </c>
      <c r="D4430" s="107">
        <v>41679</v>
      </c>
      <c r="E4430" s="107">
        <v>41689</v>
      </c>
      <c r="F4430" s="108">
        <v>41711</v>
      </c>
      <c r="G4430" s="109">
        <v>13500</v>
      </c>
      <c r="H4430" s="109">
        <v>12</v>
      </c>
      <c r="I4430" s="109">
        <v>0</v>
      </c>
      <c r="J4430" s="109">
        <f t="shared" si="69"/>
        <v>13512</v>
      </c>
      <c r="M4430"/>
      <c r="N4430"/>
    </row>
    <row r="4431" spans="1:14" s="102" customFormat="1" ht="18" customHeight="1" x14ac:dyDescent="0.25">
      <c r="A4431" s="106" t="s">
        <v>32</v>
      </c>
      <c r="B4431" s="106" t="s">
        <v>13</v>
      </c>
      <c r="C4431" s="107">
        <v>10317</v>
      </c>
      <c r="D4431" s="107">
        <v>43239</v>
      </c>
      <c r="E4431" s="107">
        <v>43257</v>
      </c>
      <c r="F4431" s="108">
        <v>43277</v>
      </c>
      <c r="G4431" s="109">
        <v>19000</v>
      </c>
      <c r="H4431" s="109">
        <v>19.78</v>
      </c>
      <c r="I4431" s="109">
        <v>0</v>
      </c>
      <c r="J4431" s="109">
        <f t="shared" si="69"/>
        <v>19019.78</v>
      </c>
      <c r="M4431"/>
      <c r="N4431"/>
    </row>
    <row r="4432" spans="1:14" s="102" customFormat="1" ht="18" customHeight="1" x14ac:dyDescent="0.25">
      <c r="A4432" s="106" t="s">
        <v>32</v>
      </c>
      <c r="B4432" s="106" t="s">
        <v>13</v>
      </c>
      <c r="C4432" s="107">
        <v>19239</v>
      </c>
      <c r="D4432" s="107">
        <v>43392</v>
      </c>
      <c r="E4432" s="107">
        <v>43396</v>
      </c>
      <c r="F4432" s="108">
        <v>43446</v>
      </c>
      <c r="G4432" s="109">
        <v>36500</v>
      </c>
      <c r="H4432" s="109">
        <v>54</v>
      </c>
      <c r="I4432" s="109">
        <v>0</v>
      </c>
      <c r="J4432" s="109">
        <f t="shared" si="69"/>
        <v>36554</v>
      </c>
      <c r="M4432"/>
      <c r="N4432"/>
    </row>
    <row r="4433" spans="1:14" s="102" customFormat="1" ht="18" customHeight="1" x14ac:dyDescent="0.25">
      <c r="A4433" s="106" t="s">
        <v>32</v>
      </c>
      <c r="B4433" s="106" t="s">
        <v>13</v>
      </c>
      <c r="C4433" s="107">
        <v>20249</v>
      </c>
      <c r="D4433" s="107">
        <v>42856</v>
      </c>
      <c r="E4433" s="107">
        <v>42859</v>
      </c>
      <c r="F4433" s="108">
        <v>42885</v>
      </c>
      <c r="G4433" s="109">
        <v>17000</v>
      </c>
      <c r="H4433" s="109">
        <v>13.51</v>
      </c>
      <c r="I4433" s="109">
        <v>0</v>
      </c>
      <c r="J4433" s="109">
        <f t="shared" si="69"/>
        <v>17013.509999999998</v>
      </c>
      <c r="M4433"/>
      <c r="N4433"/>
    </row>
    <row r="4434" spans="1:14" s="102" customFormat="1" ht="18" customHeight="1" x14ac:dyDescent="0.25">
      <c r="A4434" s="106" t="s">
        <v>35</v>
      </c>
      <c r="B4434" s="106" t="s">
        <v>13</v>
      </c>
      <c r="C4434" s="107">
        <v>20249</v>
      </c>
      <c r="D4434" s="107">
        <v>42856</v>
      </c>
      <c r="E4434" s="107">
        <v>42859</v>
      </c>
      <c r="F4434" s="108">
        <v>42885</v>
      </c>
      <c r="G4434" s="109">
        <v>17000</v>
      </c>
      <c r="H4434" s="109">
        <v>13.51</v>
      </c>
      <c r="I4434" s="109">
        <v>0</v>
      </c>
      <c r="J4434" s="109">
        <f t="shared" si="69"/>
        <v>17013.509999999998</v>
      </c>
      <c r="M4434"/>
      <c r="N4434"/>
    </row>
    <row r="4435" spans="1:14" s="102" customFormat="1" ht="18" customHeight="1" x14ac:dyDescent="0.25">
      <c r="A4435" s="106" t="s">
        <v>39</v>
      </c>
      <c r="B4435" s="106" t="s">
        <v>13</v>
      </c>
      <c r="C4435" s="107">
        <v>20249</v>
      </c>
      <c r="D4435" s="107">
        <v>42856</v>
      </c>
      <c r="E4435" s="107">
        <v>42859</v>
      </c>
      <c r="F4435" s="108">
        <v>42885</v>
      </c>
      <c r="G4435" s="109">
        <v>17000</v>
      </c>
      <c r="H4435" s="109">
        <v>13.51</v>
      </c>
      <c r="I4435" s="109">
        <v>0</v>
      </c>
      <c r="J4435" s="109">
        <f t="shared" si="69"/>
        <v>17013.509999999998</v>
      </c>
      <c r="M4435"/>
      <c r="N4435"/>
    </row>
    <row r="4436" spans="1:14" s="102" customFormat="1" ht="18" customHeight="1" x14ac:dyDescent="0.25">
      <c r="A4436" s="106" t="s">
        <v>32</v>
      </c>
      <c r="B4436" s="106" t="s">
        <v>13</v>
      </c>
      <c r="C4436" s="107">
        <v>13407</v>
      </c>
      <c r="D4436" s="107">
        <v>42993</v>
      </c>
      <c r="E4436" s="107">
        <v>43004</v>
      </c>
      <c r="F4436" s="108">
        <v>43028</v>
      </c>
      <c r="G4436" s="109">
        <v>23000</v>
      </c>
      <c r="H4436" s="109">
        <v>22.05</v>
      </c>
      <c r="I4436" s="109">
        <v>0</v>
      </c>
      <c r="J4436" s="109">
        <f t="shared" si="69"/>
        <v>23022.05</v>
      </c>
      <c r="M4436"/>
      <c r="N4436"/>
    </row>
    <row r="4437" spans="1:14" s="102" customFormat="1" ht="18" customHeight="1" x14ac:dyDescent="0.25">
      <c r="A4437" s="106" t="s">
        <v>32</v>
      </c>
      <c r="B4437" s="106" t="s">
        <v>17</v>
      </c>
      <c r="C4437" s="107">
        <v>9171</v>
      </c>
      <c r="D4437" s="107">
        <v>43062</v>
      </c>
      <c r="E4437" s="107">
        <v>43110</v>
      </c>
      <c r="F4437" s="108">
        <v>43144</v>
      </c>
      <c r="G4437" s="109">
        <v>6500</v>
      </c>
      <c r="H4437" s="109">
        <v>13.44</v>
      </c>
      <c r="I4437" s="109">
        <v>0</v>
      </c>
      <c r="J4437" s="109">
        <f t="shared" si="69"/>
        <v>6513.44</v>
      </c>
      <c r="M4437"/>
      <c r="N4437"/>
    </row>
    <row r="4438" spans="1:14" s="102" customFormat="1" ht="18" customHeight="1" x14ac:dyDescent="0.25">
      <c r="A4438" s="106" t="s">
        <v>32</v>
      </c>
      <c r="B4438" s="106" t="s">
        <v>13</v>
      </c>
      <c r="C4438" s="107">
        <v>14865</v>
      </c>
      <c r="D4438" s="107">
        <v>41825</v>
      </c>
      <c r="E4438" s="107">
        <v>41831</v>
      </c>
      <c r="F4438" s="108">
        <v>41864</v>
      </c>
      <c r="G4438" s="109">
        <v>39500</v>
      </c>
      <c r="H4438" s="109">
        <v>42.79</v>
      </c>
      <c r="I4438" s="109">
        <v>0</v>
      </c>
      <c r="J4438" s="109">
        <f t="shared" si="69"/>
        <v>39542.79</v>
      </c>
      <c r="M4438"/>
      <c r="N4438"/>
    </row>
    <row r="4439" spans="1:14" s="102" customFormat="1" ht="18" customHeight="1" x14ac:dyDescent="0.25">
      <c r="A4439" s="106" t="s">
        <v>32</v>
      </c>
      <c r="B4439" s="106" t="s">
        <v>17</v>
      </c>
      <c r="C4439" s="107">
        <v>11794</v>
      </c>
      <c r="D4439" s="107">
        <v>42789</v>
      </c>
      <c r="E4439" s="107">
        <v>42802</v>
      </c>
      <c r="F4439" s="108">
        <v>42811</v>
      </c>
      <c r="G4439" s="109">
        <v>13000</v>
      </c>
      <c r="H4439" s="109">
        <v>7.84</v>
      </c>
      <c r="I4439" s="109">
        <v>0</v>
      </c>
      <c r="J4439" s="109">
        <f t="shared" si="69"/>
        <v>13007.84</v>
      </c>
      <c r="M4439"/>
      <c r="N4439"/>
    </row>
    <row r="4440" spans="1:14" s="102" customFormat="1" ht="18" customHeight="1" x14ac:dyDescent="0.25">
      <c r="A4440" s="106" t="s">
        <v>32</v>
      </c>
      <c r="B4440" s="106" t="s">
        <v>13</v>
      </c>
      <c r="C4440" s="107">
        <v>11390</v>
      </c>
      <c r="D4440" s="107">
        <v>41640</v>
      </c>
      <c r="E4440" s="107">
        <v>41645</v>
      </c>
      <c r="F4440" s="108">
        <v>41677</v>
      </c>
      <c r="G4440" s="109">
        <v>13500</v>
      </c>
      <c r="H4440" s="109">
        <v>13.89</v>
      </c>
      <c r="I4440" s="109">
        <v>0</v>
      </c>
      <c r="J4440" s="109">
        <f t="shared" si="69"/>
        <v>13513.89</v>
      </c>
      <c r="M4440"/>
      <c r="N4440"/>
    </row>
    <row r="4441" spans="1:14" s="102" customFormat="1" ht="18" customHeight="1" x14ac:dyDescent="0.25">
      <c r="A4441" s="106" t="s">
        <v>31</v>
      </c>
      <c r="B4441" s="106" t="s">
        <v>13</v>
      </c>
      <c r="C4441" s="107">
        <v>14526</v>
      </c>
      <c r="D4441" s="107">
        <v>43277</v>
      </c>
      <c r="E4441" s="107">
        <v>43284</v>
      </c>
      <c r="F4441" s="108">
        <v>43294</v>
      </c>
      <c r="G4441" s="109">
        <v>35500</v>
      </c>
      <c r="H4441" s="109">
        <v>16.53</v>
      </c>
      <c r="I4441" s="109">
        <v>0</v>
      </c>
      <c r="J4441" s="109">
        <f t="shared" si="69"/>
        <v>35516.53</v>
      </c>
      <c r="M4441"/>
      <c r="N4441"/>
    </row>
    <row r="4442" spans="1:14" s="102" customFormat="1" ht="18" customHeight="1" x14ac:dyDescent="0.25">
      <c r="A4442" s="106" t="s">
        <v>37</v>
      </c>
      <c r="B4442" s="106" t="s">
        <v>13</v>
      </c>
      <c r="C4442" s="107">
        <v>21399</v>
      </c>
      <c r="D4442" s="107">
        <v>42443</v>
      </c>
      <c r="E4442" s="107">
        <v>42464</v>
      </c>
      <c r="F4442" s="108">
        <v>42464</v>
      </c>
      <c r="G4442" s="109">
        <v>20000</v>
      </c>
      <c r="H4442" s="109">
        <v>11.5</v>
      </c>
      <c r="I4442" s="109">
        <v>0</v>
      </c>
      <c r="J4442" s="109">
        <f t="shared" si="69"/>
        <v>20011.5</v>
      </c>
      <c r="M4442"/>
      <c r="N4442"/>
    </row>
    <row r="4443" spans="1:14" s="102" customFormat="1" ht="18" customHeight="1" x14ac:dyDescent="0.25">
      <c r="A4443" s="106" t="s">
        <v>32</v>
      </c>
      <c r="B4443" s="106" t="s">
        <v>13</v>
      </c>
      <c r="C4443" s="107">
        <v>6425</v>
      </c>
      <c r="D4443" s="107">
        <v>41974</v>
      </c>
      <c r="E4443" s="107">
        <v>41990</v>
      </c>
      <c r="F4443" s="108">
        <v>42017</v>
      </c>
      <c r="G4443" s="109">
        <v>17500</v>
      </c>
      <c r="H4443" s="109">
        <v>20.9</v>
      </c>
      <c r="I4443" s="109">
        <v>0</v>
      </c>
      <c r="J4443" s="109">
        <f t="shared" si="69"/>
        <v>17520.900000000001</v>
      </c>
      <c r="M4443"/>
      <c r="N4443"/>
    </row>
    <row r="4444" spans="1:14" s="102" customFormat="1" ht="18" customHeight="1" x14ac:dyDescent="0.25">
      <c r="A4444" s="106" t="s">
        <v>32</v>
      </c>
      <c r="B4444" s="106" t="s">
        <v>17</v>
      </c>
      <c r="C4444" s="107">
        <v>19679</v>
      </c>
      <c r="D4444" s="107">
        <v>42247</v>
      </c>
      <c r="E4444" s="107">
        <v>42250</v>
      </c>
      <c r="F4444" s="108">
        <v>42265</v>
      </c>
      <c r="G4444" s="109">
        <v>80000</v>
      </c>
      <c r="H4444" s="109">
        <v>40</v>
      </c>
      <c r="I4444" s="109">
        <v>0</v>
      </c>
      <c r="J4444" s="109">
        <f t="shared" si="69"/>
        <v>80040</v>
      </c>
      <c r="M4444"/>
      <c r="N4444"/>
    </row>
    <row r="4445" spans="1:14" s="102" customFormat="1" ht="18" customHeight="1" x14ac:dyDescent="0.25">
      <c r="A4445" s="106" t="s">
        <v>35</v>
      </c>
      <c r="B4445" s="106" t="s">
        <v>17</v>
      </c>
      <c r="C4445" s="107">
        <v>19679</v>
      </c>
      <c r="D4445" s="107">
        <v>42247</v>
      </c>
      <c r="E4445" s="107">
        <v>42250</v>
      </c>
      <c r="F4445" s="108">
        <v>42265</v>
      </c>
      <c r="G4445" s="109">
        <v>40000</v>
      </c>
      <c r="H4445" s="109">
        <v>20</v>
      </c>
      <c r="I4445" s="109">
        <v>0</v>
      </c>
      <c r="J4445" s="109">
        <f t="shared" si="69"/>
        <v>40020</v>
      </c>
      <c r="M4445"/>
      <c r="N4445"/>
    </row>
    <row r="4446" spans="1:14" s="102" customFormat="1" ht="18" customHeight="1" x14ac:dyDescent="0.25">
      <c r="A4446" s="106" t="s">
        <v>32</v>
      </c>
      <c r="B4446" s="106" t="s">
        <v>13</v>
      </c>
      <c r="C4446" s="107">
        <v>13791</v>
      </c>
      <c r="D4446" s="107">
        <v>41798</v>
      </c>
      <c r="E4446" s="107">
        <v>41802</v>
      </c>
      <c r="F4446" s="108">
        <v>41845</v>
      </c>
      <c r="G4446" s="109">
        <v>14000</v>
      </c>
      <c r="H4446" s="109">
        <v>18.28</v>
      </c>
      <c r="I4446" s="109">
        <v>0</v>
      </c>
      <c r="J4446" s="109">
        <f t="shared" si="69"/>
        <v>14018.28</v>
      </c>
      <c r="M4446"/>
      <c r="N4446"/>
    </row>
    <row r="4447" spans="1:14" s="102" customFormat="1" ht="18" customHeight="1" x14ac:dyDescent="0.25">
      <c r="A4447" s="106" t="s">
        <v>32</v>
      </c>
      <c r="B4447" s="106" t="s">
        <v>13</v>
      </c>
      <c r="C4447" s="107">
        <v>16766</v>
      </c>
      <c r="D4447" s="107">
        <v>41687</v>
      </c>
      <c r="E4447" s="107">
        <v>41694</v>
      </c>
      <c r="F4447" s="108">
        <v>41743</v>
      </c>
      <c r="G4447" s="109">
        <v>27500</v>
      </c>
      <c r="H4447" s="109">
        <v>42.78</v>
      </c>
      <c r="I4447" s="109">
        <v>0</v>
      </c>
      <c r="J4447" s="109">
        <f t="shared" si="69"/>
        <v>27542.78</v>
      </c>
      <c r="M4447"/>
      <c r="N4447"/>
    </row>
    <row r="4448" spans="1:14" s="102" customFormat="1" ht="18" customHeight="1" x14ac:dyDescent="0.25">
      <c r="A4448" s="106" t="s">
        <v>32</v>
      </c>
      <c r="B4448" s="106" t="s">
        <v>13</v>
      </c>
      <c r="C4448" s="107">
        <v>11385</v>
      </c>
      <c r="D4448" s="107">
        <v>42567</v>
      </c>
      <c r="E4448" s="107">
        <v>42577</v>
      </c>
      <c r="F4448" s="108">
        <v>42583</v>
      </c>
      <c r="G4448" s="109">
        <v>17500</v>
      </c>
      <c r="H4448" s="109">
        <v>7.67</v>
      </c>
      <c r="I4448" s="109">
        <v>0</v>
      </c>
      <c r="J4448" s="109">
        <f t="shared" si="69"/>
        <v>17507.669999999998</v>
      </c>
      <c r="M4448"/>
      <c r="N4448"/>
    </row>
    <row r="4449" spans="1:14" s="102" customFormat="1" ht="18" customHeight="1" x14ac:dyDescent="0.25">
      <c r="A4449" s="106" t="s">
        <v>32</v>
      </c>
      <c r="B4449" s="106" t="s">
        <v>13</v>
      </c>
      <c r="C4449" s="107">
        <v>12554</v>
      </c>
      <c r="D4449" s="107">
        <v>41796</v>
      </c>
      <c r="E4449" s="107">
        <v>41802</v>
      </c>
      <c r="F4449" s="108">
        <v>41838</v>
      </c>
      <c r="G4449" s="109">
        <v>12500</v>
      </c>
      <c r="H4449" s="109">
        <v>14.58</v>
      </c>
      <c r="I4449" s="109">
        <v>0</v>
      </c>
      <c r="J4449" s="109">
        <f t="shared" si="69"/>
        <v>12514.58</v>
      </c>
      <c r="M4449"/>
      <c r="N4449"/>
    </row>
    <row r="4450" spans="1:14" s="102" customFormat="1" ht="18" customHeight="1" x14ac:dyDescent="0.25">
      <c r="A4450" s="106" t="s">
        <v>32</v>
      </c>
      <c r="B4450" s="106" t="s">
        <v>13</v>
      </c>
      <c r="C4450" s="107">
        <v>12614</v>
      </c>
      <c r="D4450" s="107">
        <v>42212</v>
      </c>
      <c r="E4450" s="107">
        <v>42216</v>
      </c>
      <c r="F4450" s="108">
        <v>42236</v>
      </c>
      <c r="G4450" s="109">
        <v>12500</v>
      </c>
      <c r="H4450" s="109">
        <v>8.33</v>
      </c>
      <c r="I4450" s="109">
        <v>0</v>
      </c>
      <c r="J4450" s="109">
        <f t="shared" si="69"/>
        <v>12508.33</v>
      </c>
      <c r="M4450"/>
      <c r="N4450"/>
    </row>
    <row r="4451" spans="1:14" s="102" customFormat="1" ht="18" customHeight="1" x14ac:dyDescent="0.25">
      <c r="A4451" s="106" t="s">
        <v>32</v>
      </c>
      <c r="B4451" s="106" t="s">
        <v>13</v>
      </c>
      <c r="C4451" s="107">
        <v>8523</v>
      </c>
      <c r="D4451" s="107">
        <v>42262</v>
      </c>
      <c r="E4451" s="107">
        <v>42292</v>
      </c>
      <c r="F4451" s="108">
        <v>42355</v>
      </c>
      <c r="G4451" s="109">
        <v>29500</v>
      </c>
      <c r="H4451" s="109">
        <v>76.2</v>
      </c>
      <c r="I4451" s="109">
        <v>0</v>
      </c>
      <c r="J4451" s="109">
        <f t="shared" si="69"/>
        <v>29576.2</v>
      </c>
      <c r="M4451"/>
      <c r="N4451"/>
    </row>
    <row r="4452" spans="1:14" s="102" customFormat="1" ht="18" customHeight="1" x14ac:dyDescent="0.25">
      <c r="A4452" s="106" t="s">
        <v>32</v>
      </c>
      <c r="B4452" s="106" t="s">
        <v>13</v>
      </c>
      <c r="C4452" s="107">
        <v>10631</v>
      </c>
      <c r="D4452" s="107">
        <v>43030</v>
      </c>
      <c r="E4452" s="107">
        <v>43032</v>
      </c>
      <c r="F4452" s="108">
        <v>43048</v>
      </c>
      <c r="G4452" s="109">
        <v>11000</v>
      </c>
      <c r="H4452" s="109">
        <v>5.42</v>
      </c>
      <c r="I4452" s="109">
        <v>0</v>
      </c>
      <c r="J4452" s="109">
        <f t="shared" si="69"/>
        <v>11005.42</v>
      </c>
      <c r="M4452"/>
      <c r="N4452"/>
    </row>
    <row r="4453" spans="1:14" s="102" customFormat="1" ht="18" customHeight="1" x14ac:dyDescent="0.25">
      <c r="A4453" s="106" t="s">
        <v>32</v>
      </c>
      <c r="B4453" s="106" t="s">
        <v>17</v>
      </c>
      <c r="C4453" s="107">
        <v>13520</v>
      </c>
      <c r="D4453" s="107">
        <v>42943</v>
      </c>
      <c r="E4453" s="107">
        <v>42949</v>
      </c>
      <c r="F4453" s="108">
        <v>42957</v>
      </c>
      <c r="G4453" s="109">
        <v>16500</v>
      </c>
      <c r="H4453" s="109">
        <v>6.33</v>
      </c>
      <c r="I4453" s="109">
        <v>0</v>
      </c>
      <c r="J4453" s="109">
        <f t="shared" si="69"/>
        <v>16506.330000000002</v>
      </c>
      <c r="M4453"/>
      <c r="N4453"/>
    </row>
    <row r="4454" spans="1:14" s="102" customFormat="1" ht="18" customHeight="1" x14ac:dyDescent="0.25">
      <c r="A4454" s="106" t="s">
        <v>32</v>
      </c>
      <c r="B4454" s="106" t="s">
        <v>13</v>
      </c>
      <c r="C4454" s="107">
        <v>18425</v>
      </c>
      <c r="D4454" s="107">
        <v>43453</v>
      </c>
      <c r="E4454" s="107">
        <v>43453</v>
      </c>
      <c r="F4454" s="108">
        <v>43479</v>
      </c>
      <c r="G4454" s="109">
        <v>33500</v>
      </c>
      <c r="H4454" s="109">
        <v>0</v>
      </c>
      <c r="I4454" s="109">
        <v>0</v>
      </c>
      <c r="J4454" s="109">
        <f t="shared" si="69"/>
        <v>33500</v>
      </c>
      <c r="M4454"/>
      <c r="N4454"/>
    </row>
    <row r="4455" spans="1:14" s="102" customFormat="1" ht="18" customHeight="1" x14ac:dyDescent="0.25">
      <c r="A4455" s="106" t="s">
        <v>32</v>
      </c>
      <c r="B4455" s="106" t="s">
        <v>13</v>
      </c>
      <c r="C4455" s="107">
        <v>15846</v>
      </c>
      <c r="D4455" s="107">
        <v>43440</v>
      </c>
      <c r="E4455" s="107">
        <v>43447</v>
      </c>
      <c r="F4455" s="108">
        <v>43486</v>
      </c>
      <c r="G4455" s="109">
        <v>30000</v>
      </c>
      <c r="H4455" s="109">
        <v>37.81</v>
      </c>
      <c r="I4455" s="109">
        <v>0</v>
      </c>
      <c r="J4455" s="109">
        <f t="shared" si="69"/>
        <v>30037.81</v>
      </c>
      <c r="M4455"/>
      <c r="N4455"/>
    </row>
    <row r="4456" spans="1:14" s="102" customFormat="1" ht="18" customHeight="1" x14ac:dyDescent="0.25">
      <c r="A4456" s="106" t="s">
        <v>31</v>
      </c>
      <c r="B4456" s="106" t="s">
        <v>13</v>
      </c>
      <c r="C4456" s="107">
        <v>21738</v>
      </c>
      <c r="D4456" s="107">
        <v>42791</v>
      </c>
      <c r="E4456" s="107">
        <v>42836</v>
      </c>
      <c r="F4456" s="108">
        <v>42877</v>
      </c>
      <c r="G4456" s="109">
        <v>24000</v>
      </c>
      <c r="H4456" s="109">
        <v>56.55</v>
      </c>
      <c r="I4456" s="109">
        <v>0</v>
      </c>
      <c r="J4456" s="109">
        <f t="shared" si="69"/>
        <v>24056.55</v>
      </c>
      <c r="M4456"/>
      <c r="N4456"/>
    </row>
    <row r="4457" spans="1:14" s="102" customFormat="1" ht="18" customHeight="1" x14ac:dyDescent="0.25">
      <c r="A4457" s="106" t="s">
        <v>33</v>
      </c>
      <c r="B4457" s="106" t="s">
        <v>13</v>
      </c>
      <c r="C4457" s="107">
        <v>21738</v>
      </c>
      <c r="D4457" s="107">
        <v>42791</v>
      </c>
      <c r="E4457" s="107">
        <v>42836</v>
      </c>
      <c r="F4457" s="108">
        <v>42877</v>
      </c>
      <c r="G4457" s="109">
        <v>24000</v>
      </c>
      <c r="H4457" s="109">
        <v>56.55</v>
      </c>
      <c r="I4457" s="109">
        <v>0</v>
      </c>
      <c r="J4457" s="109">
        <f t="shared" si="69"/>
        <v>24056.55</v>
      </c>
      <c r="M4457"/>
      <c r="N4457"/>
    </row>
    <row r="4458" spans="1:14" s="102" customFormat="1" ht="18" customHeight="1" x14ac:dyDescent="0.25">
      <c r="A4458" s="106" t="s">
        <v>31</v>
      </c>
      <c r="B4458" s="106" t="s">
        <v>13</v>
      </c>
      <c r="C4458" s="107">
        <v>19418</v>
      </c>
      <c r="D4458" s="107">
        <v>43006</v>
      </c>
      <c r="E4458" s="107">
        <v>43024</v>
      </c>
      <c r="F4458" s="108">
        <v>43056</v>
      </c>
      <c r="G4458" s="109">
        <v>34000</v>
      </c>
      <c r="H4458" s="109">
        <v>37.26</v>
      </c>
      <c r="I4458" s="109">
        <v>0</v>
      </c>
      <c r="J4458" s="109">
        <f t="shared" si="69"/>
        <v>34037.26</v>
      </c>
      <c r="M4458"/>
      <c r="N4458"/>
    </row>
    <row r="4459" spans="1:14" s="102" customFormat="1" ht="18" customHeight="1" x14ac:dyDescent="0.25">
      <c r="A4459" s="106" t="s">
        <v>33</v>
      </c>
      <c r="B4459" s="106" t="s">
        <v>13</v>
      </c>
      <c r="C4459" s="107">
        <v>19418</v>
      </c>
      <c r="D4459" s="107">
        <v>43006</v>
      </c>
      <c r="E4459" s="107">
        <v>43024</v>
      </c>
      <c r="F4459" s="108">
        <v>43056</v>
      </c>
      <c r="G4459" s="109">
        <v>34000</v>
      </c>
      <c r="H4459" s="109">
        <v>46.58</v>
      </c>
      <c r="I4459" s="109">
        <v>0</v>
      </c>
      <c r="J4459" s="109">
        <f t="shared" si="69"/>
        <v>34046.58</v>
      </c>
      <c r="M4459"/>
      <c r="N4459"/>
    </row>
    <row r="4460" spans="1:14" s="102" customFormat="1" ht="18" customHeight="1" x14ac:dyDescent="0.25">
      <c r="A4460" s="106" t="s">
        <v>170</v>
      </c>
      <c r="B4460" s="106" t="s">
        <v>13</v>
      </c>
      <c r="C4460" s="107">
        <v>19418</v>
      </c>
      <c r="D4460" s="107">
        <v>43006</v>
      </c>
      <c r="E4460" s="107">
        <v>43024</v>
      </c>
      <c r="F4460" s="108">
        <v>43056</v>
      </c>
      <c r="G4460" s="109">
        <v>34000</v>
      </c>
      <c r="H4460" s="109">
        <v>46.58</v>
      </c>
      <c r="I4460" s="109">
        <v>0</v>
      </c>
      <c r="J4460" s="109">
        <f t="shared" si="69"/>
        <v>34046.58</v>
      </c>
      <c r="M4460"/>
      <c r="N4460"/>
    </row>
    <row r="4461" spans="1:14" s="102" customFormat="1" ht="18" customHeight="1" x14ac:dyDescent="0.25">
      <c r="A4461" s="106" t="s">
        <v>31</v>
      </c>
      <c r="B4461" s="106" t="s">
        <v>17</v>
      </c>
      <c r="C4461" s="107">
        <v>26629</v>
      </c>
      <c r="D4461" s="107">
        <v>42296</v>
      </c>
      <c r="E4461" s="107">
        <v>42300</v>
      </c>
      <c r="F4461" s="108">
        <v>42352</v>
      </c>
      <c r="G4461" s="109">
        <v>44000</v>
      </c>
      <c r="H4461" s="109">
        <v>68.44</v>
      </c>
      <c r="I4461" s="109">
        <v>0</v>
      </c>
      <c r="J4461" s="109">
        <f t="shared" si="69"/>
        <v>44068.44</v>
      </c>
      <c r="M4461"/>
      <c r="N4461"/>
    </row>
    <row r="4462" spans="1:14" s="102" customFormat="1" ht="18" customHeight="1" x14ac:dyDescent="0.25">
      <c r="A4462" s="106" t="s">
        <v>33</v>
      </c>
      <c r="B4462" s="106" t="s">
        <v>17</v>
      </c>
      <c r="C4462" s="107">
        <v>26629</v>
      </c>
      <c r="D4462" s="107">
        <v>42296</v>
      </c>
      <c r="E4462" s="107">
        <v>42300</v>
      </c>
      <c r="F4462" s="108">
        <v>42352</v>
      </c>
      <c r="G4462" s="109">
        <v>44000</v>
      </c>
      <c r="H4462" s="109">
        <v>68.44</v>
      </c>
      <c r="I4462" s="109">
        <v>0</v>
      </c>
      <c r="J4462" s="109">
        <f t="shared" si="69"/>
        <v>44068.44</v>
      </c>
      <c r="M4462"/>
      <c r="N4462"/>
    </row>
    <row r="4463" spans="1:14" s="102" customFormat="1" ht="18" customHeight="1" x14ac:dyDescent="0.25">
      <c r="A4463" s="106" t="s">
        <v>170</v>
      </c>
      <c r="B4463" s="106" t="s">
        <v>17</v>
      </c>
      <c r="C4463" s="107">
        <v>26629</v>
      </c>
      <c r="D4463" s="107">
        <v>42296</v>
      </c>
      <c r="E4463" s="107">
        <v>42300</v>
      </c>
      <c r="F4463" s="108">
        <v>42352</v>
      </c>
      <c r="G4463" s="109">
        <v>132000</v>
      </c>
      <c r="H4463" s="109">
        <v>205.34</v>
      </c>
      <c r="I4463" s="109">
        <v>0</v>
      </c>
      <c r="J4463" s="109">
        <f t="shared" si="69"/>
        <v>132205.34</v>
      </c>
      <c r="M4463"/>
      <c r="N4463"/>
    </row>
    <row r="4464" spans="1:14" s="102" customFormat="1" ht="18" customHeight="1" x14ac:dyDescent="0.25">
      <c r="A4464" s="106" t="s">
        <v>32</v>
      </c>
      <c r="B4464" s="106" t="s">
        <v>17</v>
      </c>
      <c r="C4464" s="107">
        <v>8196</v>
      </c>
      <c r="D4464" s="107">
        <v>42049</v>
      </c>
      <c r="E4464" s="107">
        <v>42066</v>
      </c>
      <c r="F4464" s="108">
        <v>42111</v>
      </c>
      <c r="G4464" s="109">
        <v>9500</v>
      </c>
      <c r="H4464" s="109">
        <v>16.36</v>
      </c>
      <c r="I4464" s="109">
        <v>0</v>
      </c>
      <c r="J4464" s="109">
        <f t="shared" si="69"/>
        <v>9516.36</v>
      </c>
      <c r="M4464"/>
      <c r="N4464"/>
    </row>
    <row r="4465" spans="1:14" s="102" customFormat="1" ht="18" customHeight="1" x14ac:dyDescent="0.25">
      <c r="A4465" s="106" t="s">
        <v>37</v>
      </c>
      <c r="B4465" s="106" t="s">
        <v>13</v>
      </c>
      <c r="C4465" s="107">
        <v>20114</v>
      </c>
      <c r="D4465" s="107">
        <v>41691</v>
      </c>
      <c r="E4465" s="107">
        <v>41698</v>
      </c>
      <c r="F4465" s="108">
        <v>41743</v>
      </c>
      <c r="G4465" s="109">
        <v>20000</v>
      </c>
      <c r="H4465" s="109">
        <v>28.88</v>
      </c>
      <c r="I4465" s="109">
        <v>0</v>
      </c>
      <c r="J4465" s="109">
        <f t="shared" si="69"/>
        <v>20028.88</v>
      </c>
      <c r="M4465"/>
      <c r="N4465"/>
    </row>
    <row r="4466" spans="1:14" s="102" customFormat="1" ht="18" customHeight="1" x14ac:dyDescent="0.25">
      <c r="A4466" s="106" t="s">
        <v>37</v>
      </c>
      <c r="B4466" s="106" t="s">
        <v>13</v>
      </c>
      <c r="C4466" s="107">
        <v>19084</v>
      </c>
      <c r="D4466" s="107">
        <v>42117</v>
      </c>
      <c r="E4466" s="107">
        <v>42135</v>
      </c>
      <c r="F4466" s="108">
        <v>42194</v>
      </c>
      <c r="G4466" s="109">
        <v>20000</v>
      </c>
      <c r="H4466" s="109">
        <f>21.38+21.38</f>
        <v>42.76</v>
      </c>
      <c r="I4466" s="109">
        <v>0</v>
      </c>
      <c r="J4466" s="109">
        <f t="shared" si="69"/>
        <v>20042.759999999998</v>
      </c>
      <c r="M4466"/>
      <c r="N4466"/>
    </row>
    <row r="4467" spans="1:14" s="102" customFormat="1" ht="18" customHeight="1" x14ac:dyDescent="0.25">
      <c r="A4467" s="106" t="s">
        <v>32</v>
      </c>
      <c r="B4467" s="106" t="s">
        <v>13</v>
      </c>
      <c r="C4467" s="107">
        <v>17413</v>
      </c>
      <c r="D4467" s="107">
        <v>42301</v>
      </c>
      <c r="E4467" s="107">
        <v>42313</v>
      </c>
      <c r="F4467" s="108">
        <v>42320</v>
      </c>
      <c r="G4467" s="109">
        <v>26500</v>
      </c>
      <c r="H4467" s="109">
        <v>13.99</v>
      </c>
      <c r="I4467" s="109">
        <v>0</v>
      </c>
      <c r="J4467" s="109">
        <f t="shared" si="69"/>
        <v>26513.99</v>
      </c>
      <c r="M4467"/>
      <c r="N4467"/>
    </row>
    <row r="4468" spans="1:14" s="102" customFormat="1" ht="18" customHeight="1" x14ac:dyDescent="0.25">
      <c r="A4468" s="106" t="s">
        <v>32</v>
      </c>
      <c r="B4468" s="106" t="s">
        <v>17</v>
      </c>
      <c r="C4468" s="107">
        <v>6928</v>
      </c>
      <c r="D4468" s="107">
        <v>43078</v>
      </c>
      <c r="E4468" s="107">
        <v>43087</v>
      </c>
      <c r="F4468" s="108">
        <v>43096</v>
      </c>
      <c r="G4468" s="109">
        <v>8500</v>
      </c>
      <c r="H4468" s="109">
        <v>4.1900000000000004</v>
      </c>
      <c r="I4468" s="109">
        <v>0</v>
      </c>
      <c r="J4468" s="109">
        <f t="shared" si="69"/>
        <v>8504.19</v>
      </c>
      <c r="M4468"/>
      <c r="N4468"/>
    </row>
    <row r="4469" spans="1:14" s="102" customFormat="1" ht="18" customHeight="1" x14ac:dyDescent="0.25">
      <c r="A4469" s="106" t="s">
        <v>32</v>
      </c>
      <c r="B4469" s="106" t="s">
        <v>13</v>
      </c>
      <c r="C4469" s="107">
        <v>14315</v>
      </c>
      <c r="D4469" s="107">
        <v>43040</v>
      </c>
      <c r="E4469" s="107">
        <v>43041</v>
      </c>
      <c r="F4469" s="108">
        <v>43052</v>
      </c>
      <c r="G4469" s="109">
        <v>23000</v>
      </c>
      <c r="H4469" s="109">
        <v>7.56</v>
      </c>
      <c r="I4469" s="109">
        <v>0</v>
      </c>
      <c r="J4469" s="109">
        <f t="shared" si="69"/>
        <v>23007.56</v>
      </c>
      <c r="M4469"/>
      <c r="N4469"/>
    </row>
    <row r="4470" spans="1:14" s="102" customFormat="1" ht="18" customHeight="1" x14ac:dyDescent="0.25">
      <c r="A4470" s="106" t="s">
        <v>32</v>
      </c>
      <c r="B4470" s="106" t="s">
        <v>13</v>
      </c>
      <c r="C4470" s="107">
        <v>9658</v>
      </c>
      <c r="D4470" s="107">
        <v>43120</v>
      </c>
      <c r="E4470" s="107">
        <v>43131</v>
      </c>
      <c r="F4470" s="108">
        <v>43160</v>
      </c>
      <c r="G4470" s="109">
        <v>10500</v>
      </c>
      <c r="H4470" s="109">
        <v>11.51</v>
      </c>
      <c r="I4470" s="109">
        <v>0</v>
      </c>
      <c r="J4470" s="109">
        <f t="shared" si="69"/>
        <v>10511.51</v>
      </c>
      <c r="M4470"/>
      <c r="N4470"/>
    </row>
    <row r="4471" spans="1:14" s="102" customFormat="1" ht="18" customHeight="1" x14ac:dyDescent="0.25">
      <c r="A4471" s="106" t="s">
        <v>32</v>
      </c>
      <c r="B4471" s="106" t="s">
        <v>13</v>
      </c>
      <c r="C4471" s="107">
        <v>8161</v>
      </c>
      <c r="D4471" s="107">
        <v>43302</v>
      </c>
      <c r="E4471" s="107">
        <v>43306</v>
      </c>
      <c r="F4471" s="108">
        <v>43322</v>
      </c>
      <c r="G4471" s="109">
        <v>12500</v>
      </c>
      <c r="H4471" s="109">
        <v>6.85</v>
      </c>
      <c r="I4471" s="109">
        <v>0</v>
      </c>
      <c r="J4471" s="109">
        <f t="shared" si="69"/>
        <v>12506.85</v>
      </c>
      <c r="M4471"/>
      <c r="N4471"/>
    </row>
    <row r="4472" spans="1:14" s="102" customFormat="1" ht="18" customHeight="1" x14ac:dyDescent="0.25">
      <c r="A4472" s="106" t="s">
        <v>32</v>
      </c>
      <c r="B4472" s="106" t="s">
        <v>13</v>
      </c>
      <c r="C4472" s="107">
        <v>12195</v>
      </c>
      <c r="D4472" s="107">
        <v>42664</v>
      </c>
      <c r="E4472" s="107">
        <v>42684</v>
      </c>
      <c r="F4472" s="108">
        <v>42697</v>
      </c>
      <c r="G4472" s="109">
        <v>15000</v>
      </c>
      <c r="H4472" s="109">
        <v>13.56</v>
      </c>
      <c r="I4472" s="109">
        <v>0</v>
      </c>
      <c r="J4472" s="109">
        <f t="shared" si="69"/>
        <v>15013.56</v>
      </c>
      <c r="M4472"/>
      <c r="N4472"/>
    </row>
    <row r="4473" spans="1:14" s="102" customFormat="1" ht="18" customHeight="1" x14ac:dyDescent="0.25">
      <c r="A4473" s="106" t="s">
        <v>32</v>
      </c>
      <c r="B4473" s="106" t="s">
        <v>13</v>
      </c>
      <c r="C4473" s="107">
        <v>13875</v>
      </c>
      <c r="D4473" s="107">
        <v>41925</v>
      </c>
      <c r="E4473" s="107">
        <v>41940</v>
      </c>
      <c r="F4473" s="108">
        <v>41962</v>
      </c>
      <c r="G4473" s="109">
        <v>13500</v>
      </c>
      <c r="H4473" s="109">
        <v>13.88</v>
      </c>
      <c r="I4473" s="109">
        <v>0</v>
      </c>
      <c r="J4473" s="109">
        <f t="shared" si="69"/>
        <v>13513.88</v>
      </c>
      <c r="M4473"/>
      <c r="N4473"/>
    </row>
    <row r="4474" spans="1:14" s="102" customFormat="1" ht="18" customHeight="1" x14ac:dyDescent="0.25">
      <c r="A4474" s="106" t="s">
        <v>32</v>
      </c>
      <c r="B4474" s="106" t="s">
        <v>13</v>
      </c>
      <c r="C4474" s="107">
        <v>17213</v>
      </c>
      <c r="D4474" s="107">
        <v>43225</v>
      </c>
      <c r="E4474" s="107">
        <v>43245</v>
      </c>
      <c r="F4474" s="108">
        <v>43263</v>
      </c>
      <c r="G4474" s="109">
        <v>59000</v>
      </c>
      <c r="H4474" s="109">
        <v>61.42</v>
      </c>
      <c r="I4474" s="109">
        <v>0</v>
      </c>
      <c r="J4474" s="109">
        <f t="shared" si="69"/>
        <v>59061.42</v>
      </c>
      <c r="M4474"/>
      <c r="N4474"/>
    </row>
    <row r="4475" spans="1:14" s="102" customFormat="1" ht="18" customHeight="1" x14ac:dyDescent="0.25">
      <c r="A4475" s="106" t="s">
        <v>37</v>
      </c>
      <c r="B4475" s="106" t="s">
        <v>13</v>
      </c>
      <c r="C4475" s="107">
        <v>16694</v>
      </c>
      <c r="D4475" s="107">
        <v>43181</v>
      </c>
      <c r="E4475" s="107">
        <v>43201</v>
      </c>
      <c r="F4475" s="108">
        <v>43201</v>
      </c>
      <c r="G4475" s="109">
        <v>20000</v>
      </c>
      <c r="H4475" s="109">
        <f>5.48+5.83</f>
        <v>11.31</v>
      </c>
      <c r="I4475" s="109">
        <v>0</v>
      </c>
      <c r="J4475" s="109">
        <f t="shared" si="69"/>
        <v>20011.310000000001</v>
      </c>
      <c r="M4475"/>
      <c r="N4475"/>
    </row>
    <row r="4476" spans="1:14" s="102" customFormat="1" ht="18" customHeight="1" x14ac:dyDescent="0.25">
      <c r="A4476" s="106" t="s">
        <v>32</v>
      </c>
      <c r="B4476" s="106" t="s">
        <v>17</v>
      </c>
      <c r="C4476" s="107">
        <v>13088</v>
      </c>
      <c r="D4476" s="107">
        <v>41747</v>
      </c>
      <c r="E4476" s="107">
        <v>41752</v>
      </c>
      <c r="F4476" s="108">
        <v>41781</v>
      </c>
      <c r="G4476" s="109">
        <v>15000</v>
      </c>
      <c r="H4476" s="109">
        <v>14.16</v>
      </c>
      <c r="I4476" s="109">
        <v>0</v>
      </c>
      <c r="J4476" s="109">
        <f t="shared" si="69"/>
        <v>15014.16</v>
      </c>
      <c r="M4476"/>
      <c r="N4476"/>
    </row>
    <row r="4477" spans="1:14" s="102" customFormat="1" ht="18" customHeight="1" x14ac:dyDescent="0.25">
      <c r="A4477" s="106" t="s">
        <v>32</v>
      </c>
      <c r="B4477" s="106" t="s">
        <v>13</v>
      </c>
      <c r="C4477" s="107">
        <v>12834</v>
      </c>
      <c r="D4477" s="107">
        <v>42000</v>
      </c>
      <c r="E4477" s="107">
        <v>42013</v>
      </c>
      <c r="F4477" s="108">
        <v>42034</v>
      </c>
      <c r="G4477" s="109">
        <v>12000</v>
      </c>
      <c r="H4477" s="109">
        <v>11.33</v>
      </c>
      <c r="I4477" s="109">
        <v>0</v>
      </c>
      <c r="J4477" s="109">
        <f t="shared" si="69"/>
        <v>12011.33</v>
      </c>
      <c r="M4477"/>
      <c r="N4477"/>
    </row>
    <row r="4478" spans="1:14" s="102" customFormat="1" ht="18" customHeight="1" x14ac:dyDescent="0.25">
      <c r="A4478" s="106" t="s">
        <v>32</v>
      </c>
      <c r="B4478" s="106" t="s">
        <v>13</v>
      </c>
      <c r="C4478" s="107">
        <v>13782</v>
      </c>
      <c r="D4478" s="107">
        <v>43259</v>
      </c>
      <c r="E4478" s="107">
        <v>43264</v>
      </c>
      <c r="F4478" s="108">
        <v>43278</v>
      </c>
      <c r="G4478" s="109">
        <v>19500</v>
      </c>
      <c r="H4478" s="109">
        <v>9.89</v>
      </c>
      <c r="I4478" s="109">
        <v>0</v>
      </c>
      <c r="J4478" s="109">
        <f t="shared" si="69"/>
        <v>19509.89</v>
      </c>
      <c r="M4478"/>
      <c r="N4478"/>
    </row>
    <row r="4479" spans="1:14" s="102" customFormat="1" ht="18" customHeight="1" x14ac:dyDescent="0.25">
      <c r="A4479" s="106" t="s">
        <v>32</v>
      </c>
      <c r="B4479" s="106" t="s">
        <v>13</v>
      </c>
      <c r="C4479" s="107">
        <v>13371</v>
      </c>
      <c r="D4479" s="107">
        <v>43116</v>
      </c>
      <c r="E4479" s="107">
        <v>43116</v>
      </c>
      <c r="F4479" s="108">
        <v>43139</v>
      </c>
      <c r="G4479" s="109">
        <v>22000</v>
      </c>
      <c r="H4479" s="109">
        <v>13.86</v>
      </c>
      <c r="I4479" s="109">
        <v>0</v>
      </c>
      <c r="J4479" s="109">
        <f t="shared" si="69"/>
        <v>22013.86</v>
      </c>
      <c r="M4479"/>
      <c r="N4479"/>
    </row>
    <row r="4480" spans="1:14" s="102" customFormat="1" ht="18" customHeight="1" x14ac:dyDescent="0.25">
      <c r="A4480" s="106" t="s">
        <v>32</v>
      </c>
      <c r="B4480" s="106" t="s">
        <v>13</v>
      </c>
      <c r="C4480" s="107">
        <v>11590</v>
      </c>
      <c r="D4480" s="107">
        <v>41893</v>
      </c>
      <c r="E4480" s="107">
        <v>41907</v>
      </c>
      <c r="F4480" s="108">
        <v>41929</v>
      </c>
      <c r="G4480" s="109">
        <v>25000</v>
      </c>
      <c r="H4480" s="109">
        <v>25</v>
      </c>
      <c r="I4480" s="109">
        <v>0</v>
      </c>
      <c r="J4480" s="109">
        <f t="shared" si="69"/>
        <v>25025</v>
      </c>
      <c r="M4480"/>
      <c r="N4480"/>
    </row>
    <row r="4481" spans="1:14" s="102" customFormat="1" ht="18" customHeight="1" x14ac:dyDescent="0.25">
      <c r="A4481" s="106" t="s">
        <v>31</v>
      </c>
      <c r="B4481" s="106" t="s">
        <v>13</v>
      </c>
      <c r="C4481" s="107">
        <v>24240</v>
      </c>
      <c r="D4481" s="107">
        <v>42654</v>
      </c>
      <c r="E4481" s="107">
        <v>42663</v>
      </c>
      <c r="F4481" s="108">
        <v>42676</v>
      </c>
      <c r="G4481" s="109">
        <v>35000</v>
      </c>
      <c r="H4481" s="109">
        <v>21.1</v>
      </c>
      <c r="I4481" s="109">
        <v>0</v>
      </c>
      <c r="J4481" s="109">
        <f t="shared" si="69"/>
        <v>35021.1</v>
      </c>
      <c r="M4481"/>
      <c r="N4481"/>
    </row>
    <row r="4482" spans="1:14" s="102" customFormat="1" ht="18" customHeight="1" x14ac:dyDescent="0.25">
      <c r="A4482" s="106" t="s">
        <v>33</v>
      </c>
      <c r="B4482" s="106" t="s">
        <v>13</v>
      </c>
      <c r="C4482" s="107">
        <v>24240</v>
      </c>
      <c r="D4482" s="107">
        <v>42654</v>
      </c>
      <c r="E4482" s="107">
        <v>42663</v>
      </c>
      <c r="F4482" s="108">
        <v>42676</v>
      </c>
      <c r="G4482" s="109">
        <v>35000</v>
      </c>
      <c r="H4482" s="109">
        <v>21.1</v>
      </c>
      <c r="I4482" s="109">
        <v>0</v>
      </c>
      <c r="J4482" s="109">
        <f t="shared" si="69"/>
        <v>35021.1</v>
      </c>
      <c r="M4482"/>
      <c r="N4482"/>
    </row>
    <row r="4483" spans="1:14" s="102" customFormat="1" ht="18" customHeight="1" x14ac:dyDescent="0.25">
      <c r="A4483" s="106" t="s">
        <v>170</v>
      </c>
      <c r="B4483" s="106" t="s">
        <v>13</v>
      </c>
      <c r="C4483" s="107">
        <v>24240</v>
      </c>
      <c r="D4483" s="107">
        <v>42654</v>
      </c>
      <c r="E4483" s="107">
        <v>42663</v>
      </c>
      <c r="F4483" s="108">
        <v>42676</v>
      </c>
      <c r="G4483" s="109">
        <v>35000</v>
      </c>
      <c r="H4483" s="109">
        <v>21.1</v>
      </c>
      <c r="I4483" s="109">
        <v>0</v>
      </c>
      <c r="J4483" s="109">
        <f t="shared" si="69"/>
        <v>35021.1</v>
      </c>
      <c r="M4483"/>
      <c r="N4483"/>
    </row>
    <row r="4484" spans="1:14" s="102" customFormat="1" ht="18" customHeight="1" x14ac:dyDescent="0.25">
      <c r="A4484" s="106" t="s">
        <v>32</v>
      </c>
      <c r="B4484" s="106" t="s">
        <v>13</v>
      </c>
      <c r="C4484" s="107">
        <v>14022</v>
      </c>
      <c r="D4484" s="107">
        <v>43288</v>
      </c>
      <c r="E4484" s="107">
        <v>43304</v>
      </c>
      <c r="F4484" s="108">
        <v>43314</v>
      </c>
      <c r="G4484" s="109">
        <v>29500</v>
      </c>
      <c r="H4484" s="109">
        <v>21.01</v>
      </c>
      <c r="I4484" s="109">
        <v>0</v>
      </c>
      <c r="J4484" s="109">
        <f t="shared" si="69"/>
        <v>29521.01</v>
      </c>
      <c r="M4484"/>
      <c r="N4484"/>
    </row>
    <row r="4485" spans="1:14" s="102" customFormat="1" ht="18" customHeight="1" x14ac:dyDescent="0.25">
      <c r="A4485" s="106" t="s">
        <v>32</v>
      </c>
      <c r="B4485" s="106" t="s">
        <v>13</v>
      </c>
      <c r="C4485" s="107">
        <v>9215</v>
      </c>
      <c r="D4485" s="107">
        <v>42239</v>
      </c>
      <c r="E4485" s="107">
        <v>42256</v>
      </c>
      <c r="F4485" s="108">
        <v>42265</v>
      </c>
      <c r="G4485" s="109">
        <v>9500</v>
      </c>
      <c r="H4485" s="109">
        <v>6.86</v>
      </c>
      <c r="I4485" s="109">
        <v>0</v>
      </c>
      <c r="J4485" s="109">
        <f t="shared" si="69"/>
        <v>9506.86</v>
      </c>
      <c r="M4485"/>
      <c r="N4485"/>
    </row>
    <row r="4486" spans="1:14" s="102" customFormat="1" ht="18" customHeight="1" x14ac:dyDescent="0.25">
      <c r="A4486" s="106" t="s">
        <v>32</v>
      </c>
      <c r="B4486" s="106" t="s">
        <v>17</v>
      </c>
      <c r="C4486" s="107">
        <v>8219</v>
      </c>
      <c r="D4486" s="107">
        <v>42606</v>
      </c>
      <c r="E4486" s="107">
        <v>42611</v>
      </c>
      <c r="F4486" s="108">
        <v>42636</v>
      </c>
      <c r="G4486" s="109">
        <v>10500</v>
      </c>
      <c r="H4486" s="109">
        <v>8.6300000000000008</v>
      </c>
      <c r="I4486" s="109">
        <v>0</v>
      </c>
      <c r="J4486" s="109">
        <f t="shared" si="69"/>
        <v>10508.63</v>
      </c>
      <c r="M4486"/>
      <c r="N4486"/>
    </row>
    <row r="4487" spans="1:14" s="102" customFormat="1" ht="18" customHeight="1" x14ac:dyDescent="0.25">
      <c r="A4487" s="106" t="s">
        <v>32</v>
      </c>
      <c r="B4487" s="106" t="s">
        <v>17</v>
      </c>
      <c r="C4487" s="107">
        <v>8464</v>
      </c>
      <c r="D4487" s="107">
        <v>42754</v>
      </c>
      <c r="E4487" s="107">
        <v>42767</v>
      </c>
      <c r="F4487" s="108">
        <v>42775</v>
      </c>
      <c r="G4487" s="109">
        <v>11000</v>
      </c>
      <c r="H4487" s="109">
        <v>6.33</v>
      </c>
      <c r="I4487" s="109">
        <v>0</v>
      </c>
      <c r="J4487" s="109">
        <f t="shared" si="69"/>
        <v>11006.33</v>
      </c>
      <c r="M4487"/>
      <c r="N4487"/>
    </row>
    <row r="4488" spans="1:14" s="102" customFormat="1" ht="18" customHeight="1" x14ac:dyDescent="0.25">
      <c r="A4488" s="106" t="s">
        <v>32</v>
      </c>
      <c r="B4488" s="106" t="s">
        <v>13</v>
      </c>
      <c r="C4488" s="107">
        <v>13413</v>
      </c>
      <c r="D4488" s="107">
        <v>42849</v>
      </c>
      <c r="E4488" s="107">
        <v>42857</v>
      </c>
      <c r="F4488" s="108">
        <v>42877</v>
      </c>
      <c r="G4488" s="109">
        <v>18500</v>
      </c>
      <c r="H4488" s="109">
        <v>14.2</v>
      </c>
      <c r="I4488" s="109">
        <v>0</v>
      </c>
      <c r="J4488" s="109">
        <f t="shared" si="69"/>
        <v>18514.2</v>
      </c>
      <c r="M4488"/>
      <c r="N4488"/>
    </row>
    <row r="4489" spans="1:14" s="102" customFormat="1" ht="18" customHeight="1" x14ac:dyDescent="0.25">
      <c r="A4489" s="106" t="s">
        <v>32</v>
      </c>
      <c r="B4489" s="106" t="s">
        <v>13</v>
      </c>
      <c r="C4489" s="107">
        <v>7150</v>
      </c>
      <c r="D4489" s="107">
        <v>42372</v>
      </c>
      <c r="E4489" s="107">
        <v>42389</v>
      </c>
      <c r="F4489" s="108">
        <v>42396</v>
      </c>
      <c r="G4489" s="109">
        <v>7500</v>
      </c>
      <c r="H4489" s="109">
        <v>5</v>
      </c>
      <c r="I4489" s="109">
        <v>0</v>
      </c>
      <c r="J4489" s="109">
        <f t="shared" ref="J4489:J4552" si="70">+G4489+H4489+I4489</f>
        <v>7505</v>
      </c>
      <c r="M4489"/>
      <c r="N4489"/>
    </row>
    <row r="4490" spans="1:14" s="102" customFormat="1" ht="18" customHeight="1" x14ac:dyDescent="0.25">
      <c r="A4490" s="106" t="s">
        <v>32</v>
      </c>
      <c r="B4490" s="106" t="s">
        <v>13</v>
      </c>
      <c r="C4490" s="107">
        <v>14060</v>
      </c>
      <c r="D4490" s="107">
        <v>42721</v>
      </c>
      <c r="E4490" s="107">
        <v>42724</v>
      </c>
      <c r="F4490" s="108">
        <v>42739</v>
      </c>
      <c r="G4490" s="109">
        <v>13000</v>
      </c>
      <c r="H4490" s="109">
        <v>6.41</v>
      </c>
      <c r="I4490" s="109">
        <v>0</v>
      </c>
      <c r="J4490" s="109">
        <f t="shared" si="70"/>
        <v>13006.41</v>
      </c>
      <c r="M4490"/>
      <c r="N4490"/>
    </row>
    <row r="4491" spans="1:14" s="102" customFormat="1" ht="18" customHeight="1" x14ac:dyDescent="0.25">
      <c r="A4491" s="106" t="s">
        <v>32</v>
      </c>
      <c r="B4491" s="106" t="s">
        <v>13</v>
      </c>
      <c r="C4491" s="107">
        <v>9947</v>
      </c>
      <c r="D4491" s="107">
        <v>42488</v>
      </c>
      <c r="E4491" s="107">
        <v>42489</v>
      </c>
      <c r="F4491" s="108">
        <v>42508</v>
      </c>
      <c r="G4491" s="109">
        <v>12000</v>
      </c>
      <c r="H4491" s="109">
        <v>6.58</v>
      </c>
      <c r="I4491" s="109">
        <v>0</v>
      </c>
      <c r="J4491" s="109">
        <f t="shared" si="70"/>
        <v>12006.58</v>
      </c>
      <c r="M4491"/>
      <c r="N4491"/>
    </row>
    <row r="4492" spans="1:14" s="102" customFormat="1" ht="18" customHeight="1" x14ac:dyDescent="0.25">
      <c r="A4492" s="106" t="s">
        <v>32</v>
      </c>
      <c r="B4492" s="106" t="s">
        <v>13</v>
      </c>
      <c r="C4492" s="107">
        <v>16904</v>
      </c>
      <c r="D4492" s="107">
        <v>42783</v>
      </c>
      <c r="E4492" s="107">
        <v>42787</v>
      </c>
      <c r="F4492" s="108">
        <v>42801</v>
      </c>
      <c r="G4492" s="109">
        <v>18000</v>
      </c>
      <c r="H4492" s="109">
        <v>8.8800000000000008</v>
      </c>
      <c r="I4492" s="109">
        <v>0</v>
      </c>
      <c r="J4492" s="109">
        <f t="shared" si="70"/>
        <v>18008.88</v>
      </c>
      <c r="M4492"/>
      <c r="N4492"/>
    </row>
    <row r="4493" spans="1:14" s="102" customFormat="1" ht="18" customHeight="1" x14ac:dyDescent="0.25">
      <c r="A4493" s="106" t="s">
        <v>32</v>
      </c>
      <c r="B4493" s="106" t="s">
        <v>17</v>
      </c>
      <c r="C4493" s="107">
        <v>7395</v>
      </c>
      <c r="D4493" s="107">
        <v>41934</v>
      </c>
      <c r="E4493" s="107">
        <v>41939</v>
      </c>
      <c r="F4493" s="108">
        <v>42003</v>
      </c>
      <c r="G4493" s="109">
        <v>7000</v>
      </c>
      <c r="H4493" s="109">
        <v>13.42</v>
      </c>
      <c r="I4493" s="109">
        <v>0</v>
      </c>
      <c r="J4493" s="109">
        <f t="shared" si="70"/>
        <v>7013.42</v>
      </c>
      <c r="M4493"/>
      <c r="N4493"/>
    </row>
    <row r="4494" spans="1:14" s="102" customFormat="1" ht="18" customHeight="1" x14ac:dyDescent="0.25">
      <c r="A4494" s="106" t="s">
        <v>32</v>
      </c>
      <c r="B4494" s="106" t="s">
        <v>13</v>
      </c>
      <c r="C4494" s="107">
        <v>11187</v>
      </c>
      <c r="D4494" s="107">
        <v>42753</v>
      </c>
      <c r="E4494" s="107">
        <v>42762</v>
      </c>
      <c r="F4494" s="108">
        <v>42810</v>
      </c>
      <c r="G4494" s="109">
        <v>16500</v>
      </c>
      <c r="H4494" s="109">
        <v>25.75</v>
      </c>
      <c r="I4494" s="109">
        <v>0</v>
      </c>
      <c r="J4494" s="109">
        <f t="shared" si="70"/>
        <v>16525.75</v>
      </c>
      <c r="M4494"/>
      <c r="N4494"/>
    </row>
    <row r="4495" spans="1:14" s="102" customFormat="1" ht="18" customHeight="1" x14ac:dyDescent="0.25">
      <c r="A4495" s="106" t="s">
        <v>32</v>
      </c>
      <c r="B4495" s="106" t="s">
        <v>17</v>
      </c>
      <c r="C4495" s="107">
        <v>9054</v>
      </c>
      <c r="D4495" s="107">
        <v>41947</v>
      </c>
      <c r="E4495" s="107">
        <v>41955</v>
      </c>
      <c r="F4495" s="108">
        <v>41969</v>
      </c>
      <c r="G4495" s="109">
        <v>11000</v>
      </c>
      <c r="H4495" s="109">
        <v>6.72</v>
      </c>
      <c r="I4495" s="109">
        <v>0</v>
      </c>
      <c r="J4495" s="109">
        <f t="shared" si="70"/>
        <v>11006.72</v>
      </c>
      <c r="M4495"/>
      <c r="N4495"/>
    </row>
    <row r="4496" spans="1:14" s="102" customFormat="1" ht="18" customHeight="1" x14ac:dyDescent="0.25">
      <c r="A4496" s="106" t="s">
        <v>32</v>
      </c>
      <c r="B4496" s="106" t="s">
        <v>13</v>
      </c>
      <c r="C4496" s="107">
        <v>11457</v>
      </c>
      <c r="D4496" s="107">
        <v>41759</v>
      </c>
      <c r="E4496" s="107">
        <v>41767</v>
      </c>
      <c r="F4496" s="108">
        <v>41807</v>
      </c>
      <c r="G4496" s="109">
        <v>13000</v>
      </c>
      <c r="H4496" s="109">
        <v>14.44</v>
      </c>
      <c r="I4496" s="109">
        <v>0</v>
      </c>
      <c r="J4496" s="109">
        <f t="shared" si="70"/>
        <v>13014.44</v>
      </c>
      <c r="M4496"/>
      <c r="N4496"/>
    </row>
    <row r="4497" spans="1:14" s="102" customFormat="1" ht="18" customHeight="1" x14ac:dyDescent="0.25">
      <c r="A4497" s="106" t="s">
        <v>32</v>
      </c>
      <c r="B4497" s="106" t="s">
        <v>13</v>
      </c>
      <c r="C4497" s="107">
        <v>14984</v>
      </c>
      <c r="D4497" s="107">
        <v>43167</v>
      </c>
      <c r="E4497" s="107">
        <v>43189</v>
      </c>
      <c r="F4497" s="108">
        <v>43216</v>
      </c>
      <c r="G4497" s="109">
        <v>21500</v>
      </c>
      <c r="H4497" s="109">
        <v>28.86</v>
      </c>
      <c r="I4497" s="109">
        <v>0</v>
      </c>
      <c r="J4497" s="109">
        <f t="shared" si="70"/>
        <v>21528.86</v>
      </c>
      <c r="M4497"/>
      <c r="N4497"/>
    </row>
    <row r="4498" spans="1:14" s="102" customFormat="1" ht="18" customHeight="1" x14ac:dyDescent="0.25">
      <c r="A4498" s="106" t="s">
        <v>32</v>
      </c>
      <c r="B4498" s="106" t="s">
        <v>13</v>
      </c>
      <c r="C4498" s="107">
        <v>12198</v>
      </c>
      <c r="D4498" s="107">
        <v>42777</v>
      </c>
      <c r="E4498" s="107">
        <v>42787</v>
      </c>
      <c r="F4498" s="108">
        <v>42796</v>
      </c>
      <c r="G4498" s="109">
        <v>13000</v>
      </c>
      <c r="H4498" s="109">
        <v>6.77</v>
      </c>
      <c r="I4498" s="109">
        <v>0</v>
      </c>
      <c r="J4498" s="109">
        <f t="shared" si="70"/>
        <v>13006.77</v>
      </c>
      <c r="M4498"/>
      <c r="N4498"/>
    </row>
    <row r="4499" spans="1:14" s="102" customFormat="1" ht="18" customHeight="1" x14ac:dyDescent="0.25">
      <c r="A4499" s="106" t="s">
        <v>31</v>
      </c>
      <c r="B4499" s="106" t="s">
        <v>13</v>
      </c>
      <c r="C4499" s="107">
        <v>24310</v>
      </c>
      <c r="D4499" s="107">
        <v>42300</v>
      </c>
      <c r="E4499" s="107">
        <v>42310</v>
      </c>
      <c r="F4499" s="108">
        <v>42327</v>
      </c>
      <c r="G4499" s="109">
        <v>35000</v>
      </c>
      <c r="H4499" s="109">
        <v>26.25</v>
      </c>
      <c r="I4499" s="109">
        <v>0</v>
      </c>
      <c r="J4499" s="109">
        <f t="shared" si="70"/>
        <v>35026.25</v>
      </c>
      <c r="M4499"/>
      <c r="N4499"/>
    </row>
    <row r="4500" spans="1:14" s="102" customFormat="1" ht="18" customHeight="1" x14ac:dyDescent="0.25">
      <c r="A4500" s="106" t="s">
        <v>33</v>
      </c>
      <c r="B4500" s="106" t="s">
        <v>13</v>
      </c>
      <c r="C4500" s="107">
        <v>24310</v>
      </c>
      <c r="D4500" s="107">
        <v>42300</v>
      </c>
      <c r="E4500" s="107">
        <v>42310</v>
      </c>
      <c r="F4500" s="108">
        <v>42327</v>
      </c>
      <c r="G4500" s="109">
        <v>35000</v>
      </c>
      <c r="H4500" s="109">
        <v>26.25</v>
      </c>
      <c r="I4500" s="109">
        <v>0</v>
      </c>
      <c r="J4500" s="109">
        <f t="shared" si="70"/>
        <v>35026.25</v>
      </c>
      <c r="M4500"/>
      <c r="N4500"/>
    </row>
    <row r="4501" spans="1:14" s="102" customFormat="1" ht="18" customHeight="1" x14ac:dyDescent="0.25">
      <c r="A4501" s="106" t="s">
        <v>32</v>
      </c>
      <c r="B4501" s="106" t="s">
        <v>13</v>
      </c>
      <c r="C4501" s="107">
        <v>7790</v>
      </c>
      <c r="D4501" s="107">
        <v>41725</v>
      </c>
      <c r="E4501" s="107">
        <v>41738</v>
      </c>
      <c r="F4501" s="108">
        <v>41764</v>
      </c>
      <c r="G4501" s="109">
        <v>12500</v>
      </c>
      <c r="H4501" s="109">
        <v>13.54</v>
      </c>
      <c r="I4501" s="109">
        <v>0</v>
      </c>
      <c r="J4501" s="109">
        <f t="shared" si="70"/>
        <v>12513.54</v>
      </c>
      <c r="M4501"/>
      <c r="N4501"/>
    </row>
    <row r="4502" spans="1:14" s="102" customFormat="1" ht="18" customHeight="1" x14ac:dyDescent="0.25">
      <c r="A4502" s="106" t="s">
        <v>32</v>
      </c>
      <c r="B4502" s="106" t="s">
        <v>13</v>
      </c>
      <c r="C4502" s="107">
        <v>6745</v>
      </c>
      <c r="D4502" s="107">
        <v>42159</v>
      </c>
      <c r="E4502" s="107">
        <v>42170</v>
      </c>
      <c r="F4502" s="108">
        <v>42235</v>
      </c>
      <c r="G4502" s="109">
        <v>7500</v>
      </c>
      <c r="H4502" s="109">
        <v>15.84</v>
      </c>
      <c r="I4502" s="109">
        <v>0</v>
      </c>
      <c r="J4502" s="109">
        <f t="shared" si="70"/>
        <v>7515.84</v>
      </c>
      <c r="M4502"/>
      <c r="N4502"/>
    </row>
    <row r="4503" spans="1:14" s="102" customFormat="1" ht="18" customHeight="1" x14ac:dyDescent="0.25">
      <c r="A4503" s="106" t="s">
        <v>32</v>
      </c>
      <c r="B4503" s="106" t="s">
        <v>13</v>
      </c>
      <c r="C4503" s="107">
        <v>7613</v>
      </c>
      <c r="D4503" s="107">
        <v>43455</v>
      </c>
      <c r="E4503" s="107">
        <v>43462</v>
      </c>
      <c r="F4503" s="108">
        <v>43489</v>
      </c>
      <c r="G4503" s="109">
        <v>30500</v>
      </c>
      <c r="H4503" s="109">
        <v>28.42</v>
      </c>
      <c r="I4503" s="109">
        <v>0</v>
      </c>
      <c r="J4503" s="109">
        <f t="shared" si="70"/>
        <v>30528.42</v>
      </c>
      <c r="M4503"/>
      <c r="N4503"/>
    </row>
    <row r="4504" spans="1:14" s="102" customFormat="1" ht="18" customHeight="1" x14ac:dyDescent="0.25">
      <c r="A4504" s="106" t="s">
        <v>32</v>
      </c>
      <c r="B4504" s="106" t="s">
        <v>13</v>
      </c>
      <c r="C4504" s="107">
        <v>9989</v>
      </c>
      <c r="D4504" s="107">
        <v>42114</v>
      </c>
      <c r="E4504" s="107">
        <v>42143</v>
      </c>
      <c r="F4504" s="108">
        <v>42165</v>
      </c>
      <c r="G4504" s="109">
        <v>22000</v>
      </c>
      <c r="H4504" s="109">
        <v>31.17</v>
      </c>
      <c r="I4504" s="109">
        <v>0</v>
      </c>
      <c r="J4504" s="109">
        <f t="shared" si="70"/>
        <v>22031.17</v>
      </c>
      <c r="M4504"/>
      <c r="N4504"/>
    </row>
    <row r="4505" spans="1:14" s="102" customFormat="1" ht="18" customHeight="1" x14ac:dyDescent="0.25">
      <c r="A4505" s="106" t="s">
        <v>32</v>
      </c>
      <c r="B4505" s="106" t="s">
        <v>17</v>
      </c>
      <c r="C4505" s="107">
        <v>10258</v>
      </c>
      <c r="D4505" s="107">
        <v>42487</v>
      </c>
      <c r="E4505" s="107">
        <v>42501</v>
      </c>
      <c r="F4505" s="108">
        <v>42649</v>
      </c>
      <c r="G4505" s="109">
        <v>12000</v>
      </c>
      <c r="H4505" s="109">
        <v>53.26</v>
      </c>
      <c r="I4505" s="109">
        <v>0</v>
      </c>
      <c r="J4505" s="109">
        <f t="shared" si="70"/>
        <v>12053.26</v>
      </c>
      <c r="M4505"/>
      <c r="N4505"/>
    </row>
    <row r="4506" spans="1:14" s="102" customFormat="1" ht="18" customHeight="1" x14ac:dyDescent="0.25">
      <c r="A4506" s="106" t="s">
        <v>32</v>
      </c>
      <c r="B4506" s="106" t="s">
        <v>13</v>
      </c>
      <c r="C4506" s="107">
        <v>9604</v>
      </c>
      <c r="D4506" s="107">
        <v>41897</v>
      </c>
      <c r="E4506" s="107">
        <v>41918</v>
      </c>
      <c r="F4506" s="108">
        <v>41964</v>
      </c>
      <c r="G4506" s="109">
        <v>18000</v>
      </c>
      <c r="H4506" s="109">
        <v>33.5</v>
      </c>
      <c r="I4506" s="109">
        <v>0</v>
      </c>
      <c r="J4506" s="109">
        <f t="shared" si="70"/>
        <v>18033.5</v>
      </c>
      <c r="M4506"/>
      <c r="N4506"/>
    </row>
    <row r="4507" spans="1:14" s="102" customFormat="1" ht="18" customHeight="1" x14ac:dyDescent="0.25">
      <c r="A4507" s="106" t="s">
        <v>32</v>
      </c>
      <c r="B4507" s="106" t="s">
        <v>17</v>
      </c>
      <c r="C4507" s="107">
        <v>16270</v>
      </c>
      <c r="D4507" s="107">
        <v>41904</v>
      </c>
      <c r="E4507" s="107">
        <v>41928</v>
      </c>
      <c r="F4507" s="108">
        <v>41976</v>
      </c>
      <c r="G4507" s="109">
        <v>22500</v>
      </c>
      <c r="H4507" s="109">
        <v>40.630000000000003</v>
      </c>
      <c r="I4507" s="109">
        <v>0</v>
      </c>
      <c r="J4507" s="109">
        <f t="shared" si="70"/>
        <v>22540.63</v>
      </c>
      <c r="M4507"/>
      <c r="N4507"/>
    </row>
    <row r="4508" spans="1:14" s="102" customFormat="1" ht="18" customHeight="1" x14ac:dyDescent="0.25">
      <c r="A4508" s="106" t="s">
        <v>32</v>
      </c>
      <c r="B4508" s="106" t="s">
        <v>17</v>
      </c>
      <c r="C4508" s="107">
        <v>16239</v>
      </c>
      <c r="D4508" s="107">
        <v>43250</v>
      </c>
      <c r="E4508" s="107">
        <v>43262</v>
      </c>
      <c r="F4508" s="108">
        <v>43271</v>
      </c>
      <c r="G4508" s="109">
        <v>23000</v>
      </c>
      <c r="H4508" s="109">
        <v>13.23</v>
      </c>
      <c r="I4508" s="109">
        <v>0</v>
      </c>
      <c r="J4508" s="109">
        <f t="shared" si="70"/>
        <v>23013.23</v>
      </c>
      <c r="M4508"/>
      <c r="N4508"/>
    </row>
    <row r="4509" spans="1:14" s="102" customFormat="1" ht="18" customHeight="1" x14ac:dyDescent="0.25">
      <c r="A4509" s="106" t="s">
        <v>37</v>
      </c>
      <c r="B4509" s="106" t="s">
        <v>13</v>
      </c>
      <c r="C4509" s="107">
        <v>27173</v>
      </c>
      <c r="D4509" s="107">
        <v>42678</v>
      </c>
      <c r="E4509" s="107">
        <v>43592</v>
      </c>
      <c r="F4509" s="108">
        <v>43594</v>
      </c>
      <c r="G4509" s="109">
        <v>20000</v>
      </c>
      <c r="H4509" s="109">
        <f>250.96+250.96</f>
        <v>501.92</v>
      </c>
      <c r="I4509" s="109">
        <v>0</v>
      </c>
      <c r="J4509" s="109">
        <f t="shared" si="70"/>
        <v>20501.919999999998</v>
      </c>
      <c r="M4509"/>
      <c r="N4509"/>
    </row>
    <row r="4510" spans="1:14" s="102" customFormat="1" ht="18" customHeight="1" x14ac:dyDescent="0.25">
      <c r="A4510" s="106" t="s">
        <v>32</v>
      </c>
      <c r="B4510" s="106" t="s">
        <v>17</v>
      </c>
      <c r="C4510" s="107">
        <v>16061</v>
      </c>
      <c r="D4510" s="107">
        <v>42537</v>
      </c>
      <c r="E4510" s="107">
        <v>42558</v>
      </c>
      <c r="F4510" s="108">
        <v>42594</v>
      </c>
      <c r="G4510" s="109">
        <v>16000</v>
      </c>
      <c r="H4510" s="109">
        <v>25</v>
      </c>
      <c r="I4510" s="109">
        <v>0</v>
      </c>
      <c r="J4510" s="109">
        <f t="shared" si="70"/>
        <v>16025</v>
      </c>
      <c r="M4510"/>
      <c r="N4510"/>
    </row>
    <row r="4511" spans="1:14" s="102" customFormat="1" ht="18" customHeight="1" x14ac:dyDescent="0.25">
      <c r="A4511" s="106" t="s">
        <v>32</v>
      </c>
      <c r="B4511" s="106" t="s">
        <v>13</v>
      </c>
      <c r="C4511" s="107">
        <v>6839</v>
      </c>
      <c r="D4511" s="107">
        <v>41896</v>
      </c>
      <c r="E4511" s="107">
        <v>41921</v>
      </c>
      <c r="F4511" s="108">
        <v>41953</v>
      </c>
      <c r="G4511" s="109">
        <v>10500</v>
      </c>
      <c r="H4511" s="109">
        <v>16.62</v>
      </c>
      <c r="I4511" s="109">
        <v>0</v>
      </c>
      <c r="J4511" s="109">
        <f t="shared" si="70"/>
        <v>10516.62</v>
      </c>
      <c r="M4511"/>
      <c r="N4511"/>
    </row>
    <row r="4512" spans="1:14" s="102" customFormat="1" ht="18" customHeight="1" x14ac:dyDescent="0.25">
      <c r="A4512" s="106" t="s">
        <v>32</v>
      </c>
      <c r="B4512" s="106" t="s">
        <v>17</v>
      </c>
      <c r="C4512" s="107">
        <v>15421</v>
      </c>
      <c r="D4512" s="107">
        <v>42827</v>
      </c>
      <c r="E4512" s="107">
        <v>42859</v>
      </c>
      <c r="F4512" s="108">
        <v>42886</v>
      </c>
      <c r="G4512" s="109">
        <v>12500</v>
      </c>
      <c r="H4512" s="109">
        <v>20.2</v>
      </c>
      <c r="I4512" s="109">
        <v>0</v>
      </c>
      <c r="J4512" s="109">
        <f t="shared" si="70"/>
        <v>12520.2</v>
      </c>
      <c r="M4512"/>
      <c r="N4512"/>
    </row>
    <row r="4513" spans="1:14" s="102" customFormat="1" ht="18" customHeight="1" x14ac:dyDescent="0.25">
      <c r="A4513" s="106" t="s">
        <v>32</v>
      </c>
      <c r="B4513" s="106" t="s">
        <v>13</v>
      </c>
      <c r="C4513" s="107">
        <v>7480</v>
      </c>
      <c r="D4513" s="107">
        <v>41995</v>
      </c>
      <c r="E4513" s="107">
        <v>42003</v>
      </c>
      <c r="F4513" s="108">
        <v>42037</v>
      </c>
      <c r="G4513" s="109">
        <v>9500</v>
      </c>
      <c r="H4513" s="109">
        <v>11.08</v>
      </c>
      <c r="I4513" s="109">
        <v>0</v>
      </c>
      <c r="J4513" s="109">
        <f t="shared" si="70"/>
        <v>9511.08</v>
      </c>
      <c r="M4513"/>
      <c r="N4513"/>
    </row>
    <row r="4514" spans="1:14" s="102" customFormat="1" ht="18" customHeight="1" x14ac:dyDescent="0.25">
      <c r="A4514" s="106" t="s">
        <v>32</v>
      </c>
      <c r="B4514" s="106" t="s">
        <v>13</v>
      </c>
      <c r="C4514" s="107">
        <v>10302</v>
      </c>
      <c r="D4514" s="107">
        <v>41744</v>
      </c>
      <c r="E4514" s="107">
        <v>41747</v>
      </c>
      <c r="F4514" s="108">
        <v>41760</v>
      </c>
      <c r="G4514" s="110">
        <v>10000</v>
      </c>
      <c r="H4514" s="110">
        <v>4.4400000000000004</v>
      </c>
      <c r="I4514" s="110">
        <v>0</v>
      </c>
      <c r="J4514" s="109">
        <f t="shared" si="70"/>
        <v>10004.44</v>
      </c>
      <c r="M4514"/>
      <c r="N4514"/>
    </row>
    <row r="4515" spans="1:14" s="102" customFormat="1" ht="18" customHeight="1" x14ac:dyDescent="0.25">
      <c r="A4515" s="106" t="s">
        <v>32</v>
      </c>
      <c r="B4515" s="106" t="s">
        <v>17</v>
      </c>
      <c r="C4515" s="107">
        <v>16438</v>
      </c>
      <c r="D4515" s="107">
        <v>42086</v>
      </c>
      <c r="E4515" s="107">
        <v>42095</v>
      </c>
      <c r="F4515" s="111">
        <v>42110</v>
      </c>
      <c r="G4515" s="112">
        <v>16000</v>
      </c>
      <c r="H4515" s="112">
        <v>10.67</v>
      </c>
      <c r="I4515" s="112">
        <v>0</v>
      </c>
      <c r="J4515" s="109">
        <f t="shared" si="70"/>
        <v>16010.67</v>
      </c>
      <c r="M4515"/>
      <c r="N4515"/>
    </row>
    <row r="4516" spans="1:14" s="102" customFormat="1" ht="18" customHeight="1" x14ac:dyDescent="0.25">
      <c r="A4516" s="106" t="s">
        <v>32</v>
      </c>
      <c r="B4516" s="106" t="s">
        <v>13</v>
      </c>
      <c r="C4516" s="107">
        <v>15659</v>
      </c>
      <c r="D4516" s="107">
        <v>43379</v>
      </c>
      <c r="E4516" s="107">
        <v>43389</v>
      </c>
      <c r="F4516" s="111">
        <v>43424</v>
      </c>
      <c r="G4516" s="112">
        <v>30000</v>
      </c>
      <c r="H4516" s="112">
        <v>94.32</v>
      </c>
      <c r="I4516" s="112">
        <v>0</v>
      </c>
      <c r="J4516" s="109">
        <f t="shared" si="70"/>
        <v>30094.32</v>
      </c>
      <c r="M4516"/>
      <c r="N4516"/>
    </row>
    <row r="4517" spans="1:14" s="102" customFormat="1" ht="18" customHeight="1" x14ac:dyDescent="0.25">
      <c r="A4517" s="106" t="s">
        <v>32</v>
      </c>
      <c r="B4517" s="106" t="s">
        <v>13</v>
      </c>
      <c r="C4517" s="107">
        <v>18649</v>
      </c>
      <c r="D4517" s="107">
        <v>43227</v>
      </c>
      <c r="E4517" s="107">
        <v>43229</v>
      </c>
      <c r="F4517" s="111">
        <v>43269</v>
      </c>
      <c r="G4517" s="112">
        <v>17000</v>
      </c>
      <c r="H4517" s="112">
        <v>19.559999999999999</v>
      </c>
      <c r="I4517" s="112">
        <v>0</v>
      </c>
      <c r="J4517" s="109">
        <f t="shared" si="70"/>
        <v>17019.560000000001</v>
      </c>
      <c r="M4517"/>
      <c r="N4517"/>
    </row>
    <row r="4518" spans="1:14" s="102" customFormat="1" ht="18" customHeight="1" x14ac:dyDescent="0.25">
      <c r="A4518" s="106" t="s">
        <v>32</v>
      </c>
      <c r="B4518" s="106" t="s">
        <v>13</v>
      </c>
      <c r="C4518" s="107">
        <v>9659</v>
      </c>
      <c r="D4518" s="107">
        <v>42605</v>
      </c>
      <c r="E4518" s="107">
        <v>42627</v>
      </c>
      <c r="F4518" s="108">
        <v>42695</v>
      </c>
      <c r="G4518" s="113">
        <v>10500</v>
      </c>
      <c r="H4518" s="113">
        <v>25.89</v>
      </c>
      <c r="I4518" s="113">
        <v>0</v>
      </c>
      <c r="J4518" s="109">
        <f t="shared" si="70"/>
        <v>10525.89</v>
      </c>
      <c r="M4518"/>
      <c r="N4518"/>
    </row>
    <row r="4519" spans="1:14" s="102" customFormat="1" ht="18" customHeight="1" x14ac:dyDescent="0.25">
      <c r="A4519" s="106" t="s">
        <v>32</v>
      </c>
      <c r="B4519" s="106" t="s">
        <v>13</v>
      </c>
      <c r="C4519" s="107">
        <v>13381</v>
      </c>
      <c r="D4519" s="107">
        <v>42289</v>
      </c>
      <c r="E4519" s="107">
        <v>42299</v>
      </c>
      <c r="F4519" s="108">
        <v>42317</v>
      </c>
      <c r="G4519" s="109">
        <v>25500</v>
      </c>
      <c r="H4519" s="109">
        <v>19.829999999999998</v>
      </c>
      <c r="I4519" s="109">
        <v>0</v>
      </c>
      <c r="J4519" s="109">
        <f t="shared" si="70"/>
        <v>25519.83</v>
      </c>
      <c r="M4519"/>
      <c r="N4519"/>
    </row>
    <row r="4520" spans="1:14" s="102" customFormat="1" ht="18" customHeight="1" x14ac:dyDescent="0.25">
      <c r="A4520" s="106" t="s">
        <v>31</v>
      </c>
      <c r="B4520" s="106" t="s">
        <v>17</v>
      </c>
      <c r="C4520" s="107">
        <v>21712</v>
      </c>
      <c r="D4520" s="107">
        <v>43224</v>
      </c>
      <c r="E4520" s="107">
        <v>43235</v>
      </c>
      <c r="F4520" s="108">
        <v>43251</v>
      </c>
      <c r="G4520" s="109">
        <v>75000</v>
      </c>
      <c r="H4520" s="109">
        <v>43.48</v>
      </c>
      <c r="I4520" s="109">
        <v>0</v>
      </c>
      <c r="J4520" s="109">
        <f t="shared" si="70"/>
        <v>75043.48</v>
      </c>
      <c r="M4520"/>
      <c r="N4520"/>
    </row>
    <row r="4521" spans="1:14" s="102" customFormat="1" ht="18" customHeight="1" x14ac:dyDescent="0.25">
      <c r="A4521" s="106" t="s">
        <v>32</v>
      </c>
      <c r="B4521" s="106" t="s">
        <v>13</v>
      </c>
      <c r="C4521" s="107">
        <v>7129</v>
      </c>
      <c r="D4521" s="107">
        <v>41915</v>
      </c>
      <c r="E4521" s="107">
        <v>41926</v>
      </c>
      <c r="F4521" s="108">
        <v>41932</v>
      </c>
      <c r="G4521" s="109">
        <v>10000</v>
      </c>
      <c r="H4521" s="109">
        <v>4.72</v>
      </c>
      <c r="I4521" s="109">
        <v>0</v>
      </c>
      <c r="J4521" s="109">
        <f t="shared" si="70"/>
        <v>10004.719999999999</v>
      </c>
      <c r="M4521"/>
      <c r="N4521"/>
    </row>
    <row r="4522" spans="1:14" s="102" customFormat="1" ht="18" customHeight="1" x14ac:dyDescent="0.25">
      <c r="A4522" s="106" t="s">
        <v>32</v>
      </c>
      <c r="B4522" s="106" t="s">
        <v>17</v>
      </c>
      <c r="C4522" s="107">
        <v>7637</v>
      </c>
      <c r="D4522" s="107">
        <v>41897</v>
      </c>
      <c r="E4522" s="107">
        <v>41904</v>
      </c>
      <c r="F4522" s="108">
        <v>41932</v>
      </c>
      <c r="G4522" s="109">
        <v>8500</v>
      </c>
      <c r="H4522" s="109">
        <v>8.26</v>
      </c>
      <c r="I4522" s="109">
        <v>0</v>
      </c>
      <c r="J4522" s="109">
        <f t="shared" si="70"/>
        <v>8508.26</v>
      </c>
      <c r="M4522"/>
      <c r="N4522"/>
    </row>
    <row r="4523" spans="1:14" s="102" customFormat="1" ht="18" customHeight="1" x14ac:dyDescent="0.25">
      <c r="A4523" s="106" t="s">
        <v>32</v>
      </c>
      <c r="B4523" s="106" t="s">
        <v>17</v>
      </c>
      <c r="C4523" s="107">
        <v>12937</v>
      </c>
      <c r="D4523" s="107">
        <v>42137</v>
      </c>
      <c r="E4523" s="107">
        <v>42146</v>
      </c>
      <c r="F4523" s="108">
        <v>42163</v>
      </c>
      <c r="G4523" s="109">
        <v>15000</v>
      </c>
      <c r="H4523" s="109">
        <v>10.83</v>
      </c>
      <c r="I4523" s="109">
        <v>0</v>
      </c>
      <c r="J4523" s="109">
        <f t="shared" si="70"/>
        <v>15010.83</v>
      </c>
      <c r="M4523"/>
      <c r="N4523"/>
    </row>
    <row r="4524" spans="1:14" s="102" customFormat="1" ht="18" customHeight="1" x14ac:dyDescent="0.25">
      <c r="A4524" s="106" t="s">
        <v>32</v>
      </c>
      <c r="B4524" s="106" t="s">
        <v>17</v>
      </c>
      <c r="C4524" s="107">
        <v>17228</v>
      </c>
      <c r="D4524" s="107">
        <v>42001</v>
      </c>
      <c r="E4524" s="107">
        <v>42012</v>
      </c>
      <c r="F4524" s="108">
        <v>42038</v>
      </c>
      <c r="G4524" s="109">
        <v>42000</v>
      </c>
      <c r="H4524" s="109">
        <v>43.17</v>
      </c>
      <c r="I4524" s="109">
        <v>0</v>
      </c>
      <c r="J4524" s="109">
        <f t="shared" si="70"/>
        <v>42043.17</v>
      </c>
      <c r="M4524"/>
      <c r="N4524"/>
    </row>
    <row r="4525" spans="1:14" s="102" customFormat="1" ht="18" customHeight="1" x14ac:dyDescent="0.25">
      <c r="A4525" s="106" t="s">
        <v>32</v>
      </c>
      <c r="B4525" s="106" t="s">
        <v>13</v>
      </c>
      <c r="C4525" s="107">
        <v>10145</v>
      </c>
      <c r="D4525" s="107">
        <v>42243</v>
      </c>
      <c r="E4525" s="107">
        <v>42263</v>
      </c>
      <c r="F4525" s="108">
        <v>42311</v>
      </c>
      <c r="G4525" s="109">
        <v>17000</v>
      </c>
      <c r="H4525" s="109">
        <v>32.11</v>
      </c>
      <c r="I4525" s="109">
        <v>0</v>
      </c>
      <c r="J4525" s="109">
        <f t="shared" si="70"/>
        <v>17032.11</v>
      </c>
      <c r="M4525"/>
      <c r="N4525"/>
    </row>
    <row r="4526" spans="1:14" s="102" customFormat="1" ht="18" customHeight="1" x14ac:dyDescent="0.25">
      <c r="A4526" s="106" t="s">
        <v>37</v>
      </c>
      <c r="B4526" s="106" t="s">
        <v>17</v>
      </c>
      <c r="C4526" s="107">
        <v>23604</v>
      </c>
      <c r="D4526" s="107">
        <v>41949</v>
      </c>
      <c r="E4526" s="107">
        <v>42389</v>
      </c>
      <c r="F4526" s="108">
        <v>42403</v>
      </c>
      <c r="G4526" s="109">
        <v>20000</v>
      </c>
      <c r="H4526" s="109">
        <f>126.11+126.11</f>
        <v>252.22</v>
      </c>
      <c r="I4526" s="109">
        <v>0</v>
      </c>
      <c r="J4526" s="109">
        <f t="shared" si="70"/>
        <v>20252.22</v>
      </c>
      <c r="M4526"/>
      <c r="N4526"/>
    </row>
    <row r="4527" spans="1:14" s="102" customFormat="1" ht="18" customHeight="1" x14ac:dyDescent="0.25">
      <c r="A4527" s="106" t="s">
        <v>32</v>
      </c>
      <c r="B4527" s="106" t="s">
        <v>13</v>
      </c>
      <c r="C4527" s="107">
        <v>18052</v>
      </c>
      <c r="D4527" s="107">
        <v>42085</v>
      </c>
      <c r="E4527" s="107">
        <v>42100</v>
      </c>
      <c r="F4527" s="108">
        <v>42110</v>
      </c>
      <c r="G4527" s="109">
        <v>47250</v>
      </c>
      <c r="H4527" s="109">
        <v>32.81</v>
      </c>
      <c r="I4527" s="109">
        <v>0</v>
      </c>
      <c r="J4527" s="109">
        <f t="shared" si="70"/>
        <v>47282.81</v>
      </c>
      <c r="M4527"/>
      <c r="N4527"/>
    </row>
    <row r="4528" spans="1:14" s="102" customFormat="1" ht="18" customHeight="1" x14ac:dyDescent="0.25">
      <c r="A4528" s="106" t="s">
        <v>32</v>
      </c>
      <c r="B4528" s="106" t="s">
        <v>13</v>
      </c>
      <c r="C4528" s="107">
        <v>7215</v>
      </c>
      <c r="D4528" s="107">
        <v>42071</v>
      </c>
      <c r="E4528" s="107">
        <v>42074</v>
      </c>
      <c r="F4528" s="108">
        <v>42097</v>
      </c>
      <c r="G4528" s="109">
        <v>18000</v>
      </c>
      <c r="H4528" s="109">
        <v>13</v>
      </c>
      <c r="I4528" s="109">
        <v>0</v>
      </c>
      <c r="J4528" s="109">
        <f t="shared" si="70"/>
        <v>18013</v>
      </c>
      <c r="M4528"/>
      <c r="N4528"/>
    </row>
    <row r="4529" spans="1:14" s="102" customFormat="1" ht="18" customHeight="1" x14ac:dyDescent="0.25">
      <c r="A4529" s="106" t="s">
        <v>32</v>
      </c>
      <c r="B4529" s="106" t="s">
        <v>13</v>
      </c>
      <c r="C4529" s="107">
        <v>18478</v>
      </c>
      <c r="D4529" s="107">
        <v>42488</v>
      </c>
      <c r="E4529" s="107">
        <v>42529</v>
      </c>
      <c r="F4529" s="108">
        <v>42541</v>
      </c>
      <c r="G4529" s="109">
        <v>24000</v>
      </c>
      <c r="H4529" s="109">
        <v>34.86</v>
      </c>
      <c r="I4529" s="109">
        <v>0</v>
      </c>
      <c r="J4529" s="109">
        <f t="shared" si="70"/>
        <v>24034.86</v>
      </c>
      <c r="M4529"/>
      <c r="N4529"/>
    </row>
    <row r="4530" spans="1:14" s="102" customFormat="1" ht="18" customHeight="1" x14ac:dyDescent="0.25">
      <c r="A4530" s="106" t="s">
        <v>32</v>
      </c>
      <c r="B4530" s="106" t="s">
        <v>17</v>
      </c>
      <c r="C4530" s="107">
        <v>7484</v>
      </c>
      <c r="D4530" s="107">
        <v>42052</v>
      </c>
      <c r="E4530" s="107">
        <v>42067</v>
      </c>
      <c r="F4530" s="108">
        <v>42128</v>
      </c>
      <c r="G4530" s="109">
        <v>7500</v>
      </c>
      <c r="H4530" s="109">
        <v>15.84</v>
      </c>
      <c r="I4530" s="109">
        <v>0</v>
      </c>
      <c r="J4530" s="109">
        <f t="shared" si="70"/>
        <v>7515.84</v>
      </c>
      <c r="M4530"/>
      <c r="N4530"/>
    </row>
    <row r="4531" spans="1:14" s="102" customFormat="1" ht="18" customHeight="1" x14ac:dyDescent="0.25">
      <c r="A4531" s="106" t="s">
        <v>32</v>
      </c>
      <c r="B4531" s="106" t="s">
        <v>13</v>
      </c>
      <c r="C4531" s="107">
        <v>5438</v>
      </c>
      <c r="D4531" s="107">
        <v>41927</v>
      </c>
      <c r="E4531" s="107">
        <v>41943</v>
      </c>
      <c r="F4531" s="108">
        <v>41976</v>
      </c>
      <c r="G4531" s="109">
        <v>11000</v>
      </c>
      <c r="H4531" s="109">
        <v>14.97</v>
      </c>
      <c r="I4531" s="109">
        <v>0</v>
      </c>
      <c r="J4531" s="109">
        <f t="shared" si="70"/>
        <v>11014.97</v>
      </c>
      <c r="M4531"/>
      <c r="N4531"/>
    </row>
    <row r="4532" spans="1:14" s="102" customFormat="1" ht="18" customHeight="1" x14ac:dyDescent="0.25">
      <c r="A4532" s="106" t="s">
        <v>32</v>
      </c>
      <c r="B4532" s="106" t="s">
        <v>13</v>
      </c>
      <c r="C4532" s="107">
        <v>13781</v>
      </c>
      <c r="D4532" s="107">
        <v>41885</v>
      </c>
      <c r="E4532" s="107">
        <v>41892</v>
      </c>
      <c r="F4532" s="108">
        <v>41929</v>
      </c>
      <c r="G4532" s="109">
        <v>71500</v>
      </c>
      <c r="H4532" s="109">
        <v>87.39</v>
      </c>
      <c r="I4532" s="109">
        <v>0</v>
      </c>
      <c r="J4532" s="109">
        <f t="shared" si="70"/>
        <v>71587.39</v>
      </c>
      <c r="M4532"/>
      <c r="N4532"/>
    </row>
    <row r="4533" spans="1:14" s="102" customFormat="1" ht="18" customHeight="1" x14ac:dyDescent="0.25">
      <c r="A4533" s="106" t="s">
        <v>32</v>
      </c>
      <c r="B4533" s="106" t="s">
        <v>13</v>
      </c>
      <c r="C4533" s="107">
        <v>9355</v>
      </c>
      <c r="D4533" s="107">
        <v>41969</v>
      </c>
      <c r="E4533" s="107">
        <v>42020</v>
      </c>
      <c r="F4533" s="108">
        <v>42060</v>
      </c>
      <c r="G4533" s="109">
        <v>15000</v>
      </c>
      <c r="H4533" s="109">
        <v>37.92</v>
      </c>
      <c r="I4533" s="109">
        <v>0</v>
      </c>
      <c r="J4533" s="109">
        <f t="shared" si="70"/>
        <v>15037.92</v>
      </c>
      <c r="M4533"/>
      <c r="N4533"/>
    </row>
    <row r="4534" spans="1:14" s="102" customFormat="1" ht="18" customHeight="1" x14ac:dyDescent="0.25">
      <c r="A4534" s="106" t="s">
        <v>32</v>
      </c>
      <c r="B4534" s="106" t="s">
        <v>13</v>
      </c>
      <c r="C4534" s="107">
        <v>11363</v>
      </c>
      <c r="D4534" s="107">
        <v>42771</v>
      </c>
      <c r="E4534" s="107">
        <v>42781</v>
      </c>
      <c r="F4534" s="108">
        <v>42790</v>
      </c>
      <c r="G4534" s="109">
        <v>21000</v>
      </c>
      <c r="H4534" s="109">
        <v>10.93</v>
      </c>
      <c r="I4534" s="109">
        <v>0</v>
      </c>
      <c r="J4534" s="109">
        <f t="shared" si="70"/>
        <v>21010.93</v>
      </c>
      <c r="M4534"/>
      <c r="N4534"/>
    </row>
    <row r="4535" spans="1:14" s="102" customFormat="1" ht="18" customHeight="1" x14ac:dyDescent="0.25">
      <c r="A4535" s="106" t="s">
        <v>37</v>
      </c>
      <c r="B4535" s="106" t="s">
        <v>17</v>
      </c>
      <c r="C4535" s="107">
        <v>30077</v>
      </c>
      <c r="D4535" s="107">
        <v>42606</v>
      </c>
      <c r="E4535" s="107">
        <v>42627</v>
      </c>
      <c r="F4535" s="108">
        <v>42627</v>
      </c>
      <c r="G4535" s="109">
        <v>20000</v>
      </c>
      <c r="H4535" s="109">
        <v>11.5</v>
      </c>
      <c r="I4535" s="109">
        <v>0</v>
      </c>
      <c r="J4535" s="109">
        <f t="shared" si="70"/>
        <v>20011.5</v>
      </c>
      <c r="M4535"/>
      <c r="N4535"/>
    </row>
    <row r="4536" spans="1:14" s="102" customFormat="1" ht="18" customHeight="1" x14ac:dyDescent="0.25">
      <c r="A4536" s="106" t="s">
        <v>32</v>
      </c>
      <c r="B4536" s="106" t="s">
        <v>13</v>
      </c>
      <c r="C4536" s="107">
        <v>11051</v>
      </c>
      <c r="D4536" s="107">
        <v>42953</v>
      </c>
      <c r="E4536" s="107">
        <v>42975</v>
      </c>
      <c r="F4536" s="108">
        <v>43041</v>
      </c>
      <c r="G4536" s="109">
        <v>34000</v>
      </c>
      <c r="H4536" s="109">
        <v>81.97</v>
      </c>
      <c r="I4536" s="109">
        <v>0</v>
      </c>
      <c r="J4536" s="109">
        <f t="shared" si="70"/>
        <v>34081.97</v>
      </c>
      <c r="M4536"/>
      <c r="N4536"/>
    </row>
    <row r="4537" spans="1:14" s="102" customFormat="1" ht="18" customHeight="1" x14ac:dyDescent="0.25">
      <c r="A4537" s="106" t="s">
        <v>32</v>
      </c>
      <c r="B4537" s="106" t="s">
        <v>17</v>
      </c>
      <c r="C4537" s="107">
        <v>18395</v>
      </c>
      <c r="D4537" s="107">
        <v>42054</v>
      </c>
      <c r="E4537" s="107">
        <v>42062</v>
      </c>
      <c r="F4537" s="108">
        <v>42142</v>
      </c>
      <c r="G4537" s="109">
        <v>49000</v>
      </c>
      <c r="H4537" s="109">
        <v>119.78</v>
      </c>
      <c r="I4537" s="109">
        <v>0</v>
      </c>
      <c r="J4537" s="109">
        <f t="shared" si="70"/>
        <v>49119.78</v>
      </c>
      <c r="M4537"/>
      <c r="N4537"/>
    </row>
    <row r="4538" spans="1:14" s="102" customFormat="1" ht="18" customHeight="1" x14ac:dyDescent="0.25">
      <c r="A4538" s="106" t="s">
        <v>32</v>
      </c>
      <c r="B4538" s="106" t="s">
        <v>13</v>
      </c>
      <c r="C4538" s="107">
        <v>11312</v>
      </c>
      <c r="D4538" s="107">
        <v>42875</v>
      </c>
      <c r="E4538" s="107">
        <v>42879</v>
      </c>
      <c r="F4538" s="108">
        <v>42898</v>
      </c>
      <c r="G4538" s="109">
        <v>14000</v>
      </c>
      <c r="H4538" s="109">
        <v>8.82</v>
      </c>
      <c r="I4538" s="109">
        <v>0</v>
      </c>
      <c r="J4538" s="109">
        <f t="shared" si="70"/>
        <v>14008.82</v>
      </c>
      <c r="M4538"/>
      <c r="N4538"/>
    </row>
    <row r="4539" spans="1:14" s="102" customFormat="1" ht="18" customHeight="1" x14ac:dyDescent="0.25">
      <c r="A4539" s="106" t="s">
        <v>32</v>
      </c>
      <c r="B4539" s="106" t="s">
        <v>17</v>
      </c>
      <c r="C4539" s="107">
        <v>15535</v>
      </c>
      <c r="D4539" s="107">
        <v>43148</v>
      </c>
      <c r="E4539" s="107">
        <v>43164</v>
      </c>
      <c r="F4539" s="108">
        <v>43180</v>
      </c>
      <c r="G4539" s="109">
        <v>13500</v>
      </c>
      <c r="H4539" s="109">
        <v>10.54</v>
      </c>
      <c r="I4539" s="109">
        <v>0</v>
      </c>
      <c r="J4539" s="109">
        <f t="shared" si="70"/>
        <v>13510.54</v>
      </c>
      <c r="M4539"/>
      <c r="N4539"/>
    </row>
    <row r="4540" spans="1:14" s="102" customFormat="1" ht="18" customHeight="1" x14ac:dyDescent="0.25">
      <c r="A4540" s="106" t="s">
        <v>32</v>
      </c>
      <c r="B4540" s="106" t="s">
        <v>17</v>
      </c>
      <c r="C4540" s="107">
        <v>10869</v>
      </c>
      <c r="D4540" s="107">
        <v>41711</v>
      </c>
      <c r="E4540" s="107">
        <v>41730</v>
      </c>
      <c r="F4540" s="108">
        <v>41764</v>
      </c>
      <c r="G4540" s="109">
        <v>11000</v>
      </c>
      <c r="H4540" s="109">
        <v>16.2</v>
      </c>
      <c r="I4540" s="109">
        <v>0</v>
      </c>
      <c r="J4540" s="109">
        <f t="shared" si="70"/>
        <v>11016.2</v>
      </c>
      <c r="M4540"/>
      <c r="N4540"/>
    </row>
    <row r="4541" spans="1:14" s="102" customFormat="1" ht="18" customHeight="1" x14ac:dyDescent="0.25">
      <c r="A4541" s="106" t="s">
        <v>32</v>
      </c>
      <c r="B4541" s="106" t="s">
        <v>13</v>
      </c>
      <c r="C4541" s="107">
        <v>8440</v>
      </c>
      <c r="D4541" s="107">
        <v>43164</v>
      </c>
      <c r="E4541" s="107">
        <v>43166</v>
      </c>
      <c r="F4541" s="108">
        <v>43202</v>
      </c>
      <c r="G4541" s="109">
        <v>17000</v>
      </c>
      <c r="H4541" s="109">
        <v>13.560000000000002</v>
      </c>
      <c r="I4541" s="109">
        <v>0</v>
      </c>
      <c r="J4541" s="109">
        <f t="shared" si="70"/>
        <v>17013.560000000001</v>
      </c>
      <c r="M4541"/>
      <c r="N4541"/>
    </row>
    <row r="4542" spans="1:14" s="102" customFormat="1" ht="18" customHeight="1" x14ac:dyDescent="0.25">
      <c r="A4542" s="106" t="s">
        <v>32</v>
      </c>
      <c r="B4542" s="106" t="s">
        <v>13</v>
      </c>
      <c r="C4542" s="107">
        <v>9631</v>
      </c>
      <c r="D4542" s="107">
        <v>42416</v>
      </c>
      <c r="E4542" s="107">
        <v>42430</v>
      </c>
      <c r="F4542" s="108">
        <v>42499</v>
      </c>
      <c r="G4542" s="109">
        <v>14500</v>
      </c>
      <c r="H4542" s="109">
        <v>33.44</v>
      </c>
      <c r="I4542" s="109">
        <v>0</v>
      </c>
      <c r="J4542" s="109">
        <f t="shared" si="70"/>
        <v>14533.44</v>
      </c>
      <c r="M4542"/>
      <c r="N4542"/>
    </row>
    <row r="4543" spans="1:14" s="102" customFormat="1" ht="18" customHeight="1" x14ac:dyDescent="0.25">
      <c r="A4543" s="106" t="s">
        <v>32</v>
      </c>
      <c r="B4543" s="106" t="s">
        <v>17</v>
      </c>
      <c r="C4543" s="107">
        <v>11124</v>
      </c>
      <c r="D4543" s="107">
        <v>42975</v>
      </c>
      <c r="E4543" s="107">
        <v>42979</v>
      </c>
      <c r="F4543" s="108">
        <v>43039</v>
      </c>
      <c r="G4543" s="109">
        <v>19000</v>
      </c>
      <c r="H4543" s="109">
        <v>33.32</v>
      </c>
      <c r="I4543" s="109">
        <v>0</v>
      </c>
      <c r="J4543" s="109">
        <f t="shared" si="70"/>
        <v>19033.32</v>
      </c>
      <c r="M4543"/>
      <c r="N4543"/>
    </row>
    <row r="4544" spans="1:14" s="102" customFormat="1" ht="18" customHeight="1" x14ac:dyDescent="0.25">
      <c r="A4544" s="106" t="s">
        <v>32</v>
      </c>
      <c r="B4544" s="106" t="s">
        <v>13</v>
      </c>
      <c r="C4544" s="107">
        <v>13524</v>
      </c>
      <c r="D4544" s="107">
        <v>42174</v>
      </c>
      <c r="E4544" s="107">
        <v>42181</v>
      </c>
      <c r="F4544" s="108">
        <v>42194</v>
      </c>
      <c r="G4544" s="109">
        <v>36500</v>
      </c>
      <c r="H4544" s="109">
        <v>20.28</v>
      </c>
      <c r="I4544" s="109">
        <v>0</v>
      </c>
      <c r="J4544" s="109">
        <f t="shared" si="70"/>
        <v>36520.28</v>
      </c>
      <c r="M4544"/>
      <c r="N4544"/>
    </row>
    <row r="4545" spans="1:14" s="102" customFormat="1" ht="18" customHeight="1" x14ac:dyDescent="0.25">
      <c r="A4545" s="106" t="s">
        <v>32</v>
      </c>
      <c r="B4545" s="106" t="s">
        <v>13</v>
      </c>
      <c r="C4545" s="107">
        <v>12130</v>
      </c>
      <c r="D4545" s="107">
        <v>43360</v>
      </c>
      <c r="E4545" s="107">
        <v>43383</v>
      </c>
      <c r="F4545" s="108">
        <v>43453</v>
      </c>
      <c r="G4545" s="109">
        <v>14500</v>
      </c>
      <c r="H4545" s="109">
        <v>31.89</v>
      </c>
      <c r="I4545" s="109">
        <v>0</v>
      </c>
      <c r="J4545" s="109">
        <f t="shared" si="70"/>
        <v>14531.89</v>
      </c>
      <c r="M4545"/>
      <c r="N4545"/>
    </row>
    <row r="4546" spans="1:14" s="102" customFormat="1" ht="18" customHeight="1" x14ac:dyDescent="0.25">
      <c r="A4546" s="106" t="s">
        <v>32</v>
      </c>
      <c r="B4546" s="106" t="s">
        <v>13</v>
      </c>
      <c r="C4546" s="107">
        <v>11565</v>
      </c>
      <c r="D4546" s="107">
        <v>43337</v>
      </c>
      <c r="E4546" s="107">
        <v>43340</v>
      </c>
      <c r="F4546" s="108">
        <v>43362</v>
      </c>
      <c r="G4546" s="109">
        <v>9000</v>
      </c>
      <c r="H4546" s="109">
        <v>6.17</v>
      </c>
      <c r="I4546" s="109">
        <v>0</v>
      </c>
      <c r="J4546" s="109">
        <f t="shared" si="70"/>
        <v>9006.17</v>
      </c>
      <c r="M4546"/>
      <c r="N4546"/>
    </row>
    <row r="4547" spans="1:14" s="102" customFormat="1" ht="18" customHeight="1" x14ac:dyDescent="0.25">
      <c r="A4547" s="106" t="s">
        <v>32</v>
      </c>
      <c r="B4547" s="106" t="s">
        <v>17</v>
      </c>
      <c r="C4547" s="107">
        <v>7628</v>
      </c>
      <c r="D4547" s="107">
        <v>42875</v>
      </c>
      <c r="E4547" s="107">
        <v>42878</v>
      </c>
      <c r="F4547" s="108">
        <v>42888</v>
      </c>
      <c r="G4547" s="109">
        <v>5500</v>
      </c>
      <c r="H4547" s="109">
        <v>1.96</v>
      </c>
      <c r="I4547" s="109">
        <v>0</v>
      </c>
      <c r="J4547" s="109">
        <f t="shared" si="70"/>
        <v>5501.96</v>
      </c>
      <c r="M4547"/>
      <c r="N4547"/>
    </row>
    <row r="4548" spans="1:14" s="102" customFormat="1" ht="18" customHeight="1" x14ac:dyDescent="0.25">
      <c r="A4548" s="106" t="s">
        <v>32</v>
      </c>
      <c r="B4548" s="106" t="s">
        <v>17</v>
      </c>
      <c r="C4548" s="107">
        <v>8598</v>
      </c>
      <c r="D4548" s="107">
        <v>42353</v>
      </c>
      <c r="E4548" s="107">
        <v>42355</v>
      </c>
      <c r="F4548" s="108">
        <v>42478</v>
      </c>
      <c r="G4548" s="109">
        <v>9500</v>
      </c>
      <c r="H4548" s="109">
        <v>33</v>
      </c>
      <c r="I4548" s="109">
        <v>0</v>
      </c>
      <c r="J4548" s="109">
        <f t="shared" si="70"/>
        <v>9533</v>
      </c>
      <c r="M4548"/>
      <c r="N4548"/>
    </row>
    <row r="4549" spans="1:14" s="102" customFormat="1" ht="18" customHeight="1" x14ac:dyDescent="0.25">
      <c r="A4549" s="106" t="s">
        <v>32</v>
      </c>
      <c r="B4549" s="106" t="s">
        <v>13</v>
      </c>
      <c r="C4549" s="107">
        <v>19221</v>
      </c>
      <c r="D4549" s="107">
        <v>42217</v>
      </c>
      <c r="E4549" s="107">
        <v>42230</v>
      </c>
      <c r="F4549" s="108">
        <v>42244</v>
      </c>
      <c r="G4549" s="109">
        <v>81000</v>
      </c>
      <c r="H4549" s="109">
        <v>60.75</v>
      </c>
      <c r="I4549" s="109">
        <v>0</v>
      </c>
      <c r="J4549" s="109">
        <f t="shared" si="70"/>
        <v>81060.75</v>
      </c>
      <c r="M4549"/>
      <c r="N4549"/>
    </row>
    <row r="4550" spans="1:14" s="102" customFormat="1" ht="18" customHeight="1" x14ac:dyDescent="0.25">
      <c r="A4550" s="106" t="s">
        <v>35</v>
      </c>
      <c r="B4550" s="106" t="s">
        <v>13</v>
      </c>
      <c r="C4550" s="107">
        <v>19221</v>
      </c>
      <c r="D4550" s="107">
        <v>42217</v>
      </c>
      <c r="E4550" s="107">
        <v>42230</v>
      </c>
      <c r="F4550" s="108">
        <v>42244</v>
      </c>
      <c r="G4550" s="109">
        <v>81000</v>
      </c>
      <c r="H4550" s="109">
        <v>60.75</v>
      </c>
      <c r="I4550" s="109">
        <v>0</v>
      </c>
      <c r="J4550" s="109">
        <f t="shared" si="70"/>
        <v>81060.75</v>
      </c>
      <c r="M4550"/>
      <c r="N4550"/>
    </row>
    <row r="4551" spans="1:14" s="102" customFormat="1" ht="18" customHeight="1" x14ac:dyDescent="0.25">
      <c r="A4551" s="106" t="s">
        <v>39</v>
      </c>
      <c r="B4551" s="106" t="s">
        <v>13</v>
      </c>
      <c r="C4551" s="107">
        <v>19221</v>
      </c>
      <c r="D4551" s="107">
        <v>42217</v>
      </c>
      <c r="E4551" s="107">
        <v>42230</v>
      </c>
      <c r="F4551" s="108">
        <v>42244</v>
      </c>
      <c r="G4551" s="109">
        <v>81000</v>
      </c>
      <c r="H4551" s="109">
        <v>60.75</v>
      </c>
      <c r="I4551" s="109">
        <v>0</v>
      </c>
      <c r="J4551" s="109">
        <f t="shared" si="70"/>
        <v>81060.75</v>
      </c>
      <c r="M4551"/>
      <c r="N4551"/>
    </row>
    <row r="4552" spans="1:14" s="102" customFormat="1" ht="18" customHeight="1" x14ac:dyDescent="0.25">
      <c r="A4552" s="106" t="s">
        <v>31</v>
      </c>
      <c r="B4552" s="106" t="s">
        <v>17</v>
      </c>
      <c r="C4552" s="107">
        <v>19061</v>
      </c>
      <c r="D4552" s="107">
        <v>42358</v>
      </c>
      <c r="E4552" s="107">
        <v>42360</v>
      </c>
      <c r="F4552" s="108">
        <v>42389</v>
      </c>
      <c r="G4552" s="109">
        <v>106000</v>
      </c>
      <c r="H4552" s="109">
        <v>91.28</v>
      </c>
      <c r="I4552" s="109">
        <v>0</v>
      </c>
      <c r="J4552" s="109">
        <f t="shared" si="70"/>
        <v>106091.28</v>
      </c>
      <c r="M4552"/>
      <c r="N4552"/>
    </row>
    <row r="4553" spans="1:14" s="102" customFormat="1" ht="18" customHeight="1" x14ac:dyDescent="0.25">
      <c r="A4553" s="106" t="s">
        <v>33</v>
      </c>
      <c r="B4553" s="106" t="s">
        <v>17</v>
      </c>
      <c r="C4553" s="107">
        <v>19061</v>
      </c>
      <c r="D4553" s="107">
        <v>42358</v>
      </c>
      <c r="E4553" s="107">
        <v>42360</v>
      </c>
      <c r="F4553" s="108">
        <v>42389</v>
      </c>
      <c r="G4553" s="109">
        <v>106000</v>
      </c>
      <c r="H4553" s="109">
        <v>91.28</v>
      </c>
      <c r="I4553" s="109">
        <v>0</v>
      </c>
      <c r="J4553" s="109">
        <f t="shared" ref="J4553:J4616" si="71">+G4553+H4553+I4553</f>
        <v>106091.28</v>
      </c>
      <c r="M4553"/>
      <c r="N4553"/>
    </row>
    <row r="4554" spans="1:14" s="102" customFormat="1" ht="18" customHeight="1" x14ac:dyDescent="0.25">
      <c r="A4554" s="106" t="s">
        <v>32</v>
      </c>
      <c r="B4554" s="106" t="s">
        <v>17</v>
      </c>
      <c r="C4554" s="107">
        <v>5296</v>
      </c>
      <c r="D4554" s="107">
        <v>41657</v>
      </c>
      <c r="E4554" s="107">
        <v>41662</v>
      </c>
      <c r="F4554" s="108">
        <v>41690</v>
      </c>
      <c r="G4554" s="109">
        <v>14500</v>
      </c>
      <c r="H4554" s="109">
        <v>33.229999999999997</v>
      </c>
      <c r="I4554" s="109">
        <v>0</v>
      </c>
      <c r="J4554" s="109">
        <f t="shared" si="71"/>
        <v>14533.23</v>
      </c>
      <c r="M4554"/>
      <c r="N4554"/>
    </row>
    <row r="4555" spans="1:14" s="102" customFormat="1" ht="18" customHeight="1" x14ac:dyDescent="0.25">
      <c r="A4555" s="106" t="s">
        <v>32</v>
      </c>
      <c r="B4555" s="106" t="s">
        <v>13</v>
      </c>
      <c r="C4555" s="107">
        <v>19623</v>
      </c>
      <c r="D4555" s="107">
        <v>42189</v>
      </c>
      <c r="E4555" s="107">
        <v>42194</v>
      </c>
      <c r="F4555" s="108">
        <v>42207</v>
      </c>
      <c r="G4555" s="109">
        <v>103000</v>
      </c>
      <c r="H4555" s="109">
        <v>51.5</v>
      </c>
      <c r="I4555" s="109">
        <v>0</v>
      </c>
      <c r="J4555" s="109">
        <f t="shared" si="71"/>
        <v>103051.5</v>
      </c>
      <c r="M4555"/>
      <c r="N4555"/>
    </row>
    <row r="4556" spans="1:14" s="102" customFormat="1" ht="18" customHeight="1" x14ac:dyDescent="0.25">
      <c r="A4556" s="106" t="s">
        <v>35</v>
      </c>
      <c r="B4556" s="106" t="s">
        <v>13</v>
      </c>
      <c r="C4556" s="107">
        <v>19623</v>
      </c>
      <c r="D4556" s="107">
        <v>42189</v>
      </c>
      <c r="E4556" s="107">
        <v>42194</v>
      </c>
      <c r="F4556" s="108">
        <v>42207</v>
      </c>
      <c r="G4556" s="109">
        <v>103000</v>
      </c>
      <c r="H4556" s="109">
        <v>51.5</v>
      </c>
      <c r="I4556" s="109">
        <v>0</v>
      </c>
      <c r="J4556" s="109">
        <f t="shared" si="71"/>
        <v>103051.5</v>
      </c>
      <c r="M4556"/>
      <c r="N4556"/>
    </row>
    <row r="4557" spans="1:14" s="102" customFormat="1" ht="18" customHeight="1" x14ac:dyDescent="0.25">
      <c r="A4557" s="106" t="s">
        <v>39</v>
      </c>
      <c r="B4557" s="106" t="s">
        <v>13</v>
      </c>
      <c r="C4557" s="107">
        <v>19623</v>
      </c>
      <c r="D4557" s="107">
        <v>42189</v>
      </c>
      <c r="E4557" s="107">
        <v>42194</v>
      </c>
      <c r="F4557" s="108">
        <v>42207</v>
      </c>
      <c r="G4557" s="109">
        <v>309000</v>
      </c>
      <c r="H4557" s="109">
        <v>154.5</v>
      </c>
      <c r="I4557" s="109">
        <v>0</v>
      </c>
      <c r="J4557" s="109">
        <f t="shared" si="71"/>
        <v>309154.5</v>
      </c>
      <c r="M4557"/>
      <c r="N4557"/>
    </row>
    <row r="4558" spans="1:14" s="102" customFormat="1" ht="18" customHeight="1" x14ac:dyDescent="0.25">
      <c r="A4558" s="106" t="s">
        <v>32</v>
      </c>
      <c r="B4558" s="106" t="s">
        <v>13</v>
      </c>
      <c r="C4558" s="107">
        <v>12133</v>
      </c>
      <c r="D4558" s="107">
        <v>41952</v>
      </c>
      <c r="E4558" s="107">
        <v>41969</v>
      </c>
      <c r="F4558" s="108">
        <v>42010</v>
      </c>
      <c r="G4558" s="109">
        <v>16500</v>
      </c>
      <c r="H4558" s="109">
        <v>26.58</v>
      </c>
      <c r="I4558" s="109">
        <v>0</v>
      </c>
      <c r="J4558" s="109">
        <f t="shared" si="71"/>
        <v>16526.580000000002</v>
      </c>
      <c r="M4558"/>
      <c r="N4558"/>
    </row>
    <row r="4559" spans="1:14" s="102" customFormat="1" ht="18" customHeight="1" x14ac:dyDescent="0.25">
      <c r="A4559" s="106" t="s">
        <v>32</v>
      </c>
      <c r="B4559" s="106" t="s">
        <v>17</v>
      </c>
      <c r="C4559" s="107">
        <v>13192</v>
      </c>
      <c r="D4559" s="107">
        <v>42939</v>
      </c>
      <c r="E4559" s="107">
        <v>42954</v>
      </c>
      <c r="F4559" s="108">
        <v>42968</v>
      </c>
      <c r="G4559" s="109">
        <v>14000</v>
      </c>
      <c r="H4559" s="109">
        <v>9.1999999999999993</v>
      </c>
      <c r="I4559" s="109">
        <v>0</v>
      </c>
      <c r="J4559" s="109">
        <f t="shared" si="71"/>
        <v>14009.2</v>
      </c>
      <c r="M4559"/>
      <c r="N4559"/>
    </row>
    <row r="4560" spans="1:14" s="102" customFormat="1" ht="18" customHeight="1" x14ac:dyDescent="0.25">
      <c r="A4560" s="106" t="s">
        <v>31</v>
      </c>
      <c r="B4560" s="106" t="s">
        <v>17</v>
      </c>
      <c r="C4560" s="107">
        <v>22020</v>
      </c>
      <c r="D4560" s="107">
        <v>41825</v>
      </c>
      <c r="E4560" s="107">
        <v>41836</v>
      </c>
      <c r="F4560" s="108">
        <v>41848</v>
      </c>
      <c r="G4560" s="109">
        <v>51000</v>
      </c>
      <c r="H4560" s="109">
        <v>32.58</v>
      </c>
      <c r="I4560" s="109">
        <v>0</v>
      </c>
      <c r="J4560" s="109">
        <f t="shared" si="71"/>
        <v>51032.58</v>
      </c>
      <c r="M4560"/>
      <c r="N4560"/>
    </row>
    <row r="4561" spans="1:14" s="102" customFormat="1" ht="18" customHeight="1" x14ac:dyDescent="0.25">
      <c r="A4561" s="106" t="s">
        <v>33</v>
      </c>
      <c r="B4561" s="106" t="s">
        <v>17</v>
      </c>
      <c r="C4561" s="107">
        <v>22020</v>
      </c>
      <c r="D4561" s="107">
        <v>41825</v>
      </c>
      <c r="E4561" s="107">
        <v>41836</v>
      </c>
      <c r="F4561" s="108">
        <v>41848</v>
      </c>
      <c r="G4561" s="109">
        <v>51000</v>
      </c>
      <c r="H4561" s="109">
        <v>32.58</v>
      </c>
      <c r="I4561" s="109">
        <v>0</v>
      </c>
      <c r="J4561" s="109">
        <f t="shared" si="71"/>
        <v>51032.58</v>
      </c>
      <c r="M4561"/>
      <c r="N4561"/>
    </row>
    <row r="4562" spans="1:14" s="102" customFormat="1" ht="18" customHeight="1" x14ac:dyDescent="0.25">
      <c r="A4562" s="106" t="s">
        <v>32</v>
      </c>
      <c r="B4562" s="106" t="s">
        <v>17</v>
      </c>
      <c r="C4562" s="107">
        <v>7960</v>
      </c>
      <c r="D4562" s="107">
        <v>42455</v>
      </c>
      <c r="E4562" s="107">
        <v>42460</v>
      </c>
      <c r="F4562" s="108">
        <v>42478</v>
      </c>
      <c r="G4562" s="109">
        <v>14000</v>
      </c>
      <c r="H4562" s="109">
        <v>8.82</v>
      </c>
      <c r="I4562" s="109">
        <v>0</v>
      </c>
      <c r="J4562" s="109">
        <f t="shared" si="71"/>
        <v>14008.82</v>
      </c>
      <c r="M4562"/>
      <c r="N4562"/>
    </row>
    <row r="4563" spans="1:14" s="102" customFormat="1" ht="18" customHeight="1" x14ac:dyDescent="0.25">
      <c r="A4563" s="106" t="s">
        <v>32</v>
      </c>
      <c r="B4563" s="106" t="s">
        <v>13</v>
      </c>
      <c r="C4563" s="107">
        <v>11599</v>
      </c>
      <c r="D4563" s="107">
        <v>43397</v>
      </c>
      <c r="E4563" s="107">
        <v>43402</v>
      </c>
      <c r="F4563" s="108">
        <v>43412</v>
      </c>
      <c r="G4563" s="109">
        <v>14500</v>
      </c>
      <c r="H4563" s="109">
        <v>5.96</v>
      </c>
      <c r="I4563" s="109">
        <v>0</v>
      </c>
      <c r="J4563" s="109">
        <f t="shared" si="71"/>
        <v>14505.96</v>
      </c>
      <c r="M4563"/>
      <c r="N4563"/>
    </row>
    <row r="4564" spans="1:14" s="102" customFormat="1" ht="18" customHeight="1" x14ac:dyDescent="0.25">
      <c r="A4564" s="106" t="s">
        <v>32</v>
      </c>
      <c r="B4564" s="106" t="s">
        <v>17</v>
      </c>
      <c r="C4564" s="107">
        <v>11681</v>
      </c>
      <c r="D4564" s="107">
        <v>41701</v>
      </c>
      <c r="E4564" s="107">
        <v>41704</v>
      </c>
      <c r="F4564" s="108">
        <v>41719</v>
      </c>
      <c r="G4564" s="109">
        <v>18000</v>
      </c>
      <c r="H4564" s="109">
        <v>9</v>
      </c>
      <c r="I4564" s="109">
        <v>0</v>
      </c>
      <c r="J4564" s="109">
        <f t="shared" si="71"/>
        <v>18009</v>
      </c>
      <c r="M4564"/>
      <c r="N4564"/>
    </row>
    <row r="4565" spans="1:14" s="102" customFormat="1" ht="18" customHeight="1" x14ac:dyDescent="0.25">
      <c r="A4565" s="106" t="s">
        <v>32</v>
      </c>
      <c r="B4565" s="106" t="s">
        <v>13</v>
      </c>
      <c r="C4565" s="107">
        <v>11300</v>
      </c>
      <c r="D4565" s="107">
        <v>43372</v>
      </c>
      <c r="E4565" s="107">
        <v>43381</v>
      </c>
      <c r="F4565" s="108">
        <v>43402</v>
      </c>
      <c r="G4565" s="109">
        <v>17500</v>
      </c>
      <c r="H4565" s="109">
        <v>14.4</v>
      </c>
      <c r="I4565" s="109">
        <v>0</v>
      </c>
      <c r="J4565" s="109">
        <f t="shared" si="71"/>
        <v>17514.400000000001</v>
      </c>
      <c r="M4565"/>
      <c r="N4565"/>
    </row>
    <row r="4566" spans="1:14" s="102" customFormat="1" ht="18" customHeight="1" x14ac:dyDescent="0.25">
      <c r="A4566" s="106" t="s">
        <v>32</v>
      </c>
      <c r="B4566" s="106" t="s">
        <v>17</v>
      </c>
      <c r="C4566" s="107">
        <v>8719</v>
      </c>
      <c r="D4566" s="107">
        <v>43376</v>
      </c>
      <c r="E4566" s="107">
        <v>43397</v>
      </c>
      <c r="F4566" s="108">
        <v>43411</v>
      </c>
      <c r="G4566" s="109">
        <v>32000</v>
      </c>
      <c r="H4566" s="109">
        <v>30.68</v>
      </c>
      <c r="I4566" s="109">
        <v>0</v>
      </c>
      <c r="J4566" s="109">
        <f t="shared" si="71"/>
        <v>32030.68</v>
      </c>
      <c r="M4566"/>
      <c r="N4566"/>
    </row>
    <row r="4567" spans="1:14" s="102" customFormat="1" ht="18" customHeight="1" x14ac:dyDescent="0.25">
      <c r="A4567" s="106" t="s">
        <v>32</v>
      </c>
      <c r="B4567" s="106" t="s">
        <v>13</v>
      </c>
      <c r="C4567" s="107">
        <v>10839</v>
      </c>
      <c r="D4567" s="107">
        <v>41690</v>
      </c>
      <c r="E4567" s="107">
        <v>41696</v>
      </c>
      <c r="F4567" s="108">
        <v>41722</v>
      </c>
      <c r="G4567" s="109">
        <v>13000</v>
      </c>
      <c r="H4567" s="109">
        <v>11.56</v>
      </c>
      <c r="I4567" s="109">
        <v>0</v>
      </c>
      <c r="J4567" s="109">
        <f t="shared" si="71"/>
        <v>13011.56</v>
      </c>
      <c r="M4567"/>
      <c r="N4567"/>
    </row>
    <row r="4568" spans="1:14" s="102" customFormat="1" ht="18" customHeight="1" x14ac:dyDescent="0.25">
      <c r="A4568" s="106" t="s">
        <v>32</v>
      </c>
      <c r="B4568" s="106" t="s">
        <v>13</v>
      </c>
      <c r="C4568" s="107">
        <v>14681</v>
      </c>
      <c r="D4568" s="107">
        <v>42635</v>
      </c>
      <c r="E4568" s="107">
        <v>42647</v>
      </c>
      <c r="F4568" s="108">
        <v>42663</v>
      </c>
      <c r="G4568" s="109">
        <v>48000</v>
      </c>
      <c r="H4568" s="109">
        <v>36.82</v>
      </c>
      <c r="I4568" s="109">
        <v>0</v>
      </c>
      <c r="J4568" s="109">
        <f t="shared" si="71"/>
        <v>48036.82</v>
      </c>
      <c r="M4568"/>
      <c r="N4568"/>
    </row>
    <row r="4569" spans="1:14" s="102" customFormat="1" ht="18" customHeight="1" x14ac:dyDescent="0.25">
      <c r="A4569" s="106" t="s">
        <v>32</v>
      </c>
      <c r="B4569" s="106" t="s">
        <v>13</v>
      </c>
      <c r="C4569" s="107">
        <v>17378</v>
      </c>
      <c r="D4569" s="107">
        <v>43338</v>
      </c>
      <c r="E4569" s="107">
        <v>43354</v>
      </c>
      <c r="F4569" s="108">
        <v>43364</v>
      </c>
      <c r="G4569" s="109">
        <v>39000</v>
      </c>
      <c r="H4569" s="109">
        <v>27.78</v>
      </c>
      <c r="I4569" s="109">
        <v>0</v>
      </c>
      <c r="J4569" s="109">
        <f t="shared" si="71"/>
        <v>39027.78</v>
      </c>
      <c r="M4569"/>
      <c r="N4569"/>
    </row>
    <row r="4570" spans="1:14" s="102" customFormat="1" ht="18" customHeight="1" x14ac:dyDescent="0.25">
      <c r="A4570" s="106" t="s">
        <v>32</v>
      </c>
      <c r="B4570" s="106" t="s">
        <v>13</v>
      </c>
      <c r="C4570" s="107">
        <v>8522</v>
      </c>
      <c r="D4570" s="107">
        <v>41801</v>
      </c>
      <c r="E4570" s="107">
        <v>41813</v>
      </c>
      <c r="F4570" s="108">
        <v>41829</v>
      </c>
      <c r="G4570" s="109">
        <v>7000</v>
      </c>
      <c r="H4570" s="109">
        <v>5.44</v>
      </c>
      <c r="I4570" s="109">
        <v>0</v>
      </c>
      <c r="J4570" s="109">
        <f t="shared" si="71"/>
        <v>7005.44</v>
      </c>
      <c r="M4570"/>
      <c r="N4570"/>
    </row>
    <row r="4571" spans="1:14" s="102" customFormat="1" ht="18" customHeight="1" x14ac:dyDescent="0.25">
      <c r="A4571" s="106" t="s">
        <v>32</v>
      </c>
      <c r="B4571" s="106" t="s">
        <v>13</v>
      </c>
      <c r="C4571" s="107">
        <v>16594</v>
      </c>
      <c r="D4571" s="107">
        <v>42269</v>
      </c>
      <c r="E4571" s="107">
        <v>42277</v>
      </c>
      <c r="F4571" s="108">
        <v>42290</v>
      </c>
      <c r="G4571" s="109">
        <v>24000</v>
      </c>
      <c r="H4571" s="109">
        <v>14</v>
      </c>
      <c r="I4571" s="109">
        <v>0</v>
      </c>
      <c r="J4571" s="109">
        <f t="shared" si="71"/>
        <v>24014</v>
      </c>
      <c r="M4571"/>
      <c r="N4571"/>
    </row>
    <row r="4572" spans="1:14" s="102" customFormat="1" ht="18" customHeight="1" x14ac:dyDescent="0.25">
      <c r="A4572" s="106" t="s">
        <v>32</v>
      </c>
      <c r="B4572" s="106" t="s">
        <v>13</v>
      </c>
      <c r="C4572" s="107">
        <v>12232</v>
      </c>
      <c r="D4572" s="107">
        <v>43100</v>
      </c>
      <c r="E4572" s="107">
        <v>43116</v>
      </c>
      <c r="F4572" s="108">
        <v>43140</v>
      </c>
      <c r="G4572" s="109">
        <v>36500</v>
      </c>
      <c r="H4572" s="109">
        <v>40</v>
      </c>
      <c r="I4572" s="109">
        <v>0</v>
      </c>
      <c r="J4572" s="109">
        <f t="shared" si="71"/>
        <v>36540</v>
      </c>
      <c r="M4572"/>
      <c r="N4572"/>
    </row>
    <row r="4573" spans="1:14" s="102" customFormat="1" ht="18" customHeight="1" x14ac:dyDescent="0.25">
      <c r="A4573" s="106" t="s">
        <v>32</v>
      </c>
      <c r="B4573" s="106" t="s">
        <v>13</v>
      </c>
      <c r="C4573" s="107">
        <v>7678</v>
      </c>
      <c r="D4573" s="107">
        <v>42279</v>
      </c>
      <c r="E4573" s="107">
        <v>42300</v>
      </c>
      <c r="F4573" s="108">
        <v>42320</v>
      </c>
      <c r="G4573" s="109">
        <v>33000</v>
      </c>
      <c r="H4573" s="109">
        <v>37.590000000000003</v>
      </c>
      <c r="I4573" s="109">
        <v>0</v>
      </c>
      <c r="J4573" s="109">
        <f t="shared" si="71"/>
        <v>33037.589999999997</v>
      </c>
      <c r="M4573"/>
      <c r="N4573"/>
    </row>
    <row r="4574" spans="1:14" s="102" customFormat="1" ht="18" customHeight="1" x14ac:dyDescent="0.25">
      <c r="A4574" s="106" t="s">
        <v>37</v>
      </c>
      <c r="B4574" s="106" t="s">
        <v>13</v>
      </c>
      <c r="C4574" s="107">
        <v>23919</v>
      </c>
      <c r="D4574" s="107">
        <v>42707</v>
      </c>
      <c r="E4574" s="107">
        <v>42762</v>
      </c>
      <c r="F4574" s="108">
        <v>42762</v>
      </c>
      <c r="G4574" s="109">
        <v>20000</v>
      </c>
      <c r="H4574" s="109">
        <v>30.14</v>
      </c>
      <c r="I4574" s="109">
        <v>0</v>
      </c>
      <c r="J4574" s="109">
        <f t="shared" si="71"/>
        <v>20030.14</v>
      </c>
      <c r="M4574"/>
      <c r="N4574"/>
    </row>
    <row r="4575" spans="1:14" s="102" customFormat="1" ht="18" customHeight="1" x14ac:dyDescent="0.25">
      <c r="A4575" s="106" t="s">
        <v>31</v>
      </c>
      <c r="B4575" s="106" t="s">
        <v>17</v>
      </c>
      <c r="C4575" s="107">
        <v>22124</v>
      </c>
      <c r="D4575" s="107">
        <v>42286</v>
      </c>
      <c r="E4575" s="107">
        <v>42290</v>
      </c>
      <c r="F4575" s="108">
        <v>42312</v>
      </c>
      <c r="G4575" s="109">
        <v>56000</v>
      </c>
      <c r="H4575" s="109">
        <v>40.44</v>
      </c>
      <c r="I4575" s="109">
        <v>0</v>
      </c>
      <c r="J4575" s="109">
        <f t="shared" si="71"/>
        <v>56040.44</v>
      </c>
      <c r="M4575"/>
      <c r="N4575"/>
    </row>
    <row r="4576" spans="1:14" s="102" customFormat="1" ht="18" customHeight="1" x14ac:dyDescent="0.25">
      <c r="A4576" s="106" t="s">
        <v>32</v>
      </c>
      <c r="B4576" s="106" t="s">
        <v>13</v>
      </c>
      <c r="C4576" s="107">
        <v>8488</v>
      </c>
      <c r="D4576" s="107">
        <v>41835</v>
      </c>
      <c r="E4576" s="107">
        <v>41843</v>
      </c>
      <c r="F4576" s="108">
        <v>41856</v>
      </c>
      <c r="G4576" s="110">
        <v>9500</v>
      </c>
      <c r="H4576" s="110">
        <v>5.54</v>
      </c>
      <c r="I4576" s="110">
        <v>0</v>
      </c>
      <c r="J4576" s="109">
        <f t="shared" si="71"/>
        <v>9505.5400000000009</v>
      </c>
      <c r="M4576"/>
      <c r="N4576"/>
    </row>
    <row r="4577" spans="1:14" s="102" customFormat="1" ht="18" customHeight="1" x14ac:dyDescent="0.25">
      <c r="A4577" s="106" t="s">
        <v>32</v>
      </c>
      <c r="B4577" s="106" t="s">
        <v>13</v>
      </c>
      <c r="C4577" s="107">
        <v>14745</v>
      </c>
      <c r="D4577" s="107">
        <v>43148</v>
      </c>
      <c r="E4577" s="107">
        <v>43154</v>
      </c>
      <c r="F4577" s="111">
        <v>43199</v>
      </c>
      <c r="G4577" s="112">
        <v>5000</v>
      </c>
      <c r="H4577" s="112">
        <v>6.64</v>
      </c>
      <c r="I4577" s="112">
        <v>0</v>
      </c>
      <c r="J4577" s="109">
        <f t="shared" si="71"/>
        <v>5006.6400000000003</v>
      </c>
      <c r="M4577"/>
      <c r="N4577"/>
    </row>
    <row r="4578" spans="1:14" s="102" customFormat="1" ht="18" customHeight="1" x14ac:dyDescent="0.25">
      <c r="A4578" s="106" t="s">
        <v>32</v>
      </c>
      <c r="B4578" s="106" t="s">
        <v>17</v>
      </c>
      <c r="C4578" s="107">
        <v>11823</v>
      </c>
      <c r="D4578" s="107">
        <v>42689</v>
      </c>
      <c r="E4578" s="107">
        <v>42692</v>
      </c>
      <c r="F4578" s="108">
        <v>42713</v>
      </c>
      <c r="G4578" s="113">
        <v>13000</v>
      </c>
      <c r="H4578" s="113">
        <v>8.5500000000000007</v>
      </c>
      <c r="I4578" s="113">
        <v>0</v>
      </c>
      <c r="J4578" s="109">
        <f t="shared" si="71"/>
        <v>13008.55</v>
      </c>
      <c r="M4578"/>
      <c r="N4578"/>
    </row>
    <row r="4579" spans="1:14" s="102" customFormat="1" ht="18" customHeight="1" x14ac:dyDescent="0.25">
      <c r="A4579" s="106" t="s">
        <v>32</v>
      </c>
      <c r="B4579" s="106" t="s">
        <v>17</v>
      </c>
      <c r="C4579" s="107">
        <v>6456</v>
      </c>
      <c r="D4579" s="107">
        <v>42938</v>
      </c>
      <c r="E4579" s="107">
        <v>42944</v>
      </c>
      <c r="F4579" s="108">
        <v>42956</v>
      </c>
      <c r="G4579" s="109">
        <v>5500</v>
      </c>
      <c r="H4579" s="109">
        <v>2.71</v>
      </c>
      <c r="I4579" s="109">
        <v>0</v>
      </c>
      <c r="J4579" s="109">
        <f t="shared" si="71"/>
        <v>5502.71</v>
      </c>
      <c r="M4579"/>
      <c r="N4579"/>
    </row>
    <row r="4580" spans="1:14" s="102" customFormat="1" ht="18" customHeight="1" x14ac:dyDescent="0.25">
      <c r="A4580" s="106" t="s">
        <v>37</v>
      </c>
      <c r="B4580" s="106" t="s">
        <v>13</v>
      </c>
      <c r="C4580" s="107">
        <v>21278</v>
      </c>
      <c r="D4580" s="107">
        <v>42327</v>
      </c>
      <c r="E4580" s="107">
        <v>42349</v>
      </c>
      <c r="F4580" s="108">
        <v>42349</v>
      </c>
      <c r="G4580" s="109">
        <v>20000</v>
      </c>
      <c r="H4580" s="109">
        <v>12.22</v>
      </c>
      <c r="I4580" s="109">
        <v>0</v>
      </c>
      <c r="J4580" s="109">
        <f t="shared" si="71"/>
        <v>20012.22</v>
      </c>
      <c r="M4580"/>
      <c r="N4580"/>
    </row>
    <row r="4581" spans="1:14" s="102" customFormat="1" ht="18" customHeight="1" x14ac:dyDescent="0.25">
      <c r="A4581" s="106" t="s">
        <v>37</v>
      </c>
      <c r="B4581" s="106" t="s">
        <v>17</v>
      </c>
      <c r="C4581" s="107">
        <v>20878</v>
      </c>
      <c r="D4581" s="107">
        <v>42924</v>
      </c>
      <c r="E4581" s="107">
        <v>42940</v>
      </c>
      <c r="F4581" s="108">
        <v>42940</v>
      </c>
      <c r="G4581" s="109">
        <v>10000</v>
      </c>
      <c r="H4581" s="109">
        <v>4.38</v>
      </c>
      <c r="I4581" s="109">
        <v>0</v>
      </c>
      <c r="J4581" s="109">
        <f t="shared" si="71"/>
        <v>10004.379999999999</v>
      </c>
      <c r="M4581"/>
      <c r="N4581"/>
    </row>
    <row r="4582" spans="1:14" s="102" customFormat="1" ht="18" customHeight="1" x14ac:dyDescent="0.25">
      <c r="A4582" s="106" t="s">
        <v>31</v>
      </c>
      <c r="B4582" s="106" t="s">
        <v>17</v>
      </c>
      <c r="C4582" s="107">
        <v>24541</v>
      </c>
      <c r="D4582" s="107">
        <v>41963</v>
      </c>
      <c r="E4582" s="107">
        <v>41974</v>
      </c>
      <c r="F4582" s="108">
        <v>41995</v>
      </c>
      <c r="G4582" s="109">
        <v>26000</v>
      </c>
      <c r="H4582" s="109">
        <v>23.12</v>
      </c>
      <c r="I4582" s="109">
        <v>0</v>
      </c>
      <c r="J4582" s="109">
        <f t="shared" si="71"/>
        <v>26023.119999999999</v>
      </c>
      <c r="M4582"/>
      <c r="N4582"/>
    </row>
    <row r="4583" spans="1:14" s="102" customFormat="1" ht="18" customHeight="1" x14ac:dyDescent="0.25">
      <c r="A4583" s="106" t="s">
        <v>33</v>
      </c>
      <c r="B4583" s="106" t="s">
        <v>17</v>
      </c>
      <c r="C4583" s="107">
        <v>24541</v>
      </c>
      <c r="D4583" s="107">
        <v>41963</v>
      </c>
      <c r="E4583" s="107">
        <v>41974</v>
      </c>
      <c r="F4583" s="108">
        <v>41995</v>
      </c>
      <c r="G4583" s="109">
        <v>26000</v>
      </c>
      <c r="H4583" s="109">
        <v>23.12</v>
      </c>
      <c r="I4583" s="109">
        <v>0</v>
      </c>
      <c r="J4583" s="109">
        <f t="shared" si="71"/>
        <v>26023.119999999999</v>
      </c>
      <c r="M4583"/>
      <c r="N4583"/>
    </row>
    <row r="4584" spans="1:14" s="102" customFormat="1" ht="18" customHeight="1" x14ac:dyDescent="0.25">
      <c r="A4584" s="106" t="s">
        <v>170</v>
      </c>
      <c r="B4584" s="106" t="s">
        <v>17</v>
      </c>
      <c r="C4584" s="107">
        <v>24541</v>
      </c>
      <c r="D4584" s="107">
        <v>41963</v>
      </c>
      <c r="E4584" s="107">
        <v>41974</v>
      </c>
      <c r="F4584" s="108">
        <v>41995</v>
      </c>
      <c r="G4584" s="109">
        <v>78000</v>
      </c>
      <c r="H4584" s="109">
        <v>69.319999999999993</v>
      </c>
      <c r="I4584" s="109">
        <v>0</v>
      </c>
      <c r="J4584" s="109">
        <f t="shared" si="71"/>
        <v>78069.320000000007</v>
      </c>
      <c r="M4584"/>
      <c r="N4584"/>
    </row>
    <row r="4585" spans="1:14" s="102" customFormat="1" ht="18" customHeight="1" x14ac:dyDescent="0.25">
      <c r="A4585" s="106" t="s">
        <v>32</v>
      </c>
      <c r="B4585" s="106" t="s">
        <v>17</v>
      </c>
      <c r="C4585" s="107">
        <v>20838</v>
      </c>
      <c r="D4585" s="107">
        <v>42634</v>
      </c>
      <c r="E4585" s="107">
        <v>42639</v>
      </c>
      <c r="F4585" s="108">
        <v>42710</v>
      </c>
      <c r="G4585" s="109">
        <v>43000</v>
      </c>
      <c r="H4585" s="109">
        <v>89.53</v>
      </c>
      <c r="I4585" s="109">
        <v>0</v>
      </c>
      <c r="J4585" s="109">
        <f t="shared" si="71"/>
        <v>43089.53</v>
      </c>
      <c r="M4585"/>
      <c r="N4585"/>
    </row>
    <row r="4586" spans="1:14" s="102" customFormat="1" ht="18" customHeight="1" x14ac:dyDescent="0.25">
      <c r="A4586" s="106" t="s">
        <v>32</v>
      </c>
      <c r="B4586" s="106" t="s">
        <v>17</v>
      </c>
      <c r="C4586" s="107">
        <v>11834</v>
      </c>
      <c r="D4586" s="107">
        <v>41681</v>
      </c>
      <c r="E4586" s="107">
        <v>41696</v>
      </c>
      <c r="F4586" s="108">
        <v>41731</v>
      </c>
      <c r="G4586" s="109">
        <v>25000</v>
      </c>
      <c r="H4586" s="109">
        <v>34.72</v>
      </c>
      <c r="I4586" s="109">
        <v>0</v>
      </c>
      <c r="J4586" s="109">
        <f t="shared" si="71"/>
        <v>25034.720000000001</v>
      </c>
      <c r="M4586"/>
      <c r="N4586"/>
    </row>
    <row r="4587" spans="1:14" s="102" customFormat="1" ht="18" customHeight="1" x14ac:dyDescent="0.25">
      <c r="A4587" s="106" t="s">
        <v>32</v>
      </c>
      <c r="B4587" s="106" t="s">
        <v>17</v>
      </c>
      <c r="C4587" s="107">
        <v>5506</v>
      </c>
      <c r="D4587" s="107">
        <v>41823</v>
      </c>
      <c r="E4587" s="107">
        <v>41850</v>
      </c>
      <c r="F4587" s="108">
        <v>41870</v>
      </c>
      <c r="G4587" s="109">
        <v>2500</v>
      </c>
      <c r="H4587" s="109">
        <v>3.26</v>
      </c>
      <c r="I4587" s="109">
        <v>0</v>
      </c>
      <c r="J4587" s="109">
        <f t="shared" si="71"/>
        <v>2503.2600000000002</v>
      </c>
      <c r="M4587"/>
      <c r="N4587"/>
    </row>
    <row r="4588" spans="1:14" s="102" customFormat="1" ht="18" customHeight="1" x14ac:dyDescent="0.25">
      <c r="A4588" s="106" t="s">
        <v>32</v>
      </c>
      <c r="B4588" s="106" t="s">
        <v>13</v>
      </c>
      <c r="C4588" s="107">
        <v>17908</v>
      </c>
      <c r="D4588" s="107">
        <v>41736</v>
      </c>
      <c r="E4588" s="107">
        <v>41745</v>
      </c>
      <c r="F4588" s="108">
        <v>41757</v>
      </c>
      <c r="G4588" s="109">
        <v>87000</v>
      </c>
      <c r="H4588" s="109">
        <v>50.75</v>
      </c>
      <c r="I4588" s="109">
        <v>0</v>
      </c>
      <c r="J4588" s="109">
        <f t="shared" si="71"/>
        <v>87050.75</v>
      </c>
      <c r="M4588"/>
      <c r="N4588"/>
    </row>
    <row r="4589" spans="1:14" s="102" customFormat="1" ht="18" customHeight="1" x14ac:dyDescent="0.25">
      <c r="A4589" s="106" t="s">
        <v>32</v>
      </c>
      <c r="B4589" s="106" t="s">
        <v>13</v>
      </c>
      <c r="C4589" s="107">
        <v>5824</v>
      </c>
      <c r="D4589" s="107">
        <v>43446</v>
      </c>
      <c r="E4589" s="107">
        <v>43451</v>
      </c>
      <c r="F4589" s="108">
        <v>43462</v>
      </c>
      <c r="G4589" s="109">
        <v>4000</v>
      </c>
      <c r="H4589" s="109">
        <v>1.76</v>
      </c>
      <c r="I4589" s="109">
        <v>0</v>
      </c>
      <c r="J4589" s="109">
        <f t="shared" si="71"/>
        <v>4001.76</v>
      </c>
      <c r="M4589"/>
      <c r="N4589"/>
    </row>
    <row r="4590" spans="1:14" s="102" customFormat="1" ht="18" customHeight="1" x14ac:dyDescent="0.25">
      <c r="A4590" s="106" t="s">
        <v>32</v>
      </c>
      <c r="B4590" s="106" t="s">
        <v>13</v>
      </c>
      <c r="C4590" s="107">
        <v>9054</v>
      </c>
      <c r="D4590" s="107">
        <v>42687</v>
      </c>
      <c r="E4590" s="107">
        <v>42691</v>
      </c>
      <c r="F4590" s="108">
        <v>42705</v>
      </c>
      <c r="G4590" s="109">
        <v>10000</v>
      </c>
      <c r="H4590" s="109">
        <v>4.9400000000000004</v>
      </c>
      <c r="I4590" s="109">
        <v>0</v>
      </c>
      <c r="J4590" s="109">
        <f t="shared" si="71"/>
        <v>10004.94</v>
      </c>
      <c r="M4590"/>
      <c r="N4590"/>
    </row>
    <row r="4591" spans="1:14" s="102" customFormat="1" ht="18" customHeight="1" x14ac:dyDescent="0.25">
      <c r="A4591" s="106" t="s">
        <v>32</v>
      </c>
      <c r="B4591" s="106" t="s">
        <v>13</v>
      </c>
      <c r="C4591" s="107">
        <v>7930</v>
      </c>
      <c r="D4591" s="107">
        <v>42683</v>
      </c>
      <c r="E4591" s="107">
        <v>42689</v>
      </c>
      <c r="F4591" s="108">
        <v>42733</v>
      </c>
      <c r="G4591" s="109">
        <v>10500</v>
      </c>
      <c r="H4591" s="109">
        <v>14.38</v>
      </c>
      <c r="I4591" s="109">
        <v>0</v>
      </c>
      <c r="J4591" s="109">
        <f t="shared" si="71"/>
        <v>10514.38</v>
      </c>
      <c r="M4591"/>
      <c r="N4591"/>
    </row>
    <row r="4592" spans="1:14" s="102" customFormat="1" ht="18" customHeight="1" x14ac:dyDescent="0.25">
      <c r="A4592" s="106" t="s">
        <v>32</v>
      </c>
      <c r="B4592" s="106" t="s">
        <v>13</v>
      </c>
      <c r="C4592" s="107">
        <v>15876</v>
      </c>
      <c r="D4592" s="107">
        <v>42490</v>
      </c>
      <c r="E4592" s="107">
        <v>42493</v>
      </c>
      <c r="F4592" s="108">
        <v>42509</v>
      </c>
      <c r="G4592" s="109">
        <v>17500</v>
      </c>
      <c r="H4592" s="109">
        <v>9.11</v>
      </c>
      <c r="I4592" s="109">
        <v>0</v>
      </c>
      <c r="J4592" s="109">
        <f t="shared" si="71"/>
        <v>17509.11</v>
      </c>
      <c r="M4592"/>
      <c r="N4592"/>
    </row>
    <row r="4593" spans="1:14" s="102" customFormat="1" ht="18" customHeight="1" x14ac:dyDescent="0.25">
      <c r="A4593" s="106" t="s">
        <v>32</v>
      </c>
      <c r="B4593" s="106" t="s">
        <v>17</v>
      </c>
      <c r="C4593" s="107">
        <v>11042</v>
      </c>
      <c r="D4593" s="107">
        <v>42831</v>
      </c>
      <c r="E4593" s="107">
        <v>42838</v>
      </c>
      <c r="F4593" s="108">
        <v>42905</v>
      </c>
      <c r="G4593" s="109">
        <v>10000</v>
      </c>
      <c r="H4593" s="109">
        <v>20.27</v>
      </c>
      <c r="I4593" s="109">
        <v>0</v>
      </c>
      <c r="J4593" s="109">
        <f t="shared" si="71"/>
        <v>10020.27</v>
      </c>
      <c r="M4593"/>
      <c r="N4593"/>
    </row>
    <row r="4594" spans="1:14" s="102" customFormat="1" ht="18" customHeight="1" x14ac:dyDescent="0.25">
      <c r="A4594" s="106" t="s">
        <v>31</v>
      </c>
      <c r="B4594" s="106" t="s">
        <v>13</v>
      </c>
      <c r="C4594" s="107">
        <v>20941</v>
      </c>
      <c r="D4594" s="107">
        <v>43075</v>
      </c>
      <c r="E4594" s="107">
        <v>43080</v>
      </c>
      <c r="F4594" s="108">
        <v>43264</v>
      </c>
      <c r="G4594" s="109">
        <v>35000</v>
      </c>
      <c r="H4594" s="109">
        <v>181.23</v>
      </c>
      <c r="I4594" s="109">
        <v>0</v>
      </c>
      <c r="J4594" s="109">
        <f t="shared" si="71"/>
        <v>35181.230000000003</v>
      </c>
      <c r="M4594"/>
      <c r="N4594"/>
    </row>
    <row r="4595" spans="1:14" s="102" customFormat="1" ht="18" customHeight="1" x14ac:dyDescent="0.25">
      <c r="A4595" s="106" t="s">
        <v>33</v>
      </c>
      <c r="B4595" s="106" t="s">
        <v>13</v>
      </c>
      <c r="C4595" s="107">
        <v>20941</v>
      </c>
      <c r="D4595" s="107">
        <v>43075</v>
      </c>
      <c r="E4595" s="107">
        <v>43080</v>
      </c>
      <c r="F4595" s="108">
        <v>43264</v>
      </c>
      <c r="G4595" s="109">
        <v>35000</v>
      </c>
      <c r="H4595" s="109">
        <v>181.23</v>
      </c>
      <c r="I4595" s="109">
        <v>0</v>
      </c>
      <c r="J4595" s="109">
        <f t="shared" si="71"/>
        <v>35181.230000000003</v>
      </c>
      <c r="M4595"/>
      <c r="N4595"/>
    </row>
    <row r="4596" spans="1:14" s="102" customFormat="1" ht="18" customHeight="1" x14ac:dyDescent="0.25">
      <c r="A4596" s="106" t="s">
        <v>170</v>
      </c>
      <c r="B4596" s="106" t="s">
        <v>13</v>
      </c>
      <c r="C4596" s="107">
        <v>20941</v>
      </c>
      <c r="D4596" s="107">
        <v>43075</v>
      </c>
      <c r="E4596" s="107">
        <v>43080</v>
      </c>
      <c r="F4596" s="108">
        <v>43264</v>
      </c>
      <c r="G4596" s="109">
        <v>35000</v>
      </c>
      <c r="H4596" s="109">
        <v>181.23</v>
      </c>
      <c r="I4596" s="109">
        <v>0</v>
      </c>
      <c r="J4596" s="109">
        <f t="shared" si="71"/>
        <v>35181.230000000003</v>
      </c>
      <c r="M4596"/>
      <c r="N4596"/>
    </row>
    <row r="4597" spans="1:14" s="102" customFormat="1" ht="18" customHeight="1" x14ac:dyDescent="0.25">
      <c r="A4597" s="106" t="s">
        <v>32</v>
      </c>
      <c r="B4597" s="106" t="s">
        <v>13</v>
      </c>
      <c r="C4597" s="107">
        <v>14059</v>
      </c>
      <c r="D4597" s="107">
        <v>41876</v>
      </c>
      <c r="E4597" s="107">
        <v>41880</v>
      </c>
      <c r="F4597" s="108">
        <v>41901</v>
      </c>
      <c r="G4597" s="109">
        <v>21000</v>
      </c>
      <c r="H4597" s="109">
        <v>14.58</v>
      </c>
      <c r="I4597" s="109">
        <v>0</v>
      </c>
      <c r="J4597" s="109">
        <f t="shared" si="71"/>
        <v>21014.58</v>
      </c>
      <c r="M4597"/>
      <c r="N4597"/>
    </row>
    <row r="4598" spans="1:14" s="102" customFormat="1" ht="18" customHeight="1" x14ac:dyDescent="0.25">
      <c r="A4598" s="106" t="s">
        <v>31</v>
      </c>
      <c r="B4598" s="106" t="s">
        <v>13</v>
      </c>
      <c r="C4598" s="107">
        <v>20911</v>
      </c>
      <c r="D4598" s="107">
        <v>41705</v>
      </c>
      <c r="E4598" s="107">
        <v>41710</v>
      </c>
      <c r="F4598" s="108">
        <v>41813</v>
      </c>
      <c r="G4598" s="109">
        <v>44000</v>
      </c>
      <c r="H4598" s="109">
        <v>132</v>
      </c>
      <c r="I4598" s="109">
        <v>0</v>
      </c>
      <c r="J4598" s="109">
        <f t="shared" si="71"/>
        <v>44132</v>
      </c>
      <c r="M4598"/>
      <c r="N4598"/>
    </row>
    <row r="4599" spans="1:14" s="102" customFormat="1" ht="18" customHeight="1" x14ac:dyDescent="0.25">
      <c r="A4599" s="106" t="s">
        <v>36</v>
      </c>
      <c r="B4599" s="106" t="s">
        <v>13</v>
      </c>
      <c r="C4599" s="107">
        <v>20911</v>
      </c>
      <c r="D4599" s="107">
        <v>41705</v>
      </c>
      <c r="E4599" s="107">
        <v>41710</v>
      </c>
      <c r="F4599" s="108">
        <v>41851</v>
      </c>
      <c r="G4599" s="109">
        <v>44000</v>
      </c>
      <c r="H4599" s="109">
        <v>178.44</v>
      </c>
      <c r="I4599" s="109">
        <v>0</v>
      </c>
      <c r="J4599" s="109">
        <f t="shared" si="71"/>
        <v>44178.44</v>
      </c>
      <c r="M4599"/>
      <c r="N4599"/>
    </row>
    <row r="4600" spans="1:14" s="102" customFormat="1" ht="18" customHeight="1" x14ac:dyDescent="0.25">
      <c r="A4600" s="106" t="s">
        <v>32</v>
      </c>
      <c r="B4600" s="106" t="s">
        <v>13</v>
      </c>
      <c r="C4600" s="107">
        <v>13762</v>
      </c>
      <c r="D4600" s="107">
        <v>42773</v>
      </c>
      <c r="E4600" s="107">
        <v>42802</v>
      </c>
      <c r="F4600" s="108">
        <v>42828</v>
      </c>
      <c r="G4600" s="109">
        <v>23500</v>
      </c>
      <c r="H4600" s="109">
        <v>35.409999999999997</v>
      </c>
      <c r="I4600" s="109">
        <v>0</v>
      </c>
      <c r="J4600" s="109">
        <f t="shared" si="71"/>
        <v>23535.41</v>
      </c>
      <c r="M4600"/>
      <c r="N4600"/>
    </row>
    <row r="4601" spans="1:14" s="102" customFormat="1" ht="18" customHeight="1" x14ac:dyDescent="0.25">
      <c r="A4601" s="106" t="s">
        <v>32</v>
      </c>
      <c r="B4601" s="106" t="s">
        <v>13</v>
      </c>
      <c r="C4601" s="107">
        <v>12206</v>
      </c>
      <c r="D4601" s="107">
        <v>41924</v>
      </c>
      <c r="E4601" s="107">
        <v>41927</v>
      </c>
      <c r="F4601" s="108">
        <v>41942</v>
      </c>
      <c r="G4601" s="109">
        <v>15500</v>
      </c>
      <c r="H4601" s="109">
        <v>7.75</v>
      </c>
      <c r="I4601" s="109">
        <v>0</v>
      </c>
      <c r="J4601" s="109">
        <f t="shared" si="71"/>
        <v>15507.75</v>
      </c>
      <c r="M4601"/>
      <c r="N4601"/>
    </row>
    <row r="4602" spans="1:14" s="102" customFormat="1" ht="18" customHeight="1" x14ac:dyDescent="0.25">
      <c r="A4602" s="106" t="s">
        <v>32</v>
      </c>
      <c r="B4602" s="106" t="s">
        <v>13</v>
      </c>
      <c r="C4602" s="107">
        <v>18717</v>
      </c>
      <c r="D4602" s="107">
        <v>43214</v>
      </c>
      <c r="E4602" s="107">
        <v>43216</v>
      </c>
      <c r="F4602" s="108">
        <v>43235</v>
      </c>
      <c r="G4602" s="109">
        <v>29500</v>
      </c>
      <c r="H4602" s="109">
        <v>16.97</v>
      </c>
      <c r="I4602" s="109">
        <v>0</v>
      </c>
      <c r="J4602" s="109">
        <f t="shared" si="71"/>
        <v>29516.97</v>
      </c>
      <c r="M4602"/>
      <c r="N4602"/>
    </row>
    <row r="4603" spans="1:14" s="102" customFormat="1" ht="18" customHeight="1" x14ac:dyDescent="0.25">
      <c r="A4603" s="106" t="s">
        <v>32</v>
      </c>
      <c r="B4603" s="106" t="s">
        <v>13</v>
      </c>
      <c r="C4603" s="107">
        <v>18117</v>
      </c>
      <c r="D4603" s="107">
        <v>42977</v>
      </c>
      <c r="E4603" s="107">
        <v>42990</v>
      </c>
      <c r="F4603" s="108">
        <v>43069</v>
      </c>
      <c r="G4603" s="109">
        <v>57000</v>
      </c>
      <c r="H4603" s="109">
        <v>143.68</v>
      </c>
      <c r="I4603" s="109">
        <v>0</v>
      </c>
      <c r="J4603" s="109">
        <f t="shared" si="71"/>
        <v>57143.68</v>
      </c>
      <c r="M4603"/>
      <c r="N4603"/>
    </row>
    <row r="4604" spans="1:14" s="102" customFormat="1" ht="18" customHeight="1" x14ac:dyDescent="0.25">
      <c r="A4604" s="106" t="s">
        <v>32</v>
      </c>
      <c r="B4604" s="106" t="s">
        <v>13</v>
      </c>
      <c r="C4604" s="107">
        <v>10995</v>
      </c>
      <c r="D4604" s="107">
        <v>43257</v>
      </c>
      <c r="E4604" s="107">
        <v>43264</v>
      </c>
      <c r="F4604" s="108">
        <v>43272</v>
      </c>
      <c r="G4604" s="109">
        <v>7000</v>
      </c>
      <c r="H4604" s="109">
        <v>2.88</v>
      </c>
      <c r="I4604" s="109">
        <v>0</v>
      </c>
      <c r="J4604" s="109">
        <f t="shared" si="71"/>
        <v>7002.88</v>
      </c>
      <c r="M4604"/>
      <c r="N4604"/>
    </row>
    <row r="4605" spans="1:14" s="102" customFormat="1" ht="18" customHeight="1" x14ac:dyDescent="0.25">
      <c r="A4605" s="106" t="s">
        <v>31</v>
      </c>
      <c r="B4605" s="106" t="s">
        <v>13</v>
      </c>
      <c r="C4605" s="107">
        <v>28433</v>
      </c>
      <c r="D4605" s="107">
        <v>42175</v>
      </c>
      <c r="E4605" s="107">
        <v>42179</v>
      </c>
      <c r="F4605" s="108">
        <v>42212</v>
      </c>
      <c r="G4605" s="109">
        <v>70000</v>
      </c>
      <c r="H4605" s="109">
        <v>71.94</v>
      </c>
      <c r="I4605" s="109">
        <v>0</v>
      </c>
      <c r="J4605" s="109">
        <f t="shared" si="71"/>
        <v>70071.94</v>
      </c>
      <c r="M4605"/>
      <c r="N4605"/>
    </row>
    <row r="4606" spans="1:14" s="102" customFormat="1" ht="18" customHeight="1" x14ac:dyDescent="0.25">
      <c r="A4606" s="106" t="s">
        <v>32</v>
      </c>
      <c r="B4606" s="106" t="s">
        <v>17</v>
      </c>
      <c r="C4606" s="107">
        <v>18142</v>
      </c>
      <c r="D4606" s="107">
        <v>41718</v>
      </c>
      <c r="E4606" s="107">
        <v>41725</v>
      </c>
      <c r="F4606" s="108">
        <v>41779</v>
      </c>
      <c r="G4606" s="109">
        <v>46000</v>
      </c>
      <c r="H4606" s="109">
        <v>77.94</v>
      </c>
      <c r="I4606" s="109">
        <v>0</v>
      </c>
      <c r="J4606" s="109">
        <f t="shared" si="71"/>
        <v>46077.94</v>
      </c>
      <c r="M4606"/>
      <c r="N4606"/>
    </row>
    <row r="4607" spans="1:14" s="102" customFormat="1" ht="18" customHeight="1" x14ac:dyDescent="0.25">
      <c r="A4607" s="106" t="s">
        <v>35</v>
      </c>
      <c r="B4607" s="106" t="s">
        <v>17</v>
      </c>
      <c r="C4607" s="107">
        <v>18142</v>
      </c>
      <c r="D4607" s="107">
        <v>41718</v>
      </c>
      <c r="E4607" s="107">
        <v>41725</v>
      </c>
      <c r="F4607" s="108">
        <v>41779</v>
      </c>
      <c r="G4607" s="109">
        <v>46000</v>
      </c>
      <c r="H4607" s="109">
        <v>77.94</v>
      </c>
      <c r="I4607" s="109">
        <v>0</v>
      </c>
      <c r="J4607" s="109">
        <f t="shared" si="71"/>
        <v>46077.94</v>
      </c>
      <c r="M4607"/>
      <c r="N4607"/>
    </row>
    <row r="4608" spans="1:14" s="102" customFormat="1" ht="18" customHeight="1" x14ac:dyDescent="0.25">
      <c r="A4608" s="106" t="s">
        <v>32</v>
      </c>
      <c r="B4608" s="106" t="s">
        <v>13</v>
      </c>
      <c r="C4608" s="107">
        <v>11359</v>
      </c>
      <c r="D4608" s="107">
        <v>43274</v>
      </c>
      <c r="E4608" s="107">
        <v>43284</v>
      </c>
      <c r="F4608" s="108">
        <v>43315</v>
      </c>
      <c r="G4608" s="109">
        <v>19500</v>
      </c>
      <c r="H4608" s="109">
        <v>17.36</v>
      </c>
      <c r="I4608" s="109">
        <v>0</v>
      </c>
      <c r="J4608" s="109">
        <f t="shared" si="71"/>
        <v>19517.36</v>
      </c>
      <c r="M4608"/>
      <c r="N4608"/>
    </row>
    <row r="4609" spans="1:14" s="102" customFormat="1" ht="18" customHeight="1" x14ac:dyDescent="0.25">
      <c r="A4609" s="106" t="s">
        <v>32</v>
      </c>
      <c r="B4609" s="106" t="s">
        <v>17</v>
      </c>
      <c r="C4609" s="107">
        <v>11165</v>
      </c>
      <c r="D4609" s="107">
        <v>43435</v>
      </c>
      <c r="E4609" s="107">
        <v>43453</v>
      </c>
      <c r="F4609" s="108">
        <v>43567</v>
      </c>
      <c r="G4609" s="109">
        <v>22500</v>
      </c>
      <c r="H4609" s="109">
        <v>81.37</v>
      </c>
      <c r="I4609" s="109">
        <v>0</v>
      </c>
      <c r="J4609" s="109">
        <f t="shared" si="71"/>
        <v>22581.37</v>
      </c>
      <c r="M4609"/>
      <c r="N4609"/>
    </row>
    <row r="4610" spans="1:14" s="102" customFormat="1" ht="18" customHeight="1" x14ac:dyDescent="0.25">
      <c r="A4610" s="106" t="s">
        <v>32</v>
      </c>
      <c r="B4610" s="106" t="s">
        <v>13</v>
      </c>
      <c r="C4610" s="107">
        <v>16465</v>
      </c>
      <c r="D4610" s="107">
        <v>42357</v>
      </c>
      <c r="E4610" s="107">
        <v>42360</v>
      </c>
      <c r="F4610" s="108">
        <v>42425</v>
      </c>
      <c r="G4610" s="109">
        <v>8500</v>
      </c>
      <c r="H4610" s="109">
        <v>16.059999999999999</v>
      </c>
      <c r="I4610" s="109">
        <v>0</v>
      </c>
      <c r="J4610" s="109">
        <f t="shared" si="71"/>
        <v>8516.06</v>
      </c>
      <c r="M4610"/>
      <c r="N4610"/>
    </row>
    <row r="4611" spans="1:14" s="102" customFormat="1" ht="18" customHeight="1" x14ac:dyDescent="0.25">
      <c r="A4611" s="106" t="s">
        <v>32</v>
      </c>
      <c r="B4611" s="106" t="s">
        <v>17</v>
      </c>
      <c r="C4611" s="107">
        <v>15497</v>
      </c>
      <c r="D4611" s="107">
        <v>41761</v>
      </c>
      <c r="E4611" s="107">
        <v>41773</v>
      </c>
      <c r="F4611" s="108">
        <v>41796</v>
      </c>
      <c r="G4611" s="109">
        <v>50000</v>
      </c>
      <c r="H4611" s="109">
        <v>48.6</v>
      </c>
      <c r="I4611" s="109">
        <v>0</v>
      </c>
      <c r="J4611" s="109">
        <f t="shared" si="71"/>
        <v>50048.6</v>
      </c>
      <c r="M4611"/>
      <c r="N4611"/>
    </row>
    <row r="4612" spans="1:14" s="102" customFormat="1" ht="18" customHeight="1" x14ac:dyDescent="0.25">
      <c r="A4612" s="106" t="s">
        <v>32</v>
      </c>
      <c r="B4612" s="106" t="s">
        <v>13</v>
      </c>
      <c r="C4612" s="107">
        <v>11584</v>
      </c>
      <c r="D4612" s="107">
        <v>41921</v>
      </c>
      <c r="E4612" s="107">
        <v>41933</v>
      </c>
      <c r="F4612" s="108">
        <v>41954</v>
      </c>
      <c r="G4612" s="109">
        <v>11000</v>
      </c>
      <c r="H4612" s="109">
        <v>10.08</v>
      </c>
      <c r="I4612" s="109">
        <v>0</v>
      </c>
      <c r="J4612" s="109">
        <f t="shared" si="71"/>
        <v>11010.08</v>
      </c>
      <c r="M4612"/>
      <c r="N4612"/>
    </row>
    <row r="4613" spans="1:14" s="102" customFormat="1" ht="18" customHeight="1" x14ac:dyDescent="0.25">
      <c r="A4613" s="106" t="s">
        <v>32</v>
      </c>
      <c r="B4613" s="106" t="s">
        <v>17</v>
      </c>
      <c r="C4613" s="107">
        <v>14909</v>
      </c>
      <c r="D4613" s="107">
        <v>41991</v>
      </c>
      <c r="E4613" s="107">
        <v>42018</v>
      </c>
      <c r="F4613" s="108">
        <v>42040</v>
      </c>
      <c r="G4613" s="109">
        <v>25000</v>
      </c>
      <c r="H4613" s="109">
        <v>34.03</v>
      </c>
      <c r="I4613" s="109">
        <v>0</v>
      </c>
      <c r="J4613" s="109">
        <f t="shared" si="71"/>
        <v>25034.03</v>
      </c>
      <c r="M4613"/>
      <c r="N4613"/>
    </row>
    <row r="4614" spans="1:14" s="102" customFormat="1" ht="18" customHeight="1" x14ac:dyDescent="0.25">
      <c r="A4614" s="106" t="s">
        <v>31</v>
      </c>
      <c r="B4614" s="106" t="s">
        <v>13</v>
      </c>
      <c r="C4614" s="107">
        <v>25002</v>
      </c>
      <c r="D4614" s="107">
        <v>42504</v>
      </c>
      <c r="E4614" s="107">
        <v>42524</v>
      </c>
      <c r="F4614" s="108">
        <v>42541</v>
      </c>
      <c r="G4614" s="109">
        <v>35000</v>
      </c>
      <c r="H4614" s="109">
        <v>35.479999999999997</v>
      </c>
      <c r="I4614" s="109">
        <v>0</v>
      </c>
      <c r="J4614" s="109">
        <f t="shared" si="71"/>
        <v>35035.480000000003</v>
      </c>
      <c r="M4614"/>
      <c r="N4614"/>
    </row>
    <row r="4615" spans="1:14" s="102" customFormat="1" ht="18" customHeight="1" x14ac:dyDescent="0.25">
      <c r="A4615" s="106" t="s">
        <v>32</v>
      </c>
      <c r="B4615" s="106" t="s">
        <v>13</v>
      </c>
      <c r="C4615" s="107">
        <v>8337</v>
      </c>
      <c r="D4615" s="107">
        <v>42291</v>
      </c>
      <c r="E4615" s="107">
        <v>42297</v>
      </c>
      <c r="F4615" s="108">
        <v>42318</v>
      </c>
      <c r="G4615" s="109">
        <v>9000</v>
      </c>
      <c r="H4615" s="109">
        <v>6.76</v>
      </c>
      <c r="I4615" s="109">
        <v>0</v>
      </c>
      <c r="J4615" s="109">
        <f t="shared" si="71"/>
        <v>9006.76</v>
      </c>
      <c r="M4615"/>
      <c r="N4615"/>
    </row>
    <row r="4616" spans="1:14" s="102" customFormat="1" ht="18" customHeight="1" x14ac:dyDescent="0.25">
      <c r="A4616" s="106" t="s">
        <v>32</v>
      </c>
      <c r="B4616" s="106" t="s">
        <v>13</v>
      </c>
      <c r="C4616" s="107">
        <v>15354</v>
      </c>
      <c r="D4616" s="107">
        <v>41663</v>
      </c>
      <c r="E4616" s="107">
        <v>41670</v>
      </c>
      <c r="F4616" s="108">
        <v>41684</v>
      </c>
      <c r="G4616" s="109">
        <v>65000</v>
      </c>
      <c r="H4616" s="109">
        <v>37.92</v>
      </c>
      <c r="I4616" s="109">
        <v>0</v>
      </c>
      <c r="J4616" s="109">
        <f t="shared" si="71"/>
        <v>65037.919999999998</v>
      </c>
      <c r="M4616"/>
      <c r="N4616"/>
    </row>
    <row r="4617" spans="1:14" s="102" customFormat="1" ht="18" customHeight="1" x14ac:dyDescent="0.25">
      <c r="A4617" s="106" t="s">
        <v>32</v>
      </c>
      <c r="B4617" s="106" t="s">
        <v>13</v>
      </c>
      <c r="C4617" s="107">
        <v>14055</v>
      </c>
      <c r="D4617" s="107">
        <v>42661</v>
      </c>
      <c r="E4617" s="107">
        <v>42684</v>
      </c>
      <c r="F4617" s="108">
        <v>42702</v>
      </c>
      <c r="G4617" s="109">
        <v>17000</v>
      </c>
      <c r="H4617" s="109">
        <v>19.100000000000001</v>
      </c>
      <c r="I4617" s="109">
        <v>0</v>
      </c>
      <c r="J4617" s="109">
        <f t="shared" ref="J4617:J4680" si="72">+G4617+H4617+I4617</f>
        <v>17019.099999999999</v>
      </c>
      <c r="M4617"/>
      <c r="N4617"/>
    </row>
    <row r="4618" spans="1:14" s="102" customFormat="1" ht="18" customHeight="1" x14ac:dyDescent="0.25">
      <c r="A4618" s="106" t="s">
        <v>31</v>
      </c>
      <c r="B4618" s="106" t="s">
        <v>13</v>
      </c>
      <c r="C4618" s="107">
        <v>21453</v>
      </c>
      <c r="D4618" s="107">
        <v>42588</v>
      </c>
      <c r="E4618" s="107">
        <v>42598</v>
      </c>
      <c r="F4618" s="108">
        <v>42614</v>
      </c>
      <c r="G4618" s="109">
        <v>101000</v>
      </c>
      <c r="H4618" s="109">
        <v>71.95</v>
      </c>
      <c r="I4618" s="109">
        <v>0</v>
      </c>
      <c r="J4618" s="109">
        <f t="shared" si="72"/>
        <v>101071.95</v>
      </c>
      <c r="M4618"/>
      <c r="N4618"/>
    </row>
    <row r="4619" spans="1:14" s="102" customFormat="1" ht="18" customHeight="1" x14ac:dyDescent="0.25">
      <c r="A4619" s="106" t="s">
        <v>33</v>
      </c>
      <c r="B4619" s="106" t="s">
        <v>13</v>
      </c>
      <c r="C4619" s="107">
        <v>21453</v>
      </c>
      <c r="D4619" s="107">
        <v>42588</v>
      </c>
      <c r="E4619" s="107">
        <v>42598</v>
      </c>
      <c r="F4619" s="108">
        <v>42614</v>
      </c>
      <c r="G4619" s="109">
        <v>101000</v>
      </c>
      <c r="H4619" s="109">
        <v>71.95</v>
      </c>
      <c r="I4619" s="109">
        <v>0</v>
      </c>
      <c r="J4619" s="109">
        <f t="shared" si="72"/>
        <v>101071.95</v>
      </c>
      <c r="M4619"/>
      <c r="N4619"/>
    </row>
    <row r="4620" spans="1:14" s="102" customFormat="1" ht="18" customHeight="1" x14ac:dyDescent="0.25">
      <c r="A4620" s="106" t="s">
        <v>170</v>
      </c>
      <c r="B4620" s="106" t="s">
        <v>13</v>
      </c>
      <c r="C4620" s="107">
        <v>21453</v>
      </c>
      <c r="D4620" s="107">
        <v>42588</v>
      </c>
      <c r="E4620" s="107">
        <v>42598</v>
      </c>
      <c r="F4620" s="108">
        <v>42614</v>
      </c>
      <c r="G4620" s="109">
        <v>303000</v>
      </c>
      <c r="H4620" s="109">
        <v>215.84</v>
      </c>
      <c r="I4620" s="109">
        <v>0</v>
      </c>
      <c r="J4620" s="109">
        <f t="shared" si="72"/>
        <v>303215.84000000003</v>
      </c>
      <c r="M4620"/>
      <c r="N4620"/>
    </row>
    <row r="4621" spans="1:14" s="102" customFormat="1" ht="18" customHeight="1" x14ac:dyDescent="0.25">
      <c r="A4621" s="106" t="s">
        <v>32</v>
      </c>
      <c r="B4621" s="106" t="s">
        <v>13</v>
      </c>
      <c r="C4621" s="107">
        <v>14330</v>
      </c>
      <c r="D4621" s="107">
        <v>43147</v>
      </c>
      <c r="E4621" s="107">
        <v>43151</v>
      </c>
      <c r="F4621" s="108">
        <v>43168</v>
      </c>
      <c r="G4621" s="109">
        <v>34500</v>
      </c>
      <c r="H4621" s="109">
        <v>19.850000000000001</v>
      </c>
      <c r="I4621" s="109">
        <v>0</v>
      </c>
      <c r="J4621" s="109">
        <f t="shared" si="72"/>
        <v>34519.85</v>
      </c>
      <c r="M4621"/>
      <c r="N4621"/>
    </row>
    <row r="4622" spans="1:14" s="102" customFormat="1" ht="18" customHeight="1" x14ac:dyDescent="0.25">
      <c r="A4622" s="106" t="s">
        <v>32</v>
      </c>
      <c r="B4622" s="106" t="s">
        <v>13</v>
      </c>
      <c r="C4622" s="107">
        <v>7335</v>
      </c>
      <c r="D4622" s="107">
        <v>41729</v>
      </c>
      <c r="E4622" s="107">
        <v>41750</v>
      </c>
      <c r="F4622" s="108">
        <v>41796</v>
      </c>
      <c r="G4622" s="109">
        <v>20000</v>
      </c>
      <c r="H4622" s="109">
        <v>37.22</v>
      </c>
      <c r="I4622" s="109">
        <v>0</v>
      </c>
      <c r="J4622" s="109">
        <f t="shared" si="72"/>
        <v>20037.22</v>
      </c>
      <c r="M4622"/>
      <c r="N4622"/>
    </row>
    <row r="4623" spans="1:14" s="102" customFormat="1" ht="18" customHeight="1" x14ac:dyDescent="0.25">
      <c r="A4623" s="106" t="s">
        <v>37</v>
      </c>
      <c r="B4623" s="106" t="s">
        <v>13</v>
      </c>
      <c r="C4623" s="107">
        <v>21704</v>
      </c>
      <c r="D4623" s="107">
        <v>42079</v>
      </c>
      <c r="E4623" s="107">
        <v>42083</v>
      </c>
      <c r="F4623" s="108">
        <v>42088</v>
      </c>
      <c r="G4623" s="109">
        <v>20000</v>
      </c>
      <c r="H4623" s="109">
        <v>5</v>
      </c>
      <c r="I4623" s="109">
        <v>0</v>
      </c>
      <c r="J4623" s="109">
        <f t="shared" si="72"/>
        <v>20005</v>
      </c>
      <c r="M4623"/>
      <c r="N4623"/>
    </row>
    <row r="4624" spans="1:14" s="102" customFormat="1" ht="18" customHeight="1" x14ac:dyDescent="0.25">
      <c r="A4624" s="106" t="s">
        <v>32</v>
      </c>
      <c r="B4624" s="106" t="s">
        <v>13</v>
      </c>
      <c r="C4624" s="107">
        <v>18245</v>
      </c>
      <c r="D4624" s="107">
        <v>42974</v>
      </c>
      <c r="E4624" s="107">
        <v>42976</v>
      </c>
      <c r="F4624" s="108">
        <v>43181</v>
      </c>
      <c r="G4624" s="109">
        <v>17000</v>
      </c>
      <c r="H4624" s="109">
        <v>96.41</v>
      </c>
      <c r="I4624" s="109">
        <v>0</v>
      </c>
      <c r="J4624" s="109">
        <f t="shared" si="72"/>
        <v>17096.41</v>
      </c>
      <c r="M4624"/>
      <c r="N4624"/>
    </row>
    <row r="4625" spans="1:14" s="102" customFormat="1" ht="18" customHeight="1" x14ac:dyDescent="0.25">
      <c r="A4625" s="106" t="s">
        <v>37</v>
      </c>
      <c r="B4625" s="106" t="s">
        <v>17</v>
      </c>
      <c r="C4625" s="107">
        <v>22181</v>
      </c>
      <c r="D4625" s="107">
        <v>42302</v>
      </c>
      <c r="E4625" s="107">
        <v>42338</v>
      </c>
      <c r="F4625" s="108">
        <v>42338</v>
      </c>
      <c r="G4625" s="109">
        <v>20000</v>
      </c>
      <c r="H4625" s="109">
        <v>20</v>
      </c>
      <c r="I4625" s="109">
        <v>0</v>
      </c>
      <c r="J4625" s="109">
        <f t="shared" si="72"/>
        <v>20020</v>
      </c>
      <c r="M4625"/>
      <c r="N4625"/>
    </row>
    <row r="4626" spans="1:14" s="102" customFormat="1" ht="18" customHeight="1" x14ac:dyDescent="0.25">
      <c r="A4626" s="106" t="s">
        <v>40</v>
      </c>
      <c r="B4626" s="106" t="s">
        <v>13</v>
      </c>
      <c r="C4626" s="107">
        <v>33593</v>
      </c>
      <c r="D4626" s="107">
        <v>42124</v>
      </c>
      <c r="E4626" s="107">
        <v>42199</v>
      </c>
      <c r="F4626" s="108">
        <v>42208</v>
      </c>
      <c r="G4626" s="109">
        <v>10000</v>
      </c>
      <c r="H4626" s="109">
        <f>11.67+11.67</f>
        <v>23.34</v>
      </c>
      <c r="I4626" s="109">
        <v>0</v>
      </c>
      <c r="J4626" s="109">
        <f t="shared" si="72"/>
        <v>10023.34</v>
      </c>
      <c r="M4626"/>
      <c r="N4626"/>
    </row>
    <row r="4627" spans="1:14" s="102" customFormat="1" ht="18" customHeight="1" x14ac:dyDescent="0.25">
      <c r="A4627" s="106" t="s">
        <v>32</v>
      </c>
      <c r="B4627" s="106" t="s">
        <v>13</v>
      </c>
      <c r="C4627" s="107">
        <v>7798</v>
      </c>
      <c r="D4627" s="107">
        <v>42829</v>
      </c>
      <c r="E4627" s="107">
        <v>42844</v>
      </c>
      <c r="F4627" s="108">
        <v>42874</v>
      </c>
      <c r="G4627" s="109">
        <v>9500</v>
      </c>
      <c r="H4627" s="109">
        <v>11.71</v>
      </c>
      <c r="I4627" s="109">
        <v>0</v>
      </c>
      <c r="J4627" s="109">
        <f t="shared" si="72"/>
        <v>9511.7099999999991</v>
      </c>
      <c r="M4627"/>
      <c r="N4627"/>
    </row>
    <row r="4628" spans="1:14" s="102" customFormat="1" ht="18" customHeight="1" x14ac:dyDescent="0.25">
      <c r="A4628" s="106" t="s">
        <v>32</v>
      </c>
      <c r="B4628" s="106" t="s">
        <v>13</v>
      </c>
      <c r="C4628" s="107">
        <v>12080</v>
      </c>
      <c r="D4628" s="107">
        <v>42111</v>
      </c>
      <c r="E4628" s="107">
        <v>42123</v>
      </c>
      <c r="F4628" s="108">
        <v>42136</v>
      </c>
      <c r="G4628" s="109">
        <v>13500</v>
      </c>
      <c r="H4628" s="109">
        <v>9.3800000000000008</v>
      </c>
      <c r="I4628" s="109">
        <v>0</v>
      </c>
      <c r="J4628" s="109">
        <f t="shared" si="72"/>
        <v>13509.38</v>
      </c>
      <c r="M4628"/>
      <c r="N4628"/>
    </row>
    <row r="4629" spans="1:14" s="102" customFormat="1" ht="18" customHeight="1" x14ac:dyDescent="0.25">
      <c r="A4629" s="106" t="s">
        <v>32</v>
      </c>
      <c r="B4629" s="106" t="s">
        <v>17</v>
      </c>
      <c r="C4629" s="107">
        <v>9215</v>
      </c>
      <c r="D4629" s="107">
        <v>43124</v>
      </c>
      <c r="E4629" s="107">
        <v>43137</v>
      </c>
      <c r="F4629" s="108">
        <v>43152</v>
      </c>
      <c r="G4629" s="109">
        <v>10500</v>
      </c>
      <c r="H4629" s="109">
        <v>7.47</v>
      </c>
      <c r="I4629" s="109">
        <v>0</v>
      </c>
      <c r="J4629" s="109">
        <f t="shared" si="72"/>
        <v>10507.47</v>
      </c>
      <c r="M4629"/>
      <c r="N4629"/>
    </row>
    <row r="4630" spans="1:14" s="102" customFormat="1" ht="18" customHeight="1" x14ac:dyDescent="0.25">
      <c r="A4630" s="106" t="s">
        <v>32</v>
      </c>
      <c r="B4630" s="106" t="s">
        <v>17</v>
      </c>
      <c r="C4630" s="107">
        <v>10974</v>
      </c>
      <c r="D4630" s="107">
        <v>41852</v>
      </c>
      <c r="E4630" s="107">
        <v>41858</v>
      </c>
      <c r="F4630" s="108">
        <v>41894</v>
      </c>
      <c r="G4630" s="109">
        <v>16500</v>
      </c>
      <c r="H4630" s="109">
        <v>19.260000000000002</v>
      </c>
      <c r="I4630" s="109">
        <v>0</v>
      </c>
      <c r="J4630" s="109">
        <f t="shared" si="72"/>
        <v>16519.259999999998</v>
      </c>
      <c r="M4630"/>
      <c r="N4630"/>
    </row>
    <row r="4631" spans="1:14" s="102" customFormat="1" ht="18" customHeight="1" x14ac:dyDescent="0.25">
      <c r="A4631" s="106" t="s">
        <v>32</v>
      </c>
      <c r="B4631" s="106" t="s">
        <v>17</v>
      </c>
      <c r="C4631" s="107">
        <v>13790</v>
      </c>
      <c r="D4631" s="107">
        <v>41963</v>
      </c>
      <c r="E4631" s="107">
        <v>41984</v>
      </c>
      <c r="F4631" s="108">
        <v>42009</v>
      </c>
      <c r="G4631" s="109">
        <v>14500</v>
      </c>
      <c r="H4631" s="109">
        <v>18.53</v>
      </c>
      <c r="I4631" s="109">
        <v>0</v>
      </c>
      <c r="J4631" s="109">
        <f t="shared" si="72"/>
        <v>14518.53</v>
      </c>
      <c r="M4631"/>
      <c r="N4631"/>
    </row>
    <row r="4632" spans="1:14" s="102" customFormat="1" ht="18" customHeight="1" x14ac:dyDescent="0.25">
      <c r="A4632" s="106" t="s">
        <v>32</v>
      </c>
      <c r="B4632" s="106" t="s">
        <v>13</v>
      </c>
      <c r="C4632" s="107">
        <v>12129</v>
      </c>
      <c r="D4632" s="107">
        <v>42922</v>
      </c>
      <c r="E4632" s="107">
        <v>42943</v>
      </c>
      <c r="F4632" s="108">
        <v>42954</v>
      </c>
      <c r="G4632" s="109">
        <v>18500</v>
      </c>
      <c r="H4632" s="109">
        <v>16.22</v>
      </c>
      <c r="I4632" s="109">
        <v>0</v>
      </c>
      <c r="J4632" s="109">
        <f t="shared" si="72"/>
        <v>18516.22</v>
      </c>
      <c r="M4632"/>
      <c r="N4632"/>
    </row>
    <row r="4633" spans="1:14" s="102" customFormat="1" ht="18" customHeight="1" x14ac:dyDescent="0.25">
      <c r="A4633" s="106" t="s">
        <v>32</v>
      </c>
      <c r="B4633" s="106" t="s">
        <v>17</v>
      </c>
      <c r="C4633" s="107">
        <v>9552</v>
      </c>
      <c r="D4633" s="107">
        <v>43304</v>
      </c>
      <c r="E4633" s="107">
        <v>43315</v>
      </c>
      <c r="F4633" s="108">
        <v>43374</v>
      </c>
      <c r="G4633" s="109">
        <v>9500</v>
      </c>
      <c r="H4633" s="109">
        <v>18.22</v>
      </c>
      <c r="I4633" s="109">
        <v>0</v>
      </c>
      <c r="J4633" s="109">
        <f t="shared" si="72"/>
        <v>9518.2199999999993</v>
      </c>
      <c r="M4633"/>
      <c r="N4633"/>
    </row>
    <row r="4634" spans="1:14" s="102" customFormat="1" ht="18" customHeight="1" x14ac:dyDescent="0.25">
      <c r="A4634" s="106" t="s">
        <v>32</v>
      </c>
      <c r="B4634" s="106" t="s">
        <v>13</v>
      </c>
      <c r="C4634" s="107">
        <v>12339</v>
      </c>
      <c r="D4634" s="107">
        <v>43424</v>
      </c>
      <c r="E4634" s="107">
        <v>43431</v>
      </c>
      <c r="F4634" s="108">
        <v>43440</v>
      </c>
      <c r="G4634" s="109">
        <v>14000</v>
      </c>
      <c r="H4634" s="109">
        <v>6.14</v>
      </c>
      <c r="I4634" s="109">
        <v>0</v>
      </c>
      <c r="J4634" s="109">
        <f t="shared" si="72"/>
        <v>14006.14</v>
      </c>
      <c r="M4634"/>
      <c r="N4634"/>
    </row>
    <row r="4635" spans="1:14" s="102" customFormat="1" ht="18" customHeight="1" x14ac:dyDescent="0.25">
      <c r="A4635" s="106" t="s">
        <v>32</v>
      </c>
      <c r="B4635" s="106" t="s">
        <v>13</v>
      </c>
      <c r="C4635" s="107">
        <v>15978</v>
      </c>
      <c r="D4635" s="107">
        <v>42277</v>
      </c>
      <c r="E4635" s="107">
        <v>42284</v>
      </c>
      <c r="F4635" s="108">
        <v>42314</v>
      </c>
      <c r="G4635" s="109">
        <v>21000</v>
      </c>
      <c r="H4635" s="109">
        <v>21.6</v>
      </c>
      <c r="I4635" s="109">
        <v>0</v>
      </c>
      <c r="J4635" s="109">
        <f t="shared" si="72"/>
        <v>21021.599999999999</v>
      </c>
      <c r="M4635"/>
      <c r="N4635"/>
    </row>
    <row r="4636" spans="1:14" s="102" customFormat="1" ht="18" customHeight="1" x14ac:dyDescent="0.25">
      <c r="A4636" s="106" t="s">
        <v>31</v>
      </c>
      <c r="B4636" s="106" t="s">
        <v>13</v>
      </c>
      <c r="C4636" s="107">
        <v>27989</v>
      </c>
      <c r="D4636" s="107">
        <v>42624</v>
      </c>
      <c r="E4636" s="107">
        <v>42639</v>
      </c>
      <c r="F4636" s="108">
        <v>42705</v>
      </c>
      <c r="G4636" s="109">
        <v>45000</v>
      </c>
      <c r="H4636" s="109">
        <v>99.86</v>
      </c>
      <c r="I4636" s="109">
        <v>0</v>
      </c>
      <c r="J4636" s="109">
        <f t="shared" si="72"/>
        <v>45099.86</v>
      </c>
      <c r="M4636"/>
      <c r="N4636"/>
    </row>
    <row r="4637" spans="1:14" s="102" customFormat="1" ht="18" customHeight="1" x14ac:dyDescent="0.25">
      <c r="A4637" s="106" t="s">
        <v>33</v>
      </c>
      <c r="B4637" s="106" t="s">
        <v>13</v>
      </c>
      <c r="C4637" s="107">
        <v>27989</v>
      </c>
      <c r="D4637" s="107">
        <v>42624</v>
      </c>
      <c r="E4637" s="107">
        <v>42639</v>
      </c>
      <c r="F4637" s="108">
        <v>42705</v>
      </c>
      <c r="G4637" s="109">
        <v>45000</v>
      </c>
      <c r="H4637" s="109">
        <v>99.86</v>
      </c>
      <c r="I4637" s="109">
        <v>0</v>
      </c>
      <c r="J4637" s="109">
        <f t="shared" si="72"/>
        <v>45099.86</v>
      </c>
      <c r="M4637"/>
      <c r="N4637"/>
    </row>
    <row r="4638" spans="1:14" s="102" customFormat="1" ht="18" customHeight="1" x14ac:dyDescent="0.25">
      <c r="A4638" s="106" t="s">
        <v>170</v>
      </c>
      <c r="B4638" s="106" t="s">
        <v>13</v>
      </c>
      <c r="C4638" s="107">
        <v>27989</v>
      </c>
      <c r="D4638" s="107">
        <v>42624</v>
      </c>
      <c r="E4638" s="107">
        <v>42639</v>
      </c>
      <c r="F4638" s="108">
        <v>42705</v>
      </c>
      <c r="G4638" s="109">
        <v>135000</v>
      </c>
      <c r="H4638" s="109">
        <v>299.58999999999997</v>
      </c>
      <c r="I4638" s="109">
        <v>0</v>
      </c>
      <c r="J4638" s="109">
        <f t="shared" si="72"/>
        <v>135299.59</v>
      </c>
      <c r="M4638"/>
      <c r="N4638"/>
    </row>
    <row r="4639" spans="1:14" s="102" customFormat="1" ht="18" customHeight="1" x14ac:dyDescent="0.25">
      <c r="A4639" s="106" t="s">
        <v>32</v>
      </c>
      <c r="B4639" s="106" t="s">
        <v>17</v>
      </c>
      <c r="C4639" s="107">
        <v>14172</v>
      </c>
      <c r="D4639" s="107">
        <v>41934</v>
      </c>
      <c r="E4639" s="107">
        <v>41946</v>
      </c>
      <c r="F4639" s="108">
        <v>41995</v>
      </c>
      <c r="G4639" s="109">
        <v>25000</v>
      </c>
      <c r="H4639" s="109">
        <v>40.28</v>
      </c>
      <c r="I4639" s="109">
        <v>0</v>
      </c>
      <c r="J4639" s="109">
        <f t="shared" si="72"/>
        <v>25040.28</v>
      </c>
      <c r="M4639"/>
      <c r="N4639"/>
    </row>
    <row r="4640" spans="1:14" s="102" customFormat="1" ht="18" customHeight="1" x14ac:dyDescent="0.25">
      <c r="A4640" s="106" t="s">
        <v>31</v>
      </c>
      <c r="B4640" s="106" t="s">
        <v>13</v>
      </c>
      <c r="C4640" s="107">
        <v>26835</v>
      </c>
      <c r="D4640" s="107">
        <v>41730</v>
      </c>
      <c r="E4640" s="107">
        <v>41732</v>
      </c>
      <c r="F4640" s="108">
        <v>41779</v>
      </c>
      <c r="G4640" s="109">
        <v>46000</v>
      </c>
      <c r="H4640" s="109">
        <v>62.62</v>
      </c>
      <c r="I4640" s="109">
        <v>0</v>
      </c>
      <c r="J4640" s="109">
        <f t="shared" si="72"/>
        <v>46062.62</v>
      </c>
      <c r="M4640"/>
      <c r="N4640"/>
    </row>
    <row r="4641" spans="1:14" s="102" customFormat="1" ht="18" customHeight="1" x14ac:dyDescent="0.25">
      <c r="A4641" s="106" t="s">
        <v>33</v>
      </c>
      <c r="B4641" s="106" t="s">
        <v>13</v>
      </c>
      <c r="C4641" s="107">
        <v>26835</v>
      </c>
      <c r="D4641" s="107">
        <v>41730</v>
      </c>
      <c r="E4641" s="107">
        <v>41732</v>
      </c>
      <c r="F4641" s="108">
        <v>41779</v>
      </c>
      <c r="G4641" s="109">
        <v>46000</v>
      </c>
      <c r="H4641" s="109">
        <v>62.62</v>
      </c>
      <c r="I4641" s="109">
        <v>0</v>
      </c>
      <c r="J4641" s="109">
        <f t="shared" si="72"/>
        <v>46062.62</v>
      </c>
      <c r="M4641"/>
      <c r="N4641"/>
    </row>
    <row r="4642" spans="1:14" s="102" customFormat="1" ht="18" customHeight="1" x14ac:dyDescent="0.25">
      <c r="A4642" s="106" t="s">
        <v>170</v>
      </c>
      <c r="B4642" s="106" t="s">
        <v>13</v>
      </c>
      <c r="C4642" s="107">
        <v>26835</v>
      </c>
      <c r="D4642" s="107">
        <v>41730</v>
      </c>
      <c r="E4642" s="107">
        <v>41732</v>
      </c>
      <c r="F4642" s="108">
        <v>41779</v>
      </c>
      <c r="G4642" s="109">
        <v>46000</v>
      </c>
      <c r="H4642" s="109">
        <v>62.62</v>
      </c>
      <c r="I4642" s="109">
        <v>0</v>
      </c>
      <c r="J4642" s="109">
        <f t="shared" si="72"/>
        <v>46062.62</v>
      </c>
      <c r="M4642"/>
      <c r="N4642"/>
    </row>
    <row r="4643" spans="1:14" s="102" customFormat="1" ht="18" customHeight="1" x14ac:dyDescent="0.25">
      <c r="A4643" s="106" t="s">
        <v>37</v>
      </c>
      <c r="B4643" s="106" t="s">
        <v>13</v>
      </c>
      <c r="C4643" s="107">
        <v>28082</v>
      </c>
      <c r="D4643" s="107">
        <v>43015</v>
      </c>
      <c r="E4643" s="107">
        <v>43076</v>
      </c>
      <c r="F4643" s="108">
        <v>43076</v>
      </c>
      <c r="G4643" s="109">
        <v>20000</v>
      </c>
      <c r="H4643" s="109">
        <f>16.71+16.71</f>
        <v>33.42</v>
      </c>
      <c r="I4643" s="109">
        <v>0</v>
      </c>
      <c r="J4643" s="109">
        <f t="shared" si="72"/>
        <v>20033.419999999998</v>
      </c>
      <c r="M4643"/>
      <c r="N4643"/>
    </row>
    <row r="4644" spans="1:14" s="102" customFormat="1" ht="18" customHeight="1" x14ac:dyDescent="0.25">
      <c r="A4644" s="106" t="s">
        <v>32</v>
      </c>
      <c r="B4644" s="106" t="s">
        <v>17</v>
      </c>
      <c r="C4644" s="107">
        <v>8519</v>
      </c>
      <c r="D4644" s="107">
        <v>42355</v>
      </c>
      <c r="E4644" s="107">
        <v>42374</v>
      </c>
      <c r="F4644" s="108">
        <v>42391</v>
      </c>
      <c r="G4644" s="109">
        <v>11500</v>
      </c>
      <c r="H4644" s="109">
        <v>11.5</v>
      </c>
      <c r="I4644" s="109">
        <v>0</v>
      </c>
      <c r="J4644" s="109">
        <f t="shared" si="72"/>
        <v>11511.5</v>
      </c>
      <c r="M4644"/>
      <c r="N4644"/>
    </row>
    <row r="4645" spans="1:14" s="102" customFormat="1" ht="18" customHeight="1" x14ac:dyDescent="0.25">
      <c r="A4645" s="106" t="s">
        <v>37</v>
      </c>
      <c r="B4645" s="106" t="s">
        <v>17</v>
      </c>
      <c r="C4645" s="107">
        <v>19904</v>
      </c>
      <c r="D4645" s="107">
        <v>42730</v>
      </c>
      <c r="E4645" s="107">
        <v>42748</v>
      </c>
      <c r="F4645" s="108">
        <v>42870</v>
      </c>
      <c r="G4645" s="109">
        <v>20000</v>
      </c>
      <c r="H4645" s="109">
        <f>38.36+38.36</f>
        <v>76.72</v>
      </c>
      <c r="I4645" s="109">
        <v>0</v>
      </c>
      <c r="J4645" s="109">
        <f t="shared" si="72"/>
        <v>20076.72</v>
      </c>
      <c r="M4645"/>
      <c r="N4645"/>
    </row>
    <row r="4646" spans="1:14" s="102" customFormat="1" ht="18" customHeight="1" x14ac:dyDescent="0.25">
      <c r="A4646" s="106" t="s">
        <v>32</v>
      </c>
      <c r="B4646" s="106" t="s">
        <v>13</v>
      </c>
      <c r="C4646" s="107">
        <v>13022</v>
      </c>
      <c r="D4646" s="107">
        <v>42462</v>
      </c>
      <c r="E4646" s="107">
        <v>42467</v>
      </c>
      <c r="F4646" s="108">
        <v>42479</v>
      </c>
      <c r="G4646" s="109">
        <v>20500</v>
      </c>
      <c r="H4646" s="109">
        <v>9.5500000000000007</v>
      </c>
      <c r="I4646" s="109">
        <v>0</v>
      </c>
      <c r="J4646" s="109">
        <f t="shared" si="72"/>
        <v>20509.55</v>
      </c>
      <c r="M4646"/>
      <c r="N4646"/>
    </row>
    <row r="4647" spans="1:14" s="102" customFormat="1" ht="18" customHeight="1" x14ac:dyDescent="0.25">
      <c r="A4647" s="106" t="s">
        <v>32</v>
      </c>
      <c r="B4647" s="106" t="s">
        <v>17</v>
      </c>
      <c r="C4647" s="107">
        <v>12531</v>
      </c>
      <c r="D4647" s="107">
        <v>41780</v>
      </c>
      <c r="E4647" s="107">
        <v>41794</v>
      </c>
      <c r="F4647" s="108">
        <v>41821</v>
      </c>
      <c r="G4647" s="109">
        <v>15000</v>
      </c>
      <c r="H4647" s="109">
        <v>17.079999999999998</v>
      </c>
      <c r="I4647" s="109">
        <v>0</v>
      </c>
      <c r="J4647" s="109">
        <f t="shared" si="72"/>
        <v>15017.08</v>
      </c>
      <c r="M4647"/>
      <c r="N4647"/>
    </row>
    <row r="4648" spans="1:14" s="102" customFormat="1" ht="18" customHeight="1" x14ac:dyDescent="0.25">
      <c r="A4648" s="106" t="s">
        <v>31</v>
      </c>
      <c r="B4648" s="106" t="s">
        <v>13</v>
      </c>
      <c r="C4648" s="107">
        <v>20902</v>
      </c>
      <c r="D4648" s="107">
        <v>41805</v>
      </c>
      <c r="E4648" s="107">
        <v>41808</v>
      </c>
      <c r="F4648" s="108">
        <v>41914</v>
      </c>
      <c r="G4648" s="109">
        <v>51000</v>
      </c>
      <c r="H4648" s="109">
        <v>154.41999999999999</v>
      </c>
      <c r="I4648" s="109">
        <v>0</v>
      </c>
      <c r="J4648" s="109">
        <f t="shared" si="72"/>
        <v>51154.42</v>
      </c>
      <c r="M4648"/>
      <c r="N4648"/>
    </row>
    <row r="4649" spans="1:14" s="102" customFormat="1" ht="18" customHeight="1" x14ac:dyDescent="0.25">
      <c r="A4649" s="106" t="s">
        <v>32</v>
      </c>
      <c r="B4649" s="106" t="s">
        <v>13</v>
      </c>
      <c r="C4649" s="107">
        <v>17473</v>
      </c>
      <c r="D4649" s="107">
        <v>42329</v>
      </c>
      <c r="E4649" s="107">
        <v>42339</v>
      </c>
      <c r="F4649" s="108">
        <v>42349</v>
      </c>
      <c r="G4649" s="109">
        <v>22000</v>
      </c>
      <c r="H4649" s="109">
        <v>12.22</v>
      </c>
      <c r="I4649" s="109">
        <v>0</v>
      </c>
      <c r="J4649" s="109">
        <f t="shared" si="72"/>
        <v>22012.22</v>
      </c>
      <c r="M4649"/>
      <c r="N4649"/>
    </row>
    <row r="4650" spans="1:14" s="102" customFormat="1" ht="18" customHeight="1" x14ac:dyDescent="0.25">
      <c r="A4650" s="106" t="s">
        <v>32</v>
      </c>
      <c r="B4650" s="106" t="s">
        <v>13</v>
      </c>
      <c r="C4650" s="107">
        <v>14729</v>
      </c>
      <c r="D4650" s="107">
        <v>42527</v>
      </c>
      <c r="E4650" s="107">
        <v>42564</v>
      </c>
      <c r="F4650" s="108">
        <v>42635</v>
      </c>
      <c r="G4650" s="109">
        <v>24500</v>
      </c>
      <c r="H4650" s="109">
        <v>72.489999999999995</v>
      </c>
      <c r="I4650" s="109">
        <v>0</v>
      </c>
      <c r="J4650" s="109">
        <f t="shared" si="72"/>
        <v>24572.49</v>
      </c>
      <c r="M4650"/>
      <c r="N4650"/>
    </row>
    <row r="4651" spans="1:14" s="102" customFormat="1" ht="18" customHeight="1" x14ac:dyDescent="0.25">
      <c r="A4651" s="106" t="s">
        <v>32</v>
      </c>
      <c r="B4651" s="106" t="s">
        <v>17</v>
      </c>
      <c r="C4651" s="107">
        <v>11523</v>
      </c>
      <c r="D4651" s="107">
        <v>43309</v>
      </c>
      <c r="E4651" s="107">
        <v>43335</v>
      </c>
      <c r="F4651" s="108">
        <v>43349</v>
      </c>
      <c r="G4651" s="109">
        <v>20500</v>
      </c>
      <c r="H4651" s="109">
        <v>20.22</v>
      </c>
      <c r="I4651" s="109">
        <v>0</v>
      </c>
      <c r="J4651" s="109">
        <f t="shared" si="72"/>
        <v>20520.22</v>
      </c>
      <c r="M4651"/>
      <c r="N4651"/>
    </row>
    <row r="4652" spans="1:14" s="102" customFormat="1" ht="18" customHeight="1" x14ac:dyDescent="0.25">
      <c r="A4652" s="106" t="s">
        <v>32</v>
      </c>
      <c r="B4652" s="106" t="s">
        <v>13</v>
      </c>
      <c r="C4652" s="107">
        <v>15037</v>
      </c>
      <c r="D4652" s="107">
        <v>41645</v>
      </c>
      <c r="E4652" s="107">
        <v>41649</v>
      </c>
      <c r="F4652" s="108">
        <v>41666</v>
      </c>
      <c r="G4652" s="109">
        <v>33500</v>
      </c>
      <c r="H4652" s="109">
        <v>19.54</v>
      </c>
      <c r="I4652" s="109">
        <v>0</v>
      </c>
      <c r="J4652" s="109">
        <f t="shared" si="72"/>
        <v>33519.54</v>
      </c>
      <c r="M4652"/>
      <c r="N4652"/>
    </row>
    <row r="4653" spans="1:14" s="102" customFormat="1" ht="18" customHeight="1" x14ac:dyDescent="0.25">
      <c r="A4653" s="106" t="s">
        <v>32</v>
      </c>
      <c r="B4653" s="106" t="s">
        <v>17</v>
      </c>
      <c r="C4653" s="107">
        <v>12725</v>
      </c>
      <c r="D4653" s="107">
        <v>42614</v>
      </c>
      <c r="E4653" s="107">
        <v>42635</v>
      </c>
      <c r="F4653" s="108">
        <v>42844</v>
      </c>
      <c r="G4653" s="109">
        <v>19000</v>
      </c>
      <c r="H4653" s="109">
        <v>119.72</v>
      </c>
      <c r="I4653" s="109">
        <v>0</v>
      </c>
      <c r="J4653" s="109">
        <f t="shared" si="72"/>
        <v>19119.72</v>
      </c>
      <c r="M4653"/>
      <c r="N4653"/>
    </row>
    <row r="4654" spans="1:14" s="102" customFormat="1" ht="18" customHeight="1" x14ac:dyDescent="0.25">
      <c r="A4654" s="106" t="s">
        <v>32</v>
      </c>
      <c r="B4654" s="106" t="s">
        <v>13</v>
      </c>
      <c r="C4654" s="107">
        <v>7231</v>
      </c>
      <c r="D4654" s="107">
        <v>41813</v>
      </c>
      <c r="E4654" s="107">
        <v>41829</v>
      </c>
      <c r="F4654" s="108">
        <v>41858</v>
      </c>
      <c r="G4654" s="109">
        <v>14000</v>
      </c>
      <c r="H4654" s="109">
        <v>17.5</v>
      </c>
      <c r="I4654" s="109">
        <v>0</v>
      </c>
      <c r="J4654" s="109">
        <f t="shared" si="72"/>
        <v>14017.5</v>
      </c>
      <c r="M4654"/>
      <c r="N4654"/>
    </row>
    <row r="4655" spans="1:14" s="102" customFormat="1" ht="18" customHeight="1" x14ac:dyDescent="0.25">
      <c r="A4655" s="106" t="s">
        <v>32</v>
      </c>
      <c r="B4655" s="106" t="s">
        <v>13</v>
      </c>
      <c r="C4655" s="107">
        <v>11106</v>
      </c>
      <c r="D4655" s="107">
        <v>42000</v>
      </c>
      <c r="E4655" s="107">
        <v>42003</v>
      </c>
      <c r="F4655" s="108">
        <v>42046</v>
      </c>
      <c r="G4655" s="109">
        <v>12500</v>
      </c>
      <c r="H4655" s="109">
        <v>15.96</v>
      </c>
      <c r="I4655" s="109">
        <v>0</v>
      </c>
      <c r="J4655" s="109">
        <f t="shared" si="72"/>
        <v>12515.96</v>
      </c>
      <c r="M4655"/>
      <c r="N4655"/>
    </row>
    <row r="4656" spans="1:14" s="102" customFormat="1" ht="18" customHeight="1" x14ac:dyDescent="0.25">
      <c r="A4656" s="106" t="s">
        <v>32</v>
      </c>
      <c r="B4656" s="106" t="s">
        <v>17</v>
      </c>
      <c r="C4656" s="107">
        <v>11231</v>
      </c>
      <c r="D4656" s="107">
        <v>43145</v>
      </c>
      <c r="E4656" s="107">
        <v>43164</v>
      </c>
      <c r="F4656" s="108">
        <v>43182</v>
      </c>
      <c r="G4656" s="109">
        <v>12000</v>
      </c>
      <c r="H4656" s="109">
        <v>30.41</v>
      </c>
      <c r="I4656" s="109">
        <v>0</v>
      </c>
      <c r="J4656" s="109">
        <f t="shared" si="72"/>
        <v>12030.41</v>
      </c>
      <c r="M4656"/>
      <c r="N4656"/>
    </row>
    <row r="4657" spans="1:14" s="102" customFormat="1" ht="18" customHeight="1" x14ac:dyDescent="0.25">
      <c r="A4657" s="106" t="s">
        <v>32</v>
      </c>
      <c r="B4657" s="106" t="s">
        <v>17</v>
      </c>
      <c r="C4657" s="107">
        <v>10709</v>
      </c>
      <c r="D4657" s="107">
        <v>42070</v>
      </c>
      <c r="E4657" s="107">
        <v>42087</v>
      </c>
      <c r="F4657" s="108">
        <v>42156</v>
      </c>
      <c r="G4657" s="109">
        <v>9000</v>
      </c>
      <c r="H4657" s="109">
        <v>21.52</v>
      </c>
      <c r="I4657" s="109">
        <v>0</v>
      </c>
      <c r="J4657" s="109">
        <f t="shared" si="72"/>
        <v>9021.52</v>
      </c>
      <c r="M4657"/>
      <c r="N4657"/>
    </row>
    <row r="4658" spans="1:14" s="102" customFormat="1" ht="18" customHeight="1" x14ac:dyDescent="0.25">
      <c r="A4658" s="106" t="s">
        <v>32</v>
      </c>
      <c r="B4658" s="106" t="s">
        <v>17</v>
      </c>
      <c r="C4658" s="107">
        <v>8896</v>
      </c>
      <c r="D4658" s="107">
        <v>42367</v>
      </c>
      <c r="E4658" s="107">
        <v>42374</v>
      </c>
      <c r="F4658" s="108">
        <v>42391</v>
      </c>
      <c r="G4658" s="109">
        <v>13000</v>
      </c>
      <c r="H4658" s="109">
        <v>8.67</v>
      </c>
      <c r="I4658" s="109">
        <v>0</v>
      </c>
      <c r="J4658" s="109">
        <f t="shared" si="72"/>
        <v>13008.67</v>
      </c>
      <c r="M4658"/>
      <c r="N4658"/>
    </row>
    <row r="4659" spans="1:14" s="102" customFormat="1" ht="18" customHeight="1" x14ac:dyDescent="0.25">
      <c r="A4659" s="106" t="s">
        <v>32</v>
      </c>
      <c r="B4659" s="106" t="s">
        <v>17</v>
      </c>
      <c r="C4659" s="107">
        <v>8386</v>
      </c>
      <c r="D4659" s="107">
        <v>41696</v>
      </c>
      <c r="E4659" s="107">
        <v>41703</v>
      </c>
      <c r="F4659" s="108">
        <v>41743</v>
      </c>
      <c r="G4659" s="109">
        <v>8000</v>
      </c>
      <c r="H4659" s="109">
        <v>10.45</v>
      </c>
      <c r="I4659" s="109">
        <v>0</v>
      </c>
      <c r="J4659" s="109">
        <f t="shared" si="72"/>
        <v>8010.45</v>
      </c>
      <c r="M4659"/>
      <c r="N4659"/>
    </row>
    <row r="4660" spans="1:14" s="102" customFormat="1" ht="18" customHeight="1" x14ac:dyDescent="0.25">
      <c r="A4660" s="106" t="s">
        <v>32</v>
      </c>
      <c r="B4660" s="106" t="s">
        <v>17</v>
      </c>
      <c r="C4660" s="107">
        <v>13416</v>
      </c>
      <c r="D4660" s="107">
        <v>43380</v>
      </c>
      <c r="E4660" s="107">
        <v>43390</v>
      </c>
      <c r="F4660" s="108">
        <v>43424</v>
      </c>
      <c r="G4660" s="109">
        <v>11500</v>
      </c>
      <c r="H4660" s="109">
        <v>13.23</v>
      </c>
      <c r="I4660" s="109">
        <v>0</v>
      </c>
      <c r="J4660" s="109">
        <f t="shared" si="72"/>
        <v>11513.23</v>
      </c>
      <c r="M4660"/>
      <c r="N4660"/>
    </row>
    <row r="4661" spans="1:14" s="102" customFormat="1" ht="18" customHeight="1" x14ac:dyDescent="0.25">
      <c r="A4661" s="106" t="s">
        <v>32</v>
      </c>
      <c r="B4661" s="106" t="s">
        <v>13</v>
      </c>
      <c r="C4661" s="107">
        <v>13797</v>
      </c>
      <c r="D4661" s="107">
        <v>43063</v>
      </c>
      <c r="E4661" s="107">
        <v>43082</v>
      </c>
      <c r="F4661" s="108">
        <v>43115</v>
      </c>
      <c r="G4661" s="109">
        <v>26500</v>
      </c>
      <c r="H4661" s="109">
        <v>34.119999999999997</v>
      </c>
      <c r="I4661" s="109">
        <v>0</v>
      </c>
      <c r="J4661" s="109">
        <f t="shared" si="72"/>
        <v>26534.12</v>
      </c>
      <c r="M4661"/>
      <c r="N4661"/>
    </row>
    <row r="4662" spans="1:14" s="102" customFormat="1" ht="18" customHeight="1" x14ac:dyDescent="0.25">
      <c r="A4662" s="106" t="s">
        <v>32</v>
      </c>
      <c r="B4662" s="106" t="s">
        <v>17</v>
      </c>
      <c r="C4662" s="107">
        <v>10759</v>
      </c>
      <c r="D4662" s="107">
        <v>42805</v>
      </c>
      <c r="E4662" s="107">
        <v>42825</v>
      </c>
      <c r="F4662" s="108">
        <v>42899</v>
      </c>
      <c r="G4662" s="109">
        <v>11000</v>
      </c>
      <c r="H4662" s="109">
        <v>23.34</v>
      </c>
      <c r="I4662" s="109">
        <v>0</v>
      </c>
      <c r="J4662" s="109">
        <f t="shared" si="72"/>
        <v>11023.34</v>
      </c>
      <c r="M4662"/>
      <c r="N4662"/>
    </row>
    <row r="4663" spans="1:14" s="102" customFormat="1" ht="18" customHeight="1" x14ac:dyDescent="0.25">
      <c r="A4663" s="106" t="s">
        <v>32</v>
      </c>
      <c r="B4663" s="106" t="s">
        <v>13</v>
      </c>
      <c r="C4663" s="107">
        <v>21796</v>
      </c>
      <c r="D4663" s="107">
        <v>43191</v>
      </c>
      <c r="E4663" s="107">
        <v>43201</v>
      </c>
      <c r="F4663" s="108">
        <v>43210</v>
      </c>
      <c r="G4663" s="109">
        <v>58000</v>
      </c>
      <c r="H4663" s="109">
        <v>30.19</v>
      </c>
      <c r="I4663" s="109">
        <v>0</v>
      </c>
      <c r="J4663" s="109">
        <f t="shared" si="72"/>
        <v>58030.19</v>
      </c>
      <c r="M4663"/>
      <c r="N4663"/>
    </row>
    <row r="4664" spans="1:14" s="102" customFormat="1" ht="18" customHeight="1" x14ac:dyDescent="0.25">
      <c r="A4664" s="106" t="s">
        <v>35</v>
      </c>
      <c r="B4664" s="106" t="s">
        <v>13</v>
      </c>
      <c r="C4664" s="107">
        <v>21796</v>
      </c>
      <c r="D4664" s="107">
        <v>43191</v>
      </c>
      <c r="E4664" s="107">
        <v>43201</v>
      </c>
      <c r="F4664" s="108">
        <v>43210</v>
      </c>
      <c r="G4664" s="109">
        <v>58000</v>
      </c>
      <c r="H4664" s="109">
        <v>30.19</v>
      </c>
      <c r="I4664" s="109">
        <v>0</v>
      </c>
      <c r="J4664" s="109">
        <f t="shared" si="72"/>
        <v>58030.19</v>
      </c>
      <c r="M4664"/>
      <c r="N4664"/>
    </row>
    <row r="4665" spans="1:14" s="102" customFormat="1" ht="18" customHeight="1" x14ac:dyDescent="0.25">
      <c r="A4665" s="106" t="s">
        <v>32</v>
      </c>
      <c r="B4665" s="106" t="s">
        <v>17</v>
      </c>
      <c r="C4665" s="107">
        <v>8142</v>
      </c>
      <c r="D4665" s="107">
        <v>42002</v>
      </c>
      <c r="E4665" s="107">
        <v>42012</v>
      </c>
      <c r="F4665" s="108">
        <v>42081</v>
      </c>
      <c r="G4665" s="109">
        <v>7500</v>
      </c>
      <c r="H4665" s="109">
        <v>16.46</v>
      </c>
      <c r="I4665" s="109">
        <v>0</v>
      </c>
      <c r="J4665" s="109">
        <f t="shared" si="72"/>
        <v>7516.46</v>
      </c>
      <c r="M4665"/>
      <c r="N4665"/>
    </row>
    <row r="4666" spans="1:14" s="102" customFormat="1" ht="18" customHeight="1" x14ac:dyDescent="0.25">
      <c r="A4666" s="106" t="s">
        <v>32</v>
      </c>
      <c r="B4666" s="106" t="s">
        <v>13</v>
      </c>
      <c r="C4666" s="107">
        <v>12353</v>
      </c>
      <c r="D4666" s="107">
        <v>42159</v>
      </c>
      <c r="E4666" s="107">
        <v>42191</v>
      </c>
      <c r="F4666" s="108">
        <v>42209</v>
      </c>
      <c r="G4666" s="109">
        <v>16500</v>
      </c>
      <c r="H4666" s="109">
        <v>22.92</v>
      </c>
      <c r="I4666" s="109">
        <v>0</v>
      </c>
      <c r="J4666" s="109">
        <f t="shared" si="72"/>
        <v>16522.919999999998</v>
      </c>
      <c r="M4666"/>
      <c r="N4666"/>
    </row>
    <row r="4667" spans="1:14" s="102" customFormat="1" ht="18" customHeight="1" x14ac:dyDescent="0.25">
      <c r="A4667" s="106" t="s">
        <v>32</v>
      </c>
      <c r="B4667" s="106" t="s">
        <v>17</v>
      </c>
      <c r="C4667" s="107">
        <v>9705</v>
      </c>
      <c r="D4667" s="107">
        <v>43239</v>
      </c>
      <c r="E4667" s="107">
        <v>43242</v>
      </c>
      <c r="F4667" s="108">
        <v>43272</v>
      </c>
      <c r="G4667" s="109">
        <v>13500</v>
      </c>
      <c r="H4667" s="109">
        <v>9.98</v>
      </c>
      <c r="I4667" s="109">
        <v>0</v>
      </c>
      <c r="J4667" s="109">
        <f t="shared" si="72"/>
        <v>13509.98</v>
      </c>
      <c r="M4667"/>
      <c r="N4667"/>
    </row>
    <row r="4668" spans="1:14" s="102" customFormat="1" ht="18" customHeight="1" x14ac:dyDescent="0.25">
      <c r="A4668" s="106" t="s">
        <v>32</v>
      </c>
      <c r="B4668" s="106" t="s">
        <v>17</v>
      </c>
      <c r="C4668" s="107">
        <v>9102</v>
      </c>
      <c r="D4668" s="107">
        <v>42118</v>
      </c>
      <c r="E4668" s="107">
        <v>42130</v>
      </c>
      <c r="F4668" s="108">
        <v>42166</v>
      </c>
      <c r="G4668" s="109">
        <v>9500</v>
      </c>
      <c r="H4668" s="109">
        <v>12.66</v>
      </c>
      <c r="I4668" s="109">
        <v>0</v>
      </c>
      <c r="J4668" s="109">
        <f t="shared" si="72"/>
        <v>9512.66</v>
      </c>
      <c r="M4668"/>
      <c r="N4668"/>
    </row>
    <row r="4669" spans="1:14" s="102" customFormat="1" ht="18" customHeight="1" x14ac:dyDescent="0.25">
      <c r="A4669" s="106" t="s">
        <v>32</v>
      </c>
      <c r="B4669" s="106" t="s">
        <v>13</v>
      </c>
      <c r="C4669" s="107">
        <v>12612</v>
      </c>
      <c r="D4669" s="107">
        <v>43323</v>
      </c>
      <c r="E4669" s="107">
        <v>43336</v>
      </c>
      <c r="F4669" s="108">
        <v>43368</v>
      </c>
      <c r="G4669" s="109">
        <v>13000</v>
      </c>
      <c r="H4669" s="109">
        <v>14.52</v>
      </c>
      <c r="I4669" s="109">
        <v>0</v>
      </c>
      <c r="J4669" s="109">
        <f t="shared" si="72"/>
        <v>13014.52</v>
      </c>
      <c r="M4669"/>
      <c r="N4669"/>
    </row>
    <row r="4670" spans="1:14" s="102" customFormat="1" ht="18" customHeight="1" x14ac:dyDescent="0.25">
      <c r="A4670" s="106" t="s">
        <v>32</v>
      </c>
      <c r="B4670" s="106" t="s">
        <v>17</v>
      </c>
      <c r="C4670" s="107">
        <v>9791</v>
      </c>
      <c r="D4670" s="107">
        <v>42759</v>
      </c>
      <c r="E4670" s="107">
        <v>42789</v>
      </c>
      <c r="F4670" s="108">
        <v>42821</v>
      </c>
      <c r="G4670" s="109">
        <v>9500</v>
      </c>
      <c r="H4670" s="109">
        <v>16.12</v>
      </c>
      <c r="I4670" s="109">
        <v>0</v>
      </c>
      <c r="J4670" s="109">
        <f t="shared" si="72"/>
        <v>9516.1200000000008</v>
      </c>
      <c r="M4670"/>
      <c r="N4670"/>
    </row>
    <row r="4671" spans="1:14" s="102" customFormat="1" ht="18" customHeight="1" x14ac:dyDescent="0.25">
      <c r="A4671" s="106" t="s">
        <v>32</v>
      </c>
      <c r="B4671" s="106" t="s">
        <v>13</v>
      </c>
      <c r="C4671" s="107">
        <v>20299</v>
      </c>
      <c r="D4671" s="107">
        <v>43358</v>
      </c>
      <c r="E4671" s="107">
        <v>43363</v>
      </c>
      <c r="F4671" s="108">
        <v>43382</v>
      </c>
      <c r="G4671" s="109">
        <v>53000</v>
      </c>
      <c r="H4671" s="109">
        <v>34.85</v>
      </c>
      <c r="I4671" s="109">
        <v>0</v>
      </c>
      <c r="J4671" s="109">
        <f t="shared" si="72"/>
        <v>53034.85</v>
      </c>
      <c r="M4671"/>
      <c r="N4671"/>
    </row>
    <row r="4672" spans="1:14" s="102" customFormat="1" ht="18" customHeight="1" x14ac:dyDescent="0.25">
      <c r="A4672" s="106" t="s">
        <v>35</v>
      </c>
      <c r="B4672" s="106" t="s">
        <v>13</v>
      </c>
      <c r="C4672" s="107">
        <v>20299</v>
      </c>
      <c r="D4672" s="107">
        <v>43358</v>
      </c>
      <c r="E4672" s="107">
        <v>43363</v>
      </c>
      <c r="F4672" s="108">
        <v>43382</v>
      </c>
      <c r="G4672" s="109">
        <v>53000</v>
      </c>
      <c r="H4672" s="109">
        <v>34.85</v>
      </c>
      <c r="I4672" s="109">
        <v>0</v>
      </c>
      <c r="J4672" s="109">
        <f t="shared" si="72"/>
        <v>53034.85</v>
      </c>
      <c r="M4672"/>
      <c r="N4672"/>
    </row>
    <row r="4673" spans="1:14" s="102" customFormat="1" ht="18" customHeight="1" x14ac:dyDescent="0.25">
      <c r="A4673" s="106" t="s">
        <v>39</v>
      </c>
      <c r="B4673" s="106" t="s">
        <v>13</v>
      </c>
      <c r="C4673" s="107">
        <v>20299</v>
      </c>
      <c r="D4673" s="107">
        <v>43358</v>
      </c>
      <c r="E4673" s="107">
        <v>43363</v>
      </c>
      <c r="F4673" s="108">
        <v>43382</v>
      </c>
      <c r="G4673" s="109">
        <v>159000</v>
      </c>
      <c r="H4673" s="109">
        <v>104.55</v>
      </c>
      <c r="I4673" s="109">
        <v>0</v>
      </c>
      <c r="J4673" s="109">
        <f t="shared" si="72"/>
        <v>159104.54999999999</v>
      </c>
      <c r="M4673"/>
      <c r="N4673"/>
    </row>
    <row r="4674" spans="1:14" s="102" customFormat="1" ht="18" customHeight="1" x14ac:dyDescent="0.25">
      <c r="A4674" s="106" t="s">
        <v>32</v>
      </c>
      <c r="B4674" s="106" t="s">
        <v>13</v>
      </c>
      <c r="C4674" s="107">
        <v>8863</v>
      </c>
      <c r="D4674" s="107">
        <v>43140</v>
      </c>
      <c r="E4674" s="107">
        <v>43145</v>
      </c>
      <c r="F4674" s="108">
        <v>43154</v>
      </c>
      <c r="G4674" s="109">
        <v>22500</v>
      </c>
      <c r="H4674" s="109">
        <v>8.6300000000000008</v>
      </c>
      <c r="I4674" s="109">
        <v>0</v>
      </c>
      <c r="J4674" s="109">
        <f t="shared" si="72"/>
        <v>22508.63</v>
      </c>
      <c r="M4674"/>
      <c r="N4674"/>
    </row>
    <row r="4675" spans="1:14" s="102" customFormat="1" ht="18" customHeight="1" x14ac:dyDescent="0.25">
      <c r="A4675" s="106" t="s">
        <v>32</v>
      </c>
      <c r="B4675" s="106" t="s">
        <v>13</v>
      </c>
      <c r="C4675" s="107">
        <v>7437</v>
      </c>
      <c r="D4675" s="107">
        <v>42136</v>
      </c>
      <c r="E4675" s="107">
        <v>42139</v>
      </c>
      <c r="F4675" s="108">
        <v>42167</v>
      </c>
      <c r="G4675" s="109">
        <v>24500</v>
      </c>
      <c r="H4675" s="109">
        <v>21.1</v>
      </c>
      <c r="I4675" s="109">
        <v>0</v>
      </c>
      <c r="J4675" s="109">
        <f t="shared" si="72"/>
        <v>24521.1</v>
      </c>
      <c r="M4675"/>
      <c r="N4675"/>
    </row>
    <row r="4676" spans="1:14" s="102" customFormat="1" ht="18" customHeight="1" x14ac:dyDescent="0.25">
      <c r="A4676" s="106" t="s">
        <v>32</v>
      </c>
      <c r="B4676" s="106" t="s">
        <v>13</v>
      </c>
      <c r="C4676" s="107">
        <v>8264</v>
      </c>
      <c r="D4676" s="107">
        <v>42081</v>
      </c>
      <c r="E4676" s="107">
        <v>42097</v>
      </c>
      <c r="F4676" s="108">
        <v>42233</v>
      </c>
      <c r="G4676" s="109">
        <v>9500</v>
      </c>
      <c r="H4676" s="109">
        <v>38.659999999999997</v>
      </c>
      <c r="I4676" s="109">
        <v>0</v>
      </c>
      <c r="J4676" s="109">
        <f t="shared" si="72"/>
        <v>9538.66</v>
      </c>
      <c r="M4676"/>
      <c r="N4676"/>
    </row>
    <row r="4677" spans="1:14" s="102" customFormat="1" ht="18" customHeight="1" x14ac:dyDescent="0.25">
      <c r="A4677" s="106" t="s">
        <v>32</v>
      </c>
      <c r="B4677" s="106" t="s">
        <v>13</v>
      </c>
      <c r="C4677" s="107">
        <v>11625</v>
      </c>
      <c r="D4677" s="107">
        <v>42331</v>
      </c>
      <c r="E4677" s="107">
        <v>42354</v>
      </c>
      <c r="F4677" s="108">
        <v>42375</v>
      </c>
      <c r="G4677" s="109">
        <v>24500</v>
      </c>
      <c r="H4677" s="109">
        <v>29.94</v>
      </c>
      <c r="I4677" s="109">
        <v>0</v>
      </c>
      <c r="J4677" s="109">
        <f t="shared" si="72"/>
        <v>24529.94</v>
      </c>
      <c r="M4677"/>
      <c r="N4677"/>
    </row>
    <row r="4678" spans="1:14" s="102" customFormat="1" ht="18" customHeight="1" x14ac:dyDescent="0.25">
      <c r="A4678" s="106" t="s">
        <v>32</v>
      </c>
      <c r="B4678" s="106" t="s">
        <v>17</v>
      </c>
      <c r="C4678" s="107">
        <v>14293</v>
      </c>
      <c r="D4678" s="107">
        <v>41740</v>
      </c>
      <c r="E4678" s="107">
        <v>41753</v>
      </c>
      <c r="F4678" s="108">
        <v>41780</v>
      </c>
      <c r="G4678" s="109">
        <v>21500</v>
      </c>
      <c r="H4678" s="109">
        <v>23.88</v>
      </c>
      <c r="I4678" s="109">
        <v>0</v>
      </c>
      <c r="J4678" s="109">
        <f t="shared" si="72"/>
        <v>21523.88</v>
      </c>
      <c r="M4678"/>
      <c r="N4678"/>
    </row>
    <row r="4679" spans="1:14" s="102" customFormat="1" ht="18" customHeight="1" x14ac:dyDescent="0.25">
      <c r="A4679" s="106" t="s">
        <v>32</v>
      </c>
      <c r="B4679" s="106" t="s">
        <v>13</v>
      </c>
      <c r="C4679" s="107">
        <v>10417</v>
      </c>
      <c r="D4679" s="107">
        <v>41978</v>
      </c>
      <c r="E4679" s="107">
        <v>41999</v>
      </c>
      <c r="F4679" s="108">
        <v>42047</v>
      </c>
      <c r="G4679" s="109">
        <v>12500</v>
      </c>
      <c r="H4679" s="109">
        <v>23.96</v>
      </c>
      <c r="I4679" s="109">
        <v>0</v>
      </c>
      <c r="J4679" s="109">
        <f t="shared" si="72"/>
        <v>12523.96</v>
      </c>
      <c r="M4679"/>
      <c r="N4679"/>
    </row>
    <row r="4680" spans="1:14" s="102" customFormat="1" ht="18" customHeight="1" x14ac:dyDescent="0.25">
      <c r="A4680" s="106" t="s">
        <v>32</v>
      </c>
      <c r="B4680" s="106" t="s">
        <v>17</v>
      </c>
      <c r="C4680" s="107">
        <v>16798</v>
      </c>
      <c r="D4680" s="107">
        <v>42712</v>
      </c>
      <c r="E4680" s="107">
        <v>42748</v>
      </c>
      <c r="F4680" s="108">
        <v>42934</v>
      </c>
      <c r="G4680" s="109">
        <v>41500</v>
      </c>
      <c r="H4680" s="109">
        <v>252.41</v>
      </c>
      <c r="I4680" s="109">
        <v>0</v>
      </c>
      <c r="J4680" s="109">
        <f t="shared" si="72"/>
        <v>41752.410000000003</v>
      </c>
      <c r="M4680"/>
      <c r="N4680"/>
    </row>
    <row r="4681" spans="1:14" s="102" customFormat="1" ht="18" customHeight="1" x14ac:dyDescent="0.25">
      <c r="A4681" s="106" t="s">
        <v>32</v>
      </c>
      <c r="B4681" s="106" t="s">
        <v>13</v>
      </c>
      <c r="C4681" s="107">
        <v>12081</v>
      </c>
      <c r="D4681" s="107">
        <v>41975</v>
      </c>
      <c r="E4681" s="107">
        <v>41984</v>
      </c>
      <c r="F4681" s="108">
        <v>41995</v>
      </c>
      <c r="G4681" s="109">
        <v>18000</v>
      </c>
      <c r="H4681" s="109">
        <v>10</v>
      </c>
      <c r="I4681" s="109">
        <v>0</v>
      </c>
      <c r="J4681" s="109">
        <f t="shared" ref="J4681:J4744" si="73">+G4681+H4681+I4681</f>
        <v>18010</v>
      </c>
      <c r="M4681"/>
      <c r="N4681"/>
    </row>
    <row r="4682" spans="1:14" s="102" customFormat="1" ht="18" customHeight="1" x14ac:dyDescent="0.25">
      <c r="A4682" s="106" t="s">
        <v>32</v>
      </c>
      <c r="B4682" s="106" t="s">
        <v>17</v>
      </c>
      <c r="C4682" s="107">
        <v>19306</v>
      </c>
      <c r="D4682" s="107">
        <v>43175</v>
      </c>
      <c r="E4682" s="107">
        <v>43178</v>
      </c>
      <c r="F4682" s="108">
        <v>43215</v>
      </c>
      <c r="G4682" s="109">
        <v>13500</v>
      </c>
      <c r="H4682" s="109">
        <v>10.91</v>
      </c>
      <c r="I4682" s="109">
        <v>0</v>
      </c>
      <c r="J4682" s="109">
        <f t="shared" si="73"/>
        <v>13510.91</v>
      </c>
      <c r="M4682"/>
      <c r="N4682"/>
    </row>
    <row r="4683" spans="1:14" s="102" customFormat="1" ht="18" customHeight="1" x14ac:dyDescent="0.25">
      <c r="A4683" s="106" t="s">
        <v>32</v>
      </c>
      <c r="B4683" s="106" t="s">
        <v>17</v>
      </c>
      <c r="C4683" s="107">
        <v>11267</v>
      </c>
      <c r="D4683" s="107">
        <v>43247</v>
      </c>
      <c r="E4683" s="107">
        <v>43256</v>
      </c>
      <c r="F4683" s="108">
        <v>43266</v>
      </c>
      <c r="G4683" s="109">
        <v>14000</v>
      </c>
      <c r="H4683" s="109">
        <v>7.28</v>
      </c>
      <c r="I4683" s="109">
        <v>0</v>
      </c>
      <c r="J4683" s="109">
        <f t="shared" si="73"/>
        <v>14007.28</v>
      </c>
      <c r="M4683"/>
      <c r="N4683"/>
    </row>
    <row r="4684" spans="1:14" s="102" customFormat="1" ht="18" customHeight="1" x14ac:dyDescent="0.25">
      <c r="A4684" s="106" t="s">
        <v>32</v>
      </c>
      <c r="B4684" s="106" t="s">
        <v>13</v>
      </c>
      <c r="C4684" s="107">
        <v>9347</v>
      </c>
      <c r="D4684" s="107">
        <v>43407</v>
      </c>
      <c r="E4684" s="107">
        <v>43411</v>
      </c>
      <c r="F4684" s="108">
        <v>43423</v>
      </c>
      <c r="G4684" s="109">
        <v>17500</v>
      </c>
      <c r="H4684" s="109">
        <v>7.67</v>
      </c>
      <c r="I4684" s="109">
        <v>0</v>
      </c>
      <c r="J4684" s="109">
        <f t="shared" si="73"/>
        <v>17507.669999999998</v>
      </c>
      <c r="M4684"/>
      <c r="N4684"/>
    </row>
    <row r="4685" spans="1:14" s="102" customFormat="1" ht="18" customHeight="1" x14ac:dyDescent="0.25">
      <c r="A4685" s="106" t="s">
        <v>32</v>
      </c>
      <c r="B4685" s="106" t="s">
        <v>13</v>
      </c>
      <c r="C4685" s="107">
        <v>11454</v>
      </c>
      <c r="D4685" s="107">
        <v>43303</v>
      </c>
      <c r="E4685" s="107">
        <v>43320</v>
      </c>
      <c r="F4685" s="108">
        <v>43333</v>
      </c>
      <c r="G4685" s="109">
        <v>22000</v>
      </c>
      <c r="H4685" s="109">
        <v>18.079999999999998</v>
      </c>
      <c r="I4685" s="109">
        <v>0</v>
      </c>
      <c r="J4685" s="109">
        <f t="shared" si="73"/>
        <v>22018.080000000002</v>
      </c>
      <c r="M4685"/>
      <c r="N4685"/>
    </row>
    <row r="4686" spans="1:14" s="102" customFormat="1" ht="18" customHeight="1" x14ac:dyDescent="0.25">
      <c r="A4686" s="106" t="s">
        <v>31</v>
      </c>
      <c r="B4686" s="106" t="s">
        <v>13</v>
      </c>
      <c r="C4686" s="107">
        <v>22236</v>
      </c>
      <c r="D4686" s="107">
        <v>42491</v>
      </c>
      <c r="E4686" s="107">
        <v>42492</v>
      </c>
      <c r="F4686" s="108">
        <v>42508</v>
      </c>
      <c r="G4686" s="109">
        <v>68000</v>
      </c>
      <c r="H4686" s="109">
        <v>31.67</v>
      </c>
      <c r="I4686" s="109">
        <v>0</v>
      </c>
      <c r="J4686" s="109">
        <f t="shared" si="73"/>
        <v>68031.67</v>
      </c>
      <c r="M4686"/>
      <c r="N4686"/>
    </row>
    <row r="4687" spans="1:14" s="102" customFormat="1" ht="18" customHeight="1" x14ac:dyDescent="0.25">
      <c r="A4687" s="106" t="s">
        <v>33</v>
      </c>
      <c r="B4687" s="106" t="s">
        <v>13</v>
      </c>
      <c r="C4687" s="107">
        <v>22236</v>
      </c>
      <c r="D4687" s="107">
        <v>42491</v>
      </c>
      <c r="E4687" s="107">
        <v>42492</v>
      </c>
      <c r="F4687" s="108">
        <v>42508</v>
      </c>
      <c r="G4687" s="109">
        <v>68000</v>
      </c>
      <c r="H4687" s="109">
        <v>31.67</v>
      </c>
      <c r="I4687" s="109">
        <v>0</v>
      </c>
      <c r="J4687" s="109">
        <f t="shared" si="73"/>
        <v>68031.67</v>
      </c>
      <c r="M4687"/>
      <c r="N4687"/>
    </row>
    <row r="4688" spans="1:14" s="102" customFormat="1" ht="18" customHeight="1" x14ac:dyDescent="0.25">
      <c r="A4688" s="106" t="s">
        <v>170</v>
      </c>
      <c r="B4688" s="106" t="s">
        <v>13</v>
      </c>
      <c r="C4688" s="107">
        <v>22236</v>
      </c>
      <c r="D4688" s="107">
        <v>42491</v>
      </c>
      <c r="E4688" s="107">
        <v>42492</v>
      </c>
      <c r="F4688" s="108">
        <v>42508</v>
      </c>
      <c r="G4688" s="109">
        <v>204000</v>
      </c>
      <c r="H4688" s="109">
        <v>95.01</v>
      </c>
      <c r="I4688" s="109">
        <v>0</v>
      </c>
      <c r="J4688" s="109">
        <f t="shared" si="73"/>
        <v>204095.01</v>
      </c>
      <c r="M4688"/>
      <c r="N4688"/>
    </row>
    <row r="4689" spans="1:14" s="102" customFormat="1" ht="18" customHeight="1" x14ac:dyDescent="0.25">
      <c r="A4689" s="106" t="s">
        <v>32</v>
      </c>
      <c r="B4689" s="106" t="s">
        <v>13</v>
      </c>
      <c r="C4689" s="107">
        <v>12672</v>
      </c>
      <c r="D4689" s="107">
        <v>43204</v>
      </c>
      <c r="E4689" s="107">
        <v>43207</v>
      </c>
      <c r="F4689" s="108">
        <v>43230</v>
      </c>
      <c r="G4689" s="109">
        <v>32500</v>
      </c>
      <c r="H4689" s="109">
        <v>23.15</v>
      </c>
      <c r="I4689" s="109">
        <v>0</v>
      </c>
      <c r="J4689" s="109">
        <f t="shared" si="73"/>
        <v>32523.15</v>
      </c>
      <c r="M4689"/>
      <c r="N4689"/>
    </row>
    <row r="4690" spans="1:14" s="102" customFormat="1" ht="18" customHeight="1" x14ac:dyDescent="0.25">
      <c r="A4690" s="106" t="s">
        <v>32</v>
      </c>
      <c r="B4690" s="106" t="s">
        <v>13</v>
      </c>
      <c r="C4690" s="107">
        <v>9406</v>
      </c>
      <c r="D4690" s="107">
        <v>42202</v>
      </c>
      <c r="E4690" s="107">
        <v>42215</v>
      </c>
      <c r="F4690" s="108">
        <v>42242</v>
      </c>
      <c r="G4690" s="109">
        <v>19000</v>
      </c>
      <c r="H4690" s="109">
        <v>21.11</v>
      </c>
      <c r="I4690" s="109">
        <v>0</v>
      </c>
      <c r="J4690" s="109">
        <f t="shared" si="73"/>
        <v>19021.11</v>
      </c>
      <c r="M4690"/>
      <c r="N4690"/>
    </row>
    <row r="4691" spans="1:14" s="102" customFormat="1" ht="18" customHeight="1" x14ac:dyDescent="0.25">
      <c r="A4691" s="106" t="s">
        <v>32</v>
      </c>
      <c r="B4691" s="106" t="s">
        <v>17</v>
      </c>
      <c r="C4691" s="107">
        <v>16128</v>
      </c>
      <c r="D4691" s="107">
        <v>41708</v>
      </c>
      <c r="E4691" s="107">
        <v>41715</v>
      </c>
      <c r="F4691" s="108">
        <v>41731</v>
      </c>
      <c r="G4691" s="109">
        <v>30500</v>
      </c>
      <c r="H4691" s="109">
        <v>19.489999999999998</v>
      </c>
      <c r="I4691" s="109">
        <v>0</v>
      </c>
      <c r="J4691" s="109">
        <f t="shared" si="73"/>
        <v>30519.49</v>
      </c>
      <c r="M4691"/>
      <c r="N4691"/>
    </row>
    <row r="4692" spans="1:14" s="102" customFormat="1" ht="18" customHeight="1" x14ac:dyDescent="0.25">
      <c r="A4692" s="106" t="s">
        <v>32</v>
      </c>
      <c r="B4692" s="106" t="s">
        <v>17</v>
      </c>
      <c r="C4692" s="107">
        <v>6785</v>
      </c>
      <c r="D4692" s="107">
        <v>42193</v>
      </c>
      <c r="E4692" s="107">
        <v>42207</v>
      </c>
      <c r="F4692" s="108">
        <v>42229</v>
      </c>
      <c r="G4692" s="109">
        <v>11000</v>
      </c>
      <c r="H4692" s="109">
        <v>11</v>
      </c>
      <c r="I4692" s="109">
        <v>0</v>
      </c>
      <c r="J4692" s="109">
        <f t="shared" si="73"/>
        <v>11011</v>
      </c>
      <c r="M4692"/>
      <c r="N4692"/>
    </row>
    <row r="4693" spans="1:14" s="102" customFormat="1" ht="18" customHeight="1" x14ac:dyDescent="0.25">
      <c r="A4693" s="106" t="s">
        <v>32</v>
      </c>
      <c r="B4693" s="106" t="s">
        <v>13</v>
      </c>
      <c r="C4693" s="107">
        <v>14942</v>
      </c>
      <c r="D4693" s="107">
        <v>42771</v>
      </c>
      <c r="E4693" s="107">
        <v>42788</v>
      </c>
      <c r="F4693" s="108">
        <v>42796</v>
      </c>
      <c r="G4693" s="109">
        <v>12000</v>
      </c>
      <c r="H4693" s="109">
        <v>8.2200000000000006</v>
      </c>
      <c r="I4693" s="109">
        <v>0</v>
      </c>
      <c r="J4693" s="109">
        <f t="shared" si="73"/>
        <v>12008.22</v>
      </c>
      <c r="M4693"/>
      <c r="N4693"/>
    </row>
    <row r="4694" spans="1:14" s="102" customFormat="1" ht="18" customHeight="1" x14ac:dyDescent="0.25">
      <c r="A4694" s="106" t="s">
        <v>32</v>
      </c>
      <c r="B4694" s="106" t="s">
        <v>13</v>
      </c>
      <c r="C4694" s="107">
        <v>8640</v>
      </c>
      <c r="D4694" s="107">
        <v>43356</v>
      </c>
      <c r="E4694" s="107">
        <v>43363</v>
      </c>
      <c r="F4694" s="108">
        <v>43389</v>
      </c>
      <c r="G4694" s="109">
        <v>18000</v>
      </c>
      <c r="H4694" s="109">
        <v>14.13</v>
      </c>
      <c r="I4694" s="109">
        <v>0</v>
      </c>
      <c r="J4694" s="109">
        <f t="shared" si="73"/>
        <v>18014.13</v>
      </c>
      <c r="M4694"/>
      <c r="N4694"/>
    </row>
    <row r="4695" spans="1:14" s="102" customFormat="1" ht="18" customHeight="1" x14ac:dyDescent="0.25">
      <c r="A4695" s="106" t="s">
        <v>32</v>
      </c>
      <c r="B4695" s="106" t="s">
        <v>17</v>
      </c>
      <c r="C4695" s="107">
        <v>10200</v>
      </c>
      <c r="D4695" s="107">
        <v>41705</v>
      </c>
      <c r="E4695" s="107">
        <v>41718</v>
      </c>
      <c r="F4695" s="108">
        <v>41737</v>
      </c>
      <c r="G4695" s="109">
        <v>12500</v>
      </c>
      <c r="H4695" s="109">
        <v>11.11</v>
      </c>
      <c r="I4695" s="109">
        <v>0</v>
      </c>
      <c r="J4695" s="109">
        <f t="shared" si="73"/>
        <v>12511.11</v>
      </c>
      <c r="M4695"/>
      <c r="N4695"/>
    </row>
    <row r="4696" spans="1:14" s="102" customFormat="1" ht="18" customHeight="1" x14ac:dyDescent="0.25">
      <c r="A4696" s="106" t="s">
        <v>32</v>
      </c>
      <c r="B4696" s="106" t="s">
        <v>13</v>
      </c>
      <c r="C4696" s="107">
        <v>8081</v>
      </c>
      <c r="D4696" s="107">
        <v>42256</v>
      </c>
      <c r="E4696" s="107">
        <v>42283</v>
      </c>
      <c r="F4696" s="108">
        <v>42307</v>
      </c>
      <c r="G4696" s="109">
        <v>19000</v>
      </c>
      <c r="H4696" s="109">
        <v>26.92</v>
      </c>
      <c r="I4696" s="109">
        <v>0</v>
      </c>
      <c r="J4696" s="109">
        <f t="shared" si="73"/>
        <v>19026.919999999998</v>
      </c>
      <c r="M4696"/>
      <c r="N4696"/>
    </row>
    <row r="4697" spans="1:14" s="102" customFormat="1" ht="18" customHeight="1" x14ac:dyDescent="0.25">
      <c r="A4697" s="106" t="s">
        <v>32</v>
      </c>
      <c r="B4697" s="106" t="s">
        <v>13</v>
      </c>
      <c r="C4697" s="107">
        <v>11268</v>
      </c>
      <c r="D4697" s="107">
        <v>43053</v>
      </c>
      <c r="E4697" s="107">
        <v>43060</v>
      </c>
      <c r="F4697" s="108">
        <v>43082</v>
      </c>
      <c r="G4697" s="109">
        <v>13000</v>
      </c>
      <c r="H4697" s="109">
        <v>10.33</v>
      </c>
      <c r="I4697" s="109">
        <v>0</v>
      </c>
      <c r="J4697" s="109">
        <f t="shared" si="73"/>
        <v>13010.33</v>
      </c>
      <c r="M4697"/>
      <c r="N4697"/>
    </row>
    <row r="4698" spans="1:14" s="102" customFormat="1" ht="18" customHeight="1" x14ac:dyDescent="0.25">
      <c r="A4698" s="106" t="s">
        <v>32</v>
      </c>
      <c r="B4698" s="106" t="s">
        <v>13</v>
      </c>
      <c r="C4698" s="107">
        <v>13054</v>
      </c>
      <c r="D4698" s="107">
        <v>42934</v>
      </c>
      <c r="E4698" s="107">
        <v>42950</v>
      </c>
      <c r="F4698" s="108">
        <v>42968</v>
      </c>
      <c r="G4698" s="109">
        <v>24500</v>
      </c>
      <c r="H4698" s="109">
        <v>22.82</v>
      </c>
      <c r="I4698" s="109">
        <v>0</v>
      </c>
      <c r="J4698" s="109">
        <f t="shared" si="73"/>
        <v>24522.82</v>
      </c>
      <c r="M4698"/>
      <c r="N4698"/>
    </row>
    <row r="4699" spans="1:14" s="102" customFormat="1" ht="18" customHeight="1" x14ac:dyDescent="0.25">
      <c r="A4699" s="106" t="s">
        <v>32</v>
      </c>
      <c r="B4699" s="106" t="s">
        <v>13</v>
      </c>
      <c r="C4699" s="107">
        <v>18650</v>
      </c>
      <c r="D4699" s="107">
        <v>41886</v>
      </c>
      <c r="E4699" s="107">
        <v>41894</v>
      </c>
      <c r="F4699" s="108">
        <v>41947</v>
      </c>
      <c r="G4699" s="109">
        <v>65000</v>
      </c>
      <c r="H4699" s="109">
        <v>110.14</v>
      </c>
      <c r="I4699" s="109">
        <v>0</v>
      </c>
      <c r="J4699" s="109">
        <f t="shared" si="73"/>
        <v>65110.14</v>
      </c>
      <c r="M4699"/>
      <c r="N4699"/>
    </row>
    <row r="4700" spans="1:14" s="102" customFormat="1" ht="18" customHeight="1" x14ac:dyDescent="0.25">
      <c r="A4700" s="106" t="s">
        <v>35</v>
      </c>
      <c r="B4700" s="106" t="s">
        <v>13</v>
      </c>
      <c r="C4700" s="107">
        <v>18650</v>
      </c>
      <c r="D4700" s="107">
        <v>41886</v>
      </c>
      <c r="E4700" s="107">
        <v>41894</v>
      </c>
      <c r="F4700" s="108">
        <v>41947</v>
      </c>
      <c r="G4700" s="109">
        <v>65000</v>
      </c>
      <c r="H4700" s="109">
        <v>110.14</v>
      </c>
      <c r="I4700" s="109">
        <v>0</v>
      </c>
      <c r="J4700" s="109">
        <f t="shared" si="73"/>
        <v>65110.14</v>
      </c>
      <c r="M4700"/>
      <c r="N4700"/>
    </row>
    <row r="4701" spans="1:14" s="102" customFormat="1" ht="18" customHeight="1" x14ac:dyDescent="0.25">
      <c r="A4701" s="106" t="s">
        <v>32</v>
      </c>
      <c r="B4701" s="106" t="s">
        <v>13</v>
      </c>
      <c r="C4701" s="107">
        <v>10355</v>
      </c>
      <c r="D4701" s="107">
        <v>42745</v>
      </c>
      <c r="E4701" s="107">
        <v>42748</v>
      </c>
      <c r="F4701" s="108">
        <v>42794</v>
      </c>
      <c r="G4701" s="109">
        <v>13000</v>
      </c>
      <c r="H4701" s="109">
        <v>17.46</v>
      </c>
      <c r="I4701" s="109">
        <v>0</v>
      </c>
      <c r="J4701" s="109">
        <f t="shared" si="73"/>
        <v>13017.46</v>
      </c>
      <c r="M4701"/>
      <c r="N4701"/>
    </row>
    <row r="4702" spans="1:14" s="102" customFormat="1" ht="18" customHeight="1" x14ac:dyDescent="0.25">
      <c r="A4702" s="106" t="s">
        <v>32</v>
      </c>
      <c r="B4702" s="106" t="s">
        <v>13</v>
      </c>
      <c r="C4702" s="107">
        <v>11261</v>
      </c>
      <c r="D4702" s="107">
        <v>42851</v>
      </c>
      <c r="E4702" s="107">
        <v>42865</v>
      </c>
      <c r="F4702" s="108">
        <v>42871</v>
      </c>
      <c r="G4702" s="109">
        <v>21500</v>
      </c>
      <c r="H4702" s="109">
        <v>11.78</v>
      </c>
      <c r="I4702" s="109">
        <v>0</v>
      </c>
      <c r="J4702" s="109">
        <f t="shared" si="73"/>
        <v>21511.78</v>
      </c>
      <c r="M4702"/>
      <c r="N4702"/>
    </row>
    <row r="4703" spans="1:14" s="102" customFormat="1" ht="18" customHeight="1" x14ac:dyDescent="0.25">
      <c r="A4703" s="106" t="s">
        <v>32</v>
      </c>
      <c r="B4703" s="106" t="s">
        <v>17</v>
      </c>
      <c r="C4703" s="107">
        <v>14622</v>
      </c>
      <c r="D4703" s="107">
        <v>42368</v>
      </c>
      <c r="E4703" s="107">
        <v>42369</v>
      </c>
      <c r="F4703" s="108">
        <v>42397</v>
      </c>
      <c r="G4703" s="109">
        <v>15000</v>
      </c>
      <c r="H4703" s="109">
        <v>12.09</v>
      </c>
      <c r="I4703" s="109">
        <v>0</v>
      </c>
      <c r="J4703" s="109">
        <f t="shared" si="73"/>
        <v>15012.09</v>
      </c>
      <c r="M4703"/>
      <c r="N4703"/>
    </row>
    <row r="4704" spans="1:14" s="102" customFormat="1" ht="18" customHeight="1" x14ac:dyDescent="0.25">
      <c r="A4704" s="106" t="s">
        <v>40</v>
      </c>
      <c r="B4704" s="106" t="s">
        <v>13</v>
      </c>
      <c r="C4704" s="107">
        <v>43219</v>
      </c>
      <c r="D4704" s="107">
        <v>43274</v>
      </c>
      <c r="E4704" s="107">
        <v>43284</v>
      </c>
      <c r="F4704" s="108">
        <v>43334</v>
      </c>
      <c r="G4704" s="109">
        <v>10000</v>
      </c>
      <c r="H4704" s="109">
        <f>1.37+1.37</f>
        <v>2.74</v>
      </c>
      <c r="I4704" s="109">
        <v>0</v>
      </c>
      <c r="J4704" s="109">
        <f t="shared" si="73"/>
        <v>10002.74</v>
      </c>
      <c r="M4704"/>
      <c r="N4704"/>
    </row>
    <row r="4705" spans="1:14" s="102" customFormat="1" ht="18" customHeight="1" x14ac:dyDescent="0.25">
      <c r="A4705" s="106" t="s">
        <v>32</v>
      </c>
      <c r="B4705" s="106" t="s">
        <v>13</v>
      </c>
      <c r="C4705" s="107">
        <v>7966</v>
      </c>
      <c r="D4705" s="107">
        <v>43061</v>
      </c>
      <c r="E4705" s="107">
        <v>43068</v>
      </c>
      <c r="F4705" s="108">
        <v>43084</v>
      </c>
      <c r="G4705" s="109">
        <v>22000</v>
      </c>
      <c r="H4705" s="109">
        <v>13.86</v>
      </c>
      <c r="I4705" s="109">
        <v>0</v>
      </c>
      <c r="J4705" s="109">
        <f t="shared" si="73"/>
        <v>22013.86</v>
      </c>
      <c r="M4705"/>
      <c r="N4705"/>
    </row>
    <row r="4706" spans="1:14" s="102" customFormat="1" ht="18" customHeight="1" x14ac:dyDescent="0.25">
      <c r="A4706" s="106" t="s">
        <v>32</v>
      </c>
      <c r="B4706" s="106" t="s">
        <v>13</v>
      </c>
      <c r="C4706" s="107">
        <v>19146</v>
      </c>
      <c r="D4706" s="107">
        <v>42384</v>
      </c>
      <c r="E4706" s="107">
        <v>42389</v>
      </c>
      <c r="F4706" s="108">
        <v>42403</v>
      </c>
      <c r="G4706" s="109">
        <v>57000</v>
      </c>
      <c r="H4706" s="109">
        <v>30.08</v>
      </c>
      <c r="I4706" s="109">
        <v>0</v>
      </c>
      <c r="J4706" s="109">
        <f t="shared" si="73"/>
        <v>57030.080000000002</v>
      </c>
      <c r="M4706"/>
      <c r="N4706"/>
    </row>
    <row r="4707" spans="1:14" s="102" customFormat="1" ht="18" customHeight="1" x14ac:dyDescent="0.25">
      <c r="A4707" s="106" t="s">
        <v>35</v>
      </c>
      <c r="B4707" s="106" t="s">
        <v>13</v>
      </c>
      <c r="C4707" s="107">
        <v>19146</v>
      </c>
      <c r="D4707" s="107">
        <v>42384</v>
      </c>
      <c r="E4707" s="107">
        <v>42389</v>
      </c>
      <c r="F4707" s="108">
        <v>42403</v>
      </c>
      <c r="G4707" s="109">
        <v>57000</v>
      </c>
      <c r="H4707" s="109">
        <v>30.08</v>
      </c>
      <c r="I4707" s="109">
        <v>0</v>
      </c>
      <c r="J4707" s="109">
        <f t="shared" si="73"/>
        <v>57030.080000000002</v>
      </c>
      <c r="M4707"/>
      <c r="N4707"/>
    </row>
    <row r="4708" spans="1:14" s="102" customFormat="1" ht="18" customHeight="1" x14ac:dyDescent="0.25">
      <c r="A4708" s="106" t="s">
        <v>39</v>
      </c>
      <c r="B4708" s="106" t="s">
        <v>13</v>
      </c>
      <c r="C4708" s="107">
        <v>19146</v>
      </c>
      <c r="D4708" s="107">
        <v>42384</v>
      </c>
      <c r="E4708" s="107">
        <v>42389</v>
      </c>
      <c r="F4708" s="108">
        <v>42403</v>
      </c>
      <c r="G4708" s="109">
        <v>171000</v>
      </c>
      <c r="H4708" s="109">
        <v>90.25</v>
      </c>
      <c r="I4708" s="109">
        <v>0</v>
      </c>
      <c r="J4708" s="109">
        <f t="shared" si="73"/>
        <v>171090.25</v>
      </c>
      <c r="M4708"/>
      <c r="N4708"/>
    </row>
    <row r="4709" spans="1:14" s="102" customFormat="1" ht="18" customHeight="1" x14ac:dyDescent="0.25">
      <c r="A4709" s="106" t="s">
        <v>32</v>
      </c>
      <c r="B4709" s="106" t="s">
        <v>17</v>
      </c>
      <c r="C4709" s="107">
        <v>8813</v>
      </c>
      <c r="D4709" s="107">
        <v>42724</v>
      </c>
      <c r="E4709" s="107">
        <v>42748</v>
      </c>
      <c r="F4709" s="108">
        <v>42831</v>
      </c>
      <c r="G4709" s="109">
        <v>6500</v>
      </c>
      <c r="H4709" s="109">
        <v>19.04</v>
      </c>
      <c r="I4709" s="109">
        <v>0</v>
      </c>
      <c r="J4709" s="109">
        <f t="shared" si="73"/>
        <v>6519.04</v>
      </c>
      <c r="M4709"/>
      <c r="N4709"/>
    </row>
    <row r="4710" spans="1:14" s="102" customFormat="1" ht="18" customHeight="1" x14ac:dyDescent="0.25">
      <c r="A4710" s="106" t="s">
        <v>32</v>
      </c>
      <c r="B4710" s="106" t="s">
        <v>17</v>
      </c>
      <c r="C4710" s="107">
        <v>16836</v>
      </c>
      <c r="D4710" s="107">
        <v>42578</v>
      </c>
      <c r="E4710" s="107">
        <v>42611</v>
      </c>
      <c r="F4710" s="108">
        <v>42619</v>
      </c>
      <c r="G4710" s="109">
        <v>17500</v>
      </c>
      <c r="H4710" s="109">
        <v>19.66</v>
      </c>
      <c r="I4710" s="109">
        <v>0</v>
      </c>
      <c r="J4710" s="109">
        <f t="shared" si="73"/>
        <v>17519.66</v>
      </c>
      <c r="M4710"/>
      <c r="N4710"/>
    </row>
    <row r="4711" spans="1:14" s="102" customFormat="1" ht="18" customHeight="1" x14ac:dyDescent="0.25">
      <c r="A4711" s="106" t="s">
        <v>32</v>
      </c>
      <c r="B4711" s="106" t="s">
        <v>13</v>
      </c>
      <c r="C4711" s="107">
        <v>17121</v>
      </c>
      <c r="D4711" s="107">
        <v>43075</v>
      </c>
      <c r="E4711" s="107">
        <v>43080</v>
      </c>
      <c r="F4711" s="108">
        <v>43115</v>
      </c>
      <c r="G4711" s="109">
        <v>26000</v>
      </c>
      <c r="H4711" s="109">
        <v>28.49</v>
      </c>
      <c r="I4711" s="109">
        <v>0</v>
      </c>
      <c r="J4711" s="109">
        <f t="shared" si="73"/>
        <v>26028.49</v>
      </c>
      <c r="M4711"/>
      <c r="N4711"/>
    </row>
    <row r="4712" spans="1:14" s="102" customFormat="1" ht="18" customHeight="1" x14ac:dyDescent="0.25">
      <c r="A4712" s="106" t="s">
        <v>32</v>
      </c>
      <c r="B4712" s="106" t="s">
        <v>13</v>
      </c>
      <c r="C4712" s="107">
        <v>11329</v>
      </c>
      <c r="D4712" s="107">
        <v>41668</v>
      </c>
      <c r="E4712" s="107">
        <v>41677</v>
      </c>
      <c r="F4712" s="108">
        <v>41709</v>
      </c>
      <c r="G4712" s="109">
        <v>27500</v>
      </c>
      <c r="H4712" s="109">
        <v>31.32</v>
      </c>
      <c r="I4712" s="109">
        <v>0</v>
      </c>
      <c r="J4712" s="109">
        <f t="shared" si="73"/>
        <v>27531.32</v>
      </c>
      <c r="M4712"/>
      <c r="N4712"/>
    </row>
    <row r="4713" spans="1:14" s="102" customFormat="1" ht="18" customHeight="1" x14ac:dyDescent="0.25">
      <c r="A4713" s="106" t="s">
        <v>32</v>
      </c>
      <c r="B4713" s="106" t="s">
        <v>13</v>
      </c>
      <c r="C4713" s="107">
        <v>9276</v>
      </c>
      <c r="D4713" s="107">
        <v>41700</v>
      </c>
      <c r="E4713" s="107">
        <v>41710</v>
      </c>
      <c r="F4713" s="108">
        <v>41778</v>
      </c>
      <c r="G4713" s="109">
        <v>28500</v>
      </c>
      <c r="H4713" s="109">
        <v>61.74</v>
      </c>
      <c r="I4713" s="109">
        <v>0</v>
      </c>
      <c r="J4713" s="109">
        <f t="shared" si="73"/>
        <v>28561.74</v>
      </c>
      <c r="M4713"/>
      <c r="N4713"/>
    </row>
    <row r="4714" spans="1:14" s="102" customFormat="1" ht="18" customHeight="1" x14ac:dyDescent="0.25">
      <c r="A4714" s="106" t="s">
        <v>32</v>
      </c>
      <c r="B4714" s="106" t="s">
        <v>13</v>
      </c>
      <c r="C4714" s="107">
        <v>10749</v>
      </c>
      <c r="D4714" s="107">
        <v>42961</v>
      </c>
      <c r="E4714" s="107">
        <v>42990</v>
      </c>
      <c r="F4714" s="108">
        <v>43025</v>
      </c>
      <c r="G4714" s="109">
        <v>53500</v>
      </c>
      <c r="H4714" s="109">
        <v>93.81</v>
      </c>
      <c r="I4714" s="109">
        <v>0</v>
      </c>
      <c r="J4714" s="109">
        <f t="shared" si="73"/>
        <v>53593.81</v>
      </c>
      <c r="M4714"/>
      <c r="N4714"/>
    </row>
    <row r="4715" spans="1:14" s="102" customFormat="1" ht="18" customHeight="1" x14ac:dyDescent="0.25">
      <c r="A4715" s="106" t="s">
        <v>32</v>
      </c>
      <c r="B4715" s="106" t="s">
        <v>17</v>
      </c>
      <c r="C4715" s="107">
        <v>11745</v>
      </c>
      <c r="D4715" s="107">
        <v>43255</v>
      </c>
      <c r="E4715" s="107">
        <v>43276</v>
      </c>
      <c r="F4715" s="108">
        <v>43297</v>
      </c>
      <c r="G4715" s="109">
        <v>24000</v>
      </c>
      <c r="H4715" s="109">
        <v>27.62</v>
      </c>
      <c r="I4715" s="109">
        <v>0</v>
      </c>
      <c r="J4715" s="109">
        <f t="shared" si="73"/>
        <v>24027.62</v>
      </c>
      <c r="M4715"/>
      <c r="N4715"/>
    </row>
    <row r="4716" spans="1:14" s="102" customFormat="1" ht="18" customHeight="1" x14ac:dyDescent="0.25">
      <c r="A4716" s="106" t="s">
        <v>32</v>
      </c>
      <c r="B4716" s="106" t="s">
        <v>17</v>
      </c>
      <c r="C4716" s="107">
        <v>17267</v>
      </c>
      <c r="D4716" s="107">
        <v>43068</v>
      </c>
      <c r="E4716" s="107">
        <v>43073</v>
      </c>
      <c r="F4716" s="108">
        <v>43095</v>
      </c>
      <c r="G4716" s="109">
        <v>6500</v>
      </c>
      <c r="H4716" s="109">
        <v>4.8099999999999996</v>
      </c>
      <c r="I4716" s="109">
        <v>0</v>
      </c>
      <c r="J4716" s="109">
        <f t="shared" si="73"/>
        <v>6504.81</v>
      </c>
      <c r="M4716"/>
      <c r="N4716"/>
    </row>
    <row r="4717" spans="1:14" s="102" customFormat="1" ht="18" customHeight="1" x14ac:dyDescent="0.25">
      <c r="A4717" s="106" t="s">
        <v>32</v>
      </c>
      <c r="B4717" s="106" t="s">
        <v>13</v>
      </c>
      <c r="C4717" s="107">
        <v>8514</v>
      </c>
      <c r="D4717" s="107">
        <v>42320</v>
      </c>
      <c r="E4717" s="107">
        <v>42332</v>
      </c>
      <c r="F4717" s="108">
        <v>42398</v>
      </c>
      <c r="G4717" s="109">
        <v>16500</v>
      </c>
      <c r="H4717" s="109">
        <v>35.76</v>
      </c>
      <c r="I4717" s="109">
        <v>0</v>
      </c>
      <c r="J4717" s="109">
        <f t="shared" si="73"/>
        <v>16535.759999999998</v>
      </c>
      <c r="M4717"/>
      <c r="N4717"/>
    </row>
    <row r="4718" spans="1:14" s="102" customFormat="1" ht="18" customHeight="1" x14ac:dyDescent="0.25">
      <c r="A4718" s="106" t="s">
        <v>32</v>
      </c>
      <c r="B4718" s="106" t="s">
        <v>17</v>
      </c>
      <c r="C4718" s="107">
        <v>13738</v>
      </c>
      <c r="D4718" s="107">
        <v>42198</v>
      </c>
      <c r="E4718" s="107">
        <v>42209</v>
      </c>
      <c r="F4718" s="108">
        <v>42242</v>
      </c>
      <c r="G4718" s="109">
        <v>18000</v>
      </c>
      <c r="H4718" s="109">
        <v>21.99</v>
      </c>
      <c r="I4718" s="109">
        <v>0</v>
      </c>
      <c r="J4718" s="109">
        <f t="shared" si="73"/>
        <v>18021.990000000002</v>
      </c>
      <c r="M4718"/>
      <c r="N4718"/>
    </row>
    <row r="4719" spans="1:14" s="102" customFormat="1" ht="18" customHeight="1" x14ac:dyDescent="0.25">
      <c r="A4719" s="106" t="s">
        <v>32</v>
      </c>
      <c r="B4719" s="106" t="s">
        <v>17</v>
      </c>
      <c r="C4719" s="107">
        <v>9610</v>
      </c>
      <c r="D4719" s="107">
        <v>43256</v>
      </c>
      <c r="E4719" s="107">
        <v>43263</v>
      </c>
      <c r="F4719" s="108">
        <v>43325</v>
      </c>
      <c r="G4719" s="109">
        <v>10000</v>
      </c>
      <c r="H4719" s="109">
        <v>18.899999999999999</v>
      </c>
      <c r="I4719" s="109">
        <v>0</v>
      </c>
      <c r="J4719" s="109">
        <f t="shared" si="73"/>
        <v>10018.9</v>
      </c>
      <c r="M4719"/>
      <c r="N4719"/>
    </row>
    <row r="4720" spans="1:14" s="102" customFormat="1" ht="18" customHeight="1" x14ac:dyDescent="0.25">
      <c r="A4720" s="106" t="s">
        <v>32</v>
      </c>
      <c r="B4720" s="106" t="s">
        <v>13</v>
      </c>
      <c r="C4720" s="107">
        <v>15355</v>
      </c>
      <c r="D4720" s="107">
        <v>43165</v>
      </c>
      <c r="E4720" s="107">
        <v>43189</v>
      </c>
      <c r="F4720" s="108">
        <v>43202</v>
      </c>
      <c r="G4720" s="109">
        <v>18000</v>
      </c>
      <c r="H4720" s="109">
        <v>18.25</v>
      </c>
      <c r="I4720" s="109">
        <v>0</v>
      </c>
      <c r="J4720" s="109">
        <f t="shared" si="73"/>
        <v>18018.25</v>
      </c>
      <c r="M4720"/>
      <c r="N4720"/>
    </row>
    <row r="4721" spans="1:14" s="102" customFormat="1" ht="18" customHeight="1" x14ac:dyDescent="0.25">
      <c r="A4721" s="106" t="s">
        <v>32</v>
      </c>
      <c r="B4721" s="106" t="s">
        <v>13</v>
      </c>
      <c r="C4721" s="107">
        <v>10010</v>
      </c>
      <c r="D4721" s="107">
        <v>42170</v>
      </c>
      <c r="E4721" s="107">
        <v>42191</v>
      </c>
      <c r="F4721" s="108">
        <v>42212</v>
      </c>
      <c r="G4721" s="109">
        <v>9500</v>
      </c>
      <c r="H4721" s="109">
        <v>11.08</v>
      </c>
      <c r="I4721" s="109">
        <v>0</v>
      </c>
      <c r="J4721" s="109">
        <f t="shared" si="73"/>
        <v>9511.08</v>
      </c>
      <c r="M4721"/>
      <c r="N4721"/>
    </row>
    <row r="4722" spans="1:14" s="102" customFormat="1" ht="18" customHeight="1" x14ac:dyDescent="0.25">
      <c r="A4722" s="106" t="s">
        <v>32</v>
      </c>
      <c r="B4722" s="106" t="s">
        <v>13</v>
      </c>
      <c r="C4722" s="107">
        <v>7734</v>
      </c>
      <c r="D4722" s="107">
        <v>42757</v>
      </c>
      <c r="E4722" s="107">
        <v>42775</v>
      </c>
      <c r="F4722" s="108">
        <v>42787</v>
      </c>
      <c r="G4722" s="109">
        <v>16500</v>
      </c>
      <c r="H4722" s="109">
        <v>13.56</v>
      </c>
      <c r="I4722" s="109">
        <v>0</v>
      </c>
      <c r="J4722" s="109">
        <f t="shared" si="73"/>
        <v>16513.560000000001</v>
      </c>
      <c r="M4722"/>
      <c r="N4722"/>
    </row>
    <row r="4723" spans="1:14" s="102" customFormat="1" ht="18" customHeight="1" x14ac:dyDescent="0.25">
      <c r="A4723" s="106" t="s">
        <v>32</v>
      </c>
      <c r="B4723" s="106" t="s">
        <v>17</v>
      </c>
      <c r="C4723" s="107">
        <v>19312</v>
      </c>
      <c r="D4723" s="107">
        <v>43118</v>
      </c>
      <c r="E4723" s="107">
        <v>43122</v>
      </c>
      <c r="F4723" s="108">
        <v>43138</v>
      </c>
      <c r="G4723" s="109">
        <v>33000</v>
      </c>
      <c r="H4723" s="109">
        <v>18.079999999999998</v>
      </c>
      <c r="I4723" s="109">
        <v>0</v>
      </c>
      <c r="J4723" s="109">
        <f t="shared" si="73"/>
        <v>33018.080000000002</v>
      </c>
      <c r="M4723"/>
      <c r="N4723"/>
    </row>
    <row r="4724" spans="1:14" s="102" customFormat="1" ht="18" customHeight="1" x14ac:dyDescent="0.25">
      <c r="A4724" s="106" t="s">
        <v>31</v>
      </c>
      <c r="B4724" s="106" t="s">
        <v>17</v>
      </c>
      <c r="C4724" s="107">
        <v>21686</v>
      </c>
      <c r="D4724" s="107">
        <v>42163</v>
      </c>
      <c r="E4724" s="107">
        <v>42163</v>
      </c>
      <c r="F4724" s="108">
        <v>42250</v>
      </c>
      <c r="G4724" s="109">
        <v>81000</v>
      </c>
      <c r="H4724" s="109">
        <v>0</v>
      </c>
      <c r="I4724" s="109">
        <v>0</v>
      </c>
      <c r="J4724" s="109">
        <f t="shared" si="73"/>
        <v>81000</v>
      </c>
      <c r="M4724"/>
      <c r="N4724"/>
    </row>
    <row r="4725" spans="1:14" s="102" customFormat="1" ht="18" customHeight="1" x14ac:dyDescent="0.25">
      <c r="A4725" s="106" t="s">
        <v>33</v>
      </c>
      <c r="B4725" s="106" t="s">
        <v>17</v>
      </c>
      <c r="C4725" s="107">
        <v>21686</v>
      </c>
      <c r="D4725" s="107">
        <v>42163</v>
      </c>
      <c r="E4725" s="107">
        <v>42163</v>
      </c>
      <c r="F4725" s="108">
        <v>42250</v>
      </c>
      <c r="G4725" s="109">
        <v>81000</v>
      </c>
      <c r="H4725" s="109">
        <v>0</v>
      </c>
      <c r="I4725" s="109">
        <v>0</v>
      </c>
      <c r="J4725" s="109">
        <f t="shared" si="73"/>
        <v>81000</v>
      </c>
      <c r="M4725"/>
      <c r="N4725"/>
    </row>
    <row r="4726" spans="1:14" s="102" customFormat="1" ht="18" customHeight="1" x14ac:dyDescent="0.25">
      <c r="A4726" s="106" t="s">
        <v>170</v>
      </c>
      <c r="B4726" s="106" t="s">
        <v>17</v>
      </c>
      <c r="C4726" s="107">
        <v>21686</v>
      </c>
      <c r="D4726" s="107">
        <v>42163</v>
      </c>
      <c r="E4726" s="107">
        <v>42163</v>
      </c>
      <c r="F4726" s="108">
        <v>42250</v>
      </c>
      <c r="G4726" s="109">
        <v>243000</v>
      </c>
      <c r="H4726" s="109">
        <v>0</v>
      </c>
      <c r="I4726" s="109">
        <v>0</v>
      </c>
      <c r="J4726" s="109">
        <f t="shared" si="73"/>
        <v>243000</v>
      </c>
      <c r="M4726"/>
      <c r="N4726"/>
    </row>
    <row r="4727" spans="1:14" s="102" customFormat="1" ht="18" customHeight="1" x14ac:dyDescent="0.25">
      <c r="A4727" s="106" t="s">
        <v>32</v>
      </c>
      <c r="B4727" s="106" t="s">
        <v>13</v>
      </c>
      <c r="C4727" s="107">
        <v>8692</v>
      </c>
      <c r="D4727" s="107">
        <v>42950</v>
      </c>
      <c r="E4727" s="107">
        <v>42964</v>
      </c>
      <c r="F4727" s="108">
        <v>42971</v>
      </c>
      <c r="G4727" s="109">
        <v>10500</v>
      </c>
      <c r="H4727" s="109">
        <v>6.04</v>
      </c>
      <c r="I4727" s="109">
        <v>0</v>
      </c>
      <c r="J4727" s="109">
        <f t="shared" si="73"/>
        <v>10506.04</v>
      </c>
      <c r="M4727"/>
      <c r="N4727"/>
    </row>
    <row r="4728" spans="1:14" s="102" customFormat="1" ht="18" customHeight="1" x14ac:dyDescent="0.25">
      <c r="A4728" s="106" t="s">
        <v>32</v>
      </c>
      <c r="B4728" s="106" t="s">
        <v>17</v>
      </c>
      <c r="C4728" s="107">
        <v>18009</v>
      </c>
      <c r="D4728" s="107">
        <v>42401</v>
      </c>
      <c r="E4728" s="107">
        <v>42410</v>
      </c>
      <c r="F4728" s="108">
        <v>42439</v>
      </c>
      <c r="G4728" s="109">
        <v>24000</v>
      </c>
      <c r="H4728" s="109">
        <v>25.34</v>
      </c>
      <c r="I4728" s="109">
        <v>0</v>
      </c>
      <c r="J4728" s="109">
        <f t="shared" si="73"/>
        <v>24025.34</v>
      </c>
      <c r="M4728"/>
      <c r="N4728"/>
    </row>
    <row r="4729" spans="1:14" s="102" customFormat="1" ht="18" customHeight="1" x14ac:dyDescent="0.25">
      <c r="A4729" s="106" t="s">
        <v>37</v>
      </c>
      <c r="B4729" s="106" t="s">
        <v>13</v>
      </c>
      <c r="C4729" s="107">
        <v>22937</v>
      </c>
      <c r="D4729" s="107">
        <v>43023</v>
      </c>
      <c r="E4729" s="107">
        <v>43364</v>
      </c>
      <c r="F4729" s="108">
        <v>43364</v>
      </c>
      <c r="G4729" s="109">
        <v>10000</v>
      </c>
      <c r="H4729" s="109">
        <v>93.42</v>
      </c>
      <c r="I4729" s="109">
        <v>0</v>
      </c>
      <c r="J4729" s="109">
        <f t="shared" si="73"/>
        <v>10093.42</v>
      </c>
      <c r="M4729"/>
      <c r="N4729"/>
    </row>
    <row r="4730" spans="1:14" s="102" customFormat="1" ht="18" customHeight="1" x14ac:dyDescent="0.25">
      <c r="A4730" s="106" t="s">
        <v>32</v>
      </c>
      <c r="B4730" s="106" t="s">
        <v>17</v>
      </c>
      <c r="C4730" s="107">
        <v>8332</v>
      </c>
      <c r="D4730" s="107">
        <v>43113</v>
      </c>
      <c r="E4730" s="107">
        <v>43116</v>
      </c>
      <c r="F4730" s="108">
        <v>43146</v>
      </c>
      <c r="G4730" s="109">
        <v>10000</v>
      </c>
      <c r="H4730" s="109">
        <v>9.0500000000000007</v>
      </c>
      <c r="I4730" s="109">
        <v>0</v>
      </c>
      <c r="J4730" s="109">
        <f t="shared" si="73"/>
        <v>10009.049999999999</v>
      </c>
      <c r="M4730"/>
      <c r="N4730"/>
    </row>
    <row r="4731" spans="1:14" s="102" customFormat="1" ht="18" customHeight="1" x14ac:dyDescent="0.25">
      <c r="A4731" s="106" t="s">
        <v>32</v>
      </c>
      <c r="B4731" s="106" t="s">
        <v>17</v>
      </c>
      <c r="C4731" s="107">
        <v>9168</v>
      </c>
      <c r="D4731" s="107">
        <v>43121</v>
      </c>
      <c r="E4731" s="107">
        <v>43123</v>
      </c>
      <c r="F4731" s="108">
        <v>43144</v>
      </c>
      <c r="G4731" s="109">
        <v>9000</v>
      </c>
      <c r="H4731" s="109">
        <v>5.67</v>
      </c>
      <c r="I4731" s="109">
        <v>0</v>
      </c>
      <c r="J4731" s="109">
        <f t="shared" si="73"/>
        <v>9005.67</v>
      </c>
      <c r="M4731"/>
      <c r="N4731"/>
    </row>
    <row r="4732" spans="1:14" s="102" customFormat="1" ht="18" customHeight="1" x14ac:dyDescent="0.25">
      <c r="A4732" s="106" t="s">
        <v>32</v>
      </c>
      <c r="B4732" s="106" t="s">
        <v>13</v>
      </c>
      <c r="C4732" s="107">
        <v>15539</v>
      </c>
      <c r="D4732" s="107">
        <v>43310</v>
      </c>
      <c r="E4732" s="107">
        <v>43312</v>
      </c>
      <c r="F4732" s="108">
        <v>43354</v>
      </c>
      <c r="G4732" s="109">
        <v>14000</v>
      </c>
      <c r="H4732" s="109">
        <v>13.43</v>
      </c>
      <c r="I4732" s="109">
        <v>0</v>
      </c>
      <c r="J4732" s="109">
        <f t="shared" si="73"/>
        <v>14013.43</v>
      </c>
      <c r="M4732"/>
      <c r="N4732"/>
    </row>
    <row r="4733" spans="1:14" s="102" customFormat="1" ht="18" customHeight="1" x14ac:dyDescent="0.25">
      <c r="A4733" s="106" t="s">
        <v>32</v>
      </c>
      <c r="B4733" s="106" t="s">
        <v>13</v>
      </c>
      <c r="C4733" s="107">
        <v>8959</v>
      </c>
      <c r="D4733" s="107">
        <v>42781</v>
      </c>
      <c r="E4733" s="107">
        <v>42788</v>
      </c>
      <c r="F4733" s="108">
        <v>42828</v>
      </c>
      <c r="G4733" s="109">
        <v>13000</v>
      </c>
      <c r="H4733" s="109">
        <v>16.739999999999998</v>
      </c>
      <c r="I4733" s="109">
        <v>0</v>
      </c>
      <c r="J4733" s="109">
        <f t="shared" si="73"/>
        <v>13016.74</v>
      </c>
      <c r="M4733"/>
      <c r="N4733"/>
    </row>
    <row r="4734" spans="1:14" s="102" customFormat="1" ht="18" customHeight="1" x14ac:dyDescent="0.25">
      <c r="A4734" s="106" t="s">
        <v>32</v>
      </c>
      <c r="B4734" s="106" t="s">
        <v>13</v>
      </c>
      <c r="C4734" s="107">
        <v>14558</v>
      </c>
      <c r="D4734" s="107">
        <v>41654</v>
      </c>
      <c r="E4734" s="107">
        <v>41661</v>
      </c>
      <c r="F4734" s="108">
        <v>41668</v>
      </c>
      <c r="G4734" s="109">
        <v>24500</v>
      </c>
      <c r="H4734" s="109">
        <v>9.5299999999999994</v>
      </c>
      <c r="I4734" s="109">
        <v>0</v>
      </c>
      <c r="J4734" s="109">
        <f t="shared" si="73"/>
        <v>24509.53</v>
      </c>
      <c r="M4734"/>
      <c r="N4734"/>
    </row>
    <row r="4735" spans="1:14" s="102" customFormat="1" ht="18" customHeight="1" x14ac:dyDescent="0.25">
      <c r="A4735" s="106" t="s">
        <v>32</v>
      </c>
      <c r="B4735" s="106" t="s">
        <v>17</v>
      </c>
      <c r="C4735" s="107">
        <v>18181</v>
      </c>
      <c r="D4735" s="107">
        <v>42387</v>
      </c>
      <c r="E4735" s="107">
        <v>42389</v>
      </c>
      <c r="F4735" s="108">
        <v>42396</v>
      </c>
      <c r="G4735" s="109">
        <v>22000</v>
      </c>
      <c r="H4735" s="109">
        <v>5.5</v>
      </c>
      <c r="I4735" s="109">
        <v>0</v>
      </c>
      <c r="J4735" s="109">
        <f t="shared" si="73"/>
        <v>22005.5</v>
      </c>
      <c r="M4735"/>
      <c r="N4735"/>
    </row>
    <row r="4736" spans="1:14" s="102" customFormat="1" ht="18" customHeight="1" x14ac:dyDescent="0.25">
      <c r="A4736" s="106" t="s">
        <v>32</v>
      </c>
      <c r="B4736" s="106" t="s">
        <v>17</v>
      </c>
      <c r="C4736" s="107">
        <v>9555</v>
      </c>
      <c r="D4736" s="107">
        <v>41645</v>
      </c>
      <c r="E4736" s="107">
        <v>41652</v>
      </c>
      <c r="F4736" s="108">
        <v>41682</v>
      </c>
      <c r="G4736" s="109">
        <v>10000</v>
      </c>
      <c r="H4736" s="109">
        <v>10.28</v>
      </c>
      <c r="I4736" s="109">
        <v>0</v>
      </c>
      <c r="J4736" s="109">
        <f t="shared" si="73"/>
        <v>10010.280000000001</v>
      </c>
      <c r="M4736"/>
      <c r="N4736"/>
    </row>
    <row r="4737" spans="1:14" s="102" customFormat="1" ht="18" customHeight="1" x14ac:dyDescent="0.25">
      <c r="A4737" s="106" t="s">
        <v>32</v>
      </c>
      <c r="B4737" s="106" t="s">
        <v>17</v>
      </c>
      <c r="C4737" s="107">
        <v>14717</v>
      </c>
      <c r="D4737" s="107">
        <v>43462</v>
      </c>
      <c r="E4737" s="107">
        <v>43473</v>
      </c>
      <c r="F4737" s="108">
        <v>43482</v>
      </c>
      <c r="G4737" s="109">
        <v>21000</v>
      </c>
      <c r="H4737" s="109">
        <v>11.5</v>
      </c>
      <c r="I4737" s="109">
        <v>0</v>
      </c>
      <c r="J4737" s="109">
        <f t="shared" si="73"/>
        <v>21011.5</v>
      </c>
      <c r="M4737"/>
      <c r="N4737"/>
    </row>
    <row r="4738" spans="1:14" s="102" customFormat="1" ht="18" customHeight="1" x14ac:dyDescent="0.25">
      <c r="A4738" s="106" t="s">
        <v>32</v>
      </c>
      <c r="B4738" s="106" t="s">
        <v>13</v>
      </c>
      <c r="C4738" s="107">
        <v>17009</v>
      </c>
      <c r="D4738" s="107">
        <v>42104</v>
      </c>
      <c r="E4738" s="107">
        <v>42117</v>
      </c>
      <c r="F4738" s="108">
        <v>42136</v>
      </c>
      <c r="G4738" s="109">
        <v>26000</v>
      </c>
      <c r="H4738" s="109">
        <v>23.11</v>
      </c>
      <c r="I4738" s="109">
        <v>0</v>
      </c>
      <c r="J4738" s="109">
        <f t="shared" si="73"/>
        <v>26023.11</v>
      </c>
      <c r="M4738"/>
      <c r="N4738"/>
    </row>
    <row r="4739" spans="1:14" s="102" customFormat="1" ht="18" customHeight="1" x14ac:dyDescent="0.25">
      <c r="A4739" s="106" t="s">
        <v>32</v>
      </c>
      <c r="B4739" s="106" t="s">
        <v>13</v>
      </c>
      <c r="C4739" s="107">
        <v>11260</v>
      </c>
      <c r="D4739" s="107">
        <v>43273</v>
      </c>
      <c r="E4739" s="107">
        <v>43276</v>
      </c>
      <c r="F4739" s="108">
        <v>43286</v>
      </c>
      <c r="G4739" s="109">
        <v>16500</v>
      </c>
      <c r="H4739" s="109">
        <v>5.88</v>
      </c>
      <c r="I4739" s="109">
        <v>0</v>
      </c>
      <c r="J4739" s="109">
        <f t="shared" si="73"/>
        <v>16505.88</v>
      </c>
      <c r="M4739"/>
      <c r="N4739"/>
    </row>
    <row r="4740" spans="1:14" s="102" customFormat="1" ht="18" customHeight="1" x14ac:dyDescent="0.25">
      <c r="A4740" s="106" t="s">
        <v>32</v>
      </c>
      <c r="B4740" s="106" t="s">
        <v>17</v>
      </c>
      <c r="C4740" s="107">
        <v>9951</v>
      </c>
      <c r="D4740" s="107">
        <v>42069</v>
      </c>
      <c r="E4740" s="107">
        <v>42082</v>
      </c>
      <c r="F4740" s="108">
        <v>42111</v>
      </c>
      <c r="G4740" s="109">
        <v>25000</v>
      </c>
      <c r="H4740" s="109">
        <v>29.17</v>
      </c>
      <c r="I4740" s="109">
        <v>0</v>
      </c>
      <c r="J4740" s="109">
        <f t="shared" si="73"/>
        <v>25029.17</v>
      </c>
      <c r="M4740"/>
      <c r="N4740"/>
    </row>
    <row r="4741" spans="1:14" s="102" customFormat="1" ht="18" customHeight="1" x14ac:dyDescent="0.25">
      <c r="A4741" s="106" t="s">
        <v>37</v>
      </c>
      <c r="B4741" s="106" t="s">
        <v>13</v>
      </c>
      <c r="C4741" s="107">
        <v>20417</v>
      </c>
      <c r="D4741" s="107">
        <v>42599</v>
      </c>
      <c r="E4741" s="107">
        <v>42621</v>
      </c>
      <c r="F4741" s="108">
        <v>42621</v>
      </c>
      <c r="G4741" s="109">
        <v>20000</v>
      </c>
      <c r="H4741" s="109">
        <v>12.06</v>
      </c>
      <c r="I4741" s="109">
        <v>0</v>
      </c>
      <c r="J4741" s="109">
        <f t="shared" si="73"/>
        <v>20012.060000000001</v>
      </c>
      <c r="M4741"/>
      <c r="N4741"/>
    </row>
    <row r="4742" spans="1:14" s="102" customFormat="1" ht="18" customHeight="1" x14ac:dyDescent="0.25">
      <c r="A4742" s="106" t="s">
        <v>40</v>
      </c>
      <c r="B4742" s="106" t="s">
        <v>17</v>
      </c>
      <c r="C4742" s="107">
        <v>34017</v>
      </c>
      <c r="D4742" s="107">
        <v>43346</v>
      </c>
      <c r="E4742" s="107">
        <v>43374</v>
      </c>
      <c r="F4742" s="108">
        <v>43374</v>
      </c>
      <c r="G4742" s="109">
        <v>5000</v>
      </c>
      <c r="H4742" s="109">
        <v>3.84</v>
      </c>
      <c r="I4742" s="109">
        <v>0</v>
      </c>
      <c r="J4742" s="109">
        <f t="shared" si="73"/>
        <v>5003.84</v>
      </c>
      <c r="M4742"/>
      <c r="N4742"/>
    </row>
    <row r="4743" spans="1:14" s="102" customFormat="1" ht="18" customHeight="1" x14ac:dyDescent="0.25">
      <c r="A4743" s="106" t="s">
        <v>32</v>
      </c>
      <c r="B4743" s="106" t="s">
        <v>13</v>
      </c>
      <c r="C4743" s="107">
        <v>7378</v>
      </c>
      <c r="D4743" s="107">
        <v>42207</v>
      </c>
      <c r="E4743" s="107">
        <v>42214</v>
      </c>
      <c r="F4743" s="108">
        <v>42341</v>
      </c>
      <c r="G4743" s="109">
        <v>15000</v>
      </c>
      <c r="H4743" s="109">
        <v>55.83</v>
      </c>
      <c r="I4743" s="109">
        <v>0</v>
      </c>
      <c r="J4743" s="109">
        <f t="shared" si="73"/>
        <v>15055.83</v>
      </c>
      <c r="M4743"/>
      <c r="N4743"/>
    </row>
    <row r="4744" spans="1:14" s="102" customFormat="1" ht="18" customHeight="1" x14ac:dyDescent="0.25">
      <c r="A4744" s="106" t="s">
        <v>32</v>
      </c>
      <c r="B4744" s="106" t="s">
        <v>13</v>
      </c>
      <c r="C4744" s="107">
        <v>12753</v>
      </c>
      <c r="D4744" s="107">
        <v>42743</v>
      </c>
      <c r="E4744" s="107">
        <v>42745</v>
      </c>
      <c r="F4744" s="108">
        <v>42807</v>
      </c>
      <c r="G4744" s="109">
        <v>15500</v>
      </c>
      <c r="H4744" s="109">
        <v>27.16</v>
      </c>
      <c r="I4744" s="109">
        <v>0</v>
      </c>
      <c r="J4744" s="109">
        <f t="shared" si="73"/>
        <v>15527.16</v>
      </c>
      <c r="M4744"/>
      <c r="N4744"/>
    </row>
    <row r="4745" spans="1:14" s="102" customFormat="1" ht="18" customHeight="1" x14ac:dyDescent="0.25">
      <c r="A4745" s="106" t="s">
        <v>32</v>
      </c>
      <c r="B4745" s="106" t="s">
        <v>13</v>
      </c>
      <c r="C4745" s="107">
        <v>11099</v>
      </c>
      <c r="D4745" s="107">
        <v>43384</v>
      </c>
      <c r="E4745" s="107">
        <v>43404</v>
      </c>
      <c r="F4745" s="108">
        <v>43425</v>
      </c>
      <c r="G4745" s="109">
        <v>33000</v>
      </c>
      <c r="H4745" s="109">
        <v>37.07</v>
      </c>
      <c r="I4745" s="109">
        <v>0</v>
      </c>
      <c r="J4745" s="109">
        <f t="shared" ref="J4745:J4808" si="74">+G4745+H4745+I4745</f>
        <v>33037.07</v>
      </c>
      <c r="M4745"/>
      <c r="N4745"/>
    </row>
    <row r="4746" spans="1:14" s="102" customFormat="1" ht="18" customHeight="1" x14ac:dyDescent="0.25">
      <c r="A4746" s="106" t="s">
        <v>32</v>
      </c>
      <c r="B4746" s="106" t="s">
        <v>13</v>
      </c>
      <c r="C4746" s="107">
        <v>17087</v>
      </c>
      <c r="D4746" s="107">
        <v>43326</v>
      </c>
      <c r="E4746" s="107">
        <v>43334</v>
      </c>
      <c r="F4746" s="108">
        <v>43341</v>
      </c>
      <c r="G4746" s="109">
        <v>32000</v>
      </c>
      <c r="H4746" s="109">
        <v>13.15</v>
      </c>
      <c r="I4746" s="109">
        <v>0</v>
      </c>
      <c r="J4746" s="109">
        <f t="shared" si="74"/>
        <v>32013.15</v>
      </c>
      <c r="M4746"/>
      <c r="N4746"/>
    </row>
    <row r="4747" spans="1:14" s="102" customFormat="1" ht="18" customHeight="1" x14ac:dyDescent="0.25">
      <c r="A4747" s="106" t="s">
        <v>32</v>
      </c>
      <c r="B4747" s="106" t="s">
        <v>17</v>
      </c>
      <c r="C4747" s="107">
        <v>15785</v>
      </c>
      <c r="D4747" s="107">
        <v>42959</v>
      </c>
      <c r="E4747" s="107">
        <v>42963</v>
      </c>
      <c r="F4747" s="108">
        <v>42990</v>
      </c>
      <c r="G4747" s="109">
        <v>30000</v>
      </c>
      <c r="H4747" s="109">
        <v>25.48</v>
      </c>
      <c r="I4747" s="109">
        <v>0</v>
      </c>
      <c r="J4747" s="109">
        <f t="shared" si="74"/>
        <v>30025.48</v>
      </c>
      <c r="M4747"/>
      <c r="N4747"/>
    </row>
    <row r="4748" spans="1:14" s="102" customFormat="1" ht="18" customHeight="1" x14ac:dyDescent="0.25">
      <c r="A4748" s="106" t="s">
        <v>32</v>
      </c>
      <c r="B4748" s="106" t="s">
        <v>13</v>
      </c>
      <c r="C4748" s="107">
        <v>10852</v>
      </c>
      <c r="D4748" s="107">
        <v>41714</v>
      </c>
      <c r="E4748" s="107">
        <v>41730</v>
      </c>
      <c r="F4748" s="108">
        <v>41754</v>
      </c>
      <c r="G4748" s="109">
        <v>23500</v>
      </c>
      <c r="H4748" s="109">
        <v>26.11</v>
      </c>
      <c r="I4748" s="109">
        <v>0</v>
      </c>
      <c r="J4748" s="109">
        <f t="shared" si="74"/>
        <v>23526.11</v>
      </c>
      <c r="M4748"/>
      <c r="N4748"/>
    </row>
    <row r="4749" spans="1:14" s="102" customFormat="1" ht="18" customHeight="1" x14ac:dyDescent="0.25">
      <c r="A4749" s="106" t="s">
        <v>32</v>
      </c>
      <c r="B4749" s="106" t="s">
        <v>13</v>
      </c>
      <c r="C4749" s="107">
        <v>16632</v>
      </c>
      <c r="D4749" s="107">
        <v>43306</v>
      </c>
      <c r="E4749" s="107">
        <v>43313</v>
      </c>
      <c r="F4749" s="108">
        <v>43608</v>
      </c>
      <c r="G4749" s="109">
        <v>39500</v>
      </c>
      <c r="H4749" s="109">
        <v>212.84</v>
      </c>
      <c r="I4749" s="109">
        <v>0</v>
      </c>
      <c r="J4749" s="109">
        <f t="shared" si="74"/>
        <v>39712.839999999997</v>
      </c>
      <c r="M4749"/>
      <c r="N4749"/>
    </row>
    <row r="4750" spans="1:14" s="102" customFormat="1" ht="18" customHeight="1" x14ac:dyDescent="0.25">
      <c r="A4750" s="106" t="s">
        <v>32</v>
      </c>
      <c r="B4750" s="106" t="s">
        <v>17</v>
      </c>
      <c r="C4750" s="107">
        <v>8226</v>
      </c>
      <c r="D4750" s="107">
        <v>42487</v>
      </c>
      <c r="E4750" s="107">
        <v>42493</v>
      </c>
      <c r="F4750" s="108">
        <v>42509</v>
      </c>
      <c r="G4750" s="109">
        <v>9000</v>
      </c>
      <c r="H4750" s="109">
        <v>5.42</v>
      </c>
      <c r="I4750" s="109">
        <v>0</v>
      </c>
      <c r="J4750" s="109">
        <f t="shared" si="74"/>
        <v>9005.42</v>
      </c>
      <c r="M4750"/>
      <c r="N4750"/>
    </row>
    <row r="4751" spans="1:14" s="102" customFormat="1" ht="18" customHeight="1" x14ac:dyDescent="0.25">
      <c r="A4751" s="106" t="s">
        <v>32</v>
      </c>
      <c r="B4751" s="106" t="s">
        <v>13</v>
      </c>
      <c r="C4751" s="107">
        <v>10180</v>
      </c>
      <c r="D4751" s="107">
        <v>42547</v>
      </c>
      <c r="E4751" s="107">
        <v>42559</v>
      </c>
      <c r="F4751" s="108">
        <v>42599</v>
      </c>
      <c r="G4751" s="109">
        <v>10000</v>
      </c>
      <c r="H4751" s="109">
        <v>14.25</v>
      </c>
      <c r="I4751" s="109">
        <v>0</v>
      </c>
      <c r="J4751" s="109">
        <f t="shared" si="74"/>
        <v>10014.25</v>
      </c>
      <c r="M4751"/>
      <c r="N4751"/>
    </row>
    <row r="4752" spans="1:14" s="102" customFormat="1" ht="18" customHeight="1" x14ac:dyDescent="0.25">
      <c r="A4752" s="106" t="s">
        <v>32</v>
      </c>
      <c r="B4752" s="106" t="s">
        <v>13</v>
      </c>
      <c r="C4752" s="107">
        <v>14412</v>
      </c>
      <c r="D4752" s="107">
        <v>42084</v>
      </c>
      <c r="E4752" s="107">
        <v>42088</v>
      </c>
      <c r="F4752" s="108">
        <v>42103</v>
      </c>
      <c r="G4752" s="109">
        <v>18000</v>
      </c>
      <c r="H4752" s="109">
        <v>9.5</v>
      </c>
      <c r="I4752" s="109">
        <v>0</v>
      </c>
      <c r="J4752" s="109">
        <f t="shared" si="74"/>
        <v>18009.5</v>
      </c>
      <c r="M4752"/>
      <c r="N4752"/>
    </row>
    <row r="4753" spans="1:14" s="102" customFormat="1" ht="18" customHeight="1" x14ac:dyDescent="0.25">
      <c r="A4753" s="106" t="s">
        <v>32</v>
      </c>
      <c r="B4753" s="106" t="s">
        <v>13</v>
      </c>
      <c r="C4753" s="107">
        <v>10897</v>
      </c>
      <c r="D4753" s="107">
        <v>43128</v>
      </c>
      <c r="E4753" s="107">
        <v>43147</v>
      </c>
      <c r="F4753" s="108">
        <v>43165</v>
      </c>
      <c r="G4753" s="109">
        <v>29500</v>
      </c>
      <c r="H4753" s="109">
        <v>29.9</v>
      </c>
      <c r="I4753" s="109">
        <v>0</v>
      </c>
      <c r="J4753" s="109">
        <f t="shared" si="74"/>
        <v>29529.9</v>
      </c>
      <c r="M4753"/>
      <c r="N4753"/>
    </row>
    <row r="4754" spans="1:14" s="102" customFormat="1" ht="18" customHeight="1" x14ac:dyDescent="0.25">
      <c r="A4754" s="106" t="s">
        <v>32</v>
      </c>
      <c r="B4754" s="106" t="s">
        <v>17</v>
      </c>
      <c r="C4754" s="107">
        <v>11035</v>
      </c>
      <c r="D4754" s="107">
        <v>41735</v>
      </c>
      <c r="E4754" s="107">
        <v>41766</v>
      </c>
      <c r="F4754" s="108">
        <v>42548</v>
      </c>
      <c r="G4754" s="109">
        <v>11000</v>
      </c>
      <c r="H4754" s="109">
        <v>177.99</v>
      </c>
      <c r="I4754" s="109">
        <v>0</v>
      </c>
      <c r="J4754" s="109">
        <f t="shared" si="74"/>
        <v>11177.99</v>
      </c>
      <c r="M4754"/>
      <c r="N4754"/>
    </row>
    <row r="4755" spans="1:14" s="102" customFormat="1" ht="18" customHeight="1" x14ac:dyDescent="0.25">
      <c r="A4755" s="106" t="s">
        <v>32</v>
      </c>
      <c r="B4755" s="106" t="s">
        <v>17</v>
      </c>
      <c r="C4755" s="107">
        <v>10791</v>
      </c>
      <c r="D4755" s="107">
        <v>41717</v>
      </c>
      <c r="E4755" s="107">
        <v>41722</v>
      </c>
      <c r="F4755" s="108">
        <v>41739</v>
      </c>
      <c r="G4755" s="109">
        <v>18500</v>
      </c>
      <c r="H4755" s="109">
        <v>11.31</v>
      </c>
      <c r="I4755" s="109">
        <v>0</v>
      </c>
      <c r="J4755" s="109">
        <f t="shared" si="74"/>
        <v>18511.310000000001</v>
      </c>
      <c r="M4755"/>
      <c r="N4755"/>
    </row>
    <row r="4756" spans="1:14" s="102" customFormat="1" ht="18" customHeight="1" x14ac:dyDescent="0.25">
      <c r="A4756" s="106" t="s">
        <v>31</v>
      </c>
      <c r="B4756" s="106" t="s">
        <v>13</v>
      </c>
      <c r="C4756" s="107">
        <v>28507</v>
      </c>
      <c r="D4756" s="107">
        <v>43341</v>
      </c>
      <c r="E4756" s="107">
        <v>43347</v>
      </c>
      <c r="F4756" s="108">
        <v>43356</v>
      </c>
      <c r="G4756" s="109">
        <v>56000</v>
      </c>
      <c r="H4756" s="109">
        <v>23.01</v>
      </c>
      <c r="I4756" s="109">
        <v>0</v>
      </c>
      <c r="J4756" s="109">
        <f t="shared" si="74"/>
        <v>56023.01</v>
      </c>
      <c r="M4756"/>
      <c r="N4756"/>
    </row>
    <row r="4757" spans="1:14" s="102" customFormat="1" ht="18" customHeight="1" x14ac:dyDescent="0.25">
      <c r="A4757" s="106" t="s">
        <v>32</v>
      </c>
      <c r="B4757" s="106" t="s">
        <v>17</v>
      </c>
      <c r="C4757" s="107">
        <v>12122</v>
      </c>
      <c r="D4757" s="107">
        <v>43012</v>
      </c>
      <c r="E4757" s="107">
        <v>43025</v>
      </c>
      <c r="F4757" s="108">
        <v>43265</v>
      </c>
      <c r="G4757" s="109">
        <v>13500</v>
      </c>
      <c r="H4757" s="109">
        <v>20.9</v>
      </c>
      <c r="I4757" s="109">
        <v>0</v>
      </c>
      <c r="J4757" s="109">
        <f t="shared" si="74"/>
        <v>13520.9</v>
      </c>
      <c r="M4757"/>
      <c r="N4757"/>
    </row>
    <row r="4758" spans="1:14" s="102" customFormat="1" ht="18" customHeight="1" x14ac:dyDescent="0.25">
      <c r="A4758" s="106" t="s">
        <v>32</v>
      </c>
      <c r="B4758" s="106" t="s">
        <v>13</v>
      </c>
      <c r="C4758" s="107">
        <v>12716</v>
      </c>
      <c r="D4758" s="107">
        <v>42067</v>
      </c>
      <c r="E4758" s="107">
        <v>42069</v>
      </c>
      <c r="F4758" s="108">
        <v>42097</v>
      </c>
      <c r="G4758" s="109">
        <v>21500</v>
      </c>
      <c r="H4758" s="109">
        <v>17.920000000000002</v>
      </c>
      <c r="I4758" s="109">
        <v>0</v>
      </c>
      <c r="J4758" s="109">
        <f t="shared" si="74"/>
        <v>21517.919999999998</v>
      </c>
      <c r="M4758"/>
      <c r="N4758"/>
    </row>
    <row r="4759" spans="1:14" s="102" customFormat="1" ht="18" customHeight="1" x14ac:dyDescent="0.25">
      <c r="A4759" s="106" t="s">
        <v>32</v>
      </c>
      <c r="B4759" s="106" t="s">
        <v>13</v>
      </c>
      <c r="C4759" s="107">
        <v>14680</v>
      </c>
      <c r="D4759" s="107">
        <v>41807</v>
      </c>
      <c r="E4759" s="107">
        <v>41815</v>
      </c>
      <c r="F4759" s="108">
        <v>41838</v>
      </c>
      <c r="G4759" s="109">
        <v>13000</v>
      </c>
      <c r="H4759" s="109">
        <v>11.19</v>
      </c>
      <c r="I4759" s="109">
        <v>0</v>
      </c>
      <c r="J4759" s="109">
        <f t="shared" si="74"/>
        <v>13011.19</v>
      </c>
      <c r="M4759"/>
      <c r="N4759"/>
    </row>
    <row r="4760" spans="1:14" s="102" customFormat="1" ht="18" customHeight="1" x14ac:dyDescent="0.25">
      <c r="A4760" s="106" t="s">
        <v>32</v>
      </c>
      <c r="B4760" s="106" t="s">
        <v>17</v>
      </c>
      <c r="C4760" s="107">
        <v>18648</v>
      </c>
      <c r="D4760" s="107">
        <v>43439</v>
      </c>
      <c r="E4760" s="107">
        <v>43445</v>
      </c>
      <c r="F4760" s="108">
        <v>43591</v>
      </c>
      <c r="G4760" s="109">
        <v>35500</v>
      </c>
      <c r="H4760" s="109">
        <v>147.84</v>
      </c>
      <c r="I4760" s="109">
        <v>0</v>
      </c>
      <c r="J4760" s="109">
        <f t="shared" si="74"/>
        <v>35647.839999999997</v>
      </c>
      <c r="M4760"/>
      <c r="N4760"/>
    </row>
    <row r="4761" spans="1:14" s="102" customFormat="1" ht="18" customHeight="1" x14ac:dyDescent="0.25">
      <c r="A4761" s="106" t="s">
        <v>32</v>
      </c>
      <c r="B4761" s="106" t="s">
        <v>13</v>
      </c>
      <c r="C4761" s="107">
        <v>15708</v>
      </c>
      <c r="D4761" s="107">
        <v>41853</v>
      </c>
      <c r="E4761" s="107">
        <v>41857</v>
      </c>
      <c r="F4761" s="108">
        <v>41872</v>
      </c>
      <c r="G4761" s="109">
        <v>18500</v>
      </c>
      <c r="H4761" s="109">
        <v>9.76</v>
      </c>
      <c r="I4761" s="109">
        <v>0</v>
      </c>
      <c r="J4761" s="109">
        <f t="shared" si="74"/>
        <v>18509.759999999998</v>
      </c>
      <c r="M4761"/>
      <c r="N4761"/>
    </row>
    <row r="4762" spans="1:14" s="102" customFormat="1" ht="18" customHeight="1" x14ac:dyDescent="0.25">
      <c r="A4762" s="106" t="s">
        <v>32</v>
      </c>
      <c r="B4762" s="106" t="s">
        <v>17</v>
      </c>
      <c r="C4762" s="107">
        <v>18854</v>
      </c>
      <c r="D4762" s="107">
        <v>42254</v>
      </c>
      <c r="E4762" s="107">
        <v>42261</v>
      </c>
      <c r="F4762" s="108">
        <v>42276</v>
      </c>
      <c r="G4762" s="109">
        <v>50000</v>
      </c>
      <c r="H4762" s="109">
        <v>30.56</v>
      </c>
      <c r="I4762" s="109">
        <v>0</v>
      </c>
      <c r="J4762" s="109">
        <f t="shared" si="74"/>
        <v>50030.559999999998</v>
      </c>
      <c r="M4762"/>
      <c r="N4762"/>
    </row>
    <row r="4763" spans="1:14" s="102" customFormat="1" ht="18" customHeight="1" x14ac:dyDescent="0.25">
      <c r="A4763" s="106" t="s">
        <v>37</v>
      </c>
      <c r="B4763" s="106" t="s">
        <v>13</v>
      </c>
      <c r="C4763" s="107">
        <v>17638</v>
      </c>
      <c r="D4763" s="107">
        <v>41956</v>
      </c>
      <c r="E4763" s="107">
        <v>41974</v>
      </c>
      <c r="F4763" s="108">
        <v>41983</v>
      </c>
      <c r="G4763" s="109">
        <v>20000</v>
      </c>
      <c r="H4763" s="109">
        <v>15</v>
      </c>
      <c r="I4763" s="109">
        <v>0</v>
      </c>
      <c r="J4763" s="109">
        <f t="shared" si="74"/>
        <v>20015</v>
      </c>
      <c r="M4763"/>
      <c r="N4763"/>
    </row>
    <row r="4764" spans="1:14" s="102" customFormat="1" ht="18" customHeight="1" x14ac:dyDescent="0.25">
      <c r="A4764" s="106" t="s">
        <v>32</v>
      </c>
      <c r="B4764" s="106" t="s">
        <v>13</v>
      </c>
      <c r="C4764" s="107">
        <v>12208</v>
      </c>
      <c r="D4764" s="107">
        <v>42982</v>
      </c>
      <c r="E4764" s="107">
        <v>42986</v>
      </c>
      <c r="F4764" s="108">
        <v>42999</v>
      </c>
      <c r="G4764" s="109">
        <v>25000</v>
      </c>
      <c r="H4764" s="109">
        <v>11.64</v>
      </c>
      <c r="I4764" s="109">
        <v>0</v>
      </c>
      <c r="J4764" s="109">
        <f t="shared" si="74"/>
        <v>25011.64</v>
      </c>
      <c r="M4764"/>
      <c r="N4764"/>
    </row>
    <row r="4765" spans="1:14" s="102" customFormat="1" ht="18" customHeight="1" x14ac:dyDescent="0.25">
      <c r="A4765" s="106" t="s">
        <v>32</v>
      </c>
      <c r="B4765" s="106" t="s">
        <v>13</v>
      </c>
      <c r="C4765" s="107">
        <v>13705</v>
      </c>
      <c r="D4765" s="107">
        <v>42108</v>
      </c>
      <c r="E4765" s="107">
        <v>42123</v>
      </c>
      <c r="F4765" s="108">
        <v>42136</v>
      </c>
      <c r="G4765" s="109">
        <v>15500</v>
      </c>
      <c r="H4765" s="109">
        <v>12.06</v>
      </c>
      <c r="I4765" s="109">
        <v>0</v>
      </c>
      <c r="J4765" s="109">
        <f t="shared" si="74"/>
        <v>15512.06</v>
      </c>
      <c r="M4765"/>
      <c r="N4765"/>
    </row>
    <row r="4766" spans="1:14" s="102" customFormat="1" ht="18" customHeight="1" x14ac:dyDescent="0.25">
      <c r="A4766" s="106" t="s">
        <v>32</v>
      </c>
      <c r="B4766" s="106" t="s">
        <v>13</v>
      </c>
      <c r="C4766" s="107">
        <v>13676</v>
      </c>
      <c r="D4766" s="107">
        <v>42094</v>
      </c>
      <c r="E4766" s="107">
        <v>42096</v>
      </c>
      <c r="F4766" s="108">
        <v>42123</v>
      </c>
      <c r="G4766" s="109">
        <v>22500</v>
      </c>
      <c r="H4766" s="109">
        <v>18.12</v>
      </c>
      <c r="I4766" s="109">
        <v>0</v>
      </c>
      <c r="J4766" s="109">
        <f t="shared" si="74"/>
        <v>22518.12</v>
      </c>
      <c r="M4766"/>
      <c r="N4766"/>
    </row>
    <row r="4767" spans="1:14" s="102" customFormat="1" ht="18" customHeight="1" x14ac:dyDescent="0.25">
      <c r="A4767" s="106" t="s">
        <v>32</v>
      </c>
      <c r="B4767" s="106" t="s">
        <v>17</v>
      </c>
      <c r="C4767" s="107">
        <v>7350</v>
      </c>
      <c r="D4767" s="107">
        <v>42216</v>
      </c>
      <c r="E4767" s="107">
        <v>42221</v>
      </c>
      <c r="F4767" s="108">
        <v>42255</v>
      </c>
      <c r="G4767" s="109">
        <v>17500</v>
      </c>
      <c r="H4767" s="109">
        <v>18.96</v>
      </c>
      <c r="I4767" s="109">
        <v>0</v>
      </c>
      <c r="J4767" s="109">
        <f t="shared" si="74"/>
        <v>17518.96</v>
      </c>
      <c r="M4767"/>
      <c r="N4767"/>
    </row>
    <row r="4768" spans="1:14" s="102" customFormat="1" ht="18" customHeight="1" x14ac:dyDescent="0.25">
      <c r="A4768" s="106" t="s">
        <v>32</v>
      </c>
      <c r="B4768" s="106" t="s">
        <v>13</v>
      </c>
      <c r="C4768" s="107">
        <v>17484</v>
      </c>
      <c r="D4768" s="107">
        <v>43079</v>
      </c>
      <c r="E4768" s="107">
        <v>43082</v>
      </c>
      <c r="F4768" s="108">
        <v>43096</v>
      </c>
      <c r="G4768" s="109">
        <v>47500</v>
      </c>
      <c r="H4768" s="109">
        <v>22.12</v>
      </c>
      <c r="I4768" s="109">
        <v>0</v>
      </c>
      <c r="J4768" s="109">
        <f t="shared" si="74"/>
        <v>47522.12</v>
      </c>
      <c r="M4768"/>
      <c r="N4768"/>
    </row>
    <row r="4769" spans="1:14" s="102" customFormat="1" ht="18" customHeight="1" x14ac:dyDescent="0.25">
      <c r="A4769" s="106" t="s">
        <v>32</v>
      </c>
      <c r="B4769" s="106" t="s">
        <v>13</v>
      </c>
      <c r="C4769" s="107">
        <v>8441</v>
      </c>
      <c r="D4769" s="107">
        <v>42244</v>
      </c>
      <c r="E4769" s="107">
        <v>42263</v>
      </c>
      <c r="F4769" s="108">
        <v>42282</v>
      </c>
      <c r="G4769" s="109">
        <v>15000</v>
      </c>
      <c r="H4769" s="109">
        <v>15.84</v>
      </c>
      <c r="I4769" s="109">
        <v>0</v>
      </c>
      <c r="J4769" s="109">
        <f t="shared" si="74"/>
        <v>15015.84</v>
      </c>
      <c r="M4769"/>
      <c r="N4769"/>
    </row>
    <row r="4770" spans="1:14" s="102" customFormat="1" ht="18" customHeight="1" x14ac:dyDescent="0.25">
      <c r="A4770" s="106" t="s">
        <v>32</v>
      </c>
      <c r="B4770" s="106" t="s">
        <v>17</v>
      </c>
      <c r="C4770" s="107">
        <v>7345</v>
      </c>
      <c r="D4770" s="107">
        <v>42206</v>
      </c>
      <c r="E4770" s="107">
        <v>42215</v>
      </c>
      <c r="F4770" s="108">
        <v>42264</v>
      </c>
      <c r="G4770" s="109">
        <v>19000</v>
      </c>
      <c r="H4770" s="109">
        <v>30.61</v>
      </c>
      <c r="I4770" s="109">
        <v>0</v>
      </c>
      <c r="J4770" s="109">
        <f t="shared" si="74"/>
        <v>19030.61</v>
      </c>
      <c r="M4770"/>
      <c r="N4770"/>
    </row>
    <row r="4771" spans="1:14" s="102" customFormat="1" ht="18" customHeight="1" x14ac:dyDescent="0.25">
      <c r="A4771" s="106" t="s">
        <v>31</v>
      </c>
      <c r="B4771" s="106" t="s">
        <v>13</v>
      </c>
      <c r="C4771" s="107">
        <v>19881</v>
      </c>
      <c r="D4771" s="107">
        <v>41748</v>
      </c>
      <c r="E4771" s="107">
        <v>41758</v>
      </c>
      <c r="F4771" s="108">
        <v>41901</v>
      </c>
      <c r="G4771" s="109">
        <v>39000</v>
      </c>
      <c r="H4771" s="109">
        <v>55.25</v>
      </c>
      <c r="I4771" s="109">
        <v>0</v>
      </c>
      <c r="J4771" s="109">
        <f t="shared" si="74"/>
        <v>39055.25</v>
      </c>
      <c r="M4771"/>
      <c r="N4771"/>
    </row>
    <row r="4772" spans="1:14" s="102" customFormat="1" ht="18" customHeight="1" x14ac:dyDescent="0.25">
      <c r="A4772" s="106" t="s">
        <v>32</v>
      </c>
      <c r="B4772" s="106" t="s">
        <v>13</v>
      </c>
      <c r="C4772" s="107">
        <v>11419</v>
      </c>
      <c r="D4772" s="107">
        <v>42624</v>
      </c>
      <c r="E4772" s="107">
        <v>42643</v>
      </c>
      <c r="F4772" s="108">
        <v>42709</v>
      </c>
      <c r="G4772" s="109">
        <v>31500</v>
      </c>
      <c r="H4772" s="109">
        <v>73.36</v>
      </c>
      <c r="I4772" s="109">
        <v>0</v>
      </c>
      <c r="J4772" s="109">
        <f t="shared" si="74"/>
        <v>31573.360000000001</v>
      </c>
      <c r="M4772"/>
      <c r="N4772"/>
    </row>
    <row r="4773" spans="1:14" s="102" customFormat="1" ht="18" customHeight="1" x14ac:dyDescent="0.25">
      <c r="A4773" s="106" t="s">
        <v>32</v>
      </c>
      <c r="B4773" s="106" t="s">
        <v>17</v>
      </c>
      <c r="C4773" s="107">
        <v>14598</v>
      </c>
      <c r="D4773" s="107">
        <v>41670</v>
      </c>
      <c r="E4773" s="107">
        <v>41677</v>
      </c>
      <c r="F4773" s="108">
        <v>41739</v>
      </c>
      <c r="G4773" s="109">
        <v>20500</v>
      </c>
      <c r="H4773" s="109">
        <v>39.29</v>
      </c>
      <c r="I4773" s="109">
        <v>0</v>
      </c>
      <c r="J4773" s="109">
        <f t="shared" si="74"/>
        <v>20539.29</v>
      </c>
      <c r="M4773"/>
      <c r="N4773"/>
    </row>
    <row r="4774" spans="1:14" s="102" customFormat="1" ht="18" customHeight="1" x14ac:dyDescent="0.25">
      <c r="A4774" s="106" t="s">
        <v>32</v>
      </c>
      <c r="B4774" s="106" t="s">
        <v>13</v>
      </c>
      <c r="C4774" s="107">
        <v>17863</v>
      </c>
      <c r="D4774" s="107">
        <v>43279</v>
      </c>
      <c r="E4774" s="107">
        <v>43284</v>
      </c>
      <c r="F4774" s="108">
        <v>43300</v>
      </c>
      <c r="G4774" s="109">
        <v>45000</v>
      </c>
      <c r="H4774" s="109">
        <v>25.89</v>
      </c>
      <c r="I4774" s="109">
        <v>0</v>
      </c>
      <c r="J4774" s="109">
        <f t="shared" si="74"/>
        <v>45025.89</v>
      </c>
      <c r="M4774"/>
      <c r="N4774"/>
    </row>
    <row r="4775" spans="1:14" s="102" customFormat="1" ht="18" customHeight="1" x14ac:dyDescent="0.25">
      <c r="A4775" s="106" t="s">
        <v>32</v>
      </c>
      <c r="B4775" s="106" t="s">
        <v>13</v>
      </c>
      <c r="C4775" s="107">
        <v>13611</v>
      </c>
      <c r="D4775" s="107">
        <v>42045</v>
      </c>
      <c r="E4775" s="107">
        <v>42067</v>
      </c>
      <c r="F4775" s="108">
        <v>42132</v>
      </c>
      <c r="G4775" s="109">
        <v>16000</v>
      </c>
      <c r="H4775" s="109">
        <v>38.68</v>
      </c>
      <c r="I4775" s="109">
        <v>0</v>
      </c>
      <c r="J4775" s="109">
        <f t="shared" si="74"/>
        <v>16038.68</v>
      </c>
      <c r="M4775"/>
      <c r="N4775"/>
    </row>
    <row r="4776" spans="1:14" s="102" customFormat="1" ht="18" customHeight="1" x14ac:dyDescent="0.25">
      <c r="A4776" s="106" t="s">
        <v>32</v>
      </c>
      <c r="B4776" s="106" t="s">
        <v>13</v>
      </c>
      <c r="C4776" s="107">
        <v>13054</v>
      </c>
      <c r="D4776" s="107">
        <v>42191</v>
      </c>
      <c r="E4776" s="107">
        <v>42202</v>
      </c>
      <c r="F4776" s="108">
        <v>42220</v>
      </c>
      <c r="G4776" s="109">
        <v>19500</v>
      </c>
      <c r="H4776" s="109">
        <v>15.71</v>
      </c>
      <c r="I4776" s="109">
        <v>0</v>
      </c>
      <c r="J4776" s="109">
        <f t="shared" si="74"/>
        <v>19515.71</v>
      </c>
      <c r="M4776"/>
      <c r="N4776"/>
    </row>
    <row r="4777" spans="1:14" s="102" customFormat="1" ht="18" customHeight="1" x14ac:dyDescent="0.25">
      <c r="A4777" s="106" t="s">
        <v>32</v>
      </c>
      <c r="B4777" s="106" t="s">
        <v>17</v>
      </c>
      <c r="C4777" s="107">
        <v>9743</v>
      </c>
      <c r="D4777" s="107">
        <v>42795</v>
      </c>
      <c r="E4777" s="107">
        <v>42804</v>
      </c>
      <c r="F4777" s="108">
        <v>42825</v>
      </c>
      <c r="G4777" s="109">
        <v>5000</v>
      </c>
      <c r="H4777" s="109">
        <v>4.13</v>
      </c>
      <c r="I4777" s="109">
        <v>0</v>
      </c>
      <c r="J4777" s="109">
        <f t="shared" si="74"/>
        <v>5004.13</v>
      </c>
      <c r="M4777"/>
      <c r="N4777"/>
    </row>
    <row r="4778" spans="1:14" s="102" customFormat="1" ht="18" customHeight="1" x14ac:dyDescent="0.25">
      <c r="A4778" s="106" t="s">
        <v>32</v>
      </c>
      <c r="B4778" s="106" t="s">
        <v>13</v>
      </c>
      <c r="C4778" s="107">
        <v>16767</v>
      </c>
      <c r="D4778" s="107">
        <v>43063</v>
      </c>
      <c r="E4778" s="107">
        <v>43068</v>
      </c>
      <c r="F4778" s="108">
        <v>43430</v>
      </c>
      <c r="G4778" s="109">
        <v>20000</v>
      </c>
      <c r="H4778" s="109">
        <v>201.1</v>
      </c>
      <c r="I4778" s="109">
        <v>0</v>
      </c>
      <c r="J4778" s="109">
        <f t="shared" si="74"/>
        <v>20201.099999999999</v>
      </c>
      <c r="M4778"/>
      <c r="N4778"/>
    </row>
    <row r="4779" spans="1:14" s="102" customFormat="1" ht="18" customHeight="1" x14ac:dyDescent="0.25">
      <c r="A4779" s="106" t="s">
        <v>32</v>
      </c>
      <c r="B4779" s="106" t="s">
        <v>13</v>
      </c>
      <c r="C4779" s="107">
        <v>11941</v>
      </c>
      <c r="D4779" s="107">
        <v>43058</v>
      </c>
      <c r="E4779" s="107">
        <v>43061</v>
      </c>
      <c r="F4779" s="108">
        <v>43081</v>
      </c>
      <c r="G4779" s="109">
        <v>30000</v>
      </c>
      <c r="H4779" s="109">
        <v>18.899999999999999</v>
      </c>
      <c r="I4779" s="109">
        <v>0</v>
      </c>
      <c r="J4779" s="109">
        <f t="shared" si="74"/>
        <v>30018.9</v>
      </c>
      <c r="M4779"/>
      <c r="N4779"/>
    </row>
    <row r="4780" spans="1:14" s="102" customFormat="1" ht="18" customHeight="1" x14ac:dyDescent="0.25">
      <c r="A4780" s="106" t="s">
        <v>32</v>
      </c>
      <c r="B4780" s="106" t="s">
        <v>13</v>
      </c>
      <c r="C4780" s="107">
        <v>9779</v>
      </c>
      <c r="D4780" s="107">
        <v>42509</v>
      </c>
      <c r="E4780" s="107">
        <v>42565</v>
      </c>
      <c r="F4780" s="108">
        <v>42577</v>
      </c>
      <c r="G4780" s="109">
        <v>17000</v>
      </c>
      <c r="H4780" s="109">
        <v>31.67</v>
      </c>
      <c r="I4780" s="109">
        <v>0</v>
      </c>
      <c r="J4780" s="109">
        <f t="shared" si="74"/>
        <v>17031.669999999998</v>
      </c>
      <c r="M4780"/>
      <c r="N4780"/>
    </row>
    <row r="4781" spans="1:14" s="102" customFormat="1" ht="18" customHeight="1" x14ac:dyDescent="0.25">
      <c r="A4781" s="106" t="s">
        <v>32</v>
      </c>
      <c r="B4781" s="106" t="s">
        <v>13</v>
      </c>
      <c r="C4781" s="107">
        <v>8942</v>
      </c>
      <c r="D4781" s="107">
        <v>42813</v>
      </c>
      <c r="E4781" s="107">
        <v>42830</v>
      </c>
      <c r="F4781" s="108">
        <v>42852</v>
      </c>
      <c r="G4781" s="109">
        <v>6500</v>
      </c>
      <c r="H4781" s="109">
        <v>6.96</v>
      </c>
      <c r="I4781" s="109">
        <v>0</v>
      </c>
      <c r="J4781" s="109">
        <f t="shared" si="74"/>
        <v>6506.96</v>
      </c>
      <c r="M4781"/>
      <c r="N4781"/>
    </row>
    <row r="4782" spans="1:14" s="102" customFormat="1" ht="18" customHeight="1" x14ac:dyDescent="0.25">
      <c r="A4782" s="106" t="s">
        <v>32</v>
      </c>
      <c r="B4782" s="106" t="s">
        <v>13</v>
      </c>
      <c r="C4782" s="107">
        <v>10350</v>
      </c>
      <c r="D4782" s="107">
        <v>42815</v>
      </c>
      <c r="E4782" s="107">
        <v>42821</v>
      </c>
      <c r="F4782" s="108">
        <v>42878</v>
      </c>
      <c r="G4782" s="109">
        <v>16500</v>
      </c>
      <c r="H4782" s="109">
        <v>28.48</v>
      </c>
      <c r="I4782" s="109">
        <v>0</v>
      </c>
      <c r="J4782" s="109">
        <f t="shared" si="74"/>
        <v>16528.48</v>
      </c>
      <c r="M4782"/>
      <c r="N4782"/>
    </row>
    <row r="4783" spans="1:14" s="102" customFormat="1" ht="18" customHeight="1" x14ac:dyDescent="0.25">
      <c r="A4783" s="106" t="s">
        <v>32</v>
      </c>
      <c r="B4783" s="106" t="s">
        <v>13</v>
      </c>
      <c r="C4783" s="107">
        <v>16720</v>
      </c>
      <c r="D4783" s="107">
        <v>42058</v>
      </c>
      <c r="E4783" s="107">
        <v>42068</v>
      </c>
      <c r="F4783" s="108">
        <v>42094</v>
      </c>
      <c r="G4783" s="109">
        <v>25000</v>
      </c>
      <c r="H4783" s="109">
        <v>25</v>
      </c>
      <c r="I4783" s="109">
        <v>0</v>
      </c>
      <c r="J4783" s="109">
        <f t="shared" si="74"/>
        <v>25025</v>
      </c>
      <c r="M4783"/>
      <c r="N4783"/>
    </row>
    <row r="4784" spans="1:14" s="102" customFormat="1" ht="18" customHeight="1" x14ac:dyDescent="0.25">
      <c r="A4784" s="106" t="s">
        <v>32</v>
      </c>
      <c r="B4784" s="106" t="s">
        <v>13</v>
      </c>
      <c r="C4784" s="107">
        <v>17335</v>
      </c>
      <c r="D4784" s="107">
        <v>41991</v>
      </c>
      <c r="E4784" s="107">
        <v>42003</v>
      </c>
      <c r="F4784" s="108">
        <v>42030</v>
      </c>
      <c r="G4784" s="109">
        <v>23500</v>
      </c>
      <c r="H4784" s="109">
        <v>25.45</v>
      </c>
      <c r="I4784" s="109">
        <v>0</v>
      </c>
      <c r="J4784" s="109">
        <f t="shared" si="74"/>
        <v>23525.45</v>
      </c>
      <c r="M4784"/>
      <c r="N4784"/>
    </row>
    <row r="4785" spans="1:14" s="102" customFormat="1" ht="18" customHeight="1" x14ac:dyDescent="0.25">
      <c r="A4785" s="106" t="s">
        <v>32</v>
      </c>
      <c r="B4785" s="106" t="s">
        <v>13</v>
      </c>
      <c r="C4785" s="107">
        <v>5785</v>
      </c>
      <c r="D4785" s="107">
        <v>41738</v>
      </c>
      <c r="E4785" s="107">
        <v>41752</v>
      </c>
      <c r="F4785" s="108">
        <v>41781</v>
      </c>
      <c r="G4785" s="109">
        <v>18500</v>
      </c>
      <c r="H4785" s="109">
        <v>22.09</v>
      </c>
      <c r="I4785" s="109">
        <v>0</v>
      </c>
      <c r="J4785" s="109">
        <f t="shared" si="74"/>
        <v>18522.09</v>
      </c>
      <c r="M4785"/>
      <c r="N4785"/>
    </row>
    <row r="4786" spans="1:14" s="102" customFormat="1" ht="18" customHeight="1" x14ac:dyDescent="0.25">
      <c r="A4786" s="106" t="s">
        <v>32</v>
      </c>
      <c r="B4786" s="106" t="s">
        <v>13</v>
      </c>
      <c r="C4786" s="107">
        <v>11853</v>
      </c>
      <c r="D4786" s="107">
        <v>41668</v>
      </c>
      <c r="E4786" s="107">
        <v>41691</v>
      </c>
      <c r="F4786" s="108">
        <v>41711</v>
      </c>
      <c r="G4786" s="109">
        <v>39000</v>
      </c>
      <c r="H4786" s="109">
        <v>46.58</v>
      </c>
      <c r="I4786" s="109">
        <v>0</v>
      </c>
      <c r="J4786" s="109">
        <f t="shared" si="74"/>
        <v>39046.58</v>
      </c>
      <c r="M4786"/>
      <c r="N4786"/>
    </row>
    <row r="4787" spans="1:14" s="102" customFormat="1" ht="18" customHeight="1" x14ac:dyDescent="0.25">
      <c r="A4787" s="106" t="s">
        <v>31</v>
      </c>
      <c r="B4787" s="106" t="s">
        <v>13</v>
      </c>
      <c r="C4787" s="107">
        <v>19475</v>
      </c>
      <c r="D4787" s="107">
        <v>42318</v>
      </c>
      <c r="E4787" s="107">
        <v>42320</v>
      </c>
      <c r="F4787" s="108">
        <v>42345</v>
      </c>
      <c r="G4787" s="109">
        <v>65000</v>
      </c>
      <c r="H4787" s="109">
        <v>48.74</v>
      </c>
      <c r="I4787" s="109">
        <v>0</v>
      </c>
      <c r="J4787" s="109">
        <f t="shared" si="74"/>
        <v>65048.74</v>
      </c>
      <c r="M4787"/>
      <c r="N4787"/>
    </row>
    <row r="4788" spans="1:14" s="102" customFormat="1" ht="18" customHeight="1" x14ac:dyDescent="0.25">
      <c r="A4788" s="106" t="s">
        <v>33</v>
      </c>
      <c r="B4788" s="106" t="s">
        <v>13</v>
      </c>
      <c r="C4788" s="107">
        <v>19475</v>
      </c>
      <c r="D4788" s="107">
        <v>42318</v>
      </c>
      <c r="E4788" s="107">
        <v>42320</v>
      </c>
      <c r="F4788" s="108">
        <v>42345</v>
      </c>
      <c r="G4788" s="109">
        <v>65000</v>
      </c>
      <c r="H4788" s="109">
        <v>48.74</v>
      </c>
      <c r="I4788" s="109">
        <v>0</v>
      </c>
      <c r="J4788" s="109">
        <f t="shared" si="74"/>
        <v>65048.74</v>
      </c>
      <c r="M4788"/>
      <c r="N4788"/>
    </row>
    <row r="4789" spans="1:14" s="102" customFormat="1" ht="18" customHeight="1" x14ac:dyDescent="0.25">
      <c r="A4789" s="106" t="s">
        <v>32</v>
      </c>
      <c r="B4789" s="106" t="s">
        <v>13</v>
      </c>
      <c r="C4789" s="107">
        <v>9725</v>
      </c>
      <c r="D4789" s="107">
        <v>42024</v>
      </c>
      <c r="E4789" s="107">
        <v>42027</v>
      </c>
      <c r="F4789" s="108">
        <v>42143</v>
      </c>
      <c r="G4789" s="109">
        <v>17000</v>
      </c>
      <c r="H4789" s="109">
        <v>56.21</v>
      </c>
      <c r="I4789" s="109">
        <v>0</v>
      </c>
      <c r="J4789" s="109">
        <f t="shared" si="74"/>
        <v>17056.21</v>
      </c>
      <c r="M4789"/>
      <c r="N4789"/>
    </row>
    <row r="4790" spans="1:14" s="102" customFormat="1" ht="18" customHeight="1" x14ac:dyDescent="0.25">
      <c r="A4790" s="106" t="s">
        <v>32</v>
      </c>
      <c r="B4790" s="106" t="s">
        <v>13</v>
      </c>
      <c r="C4790" s="107">
        <v>17439</v>
      </c>
      <c r="D4790" s="107">
        <v>42341</v>
      </c>
      <c r="E4790" s="107">
        <v>42361</v>
      </c>
      <c r="F4790" s="108">
        <v>42387</v>
      </c>
      <c r="G4790" s="109">
        <v>30500</v>
      </c>
      <c r="H4790" s="109">
        <v>38.979999999999997</v>
      </c>
      <c r="I4790" s="109">
        <v>0</v>
      </c>
      <c r="J4790" s="109">
        <f t="shared" si="74"/>
        <v>30538.98</v>
      </c>
      <c r="M4790"/>
      <c r="N4790"/>
    </row>
    <row r="4791" spans="1:14" s="102" customFormat="1" ht="18" customHeight="1" x14ac:dyDescent="0.25">
      <c r="A4791" s="106" t="s">
        <v>32</v>
      </c>
      <c r="B4791" s="106" t="s">
        <v>13</v>
      </c>
      <c r="C4791" s="107">
        <v>7168</v>
      </c>
      <c r="D4791" s="107">
        <v>42881</v>
      </c>
      <c r="E4791" s="107">
        <v>42900</v>
      </c>
      <c r="F4791" s="108">
        <v>42951</v>
      </c>
      <c r="G4791" s="109">
        <v>5500</v>
      </c>
      <c r="H4791" s="109">
        <v>10.56</v>
      </c>
      <c r="I4791" s="109">
        <v>0</v>
      </c>
      <c r="J4791" s="109">
        <f t="shared" si="74"/>
        <v>5510.56</v>
      </c>
      <c r="M4791"/>
      <c r="N4791"/>
    </row>
    <row r="4792" spans="1:14" s="102" customFormat="1" ht="18" customHeight="1" x14ac:dyDescent="0.25">
      <c r="A4792" s="106" t="s">
        <v>32</v>
      </c>
      <c r="B4792" s="106" t="s">
        <v>13</v>
      </c>
      <c r="C4792" s="107">
        <v>13721</v>
      </c>
      <c r="D4792" s="107">
        <v>42006</v>
      </c>
      <c r="E4792" s="107">
        <v>42011</v>
      </c>
      <c r="F4792" s="108">
        <v>42041</v>
      </c>
      <c r="G4792" s="109">
        <v>19000</v>
      </c>
      <c r="H4792" s="109">
        <v>18.48</v>
      </c>
      <c r="I4792" s="109">
        <v>0</v>
      </c>
      <c r="J4792" s="109">
        <f t="shared" si="74"/>
        <v>19018.48</v>
      </c>
      <c r="M4792"/>
      <c r="N4792"/>
    </row>
    <row r="4793" spans="1:14" s="102" customFormat="1" ht="18" customHeight="1" x14ac:dyDescent="0.25">
      <c r="A4793" s="106" t="s">
        <v>37</v>
      </c>
      <c r="B4793" s="106" t="s">
        <v>13</v>
      </c>
      <c r="C4793" s="107">
        <v>18052</v>
      </c>
      <c r="D4793" s="107">
        <v>41784</v>
      </c>
      <c r="E4793" s="107">
        <v>41808</v>
      </c>
      <c r="F4793" s="108">
        <v>41814</v>
      </c>
      <c r="G4793" s="109">
        <v>20000</v>
      </c>
      <c r="H4793" s="109">
        <f>8.33+8.33</f>
        <v>16.66</v>
      </c>
      <c r="I4793" s="109">
        <v>0</v>
      </c>
      <c r="J4793" s="109">
        <f t="shared" si="74"/>
        <v>20016.66</v>
      </c>
      <c r="M4793"/>
      <c r="N4793"/>
    </row>
    <row r="4794" spans="1:14" s="102" customFormat="1" ht="18" customHeight="1" x14ac:dyDescent="0.25">
      <c r="A4794" s="106" t="s">
        <v>32</v>
      </c>
      <c r="B4794" s="106" t="s">
        <v>13</v>
      </c>
      <c r="C4794" s="107">
        <v>21162</v>
      </c>
      <c r="D4794" s="107">
        <v>43276</v>
      </c>
      <c r="E4794" s="107">
        <v>43290</v>
      </c>
      <c r="F4794" s="108">
        <v>43475</v>
      </c>
      <c r="G4794" s="109">
        <v>69000</v>
      </c>
      <c r="H4794" s="109">
        <v>224.02</v>
      </c>
      <c r="I4794" s="109">
        <v>0</v>
      </c>
      <c r="J4794" s="109">
        <f t="shared" si="74"/>
        <v>69224.02</v>
      </c>
      <c r="M4794"/>
      <c r="N4794"/>
    </row>
    <row r="4795" spans="1:14" s="102" customFormat="1" ht="18" customHeight="1" x14ac:dyDescent="0.25">
      <c r="A4795" s="106" t="s">
        <v>35</v>
      </c>
      <c r="B4795" s="106" t="s">
        <v>13</v>
      </c>
      <c r="C4795" s="107">
        <v>21162</v>
      </c>
      <c r="D4795" s="107">
        <v>43276</v>
      </c>
      <c r="E4795" s="107">
        <v>43290</v>
      </c>
      <c r="F4795" s="108">
        <v>43475</v>
      </c>
      <c r="G4795" s="109">
        <v>69000</v>
      </c>
      <c r="H4795" s="109">
        <v>224.02</v>
      </c>
      <c r="I4795" s="109">
        <v>0</v>
      </c>
      <c r="J4795" s="109">
        <f t="shared" si="74"/>
        <v>69224.02</v>
      </c>
      <c r="M4795"/>
      <c r="N4795"/>
    </row>
    <row r="4796" spans="1:14" s="102" customFormat="1" ht="18" customHeight="1" x14ac:dyDescent="0.25">
      <c r="A4796" s="106" t="s">
        <v>32</v>
      </c>
      <c r="B4796" s="106" t="s">
        <v>13</v>
      </c>
      <c r="C4796" s="107">
        <v>8927</v>
      </c>
      <c r="D4796" s="107">
        <v>42251</v>
      </c>
      <c r="E4796" s="107">
        <v>42277</v>
      </c>
      <c r="F4796" s="108">
        <v>42291</v>
      </c>
      <c r="G4796" s="109">
        <v>22000</v>
      </c>
      <c r="H4796" s="109">
        <v>24.44</v>
      </c>
      <c r="I4796" s="109">
        <v>0</v>
      </c>
      <c r="J4796" s="109">
        <f t="shared" si="74"/>
        <v>22024.44</v>
      </c>
      <c r="M4796"/>
      <c r="N4796"/>
    </row>
    <row r="4797" spans="1:14" s="102" customFormat="1" ht="18" customHeight="1" x14ac:dyDescent="0.25">
      <c r="A4797" s="106" t="s">
        <v>31</v>
      </c>
      <c r="B4797" s="106" t="s">
        <v>17</v>
      </c>
      <c r="C4797" s="107">
        <v>22363</v>
      </c>
      <c r="D4797" s="107">
        <v>41673</v>
      </c>
      <c r="E4797" s="107">
        <v>41676</v>
      </c>
      <c r="F4797" s="108">
        <v>41701</v>
      </c>
      <c r="G4797" s="109">
        <v>14000</v>
      </c>
      <c r="H4797" s="109">
        <v>10.89</v>
      </c>
      <c r="I4797" s="109">
        <v>0</v>
      </c>
      <c r="J4797" s="109">
        <f t="shared" si="74"/>
        <v>14010.89</v>
      </c>
      <c r="M4797"/>
      <c r="N4797"/>
    </row>
    <row r="4798" spans="1:14" s="102" customFormat="1" ht="18" customHeight="1" x14ac:dyDescent="0.25">
      <c r="A4798" s="106" t="s">
        <v>33</v>
      </c>
      <c r="B4798" s="106" t="s">
        <v>17</v>
      </c>
      <c r="C4798" s="107">
        <v>22363</v>
      </c>
      <c r="D4798" s="107">
        <v>41673</v>
      </c>
      <c r="E4798" s="107">
        <v>41676</v>
      </c>
      <c r="F4798" s="108">
        <v>41701</v>
      </c>
      <c r="G4798" s="109">
        <v>14000</v>
      </c>
      <c r="H4798" s="109">
        <v>10.89</v>
      </c>
      <c r="I4798" s="109">
        <v>0</v>
      </c>
      <c r="J4798" s="109">
        <f t="shared" si="74"/>
        <v>14010.89</v>
      </c>
      <c r="M4798"/>
      <c r="N4798"/>
    </row>
    <row r="4799" spans="1:14" s="102" customFormat="1" ht="18" customHeight="1" x14ac:dyDescent="0.25">
      <c r="A4799" s="106" t="s">
        <v>32</v>
      </c>
      <c r="B4799" s="106" t="s">
        <v>13</v>
      </c>
      <c r="C4799" s="107">
        <v>12040</v>
      </c>
      <c r="D4799" s="107">
        <v>42482</v>
      </c>
      <c r="E4799" s="107">
        <v>42488</v>
      </c>
      <c r="F4799" s="108">
        <v>42502</v>
      </c>
      <c r="G4799" s="109">
        <v>12000</v>
      </c>
      <c r="H4799" s="109">
        <v>6.58</v>
      </c>
      <c r="I4799" s="109">
        <v>0</v>
      </c>
      <c r="J4799" s="109">
        <f t="shared" si="74"/>
        <v>12006.58</v>
      </c>
      <c r="M4799"/>
      <c r="N4799"/>
    </row>
    <row r="4800" spans="1:14" s="102" customFormat="1" ht="18" customHeight="1" x14ac:dyDescent="0.25">
      <c r="A4800" s="106" t="s">
        <v>32</v>
      </c>
      <c r="B4800" s="106" t="s">
        <v>13</v>
      </c>
      <c r="C4800" s="107">
        <v>10076</v>
      </c>
      <c r="D4800" s="107">
        <v>42510</v>
      </c>
      <c r="E4800" s="107">
        <v>42524</v>
      </c>
      <c r="F4800" s="108">
        <v>42531</v>
      </c>
      <c r="G4800" s="109">
        <v>17500</v>
      </c>
      <c r="H4800" s="109">
        <v>10.07</v>
      </c>
      <c r="I4800" s="109">
        <v>0</v>
      </c>
      <c r="J4800" s="109">
        <f t="shared" si="74"/>
        <v>17510.07</v>
      </c>
      <c r="M4800"/>
      <c r="N4800"/>
    </row>
    <row r="4801" spans="1:14" s="102" customFormat="1" ht="18" customHeight="1" x14ac:dyDescent="0.25">
      <c r="A4801" s="106" t="s">
        <v>40</v>
      </c>
      <c r="B4801" s="106" t="s">
        <v>13</v>
      </c>
      <c r="C4801" s="107">
        <v>34575</v>
      </c>
      <c r="D4801" s="107">
        <v>43413</v>
      </c>
      <c r="E4801" s="107">
        <v>43423</v>
      </c>
      <c r="F4801" s="108">
        <v>43424</v>
      </c>
      <c r="G4801" s="109">
        <v>5000</v>
      </c>
      <c r="H4801" s="109">
        <v>1.51</v>
      </c>
      <c r="I4801" s="109">
        <v>0</v>
      </c>
      <c r="J4801" s="109">
        <f t="shared" si="74"/>
        <v>5001.51</v>
      </c>
      <c r="M4801"/>
      <c r="N4801"/>
    </row>
    <row r="4802" spans="1:14" s="102" customFormat="1" ht="18" customHeight="1" x14ac:dyDescent="0.25">
      <c r="A4802" s="106" t="s">
        <v>31</v>
      </c>
      <c r="B4802" s="106" t="s">
        <v>13</v>
      </c>
      <c r="C4802" s="107">
        <v>22463</v>
      </c>
      <c r="D4802" s="107">
        <v>42665</v>
      </c>
      <c r="E4802" s="107">
        <v>42676</v>
      </c>
      <c r="F4802" s="108">
        <v>42689</v>
      </c>
      <c r="G4802" s="109">
        <v>39000</v>
      </c>
      <c r="H4802" s="109">
        <v>25.64</v>
      </c>
      <c r="I4802" s="109">
        <v>0</v>
      </c>
      <c r="J4802" s="109">
        <f t="shared" si="74"/>
        <v>39025.64</v>
      </c>
      <c r="M4802"/>
      <c r="N4802"/>
    </row>
    <row r="4803" spans="1:14" s="102" customFormat="1" ht="18" customHeight="1" x14ac:dyDescent="0.25">
      <c r="A4803" s="106" t="s">
        <v>33</v>
      </c>
      <c r="B4803" s="106" t="s">
        <v>13</v>
      </c>
      <c r="C4803" s="107">
        <v>22463</v>
      </c>
      <c r="D4803" s="107">
        <v>42665</v>
      </c>
      <c r="E4803" s="107">
        <v>42676</v>
      </c>
      <c r="F4803" s="108">
        <v>42689</v>
      </c>
      <c r="G4803" s="109">
        <v>39000</v>
      </c>
      <c r="H4803" s="109">
        <v>25.64</v>
      </c>
      <c r="I4803" s="109">
        <v>0</v>
      </c>
      <c r="J4803" s="109">
        <f t="shared" si="74"/>
        <v>39025.64</v>
      </c>
      <c r="M4803"/>
      <c r="N4803"/>
    </row>
    <row r="4804" spans="1:14" s="102" customFormat="1" ht="18" customHeight="1" x14ac:dyDescent="0.25">
      <c r="A4804" s="106" t="s">
        <v>32</v>
      </c>
      <c r="B4804" s="106" t="s">
        <v>17</v>
      </c>
      <c r="C4804" s="107">
        <v>19893</v>
      </c>
      <c r="D4804" s="107">
        <v>42565</v>
      </c>
      <c r="E4804" s="107">
        <v>42585</v>
      </c>
      <c r="F4804" s="108">
        <v>42612</v>
      </c>
      <c r="G4804" s="109">
        <v>59000</v>
      </c>
      <c r="H4804" s="109">
        <v>75.97</v>
      </c>
      <c r="I4804" s="109">
        <v>0</v>
      </c>
      <c r="J4804" s="109">
        <f t="shared" si="74"/>
        <v>59075.97</v>
      </c>
      <c r="M4804"/>
      <c r="N4804"/>
    </row>
    <row r="4805" spans="1:14" s="102" customFormat="1" ht="18" customHeight="1" x14ac:dyDescent="0.25">
      <c r="A4805" s="106" t="s">
        <v>35</v>
      </c>
      <c r="B4805" s="106" t="s">
        <v>17</v>
      </c>
      <c r="C4805" s="107">
        <v>19893</v>
      </c>
      <c r="D4805" s="107">
        <v>42565</v>
      </c>
      <c r="E4805" s="107">
        <v>42585</v>
      </c>
      <c r="F4805" s="108">
        <v>42612</v>
      </c>
      <c r="G4805" s="109">
        <v>59000</v>
      </c>
      <c r="H4805" s="109">
        <v>75.97</v>
      </c>
      <c r="I4805" s="109">
        <v>0</v>
      </c>
      <c r="J4805" s="109">
        <f t="shared" si="74"/>
        <v>59075.97</v>
      </c>
      <c r="M4805"/>
      <c r="N4805"/>
    </row>
    <row r="4806" spans="1:14" s="102" customFormat="1" ht="18" customHeight="1" x14ac:dyDescent="0.25">
      <c r="A4806" s="106" t="s">
        <v>32</v>
      </c>
      <c r="B4806" s="106" t="s">
        <v>13</v>
      </c>
      <c r="C4806" s="107">
        <v>11516</v>
      </c>
      <c r="D4806" s="107">
        <v>42811</v>
      </c>
      <c r="E4806" s="107">
        <v>42821</v>
      </c>
      <c r="F4806" s="108">
        <v>42843</v>
      </c>
      <c r="G4806" s="109">
        <v>38000</v>
      </c>
      <c r="H4806" s="109">
        <v>33.32</v>
      </c>
      <c r="I4806" s="109">
        <v>0</v>
      </c>
      <c r="J4806" s="109">
        <f t="shared" si="74"/>
        <v>38033.32</v>
      </c>
      <c r="M4806"/>
      <c r="N4806"/>
    </row>
    <row r="4807" spans="1:14" s="102" customFormat="1" ht="18" customHeight="1" x14ac:dyDescent="0.25">
      <c r="A4807" s="106" t="s">
        <v>32</v>
      </c>
      <c r="B4807" s="106" t="s">
        <v>13</v>
      </c>
      <c r="C4807" s="107">
        <v>10850</v>
      </c>
      <c r="D4807" s="107">
        <v>42774</v>
      </c>
      <c r="E4807" s="107">
        <v>42793</v>
      </c>
      <c r="F4807" s="108">
        <v>42817</v>
      </c>
      <c r="G4807" s="109">
        <v>59000</v>
      </c>
      <c r="H4807" s="109">
        <v>69.510000000000005</v>
      </c>
      <c r="I4807" s="109">
        <v>0</v>
      </c>
      <c r="J4807" s="109">
        <f t="shared" si="74"/>
        <v>59069.51</v>
      </c>
      <c r="M4807"/>
      <c r="N4807"/>
    </row>
    <row r="4808" spans="1:14" s="102" customFormat="1" ht="18" customHeight="1" x14ac:dyDescent="0.25">
      <c r="A4808" s="106" t="s">
        <v>32</v>
      </c>
      <c r="B4808" s="106" t="s">
        <v>17</v>
      </c>
      <c r="C4808" s="107">
        <v>19010</v>
      </c>
      <c r="D4808" s="107">
        <v>42453</v>
      </c>
      <c r="E4808" s="107">
        <v>42537</v>
      </c>
      <c r="F4808" s="108">
        <v>42628</v>
      </c>
      <c r="G4808" s="109">
        <v>39000</v>
      </c>
      <c r="H4808" s="109">
        <v>90.82</v>
      </c>
      <c r="I4808" s="109">
        <v>0</v>
      </c>
      <c r="J4808" s="109">
        <f t="shared" si="74"/>
        <v>39090.82</v>
      </c>
      <c r="M4808"/>
      <c r="N4808"/>
    </row>
    <row r="4809" spans="1:14" s="102" customFormat="1" ht="18" customHeight="1" x14ac:dyDescent="0.25">
      <c r="A4809" s="106" t="s">
        <v>32</v>
      </c>
      <c r="B4809" s="106" t="s">
        <v>17</v>
      </c>
      <c r="C4809" s="107">
        <v>9984</v>
      </c>
      <c r="D4809" s="107">
        <v>42271</v>
      </c>
      <c r="E4809" s="107">
        <v>42283</v>
      </c>
      <c r="F4809" s="108">
        <v>42304</v>
      </c>
      <c r="G4809" s="109">
        <v>11000</v>
      </c>
      <c r="H4809" s="109">
        <v>10.08</v>
      </c>
      <c r="I4809" s="109">
        <v>0</v>
      </c>
      <c r="J4809" s="109">
        <f t="shared" ref="J4809:J4872" si="75">+G4809+H4809+I4809</f>
        <v>11010.08</v>
      </c>
      <c r="M4809"/>
      <c r="N4809"/>
    </row>
    <row r="4810" spans="1:14" s="102" customFormat="1" ht="18" customHeight="1" x14ac:dyDescent="0.25">
      <c r="A4810" s="106" t="s">
        <v>32</v>
      </c>
      <c r="B4810" s="106" t="s">
        <v>13</v>
      </c>
      <c r="C4810" s="107">
        <v>11588</v>
      </c>
      <c r="D4810" s="107">
        <v>42922</v>
      </c>
      <c r="E4810" s="107">
        <v>42935</v>
      </c>
      <c r="F4810" s="108">
        <v>42947</v>
      </c>
      <c r="G4810" s="109">
        <v>12000</v>
      </c>
      <c r="H4810" s="109">
        <v>8.2200000000000006</v>
      </c>
      <c r="I4810" s="109">
        <v>0</v>
      </c>
      <c r="J4810" s="109">
        <f t="shared" si="75"/>
        <v>12008.22</v>
      </c>
      <c r="M4810"/>
      <c r="N4810"/>
    </row>
    <row r="4811" spans="1:14" s="102" customFormat="1" ht="18" customHeight="1" x14ac:dyDescent="0.25">
      <c r="A4811" s="106" t="s">
        <v>32</v>
      </c>
      <c r="B4811" s="106" t="s">
        <v>13</v>
      </c>
      <c r="C4811" s="107">
        <v>17351</v>
      </c>
      <c r="D4811" s="107">
        <v>41919</v>
      </c>
      <c r="E4811" s="107">
        <v>41932</v>
      </c>
      <c r="F4811" s="108">
        <v>41981</v>
      </c>
      <c r="G4811" s="109">
        <v>57500</v>
      </c>
      <c r="H4811" s="109">
        <v>99.03</v>
      </c>
      <c r="I4811" s="109">
        <v>0</v>
      </c>
      <c r="J4811" s="109">
        <f t="shared" si="75"/>
        <v>57599.03</v>
      </c>
      <c r="M4811"/>
      <c r="N4811"/>
    </row>
    <row r="4812" spans="1:14" s="102" customFormat="1" ht="18" customHeight="1" x14ac:dyDescent="0.25">
      <c r="A4812" s="106" t="s">
        <v>31</v>
      </c>
      <c r="B4812" s="106" t="s">
        <v>13</v>
      </c>
      <c r="C4812" s="107">
        <v>19835</v>
      </c>
      <c r="D4812" s="107">
        <v>42596</v>
      </c>
      <c r="E4812" s="107">
        <v>42601</v>
      </c>
      <c r="F4812" s="108">
        <v>42633</v>
      </c>
      <c r="G4812" s="109">
        <v>67000</v>
      </c>
      <c r="H4812" s="109">
        <v>67.92</v>
      </c>
      <c r="I4812" s="109">
        <v>0</v>
      </c>
      <c r="J4812" s="109">
        <f t="shared" si="75"/>
        <v>67067.92</v>
      </c>
      <c r="M4812"/>
      <c r="N4812"/>
    </row>
    <row r="4813" spans="1:14" s="102" customFormat="1" ht="18" customHeight="1" x14ac:dyDescent="0.25">
      <c r="A4813" s="106" t="s">
        <v>33</v>
      </c>
      <c r="B4813" s="106" t="s">
        <v>13</v>
      </c>
      <c r="C4813" s="107">
        <v>19835</v>
      </c>
      <c r="D4813" s="107">
        <v>42596</v>
      </c>
      <c r="E4813" s="107">
        <v>42601</v>
      </c>
      <c r="F4813" s="108">
        <v>42633</v>
      </c>
      <c r="G4813" s="109">
        <v>67000</v>
      </c>
      <c r="H4813" s="109">
        <v>67.92</v>
      </c>
      <c r="I4813" s="109">
        <v>0</v>
      </c>
      <c r="J4813" s="109">
        <f t="shared" si="75"/>
        <v>67067.92</v>
      </c>
      <c r="M4813"/>
      <c r="N4813"/>
    </row>
    <row r="4814" spans="1:14" s="102" customFormat="1" ht="18" customHeight="1" x14ac:dyDescent="0.25">
      <c r="A4814" s="106" t="s">
        <v>32</v>
      </c>
      <c r="B4814" s="106" t="s">
        <v>13</v>
      </c>
      <c r="C4814" s="107">
        <v>15007</v>
      </c>
      <c r="D4814" s="107">
        <v>43071</v>
      </c>
      <c r="E4814" s="107">
        <v>43096</v>
      </c>
      <c r="F4814" s="108">
        <v>43108</v>
      </c>
      <c r="G4814" s="109">
        <v>58500</v>
      </c>
      <c r="H4814" s="109">
        <v>59.3</v>
      </c>
      <c r="I4814" s="109">
        <v>0</v>
      </c>
      <c r="J4814" s="109">
        <f t="shared" si="75"/>
        <v>58559.3</v>
      </c>
      <c r="M4814"/>
      <c r="N4814"/>
    </row>
    <row r="4815" spans="1:14" s="102" customFormat="1" ht="18" customHeight="1" x14ac:dyDescent="0.25">
      <c r="A4815" s="106" t="s">
        <v>32</v>
      </c>
      <c r="B4815" s="106" t="s">
        <v>13</v>
      </c>
      <c r="C4815" s="107">
        <v>11611</v>
      </c>
      <c r="D4815" s="107">
        <v>41962</v>
      </c>
      <c r="E4815" s="107">
        <v>42012</v>
      </c>
      <c r="F4815" s="108">
        <v>42094</v>
      </c>
      <c r="G4815" s="109">
        <v>21000</v>
      </c>
      <c r="H4815" s="109">
        <v>77</v>
      </c>
      <c r="I4815" s="109">
        <v>0</v>
      </c>
      <c r="J4815" s="109">
        <f t="shared" si="75"/>
        <v>21077</v>
      </c>
      <c r="M4815"/>
      <c r="N4815"/>
    </row>
    <row r="4816" spans="1:14" s="102" customFormat="1" ht="18" customHeight="1" x14ac:dyDescent="0.25">
      <c r="A4816" s="106" t="s">
        <v>32</v>
      </c>
      <c r="B4816" s="106" t="s">
        <v>13</v>
      </c>
      <c r="C4816" s="107">
        <v>16310</v>
      </c>
      <c r="D4816" s="107">
        <v>41649</v>
      </c>
      <c r="E4816" s="107">
        <v>41668</v>
      </c>
      <c r="F4816" s="108">
        <v>41717</v>
      </c>
      <c r="G4816" s="109">
        <v>50500</v>
      </c>
      <c r="H4816" s="109">
        <v>95.38</v>
      </c>
      <c r="I4816" s="109">
        <v>0</v>
      </c>
      <c r="J4816" s="109">
        <f t="shared" si="75"/>
        <v>50595.38</v>
      </c>
      <c r="M4816"/>
      <c r="N4816"/>
    </row>
    <row r="4817" spans="1:14" s="102" customFormat="1" ht="18" customHeight="1" x14ac:dyDescent="0.25">
      <c r="A4817" s="106" t="s">
        <v>32</v>
      </c>
      <c r="B4817" s="106" t="s">
        <v>13</v>
      </c>
      <c r="C4817" s="107">
        <v>17449</v>
      </c>
      <c r="D4817" s="107">
        <v>43408</v>
      </c>
      <c r="E4817" s="107">
        <v>43417</v>
      </c>
      <c r="F4817" s="108">
        <v>43460</v>
      </c>
      <c r="G4817" s="109">
        <v>31000</v>
      </c>
      <c r="H4817" s="109">
        <v>44.16</v>
      </c>
      <c r="I4817" s="109">
        <v>0</v>
      </c>
      <c r="J4817" s="109">
        <f t="shared" si="75"/>
        <v>31044.16</v>
      </c>
      <c r="M4817"/>
      <c r="N4817"/>
    </row>
    <row r="4818" spans="1:14" s="102" customFormat="1" ht="18" customHeight="1" x14ac:dyDescent="0.25">
      <c r="A4818" s="106" t="s">
        <v>32</v>
      </c>
      <c r="B4818" s="106" t="s">
        <v>13</v>
      </c>
      <c r="C4818" s="107">
        <v>9036</v>
      </c>
      <c r="D4818" s="107">
        <v>43378</v>
      </c>
      <c r="E4818" s="107">
        <v>43382</v>
      </c>
      <c r="F4818" s="108">
        <v>43423</v>
      </c>
      <c r="G4818" s="109">
        <v>20500</v>
      </c>
      <c r="H4818" s="109">
        <v>25.27</v>
      </c>
      <c r="I4818" s="109">
        <v>0</v>
      </c>
      <c r="J4818" s="109">
        <f t="shared" si="75"/>
        <v>20525.27</v>
      </c>
      <c r="M4818"/>
      <c r="N4818"/>
    </row>
    <row r="4819" spans="1:14" s="102" customFormat="1" ht="18" customHeight="1" x14ac:dyDescent="0.25">
      <c r="A4819" s="106" t="s">
        <v>32</v>
      </c>
      <c r="B4819" s="106" t="s">
        <v>17</v>
      </c>
      <c r="C4819" s="107">
        <v>11067</v>
      </c>
      <c r="D4819" s="107">
        <v>42340</v>
      </c>
      <c r="E4819" s="107">
        <v>42345</v>
      </c>
      <c r="F4819" s="108">
        <v>42360</v>
      </c>
      <c r="G4819" s="109">
        <v>12500</v>
      </c>
      <c r="H4819" s="109">
        <v>6.94</v>
      </c>
      <c r="I4819" s="109">
        <v>0</v>
      </c>
      <c r="J4819" s="109">
        <f t="shared" si="75"/>
        <v>12506.94</v>
      </c>
      <c r="M4819"/>
      <c r="N4819"/>
    </row>
    <row r="4820" spans="1:14" s="102" customFormat="1" ht="18" customHeight="1" x14ac:dyDescent="0.25">
      <c r="A4820" s="106" t="s">
        <v>32</v>
      </c>
      <c r="B4820" s="106" t="s">
        <v>13</v>
      </c>
      <c r="C4820" s="107">
        <v>16559</v>
      </c>
      <c r="D4820" s="107">
        <v>41784</v>
      </c>
      <c r="E4820" s="107">
        <v>41795</v>
      </c>
      <c r="F4820" s="108">
        <v>41827</v>
      </c>
      <c r="G4820" s="109">
        <v>56000</v>
      </c>
      <c r="H4820" s="109">
        <v>66.900000000000006</v>
      </c>
      <c r="I4820" s="109">
        <v>0</v>
      </c>
      <c r="J4820" s="109">
        <f t="shared" si="75"/>
        <v>56066.9</v>
      </c>
      <c r="M4820"/>
      <c r="N4820"/>
    </row>
    <row r="4821" spans="1:14" s="102" customFormat="1" ht="18" customHeight="1" x14ac:dyDescent="0.25">
      <c r="A4821" s="106" t="s">
        <v>31</v>
      </c>
      <c r="B4821" s="106" t="s">
        <v>13</v>
      </c>
      <c r="C4821" s="107">
        <v>20925</v>
      </c>
      <c r="D4821" s="107">
        <v>42995</v>
      </c>
      <c r="E4821" s="107">
        <v>42998</v>
      </c>
      <c r="F4821" s="108">
        <v>43012</v>
      </c>
      <c r="G4821" s="109">
        <v>61000</v>
      </c>
      <c r="H4821" s="109">
        <v>28.41</v>
      </c>
      <c r="I4821" s="109">
        <v>0</v>
      </c>
      <c r="J4821" s="109">
        <f t="shared" si="75"/>
        <v>61028.41</v>
      </c>
      <c r="M4821"/>
      <c r="N4821"/>
    </row>
    <row r="4822" spans="1:14" s="102" customFormat="1" ht="18" customHeight="1" x14ac:dyDescent="0.25">
      <c r="A4822" s="106" t="s">
        <v>32</v>
      </c>
      <c r="B4822" s="106" t="s">
        <v>17</v>
      </c>
      <c r="C4822" s="107">
        <v>12236</v>
      </c>
      <c r="D4822" s="107">
        <v>42706</v>
      </c>
      <c r="E4822" s="107">
        <v>42748</v>
      </c>
      <c r="F4822" s="108">
        <v>42772</v>
      </c>
      <c r="G4822" s="109">
        <v>7500</v>
      </c>
      <c r="H4822" s="109">
        <v>13.56</v>
      </c>
      <c r="I4822" s="109">
        <v>0</v>
      </c>
      <c r="J4822" s="109">
        <f t="shared" si="75"/>
        <v>7513.56</v>
      </c>
      <c r="M4822"/>
      <c r="N4822"/>
    </row>
    <row r="4823" spans="1:14" s="102" customFormat="1" ht="18" customHeight="1" x14ac:dyDescent="0.25">
      <c r="A4823" s="106" t="s">
        <v>32</v>
      </c>
      <c r="B4823" s="106" t="s">
        <v>17</v>
      </c>
      <c r="C4823" s="107">
        <v>9637</v>
      </c>
      <c r="D4823" s="107">
        <v>42234</v>
      </c>
      <c r="E4823" s="107">
        <v>42263</v>
      </c>
      <c r="F4823" s="108">
        <v>42312</v>
      </c>
      <c r="G4823" s="109">
        <v>9500</v>
      </c>
      <c r="H4823" s="109">
        <v>20.6</v>
      </c>
      <c r="I4823" s="109">
        <v>0</v>
      </c>
      <c r="J4823" s="109">
        <f t="shared" si="75"/>
        <v>9520.6</v>
      </c>
      <c r="M4823"/>
      <c r="N4823"/>
    </row>
    <row r="4824" spans="1:14" s="102" customFormat="1" ht="18" customHeight="1" x14ac:dyDescent="0.25">
      <c r="A4824" s="106" t="s">
        <v>32</v>
      </c>
      <c r="B4824" s="106" t="s">
        <v>13</v>
      </c>
      <c r="C4824" s="107">
        <v>15027</v>
      </c>
      <c r="D4824" s="107">
        <v>41643</v>
      </c>
      <c r="E4824" s="107">
        <v>41647</v>
      </c>
      <c r="F4824" s="108">
        <v>41694</v>
      </c>
      <c r="G4824" s="109">
        <v>22500</v>
      </c>
      <c r="H4824" s="109">
        <v>31.88</v>
      </c>
      <c r="I4824" s="109">
        <v>0</v>
      </c>
      <c r="J4824" s="109">
        <f t="shared" si="75"/>
        <v>22531.88</v>
      </c>
      <c r="M4824"/>
      <c r="N4824"/>
    </row>
    <row r="4825" spans="1:14" s="102" customFormat="1" ht="18" customHeight="1" x14ac:dyDescent="0.25">
      <c r="A4825" s="106" t="s">
        <v>32</v>
      </c>
      <c r="B4825" s="106" t="s">
        <v>17</v>
      </c>
      <c r="C4825" s="107">
        <v>12855</v>
      </c>
      <c r="D4825" s="107">
        <v>42861</v>
      </c>
      <c r="E4825" s="107">
        <v>42880</v>
      </c>
      <c r="F4825" s="108">
        <v>42894</v>
      </c>
      <c r="G4825" s="109">
        <v>5500</v>
      </c>
      <c r="H4825" s="109">
        <v>4.97</v>
      </c>
      <c r="I4825" s="109">
        <v>0</v>
      </c>
      <c r="J4825" s="109">
        <f t="shared" si="75"/>
        <v>5504.97</v>
      </c>
      <c r="M4825"/>
      <c r="N4825"/>
    </row>
    <row r="4826" spans="1:14" s="102" customFormat="1" ht="18" customHeight="1" x14ac:dyDescent="0.25">
      <c r="A4826" s="106" t="s">
        <v>32</v>
      </c>
      <c r="B4826" s="106" t="s">
        <v>17</v>
      </c>
      <c r="C4826" s="107">
        <v>9248</v>
      </c>
      <c r="D4826" s="107">
        <v>42577</v>
      </c>
      <c r="E4826" s="107">
        <v>42586</v>
      </c>
      <c r="F4826" s="108">
        <v>42688</v>
      </c>
      <c r="G4826" s="109">
        <v>10000</v>
      </c>
      <c r="H4826" s="109">
        <v>30.41</v>
      </c>
      <c r="I4826" s="109">
        <v>0</v>
      </c>
      <c r="J4826" s="109">
        <f t="shared" si="75"/>
        <v>10030.41</v>
      </c>
      <c r="M4826"/>
      <c r="N4826"/>
    </row>
    <row r="4827" spans="1:14" s="102" customFormat="1" ht="18" customHeight="1" x14ac:dyDescent="0.25">
      <c r="A4827" s="106" t="s">
        <v>31</v>
      </c>
      <c r="B4827" s="106" t="s">
        <v>17</v>
      </c>
      <c r="C4827" s="107">
        <v>25903</v>
      </c>
      <c r="D4827" s="107">
        <v>42653</v>
      </c>
      <c r="E4827" s="107">
        <v>42655</v>
      </c>
      <c r="F4827" s="108">
        <v>42690</v>
      </c>
      <c r="G4827" s="109">
        <v>64000</v>
      </c>
      <c r="H4827" s="109">
        <v>64.88</v>
      </c>
      <c r="I4827" s="109">
        <v>0</v>
      </c>
      <c r="J4827" s="109">
        <f t="shared" si="75"/>
        <v>64064.88</v>
      </c>
      <c r="M4827"/>
      <c r="N4827"/>
    </row>
    <row r="4828" spans="1:14" s="102" customFormat="1" ht="18" customHeight="1" x14ac:dyDescent="0.25">
      <c r="A4828" s="106" t="s">
        <v>33</v>
      </c>
      <c r="B4828" s="106" t="s">
        <v>17</v>
      </c>
      <c r="C4828" s="107">
        <v>25903</v>
      </c>
      <c r="D4828" s="107">
        <v>42653</v>
      </c>
      <c r="E4828" s="107">
        <v>42655</v>
      </c>
      <c r="F4828" s="108">
        <v>42690</v>
      </c>
      <c r="G4828" s="109">
        <v>64000</v>
      </c>
      <c r="H4828" s="109">
        <v>64.88</v>
      </c>
      <c r="I4828" s="109">
        <v>0</v>
      </c>
      <c r="J4828" s="109">
        <f t="shared" si="75"/>
        <v>64064.88</v>
      </c>
      <c r="M4828"/>
      <c r="N4828"/>
    </row>
    <row r="4829" spans="1:14" s="102" customFormat="1" ht="18" customHeight="1" x14ac:dyDescent="0.25">
      <c r="A4829" s="106" t="s">
        <v>170</v>
      </c>
      <c r="B4829" s="106" t="s">
        <v>17</v>
      </c>
      <c r="C4829" s="107">
        <v>25903</v>
      </c>
      <c r="D4829" s="107">
        <v>42653</v>
      </c>
      <c r="E4829" s="107">
        <v>42655</v>
      </c>
      <c r="F4829" s="108">
        <v>42690</v>
      </c>
      <c r="G4829" s="109">
        <v>128000</v>
      </c>
      <c r="H4829" s="109">
        <v>129.75</v>
      </c>
      <c r="I4829" s="109">
        <v>0</v>
      </c>
      <c r="J4829" s="109">
        <f t="shared" si="75"/>
        <v>128129.75</v>
      </c>
      <c r="M4829"/>
      <c r="N4829"/>
    </row>
    <row r="4830" spans="1:14" s="102" customFormat="1" ht="18" customHeight="1" x14ac:dyDescent="0.25">
      <c r="A4830" s="106" t="s">
        <v>32</v>
      </c>
      <c r="B4830" s="106" t="s">
        <v>17</v>
      </c>
      <c r="C4830" s="107">
        <v>21530</v>
      </c>
      <c r="D4830" s="107">
        <v>42661</v>
      </c>
      <c r="E4830" s="107">
        <v>42688</v>
      </c>
      <c r="F4830" s="108">
        <v>42689</v>
      </c>
      <c r="G4830" s="109">
        <v>41000</v>
      </c>
      <c r="H4830" s="109">
        <v>31.45</v>
      </c>
      <c r="I4830" s="109">
        <v>0</v>
      </c>
      <c r="J4830" s="109">
        <f t="shared" si="75"/>
        <v>41031.449999999997</v>
      </c>
      <c r="M4830"/>
      <c r="N4830"/>
    </row>
    <row r="4831" spans="1:14" s="102" customFormat="1" ht="18" customHeight="1" x14ac:dyDescent="0.25">
      <c r="A4831" s="106" t="s">
        <v>35</v>
      </c>
      <c r="B4831" s="106" t="s">
        <v>17</v>
      </c>
      <c r="C4831" s="107">
        <v>21530</v>
      </c>
      <c r="D4831" s="107">
        <v>42661</v>
      </c>
      <c r="E4831" s="107">
        <v>42688</v>
      </c>
      <c r="F4831" s="108">
        <v>42689</v>
      </c>
      <c r="G4831" s="109">
        <v>41000</v>
      </c>
      <c r="H4831" s="109">
        <v>31.45</v>
      </c>
      <c r="I4831" s="109">
        <v>0</v>
      </c>
      <c r="J4831" s="109">
        <f t="shared" si="75"/>
        <v>41031.449999999997</v>
      </c>
      <c r="M4831"/>
      <c r="N4831"/>
    </row>
    <row r="4832" spans="1:14" s="102" customFormat="1" ht="18" customHeight="1" x14ac:dyDescent="0.25">
      <c r="A4832" s="106" t="s">
        <v>31</v>
      </c>
      <c r="B4832" s="106" t="s">
        <v>17</v>
      </c>
      <c r="C4832" s="107">
        <v>21113</v>
      </c>
      <c r="D4832" s="107">
        <v>43190</v>
      </c>
      <c r="E4832" s="107">
        <v>43193</v>
      </c>
      <c r="F4832" s="108">
        <v>43220</v>
      </c>
      <c r="G4832" s="109">
        <v>49000</v>
      </c>
      <c r="H4832" s="109">
        <v>40.28</v>
      </c>
      <c r="I4832" s="109">
        <v>0</v>
      </c>
      <c r="J4832" s="109">
        <f t="shared" si="75"/>
        <v>49040.28</v>
      </c>
      <c r="M4832"/>
      <c r="N4832"/>
    </row>
    <row r="4833" spans="1:14" s="102" customFormat="1" ht="18" customHeight="1" x14ac:dyDescent="0.25">
      <c r="A4833" s="106" t="s">
        <v>33</v>
      </c>
      <c r="B4833" s="106" t="s">
        <v>17</v>
      </c>
      <c r="C4833" s="107">
        <v>21113</v>
      </c>
      <c r="D4833" s="107">
        <v>43190</v>
      </c>
      <c r="E4833" s="107">
        <v>43193</v>
      </c>
      <c r="F4833" s="108">
        <v>43220</v>
      </c>
      <c r="G4833" s="109">
        <v>49000</v>
      </c>
      <c r="H4833" s="109">
        <v>40.28</v>
      </c>
      <c r="I4833" s="109">
        <v>0</v>
      </c>
      <c r="J4833" s="109">
        <f t="shared" si="75"/>
        <v>49040.28</v>
      </c>
      <c r="M4833"/>
      <c r="N4833"/>
    </row>
    <row r="4834" spans="1:14" s="102" customFormat="1" ht="18" customHeight="1" x14ac:dyDescent="0.25">
      <c r="A4834" s="106" t="s">
        <v>32</v>
      </c>
      <c r="B4834" s="106" t="s">
        <v>13</v>
      </c>
      <c r="C4834" s="107">
        <v>5738</v>
      </c>
      <c r="D4834" s="107">
        <v>42795</v>
      </c>
      <c r="E4834" s="107">
        <v>42801</v>
      </c>
      <c r="F4834" s="108">
        <v>42818</v>
      </c>
      <c r="G4834" s="109">
        <v>12500</v>
      </c>
      <c r="H4834" s="109">
        <v>7.89</v>
      </c>
      <c r="I4834" s="109">
        <v>0</v>
      </c>
      <c r="J4834" s="109">
        <f t="shared" si="75"/>
        <v>12507.89</v>
      </c>
      <c r="M4834"/>
      <c r="N4834"/>
    </row>
    <row r="4835" spans="1:14" s="102" customFormat="1" ht="18" customHeight="1" x14ac:dyDescent="0.25">
      <c r="A4835" s="106" t="s">
        <v>32</v>
      </c>
      <c r="B4835" s="106" t="s">
        <v>17</v>
      </c>
      <c r="C4835" s="107">
        <v>10358</v>
      </c>
      <c r="D4835" s="107">
        <v>42830</v>
      </c>
      <c r="E4835" s="107">
        <v>42836</v>
      </c>
      <c r="F4835" s="108">
        <v>42853</v>
      </c>
      <c r="G4835" s="109">
        <v>13000</v>
      </c>
      <c r="H4835" s="109">
        <v>8.1999999999999993</v>
      </c>
      <c r="I4835" s="109">
        <v>0</v>
      </c>
      <c r="J4835" s="109">
        <f t="shared" si="75"/>
        <v>13008.2</v>
      </c>
      <c r="M4835"/>
      <c r="N4835"/>
    </row>
    <row r="4836" spans="1:14" s="102" customFormat="1" ht="18" customHeight="1" x14ac:dyDescent="0.25">
      <c r="A4836" s="106" t="s">
        <v>32</v>
      </c>
      <c r="B4836" s="106" t="s">
        <v>13</v>
      </c>
      <c r="C4836" s="107">
        <v>16108</v>
      </c>
      <c r="D4836" s="107">
        <v>42129</v>
      </c>
      <c r="E4836" s="107">
        <v>42136</v>
      </c>
      <c r="F4836" s="108">
        <v>42153</v>
      </c>
      <c r="G4836" s="109">
        <v>24500</v>
      </c>
      <c r="H4836" s="109">
        <v>16.329999999999998</v>
      </c>
      <c r="I4836" s="109">
        <v>0</v>
      </c>
      <c r="J4836" s="109">
        <f t="shared" si="75"/>
        <v>24516.33</v>
      </c>
      <c r="M4836"/>
      <c r="N4836"/>
    </row>
    <row r="4837" spans="1:14" s="102" customFormat="1" ht="18" customHeight="1" x14ac:dyDescent="0.25">
      <c r="A4837" s="106" t="s">
        <v>31</v>
      </c>
      <c r="B4837" s="106" t="s">
        <v>17</v>
      </c>
      <c r="C4837" s="107">
        <v>24360</v>
      </c>
      <c r="D4837" s="107">
        <v>42607</v>
      </c>
      <c r="E4837" s="107">
        <v>42612</v>
      </c>
      <c r="F4837" s="108">
        <v>42633</v>
      </c>
      <c r="G4837" s="109">
        <v>35000</v>
      </c>
      <c r="H4837" s="109">
        <v>24.94</v>
      </c>
      <c r="I4837" s="109">
        <v>0</v>
      </c>
      <c r="J4837" s="109">
        <f t="shared" si="75"/>
        <v>35024.94</v>
      </c>
      <c r="M4837"/>
      <c r="N4837"/>
    </row>
    <row r="4838" spans="1:14" s="102" customFormat="1" ht="18" customHeight="1" x14ac:dyDescent="0.25">
      <c r="A4838" s="106" t="s">
        <v>33</v>
      </c>
      <c r="B4838" s="106" t="s">
        <v>17</v>
      </c>
      <c r="C4838" s="107">
        <v>24360</v>
      </c>
      <c r="D4838" s="107">
        <v>42607</v>
      </c>
      <c r="E4838" s="107">
        <v>42612</v>
      </c>
      <c r="F4838" s="108">
        <v>42633</v>
      </c>
      <c r="G4838" s="109">
        <v>35000</v>
      </c>
      <c r="H4838" s="109">
        <v>24.94</v>
      </c>
      <c r="I4838" s="109">
        <v>0</v>
      </c>
      <c r="J4838" s="109">
        <f t="shared" si="75"/>
        <v>35024.94</v>
      </c>
      <c r="M4838"/>
      <c r="N4838"/>
    </row>
    <row r="4839" spans="1:14" s="102" customFormat="1" ht="18" customHeight="1" x14ac:dyDescent="0.25">
      <c r="A4839" s="106" t="s">
        <v>37</v>
      </c>
      <c r="B4839" s="106" t="s">
        <v>13</v>
      </c>
      <c r="C4839" s="107">
        <v>29266</v>
      </c>
      <c r="D4839" s="107">
        <v>42818</v>
      </c>
      <c r="E4839" s="107">
        <v>42818</v>
      </c>
      <c r="F4839" s="108">
        <v>42823</v>
      </c>
      <c r="G4839" s="109">
        <v>20000</v>
      </c>
      <c r="H4839" s="109">
        <v>0</v>
      </c>
      <c r="I4839" s="109">
        <v>0</v>
      </c>
      <c r="J4839" s="109">
        <f t="shared" si="75"/>
        <v>20000</v>
      </c>
      <c r="M4839"/>
      <c r="N4839"/>
    </row>
    <row r="4840" spans="1:14" s="102" customFormat="1" ht="18" customHeight="1" x14ac:dyDescent="0.25">
      <c r="A4840" s="106" t="s">
        <v>32</v>
      </c>
      <c r="B4840" s="106" t="s">
        <v>13</v>
      </c>
      <c r="C4840" s="107">
        <v>15223</v>
      </c>
      <c r="D4840" s="107">
        <v>42486</v>
      </c>
      <c r="E4840" s="107">
        <v>42492</v>
      </c>
      <c r="F4840" s="108">
        <v>42523</v>
      </c>
      <c r="G4840" s="109">
        <v>40000</v>
      </c>
      <c r="H4840" s="109">
        <v>40.549999999999997</v>
      </c>
      <c r="I4840" s="109">
        <v>0</v>
      </c>
      <c r="J4840" s="109">
        <f t="shared" si="75"/>
        <v>40040.550000000003</v>
      </c>
      <c r="M4840"/>
      <c r="N4840"/>
    </row>
    <row r="4841" spans="1:14" s="102" customFormat="1" ht="18" customHeight="1" x14ac:dyDescent="0.25">
      <c r="A4841" s="106" t="s">
        <v>32</v>
      </c>
      <c r="B4841" s="106" t="s">
        <v>17</v>
      </c>
      <c r="C4841" s="107">
        <v>8053</v>
      </c>
      <c r="D4841" s="107">
        <v>42582</v>
      </c>
      <c r="E4841" s="107">
        <v>42600</v>
      </c>
      <c r="F4841" s="108">
        <v>42607</v>
      </c>
      <c r="G4841" s="109">
        <v>9500</v>
      </c>
      <c r="H4841" s="109">
        <v>6.51</v>
      </c>
      <c r="I4841" s="109">
        <v>0</v>
      </c>
      <c r="J4841" s="109">
        <f t="shared" si="75"/>
        <v>9506.51</v>
      </c>
      <c r="M4841"/>
      <c r="N4841"/>
    </row>
    <row r="4842" spans="1:14" s="102" customFormat="1" ht="18" customHeight="1" x14ac:dyDescent="0.25">
      <c r="A4842" s="106" t="s">
        <v>32</v>
      </c>
      <c r="B4842" s="106" t="s">
        <v>13</v>
      </c>
      <c r="C4842" s="107">
        <v>16440</v>
      </c>
      <c r="D4842" s="107">
        <v>42722</v>
      </c>
      <c r="E4842" s="107">
        <v>42732</v>
      </c>
      <c r="F4842" s="108">
        <v>42772</v>
      </c>
      <c r="G4842" s="109">
        <v>20000</v>
      </c>
      <c r="H4842" s="109">
        <v>27.4</v>
      </c>
      <c r="I4842" s="109">
        <v>0</v>
      </c>
      <c r="J4842" s="109">
        <f t="shared" si="75"/>
        <v>20027.400000000001</v>
      </c>
      <c r="M4842"/>
      <c r="N4842"/>
    </row>
    <row r="4843" spans="1:14" s="102" customFormat="1" ht="18" customHeight="1" x14ac:dyDescent="0.25">
      <c r="A4843" s="106" t="s">
        <v>32</v>
      </c>
      <c r="B4843" s="106" t="s">
        <v>13</v>
      </c>
      <c r="C4843" s="107">
        <v>17462</v>
      </c>
      <c r="D4843" s="107">
        <v>43295</v>
      </c>
      <c r="E4843" s="107">
        <v>43313</v>
      </c>
      <c r="F4843" s="108">
        <v>43328</v>
      </c>
      <c r="G4843" s="109">
        <v>38000</v>
      </c>
      <c r="H4843" s="109">
        <v>34.36</v>
      </c>
      <c r="I4843" s="109">
        <v>0</v>
      </c>
      <c r="J4843" s="109">
        <f t="shared" si="75"/>
        <v>38034.36</v>
      </c>
      <c r="M4843"/>
      <c r="N4843"/>
    </row>
    <row r="4844" spans="1:14" s="102" customFormat="1" ht="18" customHeight="1" x14ac:dyDescent="0.25">
      <c r="A4844" s="106" t="s">
        <v>32</v>
      </c>
      <c r="B4844" s="106" t="s">
        <v>13</v>
      </c>
      <c r="C4844" s="107">
        <v>5858</v>
      </c>
      <c r="D4844" s="107">
        <v>43220</v>
      </c>
      <c r="E4844" s="107">
        <v>43242</v>
      </c>
      <c r="F4844" s="108">
        <v>43322</v>
      </c>
      <c r="G4844" s="109">
        <v>9500</v>
      </c>
      <c r="H4844" s="109">
        <v>20.889999999999997</v>
      </c>
      <c r="I4844" s="109">
        <v>0</v>
      </c>
      <c r="J4844" s="109">
        <f t="shared" si="75"/>
        <v>9520.89</v>
      </c>
      <c r="M4844"/>
      <c r="N4844"/>
    </row>
    <row r="4845" spans="1:14" s="102" customFormat="1" ht="18" customHeight="1" x14ac:dyDescent="0.25">
      <c r="A4845" s="106" t="s">
        <v>32</v>
      </c>
      <c r="B4845" s="106" t="s">
        <v>13</v>
      </c>
      <c r="C4845" s="107">
        <v>8963</v>
      </c>
      <c r="D4845" s="107">
        <v>41808</v>
      </c>
      <c r="E4845" s="107">
        <v>41821</v>
      </c>
      <c r="F4845" s="108">
        <v>41842</v>
      </c>
      <c r="G4845" s="109">
        <v>11000</v>
      </c>
      <c r="H4845" s="109">
        <v>10.38</v>
      </c>
      <c r="I4845" s="109">
        <v>0</v>
      </c>
      <c r="J4845" s="109">
        <f t="shared" si="75"/>
        <v>11010.38</v>
      </c>
      <c r="M4845"/>
      <c r="N4845"/>
    </row>
    <row r="4846" spans="1:14" s="102" customFormat="1" ht="18" customHeight="1" x14ac:dyDescent="0.25">
      <c r="A4846" s="106" t="s">
        <v>32</v>
      </c>
      <c r="B4846" s="106" t="s">
        <v>17</v>
      </c>
      <c r="C4846" s="107">
        <v>13674</v>
      </c>
      <c r="D4846" s="107">
        <v>43451</v>
      </c>
      <c r="E4846" s="107">
        <v>43472</v>
      </c>
      <c r="F4846" s="108">
        <v>43671</v>
      </c>
      <c r="G4846" s="109">
        <v>26500</v>
      </c>
      <c r="H4846" s="109">
        <v>159.72999999999999</v>
      </c>
      <c r="I4846" s="109">
        <v>0</v>
      </c>
      <c r="J4846" s="109">
        <f t="shared" si="75"/>
        <v>26659.73</v>
      </c>
      <c r="M4846"/>
      <c r="N4846"/>
    </row>
    <row r="4847" spans="1:14" s="102" customFormat="1" ht="18" customHeight="1" x14ac:dyDescent="0.25">
      <c r="A4847" s="106" t="s">
        <v>32</v>
      </c>
      <c r="B4847" s="106" t="s">
        <v>13</v>
      </c>
      <c r="C4847" s="107">
        <v>11403</v>
      </c>
      <c r="D4847" s="107">
        <v>43220</v>
      </c>
      <c r="E4847" s="107">
        <v>43258</v>
      </c>
      <c r="F4847" s="108">
        <v>43286</v>
      </c>
      <c r="G4847" s="109">
        <v>13500</v>
      </c>
      <c r="H4847" s="109">
        <v>24.42</v>
      </c>
      <c r="I4847" s="109">
        <v>0</v>
      </c>
      <c r="J4847" s="109">
        <f t="shared" si="75"/>
        <v>13524.42</v>
      </c>
      <c r="M4847"/>
      <c r="N4847"/>
    </row>
    <row r="4848" spans="1:14" s="102" customFormat="1" ht="18" customHeight="1" x14ac:dyDescent="0.25">
      <c r="A4848" s="106" t="s">
        <v>32</v>
      </c>
      <c r="B4848" s="106" t="s">
        <v>13</v>
      </c>
      <c r="C4848" s="107">
        <v>12312</v>
      </c>
      <c r="D4848" s="107">
        <v>43362</v>
      </c>
      <c r="E4848" s="107">
        <v>43364</v>
      </c>
      <c r="F4848" s="108">
        <v>43381</v>
      </c>
      <c r="G4848" s="109">
        <v>12000</v>
      </c>
      <c r="H4848" s="109">
        <v>6.25</v>
      </c>
      <c r="I4848" s="109">
        <v>0</v>
      </c>
      <c r="J4848" s="109">
        <f t="shared" si="75"/>
        <v>12006.25</v>
      </c>
      <c r="M4848"/>
      <c r="N4848"/>
    </row>
    <row r="4849" spans="1:14" s="102" customFormat="1" ht="18" customHeight="1" x14ac:dyDescent="0.25">
      <c r="A4849" s="106" t="s">
        <v>31</v>
      </c>
      <c r="B4849" s="106" t="s">
        <v>17</v>
      </c>
      <c r="C4849" s="107">
        <v>24880</v>
      </c>
      <c r="D4849" s="107">
        <v>42330</v>
      </c>
      <c r="E4849" s="107">
        <v>42333</v>
      </c>
      <c r="F4849" s="108">
        <v>42354</v>
      </c>
      <c r="G4849" s="109">
        <v>78000</v>
      </c>
      <c r="H4849" s="109">
        <v>52</v>
      </c>
      <c r="I4849" s="109">
        <v>0</v>
      </c>
      <c r="J4849" s="109">
        <f t="shared" si="75"/>
        <v>78052</v>
      </c>
      <c r="M4849"/>
      <c r="N4849"/>
    </row>
    <row r="4850" spans="1:14" s="102" customFormat="1" ht="18" customHeight="1" x14ac:dyDescent="0.25">
      <c r="A4850" s="106" t="s">
        <v>33</v>
      </c>
      <c r="B4850" s="106" t="s">
        <v>17</v>
      </c>
      <c r="C4850" s="107">
        <v>24880</v>
      </c>
      <c r="D4850" s="107">
        <v>42330</v>
      </c>
      <c r="E4850" s="107">
        <v>42333</v>
      </c>
      <c r="F4850" s="108">
        <v>42354</v>
      </c>
      <c r="G4850" s="109">
        <v>78000</v>
      </c>
      <c r="H4850" s="109">
        <v>52</v>
      </c>
      <c r="I4850" s="109">
        <v>0</v>
      </c>
      <c r="J4850" s="109">
        <f t="shared" si="75"/>
        <v>78052</v>
      </c>
      <c r="M4850"/>
      <c r="N4850"/>
    </row>
    <row r="4851" spans="1:14" s="102" customFormat="1" ht="18" customHeight="1" x14ac:dyDescent="0.25">
      <c r="A4851" s="106" t="s">
        <v>170</v>
      </c>
      <c r="B4851" s="106" t="s">
        <v>17</v>
      </c>
      <c r="C4851" s="107">
        <v>24880</v>
      </c>
      <c r="D4851" s="107">
        <v>42330</v>
      </c>
      <c r="E4851" s="107">
        <v>42333</v>
      </c>
      <c r="F4851" s="108">
        <v>42354</v>
      </c>
      <c r="G4851" s="109">
        <v>78000</v>
      </c>
      <c r="H4851" s="109">
        <v>52</v>
      </c>
      <c r="I4851" s="109">
        <v>0</v>
      </c>
      <c r="J4851" s="109">
        <f t="shared" si="75"/>
        <v>78052</v>
      </c>
      <c r="M4851"/>
      <c r="N4851"/>
    </row>
    <row r="4852" spans="1:14" s="102" customFormat="1" ht="18" customHeight="1" x14ac:dyDescent="0.25">
      <c r="A4852" s="106" t="s">
        <v>32</v>
      </c>
      <c r="B4852" s="106" t="s">
        <v>13</v>
      </c>
      <c r="C4852" s="107">
        <v>11827</v>
      </c>
      <c r="D4852" s="107">
        <v>42464</v>
      </c>
      <c r="E4852" s="107">
        <v>42496</v>
      </c>
      <c r="F4852" s="108">
        <v>42513</v>
      </c>
      <c r="G4852" s="109">
        <v>20000</v>
      </c>
      <c r="H4852" s="109">
        <v>26.85</v>
      </c>
      <c r="I4852" s="109">
        <v>0</v>
      </c>
      <c r="J4852" s="109">
        <f t="shared" si="75"/>
        <v>20026.849999999999</v>
      </c>
      <c r="M4852"/>
      <c r="N4852"/>
    </row>
    <row r="4853" spans="1:14" s="102" customFormat="1" ht="18" customHeight="1" x14ac:dyDescent="0.25">
      <c r="A4853" s="106" t="s">
        <v>32</v>
      </c>
      <c r="B4853" s="106" t="s">
        <v>17</v>
      </c>
      <c r="C4853" s="107">
        <v>12501</v>
      </c>
      <c r="D4853" s="107">
        <v>43415</v>
      </c>
      <c r="E4853" s="107">
        <v>43420</v>
      </c>
      <c r="F4853" s="108">
        <v>43493</v>
      </c>
      <c r="G4853" s="109">
        <v>7000</v>
      </c>
      <c r="H4853" s="109">
        <v>14.96</v>
      </c>
      <c r="I4853" s="109">
        <v>0</v>
      </c>
      <c r="J4853" s="109">
        <f t="shared" si="75"/>
        <v>7014.96</v>
      </c>
      <c r="M4853"/>
      <c r="N4853"/>
    </row>
    <row r="4854" spans="1:14" s="102" customFormat="1" ht="18" customHeight="1" x14ac:dyDescent="0.25">
      <c r="A4854" s="106" t="s">
        <v>32</v>
      </c>
      <c r="B4854" s="106" t="s">
        <v>13</v>
      </c>
      <c r="C4854" s="107">
        <v>10147</v>
      </c>
      <c r="D4854" s="107">
        <v>43226</v>
      </c>
      <c r="E4854" s="107">
        <v>43238</v>
      </c>
      <c r="F4854" s="108">
        <v>43258</v>
      </c>
      <c r="G4854" s="109">
        <v>22500</v>
      </c>
      <c r="H4854" s="109">
        <v>19.73</v>
      </c>
      <c r="I4854" s="109">
        <v>0</v>
      </c>
      <c r="J4854" s="109">
        <f t="shared" si="75"/>
        <v>22519.73</v>
      </c>
      <c r="M4854"/>
      <c r="N4854"/>
    </row>
    <row r="4855" spans="1:14" s="102" customFormat="1" ht="18" customHeight="1" x14ac:dyDescent="0.25">
      <c r="A4855" s="106" t="s">
        <v>37</v>
      </c>
      <c r="B4855" s="106" t="s">
        <v>13</v>
      </c>
      <c r="C4855" s="107">
        <v>7432</v>
      </c>
      <c r="D4855" s="107">
        <v>41874</v>
      </c>
      <c r="E4855" s="107">
        <v>41892</v>
      </c>
      <c r="F4855" s="108">
        <v>41904</v>
      </c>
      <c r="G4855" s="109">
        <v>20000</v>
      </c>
      <c r="H4855" s="109">
        <f>8.33+8.33</f>
        <v>16.66</v>
      </c>
      <c r="I4855" s="109">
        <v>0</v>
      </c>
      <c r="J4855" s="109">
        <f t="shared" si="75"/>
        <v>20016.66</v>
      </c>
      <c r="M4855"/>
      <c r="N4855"/>
    </row>
    <row r="4856" spans="1:14" s="102" customFormat="1" ht="18" customHeight="1" x14ac:dyDescent="0.25">
      <c r="A4856" s="106" t="s">
        <v>32</v>
      </c>
      <c r="B4856" s="106" t="s">
        <v>17</v>
      </c>
      <c r="C4856" s="107">
        <v>9407</v>
      </c>
      <c r="D4856" s="107">
        <v>41671</v>
      </c>
      <c r="E4856" s="107">
        <v>41682</v>
      </c>
      <c r="F4856" s="108">
        <v>41715</v>
      </c>
      <c r="G4856" s="109">
        <v>7500</v>
      </c>
      <c r="H4856" s="109">
        <v>9.17</v>
      </c>
      <c r="I4856" s="109">
        <v>0</v>
      </c>
      <c r="J4856" s="109">
        <f t="shared" si="75"/>
        <v>7509.17</v>
      </c>
      <c r="M4856"/>
      <c r="N4856"/>
    </row>
    <row r="4857" spans="1:14" s="102" customFormat="1" ht="18" customHeight="1" x14ac:dyDescent="0.25">
      <c r="A4857" s="106" t="s">
        <v>32</v>
      </c>
      <c r="B4857" s="106" t="s">
        <v>13</v>
      </c>
      <c r="C4857" s="107">
        <v>15257</v>
      </c>
      <c r="D4857" s="107">
        <v>43146</v>
      </c>
      <c r="E4857" s="107">
        <v>43150</v>
      </c>
      <c r="F4857" s="108">
        <v>43158</v>
      </c>
      <c r="G4857" s="109">
        <v>18500</v>
      </c>
      <c r="H4857" s="109">
        <v>6.08</v>
      </c>
      <c r="I4857" s="109">
        <v>0</v>
      </c>
      <c r="J4857" s="109">
        <f t="shared" si="75"/>
        <v>18506.080000000002</v>
      </c>
      <c r="M4857"/>
      <c r="N4857"/>
    </row>
    <row r="4858" spans="1:14" s="102" customFormat="1" ht="18" customHeight="1" x14ac:dyDescent="0.25">
      <c r="A4858" s="106" t="s">
        <v>32</v>
      </c>
      <c r="B4858" s="106" t="s">
        <v>13</v>
      </c>
      <c r="C4858" s="107">
        <v>16807</v>
      </c>
      <c r="D4858" s="107">
        <v>42817</v>
      </c>
      <c r="E4858" s="107">
        <v>42836</v>
      </c>
      <c r="F4858" s="108">
        <v>42843</v>
      </c>
      <c r="G4858" s="109">
        <v>21000</v>
      </c>
      <c r="H4858" s="109">
        <v>14.96</v>
      </c>
      <c r="I4858" s="109">
        <v>0</v>
      </c>
      <c r="J4858" s="109">
        <f t="shared" si="75"/>
        <v>21014.959999999999</v>
      </c>
      <c r="M4858"/>
      <c r="N4858"/>
    </row>
    <row r="4859" spans="1:14" s="102" customFormat="1" ht="18" customHeight="1" x14ac:dyDescent="0.25">
      <c r="A4859" s="106" t="s">
        <v>32</v>
      </c>
      <c r="B4859" s="106" t="s">
        <v>17</v>
      </c>
      <c r="C4859" s="107">
        <v>18098</v>
      </c>
      <c r="D4859" s="107">
        <v>43333</v>
      </c>
      <c r="E4859" s="107">
        <v>43335</v>
      </c>
      <c r="F4859" s="108">
        <v>43371</v>
      </c>
      <c r="G4859" s="109">
        <v>16500</v>
      </c>
      <c r="H4859" s="109">
        <v>14.92</v>
      </c>
      <c r="I4859" s="109">
        <v>0</v>
      </c>
      <c r="J4859" s="109">
        <f t="shared" si="75"/>
        <v>16514.919999999998</v>
      </c>
      <c r="M4859"/>
      <c r="N4859"/>
    </row>
    <row r="4860" spans="1:14" s="102" customFormat="1" ht="18" customHeight="1" x14ac:dyDescent="0.25">
      <c r="A4860" s="106" t="s">
        <v>32</v>
      </c>
      <c r="B4860" s="106" t="s">
        <v>13</v>
      </c>
      <c r="C4860" s="107">
        <v>11542</v>
      </c>
      <c r="D4860" s="107">
        <v>42384</v>
      </c>
      <c r="E4860" s="107">
        <v>42389</v>
      </c>
      <c r="F4860" s="108">
        <v>42409</v>
      </c>
      <c r="G4860" s="109">
        <v>30500</v>
      </c>
      <c r="H4860" s="109">
        <v>21.18</v>
      </c>
      <c r="I4860" s="109">
        <v>0</v>
      </c>
      <c r="J4860" s="109">
        <f t="shared" si="75"/>
        <v>30521.18</v>
      </c>
      <c r="M4860"/>
      <c r="N4860"/>
    </row>
    <row r="4861" spans="1:14" s="102" customFormat="1" ht="18" customHeight="1" x14ac:dyDescent="0.25">
      <c r="A4861" s="106" t="s">
        <v>32</v>
      </c>
      <c r="B4861" s="106" t="s">
        <v>13</v>
      </c>
      <c r="C4861" s="107">
        <v>13154</v>
      </c>
      <c r="D4861" s="107">
        <v>42332</v>
      </c>
      <c r="E4861" s="107">
        <v>42332</v>
      </c>
      <c r="F4861" s="108">
        <v>42360</v>
      </c>
      <c r="G4861" s="109">
        <v>27500</v>
      </c>
      <c r="H4861" s="109">
        <v>21.39</v>
      </c>
      <c r="I4861" s="109">
        <v>0</v>
      </c>
      <c r="J4861" s="109">
        <f t="shared" si="75"/>
        <v>27521.39</v>
      </c>
      <c r="M4861"/>
      <c r="N4861"/>
    </row>
    <row r="4862" spans="1:14" s="102" customFormat="1" ht="18" customHeight="1" x14ac:dyDescent="0.25">
      <c r="A4862" s="106" t="s">
        <v>40</v>
      </c>
      <c r="B4862" s="106" t="s">
        <v>13</v>
      </c>
      <c r="C4862" s="107">
        <v>34163</v>
      </c>
      <c r="D4862" s="107">
        <v>42920</v>
      </c>
      <c r="E4862" s="107">
        <v>42958</v>
      </c>
      <c r="F4862" s="108">
        <v>42958</v>
      </c>
      <c r="G4862" s="109">
        <v>10000</v>
      </c>
      <c r="H4862" s="109">
        <v>10.42</v>
      </c>
      <c r="I4862" s="109">
        <v>0</v>
      </c>
      <c r="J4862" s="109">
        <f t="shared" si="75"/>
        <v>10010.42</v>
      </c>
      <c r="M4862"/>
      <c r="N4862"/>
    </row>
    <row r="4863" spans="1:14" s="102" customFormat="1" ht="18" customHeight="1" x14ac:dyDescent="0.25">
      <c r="A4863" s="106" t="s">
        <v>37</v>
      </c>
      <c r="B4863" s="106" t="s">
        <v>17</v>
      </c>
      <c r="C4863" s="107">
        <v>24432</v>
      </c>
      <c r="D4863" s="107">
        <v>42395</v>
      </c>
      <c r="E4863" s="107">
        <v>42447</v>
      </c>
      <c r="F4863" s="108">
        <v>42465</v>
      </c>
      <c r="G4863" s="109">
        <v>20000</v>
      </c>
      <c r="H4863" s="109">
        <f>19.18+19.18</f>
        <v>38.36</v>
      </c>
      <c r="I4863" s="109">
        <v>0</v>
      </c>
      <c r="J4863" s="109">
        <f t="shared" si="75"/>
        <v>20038.36</v>
      </c>
      <c r="M4863"/>
      <c r="N4863"/>
    </row>
    <row r="4864" spans="1:14" s="102" customFormat="1" ht="18" customHeight="1" x14ac:dyDescent="0.25">
      <c r="A4864" s="106" t="s">
        <v>32</v>
      </c>
      <c r="B4864" s="106" t="s">
        <v>13</v>
      </c>
      <c r="C4864" s="107">
        <v>9754</v>
      </c>
      <c r="D4864" s="107">
        <v>43329</v>
      </c>
      <c r="E4864" s="107">
        <v>43333</v>
      </c>
      <c r="F4864" s="108">
        <v>43355</v>
      </c>
      <c r="G4864" s="109">
        <v>29000</v>
      </c>
      <c r="H4864" s="109">
        <v>20.66</v>
      </c>
      <c r="I4864" s="109">
        <v>0</v>
      </c>
      <c r="J4864" s="109">
        <f t="shared" si="75"/>
        <v>29020.66</v>
      </c>
      <c r="M4864"/>
      <c r="N4864"/>
    </row>
    <row r="4865" spans="1:14" s="102" customFormat="1" ht="18" customHeight="1" x14ac:dyDescent="0.25">
      <c r="A4865" s="106" t="s">
        <v>32</v>
      </c>
      <c r="B4865" s="106" t="s">
        <v>13</v>
      </c>
      <c r="C4865" s="107">
        <v>11396</v>
      </c>
      <c r="D4865" s="107">
        <v>41776</v>
      </c>
      <c r="E4865" s="107">
        <v>41800</v>
      </c>
      <c r="F4865" s="108">
        <v>41849</v>
      </c>
      <c r="G4865" s="109">
        <v>13500</v>
      </c>
      <c r="H4865" s="109">
        <v>27.38</v>
      </c>
      <c r="I4865" s="109">
        <v>0</v>
      </c>
      <c r="J4865" s="109">
        <f t="shared" si="75"/>
        <v>13527.38</v>
      </c>
      <c r="M4865"/>
      <c r="N4865"/>
    </row>
    <row r="4866" spans="1:14" s="102" customFormat="1" ht="18" customHeight="1" x14ac:dyDescent="0.25">
      <c r="A4866" s="106" t="s">
        <v>32</v>
      </c>
      <c r="B4866" s="106" t="s">
        <v>17</v>
      </c>
      <c r="C4866" s="107">
        <v>14241</v>
      </c>
      <c r="D4866" s="107">
        <v>41773</v>
      </c>
      <c r="E4866" s="107">
        <v>41786</v>
      </c>
      <c r="F4866" s="108">
        <v>41813</v>
      </c>
      <c r="G4866" s="109">
        <v>14500</v>
      </c>
      <c r="H4866" s="109">
        <v>16.11</v>
      </c>
      <c r="I4866" s="109">
        <v>0</v>
      </c>
      <c r="J4866" s="109">
        <f t="shared" si="75"/>
        <v>14516.11</v>
      </c>
      <c r="M4866"/>
      <c r="N4866"/>
    </row>
    <row r="4867" spans="1:14" s="102" customFormat="1" ht="18" customHeight="1" x14ac:dyDescent="0.25">
      <c r="A4867" s="106" t="s">
        <v>32</v>
      </c>
      <c r="B4867" s="106" t="s">
        <v>17</v>
      </c>
      <c r="C4867" s="107">
        <v>16346</v>
      </c>
      <c r="D4867" s="107">
        <v>42223</v>
      </c>
      <c r="E4867" s="107">
        <v>42235</v>
      </c>
      <c r="F4867" s="108">
        <v>42264</v>
      </c>
      <c r="G4867" s="110">
        <v>30000</v>
      </c>
      <c r="H4867" s="110">
        <v>34.17</v>
      </c>
      <c r="I4867" s="110">
        <v>0</v>
      </c>
      <c r="J4867" s="109">
        <f t="shared" si="75"/>
        <v>30034.17</v>
      </c>
      <c r="M4867"/>
      <c r="N4867"/>
    </row>
    <row r="4868" spans="1:14" s="102" customFormat="1" ht="18" customHeight="1" x14ac:dyDescent="0.25">
      <c r="A4868" s="106" t="s">
        <v>32</v>
      </c>
      <c r="B4868" s="106" t="s">
        <v>17</v>
      </c>
      <c r="C4868" s="107">
        <v>8216</v>
      </c>
      <c r="D4868" s="107">
        <v>42339</v>
      </c>
      <c r="E4868" s="107">
        <v>42375</v>
      </c>
      <c r="F4868" s="111">
        <v>42417</v>
      </c>
      <c r="G4868" s="112">
        <v>8500</v>
      </c>
      <c r="H4868" s="112">
        <v>18.399999999999999</v>
      </c>
      <c r="I4868" s="112">
        <v>0</v>
      </c>
      <c r="J4868" s="109">
        <f t="shared" si="75"/>
        <v>8518.4</v>
      </c>
      <c r="M4868"/>
      <c r="N4868"/>
    </row>
    <row r="4869" spans="1:14" s="102" customFormat="1" ht="18" customHeight="1" x14ac:dyDescent="0.25">
      <c r="A4869" s="106" t="s">
        <v>32</v>
      </c>
      <c r="B4869" s="106" t="s">
        <v>17</v>
      </c>
      <c r="C4869" s="107">
        <v>17478</v>
      </c>
      <c r="D4869" s="107">
        <v>42685</v>
      </c>
      <c r="E4869" s="107">
        <v>42717</v>
      </c>
      <c r="F4869" s="108">
        <v>42738</v>
      </c>
      <c r="G4869" s="113">
        <v>15500</v>
      </c>
      <c r="H4869" s="113">
        <v>22.51</v>
      </c>
      <c r="I4869" s="113">
        <v>0</v>
      </c>
      <c r="J4869" s="109">
        <f t="shared" si="75"/>
        <v>15522.51</v>
      </c>
      <c r="M4869"/>
      <c r="N4869"/>
    </row>
    <row r="4870" spans="1:14" s="102" customFormat="1" ht="18" customHeight="1" x14ac:dyDescent="0.25">
      <c r="A4870" s="106" t="s">
        <v>32</v>
      </c>
      <c r="B4870" s="106" t="s">
        <v>13</v>
      </c>
      <c r="C4870" s="107">
        <v>10156</v>
      </c>
      <c r="D4870" s="107">
        <v>43071</v>
      </c>
      <c r="E4870" s="107">
        <v>43110</v>
      </c>
      <c r="F4870" s="108">
        <v>43130</v>
      </c>
      <c r="G4870" s="109">
        <v>23000</v>
      </c>
      <c r="H4870" s="109">
        <v>37.18</v>
      </c>
      <c r="I4870" s="109">
        <v>0</v>
      </c>
      <c r="J4870" s="109">
        <f t="shared" si="75"/>
        <v>23037.18</v>
      </c>
      <c r="M4870"/>
      <c r="N4870"/>
    </row>
    <row r="4871" spans="1:14" s="102" customFormat="1" ht="18" customHeight="1" x14ac:dyDescent="0.25">
      <c r="A4871" s="106" t="s">
        <v>32</v>
      </c>
      <c r="B4871" s="106" t="s">
        <v>17</v>
      </c>
      <c r="C4871" s="107">
        <v>12446</v>
      </c>
      <c r="D4871" s="107">
        <v>43279</v>
      </c>
      <c r="E4871" s="107">
        <v>43301</v>
      </c>
      <c r="F4871" s="108">
        <v>43318</v>
      </c>
      <c r="G4871" s="109">
        <v>14000</v>
      </c>
      <c r="H4871" s="109">
        <v>14.96</v>
      </c>
      <c r="I4871" s="109">
        <v>0</v>
      </c>
      <c r="J4871" s="109">
        <f t="shared" si="75"/>
        <v>14014.96</v>
      </c>
      <c r="M4871"/>
      <c r="N4871"/>
    </row>
    <row r="4872" spans="1:14" s="102" customFormat="1" ht="18" customHeight="1" x14ac:dyDescent="0.25">
      <c r="A4872" s="106" t="s">
        <v>32</v>
      </c>
      <c r="B4872" s="106" t="s">
        <v>13</v>
      </c>
      <c r="C4872" s="107">
        <v>13616</v>
      </c>
      <c r="D4872" s="107">
        <v>43125</v>
      </c>
      <c r="E4872" s="107">
        <v>43144</v>
      </c>
      <c r="F4872" s="108">
        <v>43206</v>
      </c>
      <c r="G4872" s="109">
        <v>15000</v>
      </c>
      <c r="H4872" s="109">
        <v>31.020000000000003</v>
      </c>
      <c r="I4872" s="109">
        <v>0</v>
      </c>
      <c r="J4872" s="109">
        <f t="shared" si="75"/>
        <v>15031.02</v>
      </c>
      <c r="M4872"/>
      <c r="N4872"/>
    </row>
    <row r="4873" spans="1:14" s="102" customFormat="1" ht="18" customHeight="1" x14ac:dyDescent="0.25">
      <c r="A4873" s="106" t="s">
        <v>32</v>
      </c>
      <c r="B4873" s="106" t="s">
        <v>13</v>
      </c>
      <c r="C4873" s="107">
        <v>16488</v>
      </c>
      <c r="D4873" s="107">
        <v>43367</v>
      </c>
      <c r="E4873" s="107">
        <v>43370</v>
      </c>
      <c r="F4873" s="108">
        <v>43391</v>
      </c>
      <c r="G4873" s="109">
        <v>22000</v>
      </c>
      <c r="H4873" s="109">
        <v>14.47</v>
      </c>
      <c r="I4873" s="109">
        <v>0</v>
      </c>
      <c r="J4873" s="109">
        <f t="shared" ref="J4873:J4936" si="76">+G4873+H4873+I4873</f>
        <v>22014.47</v>
      </c>
      <c r="M4873"/>
      <c r="N4873"/>
    </row>
    <row r="4874" spans="1:14" s="102" customFormat="1" ht="18" customHeight="1" x14ac:dyDescent="0.25">
      <c r="A4874" s="106" t="s">
        <v>32</v>
      </c>
      <c r="B4874" s="106" t="s">
        <v>17</v>
      </c>
      <c r="C4874" s="107">
        <v>12895</v>
      </c>
      <c r="D4874" s="107">
        <v>42219</v>
      </c>
      <c r="E4874" s="107">
        <v>42222</v>
      </c>
      <c r="F4874" s="108">
        <v>42237</v>
      </c>
      <c r="G4874" s="109">
        <v>14500</v>
      </c>
      <c r="H4874" s="109">
        <v>7.25</v>
      </c>
      <c r="I4874" s="109">
        <v>0</v>
      </c>
      <c r="J4874" s="109">
        <f t="shared" si="76"/>
        <v>14507.25</v>
      </c>
      <c r="M4874"/>
      <c r="N4874"/>
    </row>
    <row r="4875" spans="1:14" s="102" customFormat="1" ht="18" customHeight="1" x14ac:dyDescent="0.25">
      <c r="A4875" s="106" t="s">
        <v>32</v>
      </c>
      <c r="B4875" s="106" t="s">
        <v>17</v>
      </c>
      <c r="C4875" s="107">
        <v>11049</v>
      </c>
      <c r="D4875" s="107">
        <v>43147</v>
      </c>
      <c r="E4875" s="107">
        <v>43168</v>
      </c>
      <c r="F4875" s="108">
        <v>43236</v>
      </c>
      <c r="G4875" s="109">
        <v>20000</v>
      </c>
      <c r="H4875" s="109">
        <v>48.77</v>
      </c>
      <c r="I4875" s="109">
        <v>0</v>
      </c>
      <c r="J4875" s="109">
        <f t="shared" si="76"/>
        <v>20048.77</v>
      </c>
      <c r="M4875"/>
      <c r="N4875"/>
    </row>
    <row r="4876" spans="1:14" s="102" customFormat="1" ht="18" customHeight="1" x14ac:dyDescent="0.25">
      <c r="A4876" s="106" t="s">
        <v>32</v>
      </c>
      <c r="B4876" s="106" t="s">
        <v>13</v>
      </c>
      <c r="C4876" s="107">
        <v>9452</v>
      </c>
      <c r="D4876" s="107">
        <v>43465</v>
      </c>
      <c r="E4876" s="107">
        <v>43473</v>
      </c>
      <c r="F4876" s="108">
        <v>43493</v>
      </c>
      <c r="G4876" s="109">
        <v>11000</v>
      </c>
      <c r="H4876" s="109">
        <v>8.44</v>
      </c>
      <c r="I4876" s="109">
        <v>0</v>
      </c>
      <c r="J4876" s="109">
        <f t="shared" si="76"/>
        <v>11008.44</v>
      </c>
      <c r="M4876"/>
      <c r="N4876"/>
    </row>
    <row r="4877" spans="1:14" s="102" customFormat="1" ht="18" customHeight="1" x14ac:dyDescent="0.25">
      <c r="A4877" s="106" t="s">
        <v>32</v>
      </c>
      <c r="B4877" s="106" t="s">
        <v>17</v>
      </c>
      <c r="C4877" s="107">
        <v>9299</v>
      </c>
      <c r="D4877" s="107">
        <v>42012</v>
      </c>
      <c r="E4877" s="107">
        <v>42032</v>
      </c>
      <c r="F4877" s="108">
        <v>42055</v>
      </c>
      <c r="G4877" s="109">
        <v>11000</v>
      </c>
      <c r="H4877" s="109">
        <v>13.14</v>
      </c>
      <c r="I4877" s="109">
        <v>0</v>
      </c>
      <c r="J4877" s="109">
        <f t="shared" si="76"/>
        <v>11013.14</v>
      </c>
      <c r="M4877"/>
      <c r="N4877"/>
    </row>
    <row r="4878" spans="1:14" s="102" customFormat="1" ht="18" customHeight="1" x14ac:dyDescent="0.25">
      <c r="A4878" s="106" t="s">
        <v>32</v>
      </c>
      <c r="B4878" s="106" t="s">
        <v>13</v>
      </c>
      <c r="C4878" s="107">
        <v>6688</v>
      </c>
      <c r="D4878" s="107">
        <v>42023</v>
      </c>
      <c r="E4878" s="107">
        <v>42047</v>
      </c>
      <c r="F4878" s="108">
        <v>42062</v>
      </c>
      <c r="G4878" s="109">
        <v>15000</v>
      </c>
      <c r="H4878" s="109">
        <v>16.25</v>
      </c>
      <c r="I4878" s="109">
        <v>0</v>
      </c>
      <c r="J4878" s="109">
        <f t="shared" si="76"/>
        <v>15016.25</v>
      </c>
      <c r="M4878"/>
      <c r="N4878"/>
    </row>
    <row r="4879" spans="1:14" s="102" customFormat="1" ht="18" customHeight="1" x14ac:dyDescent="0.25">
      <c r="A4879" s="106" t="s">
        <v>32</v>
      </c>
      <c r="B4879" s="106" t="s">
        <v>13</v>
      </c>
      <c r="C4879" s="107">
        <v>12132</v>
      </c>
      <c r="D4879" s="107">
        <v>42106</v>
      </c>
      <c r="E4879" s="107">
        <v>42118</v>
      </c>
      <c r="F4879" s="108">
        <v>42136</v>
      </c>
      <c r="G4879" s="109">
        <v>15000</v>
      </c>
      <c r="H4879" s="109">
        <v>12.5</v>
      </c>
      <c r="I4879" s="109">
        <v>0</v>
      </c>
      <c r="J4879" s="109">
        <f t="shared" si="76"/>
        <v>15012.5</v>
      </c>
      <c r="M4879"/>
      <c r="N4879"/>
    </row>
    <row r="4880" spans="1:14" s="102" customFormat="1" ht="18" customHeight="1" x14ac:dyDescent="0.25">
      <c r="A4880" s="106" t="s">
        <v>32</v>
      </c>
      <c r="B4880" s="106" t="s">
        <v>13</v>
      </c>
      <c r="C4880" s="107">
        <v>14040</v>
      </c>
      <c r="D4880" s="107">
        <v>42100</v>
      </c>
      <c r="E4880" s="107">
        <v>42116</v>
      </c>
      <c r="F4880" s="108">
        <v>42143</v>
      </c>
      <c r="G4880" s="109">
        <v>22500</v>
      </c>
      <c r="H4880" s="109">
        <v>26.88</v>
      </c>
      <c r="I4880" s="109">
        <v>0</v>
      </c>
      <c r="J4880" s="109">
        <f t="shared" si="76"/>
        <v>22526.880000000001</v>
      </c>
      <c r="M4880"/>
      <c r="N4880"/>
    </row>
    <row r="4881" spans="1:14" s="102" customFormat="1" ht="18" customHeight="1" x14ac:dyDescent="0.25">
      <c r="A4881" s="106" t="s">
        <v>32</v>
      </c>
      <c r="B4881" s="106" t="s">
        <v>13</v>
      </c>
      <c r="C4881" s="107">
        <v>16062</v>
      </c>
      <c r="D4881" s="107">
        <v>42776</v>
      </c>
      <c r="E4881" s="107">
        <v>42779</v>
      </c>
      <c r="F4881" s="108">
        <v>42802</v>
      </c>
      <c r="G4881" s="109">
        <v>31000</v>
      </c>
      <c r="H4881" s="109">
        <v>22.08</v>
      </c>
      <c r="I4881" s="109">
        <v>0</v>
      </c>
      <c r="J4881" s="109">
        <f t="shared" si="76"/>
        <v>31022.080000000002</v>
      </c>
      <c r="M4881"/>
      <c r="N4881"/>
    </row>
    <row r="4882" spans="1:14" s="102" customFormat="1" ht="18" customHeight="1" x14ac:dyDescent="0.25">
      <c r="A4882" s="106" t="s">
        <v>32</v>
      </c>
      <c r="B4882" s="106" t="s">
        <v>17</v>
      </c>
      <c r="C4882" s="107">
        <v>7736</v>
      </c>
      <c r="D4882" s="107">
        <v>43116</v>
      </c>
      <c r="E4882" s="107">
        <v>43136</v>
      </c>
      <c r="F4882" s="108">
        <v>43294</v>
      </c>
      <c r="G4882" s="109">
        <v>13500</v>
      </c>
      <c r="H4882" s="109">
        <v>65.84</v>
      </c>
      <c r="I4882" s="109">
        <v>0</v>
      </c>
      <c r="J4882" s="109">
        <f t="shared" si="76"/>
        <v>13565.84</v>
      </c>
      <c r="M4882"/>
      <c r="N4882"/>
    </row>
    <row r="4883" spans="1:14" s="102" customFormat="1" ht="18" customHeight="1" x14ac:dyDescent="0.25">
      <c r="A4883" s="106" t="s">
        <v>32</v>
      </c>
      <c r="B4883" s="106" t="s">
        <v>17</v>
      </c>
      <c r="C4883" s="107">
        <v>10075</v>
      </c>
      <c r="D4883" s="107">
        <v>43336</v>
      </c>
      <c r="E4883" s="107">
        <v>43348</v>
      </c>
      <c r="F4883" s="108">
        <v>43699</v>
      </c>
      <c r="G4883" s="109">
        <v>17000</v>
      </c>
      <c r="H4883" s="109">
        <v>23.13</v>
      </c>
      <c r="I4883" s="109">
        <v>0</v>
      </c>
      <c r="J4883" s="109">
        <f t="shared" si="76"/>
        <v>17023.13</v>
      </c>
      <c r="M4883"/>
      <c r="N4883"/>
    </row>
    <row r="4884" spans="1:14" s="102" customFormat="1" ht="18" customHeight="1" x14ac:dyDescent="0.25">
      <c r="A4884" s="106" t="s">
        <v>31</v>
      </c>
      <c r="B4884" s="106" t="s">
        <v>17</v>
      </c>
      <c r="C4884" s="107">
        <v>20522</v>
      </c>
      <c r="D4884" s="107">
        <v>42201</v>
      </c>
      <c r="E4884" s="107">
        <v>42202</v>
      </c>
      <c r="F4884" s="108">
        <v>42223</v>
      </c>
      <c r="G4884" s="109">
        <v>31000</v>
      </c>
      <c r="H4884" s="109">
        <v>18.940000000000001</v>
      </c>
      <c r="I4884" s="109">
        <v>0</v>
      </c>
      <c r="J4884" s="109">
        <f t="shared" si="76"/>
        <v>31018.94</v>
      </c>
      <c r="M4884"/>
      <c r="N4884"/>
    </row>
    <row r="4885" spans="1:14" s="102" customFormat="1" ht="18" customHeight="1" x14ac:dyDescent="0.25">
      <c r="A4885" s="106" t="s">
        <v>37</v>
      </c>
      <c r="B4885" s="106" t="s">
        <v>17</v>
      </c>
      <c r="C4885" s="107">
        <v>20522</v>
      </c>
      <c r="D4885" s="107">
        <v>42201</v>
      </c>
      <c r="E4885" s="107">
        <v>42216</v>
      </c>
      <c r="F4885" s="108">
        <v>42223</v>
      </c>
      <c r="G4885" s="109">
        <v>10000</v>
      </c>
      <c r="H4885" s="109">
        <v>6.11</v>
      </c>
      <c r="I4885" s="109">
        <v>0</v>
      </c>
      <c r="J4885" s="109">
        <f t="shared" si="76"/>
        <v>10006.11</v>
      </c>
      <c r="M4885"/>
      <c r="N4885"/>
    </row>
    <row r="4886" spans="1:14" s="102" customFormat="1" ht="18" customHeight="1" x14ac:dyDescent="0.25">
      <c r="A4886" s="106" t="s">
        <v>33</v>
      </c>
      <c r="B4886" s="106" t="s">
        <v>17</v>
      </c>
      <c r="C4886" s="107">
        <v>20522</v>
      </c>
      <c r="D4886" s="107">
        <v>42201</v>
      </c>
      <c r="E4886" s="107">
        <v>42202</v>
      </c>
      <c r="F4886" s="108">
        <v>42223</v>
      </c>
      <c r="G4886" s="109">
        <v>31000</v>
      </c>
      <c r="H4886" s="109">
        <v>18.940000000000001</v>
      </c>
      <c r="I4886" s="109">
        <v>0</v>
      </c>
      <c r="J4886" s="109">
        <f t="shared" si="76"/>
        <v>31018.94</v>
      </c>
      <c r="M4886"/>
      <c r="N4886"/>
    </row>
    <row r="4887" spans="1:14" s="102" customFormat="1" ht="18" customHeight="1" x14ac:dyDescent="0.25">
      <c r="A4887" s="106" t="s">
        <v>32</v>
      </c>
      <c r="B4887" s="106" t="s">
        <v>17</v>
      </c>
      <c r="C4887" s="107">
        <v>3005</v>
      </c>
      <c r="D4887" s="107">
        <v>41801</v>
      </c>
      <c r="E4887" s="107">
        <v>41807</v>
      </c>
      <c r="F4887" s="108">
        <v>41820</v>
      </c>
      <c r="G4887" s="109">
        <v>6000</v>
      </c>
      <c r="H4887" s="109">
        <v>3.18</v>
      </c>
      <c r="I4887" s="109">
        <v>0</v>
      </c>
      <c r="J4887" s="109">
        <f t="shared" si="76"/>
        <v>6003.18</v>
      </c>
      <c r="M4887"/>
      <c r="N4887"/>
    </row>
    <row r="4888" spans="1:14" s="102" customFormat="1" ht="18" customHeight="1" x14ac:dyDescent="0.25">
      <c r="A4888" s="106" t="s">
        <v>32</v>
      </c>
      <c r="B4888" s="106" t="s">
        <v>13</v>
      </c>
      <c r="C4888" s="107">
        <v>15669</v>
      </c>
      <c r="D4888" s="107">
        <v>42247</v>
      </c>
      <c r="E4888" s="107">
        <v>42293</v>
      </c>
      <c r="F4888" s="108">
        <v>43006</v>
      </c>
      <c r="G4888" s="109">
        <v>25000</v>
      </c>
      <c r="H4888" s="109">
        <v>527.08000000000004</v>
      </c>
      <c r="I4888" s="109">
        <v>0</v>
      </c>
      <c r="J4888" s="109">
        <f t="shared" si="76"/>
        <v>25527.08</v>
      </c>
      <c r="M4888"/>
      <c r="N4888"/>
    </row>
    <row r="4889" spans="1:14" s="102" customFormat="1" ht="18" customHeight="1" x14ac:dyDescent="0.25">
      <c r="A4889" s="106" t="s">
        <v>31</v>
      </c>
      <c r="B4889" s="106" t="s">
        <v>17</v>
      </c>
      <c r="C4889" s="107">
        <v>19802</v>
      </c>
      <c r="D4889" s="107">
        <v>41763</v>
      </c>
      <c r="E4889" s="107">
        <v>41771</v>
      </c>
      <c r="F4889" s="108">
        <v>41794</v>
      </c>
      <c r="G4889" s="109">
        <v>36000</v>
      </c>
      <c r="H4889" s="109">
        <v>31</v>
      </c>
      <c r="I4889" s="109">
        <v>0</v>
      </c>
      <c r="J4889" s="109">
        <f t="shared" si="76"/>
        <v>36031</v>
      </c>
      <c r="M4889"/>
      <c r="N4889"/>
    </row>
    <row r="4890" spans="1:14" s="102" customFormat="1" ht="18" customHeight="1" x14ac:dyDescent="0.25">
      <c r="A4890" s="106" t="s">
        <v>33</v>
      </c>
      <c r="B4890" s="106" t="s">
        <v>17</v>
      </c>
      <c r="C4890" s="107">
        <v>19802</v>
      </c>
      <c r="D4890" s="107">
        <v>41763</v>
      </c>
      <c r="E4890" s="107">
        <v>41771</v>
      </c>
      <c r="F4890" s="108">
        <v>41794</v>
      </c>
      <c r="G4890" s="109">
        <v>36000</v>
      </c>
      <c r="H4890" s="109">
        <v>31</v>
      </c>
      <c r="I4890" s="109">
        <v>0</v>
      </c>
      <c r="J4890" s="109">
        <f t="shared" si="76"/>
        <v>36031</v>
      </c>
      <c r="M4890"/>
      <c r="N4890"/>
    </row>
    <row r="4891" spans="1:14" s="102" customFormat="1" ht="18" customHeight="1" x14ac:dyDescent="0.25">
      <c r="A4891" s="106" t="s">
        <v>170</v>
      </c>
      <c r="B4891" s="106" t="s">
        <v>17</v>
      </c>
      <c r="C4891" s="107">
        <v>19802</v>
      </c>
      <c r="D4891" s="107">
        <v>41763</v>
      </c>
      <c r="E4891" s="107">
        <v>41771</v>
      </c>
      <c r="F4891" s="108">
        <v>41794</v>
      </c>
      <c r="G4891" s="109">
        <v>108000</v>
      </c>
      <c r="H4891" s="109">
        <v>93</v>
      </c>
      <c r="I4891" s="109">
        <v>0</v>
      </c>
      <c r="J4891" s="109">
        <f t="shared" si="76"/>
        <v>108093</v>
      </c>
      <c r="M4891"/>
      <c r="N4891"/>
    </row>
    <row r="4892" spans="1:14" s="102" customFormat="1" ht="18" customHeight="1" x14ac:dyDescent="0.25">
      <c r="A4892" s="106" t="s">
        <v>31</v>
      </c>
      <c r="B4892" s="106" t="s">
        <v>13</v>
      </c>
      <c r="C4892" s="107">
        <v>26871</v>
      </c>
      <c r="D4892" s="107">
        <v>41659</v>
      </c>
      <c r="E4892" s="107">
        <v>41663</v>
      </c>
      <c r="F4892" s="108">
        <v>41691</v>
      </c>
      <c r="G4892" s="109">
        <v>49000</v>
      </c>
      <c r="H4892" s="109">
        <v>43.56</v>
      </c>
      <c r="I4892" s="109">
        <v>0</v>
      </c>
      <c r="J4892" s="109">
        <f t="shared" si="76"/>
        <v>49043.56</v>
      </c>
      <c r="M4892"/>
      <c r="N4892"/>
    </row>
    <row r="4893" spans="1:14" s="102" customFormat="1" ht="18" customHeight="1" x14ac:dyDescent="0.25">
      <c r="A4893" s="106" t="s">
        <v>33</v>
      </c>
      <c r="B4893" s="106" t="s">
        <v>13</v>
      </c>
      <c r="C4893" s="107">
        <v>26871</v>
      </c>
      <c r="D4893" s="107">
        <v>41659</v>
      </c>
      <c r="E4893" s="107">
        <v>41663</v>
      </c>
      <c r="F4893" s="108">
        <v>41691</v>
      </c>
      <c r="G4893" s="109">
        <v>49000</v>
      </c>
      <c r="H4893" s="109">
        <v>43.56</v>
      </c>
      <c r="I4893" s="109">
        <v>0</v>
      </c>
      <c r="J4893" s="109">
        <f t="shared" si="76"/>
        <v>49043.56</v>
      </c>
      <c r="M4893"/>
      <c r="N4893"/>
    </row>
    <row r="4894" spans="1:14" s="102" customFormat="1" ht="18" customHeight="1" x14ac:dyDescent="0.25">
      <c r="A4894" s="106" t="s">
        <v>170</v>
      </c>
      <c r="B4894" s="106" t="s">
        <v>13</v>
      </c>
      <c r="C4894" s="107">
        <v>26871</v>
      </c>
      <c r="D4894" s="107">
        <v>41659</v>
      </c>
      <c r="E4894" s="107">
        <v>41663</v>
      </c>
      <c r="F4894" s="108">
        <v>41691</v>
      </c>
      <c r="G4894" s="109">
        <v>49000</v>
      </c>
      <c r="H4894" s="109">
        <v>43.56</v>
      </c>
      <c r="I4894" s="109">
        <v>0</v>
      </c>
      <c r="J4894" s="109">
        <f t="shared" si="76"/>
        <v>49043.56</v>
      </c>
      <c r="M4894"/>
      <c r="N4894"/>
    </row>
    <row r="4895" spans="1:14" s="102" customFormat="1" ht="18" customHeight="1" x14ac:dyDescent="0.25">
      <c r="A4895" s="106" t="s">
        <v>32</v>
      </c>
      <c r="B4895" s="106" t="s">
        <v>17</v>
      </c>
      <c r="C4895" s="107">
        <v>7489</v>
      </c>
      <c r="D4895" s="107">
        <v>42630</v>
      </c>
      <c r="E4895" s="107">
        <v>42655</v>
      </c>
      <c r="F4895" s="108">
        <v>42669</v>
      </c>
      <c r="G4895" s="109">
        <v>11500</v>
      </c>
      <c r="H4895" s="109">
        <v>12.29</v>
      </c>
      <c r="I4895" s="109">
        <v>0</v>
      </c>
      <c r="J4895" s="109">
        <f t="shared" si="76"/>
        <v>11512.29</v>
      </c>
      <c r="M4895"/>
      <c r="N4895"/>
    </row>
    <row r="4896" spans="1:14" s="102" customFormat="1" ht="18" customHeight="1" x14ac:dyDescent="0.25">
      <c r="A4896" s="106" t="s">
        <v>32</v>
      </c>
      <c r="B4896" s="106" t="s">
        <v>17</v>
      </c>
      <c r="C4896" s="107">
        <v>9967</v>
      </c>
      <c r="D4896" s="107">
        <v>42120</v>
      </c>
      <c r="E4896" s="107">
        <v>42136</v>
      </c>
      <c r="F4896" s="108">
        <v>42158</v>
      </c>
      <c r="G4896" s="109">
        <v>9500</v>
      </c>
      <c r="H4896" s="109">
        <v>10.02</v>
      </c>
      <c r="I4896" s="109">
        <v>0</v>
      </c>
      <c r="J4896" s="109">
        <f t="shared" si="76"/>
        <v>9510.02</v>
      </c>
      <c r="M4896"/>
      <c r="N4896"/>
    </row>
    <row r="4897" spans="1:14" s="102" customFormat="1" ht="18" customHeight="1" x14ac:dyDescent="0.25">
      <c r="A4897" s="106" t="s">
        <v>32</v>
      </c>
      <c r="B4897" s="106" t="s">
        <v>17</v>
      </c>
      <c r="C4897" s="107">
        <v>7856</v>
      </c>
      <c r="D4897" s="107">
        <v>42104</v>
      </c>
      <c r="E4897" s="107">
        <v>42109</v>
      </c>
      <c r="F4897" s="108">
        <v>42117</v>
      </c>
      <c r="G4897" s="109">
        <v>6000</v>
      </c>
      <c r="H4897" s="109">
        <v>2.16</v>
      </c>
      <c r="I4897" s="109">
        <v>0</v>
      </c>
      <c r="J4897" s="109">
        <f t="shared" si="76"/>
        <v>6002.16</v>
      </c>
      <c r="M4897"/>
      <c r="N4897"/>
    </row>
    <row r="4898" spans="1:14" s="102" customFormat="1" ht="18" customHeight="1" x14ac:dyDescent="0.25">
      <c r="A4898" s="106" t="s">
        <v>37</v>
      </c>
      <c r="B4898" s="106" t="s">
        <v>13</v>
      </c>
      <c r="C4898" s="107">
        <v>18535</v>
      </c>
      <c r="D4898" s="107">
        <v>42174</v>
      </c>
      <c r="E4898" s="107">
        <v>42213</v>
      </c>
      <c r="F4898" s="108">
        <v>42214</v>
      </c>
      <c r="G4898" s="109">
        <v>20000</v>
      </c>
      <c r="H4898" s="109">
        <v>22.22</v>
      </c>
      <c r="I4898" s="109">
        <v>0</v>
      </c>
      <c r="J4898" s="109">
        <f t="shared" si="76"/>
        <v>20022.22</v>
      </c>
      <c r="M4898"/>
      <c r="N4898"/>
    </row>
    <row r="4899" spans="1:14" s="102" customFormat="1" ht="18" customHeight="1" x14ac:dyDescent="0.25">
      <c r="A4899" s="106" t="s">
        <v>31</v>
      </c>
      <c r="B4899" s="106" t="s">
        <v>13</v>
      </c>
      <c r="C4899" s="107">
        <v>23170</v>
      </c>
      <c r="D4899" s="107">
        <v>42885</v>
      </c>
      <c r="E4899" s="107">
        <v>42888</v>
      </c>
      <c r="F4899" s="108">
        <v>42902</v>
      </c>
      <c r="G4899" s="109">
        <v>39000</v>
      </c>
      <c r="H4899" s="109">
        <v>18.16</v>
      </c>
      <c r="I4899" s="109">
        <v>0</v>
      </c>
      <c r="J4899" s="109">
        <f t="shared" si="76"/>
        <v>39018.160000000003</v>
      </c>
      <c r="M4899"/>
      <c r="N4899"/>
    </row>
    <row r="4900" spans="1:14" s="102" customFormat="1" ht="18" customHeight="1" x14ac:dyDescent="0.25">
      <c r="A4900" s="106" t="s">
        <v>36</v>
      </c>
      <c r="B4900" s="106" t="s">
        <v>13</v>
      </c>
      <c r="C4900" s="107">
        <v>23170</v>
      </c>
      <c r="D4900" s="107">
        <v>42885</v>
      </c>
      <c r="E4900" s="107">
        <v>42888</v>
      </c>
      <c r="F4900" s="108">
        <v>43144</v>
      </c>
      <c r="G4900" s="109">
        <v>39000</v>
      </c>
      <c r="H4900" s="109">
        <v>276.74</v>
      </c>
      <c r="I4900" s="109">
        <v>0</v>
      </c>
      <c r="J4900" s="109">
        <f t="shared" si="76"/>
        <v>39276.74</v>
      </c>
      <c r="M4900"/>
      <c r="N4900"/>
    </row>
    <row r="4901" spans="1:14" s="102" customFormat="1" ht="18" customHeight="1" x14ac:dyDescent="0.25">
      <c r="A4901" s="106" t="s">
        <v>33</v>
      </c>
      <c r="B4901" s="106" t="s">
        <v>13</v>
      </c>
      <c r="C4901" s="107">
        <v>23170</v>
      </c>
      <c r="D4901" s="107">
        <v>42885</v>
      </c>
      <c r="E4901" s="107">
        <v>42888</v>
      </c>
      <c r="F4901" s="108">
        <v>42902</v>
      </c>
      <c r="G4901" s="109">
        <v>39000</v>
      </c>
      <c r="H4901" s="109">
        <v>18.16</v>
      </c>
      <c r="I4901" s="109">
        <v>0</v>
      </c>
      <c r="J4901" s="109">
        <f t="shared" si="76"/>
        <v>39018.160000000003</v>
      </c>
      <c r="M4901"/>
      <c r="N4901"/>
    </row>
    <row r="4902" spans="1:14" s="102" customFormat="1" ht="18" customHeight="1" x14ac:dyDescent="0.25">
      <c r="A4902" s="106" t="s">
        <v>38</v>
      </c>
      <c r="B4902" s="106" t="s">
        <v>13</v>
      </c>
      <c r="C4902" s="107">
        <v>23170</v>
      </c>
      <c r="D4902" s="107">
        <v>42885</v>
      </c>
      <c r="E4902" s="107">
        <v>42888</v>
      </c>
      <c r="F4902" s="108">
        <v>43144</v>
      </c>
      <c r="G4902" s="109">
        <v>39000</v>
      </c>
      <c r="H4902" s="109">
        <v>276.74</v>
      </c>
      <c r="I4902" s="109">
        <v>0</v>
      </c>
      <c r="J4902" s="109">
        <f t="shared" si="76"/>
        <v>39276.74</v>
      </c>
      <c r="M4902"/>
      <c r="N4902"/>
    </row>
    <row r="4903" spans="1:14" s="102" customFormat="1" ht="18" customHeight="1" x14ac:dyDescent="0.25">
      <c r="A4903" s="106" t="s">
        <v>170</v>
      </c>
      <c r="B4903" s="106" t="s">
        <v>13</v>
      </c>
      <c r="C4903" s="107">
        <v>23170</v>
      </c>
      <c r="D4903" s="107">
        <v>42885</v>
      </c>
      <c r="E4903" s="107">
        <v>42888</v>
      </c>
      <c r="F4903" s="108">
        <v>42902</v>
      </c>
      <c r="G4903" s="109">
        <v>117000</v>
      </c>
      <c r="H4903" s="109">
        <v>54.49</v>
      </c>
      <c r="I4903" s="109">
        <v>0</v>
      </c>
      <c r="J4903" s="109">
        <f t="shared" si="76"/>
        <v>117054.49</v>
      </c>
      <c r="M4903"/>
      <c r="N4903"/>
    </row>
    <row r="4904" spans="1:14" s="102" customFormat="1" ht="18" customHeight="1" x14ac:dyDescent="0.25">
      <c r="A4904" s="106" t="s">
        <v>32</v>
      </c>
      <c r="B4904" s="106" t="s">
        <v>13</v>
      </c>
      <c r="C4904" s="107">
        <v>11389</v>
      </c>
      <c r="D4904" s="107">
        <v>42115</v>
      </c>
      <c r="E4904" s="107">
        <v>42125</v>
      </c>
      <c r="F4904" s="108">
        <v>42262</v>
      </c>
      <c r="G4904" s="109">
        <v>31000</v>
      </c>
      <c r="H4904" s="109">
        <v>24.98</v>
      </c>
      <c r="I4904" s="109">
        <v>0</v>
      </c>
      <c r="J4904" s="109">
        <f t="shared" si="76"/>
        <v>31024.98</v>
      </c>
      <c r="M4904"/>
      <c r="N4904"/>
    </row>
    <row r="4905" spans="1:14" s="102" customFormat="1" ht="18" customHeight="1" x14ac:dyDescent="0.25">
      <c r="A4905" s="106" t="s">
        <v>32</v>
      </c>
      <c r="B4905" s="106" t="s">
        <v>17</v>
      </c>
      <c r="C4905" s="107">
        <v>8667</v>
      </c>
      <c r="D4905" s="107">
        <v>42905</v>
      </c>
      <c r="E4905" s="107">
        <v>42908</v>
      </c>
      <c r="F4905" s="108">
        <v>42937</v>
      </c>
      <c r="G4905" s="109">
        <v>9000</v>
      </c>
      <c r="H4905" s="109">
        <v>7.89</v>
      </c>
      <c r="I4905" s="109">
        <v>0</v>
      </c>
      <c r="J4905" s="109">
        <f t="shared" si="76"/>
        <v>9007.89</v>
      </c>
      <c r="M4905"/>
      <c r="N4905"/>
    </row>
    <row r="4906" spans="1:14" s="102" customFormat="1" ht="18" customHeight="1" x14ac:dyDescent="0.25">
      <c r="A4906" s="106" t="s">
        <v>32</v>
      </c>
      <c r="B4906" s="106" t="s">
        <v>17</v>
      </c>
      <c r="C4906" s="107">
        <v>7496</v>
      </c>
      <c r="D4906" s="107">
        <v>43188</v>
      </c>
      <c r="E4906" s="107">
        <v>43194</v>
      </c>
      <c r="F4906" s="108">
        <v>43216</v>
      </c>
      <c r="G4906" s="109">
        <v>7500</v>
      </c>
      <c r="H4906" s="109">
        <v>5.35</v>
      </c>
      <c r="I4906" s="109">
        <v>0</v>
      </c>
      <c r="J4906" s="109">
        <f t="shared" si="76"/>
        <v>7505.35</v>
      </c>
      <c r="M4906"/>
      <c r="N4906"/>
    </row>
    <row r="4907" spans="1:14" s="102" customFormat="1" ht="18" customHeight="1" x14ac:dyDescent="0.25">
      <c r="A4907" s="106" t="s">
        <v>37</v>
      </c>
      <c r="B4907" s="106" t="s">
        <v>13</v>
      </c>
      <c r="C4907" s="107">
        <v>17176</v>
      </c>
      <c r="D4907" s="107">
        <v>42002</v>
      </c>
      <c r="E4907" s="107">
        <v>42030</v>
      </c>
      <c r="F4907" s="108">
        <v>42039</v>
      </c>
      <c r="G4907" s="109">
        <v>20000</v>
      </c>
      <c r="H4907" s="109">
        <f>10.28+10.28</f>
        <v>20.56</v>
      </c>
      <c r="I4907" s="109">
        <v>0</v>
      </c>
      <c r="J4907" s="109">
        <f t="shared" si="76"/>
        <v>20020.560000000001</v>
      </c>
      <c r="M4907"/>
      <c r="N4907"/>
    </row>
    <row r="4908" spans="1:14" s="102" customFormat="1" ht="18" customHeight="1" x14ac:dyDescent="0.25">
      <c r="A4908" s="106" t="s">
        <v>32</v>
      </c>
      <c r="B4908" s="106" t="s">
        <v>13</v>
      </c>
      <c r="C4908" s="107">
        <v>14445</v>
      </c>
      <c r="D4908" s="107">
        <v>43151</v>
      </c>
      <c r="E4908" s="107">
        <v>43159</v>
      </c>
      <c r="F4908" s="108">
        <v>43175</v>
      </c>
      <c r="G4908" s="109">
        <v>37500</v>
      </c>
      <c r="H4908" s="109">
        <v>24.66</v>
      </c>
      <c r="I4908" s="109">
        <v>0</v>
      </c>
      <c r="J4908" s="109">
        <f t="shared" si="76"/>
        <v>37524.660000000003</v>
      </c>
      <c r="M4908"/>
      <c r="N4908"/>
    </row>
    <row r="4909" spans="1:14" s="102" customFormat="1" ht="18" customHeight="1" x14ac:dyDescent="0.25">
      <c r="A4909" s="106" t="s">
        <v>37</v>
      </c>
      <c r="B4909" s="106" t="s">
        <v>13</v>
      </c>
      <c r="C4909" s="107">
        <v>18869</v>
      </c>
      <c r="D4909" s="107">
        <v>42832</v>
      </c>
      <c r="E4909" s="107">
        <v>42853</v>
      </c>
      <c r="F4909" s="108">
        <v>42853</v>
      </c>
      <c r="G4909" s="109">
        <v>20000</v>
      </c>
      <c r="H4909" s="109">
        <v>11.5</v>
      </c>
      <c r="I4909" s="109">
        <v>0</v>
      </c>
      <c r="J4909" s="109">
        <f t="shared" si="76"/>
        <v>20011.5</v>
      </c>
      <c r="M4909"/>
      <c r="N4909"/>
    </row>
    <row r="4910" spans="1:14" s="102" customFormat="1" ht="18" customHeight="1" x14ac:dyDescent="0.25">
      <c r="A4910" s="106" t="s">
        <v>31</v>
      </c>
      <c r="B4910" s="106" t="s">
        <v>17</v>
      </c>
      <c r="C4910" s="107">
        <v>22720</v>
      </c>
      <c r="D4910" s="107">
        <v>42572</v>
      </c>
      <c r="E4910" s="107">
        <v>42573</v>
      </c>
      <c r="F4910" s="108">
        <v>42649</v>
      </c>
      <c r="G4910" s="109">
        <v>41000</v>
      </c>
      <c r="H4910" s="109">
        <v>86.49</v>
      </c>
      <c r="I4910" s="109">
        <v>0</v>
      </c>
      <c r="J4910" s="109">
        <f t="shared" si="76"/>
        <v>41086.49</v>
      </c>
      <c r="M4910"/>
      <c r="N4910"/>
    </row>
    <row r="4911" spans="1:14" s="102" customFormat="1" ht="18" customHeight="1" x14ac:dyDescent="0.25">
      <c r="A4911" s="106" t="s">
        <v>33</v>
      </c>
      <c r="B4911" s="106" t="s">
        <v>17</v>
      </c>
      <c r="C4911" s="107">
        <v>22720</v>
      </c>
      <c r="D4911" s="107">
        <v>42572</v>
      </c>
      <c r="E4911" s="107">
        <v>42573</v>
      </c>
      <c r="F4911" s="108">
        <v>42649</v>
      </c>
      <c r="G4911" s="109">
        <v>41000</v>
      </c>
      <c r="H4911" s="109">
        <v>86.49</v>
      </c>
      <c r="I4911" s="109">
        <v>0</v>
      </c>
      <c r="J4911" s="109">
        <f t="shared" si="76"/>
        <v>41086.49</v>
      </c>
      <c r="M4911"/>
      <c r="N4911"/>
    </row>
    <row r="4912" spans="1:14" s="102" customFormat="1" ht="18" customHeight="1" x14ac:dyDescent="0.25">
      <c r="A4912" s="106" t="s">
        <v>170</v>
      </c>
      <c r="B4912" s="106" t="s">
        <v>17</v>
      </c>
      <c r="C4912" s="107">
        <v>22720</v>
      </c>
      <c r="D4912" s="107">
        <v>42572</v>
      </c>
      <c r="E4912" s="107">
        <v>42573</v>
      </c>
      <c r="F4912" s="108">
        <v>42649</v>
      </c>
      <c r="G4912" s="109">
        <v>123000</v>
      </c>
      <c r="H4912" s="109">
        <v>259.48</v>
      </c>
      <c r="I4912" s="109">
        <v>0</v>
      </c>
      <c r="J4912" s="109">
        <f t="shared" si="76"/>
        <v>123259.48</v>
      </c>
      <c r="M4912"/>
      <c r="N4912"/>
    </row>
    <row r="4913" spans="1:14" s="102" customFormat="1" ht="18" customHeight="1" x14ac:dyDescent="0.25">
      <c r="A4913" s="106" t="s">
        <v>32</v>
      </c>
      <c r="B4913" s="106" t="s">
        <v>17</v>
      </c>
      <c r="C4913" s="107">
        <v>13709</v>
      </c>
      <c r="D4913" s="107">
        <v>43447</v>
      </c>
      <c r="E4913" s="107">
        <v>43452</v>
      </c>
      <c r="F4913" s="108">
        <v>43496</v>
      </c>
      <c r="G4913" s="109">
        <v>18000</v>
      </c>
      <c r="H4913" s="109">
        <v>15.670000000000002</v>
      </c>
      <c r="I4913" s="109">
        <v>0</v>
      </c>
      <c r="J4913" s="109">
        <f t="shared" si="76"/>
        <v>18015.669999999998</v>
      </c>
      <c r="M4913"/>
      <c r="N4913"/>
    </row>
    <row r="4914" spans="1:14" s="102" customFormat="1" ht="18" customHeight="1" x14ac:dyDescent="0.25">
      <c r="A4914" s="106" t="s">
        <v>32</v>
      </c>
      <c r="B4914" s="106" t="s">
        <v>17</v>
      </c>
      <c r="C4914" s="107">
        <v>8431</v>
      </c>
      <c r="D4914" s="107">
        <v>43268</v>
      </c>
      <c r="E4914" s="107">
        <v>43272</v>
      </c>
      <c r="F4914" s="108">
        <v>43475</v>
      </c>
      <c r="G4914" s="109">
        <v>26000</v>
      </c>
      <c r="H4914" s="109">
        <v>147.44999999999999</v>
      </c>
      <c r="I4914" s="109">
        <v>0</v>
      </c>
      <c r="J4914" s="109">
        <f t="shared" si="76"/>
        <v>26147.45</v>
      </c>
      <c r="M4914"/>
      <c r="N4914"/>
    </row>
    <row r="4915" spans="1:14" s="102" customFormat="1" ht="18" customHeight="1" x14ac:dyDescent="0.25">
      <c r="A4915" s="106" t="s">
        <v>32</v>
      </c>
      <c r="B4915" s="106" t="s">
        <v>17</v>
      </c>
      <c r="C4915" s="107">
        <v>11053</v>
      </c>
      <c r="D4915" s="107">
        <v>42122</v>
      </c>
      <c r="E4915" s="107">
        <v>42142</v>
      </c>
      <c r="F4915" s="108">
        <v>42170</v>
      </c>
      <c r="G4915" s="109">
        <v>11000</v>
      </c>
      <c r="H4915" s="109">
        <v>12.83</v>
      </c>
      <c r="I4915" s="109">
        <v>0</v>
      </c>
      <c r="J4915" s="109">
        <f t="shared" si="76"/>
        <v>11012.83</v>
      </c>
      <c r="M4915"/>
      <c r="N4915"/>
    </row>
    <row r="4916" spans="1:14" s="102" customFormat="1" ht="18" customHeight="1" x14ac:dyDescent="0.25">
      <c r="A4916" s="106" t="s">
        <v>32</v>
      </c>
      <c r="B4916" s="106" t="s">
        <v>13</v>
      </c>
      <c r="C4916" s="107">
        <v>8728</v>
      </c>
      <c r="D4916" s="107">
        <v>42001</v>
      </c>
      <c r="E4916" s="107">
        <v>42017</v>
      </c>
      <c r="F4916" s="108">
        <v>42041</v>
      </c>
      <c r="G4916" s="109">
        <v>12000</v>
      </c>
      <c r="H4916" s="109">
        <v>13.33</v>
      </c>
      <c r="I4916" s="109">
        <v>0</v>
      </c>
      <c r="J4916" s="109">
        <f t="shared" si="76"/>
        <v>12013.33</v>
      </c>
      <c r="M4916"/>
      <c r="N4916"/>
    </row>
    <row r="4917" spans="1:14" s="102" customFormat="1" ht="18" customHeight="1" x14ac:dyDescent="0.25">
      <c r="A4917" s="106" t="s">
        <v>32</v>
      </c>
      <c r="B4917" s="106" t="s">
        <v>13</v>
      </c>
      <c r="C4917" s="107">
        <v>14289</v>
      </c>
      <c r="D4917" s="107">
        <v>42526</v>
      </c>
      <c r="E4917" s="107">
        <v>42564</v>
      </c>
      <c r="F4917" s="108">
        <v>42615</v>
      </c>
      <c r="G4917" s="109">
        <v>23000</v>
      </c>
      <c r="H4917" s="109">
        <v>56.08</v>
      </c>
      <c r="I4917" s="109">
        <v>0</v>
      </c>
      <c r="J4917" s="109">
        <f t="shared" si="76"/>
        <v>23056.080000000002</v>
      </c>
      <c r="M4917"/>
      <c r="N4917"/>
    </row>
    <row r="4918" spans="1:14" s="102" customFormat="1" ht="18" customHeight="1" x14ac:dyDescent="0.25">
      <c r="A4918" s="106" t="s">
        <v>32</v>
      </c>
      <c r="B4918" s="106" t="s">
        <v>13</v>
      </c>
      <c r="C4918" s="107">
        <v>6884</v>
      </c>
      <c r="D4918" s="107">
        <v>42466</v>
      </c>
      <c r="E4918" s="107">
        <v>42492</v>
      </c>
      <c r="F4918" s="108">
        <v>42499</v>
      </c>
      <c r="G4918" s="109">
        <v>8500</v>
      </c>
      <c r="H4918" s="109">
        <v>7.68</v>
      </c>
      <c r="I4918" s="109">
        <v>0</v>
      </c>
      <c r="J4918" s="109">
        <f t="shared" si="76"/>
        <v>8507.68</v>
      </c>
      <c r="M4918"/>
      <c r="N4918"/>
    </row>
    <row r="4919" spans="1:14" s="102" customFormat="1" ht="18" customHeight="1" x14ac:dyDescent="0.25">
      <c r="A4919" s="106" t="s">
        <v>37</v>
      </c>
      <c r="B4919" s="106" t="s">
        <v>13</v>
      </c>
      <c r="C4919" s="107">
        <v>17367</v>
      </c>
      <c r="D4919" s="107">
        <v>41766</v>
      </c>
      <c r="E4919" s="107">
        <v>41792</v>
      </c>
      <c r="F4919" s="108">
        <v>41796</v>
      </c>
      <c r="G4919" s="109">
        <v>20000</v>
      </c>
      <c r="H4919" s="109">
        <f>8.33+8.33</f>
        <v>16.66</v>
      </c>
      <c r="I4919" s="109">
        <v>0</v>
      </c>
      <c r="J4919" s="109">
        <f t="shared" si="76"/>
        <v>20016.66</v>
      </c>
      <c r="M4919"/>
      <c r="N4919"/>
    </row>
    <row r="4920" spans="1:14" s="102" customFormat="1" ht="18" customHeight="1" x14ac:dyDescent="0.25">
      <c r="A4920" s="106" t="s">
        <v>32</v>
      </c>
      <c r="B4920" s="106" t="s">
        <v>17</v>
      </c>
      <c r="C4920" s="107">
        <v>9200</v>
      </c>
      <c r="D4920" s="107">
        <v>43031</v>
      </c>
      <c r="E4920" s="107">
        <v>43045</v>
      </c>
      <c r="F4920" s="108">
        <v>43117</v>
      </c>
      <c r="G4920" s="109">
        <v>19500</v>
      </c>
      <c r="H4920" s="109">
        <v>45.95</v>
      </c>
      <c r="I4920" s="109">
        <v>0</v>
      </c>
      <c r="J4920" s="109">
        <f t="shared" si="76"/>
        <v>19545.95</v>
      </c>
      <c r="M4920"/>
      <c r="N4920"/>
    </row>
    <row r="4921" spans="1:14" s="102" customFormat="1" ht="18" customHeight="1" x14ac:dyDescent="0.25">
      <c r="A4921" s="106" t="s">
        <v>32</v>
      </c>
      <c r="B4921" s="106" t="s">
        <v>17</v>
      </c>
      <c r="C4921" s="107">
        <v>9829</v>
      </c>
      <c r="D4921" s="107">
        <v>43374</v>
      </c>
      <c r="E4921" s="107">
        <v>43383</v>
      </c>
      <c r="F4921" s="108">
        <v>43391</v>
      </c>
      <c r="G4921" s="109">
        <v>17000</v>
      </c>
      <c r="H4921" s="109">
        <v>7.92</v>
      </c>
      <c r="I4921" s="109">
        <v>0</v>
      </c>
      <c r="J4921" s="109">
        <f t="shared" si="76"/>
        <v>17007.919999999998</v>
      </c>
      <c r="M4921"/>
      <c r="N4921"/>
    </row>
    <row r="4922" spans="1:14" s="102" customFormat="1" ht="18" customHeight="1" x14ac:dyDescent="0.25">
      <c r="A4922" s="106" t="s">
        <v>32</v>
      </c>
      <c r="B4922" s="106" t="s">
        <v>13</v>
      </c>
      <c r="C4922" s="107">
        <v>21087</v>
      </c>
      <c r="D4922" s="107">
        <v>43248</v>
      </c>
      <c r="E4922" s="107">
        <v>43255</v>
      </c>
      <c r="F4922" s="108">
        <v>43269</v>
      </c>
      <c r="G4922" s="109">
        <v>42000</v>
      </c>
      <c r="H4922" s="109">
        <v>24.16</v>
      </c>
      <c r="I4922" s="109">
        <v>0</v>
      </c>
      <c r="J4922" s="109">
        <f t="shared" si="76"/>
        <v>42024.160000000003</v>
      </c>
      <c r="M4922"/>
      <c r="N4922"/>
    </row>
    <row r="4923" spans="1:14" s="102" customFormat="1" ht="18" customHeight="1" x14ac:dyDescent="0.25">
      <c r="A4923" s="106" t="s">
        <v>35</v>
      </c>
      <c r="B4923" s="106" t="s">
        <v>13</v>
      </c>
      <c r="C4923" s="107">
        <v>21087</v>
      </c>
      <c r="D4923" s="107">
        <v>43248</v>
      </c>
      <c r="E4923" s="107">
        <v>43255</v>
      </c>
      <c r="F4923" s="108">
        <v>43269</v>
      </c>
      <c r="G4923" s="109">
        <v>42000</v>
      </c>
      <c r="H4923" s="109">
        <v>24.16</v>
      </c>
      <c r="I4923" s="109">
        <v>0</v>
      </c>
      <c r="J4923" s="109">
        <f t="shared" si="76"/>
        <v>42024.160000000003</v>
      </c>
      <c r="M4923"/>
      <c r="N4923"/>
    </row>
    <row r="4924" spans="1:14" s="102" customFormat="1" ht="18" customHeight="1" x14ac:dyDescent="0.25">
      <c r="A4924" s="106" t="s">
        <v>39</v>
      </c>
      <c r="B4924" s="106" t="s">
        <v>13</v>
      </c>
      <c r="C4924" s="107">
        <v>21087</v>
      </c>
      <c r="D4924" s="107">
        <v>43248</v>
      </c>
      <c r="E4924" s="107">
        <v>43255</v>
      </c>
      <c r="F4924" s="108">
        <v>43269</v>
      </c>
      <c r="G4924" s="109">
        <v>42000</v>
      </c>
      <c r="H4924" s="109">
        <v>24.16</v>
      </c>
      <c r="I4924" s="109">
        <v>0</v>
      </c>
      <c r="J4924" s="109">
        <f t="shared" si="76"/>
        <v>42024.160000000003</v>
      </c>
      <c r="M4924"/>
      <c r="N4924"/>
    </row>
    <row r="4925" spans="1:14" s="102" customFormat="1" ht="18" customHeight="1" x14ac:dyDescent="0.25">
      <c r="A4925" s="106" t="s">
        <v>32</v>
      </c>
      <c r="B4925" s="106" t="s">
        <v>13</v>
      </c>
      <c r="C4925" s="107">
        <v>9419</v>
      </c>
      <c r="D4925" s="107">
        <v>42692</v>
      </c>
      <c r="E4925" s="107">
        <v>42696</v>
      </c>
      <c r="F4925" s="108">
        <v>42755</v>
      </c>
      <c r="G4925" s="109">
        <v>12000</v>
      </c>
      <c r="H4925" s="109">
        <v>20.7</v>
      </c>
      <c r="I4925" s="109">
        <v>0</v>
      </c>
      <c r="J4925" s="109">
        <f t="shared" si="76"/>
        <v>12020.7</v>
      </c>
      <c r="M4925"/>
      <c r="N4925"/>
    </row>
    <row r="4926" spans="1:14" s="102" customFormat="1" ht="18" customHeight="1" x14ac:dyDescent="0.25">
      <c r="A4926" s="106" t="s">
        <v>32</v>
      </c>
      <c r="B4926" s="106" t="s">
        <v>13</v>
      </c>
      <c r="C4926" s="107">
        <v>11010</v>
      </c>
      <c r="D4926" s="107">
        <v>43131</v>
      </c>
      <c r="E4926" s="107">
        <v>43144</v>
      </c>
      <c r="F4926" s="108">
        <v>43168</v>
      </c>
      <c r="G4926" s="109">
        <v>44000</v>
      </c>
      <c r="H4926" s="109">
        <v>44.6</v>
      </c>
      <c r="I4926" s="109">
        <v>0</v>
      </c>
      <c r="J4926" s="109">
        <f t="shared" si="76"/>
        <v>44044.6</v>
      </c>
      <c r="M4926"/>
      <c r="N4926"/>
    </row>
    <row r="4927" spans="1:14" s="102" customFormat="1" ht="18" customHeight="1" x14ac:dyDescent="0.25">
      <c r="A4927" s="106" t="s">
        <v>37</v>
      </c>
      <c r="B4927" s="106" t="s">
        <v>13</v>
      </c>
      <c r="C4927" s="107">
        <v>18928</v>
      </c>
      <c r="D4927" s="107">
        <v>43448</v>
      </c>
      <c r="E4927" s="107">
        <v>43469</v>
      </c>
      <c r="F4927" s="108">
        <v>43472</v>
      </c>
      <c r="G4927" s="109">
        <v>20000</v>
      </c>
      <c r="H4927" s="109">
        <f>6.58+6.58</f>
        <v>13.16</v>
      </c>
      <c r="I4927" s="109">
        <v>0</v>
      </c>
      <c r="J4927" s="109">
        <f t="shared" si="76"/>
        <v>20013.16</v>
      </c>
      <c r="M4927"/>
      <c r="N4927"/>
    </row>
    <row r="4928" spans="1:14" s="102" customFormat="1" ht="18" customHeight="1" x14ac:dyDescent="0.25">
      <c r="A4928" s="106" t="s">
        <v>32</v>
      </c>
      <c r="B4928" s="106" t="s">
        <v>17</v>
      </c>
      <c r="C4928" s="107">
        <v>4518</v>
      </c>
      <c r="D4928" s="107">
        <v>42446</v>
      </c>
      <c r="E4928" s="107">
        <v>42450</v>
      </c>
      <c r="F4928" s="108">
        <v>42466</v>
      </c>
      <c r="G4928" s="109">
        <v>6500</v>
      </c>
      <c r="H4928" s="109">
        <v>3.56</v>
      </c>
      <c r="I4928" s="109">
        <v>0</v>
      </c>
      <c r="J4928" s="109">
        <f t="shared" si="76"/>
        <v>6503.56</v>
      </c>
      <c r="M4928"/>
      <c r="N4928"/>
    </row>
    <row r="4929" spans="1:14" s="102" customFormat="1" ht="18" customHeight="1" x14ac:dyDescent="0.25">
      <c r="A4929" s="106" t="s">
        <v>32</v>
      </c>
      <c r="B4929" s="106" t="s">
        <v>13</v>
      </c>
      <c r="C4929" s="107">
        <v>15663</v>
      </c>
      <c r="D4929" s="107">
        <v>42606</v>
      </c>
      <c r="E4929" s="107">
        <v>42622</v>
      </c>
      <c r="F4929" s="108">
        <v>42684</v>
      </c>
      <c r="G4929" s="109">
        <v>18500</v>
      </c>
      <c r="H4929" s="109">
        <v>39.549999999999997</v>
      </c>
      <c r="I4929" s="109">
        <v>0</v>
      </c>
      <c r="J4929" s="109">
        <f t="shared" si="76"/>
        <v>18539.55</v>
      </c>
      <c r="M4929"/>
      <c r="N4929"/>
    </row>
    <row r="4930" spans="1:14" s="102" customFormat="1" ht="18" customHeight="1" x14ac:dyDescent="0.25">
      <c r="A4930" s="106" t="s">
        <v>32</v>
      </c>
      <c r="B4930" s="106" t="s">
        <v>13</v>
      </c>
      <c r="C4930" s="107">
        <v>8020</v>
      </c>
      <c r="D4930" s="107">
        <v>42376</v>
      </c>
      <c r="E4930" s="107">
        <v>42391</v>
      </c>
      <c r="F4930" s="108">
        <v>42401</v>
      </c>
      <c r="G4930" s="109">
        <v>4500</v>
      </c>
      <c r="H4930" s="109">
        <v>3.13</v>
      </c>
      <c r="I4930" s="109">
        <v>0</v>
      </c>
      <c r="J4930" s="109">
        <f t="shared" si="76"/>
        <v>4503.13</v>
      </c>
      <c r="M4930"/>
      <c r="N4930"/>
    </row>
    <row r="4931" spans="1:14" s="102" customFormat="1" ht="18" customHeight="1" x14ac:dyDescent="0.25">
      <c r="A4931" s="106" t="s">
        <v>32</v>
      </c>
      <c r="B4931" s="106" t="s">
        <v>13</v>
      </c>
      <c r="C4931" s="107">
        <v>19044</v>
      </c>
      <c r="D4931" s="107">
        <v>43248</v>
      </c>
      <c r="E4931" s="107">
        <v>43259</v>
      </c>
      <c r="F4931" s="108">
        <v>43277</v>
      </c>
      <c r="G4931" s="109">
        <v>20500</v>
      </c>
      <c r="H4931" s="109">
        <v>16.29</v>
      </c>
      <c r="I4931" s="109">
        <v>0</v>
      </c>
      <c r="J4931" s="109">
        <f t="shared" si="76"/>
        <v>20516.29</v>
      </c>
      <c r="M4931"/>
      <c r="N4931"/>
    </row>
    <row r="4932" spans="1:14" s="102" customFormat="1" ht="18" customHeight="1" x14ac:dyDescent="0.25">
      <c r="A4932" s="106" t="s">
        <v>32</v>
      </c>
      <c r="B4932" s="106" t="s">
        <v>13</v>
      </c>
      <c r="C4932" s="107">
        <v>8636</v>
      </c>
      <c r="D4932" s="107">
        <v>41975</v>
      </c>
      <c r="E4932" s="107">
        <v>41989</v>
      </c>
      <c r="F4932" s="108">
        <v>42004</v>
      </c>
      <c r="G4932" s="109">
        <v>27000</v>
      </c>
      <c r="H4932" s="109">
        <v>21.75</v>
      </c>
      <c r="I4932" s="109">
        <v>0</v>
      </c>
      <c r="J4932" s="109">
        <f t="shared" si="76"/>
        <v>27021.75</v>
      </c>
      <c r="M4932"/>
      <c r="N4932"/>
    </row>
    <row r="4933" spans="1:14" s="102" customFormat="1" ht="18" customHeight="1" x14ac:dyDescent="0.25">
      <c r="A4933" s="106" t="s">
        <v>32</v>
      </c>
      <c r="B4933" s="106" t="s">
        <v>17</v>
      </c>
      <c r="C4933" s="107">
        <v>18916</v>
      </c>
      <c r="D4933" s="107">
        <v>41879</v>
      </c>
      <c r="E4933" s="107">
        <v>41894</v>
      </c>
      <c r="F4933" s="108">
        <v>41926</v>
      </c>
      <c r="G4933" s="109">
        <v>31000</v>
      </c>
      <c r="H4933" s="109">
        <v>35.299999999999997</v>
      </c>
      <c r="I4933" s="109">
        <v>0</v>
      </c>
      <c r="J4933" s="109">
        <f t="shared" si="76"/>
        <v>31035.3</v>
      </c>
      <c r="M4933"/>
      <c r="N4933"/>
    </row>
    <row r="4934" spans="1:14" s="102" customFormat="1" ht="18" customHeight="1" x14ac:dyDescent="0.25">
      <c r="A4934" s="106" t="s">
        <v>32</v>
      </c>
      <c r="B4934" s="106" t="s">
        <v>13</v>
      </c>
      <c r="C4934" s="107">
        <v>11722</v>
      </c>
      <c r="D4934" s="107">
        <v>42092</v>
      </c>
      <c r="E4934" s="107">
        <v>42096</v>
      </c>
      <c r="F4934" s="108">
        <v>42130</v>
      </c>
      <c r="G4934" s="109">
        <v>35500</v>
      </c>
      <c r="H4934" s="109">
        <v>37.47</v>
      </c>
      <c r="I4934" s="109">
        <v>0</v>
      </c>
      <c r="J4934" s="109">
        <f t="shared" si="76"/>
        <v>35537.47</v>
      </c>
      <c r="M4934"/>
      <c r="N4934"/>
    </row>
    <row r="4935" spans="1:14" s="102" customFormat="1" ht="18" customHeight="1" x14ac:dyDescent="0.25">
      <c r="A4935" s="106" t="s">
        <v>32</v>
      </c>
      <c r="B4935" s="106" t="s">
        <v>13</v>
      </c>
      <c r="C4935" s="107">
        <v>13233</v>
      </c>
      <c r="D4935" s="107">
        <v>42080</v>
      </c>
      <c r="E4935" s="107">
        <v>42083</v>
      </c>
      <c r="F4935" s="108">
        <v>42100</v>
      </c>
      <c r="G4935" s="109">
        <v>21500</v>
      </c>
      <c r="H4935" s="109">
        <v>11.94</v>
      </c>
      <c r="I4935" s="109">
        <v>0</v>
      </c>
      <c r="J4935" s="109">
        <f t="shared" si="76"/>
        <v>21511.94</v>
      </c>
      <c r="M4935"/>
      <c r="N4935"/>
    </row>
    <row r="4936" spans="1:14" s="102" customFormat="1" ht="18" customHeight="1" x14ac:dyDescent="0.25">
      <c r="A4936" s="106" t="s">
        <v>32</v>
      </c>
      <c r="B4936" s="106" t="s">
        <v>13</v>
      </c>
      <c r="C4936" s="107">
        <v>12652</v>
      </c>
      <c r="D4936" s="107">
        <v>42706</v>
      </c>
      <c r="E4936" s="107">
        <v>42710</v>
      </c>
      <c r="F4936" s="108">
        <v>42724</v>
      </c>
      <c r="G4936" s="109">
        <v>8000</v>
      </c>
      <c r="H4936" s="109">
        <v>3.95</v>
      </c>
      <c r="I4936" s="109">
        <v>0</v>
      </c>
      <c r="J4936" s="109">
        <f t="shared" si="76"/>
        <v>8003.95</v>
      </c>
      <c r="M4936"/>
      <c r="N4936"/>
    </row>
    <row r="4937" spans="1:14" s="102" customFormat="1" ht="18" customHeight="1" x14ac:dyDescent="0.25">
      <c r="A4937" s="106" t="s">
        <v>32</v>
      </c>
      <c r="B4937" s="106" t="s">
        <v>13</v>
      </c>
      <c r="C4937" s="107">
        <v>10457</v>
      </c>
      <c r="D4937" s="107">
        <v>42634</v>
      </c>
      <c r="E4937" s="107">
        <v>42655</v>
      </c>
      <c r="F4937" s="108">
        <v>42667</v>
      </c>
      <c r="G4937" s="109">
        <v>14500</v>
      </c>
      <c r="H4937" s="109">
        <v>13.11</v>
      </c>
      <c r="I4937" s="109">
        <v>0</v>
      </c>
      <c r="J4937" s="109">
        <f t="shared" ref="J4937:J5000" si="77">+G4937+H4937+I4937</f>
        <v>14513.11</v>
      </c>
      <c r="M4937"/>
      <c r="N4937"/>
    </row>
    <row r="4938" spans="1:14" s="102" customFormat="1" ht="18" customHeight="1" x14ac:dyDescent="0.25">
      <c r="A4938" s="106" t="s">
        <v>31</v>
      </c>
      <c r="B4938" s="106" t="s">
        <v>13</v>
      </c>
      <c r="C4938" s="107">
        <v>18230</v>
      </c>
      <c r="D4938" s="107">
        <v>42132</v>
      </c>
      <c r="E4938" s="107">
        <v>42142</v>
      </c>
      <c r="F4938" s="108">
        <v>42187</v>
      </c>
      <c r="G4938" s="109">
        <v>57000</v>
      </c>
      <c r="H4938" s="109">
        <v>87.08</v>
      </c>
      <c r="I4938" s="109">
        <v>0</v>
      </c>
      <c r="J4938" s="109">
        <f t="shared" si="77"/>
        <v>57087.08</v>
      </c>
      <c r="M4938"/>
      <c r="N4938"/>
    </row>
    <row r="4939" spans="1:14" s="102" customFormat="1" ht="18" customHeight="1" x14ac:dyDescent="0.25">
      <c r="A4939" s="106" t="s">
        <v>33</v>
      </c>
      <c r="B4939" s="106" t="s">
        <v>13</v>
      </c>
      <c r="C4939" s="107">
        <v>18230</v>
      </c>
      <c r="D4939" s="107">
        <v>42132</v>
      </c>
      <c r="E4939" s="107">
        <v>42142</v>
      </c>
      <c r="F4939" s="108">
        <v>42187</v>
      </c>
      <c r="G4939" s="109">
        <v>57000</v>
      </c>
      <c r="H4939" s="109">
        <v>87.08</v>
      </c>
      <c r="I4939" s="109">
        <v>0</v>
      </c>
      <c r="J4939" s="109">
        <f t="shared" si="77"/>
        <v>57087.08</v>
      </c>
      <c r="M4939"/>
      <c r="N4939"/>
    </row>
    <row r="4940" spans="1:14" s="102" customFormat="1" ht="18" customHeight="1" x14ac:dyDescent="0.25">
      <c r="A4940" s="106" t="s">
        <v>32</v>
      </c>
      <c r="B4940" s="106" t="s">
        <v>13</v>
      </c>
      <c r="C4940" s="107">
        <v>14015</v>
      </c>
      <c r="D4940" s="107">
        <v>42190</v>
      </c>
      <c r="E4940" s="107">
        <v>42193</v>
      </c>
      <c r="F4940" s="108">
        <v>42213</v>
      </c>
      <c r="G4940" s="109">
        <v>19500</v>
      </c>
      <c r="H4940" s="109">
        <v>12.46</v>
      </c>
      <c r="I4940" s="109">
        <v>0</v>
      </c>
      <c r="J4940" s="109">
        <f t="shared" si="77"/>
        <v>19512.46</v>
      </c>
      <c r="M4940"/>
      <c r="N4940"/>
    </row>
    <row r="4941" spans="1:14" s="102" customFormat="1" ht="18" customHeight="1" x14ac:dyDescent="0.25">
      <c r="A4941" s="106" t="s">
        <v>31</v>
      </c>
      <c r="B4941" s="106" t="s">
        <v>17</v>
      </c>
      <c r="C4941" s="107">
        <v>21416</v>
      </c>
      <c r="D4941" s="107">
        <v>42829</v>
      </c>
      <c r="E4941" s="107">
        <v>42832</v>
      </c>
      <c r="F4941" s="108">
        <v>42843</v>
      </c>
      <c r="G4941" s="109">
        <v>31000</v>
      </c>
      <c r="H4941" s="109">
        <v>11.89</v>
      </c>
      <c r="I4941" s="109">
        <v>0</v>
      </c>
      <c r="J4941" s="109">
        <f t="shared" si="77"/>
        <v>31011.89</v>
      </c>
      <c r="M4941"/>
      <c r="N4941"/>
    </row>
    <row r="4942" spans="1:14" s="102" customFormat="1" ht="18" customHeight="1" x14ac:dyDescent="0.25">
      <c r="A4942" s="106" t="s">
        <v>32</v>
      </c>
      <c r="B4942" s="106" t="s">
        <v>13</v>
      </c>
      <c r="C4942" s="107">
        <v>13276</v>
      </c>
      <c r="D4942" s="107">
        <v>42317</v>
      </c>
      <c r="E4942" s="107">
        <v>42345</v>
      </c>
      <c r="F4942" s="108">
        <v>42412</v>
      </c>
      <c r="G4942" s="109">
        <v>44000</v>
      </c>
      <c r="H4942" s="109">
        <v>116.11</v>
      </c>
      <c r="I4942" s="109">
        <v>0</v>
      </c>
      <c r="J4942" s="109">
        <f t="shared" si="77"/>
        <v>44116.11</v>
      </c>
      <c r="M4942"/>
      <c r="N4942"/>
    </row>
    <row r="4943" spans="1:14" s="102" customFormat="1" ht="18" customHeight="1" x14ac:dyDescent="0.25">
      <c r="A4943" s="106" t="s">
        <v>32</v>
      </c>
      <c r="B4943" s="106" t="s">
        <v>17</v>
      </c>
      <c r="C4943" s="107">
        <v>12424</v>
      </c>
      <c r="D4943" s="107">
        <v>42788</v>
      </c>
      <c r="E4943" s="107">
        <v>42811</v>
      </c>
      <c r="F4943" s="108">
        <v>42837</v>
      </c>
      <c r="G4943" s="109">
        <v>15000</v>
      </c>
      <c r="H4943" s="109">
        <v>20.13</v>
      </c>
      <c r="I4943" s="109">
        <v>0</v>
      </c>
      <c r="J4943" s="109">
        <f t="shared" si="77"/>
        <v>15020.13</v>
      </c>
      <c r="M4943"/>
      <c r="N4943"/>
    </row>
    <row r="4944" spans="1:14" s="102" customFormat="1" ht="18" customHeight="1" x14ac:dyDescent="0.25">
      <c r="A4944" s="106" t="s">
        <v>32</v>
      </c>
      <c r="B4944" s="106" t="s">
        <v>13</v>
      </c>
      <c r="C4944" s="107">
        <v>5136</v>
      </c>
      <c r="D4944" s="107">
        <v>42087</v>
      </c>
      <c r="E4944" s="107">
        <v>42125</v>
      </c>
      <c r="F4944" s="108">
        <v>42160</v>
      </c>
      <c r="G4944" s="109">
        <v>5500</v>
      </c>
      <c r="H4944" s="109">
        <v>11.16</v>
      </c>
      <c r="I4944" s="109">
        <v>0</v>
      </c>
      <c r="J4944" s="109">
        <f t="shared" si="77"/>
        <v>5511.16</v>
      </c>
      <c r="M4944"/>
      <c r="N4944"/>
    </row>
    <row r="4945" spans="1:14" s="102" customFormat="1" ht="18" customHeight="1" x14ac:dyDescent="0.25">
      <c r="A4945" s="106" t="s">
        <v>32</v>
      </c>
      <c r="B4945" s="106" t="s">
        <v>17</v>
      </c>
      <c r="C4945" s="107">
        <v>11937</v>
      </c>
      <c r="D4945" s="107">
        <v>42132</v>
      </c>
      <c r="E4945" s="107">
        <v>42156</v>
      </c>
      <c r="F4945" s="108">
        <v>42172</v>
      </c>
      <c r="G4945" s="109">
        <v>13500</v>
      </c>
      <c r="H4945" s="109">
        <v>15</v>
      </c>
      <c r="I4945" s="109">
        <v>0</v>
      </c>
      <c r="J4945" s="109">
        <f t="shared" si="77"/>
        <v>13515</v>
      </c>
      <c r="M4945"/>
      <c r="N4945"/>
    </row>
    <row r="4946" spans="1:14" s="102" customFormat="1" ht="18" customHeight="1" x14ac:dyDescent="0.25">
      <c r="A4946" s="106" t="s">
        <v>32</v>
      </c>
      <c r="B4946" s="106" t="s">
        <v>17</v>
      </c>
      <c r="C4946" s="107">
        <v>9546</v>
      </c>
      <c r="D4946" s="107">
        <v>43196</v>
      </c>
      <c r="E4946" s="107">
        <v>43200</v>
      </c>
      <c r="F4946" s="108">
        <v>43216</v>
      </c>
      <c r="G4946" s="109">
        <v>7000</v>
      </c>
      <c r="H4946" s="109">
        <v>3.65</v>
      </c>
      <c r="I4946" s="109">
        <v>0</v>
      </c>
      <c r="J4946" s="109">
        <f t="shared" si="77"/>
        <v>7003.65</v>
      </c>
      <c r="M4946"/>
      <c r="N4946"/>
    </row>
    <row r="4947" spans="1:14" s="102" customFormat="1" ht="18" customHeight="1" x14ac:dyDescent="0.25">
      <c r="A4947" s="106" t="s">
        <v>32</v>
      </c>
      <c r="B4947" s="106" t="s">
        <v>13</v>
      </c>
      <c r="C4947" s="107">
        <v>11971</v>
      </c>
      <c r="D4947" s="107">
        <v>41832</v>
      </c>
      <c r="E4947" s="107">
        <v>41844</v>
      </c>
      <c r="F4947" s="108">
        <v>41906</v>
      </c>
      <c r="G4947" s="109">
        <v>11000</v>
      </c>
      <c r="H4947" s="109">
        <v>22.62</v>
      </c>
      <c r="I4947" s="109">
        <v>0</v>
      </c>
      <c r="J4947" s="109">
        <f t="shared" si="77"/>
        <v>11022.62</v>
      </c>
      <c r="M4947"/>
      <c r="N4947"/>
    </row>
    <row r="4948" spans="1:14" s="102" customFormat="1" ht="18" customHeight="1" x14ac:dyDescent="0.25">
      <c r="A4948" s="106" t="s">
        <v>31</v>
      </c>
      <c r="B4948" s="106" t="s">
        <v>17</v>
      </c>
      <c r="C4948" s="107">
        <v>21278</v>
      </c>
      <c r="D4948" s="107">
        <v>42218</v>
      </c>
      <c r="E4948" s="107">
        <v>42226</v>
      </c>
      <c r="F4948" s="108">
        <v>42249</v>
      </c>
      <c r="G4948" s="109">
        <v>50000</v>
      </c>
      <c r="H4948" s="109">
        <v>43.06</v>
      </c>
      <c r="I4948" s="109">
        <v>0</v>
      </c>
      <c r="J4948" s="109">
        <f t="shared" si="77"/>
        <v>50043.06</v>
      </c>
      <c r="M4948"/>
      <c r="N4948"/>
    </row>
    <row r="4949" spans="1:14" s="102" customFormat="1" ht="18" customHeight="1" x14ac:dyDescent="0.25">
      <c r="A4949" s="106" t="s">
        <v>33</v>
      </c>
      <c r="B4949" s="106" t="s">
        <v>17</v>
      </c>
      <c r="C4949" s="107">
        <v>21278</v>
      </c>
      <c r="D4949" s="107">
        <v>42218</v>
      </c>
      <c r="E4949" s="107">
        <v>42226</v>
      </c>
      <c r="F4949" s="108">
        <v>42249</v>
      </c>
      <c r="G4949" s="109">
        <v>50000</v>
      </c>
      <c r="H4949" s="109">
        <v>43.06</v>
      </c>
      <c r="I4949" s="109">
        <v>0</v>
      </c>
      <c r="J4949" s="109">
        <f t="shared" si="77"/>
        <v>50043.06</v>
      </c>
      <c r="M4949"/>
      <c r="N4949"/>
    </row>
    <row r="4950" spans="1:14" s="102" customFormat="1" ht="18" customHeight="1" x14ac:dyDescent="0.25">
      <c r="A4950" s="106" t="s">
        <v>32</v>
      </c>
      <c r="B4950" s="106" t="s">
        <v>13</v>
      </c>
      <c r="C4950" s="107">
        <v>6421</v>
      </c>
      <c r="D4950" s="107">
        <v>43195</v>
      </c>
      <c r="E4950" s="107">
        <v>43221</v>
      </c>
      <c r="F4950" s="108">
        <v>43355</v>
      </c>
      <c r="G4950" s="109">
        <v>25500</v>
      </c>
      <c r="H4950" s="109">
        <v>72.289999999999992</v>
      </c>
      <c r="I4950" s="109">
        <v>0</v>
      </c>
      <c r="J4950" s="109">
        <f t="shared" si="77"/>
        <v>25572.29</v>
      </c>
      <c r="M4950"/>
      <c r="N4950"/>
    </row>
    <row r="4951" spans="1:14" s="102" customFormat="1" ht="18" customHeight="1" x14ac:dyDescent="0.25">
      <c r="A4951" s="106" t="s">
        <v>32</v>
      </c>
      <c r="B4951" s="106" t="s">
        <v>17</v>
      </c>
      <c r="C4951" s="107">
        <v>14836</v>
      </c>
      <c r="D4951" s="107">
        <v>43376</v>
      </c>
      <c r="E4951" s="107">
        <v>43377</v>
      </c>
      <c r="F4951" s="108">
        <v>43392</v>
      </c>
      <c r="G4951" s="109">
        <v>21000</v>
      </c>
      <c r="H4951" s="109">
        <v>9.1999999999999993</v>
      </c>
      <c r="I4951" s="109">
        <v>0</v>
      </c>
      <c r="J4951" s="109">
        <f t="shared" si="77"/>
        <v>21009.200000000001</v>
      </c>
      <c r="M4951"/>
      <c r="N4951"/>
    </row>
    <row r="4952" spans="1:14" s="102" customFormat="1" ht="18" customHeight="1" x14ac:dyDescent="0.25">
      <c r="A4952" s="106" t="s">
        <v>32</v>
      </c>
      <c r="B4952" s="106" t="s">
        <v>13</v>
      </c>
      <c r="C4952" s="107">
        <v>11323</v>
      </c>
      <c r="D4952" s="107">
        <v>42755</v>
      </c>
      <c r="E4952" s="107">
        <v>42765</v>
      </c>
      <c r="F4952" s="108">
        <v>42824</v>
      </c>
      <c r="G4952" s="109">
        <v>26500</v>
      </c>
      <c r="H4952" s="109">
        <v>50.1</v>
      </c>
      <c r="I4952" s="109">
        <v>0</v>
      </c>
      <c r="J4952" s="109">
        <f t="shared" si="77"/>
        <v>26550.1</v>
      </c>
      <c r="M4952"/>
      <c r="N4952"/>
    </row>
    <row r="4953" spans="1:14" s="102" customFormat="1" ht="18" customHeight="1" x14ac:dyDescent="0.25">
      <c r="A4953" s="106" t="s">
        <v>32</v>
      </c>
      <c r="B4953" s="106" t="s">
        <v>13</v>
      </c>
      <c r="C4953" s="107">
        <v>14159</v>
      </c>
      <c r="D4953" s="107">
        <v>43126</v>
      </c>
      <c r="E4953" s="107">
        <v>43131</v>
      </c>
      <c r="F4953" s="108">
        <v>43158</v>
      </c>
      <c r="G4953" s="109">
        <v>23500</v>
      </c>
      <c r="H4953" s="109">
        <v>19.64</v>
      </c>
      <c r="I4953" s="109">
        <v>0</v>
      </c>
      <c r="J4953" s="109">
        <f t="shared" si="77"/>
        <v>23519.64</v>
      </c>
      <c r="M4953"/>
      <c r="N4953"/>
    </row>
    <row r="4954" spans="1:14" s="102" customFormat="1" ht="18" customHeight="1" x14ac:dyDescent="0.25">
      <c r="A4954" s="106" t="s">
        <v>40</v>
      </c>
      <c r="B4954" s="106" t="s">
        <v>13</v>
      </c>
      <c r="C4954" s="107">
        <v>37039</v>
      </c>
      <c r="D4954" s="107">
        <v>42519</v>
      </c>
      <c r="E4954" s="107">
        <v>42545</v>
      </c>
      <c r="F4954" s="108">
        <v>42545</v>
      </c>
      <c r="G4954" s="109">
        <v>10000</v>
      </c>
      <c r="H4954" s="109">
        <f>3.56+3.56</f>
        <v>7.12</v>
      </c>
      <c r="I4954" s="109">
        <v>0</v>
      </c>
      <c r="J4954" s="109">
        <f t="shared" si="77"/>
        <v>10007.120000000001</v>
      </c>
      <c r="M4954"/>
      <c r="N4954"/>
    </row>
    <row r="4955" spans="1:14" s="102" customFormat="1" ht="18" customHeight="1" x14ac:dyDescent="0.25">
      <c r="A4955" s="106" t="s">
        <v>32</v>
      </c>
      <c r="B4955" s="106" t="s">
        <v>13</v>
      </c>
      <c r="C4955" s="107">
        <v>11810</v>
      </c>
      <c r="D4955" s="107">
        <v>42509</v>
      </c>
      <c r="E4955" s="107">
        <v>42535</v>
      </c>
      <c r="F4955" s="108">
        <v>42579</v>
      </c>
      <c r="G4955" s="109">
        <v>18500</v>
      </c>
      <c r="H4955" s="109">
        <v>35.479999999999997</v>
      </c>
      <c r="I4955" s="109">
        <v>0</v>
      </c>
      <c r="J4955" s="109">
        <f t="shared" si="77"/>
        <v>18535.48</v>
      </c>
      <c r="M4955"/>
      <c r="N4955"/>
    </row>
    <row r="4956" spans="1:14" s="102" customFormat="1" ht="18" customHeight="1" x14ac:dyDescent="0.25">
      <c r="A4956" s="106" t="s">
        <v>32</v>
      </c>
      <c r="B4956" s="106" t="s">
        <v>13</v>
      </c>
      <c r="C4956" s="107">
        <v>12116</v>
      </c>
      <c r="D4956" s="107">
        <v>42504</v>
      </c>
      <c r="E4956" s="107">
        <v>42508</v>
      </c>
      <c r="F4956" s="108">
        <v>42549</v>
      </c>
      <c r="G4956" s="109">
        <v>53500</v>
      </c>
      <c r="H4956" s="109">
        <v>65.959999999999994</v>
      </c>
      <c r="I4956" s="109">
        <v>0</v>
      </c>
      <c r="J4956" s="109">
        <f t="shared" si="77"/>
        <v>53565.96</v>
      </c>
      <c r="M4956"/>
      <c r="N4956"/>
    </row>
    <row r="4957" spans="1:14" s="102" customFormat="1" ht="18" customHeight="1" x14ac:dyDescent="0.25">
      <c r="A4957" s="106" t="s">
        <v>32</v>
      </c>
      <c r="B4957" s="106" t="s">
        <v>17</v>
      </c>
      <c r="C4957" s="107">
        <v>17865</v>
      </c>
      <c r="D4957" s="107">
        <v>42958</v>
      </c>
      <c r="E4957" s="107">
        <v>42990</v>
      </c>
      <c r="F4957" s="108">
        <v>43005</v>
      </c>
      <c r="G4957" s="109">
        <v>26500</v>
      </c>
      <c r="H4957" s="109">
        <v>34.119999999999997</v>
      </c>
      <c r="I4957" s="109">
        <v>0</v>
      </c>
      <c r="J4957" s="109">
        <f t="shared" si="77"/>
        <v>26534.12</v>
      </c>
      <c r="M4957"/>
      <c r="N4957"/>
    </row>
    <row r="4958" spans="1:14" s="102" customFormat="1" ht="18" customHeight="1" x14ac:dyDescent="0.25">
      <c r="A4958" s="106" t="s">
        <v>31</v>
      </c>
      <c r="B4958" s="106" t="s">
        <v>13</v>
      </c>
      <c r="C4958" s="107">
        <v>19173</v>
      </c>
      <c r="D4958" s="107">
        <v>42026</v>
      </c>
      <c r="E4958" s="107">
        <v>42030</v>
      </c>
      <c r="F4958" s="108">
        <v>42055</v>
      </c>
      <c r="G4958" s="109">
        <v>36000</v>
      </c>
      <c r="H4958" s="109">
        <v>29</v>
      </c>
      <c r="I4958" s="109">
        <v>0</v>
      </c>
      <c r="J4958" s="109">
        <f t="shared" si="77"/>
        <v>36029</v>
      </c>
      <c r="M4958"/>
      <c r="N4958"/>
    </row>
    <row r="4959" spans="1:14" s="102" customFormat="1" ht="18" customHeight="1" x14ac:dyDescent="0.25">
      <c r="A4959" s="106" t="s">
        <v>33</v>
      </c>
      <c r="B4959" s="106" t="s">
        <v>13</v>
      </c>
      <c r="C4959" s="107">
        <v>19173</v>
      </c>
      <c r="D4959" s="107">
        <v>42026</v>
      </c>
      <c r="E4959" s="107">
        <v>42030</v>
      </c>
      <c r="F4959" s="108">
        <v>42055</v>
      </c>
      <c r="G4959" s="109">
        <v>36000</v>
      </c>
      <c r="H4959" s="109">
        <v>29</v>
      </c>
      <c r="I4959" s="109">
        <v>0</v>
      </c>
      <c r="J4959" s="109">
        <f t="shared" si="77"/>
        <v>36029</v>
      </c>
      <c r="M4959"/>
      <c r="N4959"/>
    </row>
    <row r="4960" spans="1:14" s="102" customFormat="1" ht="18" customHeight="1" x14ac:dyDescent="0.25">
      <c r="A4960" s="106" t="s">
        <v>170</v>
      </c>
      <c r="B4960" s="106" t="s">
        <v>13</v>
      </c>
      <c r="C4960" s="107">
        <v>19173</v>
      </c>
      <c r="D4960" s="107">
        <v>42026</v>
      </c>
      <c r="E4960" s="107">
        <v>42030</v>
      </c>
      <c r="F4960" s="108">
        <v>42055</v>
      </c>
      <c r="G4960" s="109">
        <v>108000</v>
      </c>
      <c r="H4960" s="109">
        <v>87</v>
      </c>
      <c r="I4960" s="109">
        <v>0</v>
      </c>
      <c r="J4960" s="109">
        <f t="shared" si="77"/>
        <v>108087</v>
      </c>
      <c r="M4960"/>
      <c r="N4960"/>
    </row>
    <row r="4961" spans="1:14" s="102" customFormat="1" ht="18" customHeight="1" x14ac:dyDescent="0.25">
      <c r="A4961" s="106" t="s">
        <v>32</v>
      </c>
      <c r="B4961" s="106" t="s">
        <v>17</v>
      </c>
      <c r="C4961" s="107">
        <v>15291</v>
      </c>
      <c r="D4961" s="107">
        <v>42444</v>
      </c>
      <c r="E4961" s="107">
        <v>42447</v>
      </c>
      <c r="F4961" s="108">
        <v>42458</v>
      </c>
      <c r="G4961" s="109">
        <v>16500</v>
      </c>
      <c r="H4961" s="109">
        <v>6.33</v>
      </c>
      <c r="I4961" s="109">
        <v>0</v>
      </c>
      <c r="J4961" s="109">
        <f t="shared" si="77"/>
        <v>16506.330000000002</v>
      </c>
      <c r="M4961"/>
      <c r="N4961"/>
    </row>
    <row r="4962" spans="1:14" s="102" customFormat="1" ht="18" customHeight="1" x14ac:dyDescent="0.25">
      <c r="A4962" s="106" t="s">
        <v>32</v>
      </c>
      <c r="B4962" s="106" t="s">
        <v>17</v>
      </c>
      <c r="C4962" s="107">
        <v>9068</v>
      </c>
      <c r="D4962" s="107">
        <v>42109</v>
      </c>
      <c r="E4962" s="107">
        <v>42115</v>
      </c>
      <c r="F4962" s="108">
        <v>42150</v>
      </c>
      <c r="G4962" s="109">
        <v>10000</v>
      </c>
      <c r="H4962" s="109">
        <v>11.38</v>
      </c>
      <c r="I4962" s="109">
        <v>0</v>
      </c>
      <c r="J4962" s="109">
        <f t="shared" si="77"/>
        <v>10011.379999999999</v>
      </c>
      <c r="M4962"/>
      <c r="N4962"/>
    </row>
    <row r="4963" spans="1:14" s="102" customFormat="1" ht="18" customHeight="1" x14ac:dyDescent="0.25">
      <c r="A4963" s="106" t="s">
        <v>32</v>
      </c>
      <c r="B4963" s="106" t="s">
        <v>13</v>
      </c>
      <c r="C4963" s="107">
        <v>7319</v>
      </c>
      <c r="D4963" s="107">
        <v>42434</v>
      </c>
      <c r="E4963" s="107">
        <v>42465</v>
      </c>
      <c r="F4963" s="108">
        <v>42485</v>
      </c>
      <c r="G4963" s="109">
        <v>16000</v>
      </c>
      <c r="H4963" s="109">
        <v>22.36</v>
      </c>
      <c r="I4963" s="109">
        <v>0</v>
      </c>
      <c r="J4963" s="109">
        <f t="shared" si="77"/>
        <v>16022.36</v>
      </c>
      <c r="M4963"/>
      <c r="N4963"/>
    </row>
    <row r="4964" spans="1:14" s="102" customFormat="1" ht="18" customHeight="1" x14ac:dyDescent="0.25">
      <c r="A4964" s="106" t="s">
        <v>32</v>
      </c>
      <c r="B4964" s="106" t="s">
        <v>13</v>
      </c>
      <c r="C4964" s="107">
        <v>12426</v>
      </c>
      <c r="D4964" s="107">
        <v>42256</v>
      </c>
      <c r="E4964" s="107">
        <v>42271</v>
      </c>
      <c r="F4964" s="108">
        <v>42317</v>
      </c>
      <c r="G4964" s="109">
        <v>29500</v>
      </c>
      <c r="H4964" s="109">
        <v>49.99</v>
      </c>
      <c r="I4964" s="109">
        <v>0</v>
      </c>
      <c r="J4964" s="109">
        <f t="shared" si="77"/>
        <v>29549.99</v>
      </c>
      <c r="M4964"/>
      <c r="N4964"/>
    </row>
    <row r="4965" spans="1:14" s="102" customFormat="1" ht="18" customHeight="1" x14ac:dyDescent="0.25">
      <c r="A4965" s="106" t="s">
        <v>32</v>
      </c>
      <c r="B4965" s="106" t="s">
        <v>13</v>
      </c>
      <c r="C4965" s="107">
        <v>7355</v>
      </c>
      <c r="D4965" s="107">
        <v>41997</v>
      </c>
      <c r="E4965" s="107">
        <v>42017</v>
      </c>
      <c r="F4965" s="108">
        <v>42073</v>
      </c>
      <c r="G4965" s="109">
        <v>14000</v>
      </c>
      <c r="H4965" s="109">
        <v>29.56</v>
      </c>
      <c r="I4965" s="109">
        <v>0</v>
      </c>
      <c r="J4965" s="109">
        <f t="shared" si="77"/>
        <v>14029.56</v>
      </c>
      <c r="M4965"/>
      <c r="N4965"/>
    </row>
    <row r="4966" spans="1:14" s="102" customFormat="1" ht="18" customHeight="1" x14ac:dyDescent="0.25">
      <c r="A4966" s="106" t="s">
        <v>32</v>
      </c>
      <c r="B4966" s="106" t="s">
        <v>13</v>
      </c>
      <c r="C4966" s="107">
        <v>9615</v>
      </c>
      <c r="D4966" s="107">
        <v>41742</v>
      </c>
      <c r="E4966" s="107">
        <v>41758</v>
      </c>
      <c r="F4966" s="108">
        <v>41838</v>
      </c>
      <c r="G4966" s="109">
        <v>10000</v>
      </c>
      <c r="H4966" s="109">
        <v>26.67</v>
      </c>
      <c r="I4966" s="109">
        <v>0</v>
      </c>
      <c r="J4966" s="109">
        <f t="shared" si="77"/>
        <v>10026.67</v>
      </c>
      <c r="M4966"/>
      <c r="N4966"/>
    </row>
    <row r="4967" spans="1:14" s="102" customFormat="1" ht="18" customHeight="1" x14ac:dyDescent="0.25">
      <c r="A4967" s="106" t="s">
        <v>32</v>
      </c>
      <c r="B4967" s="106" t="s">
        <v>13</v>
      </c>
      <c r="C4967" s="107">
        <v>12817</v>
      </c>
      <c r="D4967" s="107">
        <v>42015</v>
      </c>
      <c r="E4967" s="107">
        <v>42030</v>
      </c>
      <c r="F4967" s="108">
        <v>42067</v>
      </c>
      <c r="G4967" s="109">
        <v>23000</v>
      </c>
      <c r="H4967" s="109">
        <v>33.22</v>
      </c>
      <c r="I4967" s="109">
        <v>0</v>
      </c>
      <c r="J4967" s="109">
        <f t="shared" si="77"/>
        <v>23033.22</v>
      </c>
      <c r="M4967"/>
      <c r="N4967"/>
    </row>
    <row r="4968" spans="1:14" s="102" customFormat="1" ht="18" customHeight="1" x14ac:dyDescent="0.25">
      <c r="A4968" s="106" t="s">
        <v>32</v>
      </c>
      <c r="B4968" s="106" t="s">
        <v>13</v>
      </c>
      <c r="C4968" s="107">
        <v>20470</v>
      </c>
      <c r="D4968" s="107">
        <v>41840</v>
      </c>
      <c r="E4968" s="107">
        <v>41842</v>
      </c>
      <c r="F4968" s="108">
        <v>41863</v>
      </c>
      <c r="G4968" s="109">
        <v>36000</v>
      </c>
      <c r="H4968" s="109">
        <v>23</v>
      </c>
      <c r="I4968" s="109">
        <v>0</v>
      </c>
      <c r="J4968" s="109">
        <f t="shared" si="77"/>
        <v>36023</v>
      </c>
      <c r="M4968"/>
      <c r="N4968"/>
    </row>
    <row r="4969" spans="1:14" s="102" customFormat="1" ht="18" customHeight="1" x14ac:dyDescent="0.25">
      <c r="A4969" s="106" t="s">
        <v>35</v>
      </c>
      <c r="B4969" s="106" t="s">
        <v>13</v>
      </c>
      <c r="C4969" s="107">
        <v>20470</v>
      </c>
      <c r="D4969" s="107">
        <v>41840</v>
      </c>
      <c r="E4969" s="107">
        <v>41842</v>
      </c>
      <c r="F4969" s="108">
        <v>41863</v>
      </c>
      <c r="G4969" s="109">
        <v>36000</v>
      </c>
      <c r="H4969" s="109">
        <v>23</v>
      </c>
      <c r="I4969" s="109">
        <v>0</v>
      </c>
      <c r="J4969" s="109">
        <f t="shared" si="77"/>
        <v>36023</v>
      </c>
      <c r="M4969"/>
      <c r="N4969"/>
    </row>
    <row r="4970" spans="1:14" s="102" customFormat="1" ht="18" customHeight="1" x14ac:dyDescent="0.25">
      <c r="A4970" s="106" t="s">
        <v>40</v>
      </c>
      <c r="B4970" s="106" t="s">
        <v>17</v>
      </c>
      <c r="C4970" s="107">
        <v>35444</v>
      </c>
      <c r="D4970" s="107">
        <v>43000</v>
      </c>
      <c r="E4970" s="107">
        <v>43019</v>
      </c>
      <c r="F4970" s="108">
        <v>43074</v>
      </c>
      <c r="G4970" s="109">
        <v>10000</v>
      </c>
      <c r="H4970" s="109">
        <f>10.14+10.14</f>
        <v>20.28</v>
      </c>
      <c r="I4970" s="109">
        <v>0</v>
      </c>
      <c r="J4970" s="109">
        <f t="shared" si="77"/>
        <v>10020.280000000001</v>
      </c>
      <c r="M4970"/>
      <c r="N4970"/>
    </row>
    <row r="4971" spans="1:14" s="102" customFormat="1" ht="18" customHeight="1" x14ac:dyDescent="0.25">
      <c r="A4971" s="106" t="s">
        <v>32</v>
      </c>
      <c r="B4971" s="106" t="s">
        <v>17</v>
      </c>
      <c r="C4971" s="107">
        <v>15537</v>
      </c>
      <c r="D4971" s="107">
        <v>41667</v>
      </c>
      <c r="E4971" s="107">
        <v>41687</v>
      </c>
      <c r="F4971" s="108">
        <v>41717</v>
      </c>
      <c r="G4971" s="109">
        <v>15000</v>
      </c>
      <c r="H4971" s="109">
        <v>20.83</v>
      </c>
      <c r="I4971" s="109">
        <v>0</v>
      </c>
      <c r="J4971" s="109">
        <f t="shared" si="77"/>
        <v>15020.83</v>
      </c>
      <c r="M4971"/>
      <c r="N4971"/>
    </row>
    <row r="4972" spans="1:14" s="102" customFormat="1" ht="18" customHeight="1" x14ac:dyDescent="0.25">
      <c r="A4972" s="106" t="s">
        <v>32</v>
      </c>
      <c r="B4972" s="106" t="s">
        <v>17</v>
      </c>
      <c r="C4972" s="107">
        <v>9874</v>
      </c>
      <c r="D4972" s="107">
        <v>41711</v>
      </c>
      <c r="E4972" s="107">
        <v>41724</v>
      </c>
      <c r="F4972" s="108">
        <v>41751</v>
      </c>
      <c r="G4972" s="109">
        <v>11000</v>
      </c>
      <c r="H4972" s="109">
        <v>12.21</v>
      </c>
      <c r="I4972" s="109">
        <v>0</v>
      </c>
      <c r="J4972" s="109">
        <f t="shared" si="77"/>
        <v>11012.21</v>
      </c>
      <c r="M4972"/>
      <c r="N4972"/>
    </row>
    <row r="4973" spans="1:14" s="102" customFormat="1" ht="18" customHeight="1" x14ac:dyDescent="0.25">
      <c r="A4973" s="106" t="s">
        <v>31</v>
      </c>
      <c r="B4973" s="106" t="s">
        <v>13</v>
      </c>
      <c r="C4973" s="107">
        <v>24831</v>
      </c>
      <c r="D4973" s="107">
        <v>43317</v>
      </c>
      <c r="E4973" s="107">
        <v>43319</v>
      </c>
      <c r="F4973" s="108">
        <v>43461</v>
      </c>
      <c r="G4973" s="109">
        <v>147000</v>
      </c>
      <c r="H4973" s="109">
        <v>579.94000000000005</v>
      </c>
      <c r="I4973" s="109">
        <v>0</v>
      </c>
      <c r="J4973" s="109">
        <f t="shared" si="77"/>
        <v>147579.94</v>
      </c>
      <c r="M4973"/>
      <c r="N4973"/>
    </row>
    <row r="4974" spans="1:14" s="102" customFormat="1" ht="18" customHeight="1" x14ac:dyDescent="0.25">
      <c r="A4974" s="106" t="s">
        <v>32</v>
      </c>
      <c r="B4974" s="106" t="s">
        <v>13</v>
      </c>
      <c r="C4974" s="107">
        <v>17610</v>
      </c>
      <c r="D4974" s="107">
        <v>42267</v>
      </c>
      <c r="E4974" s="107">
        <v>42279</v>
      </c>
      <c r="F4974" s="108">
        <v>42296</v>
      </c>
      <c r="G4974" s="109">
        <v>26500</v>
      </c>
      <c r="H4974" s="109">
        <v>21.35</v>
      </c>
      <c r="I4974" s="109">
        <v>0</v>
      </c>
      <c r="J4974" s="109">
        <f t="shared" si="77"/>
        <v>26521.35</v>
      </c>
      <c r="M4974"/>
      <c r="N4974"/>
    </row>
    <row r="4975" spans="1:14" s="102" customFormat="1" ht="18" customHeight="1" x14ac:dyDescent="0.2">
      <c r="A4975" s="106" t="s">
        <v>32</v>
      </c>
      <c r="B4975" s="106" t="s">
        <v>17</v>
      </c>
      <c r="C4975" s="107">
        <v>14269</v>
      </c>
      <c r="D4975" s="107">
        <v>42191</v>
      </c>
      <c r="E4975" s="107">
        <v>42223</v>
      </c>
      <c r="F4975" s="108">
        <v>42256</v>
      </c>
      <c r="G4975" s="109">
        <v>14000</v>
      </c>
      <c r="H4975" s="109">
        <v>25.29</v>
      </c>
      <c r="I4975" s="109">
        <v>0</v>
      </c>
      <c r="J4975" s="109">
        <f t="shared" si="77"/>
        <v>14025.29</v>
      </c>
    </row>
    <row r="4976" spans="1:14" s="102" customFormat="1" ht="18" customHeight="1" x14ac:dyDescent="0.2">
      <c r="A4976" s="106" t="s">
        <v>32</v>
      </c>
      <c r="B4976" s="106" t="s">
        <v>17</v>
      </c>
      <c r="C4976" s="107">
        <v>13383</v>
      </c>
      <c r="D4976" s="107">
        <v>43028</v>
      </c>
      <c r="E4976" s="107">
        <v>43038</v>
      </c>
      <c r="F4976" s="108">
        <v>43052</v>
      </c>
      <c r="G4976" s="109">
        <v>14500</v>
      </c>
      <c r="H4976" s="109">
        <v>9.5299999999999994</v>
      </c>
      <c r="I4976" s="109">
        <v>0</v>
      </c>
      <c r="J4976" s="109">
        <f t="shared" si="77"/>
        <v>14509.53</v>
      </c>
    </row>
    <row r="4977" spans="1:10" s="102" customFormat="1" ht="18" customHeight="1" x14ac:dyDescent="0.2">
      <c r="A4977" s="106" t="s">
        <v>31</v>
      </c>
      <c r="B4977" s="106" t="s">
        <v>17</v>
      </c>
      <c r="C4977" s="107">
        <v>24535</v>
      </c>
      <c r="D4977" s="107">
        <v>42410</v>
      </c>
      <c r="E4977" s="107">
        <v>42419</v>
      </c>
      <c r="F4977" s="108">
        <v>42436</v>
      </c>
      <c r="G4977" s="110">
        <v>55000</v>
      </c>
      <c r="H4977" s="110">
        <v>39.72</v>
      </c>
      <c r="I4977" s="110">
        <v>0</v>
      </c>
      <c r="J4977" s="109">
        <f t="shared" si="77"/>
        <v>55039.72</v>
      </c>
    </row>
    <row r="4978" spans="1:10" s="102" customFormat="1" ht="18" customHeight="1" x14ac:dyDescent="0.2">
      <c r="A4978" s="106" t="s">
        <v>33</v>
      </c>
      <c r="B4978" s="106" t="s">
        <v>17</v>
      </c>
      <c r="C4978" s="107">
        <v>24535</v>
      </c>
      <c r="D4978" s="107">
        <v>42410</v>
      </c>
      <c r="E4978" s="107">
        <v>42419</v>
      </c>
      <c r="F4978" s="111">
        <v>42436</v>
      </c>
      <c r="G4978" s="112">
        <v>55000</v>
      </c>
      <c r="H4978" s="112">
        <v>39.72</v>
      </c>
      <c r="I4978" s="112">
        <v>0</v>
      </c>
      <c r="J4978" s="109">
        <f t="shared" si="77"/>
        <v>55039.72</v>
      </c>
    </row>
    <row r="4979" spans="1:10" s="102" customFormat="1" ht="18" customHeight="1" x14ac:dyDescent="0.2">
      <c r="A4979" s="106" t="s">
        <v>32</v>
      </c>
      <c r="B4979" s="106" t="s">
        <v>13</v>
      </c>
      <c r="C4979" s="107">
        <v>9644</v>
      </c>
      <c r="D4979" s="107">
        <v>42484</v>
      </c>
      <c r="E4979" s="107">
        <v>42501</v>
      </c>
      <c r="F4979" s="108">
        <v>42515</v>
      </c>
      <c r="G4979" s="113">
        <v>21500</v>
      </c>
      <c r="H4979" s="113">
        <v>18.260000000000002</v>
      </c>
      <c r="I4979" s="113">
        <v>0</v>
      </c>
      <c r="J4979" s="109">
        <f t="shared" si="77"/>
        <v>21518.26</v>
      </c>
    </row>
    <row r="4980" spans="1:10" s="102" customFormat="1" ht="18" customHeight="1" x14ac:dyDescent="0.2">
      <c r="A4980" s="106" t="s">
        <v>32</v>
      </c>
      <c r="B4980" s="106" t="s">
        <v>13</v>
      </c>
      <c r="C4980" s="107">
        <v>19295</v>
      </c>
      <c r="D4980" s="107">
        <v>43410</v>
      </c>
      <c r="E4980" s="107">
        <v>43413</v>
      </c>
      <c r="F4980" s="108">
        <v>43473</v>
      </c>
      <c r="G4980" s="109">
        <v>28000</v>
      </c>
      <c r="H4980" s="109">
        <v>48.32</v>
      </c>
      <c r="I4980" s="109">
        <v>0</v>
      </c>
      <c r="J4980" s="109">
        <f t="shared" si="77"/>
        <v>28048.32</v>
      </c>
    </row>
    <row r="4981" spans="1:10" s="102" customFormat="1" ht="18" customHeight="1" x14ac:dyDescent="0.2">
      <c r="A4981" s="106" t="s">
        <v>32</v>
      </c>
      <c r="B4981" s="106" t="s">
        <v>17</v>
      </c>
      <c r="C4981" s="107">
        <v>8236</v>
      </c>
      <c r="D4981" s="107">
        <v>42301</v>
      </c>
      <c r="E4981" s="107">
        <v>42307</v>
      </c>
      <c r="F4981" s="108">
        <v>42353</v>
      </c>
      <c r="G4981" s="109">
        <v>9000</v>
      </c>
      <c r="H4981" s="109">
        <v>13</v>
      </c>
      <c r="I4981" s="109">
        <v>0</v>
      </c>
      <c r="J4981" s="109">
        <f t="shared" si="77"/>
        <v>9013</v>
      </c>
    </row>
    <row r="4982" spans="1:10" s="102" customFormat="1" ht="18" customHeight="1" x14ac:dyDescent="0.2">
      <c r="A4982" s="106" t="s">
        <v>32</v>
      </c>
      <c r="B4982" s="106" t="s">
        <v>17</v>
      </c>
      <c r="C4982" s="107">
        <v>17174</v>
      </c>
      <c r="D4982" s="107">
        <v>41904</v>
      </c>
      <c r="E4982" s="107">
        <v>41928</v>
      </c>
      <c r="F4982" s="108">
        <v>41946</v>
      </c>
      <c r="G4982" s="109">
        <v>17500</v>
      </c>
      <c r="H4982" s="109">
        <v>20.420000000000002</v>
      </c>
      <c r="I4982" s="109">
        <v>0</v>
      </c>
      <c r="J4982" s="109">
        <f t="shared" si="77"/>
        <v>17520.419999999998</v>
      </c>
    </row>
    <row r="4983" spans="1:10" s="102" customFormat="1" ht="18" customHeight="1" x14ac:dyDescent="0.2">
      <c r="A4983" s="106" t="s">
        <v>32</v>
      </c>
      <c r="B4983" s="106" t="s">
        <v>17</v>
      </c>
      <c r="C4983" s="107">
        <v>9656</v>
      </c>
      <c r="D4983" s="107">
        <v>43360</v>
      </c>
      <c r="E4983" s="107">
        <v>43364</v>
      </c>
      <c r="F4983" s="108">
        <v>43402</v>
      </c>
      <c r="G4983" s="109">
        <v>15500</v>
      </c>
      <c r="H4983" s="109">
        <v>17.84</v>
      </c>
      <c r="I4983" s="109">
        <v>0</v>
      </c>
      <c r="J4983" s="109">
        <f t="shared" si="77"/>
        <v>15517.84</v>
      </c>
    </row>
    <row r="4984" spans="1:10" s="102" customFormat="1" ht="18" customHeight="1" x14ac:dyDescent="0.2">
      <c r="A4984" s="106" t="s">
        <v>32</v>
      </c>
      <c r="B4984" s="106" t="s">
        <v>13</v>
      </c>
      <c r="C4984" s="107">
        <v>16568</v>
      </c>
      <c r="D4984" s="107">
        <v>43091</v>
      </c>
      <c r="E4984" s="107">
        <v>43097</v>
      </c>
      <c r="F4984" s="108">
        <v>43111</v>
      </c>
      <c r="G4984" s="109">
        <v>23000</v>
      </c>
      <c r="H4984" s="109">
        <v>12.6</v>
      </c>
      <c r="I4984" s="109">
        <v>0</v>
      </c>
      <c r="J4984" s="109">
        <f t="shared" si="77"/>
        <v>23012.6</v>
      </c>
    </row>
    <row r="4985" spans="1:10" s="102" customFormat="1" ht="18" customHeight="1" x14ac:dyDescent="0.2">
      <c r="A4985" s="106" t="s">
        <v>32</v>
      </c>
      <c r="B4985" s="106" t="s">
        <v>17</v>
      </c>
      <c r="C4985" s="107">
        <v>18636</v>
      </c>
      <c r="D4985" s="107">
        <v>43075</v>
      </c>
      <c r="E4985" s="107">
        <v>43103</v>
      </c>
      <c r="F4985" s="108">
        <v>43118</v>
      </c>
      <c r="G4985" s="109">
        <v>28000</v>
      </c>
      <c r="H4985" s="109">
        <v>32.99</v>
      </c>
      <c r="I4985" s="109">
        <v>0</v>
      </c>
      <c r="J4985" s="109">
        <f t="shared" si="77"/>
        <v>28032.99</v>
      </c>
    </row>
    <row r="4986" spans="1:10" s="102" customFormat="1" ht="18" customHeight="1" x14ac:dyDescent="0.2">
      <c r="A4986" s="106" t="s">
        <v>32</v>
      </c>
      <c r="B4986" s="106" t="s">
        <v>17</v>
      </c>
      <c r="C4986" s="107">
        <v>10434</v>
      </c>
      <c r="D4986" s="107">
        <v>42178</v>
      </c>
      <c r="E4986" s="107">
        <v>42195</v>
      </c>
      <c r="F4986" s="108">
        <v>42235</v>
      </c>
      <c r="G4986" s="109">
        <v>12000</v>
      </c>
      <c r="H4986" s="109">
        <v>19</v>
      </c>
      <c r="I4986" s="109">
        <v>0</v>
      </c>
      <c r="J4986" s="109">
        <f t="shared" si="77"/>
        <v>12019</v>
      </c>
    </row>
    <row r="4987" spans="1:10" s="102" customFormat="1" ht="18" customHeight="1" x14ac:dyDescent="0.2">
      <c r="A4987" s="106" t="s">
        <v>32</v>
      </c>
      <c r="B4987" s="106" t="s">
        <v>17</v>
      </c>
      <c r="C4987" s="107">
        <v>12816</v>
      </c>
      <c r="D4987" s="107">
        <v>43251</v>
      </c>
      <c r="E4987" s="107">
        <v>43255</v>
      </c>
      <c r="F4987" s="108">
        <v>43293</v>
      </c>
      <c r="G4987" s="109">
        <v>22000</v>
      </c>
      <c r="H4987" s="109">
        <v>17.63</v>
      </c>
      <c r="I4987" s="109">
        <v>0</v>
      </c>
      <c r="J4987" s="109">
        <f t="shared" si="77"/>
        <v>22017.63</v>
      </c>
    </row>
    <row r="4988" spans="1:10" s="102" customFormat="1" ht="18" customHeight="1" x14ac:dyDescent="0.2">
      <c r="A4988" s="106" t="s">
        <v>37</v>
      </c>
      <c r="B4988" s="106" t="s">
        <v>17</v>
      </c>
      <c r="C4988" s="107">
        <v>19115</v>
      </c>
      <c r="D4988" s="107">
        <v>42192</v>
      </c>
      <c r="E4988" s="107">
        <v>42212</v>
      </c>
      <c r="F4988" s="108">
        <v>42212</v>
      </c>
      <c r="G4988" s="109">
        <v>10000</v>
      </c>
      <c r="H4988" s="109">
        <v>5.56</v>
      </c>
      <c r="I4988" s="109">
        <v>0</v>
      </c>
      <c r="J4988" s="109">
        <f t="shared" si="77"/>
        <v>10005.56</v>
      </c>
    </row>
    <row r="4989" spans="1:10" s="102" customFormat="1" ht="18" customHeight="1" x14ac:dyDescent="0.2">
      <c r="A4989" s="106" t="s">
        <v>32</v>
      </c>
      <c r="B4989" s="106" t="s">
        <v>13</v>
      </c>
      <c r="C4989" s="107">
        <v>6923</v>
      </c>
      <c r="D4989" s="107">
        <v>41713</v>
      </c>
      <c r="E4989" s="107">
        <v>41719</v>
      </c>
      <c r="F4989" s="108">
        <v>41745</v>
      </c>
      <c r="G4989" s="109">
        <v>18500</v>
      </c>
      <c r="H4989" s="109">
        <v>16.440000000000001</v>
      </c>
      <c r="I4989" s="109">
        <v>0</v>
      </c>
      <c r="J4989" s="109">
        <f t="shared" si="77"/>
        <v>18516.439999999999</v>
      </c>
    </row>
    <row r="4990" spans="1:10" s="102" customFormat="1" ht="18" customHeight="1" x14ac:dyDescent="0.2">
      <c r="A4990" s="106" t="s">
        <v>32</v>
      </c>
      <c r="B4990" s="106" t="s">
        <v>17</v>
      </c>
      <c r="C4990" s="107">
        <v>7031</v>
      </c>
      <c r="D4990" s="107">
        <v>41798</v>
      </c>
      <c r="E4990" s="107">
        <v>41830</v>
      </c>
      <c r="F4990" s="108">
        <v>41870</v>
      </c>
      <c r="G4990" s="109">
        <v>3500</v>
      </c>
      <c r="H4990" s="109">
        <v>7</v>
      </c>
      <c r="I4990" s="109">
        <v>0</v>
      </c>
      <c r="J4990" s="109">
        <f t="shared" si="77"/>
        <v>3507</v>
      </c>
    </row>
    <row r="4991" spans="1:10" s="102" customFormat="1" ht="18" customHeight="1" x14ac:dyDescent="0.2">
      <c r="A4991" s="106" t="s">
        <v>31</v>
      </c>
      <c r="B4991" s="106" t="s">
        <v>13</v>
      </c>
      <c r="C4991" s="107">
        <v>22745</v>
      </c>
      <c r="D4991" s="107">
        <v>43028</v>
      </c>
      <c r="E4991" s="107">
        <v>43032</v>
      </c>
      <c r="F4991" s="108">
        <v>43053</v>
      </c>
      <c r="G4991" s="109">
        <v>23000</v>
      </c>
      <c r="H4991" s="109">
        <v>15.75</v>
      </c>
      <c r="I4991" s="109">
        <v>0</v>
      </c>
      <c r="J4991" s="109">
        <f t="shared" si="77"/>
        <v>23015.75</v>
      </c>
    </row>
    <row r="4992" spans="1:10" s="102" customFormat="1" ht="18" customHeight="1" x14ac:dyDescent="0.2">
      <c r="A4992" s="106" t="s">
        <v>33</v>
      </c>
      <c r="B4992" s="106" t="s">
        <v>13</v>
      </c>
      <c r="C4992" s="107">
        <v>22745</v>
      </c>
      <c r="D4992" s="107">
        <v>43028</v>
      </c>
      <c r="E4992" s="107">
        <v>43032</v>
      </c>
      <c r="F4992" s="108">
        <v>43053</v>
      </c>
      <c r="G4992" s="109">
        <v>23000</v>
      </c>
      <c r="H4992" s="109">
        <v>15.75</v>
      </c>
      <c r="I4992" s="109">
        <v>0</v>
      </c>
      <c r="J4992" s="109">
        <f t="shared" si="77"/>
        <v>23015.75</v>
      </c>
    </row>
    <row r="4993" spans="1:10" s="102" customFormat="1" ht="18" customHeight="1" x14ac:dyDescent="0.2">
      <c r="A4993" s="106" t="s">
        <v>170</v>
      </c>
      <c r="B4993" s="106" t="s">
        <v>13</v>
      </c>
      <c r="C4993" s="107">
        <v>22745</v>
      </c>
      <c r="D4993" s="107">
        <v>43028</v>
      </c>
      <c r="E4993" s="107">
        <v>43032</v>
      </c>
      <c r="F4993" s="108">
        <v>43053</v>
      </c>
      <c r="G4993" s="109">
        <v>69000</v>
      </c>
      <c r="H4993" s="109">
        <v>47.26</v>
      </c>
      <c r="I4993" s="109">
        <v>0</v>
      </c>
      <c r="J4993" s="109">
        <f t="shared" si="77"/>
        <v>69047.259999999995</v>
      </c>
    </row>
    <row r="4994" spans="1:10" s="102" customFormat="1" ht="18" customHeight="1" x14ac:dyDescent="0.2">
      <c r="A4994" s="106" t="s">
        <v>32</v>
      </c>
      <c r="B4994" s="106" t="s">
        <v>17</v>
      </c>
      <c r="C4994" s="107">
        <v>10860</v>
      </c>
      <c r="D4994" s="107">
        <v>41958</v>
      </c>
      <c r="E4994" s="107">
        <v>42011</v>
      </c>
      <c r="F4994" s="108">
        <v>42039</v>
      </c>
      <c r="G4994" s="109">
        <v>13000</v>
      </c>
      <c r="H4994" s="109">
        <v>29.25</v>
      </c>
      <c r="I4994" s="109">
        <v>0</v>
      </c>
      <c r="J4994" s="109">
        <f t="shared" si="77"/>
        <v>13029.25</v>
      </c>
    </row>
    <row r="4995" spans="1:10" s="102" customFormat="1" ht="18" customHeight="1" x14ac:dyDescent="0.2">
      <c r="A4995" s="106" t="s">
        <v>32</v>
      </c>
      <c r="B4995" s="106" t="s">
        <v>13</v>
      </c>
      <c r="C4995" s="107">
        <v>21847</v>
      </c>
      <c r="D4995" s="107">
        <v>43416</v>
      </c>
      <c r="E4995" s="107">
        <v>43446</v>
      </c>
      <c r="F4995" s="108">
        <v>43553</v>
      </c>
      <c r="G4995" s="110">
        <v>58000</v>
      </c>
      <c r="H4995" s="110">
        <v>217.7</v>
      </c>
      <c r="I4995" s="110">
        <v>0</v>
      </c>
      <c r="J4995" s="109">
        <f t="shared" si="77"/>
        <v>58217.7</v>
      </c>
    </row>
    <row r="4996" spans="1:10" s="102" customFormat="1" ht="18" customHeight="1" x14ac:dyDescent="0.2">
      <c r="A4996" s="106" t="s">
        <v>32</v>
      </c>
      <c r="B4996" s="106" t="s">
        <v>13</v>
      </c>
      <c r="C4996" s="107">
        <v>15962</v>
      </c>
      <c r="D4996" s="107">
        <v>42827</v>
      </c>
      <c r="E4996" s="107">
        <v>42839</v>
      </c>
      <c r="F4996" s="111">
        <v>42851</v>
      </c>
      <c r="G4996" s="112">
        <v>58000</v>
      </c>
      <c r="H4996" s="112">
        <v>38.14</v>
      </c>
      <c r="I4996" s="112">
        <v>0</v>
      </c>
      <c r="J4996" s="109">
        <f t="shared" si="77"/>
        <v>58038.14</v>
      </c>
    </row>
    <row r="4997" spans="1:10" s="102" customFormat="1" ht="18" customHeight="1" x14ac:dyDescent="0.2">
      <c r="A4997" s="106" t="s">
        <v>32</v>
      </c>
      <c r="B4997" s="106" t="s">
        <v>13</v>
      </c>
      <c r="C4997" s="107">
        <v>17167</v>
      </c>
      <c r="D4997" s="107">
        <v>42209</v>
      </c>
      <c r="E4997" s="107">
        <v>42229</v>
      </c>
      <c r="F4997" s="111">
        <v>42242</v>
      </c>
      <c r="G4997" s="112">
        <v>46500</v>
      </c>
      <c r="H4997" s="112">
        <v>42.63</v>
      </c>
      <c r="I4997" s="112">
        <v>0</v>
      </c>
      <c r="J4997" s="109">
        <f t="shared" si="77"/>
        <v>46542.63</v>
      </c>
    </row>
    <row r="4998" spans="1:10" s="102" customFormat="1" ht="18" customHeight="1" x14ac:dyDescent="0.2">
      <c r="A4998" s="106" t="s">
        <v>32</v>
      </c>
      <c r="B4998" s="106" t="s">
        <v>13</v>
      </c>
      <c r="C4998" s="107">
        <v>13272</v>
      </c>
      <c r="D4998" s="107">
        <v>42762</v>
      </c>
      <c r="E4998" s="107">
        <v>42780</v>
      </c>
      <c r="F4998" s="111">
        <v>42801</v>
      </c>
      <c r="G4998" s="112">
        <v>47000</v>
      </c>
      <c r="H4998" s="112">
        <v>50.22</v>
      </c>
      <c r="I4998" s="112">
        <v>0</v>
      </c>
      <c r="J4998" s="109">
        <f t="shared" si="77"/>
        <v>47050.22</v>
      </c>
    </row>
    <row r="4999" spans="1:10" s="102" customFormat="1" ht="18" customHeight="1" x14ac:dyDescent="0.2">
      <c r="A4999" s="106" t="s">
        <v>32</v>
      </c>
      <c r="B4999" s="106" t="s">
        <v>17</v>
      </c>
      <c r="C4999" s="107">
        <v>14833</v>
      </c>
      <c r="D4999" s="107">
        <v>42092</v>
      </c>
      <c r="E4999" s="107">
        <v>42108</v>
      </c>
      <c r="F4999" s="111">
        <v>42129</v>
      </c>
      <c r="G4999" s="112">
        <v>27500</v>
      </c>
      <c r="H4999" s="112">
        <v>24.44</v>
      </c>
      <c r="I4999" s="112">
        <v>0</v>
      </c>
      <c r="J4999" s="109">
        <f t="shared" si="77"/>
        <v>27524.44</v>
      </c>
    </row>
    <row r="5000" spans="1:10" s="102" customFormat="1" ht="18" customHeight="1" x14ac:dyDescent="0.2">
      <c r="A5000" s="106" t="s">
        <v>32</v>
      </c>
      <c r="B5000" s="106" t="s">
        <v>13</v>
      </c>
      <c r="C5000" s="107">
        <v>13017</v>
      </c>
      <c r="D5000" s="107">
        <v>42970</v>
      </c>
      <c r="E5000" s="107">
        <v>42979</v>
      </c>
      <c r="F5000" s="108">
        <v>42993</v>
      </c>
      <c r="G5000" s="113">
        <v>21500</v>
      </c>
      <c r="H5000" s="113">
        <v>13.55</v>
      </c>
      <c r="I5000" s="113">
        <v>0</v>
      </c>
      <c r="J5000" s="109">
        <f t="shared" si="77"/>
        <v>21513.55</v>
      </c>
    </row>
    <row r="5001" spans="1:10" s="102" customFormat="1" ht="18" customHeight="1" x14ac:dyDescent="0.2">
      <c r="A5001" s="106" t="s">
        <v>32</v>
      </c>
      <c r="B5001" s="106" t="s">
        <v>13</v>
      </c>
      <c r="C5001" s="107">
        <v>10691</v>
      </c>
      <c r="D5001" s="107">
        <v>42387</v>
      </c>
      <c r="E5001" s="107">
        <v>42391</v>
      </c>
      <c r="F5001" s="108">
        <v>42408</v>
      </c>
      <c r="G5001" s="109">
        <v>40000</v>
      </c>
      <c r="H5001" s="109">
        <v>23.34</v>
      </c>
      <c r="I5001" s="109">
        <v>0</v>
      </c>
      <c r="J5001" s="109">
        <f t="shared" ref="J5001:J5064" si="78">+G5001+H5001+I5001</f>
        <v>40023.339999999997</v>
      </c>
    </row>
    <row r="5002" spans="1:10" s="102" customFormat="1" ht="18" customHeight="1" x14ac:dyDescent="0.2">
      <c r="A5002" s="106" t="s">
        <v>32</v>
      </c>
      <c r="B5002" s="106" t="s">
        <v>13</v>
      </c>
      <c r="C5002" s="107">
        <v>15601</v>
      </c>
      <c r="D5002" s="107">
        <v>42128</v>
      </c>
      <c r="E5002" s="107">
        <v>42152</v>
      </c>
      <c r="F5002" s="108">
        <v>42170</v>
      </c>
      <c r="G5002" s="109">
        <v>40000</v>
      </c>
      <c r="H5002" s="109">
        <v>46.67</v>
      </c>
      <c r="I5002" s="109">
        <v>0</v>
      </c>
      <c r="J5002" s="109">
        <f t="shared" si="78"/>
        <v>40046.67</v>
      </c>
    </row>
    <row r="5003" spans="1:10" s="102" customFormat="1" ht="18" customHeight="1" x14ac:dyDescent="0.2">
      <c r="A5003" s="106" t="s">
        <v>32</v>
      </c>
      <c r="B5003" s="106" t="s">
        <v>13</v>
      </c>
      <c r="C5003" s="107">
        <v>11663</v>
      </c>
      <c r="D5003" s="107">
        <v>42743</v>
      </c>
      <c r="E5003" s="107">
        <v>42748</v>
      </c>
      <c r="F5003" s="108">
        <v>42759</v>
      </c>
      <c r="G5003" s="109">
        <v>19000</v>
      </c>
      <c r="H5003" s="109">
        <v>8.33</v>
      </c>
      <c r="I5003" s="109">
        <v>0</v>
      </c>
      <c r="J5003" s="109">
        <f t="shared" si="78"/>
        <v>19008.330000000002</v>
      </c>
    </row>
    <row r="5004" spans="1:10" s="102" customFormat="1" ht="18" customHeight="1" x14ac:dyDescent="0.2">
      <c r="A5004" s="106" t="s">
        <v>32</v>
      </c>
      <c r="B5004" s="106" t="s">
        <v>17</v>
      </c>
      <c r="C5004" s="107">
        <v>10926</v>
      </c>
      <c r="D5004" s="107">
        <v>43421</v>
      </c>
      <c r="E5004" s="107">
        <v>43441</v>
      </c>
      <c r="F5004" s="108">
        <v>43455</v>
      </c>
      <c r="G5004" s="109">
        <v>12500</v>
      </c>
      <c r="H5004" s="109">
        <v>11.47</v>
      </c>
      <c r="I5004" s="109">
        <v>0</v>
      </c>
      <c r="J5004" s="109">
        <f t="shared" si="78"/>
        <v>12511.47</v>
      </c>
    </row>
    <row r="5005" spans="1:10" s="102" customFormat="1" ht="18" customHeight="1" x14ac:dyDescent="0.2">
      <c r="A5005" s="106" t="s">
        <v>32</v>
      </c>
      <c r="B5005" s="106" t="s">
        <v>17</v>
      </c>
      <c r="C5005" s="107">
        <v>9689</v>
      </c>
      <c r="D5005" s="107">
        <v>43156</v>
      </c>
      <c r="E5005" s="107">
        <v>43161</v>
      </c>
      <c r="F5005" s="108">
        <v>43192</v>
      </c>
      <c r="G5005" s="109">
        <v>11500</v>
      </c>
      <c r="H5005" s="109">
        <v>9.5599999999999987</v>
      </c>
      <c r="I5005" s="109">
        <v>0</v>
      </c>
      <c r="J5005" s="109">
        <f t="shared" si="78"/>
        <v>11509.56</v>
      </c>
    </row>
    <row r="5006" spans="1:10" s="102" customFormat="1" ht="18" customHeight="1" x14ac:dyDescent="0.2">
      <c r="A5006" s="106" t="s">
        <v>37</v>
      </c>
      <c r="B5006" s="106" t="s">
        <v>13</v>
      </c>
      <c r="C5006" s="107">
        <v>19147</v>
      </c>
      <c r="D5006" s="107">
        <v>42254</v>
      </c>
      <c r="E5006" s="107">
        <v>42293</v>
      </c>
      <c r="F5006" s="108">
        <v>42296</v>
      </c>
      <c r="G5006" s="109">
        <v>20000</v>
      </c>
      <c r="H5006" s="109">
        <f>11.67+11.67</f>
        <v>23.34</v>
      </c>
      <c r="I5006" s="109">
        <v>0</v>
      </c>
      <c r="J5006" s="109">
        <f t="shared" si="78"/>
        <v>20023.34</v>
      </c>
    </row>
    <row r="5007" spans="1:10" s="102" customFormat="1" ht="18" customHeight="1" x14ac:dyDescent="0.2">
      <c r="A5007" s="106" t="s">
        <v>32</v>
      </c>
      <c r="B5007" s="106" t="s">
        <v>13</v>
      </c>
      <c r="C5007" s="107">
        <v>12136</v>
      </c>
      <c r="D5007" s="107">
        <v>42331</v>
      </c>
      <c r="E5007" s="107">
        <v>42340</v>
      </c>
      <c r="F5007" s="108">
        <v>42352</v>
      </c>
      <c r="G5007" s="109">
        <v>15000</v>
      </c>
      <c r="H5007" s="109">
        <v>8.75</v>
      </c>
      <c r="I5007" s="109">
        <v>0</v>
      </c>
      <c r="J5007" s="109">
        <f t="shared" si="78"/>
        <v>15008.75</v>
      </c>
    </row>
    <row r="5008" spans="1:10" s="102" customFormat="1" ht="18" customHeight="1" x14ac:dyDescent="0.2">
      <c r="A5008" s="106" t="s">
        <v>31</v>
      </c>
      <c r="B5008" s="106" t="s">
        <v>17</v>
      </c>
      <c r="C5008" s="107">
        <v>20151</v>
      </c>
      <c r="D5008" s="107">
        <v>43122</v>
      </c>
      <c r="E5008" s="107">
        <v>43137</v>
      </c>
      <c r="F5008" s="108">
        <v>43452</v>
      </c>
      <c r="G5008" s="109">
        <v>48000</v>
      </c>
      <c r="H5008" s="109">
        <v>122.3</v>
      </c>
      <c r="I5008" s="109">
        <v>0</v>
      </c>
      <c r="J5008" s="109">
        <f t="shared" si="78"/>
        <v>48122.3</v>
      </c>
    </row>
    <row r="5009" spans="1:10" s="102" customFormat="1" ht="18" customHeight="1" x14ac:dyDescent="0.2">
      <c r="A5009" s="106" t="s">
        <v>33</v>
      </c>
      <c r="B5009" s="106" t="s">
        <v>17</v>
      </c>
      <c r="C5009" s="107">
        <v>20151</v>
      </c>
      <c r="D5009" s="107">
        <v>43122</v>
      </c>
      <c r="E5009" s="107">
        <v>43137</v>
      </c>
      <c r="F5009" s="108">
        <v>43452</v>
      </c>
      <c r="G5009" s="109">
        <v>48000</v>
      </c>
      <c r="H5009" s="109">
        <v>122.3</v>
      </c>
      <c r="I5009" s="109">
        <v>0</v>
      </c>
      <c r="J5009" s="109">
        <f t="shared" si="78"/>
        <v>48122.3</v>
      </c>
    </row>
    <row r="5010" spans="1:10" s="102" customFormat="1" ht="18" customHeight="1" x14ac:dyDescent="0.2">
      <c r="A5010" s="106" t="s">
        <v>170</v>
      </c>
      <c r="B5010" s="106" t="s">
        <v>17</v>
      </c>
      <c r="C5010" s="107">
        <v>20151</v>
      </c>
      <c r="D5010" s="107">
        <v>43122</v>
      </c>
      <c r="E5010" s="107">
        <v>43137</v>
      </c>
      <c r="F5010" s="108">
        <v>43452</v>
      </c>
      <c r="G5010" s="109">
        <v>48000</v>
      </c>
      <c r="H5010" s="109">
        <v>122.3</v>
      </c>
      <c r="I5010" s="109">
        <v>0</v>
      </c>
      <c r="J5010" s="109">
        <f t="shared" si="78"/>
        <v>48122.3</v>
      </c>
    </row>
    <row r="5011" spans="1:10" s="102" customFormat="1" ht="18" customHeight="1" x14ac:dyDescent="0.2">
      <c r="A5011" s="106" t="s">
        <v>32</v>
      </c>
      <c r="B5011" s="106" t="s">
        <v>13</v>
      </c>
      <c r="C5011" s="107">
        <v>11904</v>
      </c>
      <c r="D5011" s="107">
        <v>42353</v>
      </c>
      <c r="E5011" s="107">
        <v>42366</v>
      </c>
      <c r="F5011" s="108">
        <v>42983</v>
      </c>
      <c r="G5011" s="109">
        <v>10000</v>
      </c>
      <c r="H5011" s="109">
        <v>175</v>
      </c>
      <c r="I5011" s="109">
        <v>0</v>
      </c>
      <c r="J5011" s="109">
        <f t="shared" si="78"/>
        <v>10175</v>
      </c>
    </row>
    <row r="5012" spans="1:10" s="102" customFormat="1" ht="18" customHeight="1" x14ac:dyDescent="0.2">
      <c r="A5012" s="106" t="s">
        <v>32</v>
      </c>
      <c r="B5012" s="106" t="s">
        <v>13</v>
      </c>
      <c r="C5012" s="107">
        <v>12209</v>
      </c>
      <c r="D5012" s="107">
        <v>42564</v>
      </c>
      <c r="E5012" s="107">
        <v>42583</v>
      </c>
      <c r="F5012" s="108">
        <v>42611</v>
      </c>
      <c r="G5012" s="109">
        <v>24500</v>
      </c>
      <c r="H5012" s="109">
        <v>31.55</v>
      </c>
      <c r="I5012" s="109">
        <v>0</v>
      </c>
      <c r="J5012" s="109">
        <f t="shared" si="78"/>
        <v>24531.55</v>
      </c>
    </row>
    <row r="5013" spans="1:10" s="102" customFormat="1" ht="18" customHeight="1" x14ac:dyDescent="0.2">
      <c r="A5013" s="106" t="s">
        <v>32</v>
      </c>
      <c r="B5013" s="106" t="s">
        <v>13</v>
      </c>
      <c r="C5013" s="107">
        <v>10943</v>
      </c>
      <c r="D5013" s="107">
        <v>42880</v>
      </c>
      <c r="E5013" s="107">
        <v>42899</v>
      </c>
      <c r="F5013" s="108">
        <v>42929</v>
      </c>
      <c r="G5013" s="109">
        <v>22500</v>
      </c>
      <c r="H5013" s="109">
        <v>30.21</v>
      </c>
      <c r="I5013" s="109">
        <v>0</v>
      </c>
      <c r="J5013" s="109">
        <f t="shared" si="78"/>
        <v>22530.21</v>
      </c>
    </row>
    <row r="5014" spans="1:10" s="102" customFormat="1" ht="18" customHeight="1" x14ac:dyDescent="0.2">
      <c r="A5014" s="106" t="s">
        <v>32</v>
      </c>
      <c r="B5014" s="106" t="s">
        <v>13</v>
      </c>
      <c r="C5014" s="107">
        <v>13319</v>
      </c>
      <c r="D5014" s="107">
        <v>42732</v>
      </c>
      <c r="E5014" s="107">
        <v>42738</v>
      </c>
      <c r="F5014" s="108">
        <v>42747</v>
      </c>
      <c r="G5014" s="109">
        <v>22500</v>
      </c>
      <c r="H5014" s="109">
        <v>9.25</v>
      </c>
      <c r="I5014" s="109">
        <v>0</v>
      </c>
      <c r="J5014" s="109">
        <f t="shared" si="78"/>
        <v>22509.25</v>
      </c>
    </row>
    <row r="5015" spans="1:10" s="102" customFormat="1" ht="18" customHeight="1" x14ac:dyDescent="0.2">
      <c r="A5015" s="106" t="s">
        <v>32</v>
      </c>
      <c r="B5015" s="106" t="s">
        <v>17</v>
      </c>
      <c r="C5015" s="107">
        <v>16166</v>
      </c>
      <c r="D5015" s="107">
        <v>42436</v>
      </c>
      <c r="E5015" s="107">
        <v>42465</v>
      </c>
      <c r="F5015" s="108">
        <v>42513</v>
      </c>
      <c r="G5015" s="109">
        <v>23000</v>
      </c>
      <c r="H5015" s="109">
        <v>48.52</v>
      </c>
      <c r="I5015" s="109">
        <v>0</v>
      </c>
      <c r="J5015" s="109">
        <f t="shared" si="78"/>
        <v>23048.52</v>
      </c>
    </row>
    <row r="5016" spans="1:10" s="102" customFormat="1" ht="18" customHeight="1" x14ac:dyDescent="0.2">
      <c r="A5016" s="106" t="s">
        <v>32</v>
      </c>
      <c r="B5016" s="106" t="s">
        <v>13</v>
      </c>
      <c r="C5016" s="107">
        <v>14869</v>
      </c>
      <c r="D5016" s="107">
        <v>43361</v>
      </c>
      <c r="E5016" s="107">
        <v>43364</v>
      </c>
      <c r="F5016" s="108">
        <v>43381</v>
      </c>
      <c r="G5016" s="109">
        <v>47500</v>
      </c>
      <c r="H5016" s="109">
        <v>26.03</v>
      </c>
      <c r="I5016" s="109">
        <v>0</v>
      </c>
      <c r="J5016" s="109">
        <f t="shared" si="78"/>
        <v>47526.03</v>
      </c>
    </row>
    <row r="5017" spans="1:10" s="102" customFormat="1" ht="18" customHeight="1" x14ac:dyDescent="0.2">
      <c r="A5017" s="106" t="s">
        <v>32</v>
      </c>
      <c r="B5017" s="106" t="s">
        <v>17</v>
      </c>
      <c r="C5017" s="107">
        <v>14940</v>
      </c>
      <c r="D5017" s="107">
        <v>42735</v>
      </c>
      <c r="E5017" s="107">
        <v>42739</v>
      </c>
      <c r="F5017" s="108">
        <v>42758</v>
      </c>
      <c r="G5017" s="109">
        <v>34000</v>
      </c>
      <c r="H5017" s="109">
        <v>21.42</v>
      </c>
      <c r="I5017" s="109">
        <v>0</v>
      </c>
      <c r="J5017" s="109">
        <f t="shared" si="78"/>
        <v>34021.42</v>
      </c>
    </row>
    <row r="5018" spans="1:10" s="102" customFormat="1" ht="18" customHeight="1" x14ac:dyDescent="0.2">
      <c r="A5018" s="106" t="s">
        <v>40</v>
      </c>
      <c r="B5018" s="106" t="s">
        <v>13</v>
      </c>
      <c r="C5018" s="107">
        <v>32529</v>
      </c>
      <c r="D5018" s="107">
        <v>42588</v>
      </c>
      <c r="E5018" s="107">
        <v>42611</v>
      </c>
      <c r="F5018" s="108">
        <v>42674</v>
      </c>
      <c r="G5018" s="109">
        <v>10000</v>
      </c>
      <c r="H5018" s="109">
        <f>141.37+141.37</f>
        <v>282.74</v>
      </c>
      <c r="I5018" s="109">
        <v>0</v>
      </c>
      <c r="J5018" s="109">
        <f t="shared" si="78"/>
        <v>10282.74</v>
      </c>
    </row>
    <row r="5019" spans="1:10" s="102" customFormat="1" ht="18" customHeight="1" x14ac:dyDescent="0.2">
      <c r="A5019" s="106" t="s">
        <v>32</v>
      </c>
      <c r="B5019" s="106" t="s">
        <v>13</v>
      </c>
      <c r="C5019" s="107">
        <v>12030</v>
      </c>
      <c r="D5019" s="107">
        <v>42333</v>
      </c>
      <c r="E5019" s="107">
        <v>42338</v>
      </c>
      <c r="F5019" s="108">
        <v>42356</v>
      </c>
      <c r="G5019" s="109">
        <v>13500</v>
      </c>
      <c r="H5019" s="109">
        <v>8.6199999999999992</v>
      </c>
      <c r="I5019" s="109">
        <v>0</v>
      </c>
      <c r="J5019" s="109">
        <f t="shared" si="78"/>
        <v>13508.62</v>
      </c>
    </row>
    <row r="5020" spans="1:10" s="102" customFormat="1" ht="18" customHeight="1" x14ac:dyDescent="0.2">
      <c r="A5020" s="106" t="s">
        <v>31</v>
      </c>
      <c r="B5020" s="106" t="s">
        <v>17</v>
      </c>
      <c r="C5020" s="107">
        <v>21439</v>
      </c>
      <c r="D5020" s="107">
        <v>42985</v>
      </c>
      <c r="E5020" s="107">
        <v>43019</v>
      </c>
      <c r="F5020" s="108">
        <v>43075</v>
      </c>
      <c r="G5020" s="109">
        <v>38000</v>
      </c>
      <c r="H5020" s="109">
        <v>93.7</v>
      </c>
      <c r="I5020" s="109">
        <v>0</v>
      </c>
      <c r="J5020" s="109">
        <f t="shared" si="78"/>
        <v>38093.699999999997</v>
      </c>
    </row>
    <row r="5021" spans="1:10" s="102" customFormat="1" ht="18" customHeight="1" x14ac:dyDescent="0.2">
      <c r="A5021" s="106" t="s">
        <v>33</v>
      </c>
      <c r="B5021" s="106" t="s">
        <v>17</v>
      </c>
      <c r="C5021" s="107">
        <v>21439</v>
      </c>
      <c r="D5021" s="107">
        <v>42985</v>
      </c>
      <c r="E5021" s="107">
        <v>43019</v>
      </c>
      <c r="F5021" s="108">
        <v>43075</v>
      </c>
      <c r="G5021" s="109">
        <v>38000</v>
      </c>
      <c r="H5021" s="109">
        <v>93.7</v>
      </c>
      <c r="I5021" s="109">
        <v>0</v>
      </c>
      <c r="J5021" s="109">
        <f t="shared" si="78"/>
        <v>38093.699999999997</v>
      </c>
    </row>
    <row r="5022" spans="1:10" s="102" customFormat="1" ht="18" customHeight="1" x14ac:dyDescent="0.2">
      <c r="A5022" s="106" t="s">
        <v>170</v>
      </c>
      <c r="B5022" s="106" t="s">
        <v>17</v>
      </c>
      <c r="C5022" s="107">
        <v>21439</v>
      </c>
      <c r="D5022" s="107">
        <v>42985</v>
      </c>
      <c r="E5022" s="107">
        <v>43019</v>
      </c>
      <c r="F5022" s="108">
        <v>43075</v>
      </c>
      <c r="G5022" s="109">
        <v>38000</v>
      </c>
      <c r="H5022" s="109">
        <v>93.7</v>
      </c>
      <c r="I5022" s="109">
        <v>0</v>
      </c>
      <c r="J5022" s="109">
        <f t="shared" si="78"/>
        <v>38093.699999999997</v>
      </c>
    </row>
    <row r="5023" spans="1:10" s="102" customFormat="1" ht="18" customHeight="1" x14ac:dyDescent="0.2">
      <c r="A5023" s="106" t="s">
        <v>32</v>
      </c>
      <c r="B5023" s="106" t="s">
        <v>13</v>
      </c>
      <c r="C5023" s="107">
        <v>11080</v>
      </c>
      <c r="D5023" s="107">
        <v>42046</v>
      </c>
      <c r="E5023" s="107">
        <v>42052</v>
      </c>
      <c r="F5023" s="108">
        <v>42080</v>
      </c>
      <c r="G5023" s="109">
        <v>22000</v>
      </c>
      <c r="H5023" s="109">
        <v>20.78</v>
      </c>
      <c r="I5023" s="109">
        <v>0</v>
      </c>
      <c r="J5023" s="109">
        <f t="shared" si="78"/>
        <v>22020.78</v>
      </c>
    </row>
    <row r="5024" spans="1:10" s="102" customFormat="1" ht="18" customHeight="1" x14ac:dyDescent="0.2">
      <c r="A5024" s="106" t="s">
        <v>32</v>
      </c>
      <c r="B5024" s="106" t="s">
        <v>13</v>
      </c>
      <c r="C5024" s="107">
        <v>6309</v>
      </c>
      <c r="D5024" s="107">
        <v>41685</v>
      </c>
      <c r="E5024" s="107">
        <v>41690</v>
      </c>
      <c r="F5024" s="108">
        <v>41715</v>
      </c>
      <c r="G5024" s="109">
        <v>15000</v>
      </c>
      <c r="H5024" s="109">
        <v>12.5</v>
      </c>
      <c r="I5024" s="109">
        <v>0</v>
      </c>
      <c r="J5024" s="109">
        <f t="shared" si="78"/>
        <v>15012.5</v>
      </c>
    </row>
    <row r="5025" spans="1:10" s="102" customFormat="1" ht="18" customHeight="1" x14ac:dyDescent="0.2">
      <c r="A5025" s="106" t="s">
        <v>32</v>
      </c>
      <c r="B5025" s="106" t="s">
        <v>13</v>
      </c>
      <c r="C5025" s="107">
        <v>9028</v>
      </c>
      <c r="D5025" s="107">
        <v>41787</v>
      </c>
      <c r="E5025" s="107">
        <v>41793</v>
      </c>
      <c r="F5025" s="108">
        <v>41862</v>
      </c>
      <c r="G5025" s="109">
        <v>10500</v>
      </c>
      <c r="H5025" s="109">
        <v>21.9</v>
      </c>
      <c r="I5025" s="109">
        <v>0</v>
      </c>
      <c r="J5025" s="109">
        <f t="shared" si="78"/>
        <v>10521.9</v>
      </c>
    </row>
    <row r="5026" spans="1:10" s="102" customFormat="1" ht="18" customHeight="1" x14ac:dyDescent="0.2">
      <c r="A5026" s="106" t="s">
        <v>31</v>
      </c>
      <c r="B5026" s="106" t="s">
        <v>13</v>
      </c>
      <c r="C5026" s="107">
        <v>14529</v>
      </c>
      <c r="D5026" s="107">
        <v>42432</v>
      </c>
      <c r="E5026" s="107">
        <v>42436</v>
      </c>
      <c r="F5026" s="108">
        <v>42454</v>
      </c>
      <c r="G5026" s="109">
        <v>65000</v>
      </c>
      <c r="H5026" s="109">
        <v>39.72</v>
      </c>
      <c r="I5026" s="109">
        <v>0</v>
      </c>
      <c r="J5026" s="109">
        <f t="shared" si="78"/>
        <v>65039.72</v>
      </c>
    </row>
    <row r="5027" spans="1:10" s="102" customFormat="1" ht="18" customHeight="1" x14ac:dyDescent="0.2">
      <c r="A5027" s="106" t="s">
        <v>170</v>
      </c>
      <c r="B5027" s="106" t="s">
        <v>13</v>
      </c>
      <c r="C5027" s="107">
        <v>14529</v>
      </c>
      <c r="D5027" s="107">
        <v>42432</v>
      </c>
      <c r="E5027" s="107">
        <v>42436</v>
      </c>
      <c r="F5027" s="108">
        <v>42454</v>
      </c>
      <c r="G5027" s="109">
        <v>396000</v>
      </c>
      <c r="H5027" s="109">
        <v>242</v>
      </c>
      <c r="I5027" s="109">
        <v>0</v>
      </c>
      <c r="J5027" s="109">
        <f t="shared" si="78"/>
        <v>396242</v>
      </c>
    </row>
    <row r="5028" spans="1:10" s="102" customFormat="1" ht="18" customHeight="1" x14ac:dyDescent="0.2">
      <c r="A5028" s="106" t="s">
        <v>32</v>
      </c>
      <c r="B5028" s="106" t="s">
        <v>17</v>
      </c>
      <c r="C5028" s="107">
        <v>10121</v>
      </c>
      <c r="D5028" s="107">
        <v>42522</v>
      </c>
      <c r="E5028" s="107">
        <v>42527</v>
      </c>
      <c r="F5028" s="108">
        <v>42534</v>
      </c>
      <c r="G5028" s="109">
        <v>13000</v>
      </c>
      <c r="H5028" s="109">
        <v>4.2699999999999996</v>
      </c>
      <c r="I5028" s="109">
        <v>0</v>
      </c>
      <c r="J5028" s="109">
        <f t="shared" si="78"/>
        <v>13004.27</v>
      </c>
    </row>
    <row r="5029" spans="1:10" s="102" customFormat="1" ht="18" customHeight="1" x14ac:dyDescent="0.2">
      <c r="A5029" s="106" t="s">
        <v>32</v>
      </c>
      <c r="B5029" s="106" t="s">
        <v>13</v>
      </c>
      <c r="C5029" s="107">
        <v>14441</v>
      </c>
      <c r="D5029" s="107">
        <v>42933</v>
      </c>
      <c r="E5029" s="107">
        <v>42962</v>
      </c>
      <c r="F5029" s="108">
        <v>42984</v>
      </c>
      <c r="G5029" s="109">
        <v>13000</v>
      </c>
      <c r="H5029" s="109">
        <v>17.020000000000003</v>
      </c>
      <c r="I5029" s="109">
        <v>0</v>
      </c>
      <c r="J5029" s="109">
        <f t="shared" si="78"/>
        <v>13017.02</v>
      </c>
    </row>
    <row r="5030" spans="1:10" s="102" customFormat="1" ht="18" customHeight="1" x14ac:dyDescent="0.2">
      <c r="A5030" s="106" t="s">
        <v>32</v>
      </c>
      <c r="B5030" s="106" t="s">
        <v>13</v>
      </c>
      <c r="C5030" s="107">
        <v>11025</v>
      </c>
      <c r="D5030" s="107">
        <v>42273</v>
      </c>
      <c r="E5030" s="107">
        <v>42277</v>
      </c>
      <c r="F5030" s="108">
        <v>42314</v>
      </c>
      <c r="G5030" s="109">
        <v>46500</v>
      </c>
      <c r="H5030" s="109">
        <v>52.96</v>
      </c>
      <c r="I5030" s="109">
        <v>0</v>
      </c>
      <c r="J5030" s="109">
        <f t="shared" si="78"/>
        <v>46552.959999999999</v>
      </c>
    </row>
    <row r="5031" spans="1:10" s="102" customFormat="1" ht="18" customHeight="1" x14ac:dyDescent="0.2">
      <c r="A5031" s="106" t="s">
        <v>32</v>
      </c>
      <c r="B5031" s="106" t="s">
        <v>17</v>
      </c>
      <c r="C5031" s="107">
        <v>13785</v>
      </c>
      <c r="D5031" s="107">
        <v>42260</v>
      </c>
      <c r="E5031" s="107">
        <v>42272</v>
      </c>
      <c r="F5031" s="108">
        <v>42282</v>
      </c>
      <c r="G5031" s="109">
        <v>17000</v>
      </c>
      <c r="H5031" s="109">
        <v>10.39</v>
      </c>
      <c r="I5031" s="109">
        <v>0</v>
      </c>
      <c r="J5031" s="109">
        <f t="shared" si="78"/>
        <v>17010.39</v>
      </c>
    </row>
    <row r="5032" spans="1:10" s="102" customFormat="1" ht="18" customHeight="1" x14ac:dyDescent="0.2">
      <c r="A5032" s="106" t="s">
        <v>32</v>
      </c>
      <c r="B5032" s="106" t="s">
        <v>13</v>
      </c>
      <c r="C5032" s="107">
        <v>14626</v>
      </c>
      <c r="D5032" s="107">
        <v>43157</v>
      </c>
      <c r="E5032" s="107">
        <v>43159</v>
      </c>
      <c r="F5032" s="108">
        <v>43186</v>
      </c>
      <c r="G5032" s="109">
        <v>3500</v>
      </c>
      <c r="H5032" s="109">
        <v>2.78</v>
      </c>
      <c r="I5032" s="109">
        <v>0</v>
      </c>
      <c r="J5032" s="109">
        <f t="shared" si="78"/>
        <v>3502.78</v>
      </c>
    </row>
    <row r="5033" spans="1:10" s="102" customFormat="1" ht="18" customHeight="1" x14ac:dyDescent="0.2">
      <c r="A5033" s="106" t="s">
        <v>32</v>
      </c>
      <c r="B5033" s="106" t="s">
        <v>13</v>
      </c>
      <c r="C5033" s="107">
        <v>15775</v>
      </c>
      <c r="D5033" s="107">
        <v>42438</v>
      </c>
      <c r="E5033" s="107">
        <v>42451</v>
      </c>
      <c r="F5033" s="108">
        <v>42458</v>
      </c>
      <c r="G5033" s="109">
        <v>12500</v>
      </c>
      <c r="H5033" s="109">
        <v>6.85</v>
      </c>
      <c r="I5033" s="109">
        <v>0</v>
      </c>
      <c r="J5033" s="109">
        <f t="shared" si="78"/>
        <v>12506.85</v>
      </c>
    </row>
    <row r="5034" spans="1:10" s="102" customFormat="1" ht="18" customHeight="1" x14ac:dyDescent="0.2">
      <c r="A5034" s="106" t="s">
        <v>31</v>
      </c>
      <c r="B5034" s="106" t="s">
        <v>17</v>
      </c>
      <c r="C5034" s="107">
        <v>22655</v>
      </c>
      <c r="D5034" s="107">
        <v>42187</v>
      </c>
      <c r="E5034" s="107">
        <v>42207</v>
      </c>
      <c r="F5034" s="108">
        <v>42236</v>
      </c>
      <c r="G5034" s="109">
        <v>31000</v>
      </c>
      <c r="H5034" s="109">
        <v>0</v>
      </c>
      <c r="I5034" s="109">
        <v>0</v>
      </c>
      <c r="J5034" s="109">
        <f t="shared" si="78"/>
        <v>31000</v>
      </c>
    </row>
    <row r="5035" spans="1:10" s="102" customFormat="1" ht="18" customHeight="1" x14ac:dyDescent="0.2">
      <c r="A5035" s="106" t="s">
        <v>33</v>
      </c>
      <c r="B5035" s="106" t="s">
        <v>17</v>
      </c>
      <c r="C5035" s="107">
        <v>22655</v>
      </c>
      <c r="D5035" s="107">
        <v>42187</v>
      </c>
      <c r="E5035" s="107">
        <v>42207</v>
      </c>
      <c r="F5035" s="108">
        <v>42236</v>
      </c>
      <c r="G5035" s="109">
        <v>31000</v>
      </c>
      <c r="H5035" s="109">
        <v>0</v>
      </c>
      <c r="I5035" s="109">
        <v>0</v>
      </c>
      <c r="J5035" s="109">
        <f t="shared" si="78"/>
        <v>31000</v>
      </c>
    </row>
    <row r="5036" spans="1:10" s="102" customFormat="1" ht="18" customHeight="1" x14ac:dyDescent="0.2">
      <c r="A5036" s="106" t="s">
        <v>170</v>
      </c>
      <c r="B5036" s="106" t="s">
        <v>17</v>
      </c>
      <c r="C5036" s="107">
        <v>22655</v>
      </c>
      <c r="D5036" s="107">
        <v>42187</v>
      </c>
      <c r="E5036" s="107">
        <v>42207</v>
      </c>
      <c r="F5036" s="108">
        <v>42236</v>
      </c>
      <c r="G5036" s="109">
        <v>93000</v>
      </c>
      <c r="H5036" s="109">
        <v>0</v>
      </c>
      <c r="I5036" s="109">
        <v>0</v>
      </c>
      <c r="J5036" s="109">
        <f t="shared" si="78"/>
        <v>93000</v>
      </c>
    </row>
    <row r="5037" spans="1:10" s="102" customFormat="1" ht="18" customHeight="1" x14ac:dyDescent="0.2">
      <c r="A5037" s="106" t="s">
        <v>32</v>
      </c>
      <c r="B5037" s="106" t="s">
        <v>17</v>
      </c>
      <c r="C5037" s="107">
        <v>13525</v>
      </c>
      <c r="D5037" s="107">
        <v>41952</v>
      </c>
      <c r="E5037" s="107">
        <v>41955</v>
      </c>
      <c r="F5037" s="108">
        <v>42058</v>
      </c>
      <c r="G5037" s="109">
        <v>23000</v>
      </c>
      <c r="H5037" s="109">
        <v>67.7</v>
      </c>
      <c r="I5037" s="109">
        <v>0</v>
      </c>
      <c r="J5037" s="109">
        <f t="shared" si="78"/>
        <v>23067.7</v>
      </c>
    </row>
    <row r="5038" spans="1:10" s="102" customFormat="1" ht="18" customHeight="1" x14ac:dyDescent="0.2">
      <c r="A5038" s="106" t="s">
        <v>32</v>
      </c>
      <c r="B5038" s="106" t="s">
        <v>17</v>
      </c>
      <c r="C5038" s="107">
        <v>9116</v>
      </c>
      <c r="D5038" s="107">
        <v>43028</v>
      </c>
      <c r="E5038" s="107">
        <v>43046</v>
      </c>
      <c r="F5038" s="108">
        <v>43066</v>
      </c>
      <c r="G5038" s="109">
        <v>10500</v>
      </c>
      <c r="H5038" s="109">
        <v>10.93</v>
      </c>
      <c r="I5038" s="109">
        <v>0</v>
      </c>
      <c r="J5038" s="109">
        <f t="shared" si="78"/>
        <v>10510.93</v>
      </c>
    </row>
    <row r="5039" spans="1:10" s="102" customFormat="1" ht="18" customHeight="1" x14ac:dyDescent="0.2">
      <c r="A5039" s="106" t="s">
        <v>32</v>
      </c>
      <c r="B5039" s="106" t="s">
        <v>13</v>
      </c>
      <c r="C5039" s="107">
        <v>9489</v>
      </c>
      <c r="D5039" s="107">
        <v>42434</v>
      </c>
      <c r="E5039" s="107">
        <v>42453</v>
      </c>
      <c r="F5039" s="108">
        <v>42474</v>
      </c>
      <c r="G5039" s="109">
        <v>9000</v>
      </c>
      <c r="H5039" s="109">
        <v>9.8699999999999992</v>
      </c>
      <c r="I5039" s="109">
        <v>0</v>
      </c>
      <c r="J5039" s="109">
        <f t="shared" si="78"/>
        <v>9009.8700000000008</v>
      </c>
    </row>
    <row r="5040" spans="1:10" s="102" customFormat="1" ht="18" customHeight="1" x14ac:dyDescent="0.2">
      <c r="A5040" s="106" t="s">
        <v>31</v>
      </c>
      <c r="B5040" s="106" t="s">
        <v>13</v>
      </c>
      <c r="C5040" s="107">
        <v>18799</v>
      </c>
      <c r="D5040" s="107">
        <v>42532</v>
      </c>
      <c r="E5040" s="107">
        <v>42536</v>
      </c>
      <c r="F5040" s="108">
        <v>42577</v>
      </c>
      <c r="G5040" s="109">
        <v>21000</v>
      </c>
      <c r="H5040" s="109">
        <v>25.89</v>
      </c>
      <c r="I5040" s="109">
        <v>0</v>
      </c>
      <c r="J5040" s="109">
        <f t="shared" si="78"/>
        <v>21025.89</v>
      </c>
    </row>
    <row r="5041" spans="1:10" s="102" customFormat="1" ht="18" customHeight="1" x14ac:dyDescent="0.2">
      <c r="A5041" s="106" t="s">
        <v>37</v>
      </c>
      <c r="B5041" s="106" t="s">
        <v>13</v>
      </c>
      <c r="C5041" s="107">
        <v>18799</v>
      </c>
      <c r="D5041" s="107">
        <v>42532</v>
      </c>
      <c r="E5041" s="107">
        <v>43131</v>
      </c>
      <c r="F5041" s="108">
        <v>43147</v>
      </c>
      <c r="G5041" s="109">
        <v>10000</v>
      </c>
      <c r="H5041" s="109">
        <v>168.49</v>
      </c>
      <c r="I5041" s="109">
        <v>0</v>
      </c>
      <c r="J5041" s="109">
        <f t="shared" si="78"/>
        <v>10168.49</v>
      </c>
    </row>
    <row r="5042" spans="1:10" s="102" customFormat="1" ht="18" customHeight="1" x14ac:dyDescent="0.2">
      <c r="A5042" s="106" t="s">
        <v>33</v>
      </c>
      <c r="B5042" s="106" t="s">
        <v>13</v>
      </c>
      <c r="C5042" s="107">
        <v>18799</v>
      </c>
      <c r="D5042" s="107">
        <v>42532</v>
      </c>
      <c r="E5042" s="107">
        <v>42536</v>
      </c>
      <c r="F5042" s="108">
        <v>42577</v>
      </c>
      <c r="G5042" s="109">
        <v>21000</v>
      </c>
      <c r="H5042" s="109">
        <v>25.89</v>
      </c>
      <c r="I5042" s="109">
        <v>0</v>
      </c>
      <c r="J5042" s="109">
        <f t="shared" si="78"/>
        <v>21025.89</v>
      </c>
    </row>
    <row r="5043" spans="1:10" s="102" customFormat="1" ht="18" customHeight="1" x14ac:dyDescent="0.2">
      <c r="A5043" s="106" t="s">
        <v>170</v>
      </c>
      <c r="B5043" s="106" t="s">
        <v>13</v>
      </c>
      <c r="C5043" s="107">
        <v>18799</v>
      </c>
      <c r="D5043" s="107">
        <v>42532</v>
      </c>
      <c r="E5043" s="107">
        <v>42536</v>
      </c>
      <c r="F5043" s="108">
        <v>42577</v>
      </c>
      <c r="G5043" s="109">
        <v>21000</v>
      </c>
      <c r="H5043" s="109">
        <v>25.89</v>
      </c>
      <c r="I5043" s="109">
        <v>0</v>
      </c>
      <c r="J5043" s="109">
        <f t="shared" si="78"/>
        <v>21025.89</v>
      </c>
    </row>
    <row r="5044" spans="1:10" s="102" customFormat="1" ht="18" customHeight="1" x14ac:dyDescent="0.2">
      <c r="A5044" s="106" t="s">
        <v>32</v>
      </c>
      <c r="B5044" s="106" t="s">
        <v>17</v>
      </c>
      <c r="C5044" s="107">
        <v>15600</v>
      </c>
      <c r="D5044" s="107">
        <v>42268</v>
      </c>
      <c r="E5044" s="107">
        <v>42275</v>
      </c>
      <c r="F5044" s="108">
        <v>42306</v>
      </c>
      <c r="G5044" s="109">
        <v>22000</v>
      </c>
      <c r="H5044" s="109">
        <v>23.22</v>
      </c>
      <c r="I5044" s="109">
        <v>0</v>
      </c>
      <c r="J5044" s="109">
        <f t="shared" si="78"/>
        <v>22023.22</v>
      </c>
    </row>
    <row r="5045" spans="1:10" s="102" customFormat="1" ht="18" customHeight="1" x14ac:dyDescent="0.2">
      <c r="A5045" s="106" t="s">
        <v>32</v>
      </c>
      <c r="B5045" s="106" t="s">
        <v>17</v>
      </c>
      <c r="C5045" s="107">
        <v>7001</v>
      </c>
      <c r="D5045" s="107">
        <v>42095</v>
      </c>
      <c r="E5045" s="107">
        <v>42109</v>
      </c>
      <c r="F5045" s="108">
        <v>42117</v>
      </c>
      <c r="G5045" s="109">
        <v>9500</v>
      </c>
      <c r="H5045" s="109">
        <v>5.81</v>
      </c>
      <c r="I5045" s="109">
        <v>0</v>
      </c>
      <c r="J5045" s="109">
        <f t="shared" si="78"/>
        <v>9505.81</v>
      </c>
    </row>
    <row r="5046" spans="1:10" s="102" customFormat="1" ht="18" customHeight="1" x14ac:dyDescent="0.2">
      <c r="A5046" s="106" t="s">
        <v>32</v>
      </c>
      <c r="B5046" s="106" t="s">
        <v>13</v>
      </c>
      <c r="C5046" s="107">
        <v>17227</v>
      </c>
      <c r="D5046" s="107">
        <v>42785</v>
      </c>
      <c r="E5046" s="107">
        <v>42801</v>
      </c>
      <c r="F5046" s="108">
        <v>42817</v>
      </c>
      <c r="G5046" s="109">
        <v>47000</v>
      </c>
      <c r="H5046" s="109">
        <v>41.21</v>
      </c>
      <c r="I5046" s="109">
        <v>0</v>
      </c>
      <c r="J5046" s="109">
        <f t="shared" si="78"/>
        <v>47041.21</v>
      </c>
    </row>
    <row r="5047" spans="1:10" s="102" customFormat="1" ht="18" customHeight="1" x14ac:dyDescent="0.2">
      <c r="A5047" s="106" t="s">
        <v>31</v>
      </c>
      <c r="B5047" s="106" t="s">
        <v>13</v>
      </c>
      <c r="C5047" s="107">
        <v>19186</v>
      </c>
      <c r="D5047" s="107">
        <v>42501</v>
      </c>
      <c r="E5047" s="107">
        <v>42507</v>
      </c>
      <c r="F5047" s="108">
        <v>42522</v>
      </c>
      <c r="G5047" s="109">
        <v>28000</v>
      </c>
      <c r="H5047" s="109">
        <v>16.11</v>
      </c>
      <c r="I5047" s="109">
        <v>0</v>
      </c>
      <c r="J5047" s="109">
        <f t="shared" si="78"/>
        <v>28016.11</v>
      </c>
    </row>
    <row r="5048" spans="1:10" s="102" customFormat="1" ht="18" customHeight="1" x14ac:dyDescent="0.2">
      <c r="A5048" s="106" t="s">
        <v>32</v>
      </c>
      <c r="B5048" s="106" t="s">
        <v>17</v>
      </c>
      <c r="C5048" s="107">
        <v>17308</v>
      </c>
      <c r="D5048" s="107">
        <v>41696</v>
      </c>
      <c r="E5048" s="107">
        <v>41717</v>
      </c>
      <c r="F5048" s="108">
        <v>41754</v>
      </c>
      <c r="G5048" s="109">
        <v>18500</v>
      </c>
      <c r="H5048" s="109">
        <v>29.81</v>
      </c>
      <c r="I5048" s="109">
        <v>0</v>
      </c>
      <c r="J5048" s="109">
        <f t="shared" si="78"/>
        <v>18529.810000000001</v>
      </c>
    </row>
    <row r="5049" spans="1:10" s="102" customFormat="1" ht="18" customHeight="1" x14ac:dyDescent="0.2">
      <c r="A5049" s="106" t="s">
        <v>32</v>
      </c>
      <c r="B5049" s="106" t="s">
        <v>17</v>
      </c>
      <c r="C5049" s="107">
        <v>10373</v>
      </c>
      <c r="D5049" s="107">
        <v>42811</v>
      </c>
      <c r="E5049" s="107">
        <v>42837</v>
      </c>
      <c r="F5049" s="108">
        <v>42843</v>
      </c>
      <c r="G5049" s="109">
        <v>4500</v>
      </c>
      <c r="H5049" s="109">
        <v>3.95</v>
      </c>
      <c r="I5049" s="109">
        <v>0</v>
      </c>
      <c r="J5049" s="109">
        <f t="shared" si="78"/>
        <v>4503.95</v>
      </c>
    </row>
    <row r="5050" spans="1:10" s="102" customFormat="1" ht="18" customHeight="1" x14ac:dyDescent="0.2">
      <c r="A5050" s="106" t="s">
        <v>32</v>
      </c>
      <c r="B5050" s="106" t="s">
        <v>17</v>
      </c>
      <c r="C5050" s="107">
        <v>18744</v>
      </c>
      <c r="D5050" s="107">
        <v>42759</v>
      </c>
      <c r="E5050" s="107">
        <v>42773</v>
      </c>
      <c r="F5050" s="108">
        <v>42823</v>
      </c>
      <c r="G5050" s="109">
        <v>22500</v>
      </c>
      <c r="H5050" s="109">
        <v>39.450000000000003</v>
      </c>
      <c r="I5050" s="109">
        <v>0</v>
      </c>
      <c r="J5050" s="109">
        <f t="shared" si="78"/>
        <v>22539.45</v>
      </c>
    </row>
    <row r="5051" spans="1:10" s="102" customFormat="1" ht="18" customHeight="1" x14ac:dyDescent="0.2">
      <c r="A5051" s="106" t="s">
        <v>32</v>
      </c>
      <c r="B5051" s="106" t="s">
        <v>13</v>
      </c>
      <c r="C5051" s="107">
        <v>10147</v>
      </c>
      <c r="D5051" s="107">
        <v>42973</v>
      </c>
      <c r="E5051" s="107">
        <v>42976</v>
      </c>
      <c r="F5051" s="108">
        <v>43005</v>
      </c>
      <c r="G5051" s="109">
        <v>26500</v>
      </c>
      <c r="H5051" s="109">
        <v>18.88</v>
      </c>
      <c r="I5051" s="109">
        <v>0</v>
      </c>
      <c r="J5051" s="109">
        <f t="shared" si="78"/>
        <v>26518.880000000001</v>
      </c>
    </row>
    <row r="5052" spans="1:10" s="102" customFormat="1" ht="18" customHeight="1" x14ac:dyDescent="0.2">
      <c r="A5052" s="106" t="s">
        <v>32</v>
      </c>
      <c r="B5052" s="106" t="s">
        <v>13</v>
      </c>
      <c r="C5052" s="107">
        <v>19257</v>
      </c>
      <c r="D5052" s="107">
        <v>43456</v>
      </c>
      <c r="E5052" s="107">
        <v>43461</v>
      </c>
      <c r="F5052" s="108">
        <v>43481</v>
      </c>
      <c r="G5052" s="109">
        <v>30000</v>
      </c>
      <c r="H5052" s="109">
        <v>20.55</v>
      </c>
      <c r="I5052" s="109">
        <v>0</v>
      </c>
      <c r="J5052" s="109">
        <f t="shared" si="78"/>
        <v>30020.55</v>
      </c>
    </row>
    <row r="5053" spans="1:10" s="102" customFormat="1" ht="18" customHeight="1" x14ac:dyDescent="0.2">
      <c r="A5053" s="106" t="s">
        <v>32</v>
      </c>
      <c r="B5053" s="106" t="s">
        <v>17</v>
      </c>
      <c r="C5053" s="107">
        <v>20776</v>
      </c>
      <c r="D5053" s="107">
        <v>43193</v>
      </c>
      <c r="E5053" s="107">
        <v>43200</v>
      </c>
      <c r="F5053" s="108">
        <v>43251</v>
      </c>
      <c r="G5053" s="109">
        <v>54000</v>
      </c>
      <c r="H5053" s="109">
        <v>85.81</v>
      </c>
      <c r="I5053" s="109">
        <v>0</v>
      </c>
      <c r="J5053" s="109">
        <f t="shared" si="78"/>
        <v>54085.81</v>
      </c>
    </row>
    <row r="5054" spans="1:10" s="102" customFormat="1" ht="18" customHeight="1" x14ac:dyDescent="0.2">
      <c r="A5054" s="106" t="s">
        <v>35</v>
      </c>
      <c r="B5054" s="106" t="s">
        <v>17</v>
      </c>
      <c r="C5054" s="107">
        <v>20776</v>
      </c>
      <c r="D5054" s="107">
        <v>43193</v>
      </c>
      <c r="E5054" s="107">
        <v>43200</v>
      </c>
      <c r="F5054" s="108">
        <v>43251</v>
      </c>
      <c r="G5054" s="109">
        <v>54000</v>
      </c>
      <c r="H5054" s="109">
        <v>85.81</v>
      </c>
      <c r="I5054" s="109">
        <v>0</v>
      </c>
      <c r="J5054" s="109">
        <f t="shared" si="78"/>
        <v>54085.81</v>
      </c>
    </row>
    <row r="5055" spans="1:10" s="102" customFormat="1" ht="18" customHeight="1" x14ac:dyDescent="0.2">
      <c r="A5055" s="106" t="s">
        <v>32</v>
      </c>
      <c r="B5055" s="106" t="s">
        <v>13</v>
      </c>
      <c r="C5055" s="107">
        <v>12238</v>
      </c>
      <c r="D5055" s="107">
        <v>41717</v>
      </c>
      <c r="E5055" s="107">
        <v>41745</v>
      </c>
      <c r="F5055" s="108">
        <v>41771</v>
      </c>
      <c r="G5055" s="109">
        <v>47500</v>
      </c>
      <c r="H5055" s="109">
        <v>71.25</v>
      </c>
      <c r="I5055" s="109">
        <v>0</v>
      </c>
      <c r="J5055" s="109">
        <f t="shared" si="78"/>
        <v>47571.25</v>
      </c>
    </row>
    <row r="5056" spans="1:10" s="102" customFormat="1" ht="18" customHeight="1" x14ac:dyDescent="0.2">
      <c r="A5056" s="106" t="s">
        <v>32</v>
      </c>
      <c r="B5056" s="106" t="s">
        <v>17</v>
      </c>
      <c r="C5056" s="107">
        <v>9581</v>
      </c>
      <c r="D5056" s="107">
        <v>42515</v>
      </c>
      <c r="E5056" s="107">
        <v>42535</v>
      </c>
      <c r="F5056" s="108">
        <v>42550</v>
      </c>
      <c r="G5056" s="109">
        <v>23000</v>
      </c>
      <c r="H5056" s="109">
        <v>22.05</v>
      </c>
      <c r="I5056" s="109">
        <v>0</v>
      </c>
      <c r="J5056" s="109">
        <f t="shared" si="78"/>
        <v>23022.05</v>
      </c>
    </row>
    <row r="5057" spans="1:10" s="102" customFormat="1" ht="18" customHeight="1" x14ac:dyDescent="0.2">
      <c r="A5057" s="106" t="s">
        <v>32</v>
      </c>
      <c r="B5057" s="106" t="s">
        <v>13</v>
      </c>
      <c r="C5057" s="107">
        <v>9980</v>
      </c>
      <c r="D5057" s="107">
        <v>42728</v>
      </c>
      <c r="E5057" s="107">
        <v>42741</v>
      </c>
      <c r="F5057" s="108">
        <v>42759</v>
      </c>
      <c r="G5057" s="109">
        <v>13000</v>
      </c>
      <c r="H5057" s="109">
        <v>11.04</v>
      </c>
      <c r="I5057" s="109">
        <v>0</v>
      </c>
      <c r="J5057" s="109">
        <f t="shared" si="78"/>
        <v>13011.04</v>
      </c>
    </row>
    <row r="5058" spans="1:10" s="102" customFormat="1" ht="18" customHeight="1" x14ac:dyDescent="0.2">
      <c r="A5058" s="106" t="s">
        <v>32</v>
      </c>
      <c r="B5058" s="106" t="s">
        <v>13</v>
      </c>
      <c r="C5058" s="107">
        <v>10926</v>
      </c>
      <c r="D5058" s="107">
        <v>42104</v>
      </c>
      <c r="E5058" s="107">
        <v>42110</v>
      </c>
      <c r="F5058" s="108">
        <v>42143</v>
      </c>
      <c r="G5058" s="109">
        <v>16000</v>
      </c>
      <c r="H5058" s="109">
        <v>17.329999999999998</v>
      </c>
      <c r="I5058" s="109">
        <v>0</v>
      </c>
      <c r="J5058" s="109">
        <f t="shared" si="78"/>
        <v>16017.33</v>
      </c>
    </row>
    <row r="5059" spans="1:10" s="102" customFormat="1" ht="18" customHeight="1" x14ac:dyDescent="0.2">
      <c r="A5059" s="106" t="s">
        <v>32</v>
      </c>
      <c r="B5059" s="106" t="s">
        <v>17</v>
      </c>
      <c r="C5059" s="107">
        <v>10101</v>
      </c>
      <c r="D5059" s="107">
        <v>41827</v>
      </c>
      <c r="E5059" s="107">
        <v>41845</v>
      </c>
      <c r="F5059" s="108">
        <v>41876</v>
      </c>
      <c r="G5059" s="109">
        <v>11500</v>
      </c>
      <c r="H5059" s="109">
        <v>15.66</v>
      </c>
      <c r="I5059" s="109">
        <v>0</v>
      </c>
      <c r="J5059" s="109">
        <f t="shared" si="78"/>
        <v>11515.66</v>
      </c>
    </row>
    <row r="5060" spans="1:10" s="102" customFormat="1" ht="18" customHeight="1" x14ac:dyDescent="0.2">
      <c r="A5060" s="106" t="s">
        <v>37</v>
      </c>
      <c r="B5060" s="106" t="s">
        <v>17</v>
      </c>
      <c r="C5060" s="107">
        <v>21401</v>
      </c>
      <c r="D5060" s="107">
        <v>42119</v>
      </c>
      <c r="E5060" s="107">
        <v>42139</v>
      </c>
      <c r="F5060" s="108">
        <v>42142</v>
      </c>
      <c r="G5060" s="109">
        <v>20000</v>
      </c>
      <c r="H5060" s="109">
        <f>6.39+6.39</f>
        <v>12.78</v>
      </c>
      <c r="I5060" s="109">
        <v>0</v>
      </c>
      <c r="J5060" s="109">
        <f t="shared" si="78"/>
        <v>20012.78</v>
      </c>
    </row>
    <row r="5061" spans="1:10" s="102" customFormat="1" ht="18" customHeight="1" x14ac:dyDescent="0.2">
      <c r="A5061" s="106" t="s">
        <v>32</v>
      </c>
      <c r="B5061" s="106" t="s">
        <v>13</v>
      </c>
      <c r="C5061" s="107">
        <v>9760</v>
      </c>
      <c r="D5061" s="107">
        <v>42193</v>
      </c>
      <c r="E5061" s="107">
        <v>42206</v>
      </c>
      <c r="F5061" s="108">
        <v>42404</v>
      </c>
      <c r="G5061" s="109">
        <v>24500</v>
      </c>
      <c r="H5061" s="109">
        <v>139.24</v>
      </c>
      <c r="I5061" s="109">
        <v>0</v>
      </c>
      <c r="J5061" s="109">
        <f t="shared" si="78"/>
        <v>24639.24</v>
      </c>
    </row>
    <row r="5062" spans="1:10" s="102" customFormat="1" ht="18" customHeight="1" x14ac:dyDescent="0.2">
      <c r="A5062" s="106" t="s">
        <v>32</v>
      </c>
      <c r="B5062" s="106" t="s">
        <v>17</v>
      </c>
      <c r="C5062" s="107">
        <v>15825</v>
      </c>
      <c r="D5062" s="107">
        <v>41720</v>
      </c>
      <c r="E5062" s="107">
        <v>41729</v>
      </c>
      <c r="F5062" s="108">
        <v>41774</v>
      </c>
      <c r="G5062" s="109">
        <v>22000</v>
      </c>
      <c r="H5062" s="109">
        <v>33</v>
      </c>
      <c r="I5062" s="109">
        <v>0</v>
      </c>
      <c r="J5062" s="109">
        <f t="shared" si="78"/>
        <v>22033</v>
      </c>
    </row>
    <row r="5063" spans="1:10" s="102" customFormat="1" ht="18" customHeight="1" x14ac:dyDescent="0.2">
      <c r="A5063" s="106" t="s">
        <v>32</v>
      </c>
      <c r="B5063" s="106" t="s">
        <v>13</v>
      </c>
      <c r="C5063" s="107">
        <v>10739</v>
      </c>
      <c r="D5063" s="107">
        <v>42079</v>
      </c>
      <c r="E5063" s="107">
        <v>42093</v>
      </c>
      <c r="F5063" s="108">
        <v>42137</v>
      </c>
      <c r="G5063" s="109">
        <v>12000</v>
      </c>
      <c r="H5063" s="109">
        <v>19.32</v>
      </c>
      <c r="I5063" s="109">
        <v>0</v>
      </c>
      <c r="J5063" s="109">
        <f t="shared" si="78"/>
        <v>12019.32</v>
      </c>
    </row>
    <row r="5064" spans="1:10" s="102" customFormat="1" ht="18" customHeight="1" x14ac:dyDescent="0.2">
      <c r="A5064" s="106" t="s">
        <v>32</v>
      </c>
      <c r="B5064" s="106" t="s">
        <v>17</v>
      </c>
      <c r="C5064" s="107">
        <v>18903</v>
      </c>
      <c r="D5064" s="107">
        <v>42429</v>
      </c>
      <c r="E5064" s="107">
        <v>42437</v>
      </c>
      <c r="F5064" s="108">
        <v>42457</v>
      </c>
      <c r="G5064" s="109">
        <v>70000</v>
      </c>
      <c r="H5064" s="109">
        <v>54.44</v>
      </c>
      <c r="I5064" s="109">
        <v>0</v>
      </c>
      <c r="J5064" s="109">
        <f t="shared" si="78"/>
        <v>70054.44</v>
      </c>
    </row>
    <row r="5065" spans="1:10" s="102" customFormat="1" ht="18" customHeight="1" x14ac:dyDescent="0.2">
      <c r="A5065" s="106" t="s">
        <v>35</v>
      </c>
      <c r="B5065" s="106" t="s">
        <v>17</v>
      </c>
      <c r="C5065" s="107">
        <v>18903</v>
      </c>
      <c r="D5065" s="107">
        <v>42429</v>
      </c>
      <c r="E5065" s="107">
        <v>42437</v>
      </c>
      <c r="F5065" s="108">
        <v>42457</v>
      </c>
      <c r="G5065" s="109">
        <v>70000</v>
      </c>
      <c r="H5065" s="109">
        <v>54.44</v>
      </c>
      <c r="I5065" s="109">
        <v>0</v>
      </c>
      <c r="J5065" s="109">
        <f t="shared" ref="J5065:J5128" si="79">+G5065+H5065+I5065</f>
        <v>70054.44</v>
      </c>
    </row>
    <row r="5066" spans="1:10" s="102" customFormat="1" ht="18" customHeight="1" x14ac:dyDescent="0.2">
      <c r="A5066" s="106" t="s">
        <v>32</v>
      </c>
      <c r="B5066" s="106" t="s">
        <v>17</v>
      </c>
      <c r="C5066" s="107">
        <v>12666</v>
      </c>
      <c r="D5066" s="107">
        <v>42447</v>
      </c>
      <c r="E5066" s="107">
        <v>42466</v>
      </c>
      <c r="F5066" s="108">
        <v>42482</v>
      </c>
      <c r="G5066" s="109">
        <v>16500</v>
      </c>
      <c r="H5066" s="109">
        <v>14.12</v>
      </c>
      <c r="I5066" s="109">
        <v>0</v>
      </c>
      <c r="J5066" s="109">
        <f t="shared" si="79"/>
        <v>16514.12</v>
      </c>
    </row>
    <row r="5067" spans="1:10" s="102" customFormat="1" ht="18" customHeight="1" x14ac:dyDescent="0.2">
      <c r="A5067" s="106" t="s">
        <v>32</v>
      </c>
      <c r="B5067" s="106" t="s">
        <v>13</v>
      </c>
      <c r="C5067" s="107">
        <v>15516</v>
      </c>
      <c r="D5067" s="107">
        <v>42173</v>
      </c>
      <c r="E5067" s="107">
        <v>42199</v>
      </c>
      <c r="F5067" s="108">
        <v>42209</v>
      </c>
      <c r="G5067" s="109">
        <v>31000</v>
      </c>
      <c r="H5067" s="109">
        <v>31</v>
      </c>
      <c r="I5067" s="109">
        <v>0</v>
      </c>
      <c r="J5067" s="109">
        <f t="shared" si="79"/>
        <v>31031</v>
      </c>
    </row>
    <row r="5068" spans="1:10" s="102" customFormat="1" ht="18" customHeight="1" x14ac:dyDescent="0.2">
      <c r="A5068" s="106" t="s">
        <v>32</v>
      </c>
      <c r="B5068" s="106" t="s">
        <v>13</v>
      </c>
      <c r="C5068" s="107">
        <v>13718</v>
      </c>
      <c r="D5068" s="107">
        <v>43112</v>
      </c>
      <c r="E5068" s="107">
        <v>43118</v>
      </c>
      <c r="F5068" s="108">
        <v>43172</v>
      </c>
      <c r="G5068" s="109">
        <v>17500</v>
      </c>
      <c r="H5068" s="109">
        <v>28.76</v>
      </c>
      <c r="I5068" s="109">
        <v>0</v>
      </c>
      <c r="J5068" s="109">
        <f t="shared" si="79"/>
        <v>17528.759999999998</v>
      </c>
    </row>
    <row r="5069" spans="1:10" s="102" customFormat="1" ht="18" customHeight="1" x14ac:dyDescent="0.2">
      <c r="A5069" s="106" t="s">
        <v>37</v>
      </c>
      <c r="B5069" s="106" t="s">
        <v>13</v>
      </c>
      <c r="C5069" s="107">
        <v>18782</v>
      </c>
      <c r="D5069" s="107">
        <v>41648</v>
      </c>
      <c r="E5069" s="107">
        <v>41659</v>
      </c>
      <c r="F5069" s="108">
        <v>41666</v>
      </c>
      <c r="G5069" s="109">
        <v>20000</v>
      </c>
      <c r="H5069" s="109">
        <v>10</v>
      </c>
      <c r="I5069" s="109">
        <v>0</v>
      </c>
      <c r="J5069" s="109">
        <f t="shared" si="79"/>
        <v>20010</v>
      </c>
    </row>
    <row r="5070" spans="1:10" s="102" customFormat="1" ht="18" customHeight="1" x14ac:dyDescent="0.2">
      <c r="A5070" s="106" t="s">
        <v>32</v>
      </c>
      <c r="B5070" s="106" t="s">
        <v>13</v>
      </c>
      <c r="C5070" s="107">
        <v>8946</v>
      </c>
      <c r="D5070" s="107">
        <v>42458</v>
      </c>
      <c r="E5070" s="107">
        <v>42472</v>
      </c>
      <c r="F5070" s="108">
        <v>42496</v>
      </c>
      <c r="G5070" s="109">
        <v>43500</v>
      </c>
      <c r="H5070" s="109">
        <v>45.28</v>
      </c>
      <c r="I5070" s="109">
        <v>0</v>
      </c>
      <c r="J5070" s="109">
        <f t="shared" si="79"/>
        <v>43545.279999999999</v>
      </c>
    </row>
    <row r="5071" spans="1:10" s="102" customFormat="1" ht="18" customHeight="1" x14ac:dyDescent="0.2">
      <c r="A5071" s="106" t="s">
        <v>32</v>
      </c>
      <c r="B5071" s="106" t="s">
        <v>13</v>
      </c>
      <c r="C5071" s="107">
        <v>10967</v>
      </c>
      <c r="D5071" s="107">
        <v>41661</v>
      </c>
      <c r="E5071" s="107">
        <v>41681</v>
      </c>
      <c r="F5071" s="108">
        <v>41709</v>
      </c>
      <c r="G5071" s="109">
        <v>22500</v>
      </c>
      <c r="H5071" s="109">
        <v>30</v>
      </c>
      <c r="I5071" s="109">
        <v>0</v>
      </c>
      <c r="J5071" s="109">
        <f t="shared" si="79"/>
        <v>22530</v>
      </c>
    </row>
    <row r="5072" spans="1:10" s="102" customFormat="1" ht="18" customHeight="1" x14ac:dyDescent="0.2">
      <c r="A5072" s="106" t="s">
        <v>40</v>
      </c>
      <c r="B5072" s="106" t="s">
        <v>13</v>
      </c>
      <c r="C5072" s="107">
        <v>34603</v>
      </c>
      <c r="D5072" s="107">
        <v>41818</v>
      </c>
      <c r="E5072" s="107">
        <v>41841</v>
      </c>
      <c r="F5072" s="108">
        <v>41932</v>
      </c>
      <c r="G5072" s="109">
        <v>5000</v>
      </c>
      <c r="H5072" s="109">
        <v>15.83</v>
      </c>
      <c r="I5072" s="109">
        <v>0</v>
      </c>
      <c r="J5072" s="109">
        <f t="shared" si="79"/>
        <v>5015.83</v>
      </c>
    </row>
    <row r="5073" spans="1:10" s="102" customFormat="1" ht="18" customHeight="1" x14ac:dyDescent="0.2">
      <c r="A5073" s="106" t="s">
        <v>32</v>
      </c>
      <c r="B5073" s="106" t="s">
        <v>13</v>
      </c>
      <c r="C5073" s="107">
        <v>18353</v>
      </c>
      <c r="D5073" s="107">
        <v>42906</v>
      </c>
      <c r="E5073" s="107">
        <v>42915</v>
      </c>
      <c r="F5073" s="108">
        <v>42922</v>
      </c>
      <c r="G5073" s="109">
        <v>30000</v>
      </c>
      <c r="H5073" s="109">
        <v>13.15</v>
      </c>
      <c r="I5073" s="109">
        <v>0</v>
      </c>
      <c r="J5073" s="109">
        <f t="shared" si="79"/>
        <v>30013.15</v>
      </c>
    </row>
    <row r="5074" spans="1:10" s="102" customFormat="1" ht="18" customHeight="1" x14ac:dyDescent="0.2">
      <c r="A5074" s="106" t="s">
        <v>32</v>
      </c>
      <c r="B5074" s="106" t="s">
        <v>17</v>
      </c>
      <c r="C5074" s="107">
        <v>9458</v>
      </c>
      <c r="D5074" s="107">
        <v>42794</v>
      </c>
      <c r="E5074" s="107">
        <v>42801</v>
      </c>
      <c r="F5074" s="108">
        <v>42821</v>
      </c>
      <c r="G5074" s="109">
        <v>12500</v>
      </c>
      <c r="H5074" s="109">
        <v>9.24</v>
      </c>
      <c r="I5074" s="109">
        <v>0</v>
      </c>
      <c r="J5074" s="109">
        <f t="shared" si="79"/>
        <v>12509.24</v>
      </c>
    </row>
    <row r="5075" spans="1:10" s="102" customFormat="1" ht="18" customHeight="1" x14ac:dyDescent="0.2">
      <c r="A5075" s="106" t="s">
        <v>32</v>
      </c>
      <c r="B5075" s="106" t="s">
        <v>17</v>
      </c>
      <c r="C5075" s="107">
        <v>16253</v>
      </c>
      <c r="D5075" s="107">
        <v>43337</v>
      </c>
      <c r="E5075" s="107">
        <v>43340</v>
      </c>
      <c r="F5075" s="108">
        <v>43395</v>
      </c>
      <c r="G5075" s="109">
        <v>22500</v>
      </c>
      <c r="H5075" s="109">
        <v>32.06</v>
      </c>
      <c r="I5075" s="109">
        <v>0</v>
      </c>
      <c r="J5075" s="109">
        <f t="shared" si="79"/>
        <v>22532.06</v>
      </c>
    </row>
    <row r="5076" spans="1:10" s="102" customFormat="1" ht="18" customHeight="1" x14ac:dyDescent="0.2">
      <c r="A5076" s="106" t="s">
        <v>32</v>
      </c>
      <c r="B5076" s="106" t="s">
        <v>13</v>
      </c>
      <c r="C5076" s="107">
        <v>6638</v>
      </c>
      <c r="D5076" s="107">
        <v>42568</v>
      </c>
      <c r="E5076" s="107">
        <v>42580</v>
      </c>
      <c r="F5076" s="108">
        <v>42597</v>
      </c>
      <c r="G5076" s="109">
        <v>9500</v>
      </c>
      <c r="H5076" s="109">
        <v>7.56</v>
      </c>
      <c r="I5076" s="109">
        <v>0</v>
      </c>
      <c r="J5076" s="109">
        <f t="shared" si="79"/>
        <v>9507.56</v>
      </c>
    </row>
    <row r="5077" spans="1:10" s="102" customFormat="1" ht="18" customHeight="1" x14ac:dyDescent="0.2">
      <c r="A5077" s="106" t="s">
        <v>32</v>
      </c>
      <c r="B5077" s="106" t="s">
        <v>13</v>
      </c>
      <c r="C5077" s="107">
        <v>16130</v>
      </c>
      <c r="D5077" s="107">
        <v>41677</v>
      </c>
      <c r="E5077" s="107">
        <v>41696</v>
      </c>
      <c r="F5077" s="108">
        <v>41724</v>
      </c>
      <c r="G5077" s="109">
        <v>20500</v>
      </c>
      <c r="H5077" s="109">
        <v>26.76</v>
      </c>
      <c r="I5077" s="109">
        <v>0</v>
      </c>
      <c r="J5077" s="109">
        <f t="shared" si="79"/>
        <v>20526.759999999998</v>
      </c>
    </row>
    <row r="5078" spans="1:10" s="102" customFormat="1" ht="18" customHeight="1" x14ac:dyDescent="0.2">
      <c r="A5078" s="106" t="s">
        <v>32</v>
      </c>
      <c r="B5078" s="106" t="s">
        <v>17</v>
      </c>
      <c r="C5078" s="107">
        <v>9143</v>
      </c>
      <c r="D5078" s="107">
        <v>42995</v>
      </c>
      <c r="E5078" s="107">
        <v>43000</v>
      </c>
      <c r="F5078" s="108">
        <v>43033</v>
      </c>
      <c r="G5078" s="109">
        <v>9500</v>
      </c>
      <c r="H5078" s="109">
        <v>9.9</v>
      </c>
      <c r="I5078" s="109">
        <v>0</v>
      </c>
      <c r="J5078" s="109">
        <f t="shared" si="79"/>
        <v>9509.9</v>
      </c>
    </row>
    <row r="5079" spans="1:10" s="102" customFormat="1" ht="18" customHeight="1" x14ac:dyDescent="0.2">
      <c r="A5079" s="106" t="s">
        <v>32</v>
      </c>
      <c r="B5079" s="106" t="s">
        <v>13</v>
      </c>
      <c r="C5079" s="107">
        <v>11792</v>
      </c>
      <c r="D5079" s="107">
        <v>43348</v>
      </c>
      <c r="E5079" s="107">
        <v>43375</v>
      </c>
      <c r="F5079" s="108">
        <v>43425</v>
      </c>
      <c r="G5079" s="109">
        <v>55500</v>
      </c>
      <c r="H5079" s="109">
        <v>117.08</v>
      </c>
      <c r="I5079" s="109">
        <v>0</v>
      </c>
      <c r="J5079" s="109">
        <f t="shared" si="79"/>
        <v>55617.08</v>
      </c>
    </row>
    <row r="5080" spans="1:10" s="102" customFormat="1" ht="18" customHeight="1" x14ac:dyDescent="0.2">
      <c r="A5080" s="106" t="s">
        <v>32</v>
      </c>
      <c r="B5080" s="106" t="s">
        <v>13</v>
      </c>
      <c r="C5080" s="107">
        <v>14932</v>
      </c>
      <c r="D5080" s="107">
        <v>43306</v>
      </c>
      <c r="E5080" s="107">
        <v>43312</v>
      </c>
      <c r="F5080" s="108">
        <v>43320</v>
      </c>
      <c r="G5080" s="109">
        <v>32000</v>
      </c>
      <c r="H5080" s="109">
        <v>12.27</v>
      </c>
      <c r="I5080" s="109">
        <v>0</v>
      </c>
      <c r="J5080" s="109">
        <f t="shared" si="79"/>
        <v>32012.27</v>
      </c>
    </row>
    <row r="5081" spans="1:10" s="102" customFormat="1" ht="18" customHeight="1" x14ac:dyDescent="0.2">
      <c r="A5081" s="106" t="s">
        <v>32</v>
      </c>
      <c r="B5081" s="106" t="s">
        <v>13</v>
      </c>
      <c r="C5081" s="107">
        <v>8739</v>
      </c>
      <c r="D5081" s="107">
        <v>41858</v>
      </c>
      <c r="E5081" s="107">
        <v>41869</v>
      </c>
      <c r="F5081" s="108">
        <v>41884</v>
      </c>
      <c r="G5081" s="109">
        <v>17000</v>
      </c>
      <c r="H5081" s="109">
        <v>12.28</v>
      </c>
      <c r="I5081" s="109">
        <v>0</v>
      </c>
      <c r="J5081" s="109">
        <f t="shared" si="79"/>
        <v>17012.28</v>
      </c>
    </row>
    <row r="5082" spans="1:10" s="102" customFormat="1" ht="18" customHeight="1" x14ac:dyDescent="0.2">
      <c r="A5082" s="106" t="s">
        <v>32</v>
      </c>
      <c r="B5082" s="106" t="s">
        <v>17</v>
      </c>
      <c r="C5082" s="107">
        <v>11071</v>
      </c>
      <c r="D5082" s="107">
        <v>42422</v>
      </c>
      <c r="E5082" s="107">
        <v>42429</v>
      </c>
      <c r="F5082" s="108">
        <v>42451</v>
      </c>
      <c r="G5082" s="109">
        <v>10500</v>
      </c>
      <c r="H5082" s="109">
        <v>8.4600000000000009</v>
      </c>
      <c r="I5082" s="109">
        <v>0</v>
      </c>
      <c r="J5082" s="109">
        <f t="shared" si="79"/>
        <v>10508.46</v>
      </c>
    </row>
    <row r="5083" spans="1:10" s="102" customFormat="1" ht="18" customHeight="1" x14ac:dyDescent="0.2">
      <c r="A5083" s="106" t="s">
        <v>32</v>
      </c>
      <c r="B5083" s="106" t="s">
        <v>17</v>
      </c>
      <c r="C5083" s="107">
        <v>7632</v>
      </c>
      <c r="D5083" s="107">
        <v>41752</v>
      </c>
      <c r="E5083" s="107">
        <v>41764</v>
      </c>
      <c r="F5083" s="108">
        <v>41788</v>
      </c>
      <c r="G5083" s="109">
        <v>8500</v>
      </c>
      <c r="H5083" s="109">
        <v>8.52</v>
      </c>
      <c r="I5083" s="109">
        <v>0</v>
      </c>
      <c r="J5083" s="109">
        <f t="shared" si="79"/>
        <v>8508.52</v>
      </c>
    </row>
    <row r="5084" spans="1:10" s="102" customFormat="1" ht="18" customHeight="1" x14ac:dyDescent="0.2">
      <c r="A5084" s="106" t="s">
        <v>32</v>
      </c>
      <c r="B5084" s="106" t="s">
        <v>13</v>
      </c>
      <c r="C5084" s="107">
        <v>9102</v>
      </c>
      <c r="D5084" s="107">
        <v>42258</v>
      </c>
      <c r="E5084" s="107">
        <v>42263</v>
      </c>
      <c r="F5084" s="108">
        <v>42269</v>
      </c>
      <c r="G5084" s="109">
        <v>15500</v>
      </c>
      <c r="H5084" s="109">
        <v>4.74</v>
      </c>
      <c r="I5084" s="109">
        <v>0</v>
      </c>
      <c r="J5084" s="109">
        <f t="shared" si="79"/>
        <v>15504.74</v>
      </c>
    </row>
    <row r="5085" spans="1:10" s="102" customFormat="1" ht="18" customHeight="1" x14ac:dyDescent="0.2">
      <c r="A5085" s="106" t="s">
        <v>32</v>
      </c>
      <c r="B5085" s="106" t="s">
        <v>13</v>
      </c>
      <c r="C5085" s="107">
        <v>9745</v>
      </c>
      <c r="D5085" s="107">
        <v>42695</v>
      </c>
      <c r="E5085" s="107">
        <v>42697</v>
      </c>
      <c r="F5085" s="108">
        <v>42717</v>
      </c>
      <c r="G5085" s="109">
        <v>11000</v>
      </c>
      <c r="H5085" s="109">
        <v>6.63</v>
      </c>
      <c r="I5085" s="109">
        <v>0</v>
      </c>
      <c r="J5085" s="109">
        <f t="shared" si="79"/>
        <v>11006.63</v>
      </c>
    </row>
    <row r="5086" spans="1:10" s="102" customFormat="1" ht="18" customHeight="1" x14ac:dyDescent="0.2">
      <c r="A5086" s="106" t="s">
        <v>32</v>
      </c>
      <c r="B5086" s="106" t="s">
        <v>13</v>
      </c>
      <c r="C5086" s="107">
        <v>15763</v>
      </c>
      <c r="D5086" s="107">
        <v>43424</v>
      </c>
      <c r="E5086" s="107">
        <v>43430</v>
      </c>
      <c r="F5086" s="108">
        <v>43438</v>
      </c>
      <c r="G5086" s="109">
        <v>53000</v>
      </c>
      <c r="H5086" s="109">
        <v>20.329999999999998</v>
      </c>
      <c r="I5086" s="109">
        <v>0</v>
      </c>
      <c r="J5086" s="109">
        <f t="shared" si="79"/>
        <v>53020.33</v>
      </c>
    </row>
    <row r="5087" spans="1:10" s="102" customFormat="1" ht="18" customHeight="1" x14ac:dyDescent="0.2">
      <c r="A5087" s="106" t="s">
        <v>32</v>
      </c>
      <c r="B5087" s="106" t="s">
        <v>13</v>
      </c>
      <c r="C5087" s="107">
        <v>10021</v>
      </c>
      <c r="D5087" s="107">
        <v>42016</v>
      </c>
      <c r="E5087" s="107">
        <v>42045</v>
      </c>
      <c r="F5087" s="108">
        <v>42081</v>
      </c>
      <c r="G5087" s="109">
        <v>20500</v>
      </c>
      <c r="H5087" s="109">
        <v>37.020000000000003</v>
      </c>
      <c r="I5087" s="109">
        <v>0</v>
      </c>
      <c r="J5087" s="109">
        <f t="shared" si="79"/>
        <v>20537.02</v>
      </c>
    </row>
    <row r="5088" spans="1:10" s="102" customFormat="1" ht="18" customHeight="1" x14ac:dyDescent="0.2">
      <c r="A5088" s="106" t="s">
        <v>32</v>
      </c>
      <c r="B5088" s="106" t="s">
        <v>17</v>
      </c>
      <c r="C5088" s="107">
        <v>7414</v>
      </c>
      <c r="D5088" s="107">
        <v>43116</v>
      </c>
      <c r="E5088" s="107">
        <v>43116</v>
      </c>
      <c r="F5088" s="108">
        <v>43137</v>
      </c>
      <c r="G5088" s="109">
        <v>22500</v>
      </c>
      <c r="H5088" s="109">
        <v>12.94</v>
      </c>
      <c r="I5088" s="109">
        <v>0</v>
      </c>
      <c r="J5088" s="109">
        <f t="shared" si="79"/>
        <v>22512.94</v>
      </c>
    </row>
    <row r="5089" spans="1:10" s="102" customFormat="1" ht="18" customHeight="1" x14ac:dyDescent="0.2">
      <c r="A5089" s="106" t="s">
        <v>32</v>
      </c>
      <c r="B5089" s="106" t="s">
        <v>13</v>
      </c>
      <c r="C5089" s="107">
        <v>12591</v>
      </c>
      <c r="D5089" s="107">
        <v>43117</v>
      </c>
      <c r="E5089" s="107">
        <v>43270</v>
      </c>
      <c r="F5089" s="108">
        <v>43320</v>
      </c>
      <c r="G5089" s="109">
        <v>5500</v>
      </c>
      <c r="H5089" s="109">
        <v>28.409999999999997</v>
      </c>
      <c r="I5089" s="109">
        <v>0</v>
      </c>
      <c r="J5089" s="109">
        <f t="shared" si="79"/>
        <v>5528.41</v>
      </c>
    </row>
    <row r="5090" spans="1:10" s="102" customFormat="1" ht="18" customHeight="1" x14ac:dyDescent="0.2">
      <c r="A5090" s="106" t="s">
        <v>32</v>
      </c>
      <c r="B5090" s="106" t="s">
        <v>13</v>
      </c>
      <c r="C5090" s="107">
        <v>9213</v>
      </c>
      <c r="D5090" s="107">
        <v>41668</v>
      </c>
      <c r="E5090" s="107">
        <v>41674</v>
      </c>
      <c r="F5090" s="108">
        <v>41725</v>
      </c>
      <c r="G5090" s="109">
        <v>12000</v>
      </c>
      <c r="H5090" s="109">
        <v>18.97</v>
      </c>
      <c r="I5090" s="109">
        <v>0</v>
      </c>
      <c r="J5090" s="109">
        <f t="shared" si="79"/>
        <v>12018.97</v>
      </c>
    </row>
    <row r="5091" spans="1:10" s="102" customFormat="1" ht="18" customHeight="1" x14ac:dyDescent="0.2">
      <c r="A5091" s="106" t="s">
        <v>32</v>
      </c>
      <c r="B5091" s="106" t="s">
        <v>13</v>
      </c>
      <c r="C5091" s="107">
        <v>19531</v>
      </c>
      <c r="D5091" s="107">
        <v>42809</v>
      </c>
      <c r="E5091" s="107">
        <v>42822</v>
      </c>
      <c r="F5091" s="108">
        <v>42838</v>
      </c>
      <c r="G5091" s="109">
        <v>70000</v>
      </c>
      <c r="H5091" s="109">
        <v>55.62</v>
      </c>
      <c r="I5091" s="109">
        <v>0</v>
      </c>
      <c r="J5091" s="109">
        <f t="shared" si="79"/>
        <v>70055.62</v>
      </c>
    </row>
    <row r="5092" spans="1:10" s="102" customFormat="1" ht="18" customHeight="1" x14ac:dyDescent="0.2">
      <c r="A5092" s="106" t="s">
        <v>35</v>
      </c>
      <c r="B5092" s="106" t="s">
        <v>13</v>
      </c>
      <c r="C5092" s="107">
        <v>19531</v>
      </c>
      <c r="D5092" s="107">
        <v>42809</v>
      </c>
      <c r="E5092" s="107">
        <v>42822</v>
      </c>
      <c r="F5092" s="108">
        <v>42838</v>
      </c>
      <c r="G5092" s="109">
        <v>70000</v>
      </c>
      <c r="H5092" s="109">
        <v>55.62</v>
      </c>
      <c r="I5092" s="109">
        <v>0</v>
      </c>
      <c r="J5092" s="109">
        <f t="shared" si="79"/>
        <v>70055.62</v>
      </c>
    </row>
    <row r="5093" spans="1:10" s="102" customFormat="1" ht="18" customHeight="1" x14ac:dyDescent="0.2">
      <c r="A5093" s="106" t="s">
        <v>173</v>
      </c>
      <c r="B5093" s="106" t="s">
        <v>13</v>
      </c>
      <c r="C5093" s="107">
        <v>19531</v>
      </c>
      <c r="D5093" s="107">
        <v>42809</v>
      </c>
      <c r="E5093" s="107">
        <v>42822</v>
      </c>
      <c r="F5093" s="108">
        <v>42838</v>
      </c>
      <c r="G5093" s="109">
        <v>70000</v>
      </c>
      <c r="H5093" s="109">
        <v>55.62</v>
      </c>
      <c r="I5093" s="109">
        <v>0</v>
      </c>
      <c r="J5093" s="109">
        <f t="shared" si="79"/>
        <v>70055.62</v>
      </c>
    </row>
    <row r="5094" spans="1:10" s="102" customFormat="1" ht="18" customHeight="1" x14ac:dyDescent="0.2">
      <c r="A5094" s="106" t="s">
        <v>31</v>
      </c>
      <c r="B5094" s="106" t="s">
        <v>17</v>
      </c>
      <c r="C5094" s="107">
        <v>26465</v>
      </c>
      <c r="D5094" s="107">
        <v>42469</v>
      </c>
      <c r="E5094" s="107">
        <v>42489</v>
      </c>
      <c r="F5094" s="108">
        <v>42541</v>
      </c>
      <c r="G5094" s="109">
        <v>33000</v>
      </c>
      <c r="H5094" s="109">
        <v>44.76</v>
      </c>
      <c r="I5094" s="109">
        <v>0</v>
      </c>
      <c r="J5094" s="109">
        <f t="shared" si="79"/>
        <v>33044.76</v>
      </c>
    </row>
    <row r="5095" spans="1:10" s="102" customFormat="1" ht="18" customHeight="1" x14ac:dyDescent="0.2">
      <c r="A5095" s="106" t="s">
        <v>33</v>
      </c>
      <c r="B5095" s="106" t="s">
        <v>17</v>
      </c>
      <c r="C5095" s="107">
        <v>26465</v>
      </c>
      <c r="D5095" s="107">
        <v>42469</v>
      </c>
      <c r="E5095" s="107">
        <v>42489</v>
      </c>
      <c r="F5095" s="108">
        <v>42541</v>
      </c>
      <c r="G5095" s="109">
        <v>33000</v>
      </c>
      <c r="H5095" s="109">
        <v>44.76</v>
      </c>
      <c r="I5095" s="109">
        <v>0</v>
      </c>
      <c r="J5095" s="109">
        <f t="shared" si="79"/>
        <v>33044.76</v>
      </c>
    </row>
    <row r="5096" spans="1:10" s="102" customFormat="1" ht="18" customHeight="1" x14ac:dyDescent="0.2">
      <c r="A5096" s="106" t="s">
        <v>170</v>
      </c>
      <c r="B5096" s="106" t="s">
        <v>17</v>
      </c>
      <c r="C5096" s="107">
        <v>26465</v>
      </c>
      <c r="D5096" s="107">
        <v>42469</v>
      </c>
      <c r="E5096" s="107">
        <v>42489</v>
      </c>
      <c r="F5096" s="108">
        <v>42541</v>
      </c>
      <c r="G5096" s="109">
        <v>99000</v>
      </c>
      <c r="H5096" s="109">
        <v>134.25</v>
      </c>
      <c r="I5096" s="109">
        <v>0</v>
      </c>
      <c r="J5096" s="109">
        <f t="shared" si="79"/>
        <v>99134.25</v>
      </c>
    </row>
    <row r="5097" spans="1:10" s="102" customFormat="1" ht="18" customHeight="1" x14ac:dyDescent="0.2">
      <c r="A5097" s="106" t="s">
        <v>32</v>
      </c>
      <c r="B5097" s="106" t="s">
        <v>17</v>
      </c>
      <c r="C5097" s="107">
        <v>8785</v>
      </c>
      <c r="D5097" s="107">
        <v>42454</v>
      </c>
      <c r="E5097" s="107">
        <v>42468</v>
      </c>
      <c r="F5097" s="108">
        <v>42569</v>
      </c>
      <c r="G5097" s="109">
        <v>11000</v>
      </c>
      <c r="H5097" s="109">
        <v>34.65</v>
      </c>
      <c r="I5097" s="109">
        <v>0</v>
      </c>
      <c r="J5097" s="109">
        <f t="shared" si="79"/>
        <v>11034.65</v>
      </c>
    </row>
    <row r="5098" spans="1:10" s="102" customFormat="1" ht="18" customHeight="1" x14ac:dyDescent="0.2">
      <c r="A5098" s="106" t="s">
        <v>32</v>
      </c>
      <c r="B5098" s="106" t="s">
        <v>13</v>
      </c>
      <c r="C5098" s="107">
        <v>11643</v>
      </c>
      <c r="D5098" s="107">
        <v>43215</v>
      </c>
      <c r="E5098" s="107">
        <v>43220</v>
      </c>
      <c r="F5098" s="108">
        <v>43259</v>
      </c>
      <c r="G5098" s="109">
        <v>27500</v>
      </c>
      <c r="H5098" s="109">
        <v>33.15</v>
      </c>
      <c r="I5098" s="109">
        <v>0</v>
      </c>
      <c r="J5098" s="109">
        <f t="shared" si="79"/>
        <v>27533.15</v>
      </c>
    </row>
    <row r="5099" spans="1:10" s="102" customFormat="1" ht="18" customHeight="1" x14ac:dyDescent="0.2">
      <c r="A5099" s="106" t="s">
        <v>32</v>
      </c>
      <c r="B5099" s="106" t="s">
        <v>17</v>
      </c>
      <c r="C5099" s="107">
        <v>19077</v>
      </c>
      <c r="D5099" s="107">
        <v>43050</v>
      </c>
      <c r="E5099" s="107">
        <v>43074</v>
      </c>
      <c r="F5099" s="108">
        <v>43097</v>
      </c>
      <c r="G5099" s="109">
        <v>46500</v>
      </c>
      <c r="H5099" s="109">
        <v>59.88</v>
      </c>
      <c r="I5099" s="109">
        <v>0</v>
      </c>
      <c r="J5099" s="109">
        <f t="shared" si="79"/>
        <v>46559.88</v>
      </c>
    </row>
    <row r="5100" spans="1:10" s="102" customFormat="1" ht="18" customHeight="1" x14ac:dyDescent="0.2">
      <c r="A5100" s="106" t="s">
        <v>32</v>
      </c>
      <c r="B5100" s="106" t="s">
        <v>13</v>
      </c>
      <c r="C5100" s="107">
        <v>15895</v>
      </c>
      <c r="D5100" s="107">
        <v>42456</v>
      </c>
      <c r="E5100" s="107">
        <v>42464</v>
      </c>
      <c r="F5100" s="108">
        <v>42482</v>
      </c>
      <c r="G5100" s="109">
        <v>35500</v>
      </c>
      <c r="H5100" s="109">
        <v>25.29</v>
      </c>
      <c r="I5100" s="109">
        <v>0</v>
      </c>
      <c r="J5100" s="109">
        <f t="shared" si="79"/>
        <v>35525.29</v>
      </c>
    </row>
    <row r="5101" spans="1:10" s="102" customFormat="1" ht="18" customHeight="1" x14ac:dyDescent="0.2">
      <c r="A5101" s="106" t="s">
        <v>32</v>
      </c>
      <c r="B5101" s="106" t="s">
        <v>13</v>
      </c>
      <c r="C5101" s="107">
        <v>14108</v>
      </c>
      <c r="D5101" s="107">
        <v>43437</v>
      </c>
      <c r="E5101" s="107">
        <v>43452</v>
      </c>
      <c r="F5101" s="108">
        <v>43465</v>
      </c>
      <c r="G5101" s="109">
        <v>21000</v>
      </c>
      <c r="H5101" s="109">
        <v>16.11</v>
      </c>
      <c r="I5101" s="109">
        <v>0</v>
      </c>
      <c r="J5101" s="109">
        <f t="shared" si="79"/>
        <v>21016.11</v>
      </c>
    </row>
    <row r="5102" spans="1:10" s="102" customFormat="1" ht="18" customHeight="1" x14ac:dyDescent="0.2">
      <c r="A5102" s="106" t="s">
        <v>32</v>
      </c>
      <c r="B5102" s="106" t="s">
        <v>13</v>
      </c>
      <c r="C5102" s="107">
        <v>13906</v>
      </c>
      <c r="D5102" s="107">
        <v>42936</v>
      </c>
      <c r="E5102" s="107">
        <v>42951</v>
      </c>
      <c r="F5102" s="108">
        <v>42961</v>
      </c>
      <c r="G5102" s="109">
        <v>16000</v>
      </c>
      <c r="H5102" s="109">
        <v>10.96</v>
      </c>
      <c r="I5102" s="109">
        <v>0</v>
      </c>
      <c r="J5102" s="109">
        <f t="shared" si="79"/>
        <v>16010.96</v>
      </c>
    </row>
    <row r="5103" spans="1:10" s="102" customFormat="1" ht="18" customHeight="1" x14ac:dyDescent="0.2">
      <c r="A5103" s="106" t="s">
        <v>32</v>
      </c>
      <c r="B5103" s="106" t="s">
        <v>17</v>
      </c>
      <c r="C5103" s="107">
        <v>11642</v>
      </c>
      <c r="D5103" s="107">
        <v>41760</v>
      </c>
      <c r="E5103" s="107">
        <v>41789</v>
      </c>
      <c r="F5103" s="108">
        <v>41814</v>
      </c>
      <c r="G5103" s="109">
        <v>11500</v>
      </c>
      <c r="H5103" s="109">
        <v>17.25</v>
      </c>
      <c r="I5103" s="109">
        <v>0</v>
      </c>
      <c r="J5103" s="109">
        <f t="shared" si="79"/>
        <v>11517.25</v>
      </c>
    </row>
    <row r="5104" spans="1:10" s="102" customFormat="1" ht="18" customHeight="1" x14ac:dyDescent="0.2">
      <c r="A5104" s="106" t="s">
        <v>32</v>
      </c>
      <c r="B5104" s="106" t="s">
        <v>13</v>
      </c>
      <c r="C5104" s="107">
        <v>9375</v>
      </c>
      <c r="D5104" s="107">
        <v>42600</v>
      </c>
      <c r="E5104" s="107">
        <v>42613</v>
      </c>
      <c r="F5104" s="108">
        <v>42639</v>
      </c>
      <c r="G5104" s="109">
        <v>18000</v>
      </c>
      <c r="H5104" s="109">
        <v>19.23</v>
      </c>
      <c r="I5104" s="109">
        <v>0</v>
      </c>
      <c r="J5104" s="109">
        <f t="shared" si="79"/>
        <v>18019.23</v>
      </c>
    </row>
    <row r="5105" spans="1:10" s="102" customFormat="1" ht="18" customHeight="1" x14ac:dyDescent="0.2">
      <c r="A5105" s="106" t="s">
        <v>32</v>
      </c>
      <c r="B5105" s="106" t="s">
        <v>13</v>
      </c>
      <c r="C5105" s="107">
        <v>16367</v>
      </c>
      <c r="D5105" s="107">
        <v>42249</v>
      </c>
      <c r="E5105" s="107">
        <v>42256</v>
      </c>
      <c r="F5105" s="108">
        <v>42270</v>
      </c>
      <c r="G5105" s="109">
        <v>16500</v>
      </c>
      <c r="H5105" s="109">
        <v>9.6300000000000008</v>
      </c>
      <c r="I5105" s="109">
        <v>0</v>
      </c>
      <c r="J5105" s="109">
        <f t="shared" si="79"/>
        <v>16509.63</v>
      </c>
    </row>
    <row r="5106" spans="1:10" s="102" customFormat="1" ht="18" customHeight="1" x14ac:dyDescent="0.2">
      <c r="A5106" s="106" t="s">
        <v>32</v>
      </c>
      <c r="B5106" s="106" t="s">
        <v>17</v>
      </c>
      <c r="C5106" s="107">
        <v>18644</v>
      </c>
      <c r="D5106" s="107">
        <v>42834</v>
      </c>
      <c r="E5106" s="107">
        <v>42836</v>
      </c>
      <c r="F5106" s="108">
        <v>42845</v>
      </c>
      <c r="G5106" s="109">
        <v>40000</v>
      </c>
      <c r="H5106" s="109">
        <v>12.05</v>
      </c>
      <c r="I5106" s="109">
        <v>0</v>
      </c>
      <c r="J5106" s="109">
        <f t="shared" si="79"/>
        <v>40012.050000000003</v>
      </c>
    </row>
    <row r="5107" spans="1:10" s="102" customFormat="1" ht="18" customHeight="1" x14ac:dyDescent="0.2">
      <c r="A5107" s="106" t="s">
        <v>32</v>
      </c>
      <c r="B5107" s="106" t="s">
        <v>17</v>
      </c>
      <c r="C5107" s="107">
        <v>7948</v>
      </c>
      <c r="D5107" s="107">
        <v>43210</v>
      </c>
      <c r="E5107" s="107">
        <v>43223</v>
      </c>
      <c r="F5107" s="108">
        <v>43245</v>
      </c>
      <c r="G5107" s="109">
        <v>9000</v>
      </c>
      <c r="H5107" s="109">
        <v>8.64</v>
      </c>
      <c r="I5107" s="109">
        <v>0</v>
      </c>
      <c r="J5107" s="109">
        <f t="shared" si="79"/>
        <v>9008.64</v>
      </c>
    </row>
    <row r="5108" spans="1:10" s="102" customFormat="1" ht="18" customHeight="1" x14ac:dyDescent="0.2">
      <c r="A5108" s="106" t="s">
        <v>32</v>
      </c>
      <c r="B5108" s="106" t="s">
        <v>17</v>
      </c>
      <c r="C5108" s="107">
        <v>9657</v>
      </c>
      <c r="D5108" s="107">
        <v>42332</v>
      </c>
      <c r="E5108" s="107">
        <v>42346</v>
      </c>
      <c r="F5108" s="108">
        <v>42388</v>
      </c>
      <c r="G5108" s="109">
        <v>8500</v>
      </c>
      <c r="H5108" s="109">
        <v>13.22</v>
      </c>
      <c r="I5108" s="109">
        <v>0</v>
      </c>
      <c r="J5108" s="109">
        <f t="shared" si="79"/>
        <v>8513.2199999999993</v>
      </c>
    </row>
    <row r="5109" spans="1:10" s="102" customFormat="1" ht="18" customHeight="1" x14ac:dyDescent="0.2">
      <c r="A5109" s="106" t="s">
        <v>32</v>
      </c>
      <c r="B5109" s="106" t="s">
        <v>13</v>
      </c>
      <c r="C5109" s="107">
        <v>18091</v>
      </c>
      <c r="D5109" s="107">
        <v>42034</v>
      </c>
      <c r="E5109" s="107">
        <v>42046</v>
      </c>
      <c r="F5109" s="108">
        <v>42107</v>
      </c>
      <c r="G5109" s="109">
        <v>50250</v>
      </c>
      <c r="H5109" s="109">
        <v>93.53</v>
      </c>
      <c r="I5109" s="109">
        <v>0</v>
      </c>
      <c r="J5109" s="109">
        <f t="shared" si="79"/>
        <v>50343.53</v>
      </c>
    </row>
    <row r="5110" spans="1:10" s="102" customFormat="1" ht="18" customHeight="1" x14ac:dyDescent="0.2">
      <c r="A5110" s="106" t="s">
        <v>32</v>
      </c>
      <c r="B5110" s="106" t="s">
        <v>13</v>
      </c>
      <c r="C5110" s="107">
        <v>8287</v>
      </c>
      <c r="D5110" s="107">
        <v>42315</v>
      </c>
      <c r="E5110" s="107">
        <v>42327</v>
      </c>
      <c r="F5110" s="108">
        <v>42443</v>
      </c>
      <c r="G5110" s="109">
        <v>16000</v>
      </c>
      <c r="H5110" s="109">
        <v>56.89</v>
      </c>
      <c r="I5110" s="109">
        <v>0</v>
      </c>
      <c r="J5110" s="109">
        <f t="shared" si="79"/>
        <v>16056.89</v>
      </c>
    </row>
    <row r="5111" spans="1:10" s="102" customFormat="1" ht="18" customHeight="1" x14ac:dyDescent="0.2">
      <c r="A5111" s="106" t="s">
        <v>32</v>
      </c>
      <c r="B5111" s="106" t="s">
        <v>13</v>
      </c>
      <c r="C5111" s="107">
        <v>7464</v>
      </c>
      <c r="D5111" s="107">
        <v>43154</v>
      </c>
      <c r="E5111" s="107">
        <v>43165</v>
      </c>
      <c r="F5111" s="108">
        <v>43189</v>
      </c>
      <c r="G5111" s="109">
        <v>7500</v>
      </c>
      <c r="H5111" s="109">
        <v>6.17</v>
      </c>
      <c r="I5111" s="109">
        <v>0</v>
      </c>
      <c r="J5111" s="109">
        <f t="shared" si="79"/>
        <v>7506.17</v>
      </c>
    </row>
    <row r="5112" spans="1:10" s="102" customFormat="1" ht="18" customHeight="1" x14ac:dyDescent="0.2">
      <c r="A5112" s="106" t="s">
        <v>31</v>
      </c>
      <c r="B5112" s="106" t="s">
        <v>13</v>
      </c>
      <c r="C5112" s="107">
        <v>21580</v>
      </c>
      <c r="D5112" s="107">
        <v>42515</v>
      </c>
      <c r="E5112" s="107">
        <v>42517</v>
      </c>
      <c r="F5112" s="108">
        <v>42528</v>
      </c>
      <c r="G5112" s="109">
        <v>41000</v>
      </c>
      <c r="H5112" s="109">
        <v>14.6</v>
      </c>
      <c r="I5112" s="109">
        <v>0</v>
      </c>
      <c r="J5112" s="109">
        <f t="shared" si="79"/>
        <v>41014.6</v>
      </c>
    </row>
    <row r="5113" spans="1:10" s="102" customFormat="1" ht="18" customHeight="1" x14ac:dyDescent="0.2">
      <c r="A5113" s="106" t="s">
        <v>32</v>
      </c>
      <c r="B5113" s="106" t="s">
        <v>17</v>
      </c>
      <c r="C5113" s="107">
        <v>14126</v>
      </c>
      <c r="D5113" s="107">
        <v>43120</v>
      </c>
      <c r="E5113" s="107">
        <v>43129</v>
      </c>
      <c r="F5113" s="108">
        <v>43139</v>
      </c>
      <c r="G5113" s="109">
        <v>16000</v>
      </c>
      <c r="H5113" s="109">
        <v>7.89</v>
      </c>
      <c r="I5113" s="109">
        <v>0</v>
      </c>
      <c r="J5113" s="109">
        <f t="shared" si="79"/>
        <v>16007.89</v>
      </c>
    </row>
    <row r="5114" spans="1:10" s="102" customFormat="1" ht="18" customHeight="1" x14ac:dyDescent="0.2">
      <c r="A5114" s="106" t="s">
        <v>31</v>
      </c>
      <c r="B5114" s="106" t="s">
        <v>13</v>
      </c>
      <c r="C5114" s="107">
        <v>20698</v>
      </c>
      <c r="D5114" s="107">
        <v>41732</v>
      </c>
      <c r="E5114" s="107">
        <v>41761</v>
      </c>
      <c r="F5114" s="108">
        <v>41864</v>
      </c>
      <c r="G5114" s="109">
        <v>31000</v>
      </c>
      <c r="H5114" s="109">
        <v>113.69</v>
      </c>
      <c r="I5114" s="109">
        <v>0</v>
      </c>
      <c r="J5114" s="109">
        <f t="shared" si="79"/>
        <v>31113.69</v>
      </c>
    </row>
    <row r="5115" spans="1:10" s="102" customFormat="1" ht="18" customHeight="1" x14ac:dyDescent="0.2">
      <c r="A5115" s="106" t="s">
        <v>33</v>
      </c>
      <c r="B5115" s="106" t="s">
        <v>13</v>
      </c>
      <c r="C5115" s="107">
        <v>20698</v>
      </c>
      <c r="D5115" s="107">
        <v>41732</v>
      </c>
      <c r="E5115" s="107">
        <v>41761</v>
      </c>
      <c r="F5115" s="108">
        <v>41864</v>
      </c>
      <c r="G5115" s="109">
        <v>31000</v>
      </c>
      <c r="H5115" s="109">
        <v>113.69</v>
      </c>
      <c r="I5115" s="109">
        <v>0</v>
      </c>
      <c r="J5115" s="109">
        <f t="shared" si="79"/>
        <v>31113.69</v>
      </c>
    </row>
    <row r="5116" spans="1:10" s="102" customFormat="1" ht="18" customHeight="1" x14ac:dyDescent="0.2">
      <c r="A5116" s="106" t="s">
        <v>170</v>
      </c>
      <c r="B5116" s="106" t="s">
        <v>13</v>
      </c>
      <c r="C5116" s="107">
        <v>20698</v>
      </c>
      <c r="D5116" s="107">
        <v>41732</v>
      </c>
      <c r="E5116" s="107">
        <v>41761</v>
      </c>
      <c r="F5116" s="108">
        <v>41864</v>
      </c>
      <c r="G5116" s="109">
        <v>62000</v>
      </c>
      <c r="H5116" s="109">
        <v>227.35</v>
      </c>
      <c r="I5116" s="109">
        <v>0</v>
      </c>
      <c r="J5116" s="109">
        <f t="shared" si="79"/>
        <v>62227.35</v>
      </c>
    </row>
    <row r="5117" spans="1:10" s="102" customFormat="1" ht="18" customHeight="1" x14ac:dyDescent="0.2">
      <c r="A5117" s="106" t="s">
        <v>32</v>
      </c>
      <c r="B5117" s="106" t="s">
        <v>13</v>
      </c>
      <c r="C5117" s="107">
        <v>13863</v>
      </c>
      <c r="D5117" s="107">
        <v>43275</v>
      </c>
      <c r="E5117" s="107">
        <v>43286</v>
      </c>
      <c r="F5117" s="108">
        <v>43308</v>
      </c>
      <c r="G5117" s="109">
        <v>21000</v>
      </c>
      <c r="H5117" s="109">
        <v>18.989999999999998</v>
      </c>
      <c r="I5117" s="109">
        <v>0</v>
      </c>
      <c r="J5117" s="109">
        <f t="shared" si="79"/>
        <v>21018.99</v>
      </c>
    </row>
    <row r="5118" spans="1:10" s="102" customFormat="1" ht="18" customHeight="1" x14ac:dyDescent="0.2">
      <c r="A5118" s="106" t="s">
        <v>32</v>
      </c>
      <c r="B5118" s="106" t="s">
        <v>17</v>
      </c>
      <c r="C5118" s="107">
        <v>11457</v>
      </c>
      <c r="D5118" s="107">
        <v>41828</v>
      </c>
      <c r="E5118" s="107">
        <v>41845</v>
      </c>
      <c r="F5118" s="108">
        <v>41891</v>
      </c>
      <c r="G5118" s="109">
        <v>10500</v>
      </c>
      <c r="H5118" s="109">
        <v>18.38</v>
      </c>
      <c r="I5118" s="109">
        <v>0</v>
      </c>
      <c r="J5118" s="109">
        <f t="shared" si="79"/>
        <v>10518.38</v>
      </c>
    </row>
    <row r="5119" spans="1:10" s="102" customFormat="1" ht="18" customHeight="1" x14ac:dyDescent="0.2">
      <c r="A5119" s="106" t="s">
        <v>32</v>
      </c>
      <c r="B5119" s="106" t="s">
        <v>13</v>
      </c>
      <c r="C5119" s="107">
        <v>10367</v>
      </c>
      <c r="D5119" s="107">
        <v>42125</v>
      </c>
      <c r="E5119" s="107">
        <v>42142</v>
      </c>
      <c r="F5119" s="108">
        <v>42157</v>
      </c>
      <c r="G5119" s="109">
        <v>30000</v>
      </c>
      <c r="H5119" s="109">
        <v>26.67</v>
      </c>
      <c r="I5119" s="109">
        <v>0</v>
      </c>
      <c r="J5119" s="109">
        <f t="shared" si="79"/>
        <v>30026.67</v>
      </c>
    </row>
    <row r="5120" spans="1:10" s="102" customFormat="1" ht="18" customHeight="1" x14ac:dyDescent="0.2">
      <c r="A5120" s="106" t="s">
        <v>32</v>
      </c>
      <c r="B5120" s="106" t="s">
        <v>17</v>
      </c>
      <c r="C5120" s="107">
        <v>13122</v>
      </c>
      <c r="D5120" s="107">
        <v>43435</v>
      </c>
      <c r="E5120" s="107">
        <v>43438</v>
      </c>
      <c r="F5120" s="108">
        <v>43454</v>
      </c>
      <c r="G5120" s="109">
        <v>25000</v>
      </c>
      <c r="H5120" s="109">
        <v>13.01</v>
      </c>
      <c r="I5120" s="109">
        <v>0</v>
      </c>
      <c r="J5120" s="109">
        <f t="shared" si="79"/>
        <v>25013.01</v>
      </c>
    </row>
    <row r="5121" spans="1:10" s="102" customFormat="1" ht="18" customHeight="1" x14ac:dyDescent="0.2">
      <c r="A5121" s="106" t="s">
        <v>31</v>
      </c>
      <c r="B5121" s="106" t="s">
        <v>13</v>
      </c>
      <c r="C5121" s="107">
        <v>21122</v>
      </c>
      <c r="D5121" s="107">
        <v>42909</v>
      </c>
      <c r="E5121" s="107">
        <v>42916</v>
      </c>
      <c r="F5121" s="108">
        <v>42936</v>
      </c>
      <c r="G5121" s="109">
        <v>36000</v>
      </c>
      <c r="H5121" s="109">
        <v>26.63</v>
      </c>
      <c r="I5121" s="109">
        <v>0</v>
      </c>
      <c r="J5121" s="109">
        <f t="shared" si="79"/>
        <v>36026.629999999997</v>
      </c>
    </row>
    <row r="5122" spans="1:10" s="102" customFormat="1" ht="18" customHeight="1" x14ac:dyDescent="0.2">
      <c r="A5122" s="106" t="s">
        <v>33</v>
      </c>
      <c r="B5122" s="106" t="s">
        <v>13</v>
      </c>
      <c r="C5122" s="107">
        <v>21122</v>
      </c>
      <c r="D5122" s="107">
        <v>42909</v>
      </c>
      <c r="E5122" s="107">
        <v>42916</v>
      </c>
      <c r="F5122" s="108">
        <v>42936</v>
      </c>
      <c r="G5122" s="109">
        <v>36000</v>
      </c>
      <c r="H5122" s="109">
        <v>26.63</v>
      </c>
      <c r="I5122" s="109">
        <v>0</v>
      </c>
      <c r="J5122" s="109">
        <f t="shared" si="79"/>
        <v>36026.629999999997</v>
      </c>
    </row>
    <row r="5123" spans="1:10" s="102" customFormat="1" ht="18" customHeight="1" x14ac:dyDescent="0.2">
      <c r="A5123" s="106" t="s">
        <v>170</v>
      </c>
      <c r="B5123" s="106" t="s">
        <v>13</v>
      </c>
      <c r="C5123" s="107">
        <v>21122</v>
      </c>
      <c r="D5123" s="107">
        <v>42909</v>
      </c>
      <c r="E5123" s="107">
        <v>42916</v>
      </c>
      <c r="F5123" s="108">
        <v>42936</v>
      </c>
      <c r="G5123" s="109">
        <v>36000</v>
      </c>
      <c r="H5123" s="109">
        <v>26.63</v>
      </c>
      <c r="I5123" s="109">
        <v>0</v>
      </c>
      <c r="J5123" s="109">
        <f t="shared" si="79"/>
        <v>36026.629999999997</v>
      </c>
    </row>
    <row r="5124" spans="1:10" s="102" customFormat="1" ht="18" customHeight="1" x14ac:dyDescent="0.2">
      <c r="A5124" s="106" t="s">
        <v>32</v>
      </c>
      <c r="B5124" s="106" t="s">
        <v>13</v>
      </c>
      <c r="C5124" s="107">
        <v>17884</v>
      </c>
      <c r="D5124" s="107">
        <v>42912</v>
      </c>
      <c r="E5124" s="107">
        <v>42923</v>
      </c>
      <c r="F5124" s="108">
        <v>42956</v>
      </c>
      <c r="G5124" s="109">
        <v>28500</v>
      </c>
      <c r="H5124" s="109">
        <v>34.36</v>
      </c>
      <c r="I5124" s="109">
        <v>0</v>
      </c>
      <c r="J5124" s="109">
        <f t="shared" si="79"/>
        <v>28534.36</v>
      </c>
    </row>
    <row r="5125" spans="1:10" s="102" customFormat="1" ht="18" customHeight="1" x14ac:dyDescent="0.2">
      <c r="A5125" s="106" t="s">
        <v>32</v>
      </c>
      <c r="B5125" s="106" t="s">
        <v>13</v>
      </c>
      <c r="C5125" s="107">
        <v>12664</v>
      </c>
      <c r="D5125" s="107">
        <v>43361</v>
      </c>
      <c r="E5125" s="107">
        <v>43368</v>
      </c>
      <c r="F5125" s="108">
        <v>43389</v>
      </c>
      <c r="G5125" s="109">
        <v>12500</v>
      </c>
      <c r="H5125" s="109">
        <v>9.59</v>
      </c>
      <c r="I5125" s="109">
        <v>0</v>
      </c>
      <c r="J5125" s="109">
        <f t="shared" si="79"/>
        <v>12509.59</v>
      </c>
    </row>
    <row r="5126" spans="1:10" s="102" customFormat="1" ht="18" customHeight="1" x14ac:dyDescent="0.2">
      <c r="A5126" s="106" t="s">
        <v>32</v>
      </c>
      <c r="B5126" s="106" t="s">
        <v>17</v>
      </c>
      <c r="C5126" s="107">
        <v>9559</v>
      </c>
      <c r="D5126" s="107">
        <v>42113</v>
      </c>
      <c r="E5126" s="107">
        <v>42138</v>
      </c>
      <c r="F5126" s="108">
        <v>42159</v>
      </c>
      <c r="G5126" s="109">
        <v>21500</v>
      </c>
      <c r="H5126" s="109">
        <v>27.47</v>
      </c>
      <c r="I5126" s="109">
        <v>0</v>
      </c>
      <c r="J5126" s="109">
        <f t="shared" si="79"/>
        <v>21527.47</v>
      </c>
    </row>
    <row r="5127" spans="1:10" s="102" customFormat="1" ht="18" customHeight="1" x14ac:dyDescent="0.2">
      <c r="A5127" s="106" t="s">
        <v>32</v>
      </c>
      <c r="B5127" s="106" t="s">
        <v>13</v>
      </c>
      <c r="C5127" s="107">
        <v>10381</v>
      </c>
      <c r="D5127" s="107">
        <v>43069</v>
      </c>
      <c r="E5127" s="107">
        <v>43080</v>
      </c>
      <c r="F5127" s="108">
        <v>43115</v>
      </c>
      <c r="G5127" s="109">
        <v>17000</v>
      </c>
      <c r="H5127" s="109">
        <v>21.42</v>
      </c>
      <c r="I5127" s="109">
        <v>0</v>
      </c>
      <c r="J5127" s="109">
        <f t="shared" si="79"/>
        <v>17021.419999999998</v>
      </c>
    </row>
    <row r="5128" spans="1:10" s="102" customFormat="1" ht="18" customHeight="1" x14ac:dyDescent="0.2">
      <c r="A5128" s="106" t="s">
        <v>32</v>
      </c>
      <c r="B5128" s="106" t="s">
        <v>13</v>
      </c>
      <c r="C5128" s="107">
        <v>12561</v>
      </c>
      <c r="D5128" s="107">
        <v>43312</v>
      </c>
      <c r="E5128" s="107">
        <v>43326</v>
      </c>
      <c r="F5128" s="108">
        <v>43336</v>
      </c>
      <c r="G5128" s="109">
        <v>15000</v>
      </c>
      <c r="H5128" s="109">
        <v>9.86</v>
      </c>
      <c r="I5128" s="109">
        <v>0</v>
      </c>
      <c r="J5128" s="109">
        <f t="shared" si="79"/>
        <v>15009.86</v>
      </c>
    </row>
    <row r="5129" spans="1:10" s="102" customFormat="1" ht="18" customHeight="1" x14ac:dyDescent="0.2">
      <c r="A5129" s="106" t="s">
        <v>32</v>
      </c>
      <c r="B5129" s="106" t="s">
        <v>17</v>
      </c>
      <c r="C5129" s="107">
        <v>10585</v>
      </c>
      <c r="D5129" s="107">
        <v>42952</v>
      </c>
      <c r="E5129" s="107">
        <v>42963</v>
      </c>
      <c r="F5129" s="108">
        <v>42984</v>
      </c>
      <c r="G5129" s="109">
        <v>10500</v>
      </c>
      <c r="H5129" s="109">
        <v>8.0500000000000007</v>
      </c>
      <c r="I5129" s="109">
        <v>0</v>
      </c>
      <c r="J5129" s="109">
        <f t="shared" ref="J5129:J5192" si="80">+G5129+H5129+I5129</f>
        <v>10508.05</v>
      </c>
    </row>
    <row r="5130" spans="1:10" s="102" customFormat="1" ht="18" customHeight="1" x14ac:dyDescent="0.2">
      <c r="A5130" s="106" t="s">
        <v>31</v>
      </c>
      <c r="B5130" s="106" t="s">
        <v>13</v>
      </c>
      <c r="C5130" s="107">
        <v>21677</v>
      </c>
      <c r="D5130" s="107">
        <v>42378</v>
      </c>
      <c r="E5130" s="107">
        <v>42382</v>
      </c>
      <c r="F5130" s="108">
        <v>42401</v>
      </c>
      <c r="G5130" s="109">
        <v>34000</v>
      </c>
      <c r="H5130" s="109">
        <v>21.72</v>
      </c>
      <c r="I5130" s="109">
        <v>0</v>
      </c>
      <c r="J5130" s="109">
        <f t="shared" si="80"/>
        <v>34021.72</v>
      </c>
    </row>
    <row r="5131" spans="1:10" s="102" customFormat="1" ht="18" customHeight="1" x14ac:dyDescent="0.2">
      <c r="A5131" s="106" t="s">
        <v>32</v>
      </c>
      <c r="B5131" s="106" t="s">
        <v>13</v>
      </c>
      <c r="C5131" s="107">
        <v>11241</v>
      </c>
      <c r="D5131" s="107">
        <v>43363</v>
      </c>
      <c r="E5131" s="107">
        <v>43367</v>
      </c>
      <c r="F5131" s="108">
        <v>43376</v>
      </c>
      <c r="G5131" s="109">
        <v>18000</v>
      </c>
      <c r="H5131" s="109">
        <v>6.41</v>
      </c>
      <c r="I5131" s="109">
        <v>0</v>
      </c>
      <c r="J5131" s="109">
        <f t="shared" si="80"/>
        <v>18006.41</v>
      </c>
    </row>
    <row r="5132" spans="1:10" s="102" customFormat="1" ht="18" customHeight="1" x14ac:dyDescent="0.2">
      <c r="A5132" s="106" t="s">
        <v>32</v>
      </c>
      <c r="B5132" s="106" t="s">
        <v>13</v>
      </c>
      <c r="C5132" s="107">
        <v>15508</v>
      </c>
      <c r="D5132" s="107">
        <v>42329</v>
      </c>
      <c r="E5132" s="107">
        <v>42342</v>
      </c>
      <c r="F5132" s="108">
        <v>42352</v>
      </c>
      <c r="G5132" s="109">
        <v>16500</v>
      </c>
      <c r="H5132" s="109">
        <v>10.54</v>
      </c>
      <c r="I5132" s="109">
        <v>0</v>
      </c>
      <c r="J5132" s="109">
        <f t="shared" si="80"/>
        <v>16510.54</v>
      </c>
    </row>
    <row r="5133" spans="1:10" s="102" customFormat="1" ht="18" customHeight="1" x14ac:dyDescent="0.2">
      <c r="A5133" s="106" t="s">
        <v>32</v>
      </c>
      <c r="B5133" s="106" t="s">
        <v>13</v>
      </c>
      <c r="C5133" s="107">
        <v>17439</v>
      </c>
      <c r="D5133" s="107">
        <v>41943</v>
      </c>
      <c r="E5133" s="107">
        <v>41948</v>
      </c>
      <c r="F5133" s="108">
        <v>41988</v>
      </c>
      <c r="G5133" s="109">
        <v>23000</v>
      </c>
      <c r="H5133" s="109">
        <v>28.76</v>
      </c>
      <c r="I5133" s="109">
        <v>0</v>
      </c>
      <c r="J5133" s="109">
        <f t="shared" si="80"/>
        <v>23028.76</v>
      </c>
    </row>
    <row r="5134" spans="1:10" s="102" customFormat="1" ht="18" customHeight="1" x14ac:dyDescent="0.2">
      <c r="A5134" s="106" t="s">
        <v>32</v>
      </c>
      <c r="B5134" s="106" t="s">
        <v>13</v>
      </c>
      <c r="C5134" s="107">
        <v>14139</v>
      </c>
      <c r="D5134" s="107">
        <v>41968</v>
      </c>
      <c r="E5134" s="107">
        <v>41978</v>
      </c>
      <c r="F5134" s="108">
        <v>41995</v>
      </c>
      <c r="G5134" s="109">
        <v>13000</v>
      </c>
      <c r="H5134" s="109">
        <v>9.75</v>
      </c>
      <c r="I5134" s="109">
        <v>0</v>
      </c>
      <c r="J5134" s="109">
        <f t="shared" si="80"/>
        <v>13009.75</v>
      </c>
    </row>
    <row r="5135" spans="1:10" s="102" customFormat="1" ht="18" customHeight="1" x14ac:dyDescent="0.2">
      <c r="A5135" s="106" t="s">
        <v>31</v>
      </c>
      <c r="B5135" s="106" t="s">
        <v>13</v>
      </c>
      <c r="C5135" s="107">
        <v>21947</v>
      </c>
      <c r="D5135" s="107">
        <v>42589</v>
      </c>
      <c r="E5135" s="107">
        <v>42594</v>
      </c>
      <c r="F5135" s="108">
        <v>42629</v>
      </c>
      <c r="G5135" s="109">
        <v>40000</v>
      </c>
      <c r="H5135" s="109">
        <v>43.83</v>
      </c>
      <c r="I5135" s="109">
        <v>0</v>
      </c>
      <c r="J5135" s="109">
        <f t="shared" si="80"/>
        <v>40043.83</v>
      </c>
    </row>
    <row r="5136" spans="1:10" s="102" customFormat="1" ht="18" customHeight="1" x14ac:dyDescent="0.2">
      <c r="A5136" s="106" t="s">
        <v>33</v>
      </c>
      <c r="B5136" s="106" t="s">
        <v>13</v>
      </c>
      <c r="C5136" s="107">
        <v>21947</v>
      </c>
      <c r="D5136" s="107">
        <v>42589</v>
      </c>
      <c r="E5136" s="107">
        <v>42594</v>
      </c>
      <c r="F5136" s="108">
        <v>42629</v>
      </c>
      <c r="G5136" s="109">
        <v>40000</v>
      </c>
      <c r="H5136" s="109">
        <v>43.83</v>
      </c>
      <c r="I5136" s="109">
        <v>0</v>
      </c>
      <c r="J5136" s="109">
        <f t="shared" si="80"/>
        <v>40043.83</v>
      </c>
    </row>
    <row r="5137" spans="1:10" s="102" customFormat="1" ht="18" customHeight="1" x14ac:dyDescent="0.2">
      <c r="A5137" s="106" t="s">
        <v>32</v>
      </c>
      <c r="B5137" s="106" t="s">
        <v>13</v>
      </c>
      <c r="C5137" s="107">
        <v>19449</v>
      </c>
      <c r="D5137" s="107">
        <v>42465</v>
      </c>
      <c r="E5137" s="107">
        <v>42467</v>
      </c>
      <c r="F5137" s="108">
        <v>42481</v>
      </c>
      <c r="G5137" s="109">
        <v>27000</v>
      </c>
      <c r="H5137" s="109">
        <v>11.84</v>
      </c>
      <c r="I5137" s="109">
        <v>0</v>
      </c>
      <c r="J5137" s="109">
        <f t="shared" si="80"/>
        <v>27011.84</v>
      </c>
    </row>
    <row r="5138" spans="1:10" s="102" customFormat="1" ht="18" customHeight="1" x14ac:dyDescent="0.2">
      <c r="A5138" s="106" t="s">
        <v>41</v>
      </c>
      <c r="B5138" s="106" t="s">
        <v>13</v>
      </c>
      <c r="C5138" s="107">
        <v>19449</v>
      </c>
      <c r="D5138" s="107">
        <v>42465</v>
      </c>
      <c r="E5138" s="107">
        <v>42467</v>
      </c>
      <c r="F5138" s="108">
        <v>42481</v>
      </c>
      <c r="G5138" s="109">
        <v>27000</v>
      </c>
      <c r="H5138" s="109">
        <v>11.84</v>
      </c>
      <c r="I5138" s="109">
        <v>0</v>
      </c>
      <c r="J5138" s="109">
        <f t="shared" si="80"/>
        <v>27011.84</v>
      </c>
    </row>
    <row r="5139" spans="1:10" s="102" customFormat="1" ht="18" customHeight="1" x14ac:dyDescent="0.2">
      <c r="A5139" s="106" t="s">
        <v>35</v>
      </c>
      <c r="B5139" s="106" t="s">
        <v>13</v>
      </c>
      <c r="C5139" s="107">
        <v>19449</v>
      </c>
      <c r="D5139" s="107">
        <v>42465</v>
      </c>
      <c r="E5139" s="107">
        <v>42467</v>
      </c>
      <c r="F5139" s="108">
        <v>42481</v>
      </c>
      <c r="G5139" s="109">
        <v>27000</v>
      </c>
      <c r="H5139" s="109">
        <v>11.84</v>
      </c>
      <c r="I5139" s="109">
        <v>0</v>
      </c>
      <c r="J5139" s="109">
        <f t="shared" si="80"/>
        <v>27011.84</v>
      </c>
    </row>
    <row r="5140" spans="1:10" s="102" customFormat="1" ht="18" customHeight="1" x14ac:dyDescent="0.2">
      <c r="A5140" s="106" t="s">
        <v>42</v>
      </c>
      <c r="B5140" s="106" t="s">
        <v>13</v>
      </c>
      <c r="C5140" s="107">
        <v>19449</v>
      </c>
      <c r="D5140" s="107">
        <v>42465</v>
      </c>
      <c r="E5140" s="107">
        <v>42467</v>
      </c>
      <c r="F5140" s="108">
        <v>42481</v>
      </c>
      <c r="G5140" s="109">
        <v>27000</v>
      </c>
      <c r="H5140" s="109">
        <v>11.84</v>
      </c>
      <c r="I5140" s="109">
        <v>0</v>
      </c>
      <c r="J5140" s="109">
        <f t="shared" si="80"/>
        <v>27011.84</v>
      </c>
    </row>
    <row r="5141" spans="1:10" s="102" customFormat="1" ht="18" customHeight="1" x14ac:dyDescent="0.2">
      <c r="A5141" s="106" t="s">
        <v>31</v>
      </c>
      <c r="B5141" s="106" t="s">
        <v>17</v>
      </c>
      <c r="C5141" s="107">
        <v>23764</v>
      </c>
      <c r="D5141" s="107">
        <v>41881</v>
      </c>
      <c r="E5141" s="107">
        <v>41884</v>
      </c>
      <c r="F5141" s="108">
        <v>41908</v>
      </c>
      <c r="G5141" s="109">
        <v>55000</v>
      </c>
      <c r="H5141" s="109">
        <v>41.24</v>
      </c>
      <c r="I5141" s="109">
        <v>0</v>
      </c>
      <c r="J5141" s="109">
        <f t="shared" si="80"/>
        <v>55041.24</v>
      </c>
    </row>
    <row r="5142" spans="1:10" s="102" customFormat="1" ht="18" customHeight="1" x14ac:dyDescent="0.2">
      <c r="A5142" s="106" t="s">
        <v>33</v>
      </c>
      <c r="B5142" s="106" t="s">
        <v>17</v>
      </c>
      <c r="C5142" s="107">
        <v>23764</v>
      </c>
      <c r="D5142" s="107">
        <v>41881</v>
      </c>
      <c r="E5142" s="107">
        <v>41884</v>
      </c>
      <c r="F5142" s="108">
        <v>41908</v>
      </c>
      <c r="G5142" s="109">
        <v>55000</v>
      </c>
      <c r="H5142" s="109">
        <v>41.24</v>
      </c>
      <c r="I5142" s="109">
        <v>0</v>
      </c>
      <c r="J5142" s="109">
        <f t="shared" si="80"/>
        <v>55041.24</v>
      </c>
    </row>
    <row r="5143" spans="1:10" s="102" customFormat="1" ht="18" customHeight="1" x14ac:dyDescent="0.2">
      <c r="A5143" s="106" t="s">
        <v>31</v>
      </c>
      <c r="B5143" s="106" t="s">
        <v>13</v>
      </c>
      <c r="C5143" s="107">
        <v>22160</v>
      </c>
      <c r="D5143" s="107">
        <v>42438</v>
      </c>
      <c r="E5143" s="107">
        <v>42439</v>
      </c>
      <c r="F5143" s="108">
        <v>42465</v>
      </c>
      <c r="G5143" s="109">
        <v>25000</v>
      </c>
      <c r="H5143" s="109">
        <v>18.489999999999998</v>
      </c>
      <c r="I5143" s="109">
        <v>0</v>
      </c>
      <c r="J5143" s="109">
        <f t="shared" si="80"/>
        <v>25018.49</v>
      </c>
    </row>
    <row r="5144" spans="1:10" s="102" customFormat="1" ht="18" customHeight="1" x14ac:dyDescent="0.2">
      <c r="A5144" s="106" t="s">
        <v>33</v>
      </c>
      <c r="B5144" s="106" t="s">
        <v>13</v>
      </c>
      <c r="C5144" s="107">
        <v>22160</v>
      </c>
      <c r="D5144" s="107">
        <v>42438</v>
      </c>
      <c r="E5144" s="107">
        <v>42439</v>
      </c>
      <c r="F5144" s="108">
        <v>42465</v>
      </c>
      <c r="G5144" s="109">
        <v>25000</v>
      </c>
      <c r="H5144" s="109">
        <v>18.489999999999998</v>
      </c>
      <c r="I5144" s="109">
        <v>0</v>
      </c>
      <c r="J5144" s="109">
        <f t="shared" si="80"/>
        <v>25018.49</v>
      </c>
    </row>
    <row r="5145" spans="1:10" s="102" customFormat="1" ht="18" customHeight="1" x14ac:dyDescent="0.2">
      <c r="A5145" s="106" t="s">
        <v>170</v>
      </c>
      <c r="B5145" s="106" t="s">
        <v>13</v>
      </c>
      <c r="C5145" s="107">
        <v>22160</v>
      </c>
      <c r="D5145" s="107">
        <v>42438</v>
      </c>
      <c r="E5145" s="107">
        <v>42439</v>
      </c>
      <c r="F5145" s="108">
        <v>42465</v>
      </c>
      <c r="G5145" s="109">
        <v>50000</v>
      </c>
      <c r="H5145" s="109">
        <v>36.99</v>
      </c>
      <c r="I5145" s="109">
        <v>0</v>
      </c>
      <c r="J5145" s="109">
        <f t="shared" si="80"/>
        <v>50036.99</v>
      </c>
    </row>
    <row r="5146" spans="1:10" s="102" customFormat="1" ht="18" customHeight="1" x14ac:dyDescent="0.2">
      <c r="A5146" s="106" t="s">
        <v>40</v>
      </c>
      <c r="B5146" s="106" t="s">
        <v>17</v>
      </c>
      <c r="C5146" s="107">
        <v>41743</v>
      </c>
      <c r="D5146" s="107">
        <v>41883</v>
      </c>
      <c r="E5146" s="107">
        <v>41898</v>
      </c>
      <c r="F5146" s="108">
        <v>41898</v>
      </c>
      <c r="G5146" s="109">
        <v>10000</v>
      </c>
      <c r="H5146" s="109">
        <v>4.16</v>
      </c>
      <c r="I5146" s="109">
        <v>0</v>
      </c>
      <c r="J5146" s="109">
        <f t="shared" si="80"/>
        <v>10004.16</v>
      </c>
    </row>
    <row r="5147" spans="1:10" s="102" customFormat="1" ht="18" customHeight="1" x14ac:dyDescent="0.2">
      <c r="A5147" s="106" t="s">
        <v>32</v>
      </c>
      <c r="B5147" s="106" t="s">
        <v>17</v>
      </c>
      <c r="C5147" s="107">
        <v>13787</v>
      </c>
      <c r="D5147" s="107">
        <v>42193</v>
      </c>
      <c r="E5147" s="107">
        <v>42198</v>
      </c>
      <c r="F5147" s="108">
        <v>42242</v>
      </c>
      <c r="G5147" s="109">
        <v>14000</v>
      </c>
      <c r="H5147" s="109">
        <v>19.04</v>
      </c>
      <c r="I5147" s="109">
        <v>0</v>
      </c>
      <c r="J5147" s="109">
        <f t="shared" si="80"/>
        <v>14019.04</v>
      </c>
    </row>
    <row r="5148" spans="1:10" s="102" customFormat="1" ht="18" customHeight="1" x14ac:dyDescent="0.2">
      <c r="A5148" s="106" t="s">
        <v>32</v>
      </c>
      <c r="B5148" s="106" t="s">
        <v>13</v>
      </c>
      <c r="C5148" s="107">
        <v>13065</v>
      </c>
      <c r="D5148" s="107">
        <v>42560</v>
      </c>
      <c r="E5148" s="107">
        <v>42563</v>
      </c>
      <c r="F5148" s="108">
        <v>42594</v>
      </c>
      <c r="G5148" s="109">
        <v>26000</v>
      </c>
      <c r="H5148" s="109">
        <v>24.22</v>
      </c>
      <c r="I5148" s="109">
        <v>0</v>
      </c>
      <c r="J5148" s="109">
        <f t="shared" si="80"/>
        <v>26024.22</v>
      </c>
    </row>
    <row r="5149" spans="1:10" s="102" customFormat="1" ht="18" customHeight="1" x14ac:dyDescent="0.2">
      <c r="A5149" s="106" t="s">
        <v>32</v>
      </c>
      <c r="B5149" s="106" t="s">
        <v>13</v>
      </c>
      <c r="C5149" s="107">
        <v>7658</v>
      </c>
      <c r="D5149" s="107">
        <v>41705</v>
      </c>
      <c r="E5149" s="107">
        <v>41724</v>
      </c>
      <c r="F5149" s="108">
        <v>41757</v>
      </c>
      <c r="G5149" s="109">
        <v>20500</v>
      </c>
      <c r="H5149" s="109">
        <v>29.61</v>
      </c>
      <c r="I5149" s="109">
        <v>0</v>
      </c>
      <c r="J5149" s="109">
        <f t="shared" si="80"/>
        <v>20529.61</v>
      </c>
    </row>
    <row r="5150" spans="1:10" s="102" customFormat="1" ht="18" customHeight="1" x14ac:dyDescent="0.2">
      <c r="A5150" s="106" t="s">
        <v>32</v>
      </c>
      <c r="B5150" s="106" t="s">
        <v>17</v>
      </c>
      <c r="C5150" s="107">
        <v>13146</v>
      </c>
      <c r="D5150" s="107">
        <v>42173</v>
      </c>
      <c r="E5150" s="107">
        <v>42178</v>
      </c>
      <c r="F5150" s="108">
        <v>42282</v>
      </c>
      <c r="G5150" s="109">
        <v>17500</v>
      </c>
      <c r="H5150" s="109">
        <v>48.62</v>
      </c>
      <c r="I5150" s="109">
        <v>0</v>
      </c>
      <c r="J5150" s="109">
        <f t="shared" si="80"/>
        <v>17548.62</v>
      </c>
    </row>
    <row r="5151" spans="1:10" s="102" customFormat="1" ht="18" customHeight="1" x14ac:dyDescent="0.2">
      <c r="A5151" s="106" t="s">
        <v>32</v>
      </c>
      <c r="B5151" s="106" t="s">
        <v>13</v>
      </c>
      <c r="C5151" s="107">
        <v>15298</v>
      </c>
      <c r="D5151" s="107">
        <v>43365</v>
      </c>
      <c r="E5151" s="107">
        <v>43368</v>
      </c>
      <c r="F5151" s="108">
        <v>43388</v>
      </c>
      <c r="G5151" s="109">
        <v>43000</v>
      </c>
      <c r="H5151" s="109">
        <v>27.1</v>
      </c>
      <c r="I5151" s="109">
        <v>0</v>
      </c>
      <c r="J5151" s="109">
        <f t="shared" si="80"/>
        <v>43027.1</v>
      </c>
    </row>
    <row r="5152" spans="1:10" s="102" customFormat="1" ht="18" customHeight="1" x14ac:dyDescent="0.2">
      <c r="A5152" s="106" t="s">
        <v>31</v>
      </c>
      <c r="B5152" s="106" t="s">
        <v>17</v>
      </c>
      <c r="C5152" s="107">
        <v>18597</v>
      </c>
      <c r="D5152" s="107">
        <v>42606</v>
      </c>
      <c r="E5152" s="107">
        <v>42606</v>
      </c>
      <c r="F5152" s="108">
        <v>42615</v>
      </c>
      <c r="G5152" s="109">
        <v>41000</v>
      </c>
      <c r="H5152" s="109">
        <v>0</v>
      </c>
      <c r="I5152" s="109">
        <v>0</v>
      </c>
      <c r="J5152" s="109">
        <f t="shared" si="80"/>
        <v>41000</v>
      </c>
    </row>
    <row r="5153" spans="1:10" s="102" customFormat="1" ht="18" customHeight="1" x14ac:dyDescent="0.2">
      <c r="A5153" s="106" t="s">
        <v>33</v>
      </c>
      <c r="B5153" s="106" t="s">
        <v>17</v>
      </c>
      <c r="C5153" s="107">
        <v>18597</v>
      </c>
      <c r="D5153" s="107">
        <v>42606</v>
      </c>
      <c r="E5153" s="107">
        <v>42606</v>
      </c>
      <c r="F5153" s="108">
        <v>42615</v>
      </c>
      <c r="G5153" s="109">
        <v>41000</v>
      </c>
      <c r="H5153" s="109">
        <v>0</v>
      </c>
      <c r="I5153" s="109">
        <v>0</v>
      </c>
      <c r="J5153" s="109">
        <f t="shared" si="80"/>
        <v>41000</v>
      </c>
    </row>
    <row r="5154" spans="1:10" s="102" customFormat="1" ht="18" customHeight="1" x14ac:dyDescent="0.2">
      <c r="A5154" s="106" t="s">
        <v>170</v>
      </c>
      <c r="B5154" s="106" t="s">
        <v>17</v>
      </c>
      <c r="C5154" s="107">
        <v>18597</v>
      </c>
      <c r="D5154" s="107">
        <v>42606</v>
      </c>
      <c r="E5154" s="107">
        <v>42606</v>
      </c>
      <c r="F5154" s="108">
        <v>42615</v>
      </c>
      <c r="G5154" s="109">
        <v>123000</v>
      </c>
      <c r="H5154" s="109">
        <v>0</v>
      </c>
      <c r="I5154" s="109">
        <v>0</v>
      </c>
      <c r="J5154" s="109">
        <f t="shared" si="80"/>
        <v>123000</v>
      </c>
    </row>
    <row r="5155" spans="1:10" s="102" customFormat="1" ht="18" customHeight="1" x14ac:dyDescent="0.2">
      <c r="A5155" s="106" t="s">
        <v>32</v>
      </c>
      <c r="B5155" s="106" t="s">
        <v>17</v>
      </c>
      <c r="C5155" s="107">
        <v>14205</v>
      </c>
      <c r="D5155" s="107">
        <v>42789</v>
      </c>
      <c r="E5155" s="107">
        <v>42793</v>
      </c>
      <c r="F5155" s="108">
        <v>42809</v>
      </c>
      <c r="G5155" s="109">
        <v>31000</v>
      </c>
      <c r="H5155" s="109">
        <v>16.989999999999998</v>
      </c>
      <c r="I5155" s="109">
        <v>0</v>
      </c>
      <c r="J5155" s="109">
        <f t="shared" si="80"/>
        <v>31016.99</v>
      </c>
    </row>
    <row r="5156" spans="1:10" s="102" customFormat="1" ht="18" customHeight="1" x14ac:dyDescent="0.2">
      <c r="A5156" s="106" t="s">
        <v>32</v>
      </c>
      <c r="B5156" s="106" t="s">
        <v>13</v>
      </c>
      <c r="C5156" s="107">
        <v>11392</v>
      </c>
      <c r="D5156" s="107">
        <v>41920</v>
      </c>
      <c r="E5156" s="107">
        <v>41925</v>
      </c>
      <c r="F5156" s="108">
        <v>41961</v>
      </c>
      <c r="G5156" s="109">
        <v>15500</v>
      </c>
      <c r="H5156" s="109">
        <v>17.649999999999999</v>
      </c>
      <c r="I5156" s="109">
        <v>0</v>
      </c>
      <c r="J5156" s="109">
        <f t="shared" si="80"/>
        <v>15517.65</v>
      </c>
    </row>
    <row r="5157" spans="1:10" s="102" customFormat="1" ht="18" customHeight="1" x14ac:dyDescent="0.2">
      <c r="A5157" s="106" t="s">
        <v>31</v>
      </c>
      <c r="B5157" s="106" t="s">
        <v>13</v>
      </c>
      <c r="C5157" s="107">
        <v>27328</v>
      </c>
      <c r="D5157" s="107">
        <v>43317</v>
      </c>
      <c r="E5157" s="107">
        <v>43319</v>
      </c>
      <c r="F5157" s="108">
        <v>43326</v>
      </c>
      <c r="G5157" s="109">
        <v>51000</v>
      </c>
      <c r="H5157" s="109">
        <v>12.58</v>
      </c>
      <c r="I5157" s="109">
        <v>0</v>
      </c>
      <c r="J5157" s="109">
        <f t="shared" si="80"/>
        <v>51012.58</v>
      </c>
    </row>
    <row r="5158" spans="1:10" s="102" customFormat="1" ht="18" customHeight="1" x14ac:dyDescent="0.2">
      <c r="A5158" s="106" t="s">
        <v>170</v>
      </c>
      <c r="B5158" s="106" t="s">
        <v>13</v>
      </c>
      <c r="C5158" s="107">
        <v>27328</v>
      </c>
      <c r="D5158" s="107">
        <v>43317</v>
      </c>
      <c r="E5158" s="107">
        <v>43319</v>
      </c>
      <c r="F5158" s="108">
        <v>43326</v>
      </c>
      <c r="G5158" s="109">
        <v>102000</v>
      </c>
      <c r="H5158" s="109">
        <v>25.15</v>
      </c>
      <c r="I5158" s="109">
        <v>0</v>
      </c>
      <c r="J5158" s="109">
        <f t="shared" si="80"/>
        <v>102025.15</v>
      </c>
    </row>
    <row r="5159" spans="1:10" s="102" customFormat="1" ht="18" customHeight="1" x14ac:dyDescent="0.2">
      <c r="A5159" s="106" t="s">
        <v>31</v>
      </c>
      <c r="B5159" s="106" t="s">
        <v>13</v>
      </c>
      <c r="C5159" s="107">
        <v>19596</v>
      </c>
      <c r="D5159" s="107">
        <v>41743</v>
      </c>
      <c r="E5159" s="107">
        <v>41760</v>
      </c>
      <c r="F5159" s="108">
        <v>41802</v>
      </c>
      <c r="G5159" s="109">
        <v>82000</v>
      </c>
      <c r="H5159" s="109">
        <v>134.38999999999999</v>
      </c>
      <c r="I5159" s="109">
        <v>0</v>
      </c>
      <c r="J5159" s="109">
        <f t="shared" si="80"/>
        <v>82134.39</v>
      </c>
    </row>
    <row r="5160" spans="1:10" s="102" customFormat="1" ht="18" customHeight="1" x14ac:dyDescent="0.2">
      <c r="A5160" s="106" t="s">
        <v>31</v>
      </c>
      <c r="B5160" s="106" t="s">
        <v>13</v>
      </c>
      <c r="C5160" s="107">
        <v>15794</v>
      </c>
      <c r="D5160" s="107">
        <v>42207</v>
      </c>
      <c r="E5160" s="107">
        <v>42212</v>
      </c>
      <c r="F5160" s="108">
        <v>42228</v>
      </c>
      <c r="G5160" s="109">
        <v>35000</v>
      </c>
      <c r="H5160" s="109">
        <v>20.41</v>
      </c>
      <c r="I5160" s="109">
        <v>0</v>
      </c>
      <c r="J5160" s="109">
        <f t="shared" si="80"/>
        <v>35020.410000000003</v>
      </c>
    </row>
    <row r="5161" spans="1:10" s="102" customFormat="1" ht="18" customHeight="1" x14ac:dyDescent="0.2">
      <c r="A5161" s="106" t="s">
        <v>32</v>
      </c>
      <c r="B5161" s="106" t="s">
        <v>17</v>
      </c>
      <c r="C5161" s="107">
        <v>14374</v>
      </c>
      <c r="D5161" s="107">
        <v>42764</v>
      </c>
      <c r="E5161" s="107">
        <v>42775</v>
      </c>
      <c r="F5161" s="108">
        <v>42804</v>
      </c>
      <c r="G5161" s="109">
        <v>23000</v>
      </c>
      <c r="H5161" s="109">
        <v>25.21</v>
      </c>
      <c r="I5161" s="109">
        <v>0</v>
      </c>
      <c r="J5161" s="109">
        <f t="shared" si="80"/>
        <v>23025.21</v>
      </c>
    </row>
    <row r="5162" spans="1:10" s="102" customFormat="1" ht="18" customHeight="1" x14ac:dyDescent="0.2">
      <c r="A5162" s="106" t="s">
        <v>32</v>
      </c>
      <c r="B5162" s="106" t="s">
        <v>17</v>
      </c>
      <c r="C5162" s="107">
        <v>11185</v>
      </c>
      <c r="D5162" s="107">
        <v>42012</v>
      </c>
      <c r="E5162" s="107">
        <v>42069</v>
      </c>
      <c r="F5162" s="108">
        <v>42109</v>
      </c>
      <c r="G5162" s="109">
        <v>26000</v>
      </c>
      <c r="H5162" s="109">
        <v>70.06</v>
      </c>
      <c r="I5162" s="109">
        <v>0</v>
      </c>
      <c r="J5162" s="109">
        <f t="shared" si="80"/>
        <v>26070.06</v>
      </c>
    </row>
    <row r="5163" spans="1:10" s="102" customFormat="1" ht="18" customHeight="1" x14ac:dyDescent="0.2">
      <c r="A5163" s="106" t="s">
        <v>32</v>
      </c>
      <c r="B5163" s="106" t="s">
        <v>13</v>
      </c>
      <c r="C5163" s="107">
        <v>21284</v>
      </c>
      <c r="D5163" s="107">
        <v>42712</v>
      </c>
      <c r="E5163" s="107">
        <v>42717</v>
      </c>
      <c r="F5163" s="108">
        <v>42726</v>
      </c>
      <c r="G5163" s="109">
        <v>64000</v>
      </c>
      <c r="H5163" s="109">
        <v>24.55</v>
      </c>
      <c r="I5163" s="109">
        <v>0</v>
      </c>
      <c r="J5163" s="109">
        <f t="shared" si="80"/>
        <v>64024.55</v>
      </c>
    </row>
    <row r="5164" spans="1:10" s="102" customFormat="1" ht="18" customHeight="1" x14ac:dyDescent="0.2">
      <c r="A5164" s="106" t="s">
        <v>35</v>
      </c>
      <c r="B5164" s="106" t="s">
        <v>13</v>
      </c>
      <c r="C5164" s="107">
        <v>21284</v>
      </c>
      <c r="D5164" s="107">
        <v>42712</v>
      </c>
      <c r="E5164" s="107">
        <v>42717</v>
      </c>
      <c r="F5164" s="108">
        <v>42726</v>
      </c>
      <c r="G5164" s="109">
        <v>64000</v>
      </c>
      <c r="H5164" s="109">
        <v>24.55</v>
      </c>
      <c r="I5164" s="109">
        <v>0</v>
      </c>
      <c r="J5164" s="109">
        <f t="shared" si="80"/>
        <v>64024.55</v>
      </c>
    </row>
    <row r="5165" spans="1:10" s="102" customFormat="1" ht="18" customHeight="1" x14ac:dyDescent="0.2">
      <c r="A5165" s="106" t="s">
        <v>39</v>
      </c>
      <c r="B5165" s="106" t="s">
        <v>13</v>
      </c>
      <c r="C5165" s="107">
        <v>21284</v>
      </c>
      <c r="D5165" s="107">
        <v>42712</v>
      </c>
      <c r="E5165" s="107">
        <v>42717</v>
      </c>
      <c r="F5165" s="108">
        <v>42726</v>
      </c>
      <c r="G5165" s="109">
        <v>192000</v>
      </c>
      <c r="H5165" s="109">
        <v>73.64</v>
      </c>
      <c r="I5165" s="109">
        <v>0</v>
      </c>
      <c r="J5165" s="109">
        <f t="shared" si="80"/>
        <v>192073.64</v>
      </c>
    </row>
    <row r="5166" spans="1:10" s="102" customFormat="1" ht="18" customHeight="1" x14ac:dyDescent="0.2">
      <c r="A5166" s="106" t="s">
        <v>31</v>
      </c>
      <c r="B5166" s="106" t="s">
        <v>13</v>
      </c>
      <c r="C5166" s="107">
        <v>21004</v>
      </c>
      <c r="D5166" s="107">
        <v>42935</v>
      </c>
      <c r="E5166" s="107">
        <v>42937</v>
      </c>
      <c r="F5166" s="108">
        <v>42984</v>
      </c>
      <c r="G5166" s="109">
        <v>79000</v>
      </c>
      <c r="H5166" s="109">
        <v>106.05</v>
      </c>
      <c r="I5166" s="109">
        <v>0</v>
      </c>
      <c r="J5166" s="109">
        <f t="shared" si="80"/>
        <v>79106.05</v>
      </c>
    </row>
    <row r="5167" spans="1:10" s="102" customFormat="1" ht="18" customHeight="1" x14ac:dyDescent="0.2">
      <c r="A5167" s="106" t="s">
        <v>33</v>
      </c>
      <c r="B5167" s="106" t="s">
        <v>13</v>
      </c>
      <c r="C5167" s="107">
        <v>21004</v>
      </c>
      <c r="D5167" s="107">
        <v>42935</v>
      </c>
      <c r="E5167" s="107">
        <v>42937</v>
      </c>
      <c r="F5167" s="108">
        <v>42984</v>
      </c>
      <c r="G5167" s="109">
        <v>79000</v>
      </c>
      <c r="H5167" s="109">
        <v>106.05</v>
      </c>
      <c r="I5167" s="109">
        <v>0</v>
      </c>
      <c r="J5167" s="109">
        <f t="shared" si="80"/>
        <v>79106.05</v>
      </c>
    </row>
    <row r="5168" spans="1:10" s="102" customFormat="1" ht="18" customHeight="1" x14ac:dyDescent="0.2">
      <c r="A5168" s="106" t="s">
        <v>32</v>
      </c>
      <c r="B5168" s="106" t="s">
        <v>13</v>
      </c>
      <c r="C5168" s="107">
        <v>16598</v>
      </c>
      <c r="D5168" s="107">
        <v>43358</v>
      </c>
      <c r="E5168" s="107">
        <v>43383</v>
      </c>
      <c r="F5168" s="108">
        <v>43516</v>
      </c>
      <c r="G5168" s="109">
        <v>57000</v>
      </c>
      <c r="H5168" s="109">
        <v>246.74</v>
      </c>
      <c r="I5168" s="109">
        <v>0</v>
      </c>
      <c r="J5168" s="109">
        <f t="shared" si="80"/>
        <v>57246.74</v>
      </c>
    </row>
    <row r="5169" spans="1:10" s="102" customFormat="1" ht="18" customHeight="1" x14ac:dyDescent="0.2">
      <c r="A5169" s="106" t="s">
        <v>32</v>
      </c>
      <c r="B5169" s="106" t="s">
        <v>17</v>
      </c>
      <c r="C5169" s="107">
        <v>13810</v>
      </c>
      <c r="D5169" s="107">
        <v>42783</v>
      </c>
      <c r="E5169" s="107">
        <v>42787</v>
      </c>
      <c r="F5169" s="108">
        <v>42846</v>
      </c>
      <c r="G5169" s="109">
        <v>13500</v>
      </c>
      <c r="H5169" s="109">
        <v>23.32</v>
      </c>
      <c r="I5169" s="109">
        <v>0</v>
      </c>
      <c r="J5169" s="109">
        <f t="shared" si="80"/>
        <v>13523.32</v>
      </c>
    </row>
    <row r="5170" spans="1:10" s="102" customFormat="1" ht="18" customHeight="1" x14ac:dyDescent="0.2">
      <c r="A5170" s="106" t="s">
        <v>37</v>
      </c>
      <c r="B5170" s="106" t="s">
        <v>13</v>
      </c>
      <c r="C5170" s="107">
        <v>19426</v>
      </c>
      <c r="D5170" s="107">
        <v>41825</v>
      </c>
      <c r="E5170" s="107">
        <v>41855</v>
      </c>
      <c r="F5170" s="108">
        <v>41870</v>
      </c>
      <c r="G5170" s="109">
        <v>20000</v>
      </c>
      <c r="H5170" s="109">
        <v>25</v>
      </c>
      <c r="I5170" s="109">
        <v>0</v>
      </c>
      <c r="J5170" s="109">
        <f t="shared" si="80"/>
        <v>20025</v>
      </c>
    </row>
    <row r="5171" spans="1:10" s="102" customFormat="1" ht="18" customHeight="1" x14ac:dyDescent="0.2">
      <c r="A5171" s="106" t="s">
        <v>37</v>
      </c>
      <c r="B5171" s="106" t="s">
        <v>13</v>
      </c>
      <c r="C5171" s="107">
        <v>20856</v>
      </c>
      <c r="D5171" s="107">
        <v>42796</v>
      </c>
      <c r="E5171" s="107">
        <v>42816</v>
      </c>
      <c r="F5171" s="108">
        <v>42825</v>
      </c>
      <c r="G5171" s="109">
        <v>20000</v>
      </c>
      <c r="H5171" s="109">
        <f>7.95+7.95</f>
        <v>15.9</v>
      </c>
      <c r="I5171" s="109">
        <v>0</v>
      </c>
      <c r="J5171" s="109">
        <f t="shared" si="80"/>
        <v>20015.900000000001</v>
      </c>
    </row>
    <row r="5172" spans="1:10" s="102" customFormat="1" ht="18" customHeight="1" x14ac:dyDescent="0.2">
      <c r="A5172" s="106" t="s">
        <v>32</v>
      </c>
      <c r="B5172" s="106" t="s">
        <v>13</v>
      </c>
      <c r="C5172" s="107">
        <v>14284</v>
      </c>
      <c r="D5172" s="107">
        <v>41872</v>
      </c>
      <c r="E5172" s="107">
        <v>41892</v>
      </c>
      <c r="F5172" s="108">
        <v>41914</v>
      </c>
      <c r="G5172" s="109">
        <v>65000</v>
      </c>
      <c r="H5172" s="109">
        <v>75.83</v>
      </c>
      <c r="I5172" s="109">
        <v>0</v>
      </c>
      <c r="J5172" s="109">
        <f t="shared" si="80"/>
        <v>65075.83</v>
      </c>
    </row>
    <row r="5173" spans="1:10" s="102" customFormat="1" ht="18" customHeight="1" x14ac:dyDescent="0.2">
      <c r="A5173" s="106" t="s">
        <v>32</v>
      </c>
      <c r="B5173" s="106" t="s">
        <v>13</v>
      </c>
      <c r="C5173" s="107">
        <v>10375</v>
      </c>
      <c r="D5173" s="107">
        <v>43086</v>
      </c>
      <c r="E5173" s="107">
        <v>43089</v>
      </c>
      <c r="F5173" s="108">
        <v>43102</v>
      </c>
      <c r="G5173" s="109">
        <v>15500</v>
      </c>
      <c r="H5173" s="109">
        <v>6.79</v>
      </c>
      <c r="I5173" s="109">
        <v>0</v>
      </c>
      <c r="J5173" s="109">
        <f t="shared" si="80"/>
        <v>15506.79</v>
      </c>
    </row>
    <row r="5174" spans="1:10" s="102" customFormat="1" ht="18" customHeight="1" x14ac:dyDescent="0.2">
      <c r="A5174" s="106" t="s">
        <v>32</v>
      </c>
      <c r="B5174" s="106" t="s">
        <v>17</v>
      </c>
      <c r="C5174" s="107">
        <v>13741</v>
      </c>
      <c r="D5174" s="107">
        <v>43120</v>
      </c>
      <c r="E5174" s="107">
        <v>43124</v>
      </c>
      <c r="F5174" s="108">
        <v>43143</v>
      </c>
      <c r="G5174" s="109">
        <v>16000</v>
      </c>
      <c r="H5174" s="109">
        <v>10.08</v>
      </c>
      <c r="I5174" s="109">
        <v>0</v>
      </c>
      <c r="J5174" s="109">
        <f t="shared" si="80"/>
        <v>16010.08</v>
      </c>
    </row>
    <row r="5175" spans="1:10" s="102" customFormat="1" ht="18" customHeight="1" x14ac:dyDescent="0.2">
      <c r="A5175" s="106" t="s">
        <v>31</v>
      </c>
      <c r="B5175" s="106" t="s">
        <v>13</v>
      </c>
      <c r="C5175" s="107">
        <v>26238</v>
      </c>
      <c r="D5175" s="107">
        <v>41798</v>
      </c>
      <c r="E5175" s="107">
        <v>41802</v>
      </c>
      <c r="F5175" s="108">
        <v>41838</v>
      </c>
      <c r="G5175" s="109">
        <v>25000</v>
      </c>
      <c r="H5175" s="109">
        <v>27.78</v>
      </c>
      <c r="I5175" s="109">
        <v>0</v>
      </c>
      <c r="J5175" s="109">
        <f t="shared" si="80"/>
        <v>25027.78</v>
      </c>
    </row>
    <row r="5176" spans="1:10" s="102" customFormat="1" ht="18" customHeight="1" x14ac:dyDescent="0.2">
      <c r="A5176" s="106" t="s">
        <v>32</v>
      </c>
      <c r="B5176" s="106" t="s">
        <v>13</v>
      </c>
      <c r="C5176" s="107">
        <v>11274</v>
      </c>
      <c r="D5176" s="107">
        <v>43447</v>
      </c>
      <c r="E5176" s="107">
        <v>43469</v>
      </c>
      <c r="F5176" s="108">
        <v>43539</v>
      </c>
      <c r="G5176" s="109">
        <v>33500</v>
      </c>
      <c r="H5176" s="109">
        <v>84.44</v>
      </c>
      <c r="I5176" s="109">
        <v>0</v>
      </c>
      <c r="J5176" s="109">
        <f t="shared" si="80"/>
        <v>33584.44</v>
      </c>
    </row>
    <row r="5177" spans="1:10" s="102" customFormat="1" ht="18" customHeight="1" x14ac:dyDescent="0.2">
      <c r="A5177" s="106" t="s">
        <v>32</v>
      </c>
      <c r="B5177" s="106" t="s">
        <v>13</v>
      </c>
      <c r="C5177" s="107">
        <v>7725</v>
      </c>
      <c r="D5177" s="107">
        <v>42654</v>
      </c>
      <c r="E5177" s="107">
        <v>42656</v>
      </c>
      <c r="F5177" s="108">
        <v>42675</v>
      </c>
      <c r="G5177" s="109">
        <v>9500</v>
      </c>
      <c r="H5177" s="109">
        <v>5.47</v>
      </c>
      <c r="I5177" s="109">
        <v>0</v>
      </c>
      <c r="J5177" s="109">
        <f t="shared" si="80"/>
        <v>9505.4699999999993</v>
      </c>
    </row>
    <row r="5178" spans="1:10" s="102" customFormat="1" ht="18" customHeight="1" x14ac:dyDescent="0.2">
      <c r="A5178" s="106" t="s">
        <v>32</v>
      </c>
      <c r="B5178" s="106" t="s">
        <v>17</v>
      </c>
      <c r="C5178" s="107">
        <v>11349</v>
      </c>
      <c r="D5178" s="107">
        <v>42247</v>
      </c>
      <c r="E5178" s="107">
        <v>42285</v>
      </c>
      <c r="F5178" s="108">
        <v>42297</v>
      </c>
      <c r="G5178" s="109">
        <v>14000</v>
      </c>
      <c r="H5178" s="109">
        <v>19.440000000000001</v>
      </c>
      <c r="I5178" s="109">
        <v>0</v>
      </c>
      <c r="J5178" s="109">
        <f t="shared" si="80"/>
        <v>14019.44</v>
      </c>
    </row>
    <row r="5179" spans="1:10" s="102" customFormat="1" ht="18" customHeight="1" x14ac:dyDescent="0.2">
      <c r="A5179" s="106" t="s">
        <v>32</v>
      </c>
      <c r="B5179" s="106" t="s">
        <v>17</v>
      </c>
      <c r="C5179" s="107">
        <v>12094</v>
      </c>
      <c r="D5179" s="107">
        <v>41650</v>
      </c>
      <c r="E5179" s="107">
        <v>41666</v>
      </c>
      <c r="F5179" s="108">
        <v>41722</v>
      </c>
      <c r="G5179" s="109">
        <v>28500</v>
      </c>
      <c r="H5179" s="109">
        <v>57</v>
      </c>
      <c r="I5179" s="109">
        <v>0</v>
      </c>
      <c r="J5179" s="109">
        <f t="shared" si="80"/>
        <v>28557</v>
      </c>
    </row>
    <row r="5180" spans="1:10" s="102" customFormat="1" ht="18" customHeight="1" x14ac:dyDescent="0.2">
      <c r="A5180" s="106" t="s">
        <v>31</v>
      </c>
      <c r="B5180" s="106" t="s">
        <v>17</v>
      </c>
      <c r="C5180" s="107">
        <v>19047</v>
      </c>
      <c r="D5180" s="107">
        <v>42895</v>
      </c>
      <c r="E5180" s="107">
        <v>42899</v>
      </c>
      <c r="F5180" s="108">
        <v>43396</v>
      </c>
      <c r="G5180" s="109">
        <v>0</v>
      </c>
      <c r="H5180" s="109">
        <v>0</v>
      </c>
      <c r="I5180" s="109">
        <v>78000</v>
      </c>
      <c r="J5180" s="109">
        <f t="shared" si="80"/>
        <v>78000</v>
      </c>
    </row>
    <row r="5181" spans="1:10" s="102" customFormat="1" ht="18" customHeight="1" x14ac:dyDescent="0.2">
      <c r="A5181" s="106" t="s">
        <v>33</v>
      </c>
      <c r="B5181" s="106" t="s">
        <v>17</v>
      </c>
      <c r="C5181" s="107">
        <v>19047</v>
      </c>
      <c r="D5181" s="107">
        <v>42895</v>
      </c>
      <c r="E5181" s="107">
        <v>42899</v>
      </c>
      <c r="F5181" s="108">
        <v>43396</v>
      </c>
      <c r="G5181" s="109">
        <v>0</v>
      </c>
      <c r="H5181" s="109">
        <v>0</v>
      </c>
      <c r="I5181" s="109">
        <v>78000</v>
      </c>
      <c r="J5181" s="109">
        <f t="shared" si="80"/>
        <v>78000</v>
      </c>
    </row>
    <row r="5182" spans="1:10" s="102" customFormat="1" ht="18" customHeight="1" x14ac:dyDescent="0.2">
      <c r="A5182" s="106" t="s">
        <v>170</v>
      </c>
      <c r="B5182" s="106" t="s">
        <v>17</v>
      </c>
      <c r="C5182" s="107">
        <v>19047</v>
      </c>
      <c r="D5182" s="107">
        <v>42895</v>
      </c>
      <c r="E5182" s="107">
        <v>42899</v>
      </c>
      <c r="F5182" s="108">
        <v>43396</v>
      </c>
      <c r="G5182" s="109">
        <v>0</v>
      </c>
      <c r="H5182" s="109">
        <v>0</v>
      </c>
      <c r="I5182" s="109">
        <v>156000</v>
      </c>
      <c r="J5182" s="109">
        <f t="shared" si="80"/>
        <v>156000</v>
      </c>
    </row>
    <row r="5183" spans="1:10" s="102" customFormat="1" ht="18" customHeight="1" x14ac:dyDescent="0.2">
      <c r="A5183" s="106" t="s">
        <v>32</v>
      </c>
      <c r="B5183" s="106" t="s">
        <v>17</v>
      </c>
      <c r="C5183" s="107">
        <v>13058</v>
      </c>
      <c r="D5183" s="107">
        <v>41739</v>
      </c>
      <c r="E5183" s="107">
        <v>41746</v>
      </c>
      <c r="F5183" s="108">
        <v>41766</v>
      </c>
      <c r="G5183" s="109">
        <v>6500</v>
      </c>
      <c r="H5183" s="109">
        <v>4.88</v>
      </c>
      <c r="I5183" s="109">
        <v>0</v>
      </c>
      <c r="J5183" s="109">
        <f t="shared" si="80"/>
        <v>6504.88</v>
      </c>
    </row>
    <row r="5184" spans="1:10" s="102" customFormat="1" ht="18" customHeight="1" x14ac:dyDescent="0.2">
      <c r="A5184" s="106" t="s">
        <v>32</v>
      </c>
      <c r="B5184" s="106" t="s">
        <v>17</v>
      </c>
      <c r="C5184" s="107">
        <v>13429</v>
      </c>
      <c r="D5184" s="107">
        <v>42429</v>
      </c>
      <c r="E5184" s="107">
        <v>42444</v>
      </c>
      <c r="F5184" s="108">
        <v>42474</v>
      </c>
      <c r="G5184" s="109">
        <v>26000</v>
      </c>
      <c r="H5184" s="109">
        <v>27.07</v>
      </c>
      <c r="I5184" s="109">
        <v>0</v>
      </c>
      <c r="J5184" s="109">
        <f t="shared" si="80"/>
        <v>26027.07</v>
      </c>
    </row>
    <row r="5185" spans="1:10" s="102" customFormat="1" ht="18" customHeight="1" x14ac:dyDescent="0.2">
      <c r="A5185" s="106" t="s">
        <v>32</v>
      </c>
      <c r="B5185" s="106" t="s">
        <v>17</v>
      </c>
      <c r="C5185" s="107">
        <v>11427</v>
      </c>
      <c r="D5185" s="107">
        <v>43207</v>
      </c>
      <c r="E5185" s="107">
        <v>43213</v>
      </c>
      <c r="F5185" s="108">
        <v>43228</v>
      </c>
      <c r="G5185" s="109">
        <v>11000</v>
      </c>
      <c r="H5185" s="109">
        <v>6.33</v>
      </c>
      <c r="I5185" s="109">
        <v>0</v>
      </c>
      <c r="J5185" s="109">
        <f t="shared" si="80"/>
        <v>11006.33</v>
      </c>
    </row>
    <row r="5186" spans="1:10" s="102" customFormat="1" ht="18" customHeight="1" x14ac:dyDescent="0.2">
      <c r="A5186" s="106" t="s">
        <v>32</v>
      </c>
      <c r="B5186" s="106" t="s">
        <v>17</v>
      </c>
      <c r="C5186" s="107">
        <v>11435</v>
      </c>
      <c r="D5186" s="107">
        <v>42296</v>
      </c>
      <c r="E5186" s="107">
        <v>42313</v>
      </c>
      <c r="F5186" s="108">
        <v>42326</v>
      </c>
      <c r="G5186" s="109">
        <v>14500</v>
      </c>
      <c r="H5186" s="109">
        <v>12.1</v>
      </c>
      <c r="I5186" s="109">
        <v>0</v>
      </c>
      <c r="J5186" s="109">
        <f t="shared" si="80"/>
        <v>14512.1</v>
      </c>
    </row>
    <row r="5187" spans="1:10" s="102" customFormat="1" ht="18" customHeight="1" x14ac:dyDescent="0.2">
      <c r="A5187" s="106" t="s">
        <v>32</v>
      </c>
      <c r="B5187" s="106" t="s">
        <v>17</v>
      </c>
      <c r="C5187" s="107">
        <v>5555</v>
      </c>
      <c r="D5187" s="107">
        <v>43266</v>
      </c>
      <c r="E5187" s="107">
        <v>43269</v>
      </c>
      <c r="F5187" s="108">
        <v>43287</v>
      </c>
      <c r="G5187" s="109">
        <v>3500</v>
      </c>
      <c r="H5187" s="109">
        <v>2.02</v>
      </c>
      <c r="I5187" s="109">
        <v>0</v>
      </c>
      <c r="J5187" s="109">
        <f t="shared" si="80"/>
        <v>3502.02</v>
      </c>
    </row>
    <row r="5188" spans="1:10" s="102" customFormat="1" ht="18" customHeight="1" x14ac:dyDescent="0.2">
      <c r="A5188" s="106" t="s">
        <v>32</v>
      </c>
      <c r="B5188" s="106" t="s">
        <v>17</v>
      </c>
      <c r="C5188" s="107">
        <v>9293</v>
      </c>
      <c r="D5188" s="107">
        <v>43335</v>
      </c>
      <c r="E5188" s="107">
        <v>43339</v>
      </c>
      <c r="F5188" s="108">
        <v>43343</v>
      </c>
      <c r="G5188" s="109">
        <v>11000</v>
      </c>
      <c r="H5188" s="109">
        <v>2.41</v>
      </c>
      <c r="I5188" s="109">
        <v>0</v>
      </c>
      <c r="J5188" s="109">
        <f t="shared" si="80"/>
        <v>11002.41</v>
      </c>
    </row>
    <row r="5189" spans="1:10" s="102" customFormat="1" ht="18" customHeight="1" x14ac:dyDescent="0.2">
      <c r="A5189" s="106" t="s">
        <v>32</v>
      </c>
      <c r="B5189" s="106" t="s">
        <v>13</v>
      </c>
      <c r="C5189" s="107">
        <v>19096</v>
      </c>
      <c r="D5189" s="107">
        <v>42818</v>
      </c>
      <c r="E5189" s="107">
        <v>42822</v>
      </c>
      <c r="F5189" s="108">
        <v>42832</v>
      </c>
      <c r="G5189" s="110">
        <v>95000</v>
      </c>
      <c r="H5189" s="110">
        <v>36.44</v>
      </c>
      <c r="I5189" s="110">
        <v>0</v>
      </c>
      <c r="J5189" s="109">
        <f t="shared" si="80"/>
        <v>95036.44</v>
      </c>
    </row>
    <row r="5190" spans="1:10" s="102" customFormat="1" ht="18" customHeight="1" x14ac:dyDescent="0.2">
      <c r="A5190" s="106" t="s">
        <v>32</v>
      </c>
      <c r="B5190" s="106" t="s">
        <v>13</v>
      </c>
      <c r="C5190" s="107">
        <v>10318</v>
      </c>
      <c r="D5190" s="107">
        <v>41726</v>
      </c>
      <c r="E5190" s="107">
        <v>41739</v>
      </c>
      <c r="F5190" s="111">
        <v>41767</v>
      </c>
      <c r="G5190" s="112">
        <v>16000</v>
      </c>
      <c r="H5190" s="112">
        <v>18.2</v>
      </c>
      <c r="I5190" s="112">
        <v>0</v>
      </c>
      <c r="J5190" s="109">
        <f t="shared" si="80"/>
        <v>16018.2</v>
      </c>
    </row>
    <row r="5191" spans="1:10" s="102" customFormat="1" ht="18" customHeight="1" x14ac:dyDescent="0.2">
      <c r="A5191" s="106" t="s">
        <v>32</v>
      </c>
      <c r="B5191" s="106" t="s">
        <v>17</v>
      </c>
      <c r="C5191" s="107">
        <v>15600</v>
      </c>
      <c r="D5191" s="107">
        <v>42678</v>
      </c>
      <c r="E5191" s="107">
        <v>42690</v>
      </c>
      <c r="F5191" s="108">
        <v>42709</v>
      </c>
      <c r="G5191" s="113">
        <v>14500</v>
      </c>
      <c r="H5191" s="113">
        <v>12.32</v>
      </c>
      <c r="I5191" s="113">
        <v>0</v>
      </c>
      <c r="J5191" s="109">
        <f t="shared" si="80"/>
        <v>14512.32</v>
      </c>
    </row>
    <row r="5192" spans="1:10" s="102" customFormat="1" ht="18" customHeight="1" x14ac:dyDescent="0.2">
      <c r="A5192" s="106" t="s">
        <v>32</v>
      </c>
      <c r="B5192" s="106" t="s">
        <v>13</v>
      </c>
      <c r="C5192" s="107">
        <v>5033</v>
      </c>
      <c r="D5192" s="107">
        <v>41715</v>
      </c>
      <c r="E5192" s="107">
        <v>41759</v>
      </c>
      <c r="F5192" s="108">
        <v>41789</v>
      </c>
      <c r="G5192" s="109">
        <v>21000</v>
      </c>
      <c r="H5192" s="109">
        <v>258.99</v>
      </c>
      <c r="I5192" s="109">
        <v>0</v>
      </c>
      <c r="J5192" s="109">
        <f t="shared" si="80"/>
        <v>21258.99</v>
      </c>
    </row>
    <row r="5193" spans="1:10" s="102" customFormat="1" ht="18" customHeight="1" x14ac:dyDescent="0.2">
      <c r="A5193" s="106" t="s">
        <v>32</v>
      </c>
      <c r="B5193" s="106" t="s">
        <v>17</v>
      </c>
      <c r="C5193" s="107">
        <v>10067</v>
      </c>
      <c r="D5193" s="107">
        <v>42940</v>
      </c>
      <c r="E5193" s="107">
        <v>42941</v>
      </c>
      <c r="F5193" s="108">
        <v>42985</v>
      </c>
      <c r="G5193" s="109">
        <v>15000</v>
      </c>
      <c r="H5193" s="109">
        <v>13.69</v>
      </c>
      <c r="I5193" s="109">
        <v>0</v>
      </c>
      <c r="J5193" s="109">
        <f t="shared" ref="J5193:J5256" si="81">+G5193+H5193+I5193</f>
        <v>15013.69</v>
      </c>
    </row>
    <row r="5194" spans="1:10" s="102" customFormat="1" ht="18" customHeight="1" x14ac:dyDescent="0.2">
      <c r="A5194" s="106" t="s">
        <v>32</v>
      </c>
      <c r="B5194" s="106" t="s">
        <v>17</v>
      </c>
      <c r="C5194" s="107">
        <v>6764</v>
      </c>
      <c r="D5194" s="107">
        <v>43357</v>
      </c>
      <c r="E5194" s="107">
        <v>43361</v>
      </c>
      <c r="F5194" s="108">
        <v>43483</v>
      </c>
      <c r="G5194" s="109">
        <v>5500</v>
      </c>
      <c r="H5194" s="109">
        <v>17.78</v>
      </c>
      <c r="I5194" s="109">
        <v>0</v>
      </c>
      <c r="J5194" s="109">
        <f t="shared" si="81"/>
        <v>5517.78</v>
      </c>
    </row>
    <row r="5195" spans="1:10" s="102" customFormat="1" ht="18" customHeight="1" x14ac:dyDescent="0.2">
      <c r="A5195" s="106" t="s">
        <v>32</v>
      </c>
      <c r="B5195" s="106" t="s">
        <v>17</v>
      </c>
      <c r="C5195" s="107">
        <v>17958</v>
      </c>
      <c r="D5195" s="107">
        <v>42122</v>
      </c>
      <c r="E5195" s="107">
        <v>42125</v>
      </c>
      <c r="F5195" s="108">
        <v>42145</v>
      </c>
      <c r="G5195" s="109">
        <v>28500</v>
      </c>
      <c r="H5195" s="109">
        <v>18.21</v>
      </c>
      <c r="I5195" s="109">
        <v>0</v>
      </c>
      <c r="J5195" s="109">
        <f t="shared" si="81"/>
        <v>28518.21</v>
      </c>
    </row>
    <row r="5196" spans="1:10" s="102" customFormat="1" ht="18" customHeight="1" x14ac:dyDescent="0.2">
      <c r="A5196" s="106" t="s">
        <v>32</v>
      </c>
      <c r="B5196" s="106" t="s">
        <v>13</v>
      </c>
      <c r="C5196" s="107">
        <v>11135</v>
      </c>
      <c r="D5196" s="107">
        <v>42694</v>
      </c>
      <c r="E5196" s="107">
        <v>42748</v>
      </c>
      <c r="F5196" s="108">
        <v>42762</v>
      </c>
      <c r="G5196" s="109">
        <v>12500</v>
      </c>
      <c r="H5196" s="109">
        <v>23.28</v>
      </c>
      <c r="I5196" s="109">
        <v>0</v>
      </c>
      <c r="J5196" s="109">
        <f t="shared" si="81"/>
        <v>12523.28</v>
      </c>
    </row>
    <row r="5197" spans="1:10" s="102" customFormat="1" ht="18" customHeight="1" x14ac:dyDescent="0.2">
      <c r="A5197" s="106" t="s">
        <v>32</v>
      </c>
      <c r="B5197" s="106" t="s">
        <v>13</v>
      </c>
      <c r="C5197" s="107">
        <v>13458</v>
      </c>
      <c r="D5197" s="107">
        <v>43291</v>
      </c>
      <c r="E5197" s="107">
        <v>43300</v>
      </c>
      <c r="F5197" s="108">
        <v>43311</v>
      </c>
      <c r="G5197" s="109">
        <v>23500</v>
      </c>
      <c r="H5197" s="109">
        <v>12.88</v>
      </c>
      <c r="I5197" s="109">
        <v>0</v>
      </c>
      <c r="J5197" s="109">
        <f t="shared" si="81"/>
        <v>23512.880000000001</v>
      </c>
    </row>
    <row r="5198" spans="1:10" s="102" customFormat="1" ht="18" customHeight="1" x14ac:dyDescent="0.2">
      <c r="A5198" s="106" t="s">
        <v>32</v>
      </c>
      <c r="B5198" s="106" t="s">
        <v>13</v>
      </c>
      <c r="C5198" s="107">
        <v>9178</v>
      </c>
      <c r="D5198" s="107">
        <v>42326</v>
      </c>
      <c r="E5198" s="107">
        <v>42332</v>
      </c>
      <c r="F5198" s="108">
        <v>42375</v>
      </c>
      <c r="G5198" s="109">
        <v>23000</v>
      </c>
      <c r="H5198" s="109">
        <v>31.32</v>
      </c>
      <c r="I5198" s="109">
        <v>0</v>
      </c>
      <c r="J5198" s="109">
        <f t="shared" si="81"/>
        <v>23031.32</v>
      </c>
    </row>
    <row r="5199" spans="1:10" s="102" customFormat="1" ht="18" customHeight="1" x14ac:dyDescent="0.2">
      <c r="A5199" s="106" t="s">
        <v>32</v>
      </c>
      <c r="B5199" s="106" t="s">
        <v>13</v>
      </c>
      <c r="C5199" s="107">
        <v>15436</v>
      </c>
      <c r="D5199" s="107">
        <v>42328</v>
      </c>
      <c r="E5199" s="107">
        <v>42348</v>
      </c>
      <c r="F5199" s="108">
        <v>42377</v>
      </c>
      <c r="G5199" s="109">
        <v>55500</v>
      </c>
      <c r="H5199" s="109">
        <v>75.540000000000006</v>
      </c>
      <c r="I5199" s="109">
        <v>0</v>
      </c>
      <c r="J5199" s="109">
        <f t="shared" si="81"/>
        <v>55575.54</v>
      </c>
    </row>
    <row r="5200" spans="1:10" s="102" customFormat="1" ht="18" customHeight="1" x14ac:dyDescent="0.2">
      <c r="A5200" s="106" t="s">
        <v>32</v>
      </c>
      <c r="B5200" s="106" t="s">
        <v>13</v>
      </c>
      <c r="C5200" s="107">
        <v>11002</v>
      </c>
      <c r="D5200" s="107">
        <v>42066</v>
      </c>
      <c r="E5200" s="107">
        <v>42076</v>
      </c>
      <c r="F5200" s="108">
        <v>42100</v>
      </c>
      <c r="G5200" s="109">
        <v>28000</v>
      </c>
      <c r="H5200" s="109">
        <v>26.44</v>
      </c>
      <c r="I5200" s="109">
        <v>0</v>
      </c>
      <c r="J5200" s="109">
        <f t="shared" si="81"/>
        <v>28026.44</v>
      </c>
    </row>
    <row r="5201" spans="1:10" s="102" customFormat="1" ht="18" customHeight="1" x14ac:dyDescent="0.2">
      <c r="A5201" s="106" t="s">
        <v>31</v>
      </c>
      <c r="B5201" s="106" t="s">
        <v>17</v>
      </c>
      <c r="C5201" s="107">
        <v>22468</v>
      </c>
      <c r="D5201" s="107">
        <v>42060</v>
      </c>
      <c r="E5201" s="107">
        <v>42060</v>
      </c>
      <c r="F5201" s="108">
        <v>42066</v>
      </c>
      <c r="G5201" s="109">
        <v>47000</v>
      </c>
      <c r="H5201" s="109">
        <v>0</v>
      </c>
      <c r="I5201" s="109">
        <v>0</v>
      </c>
      <c r="J5201" s="109">
        <f t="shared" si="81"/>
        <v>47000</v>
      </c>
    </row>
    <row r="5202" spans="1:10" s="102" customFormat="1" ht="18" customHeight="1" x14ac:dyDescent="0.2">
      <c r="A5202" s="106" t="s">
        <v>33</v>
      </c>
      <c r="B5202" s="106" t="s">
        <v>17</v>
      </c>
      <c r="C5202" s="107">
        <v>22468</v>
      </c>
      <c r="D5202" s="107">
        <v>42060</v>
      </c>
      <c r="E5202" s="107">
        <v>42060</v>
      </c>
      <c r="F5202" s="108">
        <v>42066</v>
      </c>
      <c r="G5202" s="109">
        <v>47000</v>
      </c>
      <c r="H5202" s="109">
        <v>0</v>
      </c>
      <c r="I5202" s="109">
        <v>0</v>
      </c>
      <c r="J5202" s="109">
        <f t="shared" si="81"/>
        <v>47000</v>
      </c>
    </row>
    <row r="5203" spans="1:10" s="102" customFormat="1" ht="18" customHeight="1" x14ac:dyDescent="0.2">
      <c r="A5203" s="106" t="s">
        <v>32</v>
      </c>
      <c r="B5203" s="106" t="s">
        <v>13</v>
      </c>
      <c r="C5203" s="107">
        <v>11105</v>
      </c>
      <c r="D5203" s="107">
        <v>43072</v>
      </c>
      <c r="E5203" s="107">
        <v>43081</v>
      </c>
      <c r="F5203" s="108">
        <v>43119</v>
      </c>
      <c r="G5203" s="109">
        <v>8000</v>
      </c>
      <c r="H5203" s="109">
        <v>10.3</v>
      </c>
      <c r="I5203" s="109">
        <v>0</v>
      </c>
      <c r="J5203" s="109">
        <f t="shared" si="81"/>
        <v>8010.3</v>
      </c>
    </row>
    <row r="5204" spans="1:10" s="102" customFormat="1" ht="18" customHeight="1" x14ac:dyDescent="0.2">
      <c r="A5204" s="106" t="s">
        <v>32</v>
      </c>
      <c r="B5204" s="106" t="s">
        <v>13</v>
      </c>
      <c r="C5204" s="107">
        <v>8002</v>
      </c>
      <c r="D5204" s="107">
        <v>43213</v>
      </c>
      <c r="E5204" s="107">
        <v>43216</v>
      </c>
      <c r="F5204" s="108">
        <v>43269</v>
      </c>
      <c r="G5204" s="109">
        <v>20000</v>
      </c>
      <c r="H5204" s="109">
        <v>28.22</v>
      </c>
      <c r="I5204" s="109">
        <v>0</v>
      </c>
      <c r="J5204" s="109">
        <f t="shared" si="81"/>
        <v>20028.22</v>
      </c>
    </row>
    <row r="5205" spans="1:10" s="102" customFormat="1" ht="18" customHeight="1" x14ac:dyDescent="0.2">
      <c r="A5205" s="106" t="s">
        <v>32</v>
      </c>
      <c r="B5205" s="106" t="s">
        <v>17</v>
      </c>
      <c r="C5205" s="107">
        <v>17479</v>
      </c>
      <c r="D5205" s="107">
        <v>41765</v>
      </c>
      <c r="E5205" s="107">
        <v>41774</v>
      </c>
      <c r="F5205" s="108">
        <v>41841</v>
      </c>
      <c r="G5205" s="109">
        <v>18000</v>
      </c>
      <c r="H5205" s="109">
        <v>38</v>
      </c>
      <c r="I5205" s="109">
        <v>0</v>
      </c>
      <c r="J5205" s="109">
        <f t="shared" si="81"/>
        <v>18038</v>
      </c>
    </row>
    <row r="5206" spans="1:10" s="102" customFormat="1" ht="18" customHeight="1" x14ac:dyDescent="0.2">
      <c r="A5206" s="106" t="s">
        <v>32</v>
      </c>
      <c r="B5206" s="106" t="s">
        <v>13</v>
      </c>
      <c r="C5206" s="107">
        <v>19893</v>
      </c>
      <c r="D5206" s="107">
        <v>42596</v>
      </c>
      <c r="E5206" s="107">
        <v>42601</v>
      </c>
      <c r="F5206" s="108">
        <v>42612</v>
      </c>
      <c r="G5206" s="109">
        <v>64000</v>
      </c>
      <c r="H5206" s="109">
        <v>28.05</v>
      </c>
      <c r="I5206" s="109">
        <v>0</v>
      </c>
      <c r="J5206" s="109">
        <f t="shared" si="81"/>
        <v>64028.05</v>
      </c>
    </row>
    <row r="5207" spans="1:10" s="102" customFormat="1" ht="18" customHeight="1" x14ac:dyDescent="0.2">
      <c r="A5207" s="106" t="s">
        <v>32</v>
      </c>
      <c r="B5207" s="106" t="s">
        <v>17</v>
      </c>
      <c r="C5207" s="107">
        <v>11691</v>
      </c>
      <c r="D5207" s="107">
        <v>41898</v>
      </c>
      <c r="E5207" s="107">
        <v>41922</v>
      </c>
      <c r="F5207" s="108">
        <v>41961</v>
      </c>
      <c r="G5207" s="109">
        <v>16000</v>
      </c>
      <c r="H5207" s="109">
        <v>28</v>
      </c>
      <c r="I5207" s="109">
        <v>0</v>
      </c>
      <c r="J5207" s="109">
        <f t="shared" si="81"/>
        <v>16028</v>
      </c>
    </row>
    <row r="5208" spans="1:10" s="102" customFormat="1" ht="18" customHeight="1" x14ac:dyDescent="0.2">
      <c r="A5208" s="106" t="s">
        <v>32</v>
      </c>
      <c r="B5208" s="106" t="s">
        <v>13</v>
      </c>
      <c r="C5208" s="107">
        <v>9135</v>
      </c>
      <c r="D5208" s="107">
        <v>43086</v>
      </c>
      <c r="E5208" s="107">
        <v>43090</v>
      </c>
      <c r="F5208" s="108">
        <v>43122</v>
      </c>
      <c r="G5208" s="109">
        <v>19000</v>
      </c>
      <c r="H5208" s="109">
        <v>18.739999999999998</v>
      </c>
      <c r="I5208" s="109">
        <v>0</v>
      </c>
      <c r="J5208" s="109">
        <f t="shared" si="81"/>
        <v>19018.740000000002</v>
      </c>
    </row>
    <row r="5209" spans="1:10" s="102" customFormat="1" ht="18" customHeight="1" x14ac:dyDescent="0.2">
      <c r="A5209" s="106" t="s">
        <v>32</v>
      </c>
      <c r="B5209" s="106" t="s">
        <v>13</v>
      </c>
      <c r="C5209" s="107">
        <v>13239</v>
      </c>
      <c r="D5209" s="107">
        <v>41774</v>
      </c>
      <c r="E5209" s="107">
        <v>41793</v>
      </c>
      <c r="F5209" s="108">
        <v>41808</v>
      </c>
      <c r="G5209" s="109">
        <v>13500</v>
      </c>
      <c r="H5209" s="109">
        <v>10.5</v>
      </c>
      <c r="I5209" s="109">
        <v>0</v>
      </c>
      <c r="J5209" s="109">
        <f t="shared" si="81"/>
        <v>13510.5</v>
      </c>
    </row>
    <row r="5210" spans="1:10" s="102" customFormat="1" ht="18" customHeight="1" x14ac:dyDescent="0.2">
      <c r="A5210" s="106" t="s">
        <v>32</v>
      </c>
      <c r="B5210" s="106" t="s">
        <v>13</v>
      </c>
      <c r="C5210" s="107">
        <v>19280</v>
      </c>
      <c r="D5210" s="107">
        <v>42370</v>
      </c>
      <c r="E5210" s="107">
        <v>42387</v>
      </c>
      <c r="F5210" s="108">
        <v>42467</v>
      </c>
      <c r="G5210" s="109">
        <v>51000</v>
      </c>
      <c r="H5210" s="109">
        <v>68</v>
      </c>
      <c r="I5210" s="109">
        <v>0</v>
      </c>
      <c r="J5210" s="109">
        <f t="shared" si="81"/>
        <v>51068</v>
      </c>
    </row>
    <row r="5211" spans="1:10" s="102" customFormat="1" ht="18" customHeight="1" x14ac:dyDescent="0.2">
      <c r="A5211" s="106" t="s">
        <v>39</v>
      </c>
      <c r="B5211" s="106" t="s">
        <v>13</v>
      </c>
      <c r="C5211" s="107">
        <v>19280</v>
      </c>
      <c r="D5211" s="107">
        <v>42370</v>
      </c>
      <c r="E5211" s="107">
        <v>42387</v>
      </c>
      <c r="F5211" s="108">
        <v>42648</v>
      </c>
      <c r="G5211" s="109">
        <v>51000</v>
      </c>
      <c r="H5211" s="109">
        <v>68</v>
      </c>
      <c r="I5211" s="109">
        <v>0</v>
      </c>
      <c r="J5211" s="109">
        <f t="shared" si="81"/>
        <v>51068</v>
      </c>
    </row>
    <row r="5212" spans="1:10" s="102" customFormat="1" ht="18" customHeight="1" x14ac:dyDescent="0.2">
      <c r="A5212" s="106" t="s">
        <v>32</v>
      </c>
      <c r="B5212" s="106" t="s">
        <v>13</v>
      </c>
      <c r="C5212" s="107">
        <v>11655</v>
      </c>
      <c r="D5212" s="107">
        <v>41643</v>
      </c>
      <c r="E5212" s="107">
        <v>41662</v>
      </c>
      <c r="F5212" s="108">
        <v>41674</v>
      </c>
      <c r="G5212" s="109">
        <v>25500</v>
      </c>
      <c r="H5212" s="109">
        <v>21.96</v>
      </c>
      <c r="I5212" s="109">
        <v>0</v>
      </c>
      <c r="J5212" s="109">
        <f t="shared" si="81"/>
        <v>25521.96</v>
      </c>
    </row>
    <row r="5213" spans="1:10" s="102" customFormat="1" ht="18" customHeight="1" x14ac:dyDescent="0.2">
      <c r="A5213" s="106" t="s">
        <v>32</v>
      </c>
      <c r="B5213" s="106" t="s">
        <v>17</v>
      </c>
      <c r="C5213" s="107">
        <v>19707</v>
      </c>
      <c r="D5213" s="107">
        <v>42540</v>
      </c>
      <c r="E5213" s="107">
        <v>42549</v>
      </c>
      <c r="F5213" s="108">
        <v>42566</v>
      </c>
      <c r="G5213" s="109">
        <v>58000</v>
      </c>
      <c r="H5213" s="109">
        <v>41.32</v>
      </c>
      <c r="I5213" s="109">
        <v>0</v>
      </c>
      <c r="J5213" s="109">
        <f t="shared" si="81"/>
        <v>58041.32</v>
      </c>
    </row>
    <row r="5214" spans="1:10" s="102" customFormat="1" ht="18" customHeight="1" x14ac:dyDescent="0.2">
      <c r="A5214" s="106" t="s">
        <v>32</v>
      </c>
      <c r="B5214" s="106" t="s">
        <v>13</v>
      </c>
      <c r="C5214" s="107">
        <v>9601</v>
      </c>
      <c r="D5214" s="107">
        <v>42954</v>
      </c>
      <c r="E5214" s="107">
        <v>42961</v>
      </c>
      <c r="F5214" s="108">
        <v>43031</v>
      </c>
      <c r="G5214" s="109">
        <v>34000</v>
      </c>
      <c r="H5214" s="109">
        <v>71.73</v>
      </c>
      <c r="I5214" s="109">
        <v>0</v>
      </c>
      <c r="J5214" s="109">
        <f t="shared" si="81"/>
        <v>34071.730000000003</v>
      </c>
    </row>
    <row r="5215" spans="1:10" s="102" customFormat="1" ht="18" customHeight="1" x14ac:dyDescent="0.2">
      <c r="A5215" s="106" t="s">
        <v>32</v>
      </c>
      <c r="B5215" s="106" t="s">
        <v>13</v>
      </c>
      <c r="C5215" s="107">
        <v>14979</v>
      </c>
      <c r="D5215" s="107">
        <v>42753</v>
      </c>
      <c r="E5215" s="107">
        <v>42759</v>
      </c>
      <c r="F5215" s="108">
        <v>42780</v>
      </c>
      <c r="G5215" s="109">
        <v>30500</v>
      </c>
      <c r="H5215" s="109">
        <v>22.56</v>
      </c>
      <c r="I5215" s="109">
        <v>0</v>
      </c>
      <c r="J5215" s="109">
        <f t="shared" si="81"/>
        <v>30522.560000000001</v>
      </c>
    </row>
    <row r="5216" spans="1:10" s="102" customFormat="1" ht="18" customHeight="1" x14ac:dyDescent="0.2">
      <c r="A5216" s="106" t="s">
        <v>32</v>
      </c>
      <c r="B5216" s="106" t="s">
        <v>13</v>
      </c>
      <c r="C5216" s="107">
        <v>20315</v>
      </c>
      <c r="D5216" s="107">
        <v>43169</v>
      </c>
      <c r="E5216" s="107">
        <v>43172</v>
      </c>
      <c r="F5216" s="108">
        <v>43276</v>
      </c>
      <c r="G5216" s="109">
        <v>40000</v>
      </c>
      <c r="H5216" s="109">
        <v>53.5</v>
      </c>
      <c r="I5216" s="109">
        <v>0</v>
      </c>
      <c r="J5216" s="109">
        <f t="shared" si="81"/>
        <v>40053.5</v>
      </c>
    </row>
    <row r="5217" spans="1:10" s="102" customFormat="1" ht="18" customHeight="1" x14ac:dyDescent="0.2">
      <c r="A5217" s="106" t="s">
        <v>35</v>
      </c>
      <c r="B5217" s="106" t="s">
        <v>13</v>
      </c>
      <c r="C5217" s="107">
        <v>20315</v>
      </c>
      <c r="D5217" s="107">
        <v>43169</v>
      </c>
      <c r="E5217" s="107">
        <v>43172</v>
      </c>
      <c r="F5217" s="108">
        <v>43276</v>
      </c>
      <c r="G5217" s="109">
        <v>40000</v>
      </c>
      <c r="H5217" s="109">
        <v>53.5</v>
      </c>
      <c r="I5217" s="109">
        <v>0</v>
      </c>
      <c r="J5217" s="109">
        <f t="shared" si="81"/>
        <v>40053.5</v>
      </c>
    </row>
    <row r="5218" spans="1:10" s="102" customFormat="1" ht="18" customHeight="1" x14ac:dyDescent="0.2">
      <c r="A5218" s="106" t="s">
        <v>32</v>
      </c>
      <c r="B5218" s="106" t="s">
        <v>13</v>
      </c>
      <c r="C5218" s="107">
        <v>16391</v>
      </c>
      <c r="D5218" s="107">
        <v>42308</v>
      </c>
      <c r="E5218" s="107">
        <v>42318</v>
      </c>
      <c r="F5218" s="108">
        <v>42339</v>
      </c>
      <c r="G5218" s="109">
        <v>17500</v>
      </c>
      <c r="H5218" s="109">
        <v>15.07</v>
      </c>
      <c r="I5218" s="109">
        <v>0</v>
      </c>
      <c r="J5218" s="109">
        <f t="shared" si="81"/>
        <v>17515.07</v>
      </c>
    </row>
    <row r="5219" spans="1:10" s="102" customFormat="1" ht="18" customHeight="1" x14ac:dyDescent="0.2">
      <c r="A5219" s="106" t="s">
        <v>31</v>
      </c>
      <c r="B5219" s="106" t="s">
        <v>13</v>
      </c>
      <c r="C5219" s="107">
        <v>29698</v>
      </c>
      <c r="D5219" s="107">
        <v>42398</v>
      </c>
      <c r="E5219" s="107">
        <v>42404</v>
      </c>
      <c r="F5219" s="108">
        <v>42443</v>
      </c>
      <c r="G5219" s="109">
        <v>41000</v>
      </c>
      <c r="H5219" s="109">
        <v>51.25</v>
      </c>
      <c r="I5219" s="109">
        <v>0</v>
      </c>
      <c r="J5219" s="109">
        <f t="shared" si="81"/>
        <v>41051.25</v>
      </c>
    </row>
    <row r="5220" spans="1:10" s="102" customFormat="1" ht="18" customHeight="1" x14ac:dyDescent="0.2">
      <c r="A5220" s="106" t="s">
        <v>33</v>
      </c>
      <c r="B5220" s="106" t="s">
        <v>13</v>
      </c>
      <c r="C5220" s="107">
        <v>29698</v>
      </c>
      <c r="D5220" s="107">
        <v>42398</v>
      </c>
      <c r="E5220" s="107">
        <v>42404</v>
      </c>
      <c r="F5220" s="108">
        <v>42443</v>
      </c>
      <c r="G5220" s="109">
        <v>41000</v>
      </c>
      <c r="H5220" s="109">
        <v>51.25</v>
      </c>
      <c r="I5220" s="109">
        <v>0</v>
      </c>
      <c r="J5220" s="109">
        <f t="shared" si="81"/>
        <v>41051.25</v>
      </c>
    </row>
    <row r="5221" spans="1:10" s="102" customFormat="1" ht="18" customHeight="1" x14ac:dyDescent="0.2">
      <c r="A5221" s="106" t="s">
        <v>32</v>
      </c>
      <c r="B5221" s="106" t="s">
        <v>13</v>
      </c>
      <c r="C5221" s="107">
        <v>19137</v>
      </c>
      <c r="D5221" s="107">
        <v>43131</v>
      </c>
      <c r="E5221" s="107">
        <v>43137</v>
      </c>
      <c r="F5221" s="108">
        <v>43159</v>
      </c>
      <c r="G5221" s="109">
        <v>22500</v>
      </c>
      <c r="H5221" s="109">
        <v>17.260000000000002</v>
      </c>
      <c r="I5221" s="109">
        <v>0</v>
      </c>
      <c r="J5221" s="109">
        <f t="shared" si="81"/>
        <v>22517.26</v>
      </c>
    </row>
    <row r="5222" spans="1:10" s="102" customFormat="1" ht="18" customHeight="1" x14ac:dyDescent="0.2">
      <c r="A5222" s="106" t="s">
        <v>37</v>
      </c>
      <c r="B5222" s="106" t="s">
        <v>13</v>
      </c>
      <c r="C5222" s="107">
        <v>19137</v>
      </c>
      <c r="D5222" s="107">
        <v>43131</v>
      </c>
      <c r="E5222" s="107">
        <v>43139</v>
      </c>
      <c r="F5222" s="108">
        <v>43147</v>
      </c>
      <c r="G5222" s="109">
        <v>20000</v>
      </c>
      <c r="H5222" s="109">
        <f>4.38+4.38</f>
        <v>8.76</v>
      </c>
      <c r="I5222" s="109">
        <v>0</v>
      </c>
      <c r="J5222" s="109">
        <f t="shared" si="81"/>
        <v>20008.759999999998</v>
      </c>
    </row>
    <row r="5223" spans="1:10" s="102" customFormat="1" ht="18" customHeight="1" x14ac:dyDescent="0.2">
      <c r="A5223" s="106" t="s">
        <v>32</v>
      </c>
      <c r="B5223" s="106" t="s">
        <v>13</v>
      </c>
      <c r="C5223" s="107">
        <v>6202</v>
      </c>
      <c r="D5223" s="107">
        <v>41853</v>
      </c>
      <c r="E5223" s="107">
        <v>41869</v>
      </c>
      <c r="F5223" s="108">
        <v>41908</v>
      </c>
      <c r="G5223" s="109">
        <v>11000</v>
      </c>
      <c r="H5223" s="109">
        <v>16.809999999999999</v>
      </c>
      <c r="I5223" s="109">
        <v>0</v>
      </c>
      <c r="J5223" s="109">
        <f t="shared" si="81"/>
        <v>11016.81</v>
      </c>
    </row>
    <row r="5224" spans="1:10" s="102" customFormat="1" ht="18" customHeight="1" x14ac:dyDescent="0.2">
      <c r="A5224" s="106" t="s">
        <v>32</v>
      </c>
      <c r="B5224" s="106" t="s">
        <v>17</v>
      </c>
      <c r="C5224" s="107">
        <v>14548</v>
      </c>
      <c r="D5224" s="107">
        <v>42694</v>
      </c>
      <c r="E5224" s="107">
        <v>42716</v>
      </c>
      <c r="F5224" s="108">
        <v>42801</v>
      </c>
      <c r="G5224" s="109">
        <v>25000</v>
      </c>
      <c r="H5224" s="109">
        <v>73.28</v>
      </c>
      <c r="I5224" s="109">
        <v>0</v>
      </c>
      <c r="J5224" s="109">
        <f t="shared" si="81"/>
        <v>25073.279999999999</v>
      </c>
    </row>
    <row r="5225" spans="1:10" s="102" customFormat="1" ht="18" customHeight="1" x14ac:dyDescent="0.2">
      <c r="A5225" s="106" t="s">
        <v>32</v>
      </c>
      <c r="B5225" s="106" t="s">
        <v>13</v>
      </c>
      <c r="C5225" s="107">
        <v>10047</v>
      </c>
      <c r="D5225" s="107">
        <v>42189</v>
      </c>
      <c r="E5225" s="107">
        <v>42216</v>
      </c>
      <c r="F5225" s="108">
        <v>42237</v>
      </c>
      <c r="G5225" s="109">
        <v>11000</v>
      </c>
      <c r="H5225" s="109">
        <v>14.67</v>
      </c>
      <c r="I5225" s="109">
        <v>0</v>
      </c>
      <c r="J5225" s="109">
        <f t="shared" si="81"/>
        <v>11014.67</v>
      </c>
    </row>
    <row r="5226" spans="1:10" s="102" customFormat="1" ht="18" customHeight="1" x14ac:dyDescent="0.2">
      <c r="A5226" s="106" t="s">
        <v>32</v>
      </c>
      <c r="B5226" s="106" t="s">
        <v>17</v>
      </c>
      <c r="C5226" s="107">
        <v>15561</v>
      </c>
      <c r="D5226" s="107">
        <v>43303</v>
      </c>
      <c r="E5226" s="107">
        <v>43319</v>
      </c>
      <c r="F5226" s="108">
        <v>43334</v>
      </c>
      <c r="G5226" s="109">
        <v>12500</v>
      </c>
      <c r="H5226" s="109">
        <v>10.62</v>
      </c>
      <c r="I5226" s="109">
        <v>12500</v>
      </c>
      <c r="J5226" s="109">
        <f t="shared" si="81"/>
        <v>25010.620000000003</v>
      </c>
    </row>
    <row r="5227" spans="1:10" s="102" customFormat="1" ht="18" customHeight="1" x14ac:dyDescent="0.2">
      <c r="A5227" s="106" t="s">
        <v>32</v>
      </c>
      <c r="B5227" s="106" t="s">
        <v>13</v>
      </c>
      <c r="C5227" s="107">
        <v>14059</v>
      </c>
      <c r="D5227" s="107">
        <v>42654</v>
      </c>
      <c r="E5227" s="107">
        <v>42662</v>
      </c>
      <c r="F5227" s="108">
        <v>42669</v>
      </c>
      <c r="G5227" s="109">
        <v>11500</v>
      </c>
      <c r="H5227" s="109">
        <v>4.7300000000000004</v>
      </c>
      <c r="I5227" s="109">
        <v>0</v>
      </c>
      <c r="J5227" s="109">
        <f t="shared" si="81"/>
        <v>11504.73</v>
      </c>
    </row>
    <row r="5228" spans="1:10" s="102" customFormat="1" ht="18" customHeight="1" x14ac:dyDescent="0.2">
      <c r="A5228" s="106" t="s">
        <v>37</v>
      </c>
      <c r="B5228" s="106" t="s">
        <v>13</v>
      </c>
      <c r="C5228" s="107">
        <v>18902</v>
      </c>
      <c r="D5228" s="107">
        <v>42467</v>
      </c>
      <c r="E5228" s="107">
        <v>42550</v>
      </c>
      <c r="F5228" s="108">
        <v>42550</v>
      </c>
      <c r="G5228" s="109">
        <v>20000</v>
      </c>
      <c r="H5228" s="109">
        <f>22.74+22.74</f>
        <v>45.48</v>
      </c>
      <c r="I5228" s="109">
        <v>0</v>
      </c>
      <c r="J5228" s="109">
        <f t="shared" si="81"/>
        <v>20045.48</v>
      </c>
    </row>
    <row r="5229" spans="1:10" s="102" customFormat="1" ht="18" customHeight="1" x14ac:dyDescent="0.2">
      <c r="A5229" s="106" t="s">
        <v>32</v>
      </c>
      <c r="B5229" s="106" t="s">
        <v>13</v>
      </c>
      <c r="C5229" s="107">
        <v>9143</v>
      </c>
      <c r="D5229" s="107">
        <v>42173</v>
      </c>
      <c r="E5229" s="107">
        <v>42191</v>
      </c>
      <c r="F5229" s="108">
        <v>42212</v>
      </c>
      <c r="G5229" s="109">
        <v>13000</v>
      </c>
      <c r="H5229" s="109">
        <v>14.08</v>
      </c>
      <c r="I5229" s="109">
        <v>0</v>
      </c>
      <c r="J5229" s="109">
        <f t="shared" si="81"/>
        <v>13014.08</v>
      </c>
    </row>
    <row r="5230" spans="1:10" s="102" customFormat="1" ht="18" customHeight="1" x14ac:dyDescent="0.2">
      <c r="A5230" s="106" t="s">
        <v>32</v>
      </c>
      <c r="B5230" s="106" t="s">
        <v>13</v>
      </c>
      <c r="C5230" s="107">
        <v>6555</v>
      </c>
      <c r="D5230" s="107">
        <v>42021</v>
      </c>
      <c r="E5230" s="107">
        <v>42041</v>
      </c>
      <c r="F5230" s="108">
        <v>42079</v>
      </c>
      <c r="G5230" s="109">
        <v>15000</v>
      </c>
      <c r="H5230" s="109">
        <v>24.16</v>
      </c>
      <c r="I5230" s="109">
        <v>0</v>
      </c>
      <c r="J5230" s="109">
        <f t="shared" si="81"/>
        <v>15024.16</v>
      </c>
    </row>
    <row r="5231" spans="1:10" s="102" customFormat="1" ht="18" customHeight="1" x14ac:dyDescent="0.2">
      <c r="A5231" s="106" t="s">
        <v>32</v>
      </c>
      <c r="B5231" s="106" t="s">
        <v>13</v>
      </c>
      <c r="C5231" s="107">
        <v>9264</v>
      </c>
      <c r="D5231" s="107">
        <v>42036</v>
      </c>
      <c r="E5231" s="107">
        <v>42059</v>
      </c>
      <c r="F5231" s="108">
        <v>42069</v>
      </c>
      <c r="G5231" s="109">
        <v>10000</v>
      </c>
      <c r="H5231" s="109">
        <v>9.17</v>
      </c>
      <c r="I5231" s="109">
        <v>0</v>
      </c>
      <c r="J5231" s="109">
        <f t="shared" si="81"/>
        <v>10009.17</v>
      </c>
    </row>
    <row r="5232" spans="1:10" s="102" customFormat="1" ht="18" customHeight="1" x14ac:dyDescent="0.2">
      <c r="A5232" s="106" t="s">
        <v>32</v>
      </c>
      <c r="B5232" s="106" t="s">
        <v>17</v>
      </c>
      <c r="C5232" s="107">
        <v>10148</v>
      </c>
      <c r="D5232" s="107">
        <v>43444</v>
      </c>
      <c r="E5232" s="107">
        <v>43460</v>
      </c>
      <c r="F5232" s="108">
        <v>43497</v>
      </c>
      <c r="G5232" s="109">
        <v>13500</v>
      </c>
      <c r="H5232" s="109">
        <v>19.600000000000001</v>
      </c>
      <c r="I5232" s="109">
        <v>0</v>
      </c>
      <c r="J5232" s="109">
        <f t="shared" si="81"/>
        <v>13519.6</v>
      </c>
    </row>
    <row r="5233" spans="1:10" s="102" customFormat="1" ht="18" customHeight="1" x14ac:dyDescent="0.2">
      <c r="A5233" s="106" t="s">
        <v>32</v>
      </c>
      <c r="B5233" s="106" t="s">
        <v>17</v>
      </c>
      <c r="C5233" s="107">
        <v>17940</v>
      </c>
      <c r="D5233" s="107">
        <v>42457</v>
      </c>
      <c r="E5233" s="107">
        <v>42466</v>
      </c>
      <c r="F5233" s="108">
        <v>42475</v>
      </c>
      <c r="G5233" s="109">
        <v>10500</v>
      </c>
      <c r="H5233" s="109">
        <v>5.18</v>
      </c>
      <c r="I5233" s="109">
        <v>0</v>
      </c>
      <c r="J5233" s="109">
        <f t="shared" si="81"/>
        <v>10505.18</v>
      </c>
    </row>
    <row r="5234" spans="1:10" s="102" customFormat="1" ht="18" customHeight="1" x14ac:dyDescent="0.2">
      <c r="A5234" s="106" t="s">
        <v>32</v>
      </c>
      <c r="B5234" s="106" t="s">
        <v>17</v>
      </c>
      <c r="C5234" s="107">
        <v>14525</v>
      </c>
      <c r="D5234" s="107">
        <v>43079</v>
      </c>
      <c r="E5234" s="107">
        <v>43082</v>
      </c>
      <c r="F5234" s="108">
        <v>43123</v>
      </c>
      <c r="G5234" s="109">
        <v>12000</v>
      </c>
      <c r="H5234" s="109">
        <v>8.41</v>
      </c>
      <c r="I5234" s="109">
        <v>0</v>
      </c>
      <c r="J5234" s="109">
        <f t="shared" si="81"/>
        <v>12008.41</v>
      </c>
    </row>
    <row r="5235" spans="1:10" s="102" customFormat="1" ht="18" customHeight="1" x14ac:dyDescent="0.2">
      <c r="A5235" s="106" t="s">
        <v>32</v>
      </c>
      <c r="B5235" s="106" t="s">
        <v>13</v>
      </c>
      <c r="C5235" s="107">
        <v>15567</v>
      </c>
      <c r="D5235" s="107">
        <v>42527</v>
      </c>
      <c r="E5235" s="107">
        <v>42544</v>
      </c>
      <c r="F5235" s="108">
        <v>42598</v>
      </c>
      <c r="G5235" s="109">
        <v>30000</v>
      </c>
      <c r="H5235" s="109">
        <v>58.36</v>
      </c>
      <c r="I5235" s="109">
        <v>0</v>
      </c>
      <c r="J5235" s="109">
        <f t="shared" si="81"/>
        <v>30058.36</v>
      </c>
    </row>
    <row r="5236" spans="1:10" s="102" customFormat="1" ht="18" customHeight="1" x14ac:dyDescent="0.2">
      <c r="A5236" s="106" t="s">
        <v>32</v>
      </c>
      <c r="B5236" s="106" t="s">
        <v>17</v>
      </c>
      <c r="C5236" s="107">
        <v>11098</v>
      </c>
      <c r="D5236" s="107">
        <v>43198</v>
      </c>
      <c r="E5236" s="107">
        <v>43200</v>
      </c>
      <c r="F5236" s="108">
        <v>43307</v>
      </c>
      <c r="G5236" s="109">
        <v>16500</v>
      </c>
      <c r="H5236" s="109">
        <v>49.27</v>
      </c>
      <c r="I5236" s="109">
        <v>0</v>
      </c>
      <c r="J5236" s="109">
        <f t="shared" si="81"/>
        <v>16549.27</v>
      </c>
    </row>
    <row r="5237" spans="1:10" s="102" customFormat="1" ht="18" customHeight="1" x14ac:dyDescent="0.2">
      <c r="A5237" s="106" t="s">
        <v>37</v>
      </c>
      <c r="B5237" s="106" t="s">
        <v>13</v>
      </c>
      <c r="C5237" s="107">
        <v>15955</v>
      </c>
      <c r="D5237" s="107">
        <v>43182</v>
      </c>
      <c r="E5237" s="107">
        <v>43207</v>
      </c>
      <c r="F5237" s="108">
        <v>43207</v>
      </c>
      <c r="G5237" s="109">
        <v>20000</v>
      </c>
      <c r="H5237" s="109">
        <f>6.85+6.85</f>
        <v>13.7</v>
      </c>
      <c r="I5237" s="109">
        <v>0</v>
      </c>
      <c r="J5237" s="109">
        <f t="shared" si="81"/>
        <v>20013.7</v>
      </c>
    </row>
    <row r="5238" spans="1:10" s="102" customFormat="1" ht="18" customHeight="1" x14ac:dyDescent="0.2">
      <c r="A5238" s="106" t="s">
        <v>32</v>
      </c>
      <c r="B5238" s="106" t="s">
        <v>13</v>
      </c>
      <c r="C5238" s="107">
        <v>15536</v>
      </c>
      <c r="D5238" s="107">
        <v>42275</v>
      </c>
      <c r="E5238" s="107">
        <v>42317</v>
      </c>
      <c r="F5238" s="108">
        <v>42384</v>
      </c>
      <c r="G5238" s="109">
        <v>18500</v>
      </c>
      <c r="H5238" s="109">
        <v>56.02</v>
      </c>
      <c r="I5238" s="109">
        <v>0</v>
      </c>
      <c r="J5238" s="109">
        <f t="shared" si="81"/>
        <v>18556.02</v>
      </c>
    </row>
    <row r="5239" spans="1:10" s="102" customFormat="1" ht="18" customHeight="1" x14ac:dyDescent="0.2">
      <c r="A5239" s="106" t="s">
        <v>32</v>
      </c>
      <c r="B5239" s="106" t="s">
        <v>13</v>
      </c>
      <c r="C5239" s="107">
        <v>12665</v>
      </c>
      <c r="D5239" s="107">
        <v>42213</v>
      </c>
      <c r="E5239" s="107">
        <v>42226</v>
      </c>
      <c r="F5239" s="108">
        <v>42265</v>
      </c>
      <c r="G5239" s="109">
        <v>25500</v>
      </c>
      <c r="H5239" s="109">
        <v>36.83</v>
      </c>
      <c r="I5239" s="109">
        <v>0</v>
      </c>
      <c r="J5239" s="109">
        <f t="shared" si="81"/>
        <v>25536.83</v>
      </c>
    </row>
    <row r="5240" spans="1:10" s="102" customFormat="1" ht="18" customHeight="1" x14ac:dyDescent="0.2">
      <c r="A5240" s="106" t="s">
        <v>32</v>
      </c>
      <c r="B5240" s="106" t="s">
        <v>17</v>
      </c>
      <c r="C5240" s="107">
        <v>17814</v>
      </c>
      <c r="D5240" s="107">
        <v>42739</v>
      </c>
      <c r="E5240" s="107">
        <v>42746</v>
      </c>
      <c r="F5240" s="108">
        <v>42768</v>
      </c>
      <c r="G5240" s="109">
        <v>10500</v>
      </c>
      <c r="H5240" s="109">
        <v>8.34</v>
      </c>
      <c r="I5240" s="109">
        <v>0</v>
      </c>
      <c r="J5240" s="109">
        <f t="shared" si="81"/>
        <v>10508.34</v>
      </c>
    </row>
    <row r="5241" spans="1:10" s="102" customFormat="1" ht="18" customHeight="1" x14ac:dyDescent="0.2">
      <c r="A5241" s="106" t="s">
        <v>32</v>
      </c>
      <c r="B5241" s="106" t="s">
        <v>13</v>
      </c>
      <c r="C5241" s="107">
        <v>8745</v>
      </c>
      <c r="D5241" s="107">
        <v>41711</v>
      </c>
      <c r="E5241" s="107">
        <v>41745</v>
      </c>
      <c r="F5241" s="108">
        <v>41773</v>
      </c>
      <c r="G5241" s="109">
        <v>17000</v>
      </c>
      <c r="H5241" s="109">
        <v>29.28</v>
      </c>
      <c r="I5241" s="109">
        <v>0</v>
      </c>
      <c r="J5241" s="109">
        <f t="shared" si="81"/>
        <v>17029.28</v>
      </c>
    </row>
    <row r="5242" spans="1:10" s="102" customFormat="1" ht="18" customHeight="1" x14ac:dyDescent="0.2">
      <c r="A5242" s="106" t="s">
        <v>32</v>
      </c>
      <c r="B5242" s="106" t="s">
        <v>13</v>
      </c>
      <c r="C5242" s="107">
        <v>10830</v>
      </c>
      <c r="D5242" s="107">
        <v>42848</v>
      </c>
      <c r="E5242" s="107">
        <v>42851</v>
      </c>
      <c r="F5242" s="108">
        <v>42863</v>
      </c>
      <c r="G5242" s="109">
        <v>14000</v>
      </c>
      <c r="H5242" s="109">
        <v>5.76</v>
      </c>
      <c r="I5242" s="109">
        <v>0</v>
      </c>
      <c r="J5242" s="109">
        <f t="shared" si="81"/>
        <v>14005.76</v>
      </c>
    </row>
    <row r="5243" spans="1:10" s="102" customFormat="1" ht="18" customHeight="1" x14ac:dyDescent="0.2">
      <c r="A5243" s="106" t="s">
        <v>32</v>
      </c>
      <c r="B5243" s="106" t="s">
        <v>13</v>
      </c>
      <c r="C5243" s="107">
        <v>14584</v>
      </c>
      <c r="D5243" s="107">
        <v>42498</v>
      </c>
      <c r="E5243" s="107">
        <v>42517</v>
      </c>
      <c r="F5243" s="108">
        <v>42537</v>
      </c>
      <c r="G5243" s="109">
        <v>23000</v>
      </c>
      <c r="H5243" s="109">
        <v>24.58</v>
      </c>
      <c r="I5243" s="109">
        <v>0</v>
      </c>
      <c r="J5243" s="109">
        <f t="shared" si="81"/>
        <v>23024.58</v>
      </c>
    </row>
    <row r="5244" spans="1:10" s="102" customFormat="1" ht="18" customHeight="1" x14ac:dyDescent="0.2">
      <c r="A5244" s="106" t="s">
        <v>32</v>
      </c>
      <c r="B5244" s="106" t="s">
        <v>13</v>
      </c>
      <c r="C5244" s="107">
        <v>11922</v>
      </c>
      <c r="D5244" s="107">
        <v>43403</v>
      </c>
      <c r="E5244" s="107">
        <v>43405</v>
      </c>
      <c r="F5244" s="108">
        <v>43451</v>
      </c>
      <c r="G5244" s="109">
        <v>9000</v>
      </c>
      <c r="H5244" s="109">
        <v>11.84</v>
      </c>
      <c r="I5244" s="109">
        <v>0</v>
      </c>
      <c r="J5244" s="109">
        <f t="shared" si="81"/>
        <v>9011.84</v>
      </c>
    </row>
    <row r="5245" spans="1:10" s="102" customFormat="1" ht="18" customHeight="1" x14ac:dyDescent="0.2">
      <c r="A5245" s="106" t="s">
        <v>37</v>
      </c>
      <c r="B5245" s="106" t="s">
        <v>13</v>
      </c>
      <c r="C5245" s="107">
        <v>17624</v>
      </c>
      <c r="D5245" s="107">
        <v>42370</v>
      </c>
      <c r="E5245" s="107">
        <v>42389</v>
      </c>
      <c r="F5245" s="108">
        <v>42389</v>
      </c>
      <c r="G5245" s="109">
        <v>10000</v>
      </c>
      <c r="H5245" s="109">
        <v>5.28</v>
      </c>
      <c r="I5245" s="109">
        <v>0</v>
      </c>
      <c r="J5245" s="109">
        <f t="shared" si="81"/>
        <v>10005.280000000001</v>
      </c>
    </row>
    <row r="5246" spans="1:10" s="102" customFormat="1" ht="18" customHeight="1" x14ac:dyDescent="0.2">
      <c r="A5246" s="106" t="s">
        <v>32</v>
      </c>
      <c r="B5246" s="106" t="s">
        <v>13</v>
      </c>
      <c r="C5246" s="107">
        <v>13570</v>
      </c>
      <c r="D5246" s="107">
        <v>42550</v>
      </c>
      <c r="E5246" s="107">
        <v>42558</v>
      </c>
      <c r="F5246" s="108">
        <v>42569</v>
      </c>
      <c r="G5246" s="109">
        <v>23000</v>
      </c>
      <c r="H5246" s="109">
        <v>11.97</v>
      </c>
      <c r="I5246" s="109">
        <v>0</v>
      </c>
      <c r="J5246" s="109">
        <f t="shared" si="81"/>
        <v>23011.97</v>
      </c>
    </row>
    <row r="5247" spans="1:10" s="102" customFormat="1" ht="18" customHeight="1" x14ac:dyDescent="0.2">
      <c r="A5247" s="106" t="s">
        <v>32</v>
      </c>
      <c r="B5247" s="106" t="s">
        <v>17</v>
      </c>
      <c r="C5247" s="107">
        <v>8266</v>
      </c>
      <c r="D5247" s="107">
        <v>42831</v>
      </c>
      <c r="E5247" s="107">
        <v>42835</v>
      </c>
      <c r="F5247" s="108">
        <v>42856</v>
      </c>
      <c r="G5247" s="109">
        <v>6500</v>
      </c>
      <c r="H5247" s="109">
        <v>4.45</v>
      </c>
      <c r="I5247" s="109">
        <v>0</v>
      </c>
      <c r="J5247" s="109">
        <f t="shared" si="81"/>
        <v>6504.45</v>
      </c>
    </row>
    <row r="5248" spans="1:10" s="102" customFormat="1" ht="18" customHeight="1" x14ac:dyDescent="0.2">
      <c r="A5248" s="106" t="s">
        <v>31</v>
      </c>
      <c r="B5248" s="106" t="s">
        <v>17</v>
      </c>
      <c r="C5248" s="107">
        <v>21076</v>
      </c>
      <c r="D5248" s="107">
        <v>42217</v>
      </c>
      <c r="E5248" s="107">
        <v>42228</v>
      </c>
      <c r="F5248" s="108">
        <v>42271</v>
      </c>
      <c r="G5248" s="110">
        <v>15000</v>
      </c>
      <c r="H5248" s="110">
        <v>22.5</v>
      </c>
      <c r="I5248" s="110">
        <v>0</v>
      </c>
      <c r="J5248" s="109">
        <f t="shared" si="81"/>
        <v>15022.5</v>
      </c>
    </row>
    <row r="5249" spans="1:10" s="102" customFormat="1" ht="18" customHeight="1" x14ac:dyDescent="0.2">
      <c r="A5249" s="106" t="s">
        <v>32</v>
      </c>
      <c r="B5249" s="106" t="s">
        <v>17</v>
      </c>
      <c r="C5249" s="107">
        <v>13786</v>
      </c>
      <c r="D5249" s="107">
        <v>41829</v>
      </c>
      <c r="E5249" s="107">
        <v>41863</v>
      </c>
      <c r="F5249" s="111">
        <v>41887</v>
      </c>
      <c r="G5249" s="112">
        <v>28000</v>
      </c>
      <c r="H5249" s="112">
        <v>45.11</v>
      </c>
      <c r="I5249" s="112">
        <v>0</v>
      </c>
      <c r="J5249" s="109">
        <f t="shared" si="81"/>
        <v>28045.11</v>
      </c>
    </row>
    <row r="5250" spans="1:10" s="102" customFormat="1" ht="18" customHeight="1" x14ac:dyDescent="0.2">
      <c r="A5250" s="106" t="s">
        <v>34</v>
      </c>
      <c r="B5250" s="106" t="s">
        <v>13</v>
      </c>
      <c r="C5250" s="107">
        <v>34060</v>
      </c>
      <c r="D5250" s="107">
        <v>42460</v>
      </c>
      <c r="E5250" s="107">
        <v>42465</v>
      </c>
      <c r="F5250" s="108">
        <v>42594</v>
      </c>
      <c r="G5250" s="109">
        <v>99000</v>
      </c>
      <c r="H5250" s="109">
        <v>363.46</v>
      </c>
      <c r="I5250" s="109">
        <v>0</v>
      </c>
      <c r="J5250" s="109">
        <f t="shared" si="81"/>
        <v>99363.46</v>
      </c>
    </row>
    <row r="5251" spans="1:10" s="102" customFormat="1" ht="18" customHeight="1" x14ac:dyDescent="0.2">
      <c r="A5251" s="106" t="s">
        <v>34</v>
      </c>
      <c r="B5251" s="106" t="s">
        <v>17</v>
      </c>
      <c r="C5251" s="107">
        <v>27245</v>
      </c>
      <c r="D5251" s="107">
        <v>43030</v>
      </c>
      <c r="E5251" s="107">
        <v>43032</v>
      </c>
      <c r="F5251" s="108">
        <v>43054</v>
      </c>
      <c r="G5251" s="113">
        <v>180000</v>
      </c>
      <c r="H5251" s="113">
        <v>848.22</v>
      </c>
      <c r="I5251" s="113">
        <v>0</v>
      </c>
      <c r="J5251" s="113">
        <f t="shared" si="81"/>
        <v>180848.22</v>
      </c>
    </row>
    <row r="5252" spans="1:10" s="102" customFormat="1" ht="18" customHeight="1" x14ac:dyDescent="0.2">
      <c r="A5252" s="106" t="s">
        <v>34</v>
      </c>
      <c r="B5252" s="106" t="s">
        <v>17</v>
      </c>
      <c r="C5252" s="107">
        <v>25381</v>
      </c>
      <c r="D5252" s="107">
        <v>42842</v>
      </c>
      <c r="E5252" s="107">
        <v>42845</v>
      </c>
      <c r="F5252" s="108">
        <v>42859</v>
      </c>
      <c r="G5252" s="109">
        <v>40000</v>
      </c>
      <c r="H5252" s="109">
        <v>41.64</v>
      </c>
      <c r="I5252" s="109">
        <v>0</v>
      </c>
      <c r="J5252" s="109">
        <f t="shared" si="81"/>
        <v>40041.64</v>
      </c>
    </row>
    <row r="5253" spans="1:10" s="102" customFormat="1" ht="18" customHeight="1" x14ac:dyDescent="0.2">
      <c r="A5253" s="106" t="s">
        <v>34</v>
      </c>
      <c r="B5253" s="106" t="s">
        <v>13</v>
      </c>
      <c r="C5253" s="107">
        <v>23170</v>
      </c>
      <c r="D5253" s="107">
        <v>42885</v>
      </c>
      <c r="E5253" s="107">
        <v>42888</v>
      </c>
      <c r="F5253" s="108">
        <v>42902</v>
      </c>
      <c r="G5253" s="109">
        <v>117000</v>
      </c>
      <c r="H5253" s="109">
        <v>830.22</v>
      </c>
      <c r="I5253" s="109">
        <v>0</v>
      </c>
      <c r="J5253" s="109">
        <f t="shared" si="81"/>
        <v>117830.22</v>
      </c>
    </row>
    <row r="5254" spans="1:10" s="102" customFormat="1" ht="18" customHeight="1" x14ac:dyDescent="0.2">
      <c r="A5254" s="106" t="s">
        <v>34</v>
      </c>
      <c r="B5254" s="106" t="s">
        <v>17</v>
      </c>
      <c r="C5254" s="107">
        <v>19764</v>
      </c>
      <c r="D5254" s="107">
        <v>43347</v>
      </c>
      <c r="E5254" s="107">
        <v>43349</v>
      </c>
      <c r="F5254" s="108">
        <v>43431</v>
      </c>
      <c r="G5254" s="109">
        <v>0</v>
      </c>
      <c r="H5254" s="109">
        <v>0</v>
      </c>
      <c r="I5254" s="109">
        <v>32000</v>
      </c>
      <c r="J5254" s="109">
        <f t="shared" si="81"/>
        <v>32000</v>
      </c>
    </row>
    <row r="5255" spans="1:10" s="102" customFormat="1" ht="18" customHeight="1" x14ac:dyDescent="0.2">
      <c r="A5255" s="106" t="s">
        <v>34</v>
      </c>
      <c r="B5255" s="106" t="s">
        <v>13</v>
      </c>
      <c r="C5255" s="107">
        <v>25984</v>
      </c>
      <c r="D5255" s="107">
        <v>43296</v>
      </c>
      <c r="E5255" s="107">
        <v>43298</v>
      </c>
      <c r="F5255" s="108">
        <v>43328</v>
      </c>
      <c r="G5255" s="109">
        <v>144000</v>
      </c>
      <c r="H5255" s="109">
        <v>126.25</v>
      </c>
      <c r="I5255" s="109">
        <v>0</v>
      </c>
      <c r="J5255" s="109">
        <f t="shared" si="81"/>
        <v>144126.25</v>
      </c>
    </row>
    <row r="5256" spans="1:10" s="102" customFormat="1" ht="18" customHeight="1" x14ac:dyDescent="0.2">
      <c r="A5256" s="106" t="s">
        <v>34</v>
      </c>
      <c r="B5256" s="106" t="s">
        <v>17</v>
      </c>
      <c r="C5256" s="107">
        <v>24528</v>
      </c>
      <c r="D5256" s="107">
        <v>43101</v>
      </c>
      <c r="E5256" s="107">
        <v>43103</v>
      </c>
      <c r="F5256" s="108">
        <v>43294</v>
      </c>
      <c r="G5256" s="109">
        <v>44000</v>
      </c>
      <c r="H5256" s="109">
        <v>713.64</v>
      </c>
      <c r="I5256" s="109">
        <v>0</v>
      </c>
      <c r="J5256" s="109">
        <f t="shared" si="81"/>
        <v>44713.64</v>
      </c>
    </row>
    <row r="5257" spans="1:10" s="102" customFormat="1" ht="18" customHeight="1" x14ac:dyDescent="0.2">
      <c r="A5257" s="105"/>
      <c r="B5257" s="105"/>
      <c r="C5257" s="105"/>
      <c r="D5257" s="105"/>
      <c r="E5257" s="105"/>
      <c r="F5257" s="105"/>
      <c r="G5257" s="121"/>
      <c r="H5257" s="121"/>
      <c r="I5257" s="121"/>
      <c r="J5257" s="121"/>
    </row>
    <row r="5258" spans="1:10" s="102" customFormat="1" ht="18" customHeight="1" x14ac:dyDescent="0.2">
      <c r="A5258" s="105"/>
      <c r="B5258" s="105"/>
      <c r="C5258" s="105"/>
      <c r="D5258" s="105"/>
      <c r="E5258" s="105"/>
      <c r="F5258" s="105"/>
      <c r="G5258" s="121"/>
      <c r="H5258" s="121"/>
      <c r="I5258" s="121"/>
      <c r="J5258" s="121"/>
    </row>
    <row r="5259" spans="1:10" s="102" customFormat="1" ht="18" customHeight="1" x14ac:dyDescent="0.2">
      <c r="A5259" s="105"/>
      <c r="B5259" s="105"/>
      <c r="C5259" s="105"/>
      <c r="D5259" s="105"/>
      <c r="E5259" s="105"/>
      <c r="F5259" s="105"/>
      <c r="G5259" s="121"/>
      <c r="H5259" s="121"/>
      <c r="I5259" s="121"/>
      <c r="J5259" s="121"/>
    </row>
    <row r="5260" spans="1:10" s="102" customFormat="1" ht="12" customHeight="1" x14ac:dyDescent="0.2">
      <c r="A5260" s="105"/>
      <c r="B5260" s="105"/>
      <c r="C5260" s="105"/>
      <c r="D5260" s="105"/>
      <c r="E5260" s="105"/>
      <c r="F5260" s="105"/>
      <c r="G5260" s="121"/>
      <c r="H5260" s="121"/>
      <c r="I5260" s="121"/>
      <c r="J5260" s="121"/>
    </row>
  </sheetData>
  <mergeCells count="3">
    <mergeCell ref="A1:J1"/>
    <mergeCell ref="A2:J2"/>
    <mergeCell ref="A3:J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249"/>
  <sheetViews>
    <sheetView workbookViewId="0">
      <selection activeCell="A3" sqref="A3:J3"/>
    </sheetView>
  </sheetViews>
  <sheetFormatPr defaultRowHeight="15" x14ac:dyDescent="0.25"/>
  <cols>
    <col min="1" max="1" width="23.7109375" bestFit="1" customWidth="1"/>
    <col min="2" max="2" width="7.42578125" customWidth="1"/>
    <col min="3" max="3" width="10.85546875" customWidth="1"/>
    <col min="4" max="4" width="10.28515625" customWidth="1"/>
    <col min="5" max="5" width="10.85546875" customWidth="1"/>
    <col min="6" max="6" width="10.140625" bestFit="1" customWidth="1"/>
    <col min="7" max="7" width="13.5703125" style="114" customWidth="1"/>
    <col min="8" max="8" width="10.140625" style="114" bestFit="1" customWidth="1"/>
    <col min="9" max="9" width="11.140625" style="114" bestFit="1" customWidth="1"/>
    <col min="10" max="10" width="12.140625" style="114" bestFit="1" customWidth="1"/>
    <col min="257" max="257" width="23.7109375" bestFit="1" customWidth="1"/>
    <col min="258" max="258" width="7.42578125" customWidth="1"/>
    <col min="259" max="259" width="10.85546875" customWidth="1"/>
    <col min="260" max="260" width="10.28515625" customWidth="1"/>
    <col min="261" max="261" width="10.85546875" customWidth="1"/>
    <col min="262" max="262" width="10.140625" bestFit="1" customWidth="1"/>
    <col min="263" max="263" width="13.5703125" customWidth="1"/>
    <col min="264" max="264" width="10.140625" bestFit="1" customWidth="1"/>
    <col min="265" max="265" width="11.140625" bestFit="1" customWidth="1"/>
    <col min="266" max="266" width="12.140625" bestFit="1" customWidth="1"/>
    <col min="513" max="513" width="23.7109375" bestFit="1" customWidth="1"/>
    <col min="514" max="514" width="7.42578125" customWidth="1"/>
    <col min="515" max="515" width="10.85546875" customWidth="1"/>
    <col min="516" max="516" width="10.28515625" customWidth="1"/>
    <col min="517" max="517" width="10.85546875" customWidth="1"/>
    <col min="518" max="518" width="10.140625" bestFit="1" customWidth="1"/>
    <col min="519" max="519" width="13.5703125" customWidth="1"/>
    <col min="520" max="520" width="10.140625" bestFit="1" customWidth="1"/>
    <col min="521" max="521" width="11.140625" bestFit="1" customWidth="1"/>
    <col min="522" max="522" width="12.140625" bestFit="1" customWidth="1"/>
    <col min="769" max="769" width="23.7109375" bestFit="1" customWidth="1"/>
    <col min="770" max="770" width="7.42578125" customWidth="1"/>
    <col min="771" max="771" width="10.85546875" customWidth="1"/>
    <col min="772" max="772" width="10.28515625" customWidth="1"/>
    <col min="773" max="773" width="10.85546875" customWidth="1"/>
    <col min="774" max="774" width="10.140625" bestFit="1" customWidth="1"/>
    <col min="775" max="775" width="13.5703125" customWidth="1"/>
    <col min="776" max="776" width="10.140625" bestFit="1" customWidth="1"/>
    <col min="777" max="777" width="11.140625" bestFit="1" customWidth="1"/>
    <col min="778" max="778" width="12.140625" bestFit="1" customWidth="1"/>
    <col min="1025" max="1025" width="23.7109375" bestFit="1" customWidth="1"/>
    <col min="1026" max="1026" width="7.42578125" customWidth="1"/>
    <col min="1027" max="1027" width="10.85546875" customWidth="1"/>
    <col min="1028" max="1028" width="10.28515625" customWidth="1"/>
    <col min="1029" max="1029" width="10.85546875" customWidth="1"/>
    <col min="1030" max="1030" width="10.140625" bestFit="1" customWidth="1"/>
    <col min="1031" max="1031" width="13.5703125" customWidth="1"/>
    <col min="1032" max="1032" width="10.140625" bestFit="1" customWidth="1"/>
    <col min="1033" max="1033" width="11.140625" bestFit="1" customWidth="1"/>
    <col min="1034" max="1034" width="12.140625" bestFit="1" customWidth="1"/>
    <col min="1281" max="1281" width="23.7109375" bestFit="1" customWidth="1"/>
    <col min="1282" max="1282" width="7.42578125" customWidth="1"/>
    <col min="1283" max="1283" width="10.85546875" customWidth="1"/>
    <col min="1284" max="1284" width="10.28515625" customWidth="1"/>
    <col min="1285" max="1285" width="10.85546875" customWidth="1"/>
    <col min="1286" max="1286" width="10.140625" bestFit="1" customWidth="1"/>
    <col min="1287" max="1287" width="13.5703125" customWidth="1"/>
    <col min="1288" max="1288" width="10.140625" bestFit="1" customWidth="1"/>
    <col min="1289" max="1289" width="11.140625" bestFit="1" customWidth="1"/>
    <col min="1290" max="1290" width="12.140625" bestFit="1" customWidth="1"/>
    <col min="1537" max="1537" width="23.7109375" bestFit="1" customWidth="1"/>
    <col min="1538" max="1538" width="7.42578125" customWidth="1"/>
    <col min="1539" max="1539" width="10.85546875" customWidth="1"/>
    <col min="1540" max="1540" width="10.28515625" customWidth="1"/>
    <col min="1541" max="1541" width="10.85546875" customWidth="1"/>
    <col min="1542" max="1542" width="10.140625" bestFit="1" customWidth="1"/>
    <col min="1543" max="1543" width="13.5703125" customWidth="1"/>
    <col min="1544" max="1544" width="10.140625" bestFit="1" customWidth="1"/>
    <col min="1545" max="1545" width="11.140625" bestFit="1" customWidth="1"/>
    <col min="1546" max="1546" width="12.140625" bestFit="1" customWidth="1"/>
    <col min="1793" max="1793" width="23.7109375" bestFit="1" customWidth="1"/>
    <col min="1794" max="1794" width="7.42578125" customWidth="1"/>
    <col min="1795" max="1795" width="10.85546875" customWidth="1"/>
    <col min="1796" max="1796" width="10.28515625" customWidth="1"/>
    <col min="1797" max="1797" width="10.85546875" customWidth="1"/>
    <col min="1798" max="1798" width="10.140625" bestFit="1" customWidth="1"/>
    <col min="1799" max="1799" width="13.5703125" customWidth="1"/>
    <col min="1800" max="1800" width="10.140625" bestFit="1" customWidth="1"/>
    <col min="1801" max="1801" width="11.140625" bestFit="1" customWidth="1"/>
    <col min="1802" max="1802" width="12.140625" bestFit="1" customWidth="1"/>
    <col min="2049" max="2049" width="23.7109375" bestFit="1" customWidth="1"/>
    <col min="2050" max="2050" width="7.42578125" customWidth="1"/>
    <col min="2051" max="2051" width="10.85546875" customWidth="1"/>
    <col min="2052" max="2052" width="10.28515625" customWidth="1"/>
    <col min="2053" max="2053" width="10.85546875" customWidth="1"/>
    <col min="2054" max="2054" width="10.140625" bestFit="1" customWidth="1"/>
    <col min="2055" max="2055" width="13.5703125" customWidth="1"/>
    <col min="2056" max="2056" width="10.140625" bestFit="1" customWidth="1"/>
    <col min="2057" max="2057" width="11.140625" bestFit="1" customWidth="1"/>
    <col min="2058" max="2058" width="12.140625" bestFit="1" customWidth="1"/>
    <col min="2305" max="2305" width="23.7109375" bestFit="1" customWidth="1"/>
    <col min="2306" max="2306" width="7.42578125" customWidth="1"/>
    <col min="2307" max="2307" width="10.85546875" customWidth="1"/>
    <col min="2308" max="2308" width="10.28515625" customWidth="1"/>
    <col min="2309" max="2309" width="10.85546875" customWidth="1"/>
    <col min="2310" max="2310" width="10.140625" bestFit="1" customWidth="1"/>
    <col min="2311" max="2311" width="13.5703125" customWidth="1"/>
    <col min="2312" max="2312" width="10.140625" bestFit="1" customWidth="1"/>
    <col min="2313" max="2313" width="11.140625" bestFit="1" customWidth="1"/>
    <col min="2314" max="2314" width="12.140625" bestFit="1" customWidth="1"/>
    <col min="2561" max="2561" width="23.7109375" bestFit="1" customWidth="1"/>
    <col min="2562" max="2562" width="7.42578125" customWidth="1"/>
    <col min="2563" max="2563" width="10.85546875" customWidth="1"/>
    <col min="2564" max="2564" width="10.28515625" customWidth="1"/>
    <col min="2565" max="2565" width="10.85546875" customWidth="1"/>
    <col min="2566" max="2566" width="10.140625" bestFit="1" customWidth="1"/>
    <col min="2567" max="2567" width="13.5703125" customWidth="1"/>
    <col min="2568" max="2568" width="10.140625" bestFit="1" customWidth="1"/>
    <col min="2569" max="2569" width="11.140625" bestFit="1" customWidth="1"/>
    <col min="2570" max="2570" width="12.140625" bestFit="1" customWidth="1"/>
    <col min="2817" max="2817" width="23.7109375" bestFit="1" customWidth="1"/>
    <col min="2818" max="2818" width="7.42578125" customWidth="1"/>
    <col min="2819" max="2819" width="10.85546875" customWidth="1"/>
    <col min="2820" max="2820" width="10.28515625" customWidth="1"/>
    <col min="2821" max="2821" width="10.85546875" customWidth="1"/>
    <col min="2822" max="2822" width="10.140625" bestFit="1" customWidth="1"/>
    <col min="2823" max="2823" width="13.5703125" customWidth="1"/>
    <col min="2824" max="2824" width="10.140625" bestFit="1" customWidth="1"/>
    <col min="2825" max="2825" width="11.140625" bestFit="1" customWidth="1"/>
    <col min="2826" max="2826" width="12.140625" bestFit="1" customWidth="1"/>
    <col min="3073" max="3073" width="23.7109375" bestFit="1" customWidth="1"/>
    <col min="3074" max="3074" width="7.42578125" customWidth="1"/>
    <col min="3075" max="3075" width="10.85546875" customWidth="1"/>
    <col min="3076" max="3076" width="10.28515625" customWidth="1"/>
    <col min="3077" max="3077" width="10.85546875" customWidth="1"/>
    <col min="3078" max="3078" width="10.140625" bestFit="1" customWidth="1"/>
    <col min="3079" max="3079" width="13.5703125" customWidth="1"/>
    <col min="3080" max="3080" width="10.140625" bestFit="1" customWidth="1"/>
    <col min="3081" max="3081" width="11.140625" bestFit="1" customWidth="1"/>
    <col min="3082" max="3082" width="12.140625" bestFit="1" customWidth="1"/>
    <col min="3329" max="3329" width="23.7109375" bestFit="1" customWidth="1"/>
    <col min="3330" max="3330" width="7.42578125" customWidth="1"/>
    <col min="3331" max="3331" width="10.85546875" customWidth="1"/>
    <col min="3332" max="3332" width="10.28515625" customWidth="1"/>
    <col min="3333" max="3333" width="10.85546875" customWidth="1"/>
    <col min="3334" max="3334" width="10.140625" bestFit="1" customWidth="1"/>
    <col min="3335" max="3335" width="13.5703125" customWidth="1"/>
    <col min="3336" max="3336" width="10.140625" bestFit="1" customWidth="1"/>
    <col min="3337" max="3337" width="11.140625" bestFit="1" customWidth="1"/>
    <col min="3338" max="3338" width="12.140625" bestFit="1" customWidth="1"/>
    <col min="3585" max="3585" width="23.7109375" bestFit="1" customWidth="1"/>
    <col min="3586" max="3586" width="7.42578125" customWidth="1"/>
    <col min="3587" max="3587" width="10.85546875" customWidth="1"/>
    <col min="3588" max="3588" width="10.28515625" customWidth="1"/>
    <col min="3589" max="3589" width="10.85546875" customWidth="1"/>
    <col min="3590" max="3590" width="10.140625" bestFit="1" customWidth="1"/>
    <col min="3591" max="3591" width="13.5703125" customWidth="1"/>
    <col min="3592" max="3592" width="10.140625" bestFit="1" customWidth="1"/>
    <col min="3593" max="3593" width="11.140625" bestFit="1" customWidth="1"/>
    <col min="3594" max="3594" width="12.140625" bestFit="1" customWidth="1"/>
    <col min="3841" max="3841" width="23.7109375" bestFit="1" customWidth="1"/>
    <col min="3842" max="3842" width="7.42578125" customWidth="1"/>
    <col min="3843" max="3843" width="10.85546875" customWidth="1"/>
    <col min="3844" max="3844" width="10.28515625" customWidth="1"/>
    <col min="3845" max="3845" width="10.85546875" customWidth="1"/>
    <col min="3846" max="3846" width="10.140625" bestFit="1" customWidth="1"/>
    <col min="3847" max="3847" width="13.5703125" customWidth="1"/>
    <col min="3848" max="3848" width="10.140625" bestFit="1" customWidth="1"/>
    <col min="3849" max="3849" width="11.140625" bestFit="1" customWidth="1"/>
    <col min="3850" max="3850" width="12.140625" bestFit="1" customWidth="1"/>
    <col min="4097" max="4097" width="23.7109375" bestFit="1" customWidth="1"/>
    <col min="4098" max="4098" width="7.42578125" customWidth="1"/>
    <col min="4099" max="4099" width="10.85546875" customWidth="1"/>
    <col min="4100" max="4100" width="10.28515625" customWidth="1"/>
    <col min="4101" max="4101" width="10.85546875" customWidth="1"/>
    <col min="4102" max="4102" width="10.140625" bestFit="1" customWidth="1"/>
    <col min="4103" max="4103" width="13.5703125" customWidth="1"/>
    <col min="4104" max="4104" width="10.140625" bestFit="1" customWidth="1"/>
    <col min="4105" max="4105" width="11.140625" bestFit="1" customWidth="1"/>
    <col min="4106" max="4106" width="12.140625" bestFit="1" customWidth="1"/>
    <col min="4353" max="4353" width="23.7109375" bestFit="1" customWidth="1"/>
    <col min="4354" max="4354" width="7.42578125" customWidth="1"/>
    <col min="4355" max="4355" width="10.85546875" customWidth="1"/>
    <col min="4356" max="4356" width="10.28515625" customWidth="1"/>
    <col min="4357" max="4357" width="10.85546875" customWidth="1"/>
    <col min="4358" max="4358" width="10.140625" bestFit="1" customWidth="1"/>
    <col min="4359" max="4359" width="13.5703125" customWidth="1"/>
    <col min="4360" max="4360" width="10.140625" bestFit="1" customWidth="1"/>
    <col min="4361" max="4361" width="11.140625" bestFit="1" customWidth="1"/>
    <col min="4362" max="4362" width="12.140625" bestFit="1" customWidth="1"/>
    <col min="4609" max="4609" width="23.7109375" bestFit="1" customWidth="1"/>
    <col min="4610" max="4610" width="7.42578125" customWidth="1"/>
    <col min="4611" max="4611" width="10.85546875" customWidth="1"/>
    <col min="4612" max="4612" width="10.28515625" customWidth="1"/>
    <col min="4613" max="4613" width="10.85546875" customWidth="1"/>
    <col min="4614" max="4614" width="10.140625" bestFit="1" customWidth="1"/>
    <col min="4615" max="4615" width="13.5703125" customWidth="1"/>
    <col min="4616" max="4616" width="10.140625" bestFit="1" customWidth="1"/>
    <col min="4617" max="4617" width="11.140625" bestFit="1" customWidth="1"/>
    <col min="4618" max="4618" width="12.140625" bestFit="1" customWidth="1"/>
    <col min="4865" max="4865" width="23.7109375" bestFit="1" customWidth="1"/>
    <col min="4866" max="4866" width="7.42578125" customWidth="1"/>
    <col min="4867" max="4867" width="10.85546875" customWidth="1"/>
    <col min="4868" max="4868" width="10.28515625" customWidth="1"/>
    <col min="4869" max="4869" width="10.85546875" customWidth="1"/>
    <col min="4870" max="4870" width="10.140625" bestFit="1" customWidth="1"/>
    <col min="4871" max="4871" width="13.5703125" customWidth="1"/>
    <col min="4872" max="4872" width="10.140625" bestFit="1" customWidth="1"/>
    <col min="4873" max="4873" width="11.140625" bestFit="1" customWidth="1"/>
    <col min="4874" max="4874" width="12.140625" bestFit="1" customWidth="1"/>
    <col min="5121" max="5121" width="23.7109375" bestFit="1" customWidth="1"/>
    <col min="5122" max="5122" width="7.42578125" customWidth="1"/>
    <col min="5123" max="5123" width="10.85546875" customWidth="1"/>
    <col min="5124" max="5124" width="10.28515625" customWidth="1"/>
    <col min="5125" max="5125" width="10.85546875" customWidth="1"/>
    <col min="5126" max="5126" width="10.140625" bestFit="1" customWidth="1"/>
    <col min="5127" max="5127" width="13.5703125" customWidth="1"/>
    <col min="5128" max="5128" width="10.140625" bestFit="1" customWidth="1"/>
    <col min="5129" max="5129" width="11.140625" bestFit="1" customWidth="1"/>
    <col min="5130" max="5130" width="12.140625" bestFit="1" customWidth="1"/>
    <col min="5377" max="5377" width="23.7109375" bestFit="1" customWidth="1"/>
    <col min="5378" max="5378" width="7.42578125" customWidth="1"/>
    <col min="5379" max="5379" width="10.85546875" customWidth="1"/>
    <col min="5380" max="5380" width="10.28515625" customWidth="1"/>
    <col min="5381" max="5381" width="10.85546875" customWidth="1"/>
    <col min="5382" max="5382" width="10.140625" bestFit="1" customWidth="1"/>
    <col min="5383" max="5383" width="13.5703125" customWidth="1"/>
    <col min="5384" max="5384" width="10.140625" bestFit="1" customWidth="1"/>
    <col min="5385" max="5385" width="11.140625" bestFit="1" customWidth="1"/>
    <col min="5386" max="5386" width="12.140625" bestFit="1" customWidth="1"/>
    <col min="5633" max="5633" width="23.7109375" bestFit="1" customWidth="1"/>
    <col min="5634" max="5634" width="7.42578125" customWidth="1"/>
    <col min="5635" max="5635" width="10.85546875" customWidth="1"/>
    <col min="5636" max="5636" width="10.28515625" customWidth="1"/>
    <col min="5637" max="5637" width="10.85546875" customWidth="1"/>
    <col min="5638" max="5638" width="10.140625" bestFit="1" customWidth="1"/>
    <col min="5639" max="5639" width="13.5703125" customWidth="1"/>
    <col min="5640" max="5640" width="10.140625" bestFit="1" customWidth="1"/>
    <col min="5641" max="5641" width="11.140625" bestFit="1" customWidth="1"/>
    <col min="5642" max="5642" width="12.140625" bestFit="1" customWidth="1"/>
    <col min="5889" max="5889" width="23.7109375" bestFit="1" customWidth="1"/>
    <col min="5890" max="5890" width="7.42578125" customWidth="1"/>
    <col min="5891" max="5891" width="10.85546875" customWidth="1"/>
    <col min="5892" max="5892" width="10.28515625" customWidth="1"/>
    <col min="5893" max="5893" width="10.85546875" customWidth="1"/>
    <col min="5894" max="5894" width="10.140625" bestFit="1" customWidth="1"/>
    <col min="5895" max="5895" width="13.5703125" customWidth="1"/>
    <col min="5896" max="5896" width="10.140625" bestFit="1" customWidth="1"/>
    <col min="5897" max="5897" width="11.140625" bestFit="1" customWidth="1"/>
    <col min="5898" max="5898" width="12.140625" bestFit="1" customWidth="1"/>
    <col min="6145" max="6145" width="23.7109375" bestFit="1" customWidth="1"/>
    <col min="6146" max="6146" width="7.42578125" customWidth="1"/>
    <col min="6147" max="6147" width="10.85546875" customWidth="1"/>
    <col min="6148" max="6148" width="10.28515625" customWidth="1"/>
    <col min="6149" max="6149" width="10.85546875" customWidth="1"/>
    <col min="6150" max="6150" width="10.140625" bestFit="1" customWidth="1"/>
    <col min="6151" max="6151" width="13.5703125" customWidth="1"/>
    <col min="6152" max="6152" width="10.140625" bestFit="1" customWidth="1"/>
    <col min="6153" max="6153" width="11.140625" bestFit="1" customWidth="1"/>
    <col min="6154" max="6154" width="12.140625" bestFit="1" customWidth="1"/>
    <col min="6401" max="6401" width="23.7109375" bestFit="1" customWidth="1"/>
    <col min="6402" max="6402" width="7.42578125" customWidth="1"/>
    <col min="6403" max="6403" width="10.85546875" customWidth="1"/>
    <col min="6404" max="6404" width="10.28515625" customWidth="1"/>
    <col min="6405" max="6405" width="10.85546875" customWidth="1"/>
    <col min="6406" max="6406" width="10.140625" bestFit="1" customWidth="1"/>
    <col min="6407" max="6407" width="13.5703125" customWidth="1"/>
    <col min="6408" max="6408" width="10.140625" bestFit="1" customWidth="1"/>
    <col min="6409" max="6409" width="11.140625" bestFit="1" customWidth="1"/>
    <col min="6410" max="6410" width="12.140625" bestFit="1" customWidth="1"/>
    <col min="6657" max="6657" width="23.7109375" bestFit="1" customWidth="1"/>
    <col min="6658" max="6658" width="7.42578125" customWidth="1"/>
    <col min="6659" max="6659" width="10.85546875" customWidth="1"/>
    <col min="6660" max="6660" width="10.28515625" customWidth="1"/>
    <col min="6661" max="6661" width="10.85546875" customWidth="1"/>
    <col min="6662" max="6662" width="10.140625" bestFit="1" customWidth="1"/>
    <col min="6663" max="6663" width="13.5703125" customWidth="1"/>
    <col min="6664" max="6664" width="10.140625" bestFit="1" customWidth="1"/>
    <col min="6665" max="6665" width="11.140625" bestFit="1" customWidth="1"/>
    <col min="6666" max="6666" width="12.140625" bestFit="1" customWidth="1"/>
    <col min="6913" max="6913" width="23.7109375" bestFit="1" customWidth="1"/>
    <col min="6914" max="6914" width="7.42578125" customWidth="1"/>
    <col min="6915" max="6915" width="10.85546875" customWidth="1"/>
    <col min="6916" max="6916" width="10.28515625" customWidth="1"/>
    <col min="6917" max="6917" width="10.85546875" customWidth="1"/>
    <col min="6918" max="6918" width="10.140625" bestFit="1" customWidth="1"/>
    <col min="6919" max="6919" width="13.5703125" customWidth="1"/>
    <col min="6920" max="6920" width="10.140625" bestFit="1" customWidth="1"/>
    <col min="6921" max="6921" width="11.140625" bestFit="1" customWidth="1"/>
    <col min="6922" max="6922" width="12.140625" bestFit="1" customWidth="1"/>
    <col min="7169" max="7169" width="23.7109375" bestFit="1" customWidth="1"/>
    <col min="7170" max="7170" width="7.42578125" customWidth="1"/>
    <col min="7171" max="7171" width="10.85546875" customWidth="1"/>
    <col min="7172" max="7172" width="10.28515625" customWidth="1"/>
    <col min="7173" max="7173" width="10.85546875" customWidth="1"/>
    <col min="7174" max="7174" width="10.140625" bestFit="1" customWidth="1"/>
    <col min="7175" max="7175" width="13.5703125" customWidth="1"/>
    <col min="7176" max="7176" width="10.140625" bestFit="1" customWidth="1"/>
    <col min="7177" max="7177" width="11.140625" bestFit="1" customWidth="1"/>
    <col min="7178" max="7178" width="12.140625" bestFit="1" customWidth="1"/>
    <col min="7425" max="7425" width="23.7109375" bestFit="1" customWidth="1"/>
    <col min="7426" max="7426" width="7.42578125" customWidth="1"/>
    <col min="7427" max="7427" width="10.85546875" customWidth="1"/>
    <col min="7428" max="7428" width="10.28515625" customWidth="1"/>
    <col min="7429" max="7429" width="10.85546875" customWidth="1"/>
    <col min="7430" max="7430" width="10.140625" bestFit="1" customWidth="1"/>
    <col min="7431" max="7431" width="13.5703125" customWidth="1"/>
    <col min="7432" max="7432" width="10.140625" bestFit="1" customWidth="1"/>
    <col min="7433" max="7433" width="11.140625" bestFit="1" customWidth="1"/>
    <col min="7434" max="7434" width="12.140625" bestFit="1" customWidth="1"/>
    <col min="7681" max="7681" width="23.7109375" bestFit="1" customWidth="1"/>
    <col min="7682" max="7682" width="7.42578125" customWidth="1"/>
    <col min="7683" max="7683" width="10.85546875" customWidth="1"/>
    <col min="7684" max="7684" width="10.28515625" customWidth="1"/>
    <col min="7685" max="7685" width="10.85546875" customWidth="1"/>
    <col min="7686" max="7686" width="10.140625" bestFit="1" customWidth="1"/>
    <col min="7687" max="7687" width="13.5703125" customWidth="1"/>
    <col min="7688" max="7688" width="10.140625" bestFit="1" customWidth="1"/>
    <col min="7689" max="7689" width="11.140625" bestFit="1" customWidth="1"/>
    <col min="7690" max="7690" width="12.140625" bestFit="1" customWidth="1"/>
    <col min="7937" max="7937" width="23.7109375" bestFit="1" customWidth="1"/>
    <col min="7938" max="7938" width="7.42578125" customWidth="1"/>
    <col min="7939" max="7939" width="10.85546875" customWidth="1"/>
    <col min="7940" max="7940" width="10.28515625" customWidth="1"/>
    <col min="7941" max="7941" width="10.85546875" customWidth="1"/>
    <col min="7942" max="7942" width="10.140625" bestFit="1" customWidth="1"/>
    <col min="7943" max="7943" width="13.5703125" customWidth="1"/>
    <col min="7944" max="7944" width="10.140625" bestFit="1" customWidth="1"/>
    <col min="7945" max="7945" width="11.140625" bestFit="1" customWidth="1"/>
    <col min="7946" max="7946" width="12.140625" bestFit="1" customWidth="1"/>
    <col min="8193" max="8193" width="23.7109375" bestFit="1" customWidth="1"/>
    <col min="8194" max="8194" width="7.42578125" customWidth="1"/>
    <col min="8195" max="8195" width="10.85546875" customWidth="1"/>
    <col min="8196" max="8196" width="10.28515625" customWidth="1"/>
    <col min="8197" max="8197" width="10.85546875" customWidth="1"/>
    <col min="8198" max="8198" width="10.140625" bestFit="1" customWidth="1"/>
    <col min="8199" max="8199" width="13.5703125" customWidth="1"/>
    <col min="8200" max="8200" width="10.140625" bestFit="1" customWidth="1"/>
    <col min="8201" max="8201" width="11.140625" bestFit="1" customWidth="1"/>
    <col min="8202" max="8202" width="12.140625" bestFit="1" customWidth="1"/>
    <col min="8449" max="8449" width="23.7109375" bestFit="1" customWidth="1"/>
    <col min="8450" max="8450" width="7.42578125" customWidth="1"/>
    <col min="8451" max="8451" width="10.85546875" customWidth="1"/>
    <col min="8452" max="8452" width="10.28515625" customWidth="1"/>
    <col min="8453" max="8453" width="10.85546875" customWidth="1"/>
    <col min="8454" max="8454" width="10.140625" bestFit="1" customWidth="1"/>
    <col min="8455" max="8455" width="13.5703125" customWidth="1"/>
    <col min="8456" max="8456" width="10.140625" bestFit="1" customWidth="1"/>
    <col min="8457" max="8457" width="11.140625" bestFit="1" customWidth="1"/>
    <col min="8458" max="8458" width="12.140625" bestFit="1" customWidth="1"/>
    <col min="8705" max="8705" width="23.7109375" bestFit="1" customWidth="1"/>
    <col min="8706" max="8706" width="7.42578125" customWidth="1"/>
    <col min="8707" max="8707" width="10.85546875" customWidth="1"/>
    <col min="8708" max="8708" width="10.28515625" customWidth="1"/>
    <col min="8709" max="8709" width="10.85546875" customWidth="1"/>
    <col min="8710" max="8710" width="10.140625" bestFit="1" customWidth="1"/>
    <col min="8711" max="8711" width="13.5703125" customWidth="1"/>
    <col min="8712" max="8712" width="10.140625" bestFit="1" customWidth="1"/>
    <col min="8713" max="8713" width="11.140625" bestFit="1" customWidth="1"/>
    <col min="8714" max="8714" width="12.140625" bestFit="1" customWidth="1"/>
    <col min="8961" max="8961" width="23.7109375" bestFit="1" customWidth="1"/>
    <col min="8962" max="8962" width="7.42578125" customWidth="1"/>
    <col min="8963" max="8963" width="10.85546875" customWidth="1"/>
    <col min="8964" max="8964" width="10.28515625" customWidth="1"/>
    <col min="8965" max="8965" width="10.85546875" customWidth="1"/>
    <col min="8966" max="8966" width="10.140625" bestFit="1" customWidth="1"/>
    <col min="8967" max="8967" width="13.5703125" customWidth="1"/>
    <col min="8968" max="8968" width="10.140625" bestFit="1" customWidth="1"/>
    <col min="8969" max="8969" width="11.140625" bestFit="1" customWidth="1"/>
    <col min="8970" max="8970" width="12.140625" bestFit="1" customWidth="1"/>
    <col min="9217" max="9217" width="23.7109375" bestFit="1" customWidth="1"/>
    <col min="9218" max="9218" width="7.42578125" customWidth="1"/>
    <col min="9219" max="9219" width="10.85546875" customWidth="1"/>
    <col min="9220" max="9220" width="10.28515625" customWidth="1"/>
    <col min="9221" max="9221" width="10.85546875" customWidth="1"/>
    <col min="9222" max="9222" width="10.140625" bestFit="1" customWidth="1"/>
    <col min="9223" max="9223" width="13.5703125" customWidth="1"/>
    <col min="9224" max="9224" width="10.140625" bestFit="1" customWidth="1"/>
    <col min="9225" max="9225" width="11.140625" bestFit="1" customWidth="1"/>
    <col min="9226" max="9226" width="12.140625" bestFit="1" customWidth="1"/>
    <col min="9473" max="9473" width="23.7109375" bestFit="1" customWidth="1"/>
    <col min="9474" max="9474" width="7.42578125" customWidth="1"/>
    <col min="9475" max="9475" width="10.85546875" customWidth="1"/>
    <col min="9476" max="9476" width="10.28515625" customWidth="1"/>
    <col min="9477" max="9477" width="10.85546875" customWidth="1"/>
    <col min="9478" max="9478" width="10.140625" bestFit="1" customWidth="1"/>
    <col min="9479" max="9479" width="13.5703125" customWidth="1"/>
    <col min="9480" max="9480" width="10.140625" bestFit="1" customWidth="1"/>
    <col min="9481" max="9481" width="11.140625" bestFit="1" customWidth="1"/>
    <col min="9482" max="9482" width="12.140625" bestFit="1" customWidth="1"/>
    <col min="9729" max="9729" width="23.7109375" bestFit="1" customWidth="1"/>
    <col min="9730" max="9730" width="7.42578125" customWidth="1"/>
    <col min="9731" max="9731" width="10.85546875" customWidth="1"/>
    <col min="9732" max="9732" width="10.28515625" customWidth="1"/>
    <col min="9733" max="9733" width="10.85546875" customWidth="1"/>
    <col min="9734" max="9734" width="10.140625" bestFit="1" customWidth="1"/>
    <col min="9735" max="9735" width="13.5703125" customWidth="1"/>
    <col min="9736" max="9736" width="10.140625" bestFit="1" customWidth="1"/>
    <col min="9737" max="9737" width="11.140625" bestFit="1" customWidth="1"/>
    <col min="9738" max="9738" width="12.140625" bestFit="1" customWidth="1"/>
    <col min="9985" max="9985" width="23.7109375" bestFit="1" customWidth="1"/>
    <col min="9986" max="9986" width="7.42578125" customWidth="1"/>
    <col min="9987" max="9987" width="10.85546875" customWidth="1"/>
    <col min="9988" max="9988" width="10.28515625" customWidth="1"/>
    <col min="9989" max="9989" width="10.85546875" customWidth="1"/>
    <col min="9990" max="9990" width="10.140625" bestFit="1" customWidth="1"/>
    <col min="9991" max="9991" width="13.5703125" customWidth="1"/>
    <col min="9992" max="9992" width="10.140625" bestFit="1" customWidth="1"/>
    <col min="9993" max="9993" width="11.140625" bestFit="1" customWidth="1"/>
    <col min="9994" max="9994" width="12.140625" bestFit="1" customWidth="1"/>
    <col min="10241" max="10241" width="23.7109375" bestFit="1" customWidth="1"/>
    <col min="10242" max="10242" width="7.42578125" customWidth="1"/>
    <col min="10243" max="10243" width="10.85546875" customWidth="1"/>
    <col min="10244" max="10244" width="10.28515625" customWidth="1"/>
    <col min="10245" max="10245" width="10.85546875" customWidth="1"/>
    <col min="10246" max="10246" width="10.140625" bestFit="1" customWidth="1"/>
    <col min="10247" max="10247" width="13.5703125" customWidth="1"/>
    <col min="10248" max="10248" width="10.140625" bestFit="1" customWidth="1"/>
    <col min="10249" max="10249" width="11.140625" bestFit="1" customWidth="1"/>
    <col min="10250" max="10250" width="12.140625" bestFit="1" customWidth="1"/>
    <col min="10497" max="10497" width="23.7109375" bestFit="1" customWidth="1"/>
    <col min="10498" max="10498" width="7.42578125" customWidth="1"/>
    <col min="10499" max="10499" width="10.85546875" customWidth="1"/>
    <col min="10500" max="10500" width="10.28515625" customWidth="1"/>
    <col min="10501" max="10501" width="10.85546875" customWidth="1"/>
    <col min="10502" max="10502" width="10.140625" bestFit="1" customWidth="1"/>
    <col min="10503" max="10503" width="13.5703125" customWidth="1"/>
    <col min="10504" max="10504" width="10.140625" bestFit="1" customWidth="1"/>
    <col min="10505" max="10505" width="11.140625" bestFit="1" customWidth="1"/>
    <col min="10506" max="10506" width="12.140625" bestFit="1" customWidth="1"/>
    <col min="10753" max="10753" width="23.7109375" bestFit="1" customWidth="1"/>
    <col min="10754" max="10754" width="7.42578125" customWidth="1"/>
    <col min="10755" max="10755" width="10.85546875" customWidth="1"/>
    <col min="10756" max="10756" width="10.28515625" customWidth="1"/>
    <col min="10757" max="10757" width="10.85546875" customWidth="1"/>
    <col min="10758" max="10758" width="10.140625" bestFit="1" customWidth="1"/>
    <col min="10759" max="10759" width="13.5703125" customWidth="1"/>
    <col min="10760" max="10760" width="10.140625" bestFit="1" customWidth="1"/>
    <col min="10761" max="10761" width="11.140625" bestFit="1" customWidth="1"/>
    <col min="10762" max="10762" width="12.140625" bestFit="1" customWidth="1"/>
    <col min="11009" max="11009" width="23.7109375" bestFit="1" customWidth="1"/>
    <col min="11010" max="11010" width="7.42578125" customWidth="1"/>
    <col min="11011" max="11011" width="10.85546875" customWidth="1"/>
    <col min="11012" max="11012" width="10.28515625" customWidth="1"/>
    <col min="11013" max="11013" width="10.85546875" customWidth="1"/>
    <col min="11014" max="11014" width="10.140625" bestFit="1" customWidth="1"/>
    <col min="11015" max="11015" width="13.5703125" customWidth="1"/>
    <col min="11016" max="11016" width="10.140625" bestFit="1" customWidth="1"/>
    <col min="11017" max="11017" width="11.140625" bestFit="1" customWidth="1"/>
    <col min="11018" max="11018" width="12.140625" bestFit="1" customWidth="1"/>
    <col min="11265" max="11265" width="23.7109375" bestFit="1" customWidth="1"/>
    <col min="11266" max="11266" width="7.42578125" customWidth="1"/>
    <col min="11267" max="11267" width="10.85546875" customWidth="1"/>
    <col min="11268" max="11268" width="10.28515625" customWidth="1"/>
    <col min="11269" max="11269" width="10.85546875" customWidth="1"/>
    <col min="11270" max="11270" width="10.140625" bestFit="1" customWidth="1"/>
    <col min="11271" max="11271" width="13.5703125" customWidth="1"/>
    <col min="11272" max="11272" width="10.140625" bestFit="1" customWidth="1"/>
    <col min="11273" max="11273" width="11.140625" bestFit="1" customWidth="1"/>
    <col min="11274" max="11274" width="12.140625" bestFit="1" customWidth="1"/>
    <col min="11521" max="11521" width="23.7109375" bestFit="1" customWidth="1"/>
    <col min="11522" max="11522" width="7.42578125" customWidth="1"/>
    <col min="11523" max="11523" width="10.85546875" customWidth="1"/>
    <col min="11524" max="11524" width="10.28515625" customWidth="1"/>
    <col min="11525" max="11525" width="10.85546875" customWidth="1"/>
    <col min="11526" max="11526" width="10.140625" bestFit="1" customWidth="1"/>
    <col min="11527" max="11527" width="13.5703125" customWidth="1"/>
    <col min="11528" max="11528" width="10.140625" bestFit="1" customWidth="1"/>
    <col min="11529" max="11529" width="11.140625" bestFit="1" customWidth="1"/>
    <col min="11530" max="11530" width="12.140625" bestFit="1" customWidth="1"/>
    <col min="11777" max="11777" width="23.7109375" bestFit="1" customWidth="1"/>
    <col min="11778" max="11778" width="7.42578125" customWidth="1"/>
    <col min="11779" max="11779" width="10.85546875" customWidth="1"/>
    <col min="11780" max="11780" width="10.28515625" customWidth="1"/>
    <col min="11781" max="11781" width="10.85546875" customWidth="1"/>
    <col min="11782" max="11782" width="10.140625" bestFit="1" customWidth="1"/>
    <col min="11783" max="11783" width="13.5703125" customWidth="1"/>
    <col min="11784" max="11784" width="10.140625" bestFit="1" customWidth="1"/>
    <col min="11785" max="11785" width="11.140625" bestFit="1" customWidth="1"/>
    <col min="11786" max="11786" width="12.140625" bestFit="1" customWidth="1"/>
    <col min="12033" max="12033" width="23.7109375" bestFit="1" customWidth="1"/>
    <col min="12034" max="12034" width="7.42578125" customWidth="1"/>
    <col min="12035" max="12035" width="10.85546875" customWidth="1"/>
    <col min="12036" max="12036" width="10.28515625" customWidth="1"/>
    <col min="12037" max="12037" width="10.85546875" customWidth="1"/>
    <col min="12038" max="12038" width="10.140625" bestFit="1" customWidth="1"/>
    <col min="12039" max="12039" width="13.5703125" customWidth="1"/>
    <col min="12040" max="12040" width="10.140625" bestFit="1" customWidth="1"/>
    <col min="12041" max="12041" width="11.140625" bestFit="1" customWidth="1"/>
    <col min="12042" max="12042" width="12.140625" bestFit="1" customWidth="1"/>
    <col min="12289" max="12289" width="23.7109375" bestFit="1" customWidth="1"/>
    <col min="12290" max="12290" width="7.42578125" customWidth="1"/>
    <col min="12291" max="12291" width="10.85546875" customWidth="1"/>
    <col min="12292" max="12292" width="10.28515625" customWidth="1"/>
    <col min="12293" max="12293" width="10.85546875" customWidth="1"/>
    <col min="12294" max="12294" width="10.140625" bestFit="1" customWidth="1"/>
    <col min="12295" max="12295" width="13.5703125" customWidth="1"/>
    <col min="12296" max="12296" width="10.140625" bestFit="1" customWidth="1"/>
    <col min="12297" max="12297" width="11.140625" bestFit="1" customWidth="1"/>
    <col min="12298" max="12298" width="12.140625" bestFit="1" customWidth="1"/>
    <col min="12545" max="12545" width="23.7109375" bestFit="1" customWidth="1"/>
    <col min="12546" max="12546" width="7.42578125" customWidth="1"/>
    <col min="12547" max="12547" width="10.85546875" customWidth="1"/>
    <col min="12548" max="12548" width="10.28515625" customWidth="1"/>
    <col min="12549" max="12549" width="10.85546875" customWidth="1"/>
    <col min="12550" max="12550" width="10.140625" bestFit="1" customWidth="1"/>
    <col min="12551" max="12551" width="13.5703125" customWidth="1"/>
    <col min="12552" max="12552" width="10.140625" bestFit="1" customWidth="1"/>
    <col min="12553" max="12553" width="11.140625" bestFit="1" customWidth="1"/>
    <col min="12554" max="12554" width="12.140625" bestFit="1" customWidth="1"/>
    <col min="12801" max="12801" width="23.7109375" bestFit="1" customWidth="1"/>
    <col min="12802" max="12802" width="7.42578125" customWidth="1"/>
    <col min="12803" max="12803" width="10.85546875" customWidth="1"/>
    <col min="12804" max="12804" width="10.28515625" customWidth="1"/>
    <col min="12805" max="12805" width="10.85546875" customWidth="1"/>
    <col min="12806" max="12806" width="10.140625" bestFit="1" customWidth="1"/>
    <col min="12807" max="12807" width="13.5703125" customWidth="1"/>
    <col min="12808" max="12808" width="10.140625" bestFit="1" customWidth="1"/>
    <col min="12809" max="12809" width="11.140625" bestFit="1" customWidth="1"/>
    <col min="12810" max="12810" width="12.140625" bestFit="1" customWidth="1"/>
    <col min="13057" max="13057" width="23.7109375" bestFit="1" customWidth="1"/>
    <col min="13058" max="13058" width="7.42578125" customWidth="1"/>
    <col min="13059" max="13059" width="10.85546875" customWidth="1"/>
    <col min="13060" max="13060" width="10.28515625" customWidth="1"/>
    <col min="13061" max="13061" width="10.85546875" customWidth="1"/>
    <col min="13062" max="13062" width="10.140625" bestFit="1" customWidth="1"/>
    <col min="13063" max="13063" width="13.5703125" customWidth="1"/>
    <col min="13064" max="13064" width="10.140625" bestFit="1" customWidth="1"/>
    <col min="13065" max="13065" width="11.140625" bestFit="1" customWidth="1"/>
    <col min="13066" max="13066" width="12.140625" bestFit="1" customWidth="1"/>
    <col min="13313" max="13313" width="23.7109375" bestFit="1" customWidth="1"/>
    <col min="13314" max="13314" width="7.42578125" customWidth="1"/>
    <col min="13315" max="13315" width="10.85546875" customWidth="1"/>
    <col min="13316" max="13316" width="10.28515625" customWidth="1"/>
    <col min="13317" max="13317" width="10.85546875" customWidth="1"/>
    <col min="13318" max="13318" width="10.140625" bestFit="1" customWidth="1"/>
    <col min="13319" max="13319" width="13.5703125" customWidth="1"/>
    <col min="13320" max="13320" width="10.140625" bestFit="1" customWidth="1"/>
    <col min="13321" max="13321" width="11.140625" bestFit="1" customWidth="1"/>
    <col min="13322" max="13322" width="12.140625" bestFit="1" customWidth="1"/>
    <col min="13569" max="13569" width="23.7109375" bestFit="1" customWidth="1"/>
    <col min="13570" max="13570" width="7.42578125" customWidth="1"/>
    <col min="13571" max="13571" width="10.85546875" customWidth="1"/>
    <col min="13572" max="13572" width="10.28515625" customWidth="1"/>
    <col min="13573" max="13573" width="10.85546875" customWidth="1"/>
    <col min="13574" max="13574" width="10.140625" bestFit="1" customWidth="1"/>
    <col min="13575" max="13575" width="13.5703125" customWidth="1"/>
    <col min="13576" max="13576" width="10.140625" bestFit="1" customWidth="1"/>
    <col min="13577" max="13577" width="11.140625" bestFit="1" customWidth="1"/>
    <col min="13578" max="13578" width="12.140625" bestFit="1" customWidth="1"/>
    <col min="13825" max="13825" width="23.7109375" bestFit="1" customWidth="1"/>
    <col min="13826" max="13826" width="7.42578125" customWidth="1"/>
    <col min="13827" max="13827" width="10.85546875" customWidth="1"/>
    <col min="13828" max="13828" width="10.28515625" customWidth="1"/>
    <col min="13829" max="13829" width="10.85546875" customWidth="1"/>
    <col min="13830" max="13830" width="10.140625" bestFit="1" customWidth="1"/>
    <col min="13831" max="13831" width="13.5703125" customWidth="1"/>
    <col min="13832" max="13832" width="10.140625" bestFit="1" customWidth="1"/>
    <col min="13833" max="13833" width="11.140625" bestFit="1" customWidth="1"/>
    <col min="13834" max="13834" width="12.140625" bestFit="1" customWidth="1"/>
    <col min="14081" max="14081" width="23.7109375" bestFit="1" customWidth="1"/>
    <col min="14082" max="14082" width="7.42578125" customWidth="1"/>
    <col min="14083" max="14083" width="10.85546875" customWidth="1"/>
    <col min="14084" max="14084" width="10.28515625" customWidth="1"/>
    <col min="14085" max="14085" width="10.85546875" customWidth="1"/>
    <col min="14086" max="14086" width="10.140625" bestFit="1" customWidth="1"/>
    <col min="14087" max="14087" width="13.5703125" customWidth="1"/>
    <col min="14088" max="14088" width="10.140625" bestFit="1" customWidth="1"/>
    <col min="14089" max="14089" width="11.140625" bestFit="1" customWidth="1"/>
    <col min="14090" max="14090" width="12.140625" bestFit="1" customWidth="1"/>
    <col min="14337" max="14337" width="23.7109375" bestFit="1" customWidth="1"/>
    <col min="14338" max="14338" width="7.42578125" customWidth="1"/>
    <col min="14339" max="14339" width="10.85546875" customWidth="1"/>
    <col min="14340" max="14340" width="10.28515625" customWidth="1"/>
    <col min="14341" max="14341" width="10.85546875" customWidth="1"/>
    <col min="14342" max="14342" width="10.140625" bestFit="1" customWidth="1"/>
    <col min="14343" max="14343" width="13.5703125" customWidth="1"/>
    <col min="14344" max="14344" width="10.140625" bestFit="1" customWidth="1"/>
    <col min="14345" max="14345" width="11.140625" bestFit="1" customWidth="1"/>
    <col min="14346" max="14346" width="12.140625" bestFit="1" customWidth="1"/>
    <col min="14593" max="14593" width="23.7109375" bestFit="1" customWidth="1"/>
    <col min="14594" max="14594" width="7.42578125" customWidth="1"/>
    <col min="14595" max="14595" width="10.85546875" customWidth="1"/>
    <col min="14596" max="14596" width="10.28515625" customWidth="1"/>
    <col min="14597" max="14597" width="10.85546875" customWidth="1"/>
    <col min="14598" max="14598" width="10.140625" bestFit="1" customWidth="1"/>
    <col min="14599" max="14599" width="13.5703125" customWidth="1"/>
    <col min="14600" max="14600" width="10.140625" bestFit="1" customWidth="1"/>
    <col min="14601" max="14601" width="11.140625" bestFit="1" customWidth="1"/>
    <col min="14602" max="14602" width="12.140625" bestFit="1" customWidth="1"/>
    <col min="14849" max="14849" width="23.7109375" bestFit="1" customWidth="1"/>
    <col min="14850" max="14850" width="7.42578125" customWidth="1"/>
    <col min="14851" max="14851" width="10.85546875" customWidth="1"/>
    <col min="14852" max="14852" width="10.28515625" customWidth="1"/>
    <col min="14853" max="14853" width="10.85546875" customWidth="1"/>
    <col min="14854" max="14854" width="10.140625" bestFit="1" customWidth="1"/>
    <col min="14855" max="14855" width="13.5703125" customWidth="1"/>
    <col min="14856" max="14856" width="10.140625" bestFit="1" customWidth="1"/>
    <col min="14857" max="14857" width="11.140625" bestFit="1" customWidth="1"/>
    <col min="14858" max="14858" width="12.140625" bestFit="1" customWidth="1"/>
    <col min="15105" max="15105" width="23.7109375" bestFit="1" customWidth="1"/>
    <col min="15106" max="15106" width="7.42578125" customWidth="1"/>
    <col min="15107" max="15107" width="10.85546875" customWidth="1"/>
    <col min="15108" max="15108" width="10.28515625" customWidth="1"/>
    <col min="15109" max="15109" width="10.85546875" customWidth="1"/>
    <col min="15110" max="15110" width="10.140625" bestFit="1" customWidth="1"/>
    <col min="15111" max="15111" width="13.5703125" customWidth="1"/>
    <col min="15112" max="15112" width="10.140625" bestFit="1" customWidth="1"/>
    <col min="15113" max="15113" width="11.140625" bestFit="1" customWidth="1"/>
    <col min="15114" max="15114" width="12.140625" bestFit="1" customWidth="1"/>
    <col min="15361" max="15361" width="23.7109375" bestFit="1" customWidth="1"/>
    <col min="15362" max="15362" width="7.42578125" customWidth="1"/>
    <col min="15363" max="15363" width="10.85546875" customWidth="1"/>
    <col min="15364" max="15364" width="10.28515625" customWidth="1"/>
    <col min="15365" max="15365" width="10.85546875" customWidth="1"/>
    <col min="15366" max="15366" width="10.140625" bestFit="1" customWidth="1"/>
    <col min="15367" max="15367" width="13.5703125" customWidth="1"/>
    <col min="15368" max="15368" width="10.140625" bestFit="1" customWidth="1"/>
    <col min="15369" max="15369" width="11.140625" bestFit="1" customWidth="1"/>
    <col min="15370" max="15370" width="12.140625" bestFit="1" customWidth="1"/>
    <col min="15617" max="15617" width="23.7109375" bestFit="1" customWidth="1"/>
    <col min="15618" max="15618" width="7.42578125" customWidth="1"/>
    <col min="15619" max="15619" width="10.85546875" customWidth="1"/>
    <col min="15620" max="15620" width="10.28515625" customWidth="1"/>
    <col min="15621" max="15621" width="10.85546875" customWidth="1"/>
    <col min="15622" max="15622" width="10.140625" bestFit="1" customWidth="1"/>
    <col min="15623" max="15623" width="13.5703125" customWidth="1"/>
    <col min="15624" max="15624" width="10.140625" bestFit="1" customWidth="1"/>
    <col min="15625" max="15625" width="11.140625" bestFit="1" customWidth="1"/>
    <col min="15626" max="15626" width="12.140625" bestFit="1" customWidth="1"/>
    <col min="15873" max="15873" width="23.7109375" bestFit="1" customWidth="1"/>
    <col min="15874" max="15874" width="7.42578125" customWidth="1"/>
    <col min="15875" max="15875" width="10.85546875" customWidth="1"/>
    <col min="15876" max="15876" width="10.28515625" customWidth="1"/>
    <col min="15877" max="15877" width="10.85546875" customWidth="1"/>
    <col min="15878" max="15878" width="10.140625" bestFit="1" customWidth="1"/>
    <col min="15879" max="15879" width="13.5703125" customWidth="1"/>
    <col min="15880" max="15880" width="10.140625" bestFit="1" customWidth="1"/>
    <col min="15881" max="15881" width="11.140625" bestFit="1" customWidth="1"/>
    <col min="15882" max="15882" width="12.140625" bestFit="1" customWidth="1"/>
    <col min="16129" max="16129" width="23.7109375" bestFit="1" customWidth="1"/>
    <col min="16130" max="16130" width="7.42578125" customWidth="1"/>
    <col min="16131" max="16131" width="10.85546875" customWidth="1"/>
    <col min="16132" max="16132" width="10.28515625" customWidth="1"/>
    <col min="16133" max="16133" width="10.85546875" customWidth="1"/>
    <col min="16134" max="16134" width="10.140625" bestFit="1" customWidth="1"/>
    <col min="16135" max="16135" width="13.5703125" customWidth="1"/>
    <col min="16136" max="16136" width="10.140625" bestFit="1" customWidth="1"/>
    <col min="16137" max="16137" width="11.140625" bestFit="1" customWidth="1"/>
    <col min="16138" max="16138" width="12.140625" bestFit="1" customWidth="1"/>
  </cols>
  <sheetData>
    <row r="1" spans="1:10" s="101" customFormat="1" ht="15.6" customHeight="1" x14ac:dyDescent="0.2">
      <c r="A1" s="134" t="s">
        <v>168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0" s="102" customFormat="1" ht="15.6" customHeight="1" x14ac:dyDescent="0.2">
      <c r="A2" s="135"/>
      <c r="B2" s="135"/>
      <c r="C2" s="135"/>
      <c r="D2" s="135"/>
      <c r="E2" s="135"/>
      <c r="F2" s="135"/>
      <c r="G2" s="135"/>
      <c r="H2" s="135"/>
      <c r="I2" s="135"/>
      <c r="J2" s="135"/>
    </row>
    <row r="3" spans="1:10" s="102" customFormat="1" ht="15.6" customHeight="1" x14ac:dyDescent="0.2">
      <c r="A3" s="136" t="s">
        <v>171</v>
      </c>
      <c r="B3" s="136"/>
      <c r="C3" s="136"/>
      <c r="D3" s="136"/>
      <c r="E3" s="136"/>
      <c r="F3" s="136"/>
      <c r="G3" s="136"/>
      <c r="H3" s="136"/>
      <c r="I3" s="136"/>
      <c r="J3" s="136"/>
    </row>
    <row r="4" spans="1:10" s="102" customFormat="1" ht="34.5" customHeight="1" x14ac:dyDescent="0.2">
      <c r="A4" s="103" t="s">
        <v>23</v>
      </c>
      <c r="B4" s="103" t="s">
        <v>4</v>
      </c>
      <c r="C4" s="103" t="s">
        <v>2</v>
      </c>
      <c r="D4" s="103" t="s">
        <v>24</v>
      </c>
      <c r="E4" s="103" t="s">
        <v>25</v>
      </c>
      <c r="F4" s="103" t="s">
        <v>26</v>
      </c>
      <c r="G4" s="104" t="s">
        <v>27</v>
      </c>
      <c r="H4" s="104" t="s">
        <v>28</v>
      </c>
      <c r="I4" s="104" t="s">
        <v>29</v>
      </c>
      <c r="J4" s="104" t="s">
        <v>30</v>
      </c>
    </row>
    <row r="5" spans="1:10" s="102" customFormat="1" ht="18" customHeight="1" x14ac:dyDescent="0.2">
      <c r="A5" s="105" t="s">
        <v>31</v>
      </c>
      <c r="B5" s="106" t="s">
        <v>17</v>
      </c>
      <c r="C5" s="107">
        <v>18607</v>
      </c>
      <c r="D5" s="107">
        <v>42059</v>
      </c>
      <c r="E5" s="107">
        <v>42062</v>
      </c>
      <c r="F5" s="108">
        <v>42079</v>
      </c>
      <c r="G5" s="109">
        <v>13000</v>
      </c>
      <c r="H5" s="109">
        <v>7.22</v>
      </c>
      <c r="I5" s="109">
        <v>0</v>
      </c>
      <c r="J5" s="109">
        <f>+G5+H5+I5</f>
        <v>13007.22</v>
      </c>
    </row>
    <row r="6" spans="1:10" s="102" customFormat="1" ht="18" customHeight="1" x14ac:dyDescent="0.2">
      <c r="A6" s="106" t="s">
        <v>43</v>
      </c>
      <c r="B6" s="106" t="s">
        <v>17</v>
      </c>
      <c r="C6" s="107">
        <v>18769</v>
      </c>
      <c r="D6" s="107">
        <v>41998</v>
      </c>
      <c r="E6" s="107">
        <v>42026</v>
      </c>
      <c r="F6" s="108">
        <v>42044</v>
      </c>
      <c r="G6" s="109">
        <v>75000</v>
      </c>
      <c r="H6" s="109">
        <v>95.83</v>
      </c>
      <c r="I6" s="109">
        <v>0</v>
      </c>
      <c r="J6" s="109">
        <f t="shared" ref="J6:J69" si="0">+G6+H6+I6</f>
        <v>75095.83</v>
      </c>
    </row>
    <row r="7" spans="1:10" s="102" customFormat="1" ht="18" customHeight="1" x14ac:dyDescent="0.2">
      <c r="A7" s="106" t="s">
        <v>43</v>
      </c>
      <c r="B7" s="106" t="s">
        <v>17</v>
      </c>
      <c r="C7" s="107">
        <v>9864</v>
      </c>
      <c r="D7" s="107">
        <v>43162</v>
      </c>
      <c r="E7" s="107">
        <v>43165</v>
      </c>
      <c r="F7" s="108">
        <v>43187</v>
      </c>
      <c r="G7" s="109">
        <v>4500</v>
      </c>
      <c r="H7" s="109">
        <v>3.08</v>
      </c>
      <c r="I7" s="109">
        <v>0</v>
      </c>
      <c r="J7" s="109">
        <f t="shared" si="0"/>
        <v>4503.08</v>
      </c>
    </row>
    <row r="8" spans="1:10" s="102" customFormat="1" ht="18" customHeight="1" x14ac:dyDescent="0.2">
      <c r="A8" s="106" t="s">
        <v>43</v>
      </c>
      <c r="B8" s="106" t="s">
        <v>13</v>
      </c>
      <c r="C8" s="107">
        <v>17182</v>
      </c>
      <c r="D8" s="107">
        <v>42690</v>
      </c>
      <c r="E8" s="107">
        <v>42692</v>
      </c>
      <c r="F8" s="108">
        <v>42711</v>
      </c>
      <c r="G8" s="109">
        <v>7750</v>
      </c>
      <c r="H8" s="109">
        <v>4.46</v>
      </c>
      <c r="I8" s="109">
        <v>0</v>
      </c>
      <c r="J8" s="109">
        <f t="shared" si="0"/>
        <v>7754.46</v>
      </c>
    </row>
    <row r="9" spans="1:10" s="102" customFormat="1" ht="18" customHeight="1" x14ac:dyDescent="0.2">
      <c r="A9" s="106" t="s">
        <v>43</v>
      </c>
      <c r="B9" s="106" t="s">
        <v>13</v>
      </c>
      <c r="C9" s="107">
        <v>14181</v>
      </c>
      <c r="D9" s="107">
        <v>43157</v>
      </c>
      <c r="E9" s="107">
        <v>43174</v>
      </c>
      <c r="F9" s="108">
        <v>43216</v>
      </c>
      <c r="G9" s="109">
        <v>12500</v>
      </c>
      <c r="H9" s="109">
        <v>20.21</v>
      </c>
      <c r="I9" s="109">
        <v>0</v>
      </c>
      <c r="J9" s="109">
        <f t="shared" si="0"/>
        <v>12520.21</v>
      </c>
    </row>
    <row r="10" spans="1:10" s="102" customFormat="1" ht="18" customHeight="1" x14ac:dyDescent="0.2">
      <c r="A10" s="106" t="s">
        <v>43</v>
      </c>
      <c r="B10" s="106" t="s">
        <v>13</v>
      </c>
      <c r="C10" s="107">
        <v>5023</v>
      </c>
      <c r="D10" s="107">
        <v>42299</v>
      </c>
      <c r="E10" s="107">
        <v>42310</v>
      </c>
      <c r="F10" s="108">
        <v>42320</v>
      </c>
      <c r="G10" s="109">
        <v>3500</v>
      </c>
      <c r="H10" s="109">
        <v>2.04</v>
      </c>
      <c r="I10" s="109">
        <v>0</v>
      </c>
      <c r="J10" s="109">
        <f t="shared" si="0"/>
        <v>3502.04</v>
      </c>
    </row>
    <row r="11" spans="1:10" s="102" customFormat="1" ht="18" customHeight="1" x14ac:dyDescent="0.2">
      <c r="A11" s="106" t="s">
        <v>43</v>
      </c>
      <c r="B11" s="106" t="s">
        <v>13</v>
      </c>
      <c r="C11" s="107">
        <v>9005</v>
      </c>
      <c r="D11" s="107">
        <v>43191</v>
      </c>
      <c r="E11" s="107">
        <v>43210</v>
      </c>
      <c r="F11" s="108">
        <v>43236</v>
      </c>
      <c r="G11" s="109">
        <v>4750</v>
      </c>
      <c r="H11" s="109">
        <v>5.08</v>
      </c>
      <c r="I11" s="109">
        <v>0</v>
      </c>
      <c r="J11" s="109">
        <f t="shared" si="0"/>
        <v>4755.08</v>
      </c>
    </row>
    <row r="12" spans="1:10" s="102" customFormat="1" ht="18" customHeight="1" x14ac:dyDescent="0.2">
      <c r="A12" s="106" t="s">
        <v>43</v>
      </c>
      <c r="B12" s="106" t="s">
        <v>13</v>
      </c>
      <c r="C12" s="107">
        <v>11151</v>
      </c>
      <c r="D12" s="107">
        <v>41926</v>
      </c>
      <c r="E12" s="107">
        <v>41934</v>
      </c>
      <c r="F12" s="108">
        <v>41960</v>
      </c>
      <c r="G12" s="109">
        <v>6250</v>
      </c>
      <c r="H12" s="109">
        <v>5.91</v>
      </c>
      <c r="I12" s="109">
        <v>0</v>
      </c>
      <c r="J12" s="109">
        <f t="shared" si="0"/>
        <v>6255.91</v>
      </c>
    </row>
    <row r="13" spans="1:10" s="102" customFormat="1" ht="18" customHeight="1" x14ac:dyDescent="0.2">
      <c r="A13" s="106" t="s">
        <v>43</v>
      </c>
      <c r="B13" s="106" t="s">
        <v>13</v>
      </c>
      <c r="C13" s="107">
        <v>9870</v>
      </c>
      <c r="D13" s="107">
        <v>42399</v>
      </c>
      <c r="E13" s="107">
        <v>42402</v>
      </c>
      <c r="F13" s="108">
        <v>42439</v>
      </c>
      <c r="G13" s="109">
        <v>8000</v>
      </c>
      <c r="H13" s="109">
        <v>8.89</v>
      </c>
      <c r="I13" s="109">
        <v>0</v>
      </c>
      <c r="J13" s="109">
        <f t="shared" si="0"/>
        <v>8008.89</v>
      </c>
    </row>
    <row r="14" spans="1:10" s="102" customFormat="1" ht="18" customHeight="1" x14ac:dyDescent="0.2">
      <c r="A14" s="106" t="s">
        <v>43</v>
      </c>
      <c r="B14" s="106" t="s">
        <v>13</v>
      </c>
      <c r="C14" s="107">
        <v>11889</v>
      </c>
      <c r="D14" s="107">
        <v>42546</v>
      </c>
      <c r="E14" s="107">
        <v>42552</v>
      </c>
      <c r="F14" s="108">
        <v>42570</v>
      </c>
      <c r="G14" s="109">
        <v>6500</v>
      </c>
      <c r="H14" s="109">
        <v>4.2699999999999996</v>
      </c>
      <c r="I14" s="109">
        <v>0</v>
      </c>
      <c r="J14" s="109">
        <f t="shared" si="0"/>
        <v>6504.27</v>
      </c>
    </row>
    <row r="15" spans="1:10" s="102" customFormat="1" ht="18" customHeight="1" x14ac:dyDescent="0.2">
      <c r="A15" s="106" t="s">
        <v>43</v>
      </c>
      <c r="B15" s="106" t="s">
        <v>13</v>
      </c>
      <c r="C15" s="107">
        <v>13532</v>
      </c>
      <c r="D15" s="107">
        <v>42285</v>
      </c>
      <c r="E15" s="107">
        <v>42298</v>
      </c>
      <c r="F15" s="108">
        <v>42314</v>
      </c>
      <c r="G15" s="109">
        <v>9250</v>
      </c>
      <c r="H15" s="109">
        <v>7.45</v>
      </c>
      <c r="I15" s="109">
        <v>0</v>
      </c>
      <c r="J15" s="109">
        <f t="shared" si="0"/>
        <v>9257.4500000000007</v>
      </c>
    </row>
    <row r="16" spans="1:10" s="102" customFormat="1" ht="18" customHeight="1" x14ac:dyDescent="0.2">
      <c r="A16" s="106" t="s">
        <v>43</v>
      </c>
      <c r="B16" s="106" t="s">
        <v>13</v>
      </c>
      <c r="C16" s="107">
        <v>17817</v>
      </c>
      <c r="D16" s="107">
        <v>42650</v>
      </c>
      <c r="E16" s="107">
        <v>42662</v>
      </c>
      <c r="F16" s="108">
        <v>42682</v>
      </c>
      <c r="G16" s="109">
        <v>14500</v>
      </c>
      <c r="H16" s="109">
        <v>12.71</v>
      </c>
      <c r="I16" s="109">
        <v>0</v>
      </c>
      <c r="J16" s="109">
        <f t="shared" si="0"/>
        <v>14512.71</v>
      </c>
    </row>
    <row r="17" spans="1:10" s="102" customFormat="1" ht="18" customHeight="1" x14ac:dyDescent="0.2">
      <c r="A17" s="106" t="s">
        <v>43</v>
      </c>
      <c r="B17" s="106" t="s">
        <v>17</v>
      </c>
      <c r="C17" s="107">
        <v>11334</v>
      </c>
      <c r="D17" s="107">
        <v>42108</v>
      </c>
      <c r="E17" s="107">
        <v>42115</v>
      </c>
      <c r="F17" s="108">
        <v>42142</v>
      </c>
      <c r="G17" s="109">
        <v>4250</v>
      </c>
      <c r="H17" s="109">
        <v>4.0199999999999996</v>
      </c>
      <c r="I17" s="109">
        <v>0</v>
      </c>
      <c r="J17" s="109">
        <f t="shared" si="0"/>
        <v>4254.0200000000004</v>
      </c>
    </row>
    <row r="18" spans="1:10" s="102" customFormat="1" ht="18" customHeight="1" x14ac:dyDescent="0.2">
      <c r="A18" s="106" t="s">
        <v>31</v>
      </c>
      <c r="B18" s="106" t="s">
        <v>13</v>
      </c>
      <c r="C18" s="107">
        <v>22726</v>
      </c>
      <c r="D18" s="107">
        <v>43235</v>
      </c>
      <c r="E18" s="107">
        <v>43235</v>
      </c>
      <c r="F18" s="108">
        <v>43255</v>
      </c>
      <c r="G18" s="109">
        <v>50000</v>
      </c>
      <c r="H18" s="109">
        <v>0</v>
      </c>
      <c r="I18" s="109">
        <v>0</v>
      </c>
      <c r="J18" s="109">
        <f t="shared" si="0"/>
        <v>50000</v>
      </c>
    </row>
    <row r="19" spans="1:10" s="102" customFormat="1" ht="18" customHeight="1" x14ac:dyDescent="0.2">
      <c r="A19" s="106" t="s">
        <v>43</v>
      </c>
      <c r="B19" s="106" t="s">
        <v>17</v>
      </c>
      <c r="C19" s="107">
        <v>12981</v>
      </c>
      <c r="D19" s="107">
        <v>43312</v>
      </c>
      <c r="E19" s="107">
        <v>43320</v>
      </c>
      <c r="F19" s="108">
        <v>43347</v>
      </c>
      <c r="G19" s="109">
        <v>3000</v>
      </c>
      <c r="H19" s="109">
        <v>2.5499999999999998</v>
      </c>
      <c r="I19" s="109">
        <v>0</v>
      </c>
      <c r="J19" s="109">
        <f t="shared" si="0"/>
        <v>3002.55</v>
      </c>
    </row>
    <row r="20" spans="1:10" s="102" customFormat="1" ht="18" customHeight="1" x14ac:dyDescent="0.2">
      <c r="A20" s="106" t="s">
        <v>43</v>
      </c>
      <c r="B20" s="106" t="s">
        <v>17</v>
      </c>
      <c r="C20" s="107">
        <v>11964</v>
      </c>
      <c r="D20" s="107">
        <v>42358</v>
      </c>
      <c r="E20" s="107">
        <v>42361</v>
      </c>
      <c r="F20" s="108">
        <v>42453</v>
      </c>
      <c r="G20" s="109">
        <v>7500</v>
      </c>
      <c r="H20" s="109">
        <v>18.03</v>
      </c>
      <c r="I20" s="109">
        <v>0</v>
      </c>
      <c r="J20" s="109">
        <f t="shared" si="0"/>
        <v>7518.03</v>
      </c>
    </row>
    <row r="21" spans="1:10" s="102" customFormat="1" ht="18" customHeight="1" x14ac:dyDescent="0.2">
      <c r="A21" s="106" t="s">
        <v>43</v>
      </c>
      <c r="B21" s="106" t="s">
        <v>13</v>
      </c>
      <c r="C21" s="107">
        <v>5830</v>
      </c>
      <c r="D21" s="107">
        <v>41884</v>
      </c>
      <c r="E21" s="107">
        <v>41900</v>
      </c>
      <c r="F21" s="108">
        <v>41920</v>
      </c>
      <c r="G21" s="109">
        <v>3250</v>
      </c>
      <c r="H21" s="109">
        <v>3.24</v>
      </c>
      <c r="I21" s="109">
        <v>0</v>
      </c>
      <c r="J21" s="109">
        <f t="shared" si="0"/>
        <v>3253.24</v>
      </c>
    </row>
    <row r="22" spans="1:10" s="102" customFormat="1" ht="18" customHeight="1" x14ac:dyDescent="0.2">
      <c r="A22" s="106" t="s">
        <v>43</v>
      </c>
      <c r="B22" s="106" t="s">
        <v>13</v>
      </c>
      <c r="C22" s="107">
        <v>9294</v>
      </c>
      <c r="D22" s="107">
        <v>42082</v>
      </c>
      <c r="E22" s="107">
        <v>42100</v>
      </c>
      <c r="F22" s="108">
        <v>42124</v>
      </c>
      <c r="G22" s="109">
        <v>8750</v>
      </c>
      <c r="H22" s="109">
        <v>10.210000000000001</v>
      </c>
      <c r="I22" s="109">
        <v>0</v>
      </c>
      <c r="J22" s="109">
        <f t="shared" si="0"/>
        <v>8760.2099999999991</v>
      </c>
    </row>
    <row r="23" spans="1:10" s="102" customFormat="1" ht="18" customHeight="1" x14ac:dyDescent="0.2">
      <c r="A23" s="106" t="s">
        <v>43</v>
      </c>
      <c r="B23" s="106" t="s">
        <v>17</v>
      </c>
      <c r="C23" s="107">
        <v>15376</v>
      </c>
      <c r="D23" s="107">
        <v>41895</v>
      </c>
      <c r="E23" s="107">
        <v>41901</v>
      </c>
      <c r="F23" s="108">
        <v>42629</v>
      </c>
      <c r="G23" s="109">
        <v>6000</v>
      </c>
      <c r="H23" s="109">
        <v>64.84</v>
      </c>
      <c r="I23" s="109">
        <v>0</v>
      </c>
      <c r="J23" s="109">
        <f t="shared" si="0"/>
        <v>6064.84</v>
      </c>
    </row>
    <row r="24" spans="1:10" s="102" customFormat="1" ht="18" customHeight="1" x14ac:dyDescent="0.2">
      <c r="A24" s="106" t="s">
        <v>43</v>
      </c>
      <c r="B24" s="106" t="s">
        <v>13</v>
      </c>
      <c r="C24" s="107">
        <v>19828</v>
      </c>
      <c r="D24" s="107">
        <v>43330</v>
      </c>
      <c r="E24" s="107">
        <v>43333</v>
      </c>
      <c r="F24" s="108">
        <v>43348</v>
      </c>
      <c r="G24" s="109">
        <v>41000</v>
      </c>
      <c r="H24" s="109">
        <v>20.22</v>
      </c>
      <c r="I24" s="109">
        <v>0</v>
      </c>
      <c r="J24" s="109">
        <f t="shared" si="0"/>
        <v>41020.22</v>
      </c>
    </row>
    <row r="25" spans="1:10" s="102" customFormat="1" ht="18" customHeight="1" x14ac:dyDescent="0.2">
      <c r="A25" s="106" t="s">
        <v>35</v>
      </c>
      <c r="B25" s="106" t="s">
        <v>13</v>
      </c>
      <c r="C25" s="107">
        <v>19828</v>
      </c>
      <c r="D25" s="107">
        <v>43330</v>
      </c>
      <c r="E25" s="107">
        <v>43333</v>
      </c>
      <c r="F25" s="108">
        <v>43348</v>
      </c>
      <c r="G25" s="109">
        <v>41000</v>
      </c>
      <c r="H25" s="109">
        <v>20.22</v>
      </c>
      <c r="I25" s="109">
        <v>0</v>
      </c>
      <c r="J25" s="109">
        <f t="shared" si="0"/>
        <v>41020.22</v>
      </c>
    </row>
    <row r="26" spans="1:10" s="102" customFormat="1" ht="18" customHeight="1" x14ac:dyDescent="0.2">
      <c r="A26" s="106" t="s">
        <v>43</v>
      </c>
      <c r="B26" s="106" t="s">
        <v>17</v>
      </c>
      <c r="C26" s="107">
        <v>11103</v>
      </c>
      <c r="D26" s="107">
        <v>43122</v>
      </c>
      <c r="E26" s="107">
        <v>43136</v>
      </c>
      <c r="F26" s="108">
        <v>43209</v>
      </c>
      <c r="G26" s="109">
        <v>5500</v>
      </c>
      <c r="H26" s="109">
        <v>7.4600000000000009</v>
      </c>
      <c r="I26" s="109">
        <v>0</v>
      </c>
      <c r="J26" s="109">
        <f t="shared" si="0"/>
        <v>5507.46</v>
      </c>
    </row>
    <row r="27" spans="1:10" s="102" customFormat="1" ht="18" customHeight="1" x14ac:dyDescent="0.2">
      <c r="A27" s="106" t="s">
        <v>43</v>
      </c>
      <c r="B27" s="106" t="s">
        <v>13</v>
      </c>
      <c r="C27" s="107">
        <v>14459</v>
      </c>
      <c r="D27" s="107">
        <v>42693</v>
      </c>
      <c r="E27" s="107">
        <v>42697</v>
      </c>
      <c r="F27" s="108">
        <v>42705</v>
      </c>
      <c r="G27" s="109">
        <v>7250</v>
      </c>
      <c r="H27" s="109">
        <v>2.38</v>
      </c>
      <c r="I27" s="109">
        <v>0</v>
      </c>
      <c r="J27" s="109">
        <f t="shared" si="0"/>
        <v>7252.38</v>
      </c>
    </row>
    <row r="28" spans="1:10" s="102" customFormat="1" ht="18" customHeight="1" x14ac:dyDescent="0.2">
      <c r="A28" s="106" t="s">
        <v>31</v>
      </c>
      <c r="B28" s="106" t="s">
        <v>17</v>
      </c>
      <c r="C28" s="107">
        <v>22468</v>
      </c>
      <c r="D28" s="107">
        <v>41818</v>
      </c>
      <c r="E28" s="107">
        <v>41821</v>
      </c>
      <c r="F28" s="108">
        <v>41842</v>
      </c>
      <c r="G28" s="109">
        <v>25000</v>
      </c>
      <c r="H28" s="109">
        <v>16.670000000000002</v>
      </c>
      <c r="I28" s="109">
        <v>0</v>
      </c>
      <c r="J28" s="109">
        <f t="shared" si="0"/>
        <v>25016.67</v>
      </c>
    </row>
    <row r="29" spans="1:10" s="102" customFormat="1" ht="18" customHeight="1" x14ac:dyDescent="0.2">
      <c r="A29" s="106" t="s">
        <v>33</v>
      </c>
      <c r="B29" s="106" t="s">
        <v>17</v>
      </c>
      <c r="C29" s="107">
        <v>22468</v>
      </c>
      <c r="D29" s="107">
        <v>41818</v>
      </c>
      <c r="E29" s="107">
        <v>41821</v>
      </c>
      <c r="F29" s="108">
        <v>41842</v>
      </c>
      <c r="G29" s="109">
        <v>25000</v>
      </c>
      <c r="H29" s="109">
        <v>16.670000000000002</v>
      </c>
      <c r="I29" s="109">
        <v>0</v>
      </c>
      <c r="J29" s="109">
        <f t="shared" si="0"/>
        <v>25016.67</v>
      </c>
    </row>
    <row r="30" spans="1:10" s="102" customFormat="1" ht="18" customHeight="1" x14ac:dyDescent="0.2">
      <c r="A30" s="106" t="s">
        <v>34</v>
      </c>
      <c r="B30" s="106" t="s">
        <v>17</v>
      </c>
      <c r="C30" s="107">
        <v>22468</v>
      </c>
      <c r="D30" s="107">
        <v>41818</v>
      </c>
      <c r="E30" s="107">
        <v>41821</v>
      </c>
      <c r="F30" s="108">
        <v>41842</v>
      </c>
      <c r="G30" s="109">
        <v>75000</v>
      </c>
      <c r="H30" s="109">
        <v>50</v>
      </c>
      <c r="I30" s="109">
        <v>0</v>
      </c>
      <c r="J30" s="109">
        <f t="shared" si="0"/>
        <v>75050</v>
      </c>
    </row>
    <row r="31" spans="1:10" s="102" customFormat="1" ht="18" customHeight="1" x14ac:dyDescent="0.2">
      <c r="A31" s="106" t="s">
        <v>43</v>
      </c>
      <c r="B31" s="106" t="s">
        <v>17</v>
      </c>
      <c r="C31" s="107">
        <v>15862</v>
      </c>
      <c r="D31" s="107">
        <v>42651</v>
      </c>
      <c r="E31" s="107">
        <v>42654</v>
      </c>
      <c r="F31" s="108">
        <v>42661</v>
      </c>
      <c r="G31" s="109">
        <v>9000</v>
      </c>
      <c r="H31" s="109">
        <v>2.4700000000000002</v>
      </c>
      <c r="I31" s="109">
        <v>0</v>
      </c>
      <c r="J31" s="109">
        <f t="shared" si="0"/>
        <v>9002.4699999999993</v>
      </c>
    </row>
    <row r="32" spans="1:10" s="102" customFormat="1" ht="18" customHeight="1" x14ac:dyDescent="0.2">
      <c r="A32" s="106" t="s">
        <v>43</v>
      </c>
      <c r="B32" s="106" t="s">
        <v>13</v>
      </c>
      <c r="C32" s="107">
        <v>7922</v>
      </c>
      <c r="D32" s="107">
        <v>42419</v>
      </c>
      <c r="E32" s="107">
        <v>42429</v>
      </c>
      <c r="F32" s="108">
        <v>42443</v>
      </c>
      <c r="G32" s="109">
        <v>3250</v>
      </c>
      <c r="H32" s="109">
        <v>2.17</v>
      </c>
      <c r="I32" s="109">
        <v>0</v>
      </c>
      <c r="J32" s="109">
        <f t="shared" si="0"/>
        <v>3252.17</v>
      </c>
    </row>
    <row r="33" spans="1:10" s="102" customFormat="1" ht="18" customHeight="1" x14ac:dyDescent="0.2">
      <c r="A33" s="106" t="s">
        <v>31</v>
      </c>
      <c r="B33" s="106" t="s">
        <v>17</v>
      </c>
      <c r="C33" s="107">
        <v>21277</v>
      </c>
      <c r="D33" s="107">
        <v>41800</v>
      </c>
      <c r="E33" s="107">
        <v>41823</v>
      </c>
      <c r="F33" s="108">
        <v>41834</v>
      </c>
      <c r="G33" s="109">
        <v>14000</v>
      </c>
      <c r="H33" s="109">
        <v>13.22</v>
      </c>
      <c r="I33" s="109">
        <v>0</v>
      </c>
      <c r="J33" s="109">
        <f t="shared" si="0"/>
        <v>14013.22</v>
      </c>
    </row>
    <row r="34" spans="1:10" s="102" customFormat="1" ht="18" customHeight="1" x14ac:dyDescent="0.2">
      <c r="A34" s="106" t="s">
        <v>34</v>
      </c>
      <c r="B34" s="106" t="s">
        <v>17</v>
      </c>
      <c r="C34" s="107">
        <v>21277</v>
      </c>
      <c r="D34" s="107">
        <v>41800</v>
      </c>
      <c r="E34" s="107">
        <v>41823</v>
      </c>
      <c r="F34" s="108">
        <v>41834</v>
      </c>
      <c r="G34" s="109">
        <v>14000</v>
      </c>
      <c r="H34" s="109">
        <v>13.22</v>
      </c>
      <c r="I34" s="109">
        <v>0</v>
      </c>
      <c r="J34" s="109">
        <f t="shared" si="0"/>
        <v>14013.22</v>
      </c>
    </row>
    <row r="35" spans="1:10" s="102" customFormat="1" ht="18" customHeight="1" x14ac:dyDescent="0.2">
      <c r="A35" s="106" t="s">
        <v>43</v>
      </c>
      <c r="B35" s="106" t="s">
        <v>17</v>
      </c>
      <c r="C35" s="107">
        <v>14430</v>
      </c>
      <c r="D35" s="107">
        <v>41822</v>
      </c>
      <c r="E35" s="107">
        <v>41946</v>
      </c>
      <c r="F35" s="108">
        <v>41969</v>
      </c>
      <c r="G35" s="109">
        <v>11500</v>
      </c>
      <c r="H35" s="109">
        <v>44.72</v>
      </c>
      <c r="I35" s="109">
        <v>0</v>
      </c>
      <c r="J35" s="109">
        <f t="shared" si="0"/>
        <v>11544.72</v>
      </c>
    </row>
    <row r="36" spans="1:10" s="102" customFormat="1" ht="18" customHeight="1" x14ac:dyDescent="0.2">
      <c r="A36" s="106" t="s">
        <v>43</v>
      </c>
      <c r="B36" s="106" t="s">
        <v>13</v>
      </c>
      <c r="C36" s="107">
        <v>13398</v>
      </c>
      <c r="D36" s="107">
        <v>43034</v>
      </c>
      <c r="E36" s="107">
        <v>43067</v>
      </c>
      <c r="F36" s="108">
        <v>43074</v>
      </c>
      <c r="G36" s="109">
        <v>9750</v>
      </c>
      <c r="H36" s="109">
        <v>10.68</v>
      </c>
      <c r="I36" s="109">
        <v>0</v>
      </c>
      <c r="J36" s="109">
        <f t="shared" si="0"/>
        <v>9760.68</v>
      </c>
    </row>
    <row r="37" spans="1:10" s="102" customFormat="1" ht="18" customHeight="1" x14ac:dyDescent="0.2">
      <c r="A37" s="106" t="s">
        <v>43</v>
      </c>
      <c r="B37" s="106" t="s">
        <v>13</v>
      </c>
      <c r="C37" s="107">
        <v>12888</v>
      </c>
      <c r="D37" s="107">
        <v>42527</v>
      </c>
      <c r="E37" s="107">
        <v>42542</v>
      </c>
      <c r="F37" s="108">
        <v>42549</v>
      </c>
      <c r="G37" s="109">
        <v>25000</v>
      </c>
      <c r="H37" s="109">
        <v>15.07</v>
      </c>
      <c r="I37" s="109">
        <v>0</v>
      </c>
      <c r="J37" s="109">
        <f t="shared" si="0"/>
        <v>25015.07</v>
      </c>
    </row>
    <row r="38" spans="1:10" s="102" customFormat="1" ht="18" customHeight="1" x14ac:dyDescent="0.2">
      <c r="A38" s="106" t="s">
        <v>43</v>
      </c>
      <c r="B38" s="106" t="s">
        <v>13</v>
      </c>
      <c r="C38" s="107">
        <v>10685</v>
      </c>
      <c r="D38" s="107">
        <v>42239</v>
      </c>
      <c r="E38" s="107">
        <v>42250</v>
      </c>
      <c r="F38" s="108">
        <v>42264</v>
      </c>
      <c r="G38" s="109">
        <v>34500</v>
      </c>
      <c r="H38" s="109">
        <v>23.96</v>
      </c>
      <c r="I38" s="109">
        <v>0</v>
      </c>
      <c r="J38" s="109">
        <f t="shared" si="0"/>
        <v>34523.96</v>
      </c>
    </row>
    <row r="39" spans="1:10" s="102" customFormat="1" ht="18" customHeight="1" x14ac:dyDescent="0.2">
      <c r="A39" s="106" t="s">
        <v>43</v>
      </c>
      <c r="B39" s="106" t="s">
        <v>13</v>
      </c>
      <c r="C39" s="107">
        <v>10577</v>
      </c>
      <c r="D39" s="107">
        <v>42059</v>
      </c>
      <c r="E39" s="107">
        <v>42067</v>
      </c>
      <c r="F39" s="108">
        <v>42152</v>
      </c>
      <c r="G39" s="109">
        <v>10500</v>
      </c>
      <c r="H39" s="109">
        <v>24.79</v>
      </c>
      <c r="I39" s="109">
        <v>0</v>
      </c>
      <c r="J39" s="109">
        <f t="shared" si="0"/>
        <v>10524.79</v>
      </c>
    </row>
    <row r="40" spans="1:10" s="102" customFormat="1" ht="18" customHeight="1" x14ac:dyDescent="0.2">
      <c r="A40" s="106" t="s">
        <v>43</v>
      </c>
      <c r="B40" s="106" t="s">
        <v>17</v>
      </c>
      <c r="C40" s="107">
        <v>14883</v>
      </c>
      <c r="D40" s="107">
        <v>42633</v>
      </c>
      <c r="E40" s="107">
        <v>42640</v>
      </c>
      <c r="F40" s="108">
        <v>42739</v>
      </c>
      <c r="G40" s="109">
        <v>3750</v>
      </c>
      <c r="H40" s="109">
        <v>10.9</v>
      </c>
      <c r="I40" s="109">
        <v>0</v>
      </c>
      <c r="J40" s="109">
        <f t="shared" si="0"/>
        <v>3760.9</v>
      </c>
    </row>
    <row r="41" spans="1:10" s="102" customFormat="1" ht="18" customHeight="1" x14ac:dyDescent="0.2">
      <c r="A41" s="106" t="s">
        <v>43</v>
      </c>
      <c r="B41" s="106" t="s">
        <v>17</v>
      </c>
      <c r="C41" s="107">
        <v>18030</v>
      </c>
      <c r="D41" s="107">
        <v>41832</v>
      </c>
      <c r="E41" s="107">
        <v>41836</v>
      </c>
      <c r="F41" s="108">
        <v>41849</v>
      </c>
      <c r="G41" s="109">
        <v>30750</v>
      </c>
      <c r="H41" s="109">
        <v>14.52</v>
      </c>
      <c r="I41" s="109">
        <v>0</v>
      </c>
      <c r="J41" s="109">
        <f t="shared" si="0"/>
        <v>30764.52</v>
      </c>
    </row>
    <row r="42" spans="1:10" s="102" customFormat="1" ht="18" customHeight="1" x14ac:dyDescent="0.2">
      <c r="A42" s="106" t="s">
        <v>43</v>
      </c>
      <c r="B42" s="106" t="s">
        <v>17</v>
      </c>
      <c r="C42" s="107">
        <v>16731</v>
      </c>
      <c r="D42" s="107">
        <v>42440</v>
      </c>
      <c r="E42" s="107">
        <v>42444</v>
      </c>
      <c r="F42" s="108">
        <v>42628</v>
      </c>
      <c r="G42" s="109">
        <v>41500</v>
      </c>
      <c r="H42" s="109">
        <v>92.1</v>
      </c>
      <c r="I42" s="109">
        <v>0</v>
      </c>
      <c r="J42" s="109">
        <f t="shared" si="0"/>
        <v>41592.1</v>
      </c>
    </row>
    <row r="43" spans="1:10" s="102" customFormat="1" ht="18" customHeight="1" x14ac:dyDescent="0.2">
      <c r="A43" s="106" t="s">
        <v>43</v>
      </c>
      <c r="B43" s="106" t="s">
        <v>17</v>
      </c>
      <c r="C43" s="107">
        <v>14283</v>
      </c>
      <c r="D43" s="107">
        <v>42884</v>
      </c>
      <c r="E43" s="107">
        <v>42886</v>
      </c>
      <c r="F43" s="108">
        <v>42909</v>
      </c>
      <c r="G43" s="109">
        <v>13500</v>
      </c>
      <c r="H43" s="109">
        <v>9.24</v>
      </c>
      <c r="I43" s="109">
        <v>0</v>
      </c>
      <c r="J43" s="109">
        <f t="shared" si="0"/>
        <v>13509.24</v>
      </c>
    </row>
    <row r="44" spans="1:10" s="102" customFormat="1" ht="18" customHeight="1" x14ac:dyDescent="0.2">
      <c r="A44" s="106" t="s">
        <v>31</v>
      </c>
      <c r="B44" s="106" t="s">
        <v>13</v>
      </c>
      <c r="C44" s="107">
        <v>31171</v>
      </c>
      <c r="D44" s="107">
        <v>42601</v>
      </c>
      <c r="E44" s="107">
        <v>42621</v>
      </c>
      <c r="F44" s="108">
        <v>42634</v>
      </c>
      <c r="G44" s="109">
        <v>45000</v>
      </c>
      <c r="H44" s="109">
        <v>40.68</v>
      </c>
      <c r="I44" s="109">
        <v>0</v>
      </c>
      <c r="J44" s="109">
        <f t="shared" si="0"/>
        <v>45040.68</v>
      </c>
    </row>
    <row r="45" spans="1:10" s="102" customFormat="1" ht="18" customHeight="1" x14ac:dyDescent="0.2">
      <c r="A45" s="106" t="s">
        <v>43</v>
      </c>
      <c r="B45" s="106" t="s">
        <v>13</v>
      </c>
      <c r="C45" s="107">
        <v>6177</v>
      </c>
      <c r="D45" s="107">
        <v>42155</v>
      </c>
      <c r="E45" s="107">
        <v>42170</v>
      </c>
      <c r="F45" s="108">
        <v>42177</v>
      </c>
      <c r="G45" s="109">
        <v>4750</v>
      </c>
      <c r="H45" s="109">
        <v>2.9</v>
      </c>
      <c r="I45" s="109">
        <v>0</v>
      </c>
      <c r="J45" s="109">
        <f t="shared" si="0"/>
        <v>4752.8999999999996</v>
      </c>
    </row>
    <row r="46" spans="1:10" s="102" customFormat="1" ht="18" customHeight="1" x14ac:dyDescent="0.2">
      <c r="A46" s="106" t="s">
        <v>37</v>
      </c>
      <c r="B46" s="106" t="s">
        <v>17</v>
      </c>
      <c r="C46" s="107">
        <v>22192</v>
      </c>
      <c r="D46" s="107">
        <v>41691</v>
      </c>
      <c r="E46" s="107">
        <v>41761</v>
      </c>
      <c r="F46" s="108">
        <v>41764</v>
      </c>
      <c r="G46" s="109">
        <v>20000</v>
      </c>
      <c r="H46" s="109">
        <f>20.28+20.28</f>
        <v>40.56</v>
      </c>
      <c r="I46" s="109">
        <v>0</v>
      </c>
      <c r="J46" s="109">
        <f t="shared" si="0"/>
        <v>20040.560000000001</v>
      </c>
    </row>
    <row r="47" spans="1:10" s="102" customFormat="1" ht="18" customHeight="1" x14ac:dyDescent="0.2">
      <c r="A47" s="106" t="s">
        <v>43</v>
      </c>
      <c r="B47" s="106" t="s">
        <v>17</v>
      </c>
      <c r="C47" s="107">
        <v>9866</v>
      </c>
      <c r="D47" s="107">
        <v>42298</v>
      </c>
      <c r="E47" s="107">
        <v>42325</v>
      </c>
      <c r="F47" s="108">
        <v>42345</v>
      </c>
      <c r="G47" s="109">
        <v>4500</v>
      </c>
      <c r="H47" s="109">
        <v>5.88</v>
      </c>
      <c r="I47" s="109">
        <v>0</v>
      </c>
      <c r="J47" s="109">
        <f t="shared" si="0"/>
        <v>4505.88</v>
      </c>
    </row>
    <row r="48" spans="1:10" s="102" customFormat="1" ht="18" customHeight="1" x14ac:dyDescent="0.2">
      <c r="A48" s="106" t="s">
        <v>43</v>
      </c>
      <c r="B48" s="106" t="s">
        <v>13</v>
      </c>
      <c r="C48" s="107">
        <v>15739</v>
      </c>
      <c r="D48" s="107">
        <v>42202</v>
      </c>
      <c r="E48" s="107">
        <v>42208</v>
      </c>
      <c r="F48" s="108">
        <v>42237</v>
      </c>
      <c r="G48" s="109">
        <v>13250</v>
      </c>
      <c r="H48" s="109">
        <v>12.88</v>
      </c>
      <c r="I48" s="109">
        <v>0</v>
      </c>
      <c r="J48" s="109">
        <f t="shared" si="0"/>
        <v>13262.88</v>
      </c>
    </row>
    <row r="49" spans="1:10" s="102" customFormat="1" ht="18" customHeight="1" x14ac:dyDescent="0.2">
      <c r="A49" s="106" t="s">
        <v>43</v>
      </c>
      <c r="B49" s="106" t="s">
        <v>17</v>
      </c>
      <c r="C49" s="107">
        <v>15035</v>
      </c>
      <c r="D49" s="107">
        <v>42963</v>
      </c>
      <c r="E49" s="107">
        <v>42968</v>
      </c>
      <c r="F49" s="108">
        <v>43341</v>
      </c>
      <c r="G49" s="109">
        <v>11500</v>
      </c>
      <c r="H49" s="109">
        <v>51.78</v>
      </c>
      <c r="I49" s="109">
        <v>0</v>
      </c>
      <c r="J49" s="109">
        <f t="shared" si="0"/>
        <v>11551.78</v>
      </c>
    </row>
    <row r="50" spans="1:10" s="102" customFormat="1" ht="18" customHeight="1" x14ac:dyDescent="0.2">
      <c r="A50" s="106" t="s">
        <v>43</v>
      </c>
      <c r="B50" s="106" t="s">
        <v>17</v>
      </c>
      <c r="C50" s="107">
        <v>10094</v>
      </c>
      <c r="D50" s="107">
        <v>42517</v>
      </c>
      <c r="E50" s="107">
        <v>42529</v>
      </c>
      <c r="F50" s="108">
        <v>42549</v>
      </c>
      <c r="G50" s="109">
        <v>3000</v>
      </c>
      <c r="H50" s="109">
        <v>2.64</v>
      </c>
      <c r="I50" s="109">
        <v>0</v>
      </c>
      <c r="J50" s="109">
        <f t="shared" si="0"/>
        <v>3002.64</v>
      </c>
    </row>
    <row r="51" spans="1:10" s="102" customFormat="1" ht="18" customHeight="1" x14ac:dyDescent="0.2">
      <c r="A51" s="106" t="s">
        <v>43</v>
      </c>
      <c r="B51" s="106" t="s">
        <v>17</v>
      </c>
      <c r="C51" s="107">
        <v>14931</v>
      </c>
      <c r="D51" s="107">
        <v>43463</v>
      </c>
      <c r="E51" s="107">
        <v>43468</v>
      </c>
      <c r="F51" s="108">
        <v>43494</v>
      </c>
      <c r="G51" s="109">
        <v>15500</v>
      </c>
      <c r="H51" s="109">
        <v>9.9799999999999986</v>
      </c>
      <c r="I51" s="109">
        <v>0</v>
      </c>
      <c r="J51" s="109">
        <f t="shared" si="0"/>
        <v>15509.98</v>
      </c>
    </row>
    <row r="52" spans="1:10" s="102" customFormat="1" ht="18" customHeight="1" x14ac:dyDescent="0.2">
      <c r="A52" s="106" t="s">
        <v>43</v>
      </c>
      <c r="B52" s="106" t="s">
        <v>17</v>
      </c>
      <c r="C52" s="107">
        <v>18230</v>
      </c>
      <c r="D52" s="107">
        <v>42014</v>
      </c>
      <c r="E52" s="107">
        <v>42041</v>
      </c>
      <c r="F52" s="108">
        <v>42053</v>
      </c>
      <c r="G52" s="109">
        <v>30750</v>
      </c>
      <c r="H52" s="109">
        <v>33.31</v>
      </c>
      <c r="I52" s="109">
        <v>0</v>
      </c>
      <c r="J52" s="109">
        <f t="shared" si="0"/>
        <v>30783.31</v>
      </c>
    </row>
    <row r="53" spans="1:10" s="102" customFormat="1" ht="18" customHeight="1" x14ac:dyDescent="0.2">
      <c r="A53" s="106" t="s">
        <v>43</v>
      </c>
      <c r="B53" s="106" t="s">
        <v>17</v>
      </c>
      <c r="C53" s="107">
        <v>9781</v>
      </c>
      <c r="D53" s="107">
        <v>43267</v>
      </c>
      <c r="E53" s="107">
        <v>43271</v>
      </c>
      <c r="F53" s="108">
        <v>43298</v>
      </c>
      <c r="G53" s="109">
        <v>6750</v>
      </c>
      <c r="H53" s="109">
        <v>5.2</v>
      </c>
      <c r="I53" s="109">
        <v>0</v>
      </c>
      <c r="J53" s="109">
        <f t="shared" si="0"/>
        <v>6755.2</v>
      </c>
    </row>
    <row r="54" spans="1:10" s="102" customFormat="1" ht="18" customHeight="1" x14ac:dyDescent="0.2">
      <c r="A54" s="106" t="s">
        <v>43</v>
      </c>
      <c r="B54" s="106" t="s">
        <v>17</v>
      </c>
      <c r="C54" s="107">
        <v>12867</v>
      </c>
      <c r="D54" s="107">
        <v>41756</v>
      </c>
      <c r="E54" s="107">
        <v>41773</v>
      </c>
      <c r="F54" s="108">
        <v>41789</v>
      </c>
      <c r="G54" s="109">
        <v>7500</v>
      </c>
      <c r="H54" s="109">
        <v>6.88</v>
      </c>
      <c r="I54" s="109">
        <v>0</v>
      </c>
      <c r="J54" s="109">
        <f t="shared" si="0"/>
        <v>7506.88</v>
      </c>
    </row>
    <row r="55" spans="1:10" s="102" customFormat="1" ht="18" customHeight="1" x14ac:dyDescent="0.2">
      <c r="A55" s="106" t="s">
        <v>43</v>
      </c>
      <c r="B55" s="106" t="s">
        <v>17</v>
      </c>
      <c r="C55" s="107">
        <v>12581</v>
      </c>
      <c r="D55" s="107">
        <v>43354</v>
      </c>
      <c r="E55" s="107">
        <v>43357</v>
      </c>
      <c r="F55" s="108">
        <v>43382</v>
      </c>
      <c r="G55" s="109">
        <v>13750</v>
      </c>
      <c r="H55" s="109">
        <v>8.2799999999999994</v>
      </c>
      <c r="I55" s="109">
        <v>0</v>
      </c>
      <c r="J55" s="109">
        <f t="shared" si="0"/>
        <v>13758.28</v>
      </c>
    </row>
    <row r="56" spans="1:10" s="102" customFormat="1" ht="18" customHeight="1" x14ac:dyDescent="0.2">
      <c r="A56" s="106" t="s">
        <v>43</v>
      </c>
      <c r="B56" s="106" t="s">
        <v>17</v>
      </c>
      <c r="C56" s="107">
        <v>7655</v>
      </c>
      <c r="D56" s="107">
        <v>42971</v>
      </c>
      <c r="E56" s="107">
        <v>42984</v>
      </c>
      <c r="F56" s="108">
        <v>43055</v>
      </c>
      <c r="G56" s="109">
        <v>3500</v>
      </c>
      <c r="H56" s="109">
        <v>4.41</v>
      </c>
      <c r="I56" s="109">
        <v>0</v>
      </c>
      <c r="J56" s="109">
        <f t="shared" si="0"/>
        <v>3504.41</v>
      </c>
    </row>
    <row r="57" spans="1:10" s="102" customFormat="1" ht="18" customHeight="1" x14ac:dyDescent="0.2">
      <c r="A57" s="106" t="s">
        <v>43</v>
      </c>
      <c r="B57" s="106" t="s">
        <v>13</v>
      </c>
      <c r="C57" s="107">
        <v>17826</v>
      </c>
      <c r="D57" s="107">
        <v>42473</v>
      </c>
      <c r="E57" s="107">
        <v>42481</v>
      </c>
      <c r="F57" s="108">
        <v>42500</v>
      </c>
      <c r="G57" s="109">
        <v>11750</v>
      </c>
      <c r="H57" s="109">
        <v>8.69</v>
      </c>
      <c r="I57" s="109">
        <v>0</v>
      </c>
      <c r="J57" s="109">
        <f t="shared" si="0"/>
        <v>11758.69</v>
      </c>
    </row>
    <row r="58" spans="1:10" s="102" customFormat="1" ht="18" customHeight="1" x14ac:dyDescent="0.2">
      <c r="A58" s="106" t="s">
        <v>43</v>
      </c>
      <c r="B58" s="106" t="s">
        <v>17</v>
      </c>
      <c r="C58" s="107">
        <v>13677</v>
      </c>
      <c r="D58" s="107">
        <v>43410</v>
      </c>
      <c r="E58" s="107">
        <v>43412</v>
      </c>
      <c r="F58" s="108">
        <v>43425</v>
      </c>
      <c r="G58" s="109">
        <v>4500</v>
      </c>
      <c r="H58" s="109">
        <v>1.85</v>
      </c>
      <c r="I58" s="109">
        <v>0</v>
      </c>
      <c r="J58" s="109">
        <f t="shared" si="0"/>
        <v>4501.8500000000004</v>
      </c>
    </row>
    <row r="59" spans="1:10" s="102" customFormat="1" ht="18" customHeight="1" x14ac:dyDescent="0.2">
      <c r="A59" s="106" t="s">
        <v>43</v>
      </c>
      <c r="B59" s="106" t="s">
        <v>17</v>
      </c>
      <c r="C59" s="107">
        <v>11368</v>
      </c>
      <c r="D59" s="107">
        <v>43117</v>
      </c>
      <c r="E59" s="107">
        <v>43123</v>
      </c>
      <c r="F59" s="108">
        <v>43160</v>
      </c>
      <c r="G59" s="109">
        <v>9250</v>
      </c>
      <c r="H59" s="109">
        <v>10.9</v>
      </c>
      <c r="I59" s="109">
        <v>0</v>
      </c>
      <c r="J59" s="109">
        <f t="shared" si="0"/>
        <v>9260.9</v>
      </c>
    </row>
    <row r="60" spans="1:10" s="102" customFormat="1" ht="18" customHeight="1" x14ac:dyDescent="0.2">
      <c r="A60" s="106" t="s">
        <v>43</v>
      </c>
      <c r="B60" s="106" t="s">
        <v>13</v>
      </c>
      <c r="C60" s="107">
        <v>12865</v>
      </c>
      <c r="D60" s="107">
        <v>41759</v>
      </c>
      <c r="E60" s="107">
        <v>41772</v>
      </c>
      <c r="F60" s="108">
        <v>41822</v>
      </c>
      <c r="G60" s="109">
        <v>11250</v>
      </c>
      <c r="H60" s="109">
        <v>19.690000000000001</v>
      </c>
      <c r="I60" s="109">
        <v>0</v>
      </c>
      <c r="J60" s="109">
        <f t="shared" si="0"/>
        <v>11269.69</v>
      </c>
    </row>
    <row r="61" spans="1:10" s="102" customFormat="1" ht="18" customHeight="1" x14ac:dyDescent="0.2">
      <c r="A61" s="106" t="s">
        <v>43</v>
      </c>
      <c r="B61" s="106" t="s">
        <v>13</v>
      </c>
      <c r="C61" s="107">
        <v>14602</v>
      </c>
      <c r="D61" s="107">
        <v>43171</v>
      </c>
      <c r="E61" s="107">
        <v>43174</v>
      </c>
      <c r="F61" s="108">
        <v>43186</v>
      </c>
      <c r="G61" s="109">
        <v>3750</v>
      </c>
      <c r="H61" s="109">
        <v>1.54</v>
      </c>
      <c r="I61" s="109">
        <v>0</v>
      </c>
      <c r="J61" s="109">
        <f t="shared" si="0"/>
        <v>3751.54</v>
      </c>
    </row>
    <row r="62" spans="1:10" s="102" customFormat="1" ht="18" customHeight="1" x14ac:dyDescent="0.2">
      <c r="A62" s="106" t="s">
        <v>43</v>
      </c>
      <c r="B62" s="106" t="s">
        <v>13</v>
      </c>
      <c r="C62" s="107">
        <v>14808</v>
      </c>
      <c r="D62" s="107">
        <v>42700</v>
      </c>
      <c r="E62" s="107">
        <v>42717</v>
      </c>
      <c r="F62" s="108">
        <v>42727</v>
      </c>
      <c r="G62" s="109">
        <v>10750</v>
      </c>
      <c r="H62" s="109">
        <v>7.95</v>
      </c>
      <c r="I62" s="109">
        <v>0</v>
      </c>
      <c r="J62" s="109">
        <f t="shared" si="0"/>
        <v>10757.95</v>
      </c>
    </row>
    <row r="63" spans="1:10" s="102" customFormat="1" ht="18" customHeight="1" x14ac:dyDescent="0.2">
      <c r="A63" s="106" t="s">
        <v>31</v>
      </c>
      <c r="B63" s="106" t="s">
        <v>13</v>
      </c>
      <c r="C63" s="107">
        <v>20665</v>
      </c>
      <c r="D63" s="107">
        <v>42740</v>
      </c>
      <c r="E63" s="107">
        <v>42740</v>
      </c>
      <c r="F63" s="108">
        <v>42747</v>
      </c>
      <c r="G63" s="109">
        <v>30000</v>
      </c>
      <c r="H63" s="109">
        <v>0</v>
      </c>
      <c r="I63" s="109">
        <v>0</v>
      </c>
      <c r="J63" s="109">
        <f t="shared" si="0"/>
        <v>30000</v>
      </c>
    </row>
    <row r="64" spans="1:10" s="102" customFormat="1" ht="18" customHeight="1" x14ac:dyDescent="0.2">
      <c r="A64" s="106" t="s">
        <v>43</v>
      </c>
      <c r="B64" s="106" t="s">
        <v>13</v>
      </c>
      <c r="C64" s="107">
        <v>5912</v>
      </c>
      <c r="D64" s="107">
        <v>42273</v>
      </c>
      <c r="E64" s="107">
        <v>42285</v>
      </c>
      <c r="F64" s="108">
        <v>42307</v>
      </c>
      <c r="G64" s="109">
        <v>5250</v>
      </c>
      <c r="H64" s="109">
        <v>4.95</v>
      </c>
      <c r="I64" s="109">
        <v>0</v>
      </c>
      <c r="J64" s="109">
        <f t="shared" si="0"/>
        <v>5254.95</v>
      </c>
    </row>
    <row r="65" spans="1:10" s="102" customFormat="1" ht="18" customHeight="1" x14ac:dyDescent="0.2">
      <c r="A65" s="106" t="s">
        <v>43</v>
      </c>
      <c r="B65" s="106" t="s">
        <v>13</v>
      </c>
      <c r="C65" s="107">
        <v>19359</v>
      </c>
      <c r="D65" s="107">
        <v>43332</v>
      </c>
      <c r="E65" s="107">
        <v>43350</v>
      </c>
      <c r="F65" s="108">
        <v>43363</v>
      </c>
      <c r="G65" s="109">
        <v>49500</v>
      </c>
      <c r="H65" s="109">
        <v>42.04</v>
      </c>
      <c r="I65" s="109">
        <v>0</v>
      </c>
      <c r="J65" s="109">
        <f t="shared" si="0"/>
        <v>49542.04</v>
      </c>
    </row>
    <row r="66" spans="1:10" s="102" customFormat="1" ht="18" customHeight="1" x14ac:dyDescent="0.2">
      <c r="A66" s="106" t="s">
        <v>43</v>
      </c>
      <c r="B66" s="106" t="s">
        <v>13</v>
      </c>
      <c r="C66" s="107">
        <v>16369</v>
      </c>
      <c r="D66" s="107">
        <v>43018</v>
      </c>
      <c r="E66" s="107">
        <v>43027</v>
      </c>
      <c r="F66" s="108">
        <v>43039</v>
      </c>
      <c r="G66" s="109">
        <v>18750</v>
      </c>
      <c r="H66" s="109">
        <v>10.79</v>
      </c>
      <c r="I66" s="109">
        <v>0</v>
      </c>
      <c r="J66" s="109">
        <f t="shared" si="0"/>
        <v>18760.79</v>
      </c>
    </row>
    <row r="67" spans="1:10" s="102" customFormat="1" ht="18" customHeight="1" x14ac:dyDescent="0.2">
      <c r="A67" s="106" t="s">
        <v>43</v>
      </c>
      <c r="B67" s="106" t="s">
        <v>13</v>
      </c>
      <c r="C67" s="107">
        <v>11001</v>
      </c>
      <c r="D67" s="107">
        <v>41702</v>
      </c>
      <c r="E67" s="107">
        <v>41717</v>
      </c>
      <c r="F67" s="108">
        <v>41725</v>
      </c>
      <c r="G67" s="109">
        <v>5750</v>
      </c>
      <c r="H67" s="109">
        <v>3.67</v>
      </c>
      <c r="I67" s="109">
        <v>0</v>
      </c>
      <c r="J67" s="109">
        <f t="shared" si="0"/>
        <v>5753.67</v>
      </c>
    </row>
    <row r="68" spans="1:10" s="102" customFormat="1" ht="18" customHeight="1" x14ac:dyDescent="0.2">
      <c r="A68" s="106" t="s">
        <v>43</v>
      </c>
      <c r="B68" s="106" t="s">
        <v>13</v>
      </c>
      <c r="C68" s="107">
        <v>13019</v>
      </c>
      <c r="D68" s="107">
        <v>42717</v>
      </c>
      <c r="E68" s="107">
        <v>42724</v>
      </c>
      <c r="F68" s="108">
        <v>42780</v>
      </c>
      <c r="G68" s="109">
        <v>13250</v>
      </c>
      <c r="H68" s="109">
        <v>22.87</v>
      </c>
      <c r="I68" s="109">
        <v>0</v>
      </c>
      <c r="J68" s="109">
        <f t="shared" si="0"/>
        <v>13272.87</v>
      </c>
    </row>
    <row r="69" spans="1:10" s="102" customFormat="1" ht="18" customHeight="1" x14ac:dyDescent="0.2">
      <c r="A69" s="106" t="s">
        <v>43</v>
      </c>
      <c r="B69" s="106" t="s">
        <v>17</v>
      </c>
      <c r="C69" s="107">
        <v>10400</v>
      </c>
      <c r="D69" s="107">
        <v>42624</v>
      </c>
      <c r="E69" s="107">
        <v>42641</v>
      </c>
      <c r="F69" s="108">
        <v>42689</v>
      </c>
      <c r="G69" s="109">
        <v>10000</v>
      </c>
      <c r="H69" s="109">
        <v>17.809999999999999</v>
      </c>
      <c r="I69" s="109">
        <v>0</v>
      </c>
      <c r="J69" s="109">
        <f t="shared" si="0"/>
        <v>10017.81</v>
      </c>
    </row>
    <row r="70" spans="1:10" s="102" customFormat="1" ht="18" customHeight="1" x14ac:dyDescent="0.2">
      <c r="A70" s="106" t="s">
        <v>43</v>
      </c>
      <c r="B70" s="106" t="s">
        <v>17</v>
      </c>
      <c r="C70" s="107">
        <v>8448</v>
      </c>
      <c r="D70" s="107">
        <v>42001</v>
      </c>
      <c r="E70" s="107">
        <v>42011</v>
      </c>
      <c r="F70" s="108">
        <v>42034</v>
      </c>
      <c r="G70" s="109">
        <v>6000</v>
      </c>
      <c r="H70" s="109">
        <v>5.5</v>
      </c>
      <c r="I70" s="109">
        <v>0</v>
      </c>
      <c r="J70" s="109">
        <f t="shared" ref="J70:J133" si="1">+G70+H70+I70</f>
        <v>6005.5</v>
      </c>
    </row>
    <row r="71" spans="1:10" s="102" customFormat="1" ht="18" customHeight="1" x14ac:dyDescent="0.2">
      <c r="A71" s="106" t="s">
        <v>43</v>
      </c>
      <c r="B71" s="106" t="s">
        <v>17</v>
      </c>
      <c r="C71" s="107">
        <v>5573</v>
      </c>
      <c r="D71" s="107">
        <v>42402</v>
      </c>
      <c r="E71" s="107">
        <v>42408</v>
      </c>
      <c r="F71" s="108">
        <v>42471</v>
      </c>
      <c r="G71" s="109">
        <v>2000</v>
      </c>
      <c r="H71" s="109">
        <v>3.84</v>
      </c>
      <c r="I71" s="109">
        <v>0</v>
      </c>
      <c r="J71" s="109">
        <f t="shared" si="1"/>
        <v>2003.84</v>
      </c>
    </row>
    <row r="72" spans="1:10" s="102" customFormat="1" ht="18" customHeight="1" x14ac:dyDescent="0.2">
      <c r="A72" s="106" t="s">
        <v>43</v>
      </c>
      <c r="B72" s="106" t="s">
        <v>13</v>
      </c>
      <c r="C72" s="107">
        <v>9946</v>
      </c>
      <c r="D72" s="107">
        <v>41781</v>
      </c>
      <c r="E72" s="107">
        <v>41794</v>
      </c>
      <c r="F72" s="108">
        <v>41836</v>
      </c>
      <c r="G72" s="109">
        <v>6250</v>
      </c>
      <c r="H72" s="109">
        <v>9.5399999999999991</v>
      </c>
      <c r="I72" s="109">
        <v>0</v>
      </c>
      <c r="J72" s="109">
        <f t="shared" si="1"/>
        <v>6259.54</v>
      </c>
    </row>
    <row r="73" spans="1:10" s="102" customFormat="1" ht="18" customHeight="1" x14ac:dyDescent="0.2">
      <c r="A73" s="106" t="s">
        <v>43</v>
      </c>
      <c r="B73" s="106" t="s">
        <v>13</v>
      </c>
      <c r="C73" s="107">
        <v>18401</v>
      </c>
      <c r="D73" s="107">
        <v>41901</v>
      </c>
      <c r="E73" s="107">
        <v>41906</v>
      </c>
      <c r="F73" s="108">
        <v>41922</v>
      </c>
      <c r="G73" s="109">
        <v>126000</v>
      </c>
      <c r="H73" s="109">
        <v>73.5</v>
      </c>
      <c r="I73" s="109">
        <v>0</v>
      </c>
      <c r="J73" s="109">
        <f t="shared" si="1"/>
        <v>126073.5</v>
      </c>
    </row>
    <row r="74" spans="1:10" s="102" customFormat="1" ht="18" customHeight="1" x14ac:dyDescent="0.2">
      <c r="A74" s="106" t="s">
        <v>43</v>
      </c>
      <c r="B74" s="106" t="s">
        <v>13</v>
      </c>
      <c r="C74" s="107">
        <v>9624</v>
      </c>
      <c r="D74" s="107">
        <v>42873</v>
      </c>
      <c r="E74" s="107">
        <v>42892</v>
      </c>
      <c r="F74" s="108">
        <v>42901</v>
      </c>
      <c r="G74" s="109">
        <v>5000</v>
      </c>
      <c r="H74" s="109">
        <v>3.84</v>
      </c>
      <c r="I74" s="109">
        <v>0</v>
      </c>
      <c r="J74" s="109">
        <f t="shared" si="1"/>
        <v>5003.84</v>
      </c>
    </row>
    <row r="75" spans="1:10" s="102" customFormat="1" ht="18" customHeight="1" x14ac:dyDescent="0.2">
      <c r="A75" s="106" t="s">
        <v>43</v>
      </c>
      <c r="B75" s="106" t="s">
        <v>13</v>
      </c>
      <c r="C75" s="107">
        <v>10350</v>
      </c>
      <c r="D75" s="107">
        <v>42378</v>
      </c>
      <c r="E75" s="107">
        <v>42390</v>
      </c>
      <c r="F75" s="108">
        <v>42398</v>
      </c>
      <c r="G75" s="109">
        <v>6000</v>
      </c>
      <c r="H75" s="109">
        <v>3.33</v>
      </c>
      <c r="I75" s="109">
        <v>0</v>
      </c>
      <c r="J75" s="109">
        <f t="shared" si="1"/>
        <v>6003.33</v>
      </c>
    </row>
    <row r="76" spans="1:10" s="102" customFormat="1" ht="18" customHeight="1" x14ac:dyDescent="0.2">
      <c r="A76" s="106" t="s">
        <v>43</v>
      </c>
      <c r="B76" s="106" t="s">
        <v>13</v>
      </c>
      <c r="C76" s="107">
        <v>15525</v>
      </c>
      <c r="D76" s="107">
        <v>43108</v>
      </c>
      <c r="E76" s="107">
        <v>43126</v>
      </c>
      <c r="F76" s="108">
        <v>43584</v>
      </c>
      <c r="G76" s="109">
        <v>19500</v>
      </c>
      <c r="H76" s="109">
        <v>254.3</v>
      </c>
      <c r="I76" s="109">
        <v>0</v>
      </c>
      <c r="J76" s="109">
        <f t="shared" si="1"/>
        <v>19754.3</v>
      </c>
    </row>
    <row r="77" spans="1:10" s="102" customFormat="1" ht="18" customHeight="1" x14ac:dyDescent="0.2">
      <c r="A77" s="106" t="s">
        <v>43</v>
      </c>
      <c r="B77" s="106" t="s">
        <v>17</v>
      </c>
      <c r="C77" s="107">
        <v>8213</v>
      </c>
      <c r="D77" s="107">
        <v>41932</v>
      </c>
      <c r="E77" s="107">
        <v>41940</v>
      </c>
      <c r="F77" s="108">
        <v>41981</v>
      </c>
      <c r="G77" s="109">
        <v>11000</v>
      </c>
      <c r="H77" s="109">
        <v>14.97</v>
      </c>
      <c r="I77" s="109">
        <v>0</v>
      </c>
      <c r="J77" s="109">
        <f t="shared" si="1"/>
        <v>11014.97</v>
      </c>
    </row>
    <row r="78" spans="1:10" s="102" customFormat="1" ht="18" customHeight="1" x14ac:dyDescent="0.2">
      <c r="A78" s="106" t="s">
        <v>37</v>
      </c>
      <c r="B78" s="106" t="s">
        <v>17</v>
      </c>
      <c r="C78" s="107">
        <v>21581</v>
      </c>
      <c r="D78" s="107">
        <v>43317</v>
      </c>
      <c r="E78" s="107">
        <v>43332</v>
      </c>
      <c r="F78" s="108">
        <v>43332</v>
      </c>
      <c r="G78" s="109">
        <v>20000</v>
      </c>
      <c r="H78" s="109">
        <v>8.2200000000000006</v>
      </c>
      <c r="I78" s="109">
        <v>0</v>
      </c>
      <c r="J78" s="109">
        <f t="shared" si="1"/>
        <v>20008.22</v>
      </c>
    </row>
    <row r="79" spans="1:10" s="102" customFormat="1" ht="18" customHeight="1" x14ac:dyDescent="0.2">
      <c r="A79" s="106" t="s">
        <v>43</v>
      </c>
      <c r="B79" s="106" t="s">
        <v>13</v>
      </c>
      <c r="C79" s="107">
        <v>8968</v>
      </c>
      <c r="D79" s="107">
        <v>42810</v>
      </c>
      <c r="E79" s="107">
        <v>42814</v>
      </c>
      <c r="F79" s="108">
        <v>43255</v>
      </c>
      <c r="G79" s="109">
        <v>1500</v>
      </c>
      <c r="H79" s="109">
        <v>6.7799999999999994</v>
      </c>
      <c r="I79" s="109">
        <v>0</v>
      </c>
      <c r="J79" s="109">
        <f t="shared" si="1"/>
        <v>1506.78</v>
      </c>
    </row>
    <row r="80" spans="1:10" s="102" customFormat="1" ht="18" customHeight="1" x14ac:dyDescent="0.2">
      <c r="A80" s="106" t="s">
        <v>43</v>
      </c>
      <c r="B80" s="106" t="s">
        <v>17</v>
      </c>
      <c r="C80" s="107">
        <v>17964</v>
      </c>
      <c r="D80" s="107">
        <v>42958</v>
      </c>
      <c r="E80" s="107">
        <v>42965</v>
      </c>
      <c r="F80" s="108">
        <v>42977</v>
      </c>
      <c r="G80" s="109">
        <v>16000</v>
      </c>
      <c r="H80" s="109">
        <v>8.33</v>
      </c>
      <c r="I80" s="109">
        <v>0</v>
      </c>
      <c r="J80" s="109">
        <f t="shared" si="1"/>
        <v>16008.33</v>
      </c>
    </row>
    <row r="81" spans="1:10" s="102" customFormat="1" ht="18" customHeight="1" x14ac:dyDescent="0.2">
      <c r="A81" s="106" t="s">
        <v>43</v>
      </c>
      <c r="B81" s="106" t="s">
        <v>13</v>
      </c>
      <c r="C81" s="107">
        <v>15000</v>
      </c>
      <c r="D81" s="107">
        <v>42687</v>
      </c>
      <c r="E81" s="107">
        <v>42696</v>
      </c>
      <c r="F81" s="108">
        <v>42705</v>
      </c>
      <c r="G81" s="109">
        <v>9500</v>
      </c>
      <c r="H81" s="109">
        <v>4.68</v>
      </c>
      <c r="I81" s="109">
        <v>0</v>
      </c>
      <c r="J81" s="109">
        <f t="shared" si="1"/>
        <v>9504.68</v>
      </c>
    </row>
    <row r="82" spans="1:10" s="102" customFormat="1" ht="18" customHeight="1" x14ac:dyDescent="0.2">
      <c r="A82" s="106" t="s">
        <v>43</v>
      </c>
      <c r="B82" s="106" t="s">
        <v>17</v>
      </c>
      <c r="C82" s="107">
        <v>15977</v>
      </c>
      <c r="D82" s="107">
        <v>42172</v>
      </c>
      <c r="E82" s="107">
        <v>42185</v>
      </c>
      <c r="F82" s="108">
        <v>42199</v>
      </c>
      <c r="G82" s="109">
        <v>10250</v>
      </c>
      <c r="H82" s="109">
        <v>7.69</v>
      </c>
      <c r="I82" s="109">
        <v>0</v>
      </c>
      <c r="J82" s="109">
        <f t="shared" si="1"/>
        <v>10257.69</v>
      </c>
    </row>
    <row r="83" spans="1:10" s="102" customFormat="1" ht="18" customHeight="1" x14ac:dyDescent="0.2">
      <c r="A83" s="106" t="s">
        <v>43</v>
      </c>
      <c r="B83" s="106" t="s">
        <v>13</v>
      </c>
      <c r="C83" s="107">
        <v>11328</v>
      </c>
      <c r="D83" s="107">
        <v>41801</v>
      </c>
      <c r="E83" s="107">
        <v>41816</v>
      </c>
      <c r="F83" s="108">
        <v>41837</v>
      </c>
      <c r="G83" s="109">
        <v>8250</v>
      </c>
      <c r="H83" s="109">
        <v>8.25</v>
      </c>
      <c r="I83" s="109">
        <v>0</v>
      </c>
      <c r="J83" s="109">
        <f t="shared" si="1"/>
        <v>8258.25</v>
      </c>
    </row>
    <row r="84" spans="1:10" s="102" customFormat="1" ht="18" customHeight="1" x14ac:dyDescent="0.2">
      <c r="A84" s="106" t="s">
        <v>43</v>
      </c>
      <c r="B84" s="106" t="s">
        <v>13</v>
      </c>
      <c r="C84" s="107">
        <v>11420</v>
      </c>
      <c r="D84" s="107">
        <v>42030</v>
      </c>
      <c r="E84" s="107">
        <v>42034</v>
      </c>
      <c r="F84" s="108">
        <v>42048</v>
      </c>
      <c r="G84" s="109">
        <v>8250</v>
      </c>
      <c r="H84" s="109">
        <v>4.13</v>
      </c>
      <c r="I84" s="109">
        <v>0</v>
      </c>
      <c r="J84" s="109">
        <f t="shared" si="1"/>
        <v>8254.1299999999992</v>
      </c>
    </row>
    <row r="85" spans="1:10" s="102" customFormat="1" ht="18" customHeight="1" x14ac:dyDescent="0.2">
      <c r="A85" s="106" t="s">
        <v>43</v>
      </c>
      <c r="B85" s="106" t="s">
        <v>17</v>
      </c>
      <c r="C85" s="107">
        <v>6696</v>
      </c>
      <c r="D85" s="107">
        <v>43230</v>
      </c>
      <c r="E85" s="107">
        <v>43234</v>
      </c>
      <c r="F85" s="108">
        <v>43293</v>
      </c>
      <c r="G85" s="109">
        <v>5750</v>
      </c>
      <c r="H85" s="109">
        <v>6.46</v>
      </c>
      <c r="I85" s="109">
        <v>0</v>
      </c>
      <c r="J85" s="109">
        <f t="shared" si="1"/>
        <v>5756.46</v>
      </c>
    </row>
    <row r="86" spans="1:10" s="102" customFormat="1" ht="18" customHeight="1" x14ac:dyDescent="0.2">
      <c r="A86" s="106" t="s">
        <v>43</v>
      </c>
      <c r="B86" s="106" t="s">
        <v>17</v>
      </c>
      <c r="C86" s="107">
        <v>10609</v>
      </c>
      <c r="D86" s="107">
        <v>42512</v>
      </c>
      <c r="E86" s="107">
        <v>42514</v>
      </c>
      <c r="F86" s="108">
        <v>42528</v>
      </c>
      <c r="G86" s="109">
        <v>4250</v>
      </c>
      <c r="H86" s="109">
        <v>1.86</v>
      </c>
      <c r="I86" s="109">
        <v>0</v>
      </c>
      <c r="J86" s="109">
        <f t="shared" si="1"/>
        <v>4251.8599999999997</v>
      </c>
    </row>
    <row r="87" spans="1:10" s="102" customFormat="1" ht="18" customHeight="1" x14ac:dyDescent="0.2">
      <c r="A87" s="106" t="s">
        <v>43</v>
      </c>
      <c r="B87" s="106" t="s">
        <v>13</v>
      </c>
      <c r="C87" s="107">
        <v>20033</v>
      </c>
      <c r="D87" s="107">
        <v>43399</v>
      </c>
      <c r="E87" s="107">
        <v>43411</v>
      </c>
      <c r="F87" s="108">
        <v>43431</v>
      </c>
      <c r="G87" s="109">
        <v>73000</v>
      </c>
      <c r="H87" s="109">
        <v>64</v>
      </c>
      <c r="I87" s="109">
        <v>0</v>
      </c>
      <c r="J87" s="109">
        <f t="shared" si="1"/>
        <v>73064</v>
      </c>
    </row>
    <row r="88" spans="1:10" s="102" customFormat="1" ht="18" customHeight="1" x14ac:dyDescent="0.2">
      <c r="A88" s="106" t="s">
        <v>37</v>
      </c>
      <c r="B88" s="106" t="s">
        <v>13</v>
      </c>
      <c r="C88" s="107">
        <v>20033</v>
      </c>
      <c r="D88" s="107">
        <v>43399</v>
      </c>
      <c r="E88" s="107">
        <v>43444</v>
      </c>
      <c r="F88" s="108">
        <v>43444</v>
      </c>
      <c r="G88" s="109">
        <v>20000</v>
      </c>
      <c r="H88" s="109">
        <v>24.66</v>
      </c>
      <c r="I88" s="109">
        <v>0</v>
      </c>
      <c r="J88" s="109">
        <f t="shared" si="1"/>
        <v>20024.66</v>
      </c>
    </row>
    <row r="89" spans="1:10" s="102" customFormat="1" ht="18" customHeight="1" x14ac:dyDescent="0.2">
      <c r="A89" s="106" t="s">
        <v>43</v>
      </c>
      <c r="B89" s="106" t="s">
        <v>17</v>
      </c>
      <c r="C89" s="107">
        <v>8460</v>
      </c>
      <c r="D89" s="107">
        <v>42003</v>
      </c>
      <c r="E89" s="107">
        <v>42009</v>
      </c>
      <c r="F89" s="108">
        <v>42047</v>
      </c>
      <c r="G89" s="109">
        <v>5500</v>
      </c>
      <c r="H89" s="109">
        <v>6.72</v>
      </c>
      <c r="I89" s="109">
        <v>0</v>
      </c>
      <c r="J89" s="109">
        <f t="shared" si="1"/>
        <v>5506.72</v>
      </c>
    </row>
    <row r="90" spans="1:10" s="102" customFormat="1" ht="18" customHeight="1" x14ac:dyDescent="0.2">
      <c r="A90" s="106" t="s">
        <v>43</v>
      </c>
      <c r="B90" s="106" t="s">
        <v>13</v>
      </c>
      <c r="C90" s="107">
        <v>8807</v>
      </c>
      <c r="D90" s="107">
        <v>43291</v>
      </c>
      <c r="E90" s="107">
        <v>43299</v>
      </c>
      <c r="F90" s="108">
        <v>43311</v>
      </c>
      <c r="G90" s="109">
        <v>6250</v>
      </c>
      <c r="H90" s="109">
        <v>3.42</v>
      </c>
      <c r="I90" s="109">
        <v>0</v>
      </c>
      <c r="J90" s="109">
        <f t="shared" si="1"/>
        <v>6253.42</v>
      </c>
    </row>
    <row r="91" spans="1:10" s="102" customFormat="1" ht="18" customHeight="1" x14ac:dyDescent="0.2">
      <c r="A91" s="106" t="s">
        <v>43</v>
      </c>
      <c r="B91" s="106" t="s">
        <v>17</v>
      </c>
      <c r="C91" s="107">
        <v>11394</v>
      </c>
      <c r="D91" s="107">
        <v>42812</v>
      </c>
      <c r="E91" s="107">
        <v>42817</v>
      </c>
      <c r="F91" s="108">
        <v>42842</v>
      </c>
      <c r="G91" s="109">
        <v>4750</v>
      </c>
      <c r="H91" s="109">
        <v>3.9</v>
      </c>
      <c r="I91" s="109">
        <v>0</v>
      </c>
      <c r="J91" s="109">
        <f t="shared" si="1"/>
        <v>4753.8999999999996</v>
      </c>
    </row>
    <row r="92" spans="1:10" s="102" customFormat="1" ht="18" customHeight="1" x14ac:dyDescent="0.2">
      <c r="A92" s="106" t="s">
        <v>43</v>
      </c>
      <c r="B92" s="106" t="s">
        <v>13</v>
      </c>
      <c r="C92" s="107">
        <v>17128</v>
      </c>
      <c r="D92" s="107">
        <v>43195</v>
      </c>
      <c r="E92" s="107">
        <v>43207</v>
      </c>
      <c r="F92" s="108">
        <v>43216</v>
      </c>
      <c r="G92" s="109">
        <v>12000</v>
      </c>
      <c r="H92" s="109">
        <v>6.9</v>
      </c>
      <c r="I92" s="109">
        <v>0</v>
      </c>
      <c r="J92" s="109">
        <f t="shared" si="1"/>
        <v>12006.9</v>
      </c>
    </row>
    <row r="93" spans="1:10" s="102" customFormat="1" ht="18" customHeight="1" x14ac:dyDescent="0.2">
      <c r="A93" s="106" t="s">
        <v>43</v>
      </c>
      <c r="B93" s="106" t="s">
        <v>17</v>
      </c>
      <c r="C93" s="107">
        <v>8373</v>
      </c>
      <c r="D93" s="107">
        <v>42889</v>
      </c>
      <c r="E93" s="107">
        <v>42899</v>
      </c>
      <c r="F93" s="108">
        <v>42927</v>
      </c>
      <c r="G93" s="109">
        <v>4000</v>
      </c>
      <c r="H93" s="109">
        <v>4.13</v>
      </c>
      <c r="I93" s="109">
        <v>0</v>
      </c>
      <c r="J93" s="109">
        <f t="shared" si="1"/>
        <v>4004.13</v>
      </c>
    </row>
    <row r="94" spans="1:10" s="102" customFormat="1" ht="18" customHeight="1" x14ac:dyDescent="0.2">
      <c r="A94" s="106" t="s">
        <v>31</v>
      </c>
      <c r="B94" s="106" t="s">
        <v>17</v>
      </c>
      <c r="C94" s="107">
        <v>23220</v>
      </c>
      <c r="D94" s="107">
        <v>43143</v>
      </c>
      <c r="E94" s="107">
        <v>43145</v>
      </c>
      <c r="F94" s="108">
        <v>43164</v>
      </c>
      <c r="G94" s="109">
        <v>38000</v>
      </c>
      <c r="H94" s="109">
        <v>21.86</v>
      </c>
      <c r="I94" s="109">
        <v>0</v>
      </c>
      <c r="J94" s="109">
        <f t="shared" si="1"/>
        <v>38021.86</v>
      </c>
    </row>
    <row r="95" spans="1:10" s="102" customFormat="1" ht="18" customHeight="1" x14ac:dyDescent="0.2">
      <c r="A95" s="106" t="s">
        <v>36</v>
      </c>
      <c r="B95" s="106" t="s">
        <v>17</v>
      </c>
      <c r="C95" s="107">
        <v>23220</v>
      </c>
      <c r="D95" s="107">
        <v>43143</v>
      </c>
      <c r="E95" s="107">
        <v>43145</v>
      </c>
      <c r="F95" s="108">
        <v>43201</v>
      </c>
      <c r="G95" s="109">
        <v>38000</v>
      </c>
      <c r="H95" s="109">
        <v>60.38</v>
      </c>
      <c r="I95" s="109">
        <v>0</v>
      </c>
      <c r="J95" s="109">
        <f t="shared" si="1"/>
        <v>38060.379999999997</v>
      </c>
    </row>
    <row r="96" spans="1:10" s="102" customFormat="1" ht="18" customHeight="1" x14ac:dyDescent="0.2">
      <c r="A96" s="106" t="s">
        <v>170</v>
      </c>
      <c r="B96" s="106" t="s">
        <v>17</v>
      </c>
      <c r="C96" s="107">
        <v>23220</v>
      </c>
      <c r="D96" s="107">
        <v>43143</v>
      </c>
      <c r="E96" s="107">
        <v>43145</v>
      </c>
      <c r="F96" s="108">
        <v>43165</v>
      </c>
      <c r="G96" s="109">
        <v>114000</v>
      </c>
      <c r="H96" s="109">
        <v>68.709999999999994</v>
      </c>
      <c r="I96" s="109">
        <v>0</v>
      </c>
      <c r="J96" s="109">
        <f t="shared" si="1"/>
        <v>114068.71</v>
      </c>
    </row>
    <row r="97" spans="1:10" s="102" customFormat="1" ht="18" customHeight="1" x14ac:dyDescent="0.2">
      <c r="A97" s="106" t="s">
        <v>34</v>
      </c>
      <c r="B97" s="106" t="s">
        <v>17</v>
      </c>
      <c r="C97" s="107">
        <v>23220</v>
      </c>
      <c r="D97" s="107">
        <v>43143</v>
      </c>
      <c r="E97" s="107">
        <v>43145</v>
      </c>
      <c r="F97" s="108">
        <v>43201</v>
      </c>
      <c r="G97" s="109">
        <v>114000</v>
      </c>
      <c r="H97" s="109">
        <v>181.15</v>
      </c>
      <c r="I97" s="109">
        <v>0</v>
      </c>
      <c r="J97" s="109">
        <f t="shared" si="1"/>
        <v>114181.15</v>
      </c>
    </row>
    <row r="98" spans="1:10" s="102" customFormat="1" ht="18" customHeight="1" x14ac:dyDescent="0.2">
      <c r="A98" s="106" t="s">
        <v>43</v>
      </c>
      <c r="B98" s="106" t="s">
        <v>13</v>
      </c>
      <c r="C98" s="107">
        <v>18422</v>
      </c>
      <c r="D98" s="107">
        <v>43033</v>
      </c>
      <c r="E98" s="107">
        <v>43045</v>
      </c>
      <c r="F98" s="108">
        <v>43056</v>
      </c>
      <c r="G98" s="109">
        <v>26000</v>
      </c>
      <c r="H98" s="109">
        <v>16.38</v>
      </c>
      <c r="I98" s="109">
        <v>0</v>
      </c>
      <c r="J98" s="109">
        <f t="shared" si="1"/>
        <v>26016.38</v>
      </c>
    </row>
    <row r="99" spans="1:10" s="102" customFormat="1" ht="18" customHeight="1" x14ac:dyDescent="0.2">
      <c r="A99" s="106" t="s">
        <v>43</v>
      </c>
      <c r="B99" s="106" t="s">
        <v>13</v>
      </c>
      <c r="C99" s="107">
        <v>10566</v>
      </c>
      <c r="D99" s="107">
        <v>42485</v>
      </c>
      <c r="E99" s="107">
        <v>42502</v>
      </c>
      <c r="F99" s="108">
        <v>42535</v>
      </c>
      <c r="G99" s="109">
        <v>7250</v>
      </c>
      <c r="H99" s="109">
        <v>9.93</v>
      </c>
      <c r="I99" s="109">
        <v>0</v>
      </c>
      <c r="J99" s="109">
        <f t="shared" si="1"/>
        <v>7259.93</v>
      </c>
    </row>
    <row r="100" spans="1:10" s="102" customFormat="1" ht="18" customHeight="1" x14ac:dyDescent="0.2">
      <c r="A100" s="106" t="s">
        <v>43</v>
      </c>
      <c r="B100" s="106" t="s">
        <v>13</v>
      </c>
      <c r="C100" s="107">
        <v>12957</v>
      </c>
      <c r="D100" s="107">
        <v>43232</v>
      </c>
      <c r="E100" s="107">
        <v>43256</v>
      </c>
      <c r="F100" s="108">
        <v>43297</v>
      </c>
      <c r="G100" s="109">
        <v>8500</v>
      </c>
      <c r="H100" s="109">
        <v>12.27</v>
      </c>
      <c r="I100" s="109">
        <v>0</v>
      </c>
      <c r="J100" s="109">
        <f t="shared" si="1"/>
        <v>8512.27</v>
      </c>
    </row>
    <row r="101" spans="1:10" s="102" customFormat="1" ht="18" customHeight="1" x14ac:dyDescent="0.2">
      <c r="A101" s="106" t="s">
        <v>43</v>
      </c>
      <c r="B101" s="106" t="s">
        <v>17</v>
      </c>
      <c r="C101" s="107">
        <v>18305</v>
      </c>
      <c r="D101" s="107">
        <v>41840</v>
      </c>
      <c r="E101" s="107">
        <v>41859</v>
      </c>
      <c r="F101" s="108">
        <v>41899</v>
      </c>
      <c r="G101" s="109">
        <v>61000</v>
      </c>
      <c r="H101" s="109">
        <v>99.97</v>
      </c>
      <c r="I101" s="109">
        <v>0</v>
      </c>
      <c r="J101" s="109">
        <f t="shared" si="1"/>
        <v>61099.97</v>
      </c>
    </row>
    <row r="102" spans="1:10" s="102" customFormat="1" ht="18" customHeight="1" x14ac:dyDescent="0.2">
      <c r="A102" s="106" t="s">
        <v>43</v>
      </c>
      <c r="B102" s="106" t="s">
        <v>17</v>
      </c>
      <c r="C102" s="107">
        <v>16503</v>
      </c>
      <c r="D102" s="107">
        <v>42208</v>
      </c>
      <c r="E102" s="107">
        <v>42213</v>
      </c>
      <c r="F102" s="108">
        <v>42223</v>
      </c>
      <c r="G102" s="109">
        <v>4250</v>
      </c>
      <c r="H102" s="109">
        <v>1.77</v>
      </c>
      <c r="I102" s="109">
        <v>0</v>
      </c>
      <c r="J102" s="109">
        <f t="shared" si="1"/>
        <v>4251.7700000000004</v>
      </c>
    </row>
    <row r="103" spans="1:10" s="102" customFormat="1" ht="18" customHeight="1" x14ac:dyDescent="0.2">
      <c r="A103" s="106" t="s">
        <v>43</v>
      </c>
      <c r="B103" s="106" t="s">
        <v>17</v>
      </c>
      <c r="C103" s="107">
        <v>16888</v>
      </c>
      <c r="D103" s="107">
        <v>42849</v>
      </c>
      <c r="E103" s="107">
        <v>42864</v>
      </c>
      <c r="F103" s="108">
        <v>42873</v>
      </c>
      <c r="G103" s="109">
        <v>12250</v>
      </c>
      <c r="H103" s="109">
        <v>8.0500000000000007</v>
      </c>
      <c r="I103" s="109">
        <v>0</v>
      </c>
      <c r="J103" s="109">
        <f t="shared" si="1"/>
        <v>12258.05</v>
      </c>
    </row>
    <row r="104" spans="1:10" s="102" customFormat="1" ht="18" customHeight="1" x14ac:dyDescent="0.2">
      <c r="A104" s="106" t="s">
        <v>43</v>
      </c>
      <c r="B104" s="106" t="s">
        <v>17</v>
      </c>
      <c r="C104" s="107">
        <v>8698</v>
      </c>
      <c r="D104" s="107">
        <v>41658</v>
      </c>
      <c r="E104" s="107">
        <v>41667</v>
      </c>
      <c r="F104" s="108">
        <v>41729</v>
      </c>
      <c r="G104" s="109">
        <v>7250</v>
      </c>
      <c r="H104" s="109">
        <v>14.3</v>
      </c>
      <c r="I104" s="109">
        <v>0</v>
      </c>
      <c r="J104" s="109">
        <f t="shared" si="1"/>
        <v>7264.3</v>
      </c>
    </row>
    <row r="105" spans="1:10" s="102" customFormat="1" ht="18" customHeight="1" x14ac:dyDescent="0.2">
      <c r="A105" s="106" t="s">
        <v>43</v>
      </c>
      <c r="B105" s="106" t="s">
        <v>13</v>
      </c>
      <c r="C105" s="107">
        <v>15785</v>
      </c>
      <c r="D105" s="107">
        <v>41704</v>
      </c>
      <c r="E105" s="107">
        <v>41738</v>
      </c>
      <c r="F105" s="108">
        <v>41764</v>
      </c>
      <c r="G105" s="109">
        <v>11250</v>
      </c>
      <c r="H105" s="109">
        <v>18.75</v>
      </c>
      <c r="I105" s="109">
        <v>0</v>
      </c>
      <c r="J105" s="109">
        <f t="shared" si="1"/>
        <v>11268.75</v>
      </c>
    </row>
    <row r="106" spans="1:10" s="102" customFormat="1" ht="18" customHeight="1" x14ac:dyDescent="0.2">
      <c r="A106" s="106" t="s">
        <v>43</v>
      </c>
      <c r="B106" s="106" t="s">
        <v>17</v>
      </c>
      <c r="C106" s="107">
        <v>11310</v>
      </c>
      <c r="D106" s="107">
        <v>42751</v>
      </c>
      <c r="E106" s="107">
        <v>42759</v>
      </c>
      <c r="F106" s="108">
        <v>42769</v>
      </c>
      <c r="G106" s="109">
        <v>6000</v>
      </c>
      <c r="H106" s="109">
        <v>2.96</v>
      </c>
      <c r="I106" s="109">
        <v>0</v>
      </c>
      <c r="J106" s="109">
        <f t="shared" si="1"/>
        <v>6002.96</v>
      </c>
    </row>
    <row r="107" spans="1:10" s="102" customFormat="1" ht="18" customHeight="1" x14ac:dyDescent="0.2">
      <c r="A107" s="106" t="s">
        <v>43</v>
      </c>
      <c r="B107" s="106" t="s">
        <v>13</v>
      </c>
      <c r="C107" s="107">
        <v>16327</v>
      </c>
      <c r="D107" s="107">
        <v>42296</v>
      </c>
      <c r="E107" s="107">
        <v>42299</v>
      </c>
      <c r="F107" s="108">
        <v>42962</v>
      </c>
      <c r="G107" s="109">
        <v>17750</v>
      </c>
      <c r="H107" s="109">
        <v>328.38</v>
      </c>
      <c r="I107" s="109">
        <v>0</v>
      </c>
      <c r="J107" s="109">
        <f t="shared" si="1"/>
        <v>18078.38</v>
      </c>
    </row>
    <row r="108" spans="1:10" s="102" customFormat="1" ht="18" customHeight="1" x14ac:dyDescent="0.2">
      <c r="A108" s="106" t="s">
        <v>43</v>
      </c>
      <c r="B108" s="106" t="s">
        <v>17</v>
      </c>
      <c r="C108" s="107">
        <v>17971</v>
      </c>
      <c r="D108" s="107">
        <v>42078</v>
      </c>
      <c r="E108" s="107">
        <v>42086</v>
      </c>
      <c r="F108" s="108">
        <v>42100</v>
      </c>
      <c r="G108" s="109">
        <v>32000</v>
      </c>
      <c r="H108" s="109">
        <v>19.559999999999999</v>
      </c>
      <c r="I108" s="109">
        <v>0</v>
      </c>
      <c r="J108" s="109">
        <f t="shared" si="1"/>
        <v>32019.56</v>
      </c>
    </row>
    <row r="109" spans="1:10" s="102" customFormat="1" ht="18" customHeight="1" x14ac:dyDescent="0.2">
      <c r="A109" s="106" t="s">
        <v>43</v>
      </c>
      <c r="B109" s="106" t="s">
        <v>17</v>
      </c>
      <c r="C109" s="107">
        <v>11994</v>
      </c>
      <c r="D109" s="107">
        <v>43207</v>
      </c>
      <c r="E109" s="107">
        <v>43214</v>
      </c>
      <c r="F109" s="108">
        <v>43236</v>
      </c>
      <c r="G109" s="109">
        <v>7750</v>
      </c>
      <c r="H109" s="109">
        <v>6.16</v>
      </c>
      <c r="I109" s="109">
        <v>0</v>
      </c>
      <c r="J109" s="109">
        <f t="shared" si="1"/>
        <v>7756.16</v>
      </c>
    </row>
    <row r="110" spans="1:10" s="102" customFormat="1" ht="18" customHeight="1" x14ac:dyDescent="0.2">
      <c r="A110" s="106" t="s">
        <v>43</v>
      </c>
      <c r="B110" s="106" t="s">
        <v>17</v>
      </c>
      <c r="C110" s="107">
        <v>13004</v>
      </c>
      <c r="D110" s="107">
        <v>43101</v>
      </c>
      <c r="E110" s="107">
        <v>43118</v>
      </c>
      <c r="F110" s="108">
        <v>43173</v>
      </c>
      <c r="G110" s="109">
        <v>2500</v>
      </c>
      <c r="H110" s="109">
        <v>4.92</v>
      </c>
      <c r="I110" s="109">
        <v>0</v>
      </c>
      <c r="J110" s="109">
        <f t="shared" si="1"/>
        <v>2504.92</v>
      </c>
    </row>
    <row r="111" spans="1:10" s="102" customFormat="1" ht="18" customHeight="1" x14ac:dyDescent="0.2">
      <c r="A111" s="106" t="s">
        <v>43</v>
      </c>
      <c r="B111" s="106" t="s">
        <v>13</v>
      </c>
      <c r="C111" s="107">
        <v>16464</v>
      </c>
      <c r="D111" s="107">
        <v>43178</v>
      </c>
      <c r="E111" s="107">
        <v>43199</v>
      </c>
      <c r="F111" s="108">
        <v>43403</v>
      </c>
      <c r="G111" s="109">
        <v>9000</v>
      </c>
      <c r="H111" s="109">
        <v>22.11</v>
      </c>
      <c r="I111" s="109">
        <v>0</v>
      </c>
      <c r="J111" s="109">
        <f t="shared" si="1"/>
        <v>9022.11</v>
      </c>
    </row>
    <row r="112" spans="1:10" s="102" customFormat="1" ht="18" customHeight="1" x14ac:dyDescent="0.2">
      <c r="A112" s="106" t="s">
        <v>43</v>
      </c>
      <c r="B112" s="106" t="s">
        <v>13</v>
      </c>
      <c r="C112" s="107">
        <v>15427</v>
      </c>
      <c r="D112" s="107">
        <v>42520</v>
      </c>
      <c r="E112" s="107">
        <v>42531</v>
      </c>
      <c r="F112" s="108">
        <v>42541</v>
      </c>
      <c r="G112" s="109">
        <v>10250</v>
      </c>
      <c r="H112" s="109">
        <v>5.9</v>
      </c>
      <c r="I112" s="109">
        <v>0</v>
      </c>
      <c r="J112" s="109">
        <f t="shared" si="1"/>
        <v>10255.9</v>
      </c>
    </row>
    <row r="113" spans="1:10" s="102" customFormat="1" ht="18" customHeight="1" x14ac:dyDescent="0.2">
      <c r="A113" s="106" t="s">
        <v>43</v>
      </c>
      <c r="B113" s="106" t="s">
        <v>17</v>
      </c>
      <c r="C113" s="107">
        <v>17966</v>
      </c>
      <c r="D113" s="107">
        <v>42558</v>
      </c>
      <c r="E113" s="107">
        <v>42571</v>
      </c>
      <c r="F113" s="108">
        <v>42594</v>
      </c>
      <c r="G113" s="109">
        <v>11750</v>
      </c>
      <c r="H113" s="109">
        <v>11.59</v>
      </c>
      <c r="I113" s="109">
        <v>0</v>
      </c>
      <c r="J113" s="109">
        <f t="shared" si="1"/>
        <v>11761.59</v>
      </c>
    </row>
    <row r="114" spans="1:10" s="102" customFormat="1" ht="18" customHeight="1" x14ac:dyDescent="0.2">
      <c r="A114" s="106" t="s">
        <v>43</v>
      </c>
      <c r="B114" s="106" t="s">
        <v>17</v>
      </c>
      <c r="C114" s="107">
        <v>11150</v>
      </c>
      <c r="D114" s="107">
        <v>41677</v>
      </c>
      <c r="E114" s="107">
        <v>41694</v>
      </c>
      <c r="F114" s="108">
        <v>41717</v>
      </c>
      <c r="G114" s="109">
        <v>4500</v>
      </c>
      <c r="H114" s="109">
        <v>5</v>
      </c>
      <c r="I114" s="109">
        <v>0</v>
      </c>
      <c r="J114" s="109">
        <f t="shared" si="1"/>
        <v>4505</v>
      </c>
    </row>
    <row r="115" spans="1:10" s="102" customFormat="1" ht="18" customHeight="1" x14ac:dyDescent="0.2">
      <c r="A115" s="106" t="s">
        <v>43</v>
      </c>
      <c r="B115" s="106" t="s">
        <v>17</v>
      </c>
      <c r="C115" s="107">
        <v>17468</v>
      </c>
      <c r="D115" s="107">
        <v>42348</v>
      </c>
      <c r="E115" s="107">
        <v>42361</v>
      </c>
      <c r="F115" s="108">
        <v>42389</v>
      </c>
      <c r="G115" s="109">
        <v>7750</v>
      </c>
      <c r="H115" s="109">
        <v>8.82</v>
      </c>
      <c r="I115" s="109">
        <v>0</v>
      </c>
      <c r="J115" s="109">
        <f t="shared" si="1"/>
        <v>7758.82</v>
      </c>
    </row>
    <row r="116" spans="1:10" s="102" customFormat="1" ht="18" customHeight="1" x14ac:dyDescent="0.2">
      <c r="A116" s="106" t="s">
        <v>43</v>
      </c>
      <c r="B116" s="106" t="s">
        <v>13</v>
      </c>
      <c r="C116" s="107">
        <v>9893</v>
      </c>
      <c r="D116" s="107">
        <v>42351</v>
      </c>
      <c r="E116" s="107">
        <v>42440</v>
      </c>
      <c r="F116" s="108">
        <v>42440</v>
      </c>
      <c r="G116" s="109">
        <v>6000</v>
      </c>
      <c r="H116" s="109">
        <v>14.85</v>
      </c>
      <c r="I116" s="109">
        <v>0</v>
      </c>
      <c r="J116" s="109">
        <f t="shared" si="1"/>
        <v>6014.85</v>
      </c>
    </row>
    <row r="117" spans="1:10" s="102" customFormat="1" ht="18" customHeight="1" x14ac:dyDescent="0.2">
      <c r="A117" s="106" t="s">
        <v>43</v>
      </c>
      <c r="B117" s="106" t="s">
        <v>17</v>
      </c>
      <c r="C117" s="107">
        <v>9559</v>
      </c>
      <c r="D117" s="107">
        <v>42071</v>
      </c>
      <c r="E117" s="107">
        <v>42103</v>
      </c>
      <c r="F117" s="108">
        <v>42111</v>
      </c>
      <c r="G117" s="109">
        <v>4250</v>
      </c>
      <c r="H117" s="109">
        <v>4.72</v>
      </c>
      <c r="I117" s="109">
        <v>0</v>
      </c>
      <c r="J117" s="109">
        <f t="shared" si="1"/>
        <v>4254.72</v>
      </c>
    </row>
    <row r="118" spans="1:10" s="102" customFormat="1" ht="18" customHeight="1" x14ac:dyDescent="0.2">
      <c r="A118" s="106" t="s">
        <v>43</v>
      </c>
      <c r="B118" s="106" t="s">
        <v>13</v>
      </c>
      <c r="C118" s="107">
        <v>10767</v>
      </c>
      <c r="D118" s="107">
        <v>42986</v>
      </c>
      <c r="E118" s="107">
        <v>42997</v>
      </c>
      <c r="F118" s="108">
        <v>43005</v>
      </c>
      <c r="G118" s="109">
        <v>6750</v>
      </c>
      <c r="H118" s="109">
        <v>3.51</v>
      </c>
      <c r="I118" s="109">
        <v>0</v>
      </c>
      <c r="J118" s="109">
        <f t="shared" si="1"/>
        <v>6753.51</v>
      </c>
    </row>
    <row r="119" spans="1:10" s="102" customFormat="1" ht="18" customHeight="1" x14ac:dyDescent="0.2">
      <c r="A119" s="106" t="s">
        <v>43</v>
      </c>
      <c r="B119" s="106" t="s">
        <v>17</v>
      </c>
      <c r="C119" s="107">
        <v>12502</v>
      </c>
      <c r="D119" s="107">
        <v>43167</v>
      </c>
      <c r="E119" s="107">
        <v>43186</v>
      </c>
      <c r="F119" s="108">
        <v>43265</v>
      </c>
      <c r="G119" s="109">
        <v>4250</v>
      </c>
      <c r="H119" s="109">
        <v>10.84</v>
      </c>
      <c r="I119" s="109">
        <v>0</v>
      </c>
      <c r="J119" s="109">
        <f t="shared" si="1"/>
        <v>4260.84</v>
      </c>
    </row>
    <row r="120" spans="1:10" s="102" customFormat="1" ht="18" customHeight="1" x14ac:dyDescent="0.2">
      <c r="A120" s="106" t="s">
        <v>43</v>
      </c>
      <c r="B120" s="106" t="s">
        <v>13</v>
      </c>
      <c r="C120" s="107">
        <v>19694</v>
      </c>
      <c r="D120" s="107">
        <v>43090</v>
      </c>
      <c r="E120" s="107">
        <v>43097</v>
      </c>
      <c r="F120" s="108">
        <v>43115</v>
      </c>
      <c r="G120" s="109">
        <v>64000</v>
      </c>
      <c r="H120" s="109">
        <v>43.84</v>
      </c>
      <c r="I120" s="109">
        <v>0</v>
      </c>
      <c r="J120" s="109">
        <f t="shared" si="1"/>
        <v>64043.839999999997</v>
      </c>
    </row>
    <row r="121" spans="1:10" s="102" customFormat="1" ht="18" customHeight="1" x14ac:dyDescent="0.2">
      <c r="A121" s="106" t="s">
        <v>31</v>
      </c>
      <c r="B121" s="106" t="s">
        <v>17</v>
      </c>
      <c r="C121" s="107">
        <v>20538</v>
      </c>
      <c r="D121" s="107">
        <v>42017</v>
      </c>
      <c r="E121" s="107">
        <v>42020</v>
      </c>
      <c r="F121" s="108">
        <v>42093</v>
      </c>
      <c r="G121" s="109">
        <v>30000</v>
      </c>
      <c r="H121" s="109">
        <v>63.33</v>
      </c>
      <c r="I121" s="109">
        <v>0</v>
      </c>
      <c r="J121" s="109">
        <f t="shared" si="1"/>
        <v>30063.33</v>
      </c>
    </row>
    <row r="122" spans="1:10" s="102" customFormat="1" ht="18" customHeight="1" x14ac:dyDescent="0.2">
      <c r="A122" s="106" t="s">
        <v>43</v>
      </c>
      <c r="B122" s="106" t="s">
        <v>13</v>
      </c>
      <c r="C122" s="107">
        <v>9251</v>
      </c>
      <c r="D122" s="107">
        <v>42706</v>
      </c>
      <c r="E122" s="107">
        <v>42726</v>
      </c>
      <c r="F122" s="108">
        <v>42758</v>
      </c>
      <c r="G122" s="109">
        <v>5500</v>
      </c>
      <c r="H122" s="109">
        <v>7.83</v>
      </c>
      <c r="I122" s="109">
        <v>0</v>
      </c>
      <c r="J122" s="109">
        <f t="shared" si="1"/>
        <v>5507.83</v>
      </c>
    </row>
    <row r="123" spans="1:10" s="102" customFormat="1" ht="18" customHeight="1" x14ac:dyDescent="0.2">
      <c r="A123" s="106" t="s">
        <v>43</v>
      </c>
      <c r="B123" s="106" t="s">
        <v>13</v>
      </c>
      <c r="C123" s="107">
        <v>15421</v>
      </c>
      <c r="D123" s="107">
        <v>41692</v>
      </c>
      <c r="E123" s="107">
        <v>41717</v>
      </c>
      <c r="F123" s="108">
        <v>41737</v>
      </c>
      <c r="G123" s="109">
        <v>8000</v>
      </c>
      <c r="H123" s="109">
        <v>10</v>
      </c>
      <c r="I123" s="109">
        <v>0</v>
      </c>
      <c r="J123" s="109">
        <f t="shared" si="1"/>
        <v>8010</v>
      </c>
    </row>
    <row r="124" spans="1:10" s="102" customFormat="1" ht="18" customHeight="1" x14ac:dyDescent="0.2">
      <c r="A124" s="106" t="s">
        <v>43</v>
      </c>
      <c r="B124" s="106" t="s">
        <v>13</v>
      </c>
      <c r="C124" s="107">
        <v>11476</v>
      </c>
      <c r="D124" s="107">
        <v>41674</v>
      </c>
      <c r="E124" s="107">
        <v>41677</v>
      </c>
      <c r="F124" s="108">
        <v>41697</v>
      </c>
      <c r="G124" s="109">
        <v>7500</v>
      </c>
      <c r="H124" s="109">
        <v>4.79</v>
      </c>
      <c r="I124" s="109">
        <v>0</v>
      </c>
      <c r="J124" s="109">
        <f t="shared" si="1"/>
        <v>7504.79</v>
      </c>
    </row>
    <row r="125" spans="1:10" s="102" customFormat="1" ht="18" customHeight="1" x14ac:dyDescent="0.2">
      <c r="A125" s="106" t="s">
        <v>43</v>
      </c>
      <c r="B125" s="106" t="s">
        <v>17</v>
      </c>
      <c r="C125" s="107">
        <v>10835</v>
      </c>
      <c r="D125" s="107">
        <v>42573</v>
      </c>
      <c r="E125" s="107">
        <v>42577</v>
      </c>
      <c r="F125" s="108">
        <v>42593</v>
      </c>
      <c r="G125" s="109">
        <v>10500</v>
      </c>
      <c r="H125" s="109">
        <v>5.76</v>
      </c>
      <c r="I125" s="109">
        <v>0</v>
      </c>
      <c r="J125" s="109">
        <f t="shared" si="1"/>
        <v>10505.76</v>
      </c>
    </row>
    <row r="126" spans="1:10" s="102" customFormat="1" ht="18" customHeight="1" x14ac:dyDescent="0.2">
      <c r="A126" s="106" t="s">
        <v>43</v>
      </c>
      <c r="B126" s="106" t="s">
        <v>13</v>
      </c>
      <c r="C126" s="107">
        <v>19841</v>
      </c>
      <c r="D126" s="107">
        <v>43356</v>
      </c>
      <c r="E126" s="107">
        <v>43360</v>
      </c>
      <c r="F126" s="108">
        <v>43375</v>
      </c>
      <c r="G126" s="109">
        <v>54000</v>
      </c>
      <c r="H126" s="109">
        <v>28.11</v>
      </c>
      <c r="I126" s="109">
        <v>0</v>
      </c>
      <c r="J126" s="109">
        <f t="shared" si="1"/>
        <v>54028.11</v>
      </c>
    </row>
    <row r="127" spans="1:10" s="102" customFormat="1" ht="18" customHeight="1" x14ac:dyDescent="0.2">
      <c r="A127" s="106" t="s">
        <v>43</v>
      </c>
      <c r="B127" s="106" t="s">
        <v>13</v>
      </c>
      <c r="C127" s="107">
        <v>18481</v>
      </c>
      <c r="D127" s="107">
        <v>43202</v>
      </c>
      <c r="E127" s="107">
        <v>43214</v>
      </c>
      <c r="F127" s="108">
        <v>43243</v>
      </c>
      <c r="G127" s="109">
        <v>14500</v>
      </c>
      <c r="H127" s="109">
        <v>16.29</v>
      </c>
      <c r="I127" s="109">
        <v>0</v>
      </c>
      <c r="J127" s="109">
        <f t="shared" si="1"/>
        <v>14516.29</v>
      </c>
    </row>
    <row r="128" spans="1:10" s="102" customFormat="1" ht="18" customHeight="1" x14ac:dyDescent="0.2">
      <c r="A128" s="106" t="s">
        <v>43</v>
      </c>
      <c r="B128" s="106" t="s">
        <v>17</v>
      </c>
      <c r="C128" s="107">
        <v>14702</v>
      </c>
      <c r="D128" s="107">
        <v>41786</v>
      </c>
      <c r="E128" s="107">
        <v>41800</v>
      </c>
      <c r="F128" s="108">
        <v>41816</v>
      </c>
      <c r="G128" s="109">
        <v>7750</v>
      </c>
      <c r="H128" s="109">
        <v>6.46</v>
      </c>
      <c r="I128" s="109">
        <v>0</v>
      </c>
      <c r="J128" s="109">
        <f t="shared" si="1"/>
        <v>7756.46</v>
      </c>
    </row>
    <row r="129" spans="1:10" s="102" customFormat="1" ht="18" customHeight="1" x14ac:dyDescent="0.2">
      <c r="A129" s="106" t="s">
        <v>43</v>
      </c>
      <c r="B129" s="106" t="s">
        <v>13</v>
      </c>
      <c r="C129" s="107">
        <v>10686</v>
      </c>
      <c r="D129" s="107">
        <v>42077</v>
      </c>
      <c r="E129" s="107">
        <v>42108</v>
      </c>
      <c r="F129" s="108">
        <v>42132</v>
      </c>
      <c r="G129" s="109">
        <v>5500</v>
      </c>
      <c r="H129" s="109">
        <v>8.4</v>
      </c>
      <c r="I129" s="109">
        <v>0</v>
      </c>
      <c r="J129" s="109">
        <f t="shared" si="1"/>
        <v>5508.4</v>
      </c>
    </row>
    <row r="130" spans="1:10" s="102" customFormat="1" ht="18" customHeight="1" x14ac:dyDescent="0.2">
      <c r="A130" s="106" t="s">
        <v>43</v>
      </c>
      <c r="B130" s="106" t="s">
        <v>17</v>
      </c>
      <c r="C130" s="107">
        <v>11708</v>
      </c>
      <c r="D130" s="107">
        <v>43207</v>
      </c>
      <c r="E130" s="107">
        <v>43214</v>
      </c>
      <c r="F130" s="108">
        <v>43228</v>
      </c>
      <c r="G130" s="109">
        <v>15500</v>
      </c>
      <c r="H130" s="109">
        <v>8.06</v>
      </c>
      <c r="I130" s="109">
        <v>0</v>
      </c>
      <c r="J130" s="109">
        <f t="shared" si="1"/>
        <v>15508.06</v>
      </c>
    </row>
    <row r="131" spans="1:10" s="102" customFormat="1" ht="18" customHeight="1" x14ac:dyDescent="0.2">
      <c r="A131" s="106" t="s">
        <v>43</v>
      </c>
      <c r="B131" s="106" t="s">
        <v>17</v>
      </c>
      <c r="C131" s="107">
        <v>12065</v>
      </c>
      <c r="D131" s="107">
        <v>42183</v>
      </c>
      <c r="E131" s="107">
        <v>42187</v>
      </c>
      <c r="F131" s="108">
        <v>42223</v>
      </c>
      <c r="G131" s="109">
        <v>1250</v>
      </c>
      <c r="H131" s="109">
        <v>1.39</v>
      </c>
      <c r="I131" s="109">
        <v>0</v>
      </c>
      <c r="J131" s="109">
        <f t="shared" si="1"/>
        <v>1251.3900000000001</v>
      </c>
    </row>
    <row r="132" spans="1:10" s="102" customFormat="1" ht="18" customHeight="1" x14ac:dyDescent="0.2">
      <c r="A132" s="106" t="s">
        <v>43</v>
      </c>
      <c r="B132" s="106" t="s">
        <v>13</v>
      </c>
      <c r="C132" s="107">
        <v>16482</v>
      </c>
      <c r="D132" s="107">
        <v>42976</v>
      </c>
      <c r="E132" s="107">
        <v>42990</v>
      </c>
      <c r="F132" s="108">
        <v>43000</v>
      </c>
      <c r="G132" s="109">
        <v>2750</v>
      </c>
      <c r="H132" s="109">
        <v>1.81</v>
      </c>
      <c r="I132" s="109">
        <v>0</v>
      </c>
      <c r="J132" s="109">
        <f t="shared" si="1"/>
        <v>2751.81</v>
      </c>
    </row>
    <row r="133" spans="1:10" s="102" customFormat="1" ht="18" customHeight="1" x14ac:dyDescent="0.2">
      <c r="A133" s="106" t="s">
        <v>43</v>
      </c>
      <c r="B133" s="106" t="s">
        <v>13</v>
      </c>
      <c r="C133" s="107">
        <v>12066</v>
      </c>
      <c r="D133" s="107">
        <v>42532</v>
      </c>
      <c r="E133" s="107">
        <v>42550</v>
      </c>
      <c r="F133" s="108">
        <v>42594</v>
      </c>
      <c r="G133" s="109">
        <v>9000</v>
      </c>
      <c r="H133" s="109">
        <v>15.28</v>
      </c>
      <c r="I133" s="109">
        <v>0</v>
      </c>
      <c r="J133" s="109">
        <f t="shared" si="1"/>
        <v>9015.2800000000007</v>
      </c>
    </row>
    <row r="134" spans="1:10" s="102" customFormat="1" ht="18" customHeight="1" x14ac:dyDescent="0.2">
      <c r="A134" s="106" t="s">
        <v>43</v>
      </c>
      <c r="B134" s="106" t="s">
        <v>13</v>
      </c>
      <c r="C134" s="107">
        <v>13310</v>
      </c>
      <c r="D134" s="107">
        <v>42235</v>
      </c>
      <c r="E134" s="107">
        <v>42241</v>
      </c>
      <c r="F134" s="108">
        <v>42256</v>
      </c>
      <c r="G134" s="109">
        <v>8500</v>
      </c>
      <c r="H134" s="109">
        <v>4.96</v>
      </c>
      <c r="I134" s="109">
        <v>0</v>
      </c>
      <c r="J134" s="109">
        <f t="shared" ref="J134:J197" si="2">+G134+H134+I134</f>
        <v>8504.9599999999991</v>
      </c>
    </row>
    <row r="135" spans="1:10" s="102" customFormat="1" ht="18" customHeight="1" x14ac:dyDescent="0.2">
      <c r="A135" s="106" t="s">
        <v>43</v>
      </c>
      <c r="B135" s="106" t="s">
        <v>17</v>
      </c>
      <c r="C135" s="107">
        <v>9663</v>
      </c>
      <c r="D135" s="107">
        <v>43288</v>
      </c>
      <c r="E135" s="107">
        <v>43307</v>
      </c>
      <c r="F135" s="108">
        <v>43353</v>
      </c>
      <c r="G135" s="109">
        <v>7250</v>
      </c>
      <c r="H135" s="109">
        <v>12.32</v>
      </c>
      <c r="I135" s="109">
        <v>0</v>
      </c>
      <c r="J135" s="109">
        <f t="shared" si="2"/>
        <v>7262.32</v>
      </c>
    </row>
    <row r="136" spans="1:10" s="102" customFormat="1" ht="18" customHeight="1" x14ac:dyDescent="0.2">
      <c r="A136" s="106" t="s">
        <v>43</v>
      </c>
      <c r="B136" s="106" t="s">
        <v>13</v>
      </c>
      <c r="C136" s="107">
        <v>15236</v>
      </c>
      <c r="D136" s="107">
        <v>43162</v>
      </c>
      <c r="E136" s="107">
        <v>43168</v>
      </c>
      <c r="F136" s="108">
        <v>43185</v>
      </c>
      <c r="G136" s="109">
        <v>39500</v>
      </c>
      <c r="H136" s="109">
        <v>24.89</v>
      </c>
      <c r="I136" s="109">
        <v>0</v>
      </c>
      <c r="J136" s="109">
        <f t="shared" si="2"/>
        <v>39524.89</v>
      </c>
    </row>
    <row r="137" spans="1:10" s="102" customFormat="1" ht="18" customHeight="1" x14ac:dyDescent="0.2">
      <c r="A137" s="106" t="s">
        <v>43</v>
      </c>
      <c r="B137" s="106" t="s">
        <v>17</v>
      </c>
      <c r="C137" s="107">
        <v>15970</v>
      </c>
      <c r="D137" s="107">
        <v>42839</v>
      </c>
      <c r="E137" s="107">
        <v>42865</v>
      </c>
      <c r="F137" s="108">
        <v>42907</v>
      </c>
      <c r="G137" s="109">
        <v>14500</v>
      </c>
      <c r="H137" s="109">
        <v>27.01</v>
      </c>
      <c r="I137" s="109">
        <v>0</v>
      </c>
      <c r="J137" s="109">
        <f t="shared" si="2"/>
        <v>14527.01</v>
      </c>
    </row>
    <row r="138" spans="1:10" s="102" customFormat="1" ht="18" customHeight="1" x14ac:dyDescent="0.2">
      <c r="A138" s="106" t="s">
        <v>43</v>
      </c>
      <c r="B138" s="106" t="s">
        <v>17</v>
      </c>
      <c r="C138" s="107">
        <v>8361</v>
      </c>
      <c r="D138" s="107">
        <v>42030</v>
      </c>
      <c r="E138" s="107">
        <v>42073</v>
      </c>
      <c r="F138" s="108">
        <v>42086</v>
      </c>
      <c r="G138" s="109">
        <v>5500</v>
      </c>
      <c r="H138" s="109">
        <v>8.5500000000000007</v>
      </c>
      <c r="I138" s="109">
        <v>0</v>
      </c>
      <c r="J138" s="109">
        <f t="shared" si="2"/>
        <v>5508.55</v>
      </c>
    </row>
    <row r="139" spans="1:10" s="102" customFormat="1" ht="18" customHeight="1" x14ac:dyDescent="0.2">
      <c r="A139" s="106" t="s">
        <v>43</v>
      </c>
      <c r="B139" s="106" t="s">
        <v>13</v>
      </c>
      <c r="C139" s="107">
        <v>11086</v>
      </c>
      <c r="D139" s="107">
        <v>42767</v>
      </c>
      <c r="E139" s="107">
        <v>42774</v>
      </c>
      <c r="F139" s="108">
        <v>42783</v>
      </c>
      <c r="G139" s="109">
        <v>11000</v>
      </c>
      <c r="H139" s="109">
        <v>4.82</v>
      </c>
      <c r="I139" s="109">
        <v>0</v>
      </c>
      <c r="J139" s="109">
        <f t="shared" si="2"/>
        <v>11004.82</v>
      </c>
    </row>
    <row r="140" spans="1:10" s="102" customFormat="1" ht="18" customHeight="1" x14ac:dyDescent="0.2">
      <c r="A140" s="106" t="s">
        <v>43</v>
      </c>
      <c r="B140" s="106" t="s">
        <v>13</v>
      </c>
      <c r="C140" s="107">
        <v>10956</v>
      </c>
      <c r="D140" s="107">
        <v>42145</v>
      </c>
      <c r="E140" s="107">
        <v>42151</v>
      </c>
      <c r="F140" s="108">
        <v>42172</v>
      </c>
      <c r="G140" s="109">
        <v>12250</v>
      </c>
      <c r="H140" s="109">
        <v>9.19</v>
      </c>
      <c r="I140" s="109">
        <v>0</v>
      </c>
      <c r="J140" s="109">
        <f t="shared" si="2"/>
        <v>12259.19</v>
      </c>
    </row>
    <row r="141" spans="1:10" s="102" customFormat="1" ht="18" customHeight="1" x14ac:dyDescent="0.2">
      <c r="A141" s="106" t="s">
        <v>43</v>
      </c>
      <c r="B141" s="106" t="s">
        <v>17</v>
      </c>
      <c r="C141" s="107">
        <v>9108</v>
      </c>
      <c r="D141" s="107">
        <v>42246</v>
      </c>
      <c r="E141" s="107">
        <v>42249</v>
      </c>
      <c r="F141" s="108">
        <v>42265</v>
      </c>
      <c r="G141" s="109">
        <v>4500</v>
      </c>
      <c r="H141" s="109">
        <v>2.38</v>
      </c>
      <c r="I141" s="109">
        <v>0</v>
      </c>
      <c r="J141" s="109">
        <f t="shared" si="2"/>
        <v>4502.38</v>
      </c>
    </row>
    <row r="142" spans="1:10" s="102" customFormat="1" ht="18" customHeight="1" x14ac:dyDescent="0.2">
      <c r="A142" s="106" t="s">
        <v>43</v>
      </c>
      <c r="B142" s="106" t="s">
        <v>17</v>
      </c>
      <c r="C142" s="107">
        <v>14036</v>
      </c>
      <c r="D142" s="107">
        <v>41763</v>
      </c>
      <c r="E142" s="107">
        <v>41773</v>
      </c>
      <c r="F142" s="108">
        <v>41869</v>
      </c>
      <c r="G142" s="109">
        <v>2500</v>
      </c>
      <c r="H142" s="109">
        <v>7.36</v>
      </c>
      <c r="I142" s="109">
        <v>0</v>
      </c>
      <c r="J142" s="109">
        <f t="shared" si="2"/>
        <v>2507.36</v>
      </c>
    </row>
    <row r="143" spans="1:10" s="102" customFormat="1" ht="18" customHeight="1" x14ac:dyDescent="0.2">
      <c r="A143" s="106" t="s">
        <v>43</v>
      </c>
      <c r="B143" s="106" t="s">
        <v>13</v>
      </c>
      <c r="C143" s="107">
        <v>20423</v>
      </c>
      <c r="D143" s="107">
        <v>42455</v>
      </c>
      <c r="E143" s="107">
        <v>42468</v>
      </c>
      <c r="F143" s="108">
        <v>42485</v>
      </c>
      <c r="G143" s="109">
        <v>61000</v>
      </c>
      <c r="H143" s="109">
        <v>50.14</v>
      </c>
      <c r="I143" s="109">
        <v>0</v>
      </c>
      <c r="J143" s="109">
        <f t="shared" si="2"/>
        <v>61050.14</v>
      </c>
    </row>
    <row r="144" spans="1:10" s="102" customFormat="1" ht="18" customHeight="1" x14ac:dyDescent="0.2">
      <c r="A144" s="106" t="s">
        <v>35</v>
      </c>
      <c r="B144" s="106" t="s">
        <v>13</v>
      </c>
      <c r="C144" s="107">
        <v>20423</v>
      </c>
      <c r="D144" s="107">
        <v>42455</v>
      </c>
      <c r="E144" s="107">
        <v>42468</v>
      </c>
      <c r="F144" s="108">
        <v>42485</v>
      </c>
      <c r="G144" s="109">
        <v>61000</v>
      </c>
      <c r="H144" s="109">
        <v>50.14</v>
      </c>
      <c r="I144" s="109">
        <v>0</v>
      </c>
      <c r="J144" s="109">
        <f t="shared" si="2"/>
        <v>61050.14</v>
      </c>
    </row>
    <row r="145" spans="1:10" s="102" customFormat="1" ht="18" customHeight="1" x14ac:dyDescent="0.2">
      <c r="A145" s="106" t="s">
        <v>39</v>
      </c>
      <c r="B145" s="106" t="s">
        <v>13</v>
      </c>
      <c r="C145" s="107">
        <v>20423</v>
      </c>
      <c r="D145" s="107">
        <v>42455</v>
      </c>
      <c r="E145" s="107">
        <v>42468</v>
      </c>
      <c r="F145" s="108">
        <v>42485</v>
      </c>
      <c r="G145" s="109">
        <v>61000</v>
      </c>
      <c r="H145" s="109">
        <v>50.14</v>
      </c>
      <c r="I145" s="109">
        <v>0</v>
      </c>
      <c r="J145" s="109">
        <f t="shared" si="2"/>
        <v>61050.14</v>
      </c>
    </row>
    <row r="146" spans="1:10" s="102" customFormat="1" ht="18" customHeight="1" x14ac:dyDescent="0.2">
      <c r="A146" s="106" t="s">
        <v>43</v>
      </c>
      <c r="B146" s="106" t="s">
        <v>13</v>
      </c>
      <c r="C146" s="107">
        <v>10662</v>
      </c>
      <c r="D146" s="107">
        <v>43093</v>
      </c>
      <c r="E146" s="107">
        <v>43096</v>
      </c>
      <c r="F146" s="108">
        <v>43118</v>
      </c>
      <c r="G146" s="109">
        <v>13750</v>
      </c>
      <c r="H146" s="109">
        <v>9.42</v>
      </c>
      <c r="I146" s="109">
        <v>0</v>
      </c>
      <c r="J146" s="109">
        <f t="shared" si="2"/>
        <v>13759.42</v>
      </c>
    </row>
    <row r="147" spans="1:10" s="102" customFormat="1" ht="18" customHeight="1" x14ac:dyDescent="0.2">
      <c r="A147" s="106" t="s">
        <v>43</v>
      </c>
      <c r="B147" s="106" t="s">
        <v>17</v>
      </c>
      <c r="C147" s="107">
        <v>12614</v>
      </c>
      <c r="D147" s="107">
        <v>41649</v>
      </c>
      <c r="E147" s="107">
        <v>41737</v>
      </c>
      <c r="F147" s="108">
        <v>41778</v>
      </c>
      <c r="G147" s="109">
        <v>2750</v>
      </c>
      <c r="H147" s="109">
        <v>9.86</v>
      </c>
      <c r="I147" s="109">
        <v>0</v>
      </c>
      <c r="J147" s="109">
        <f t="shared" si="2"/>
        <v>2759.86</v>
      </c>
    </row>
    <row r="148" spans="1:10" s="102" customFormat="1" ht="18" customHeight="1" x14ac:dyDescent="0.2">
      <c r="A148" s="106" t="s">
        <v>43</v>
      </c>
      <c r="B148" s="106" t="s">
        <v>13</v>
      </c>
      <c r="C148" s="107">
        <v>7126</v>
      </c>
      <c r="D148" s="107">
        <v>42233</v>
      </c>
      <c r="E148" s="107">
        <v>42242</v>
      </c>
      <c r="F148" s="108">
        <v>42257</v>
      </c>
      <c r="G148" s="109">
        <v>3500</v>
      </c>
      <c r="H148" s="109">
        <v>2.34</v>
      </c>
      <c r="I148" s="109">
        <v>0</v>
      </c>
      <c r="J148" s="109">
        <f t="shared" si="2"/>
        <v>3502.34</v>
      </c>
    </row>
    <row r="149" spans="1:10" s="102" customFormat="1" ht="18" customHeight="1" x14ac:dyDescent="0.2">
      <c r="A149" s="106" t="s">
        <v>43</v>
      </c>
      <c r="B149" s="106" t="s">
        <v>17</v>
      </c>
      <c r="C149" s="107">
        <v>18287</v>
      </c>
      <c r="D149" s="107">
        <v>42795</v>
      </c>
      <c r="E149" s="107">
        <v>42797</v>
      </c>
      <c r="F149" s="108">
        <v>42811</v>
      </c>
      <c r="G149" s="109">
        <v>2500</v>
      </c>
      <c r="H149" s="109">
        <v>1.1000000000000001</v>
      </c>
      <c r="I149" s="109">
        <v>0</v>
      </c>
      <c r="J149" s="109">
        <f t="shared" si="2"/>
        <v>2501.1</v>
      </c>
    </row>
    <row r="150" spans="1:10" s="102" customFormat="1" ht="18" customHeight="1" x14ac:dyDescent="0.2">
      <c r="A150" s="106" t="s">
        <v>43</v>
      </c>
      <c r="B150" s="106" t="s">
        <v>17</v>
      </c>
      <c r="C150" s="107">
        <v>9434</v>
      </c>
      <c r="D150" s="107">
        <v>42584</v>
      </c>
      <c r="E150" s="107">
        <v>42605</v>
      </c>
      <c r="F150" s="108">
        <v>42627</v>
      </c>
      <c r="G150" s="109">
        <v>6000</v>
      </c>
      <c r="H150" s="109">
        <v>6.69</v>
      </c>
      <c r="I150" s="109">
        <v>0</v>
      </c>
      <c r="J150" s="109">
        <f t="shared" si="2"/>
        <v>6006.69</v>
      </c>
    </row>
    <row r="151" spans="1:10" s="102" customFormat="1" ht="18" customHeight="1" x14ac:dyDescent="0.2">
      <c r="A151" s="106" t="s">
        <v>43</v>
      </c>
      <c r="B151" s="106" t="s">
        <v>13</v>
      </c>
      <c r="C151" s="107">
        <v>10417</v>
      </c>
      <c r="D151" s="107">
        <v>41876</v>
      </c>
      <c r="E151" s="107">
        <v>41890</v>
      </c>
      <c r="F151" s="108">
        <v>41960</v>
      </c>
      <c r="G151" s="109">
        <v>9250</v>
      </c>
      <c r="H151" s="109">
        <v>21.57</v>
      </c>
      <c r="I151" s="109">
        <v>0</v>
      </c>
      <c r="J151" s="109">
        <f t="shared" si="2"/>
        <v>9271.57</v>
      </c>
    </row>
    <row r="152" spans="1:10" s="102" customFormat="1" ht="18" customHeight="1" x14ac:dyDescent="0.2">
      <c r="A152" s="106" t="s">
        <v>43</v>
      </c>
      <c r="B152" s="106" t="s">
        <v>13</v>
      </c>
      <c r="C152" s="107">
        <v>13937</v>
      </c>
      <c r="D152" s="107">
        <v>42189</v>
      </c>
      <c r="E152" s="107">
        <v>42200</v>
      </c>
      <c r="F152" s="108">
        <v>42212</v>
      </c>
      <c r="G152" s="109">
        <v>8750</v>
      </c>
      <c r="H152" s="109">
        <v>5.59</v>
      </c>
      <c r="I152" s="109">
        <v>0</v>
      </c>
      <c r="J152" s="109">
        <f t="shared" si="2"/>
        <v>8755.59</v>
      </c>
    </row>
    <row r="153" spans="1:10" s="102" customFormat="1" ht="18" customHeight="1" x14ac:dyDescent="0.2">
      <c r="A153" s="106" t="s">
        <v>43</v>
      </c>
      <c r="B153" s="106" t="s">
        <v>17</v>
      </c>
      <c r="C153" s="107">
        <v>3693</v>
      </c>
      <c r="D153" s="107">
        <v>41679</v>
      </c>
      <c r="E153" s="107">
        <v>41694</v>
      </c>
      <c r="F153" s="108">
        <v>41701</v>
      </c>
      <c r="G153" s="109">
        <v>3500</v>
      </c>
      <c r="H153" s="109">
        <v>2.14</v>
      </c>
      <c r="I153" s="109">
        <v>0</v>
      </c>
      <c r="J153" s="109">
        <f t="shared" si="2"/>
        <v>3502.14</v>
      </c>
    </row>
    <row r="154" spans="1:10" s="102" customFormat="1" ht="18" customHeight="1" x14ac:dyDescent="0.2">
      <c r="A154" s="106" t="s">
        <v>43</v>
      </c>
      <c r="B154" s="106" t="s">
        <v>17</v>
      </c>
      <c r="C154" s="107">
        <v>11754</v>
      </c>
      <c r="D154" s="107">
        <v>42921</v>
      </c>
      <c r="E154" s="107">
        <v>42934</v>
      </c>
      <c r="F154" s="108">
        <v>42968</v>
      </c>
      <c r="G154" s="109">
        <v>7750</v>
      </c>
      <c r="H154" s="109">
        <v>9.9600000000000009</v>
      </c>
      <c r="I154" s="109">
        <v>0</v>
      </c>
      <c r="J154" s="109">
        <f t="shared" si="2"/>
        <v>7759.96</v>
      </c>
    </row>
    <row r="155" spans="1:10" s="102" customFormat="1" ht="18" customHeight="1" x14ac:dyDescent="0.2">
      <c r="A155" s="106" t="s">
        <v>37</v>
      </c>
      <c r="B155" s="106" t="s">
        <v>13</v>
      </c>
      <c r="C155" s="107">
        <v>21470</v>
      </c>
      <c r="D155" s="107">
        <v>42275</v>
      </c>
      <c r="E155" s="107">
        <v>42290</v>
      </c>
      <c r="F155" s="108">
        <v>42290</v>
      </c>
      <c r="G155" s="109">
        <v>20000</v>
      </c>
      <c r="H155" s="109">
        <f>4.17+4.17</f>
        <v>8.34</v>
      </c>
      <c r="I155" s="109">
        <v>0</v>
      </c>
      <c r="J155" s="109">
        <f t="shared" si="2"/>
        <v>20008.34</v>
      </c>
    </row>
    <row r="156" spans="1:10" s="102" customFormat="1" ht="18" customHeight="1" x14ac:dyDescent="0.2">
      <c r="A156" s="106" t="s">
        <v>31</v>
      </c>
      <c r="B156" s="106" t="s">
        <v>13</v>
      </c>
      <c r="C156" s="107">
        <v>19566</v>
      </c>
      <c r="D156" s="107">
        <v>42824</v>
      </c>
      <c r="E156" s="107">
        <v>42830</v>
      </c>
      <c r="F156" s="108">
        <v>42858</v>
      </c>
      <c r="G156" s="109">
        <v>30000</v>
      </c>
      <c r="H156" s="109">
        <v>27.95</v>
      </c>
      <c r="I156" s="109">
        <v>0</v>
      </c>
      <c r="J156" s="109">
        <f t="shared" si="2"/>
        <v>30027.95</v>
      </c>
    </row>
    <row r="157" spans="1:10" s="102" customFormat="1" ht="18" customHeight="1" x14ac:dyDescent="0.2">
      <c r="A157" s="106" t="s">
        <v>33</v>
      </c>
      <c r="B157" s="106" t="s">
        <v>13</v>
      </c>
      <c r="C157" s="107">
        <v>19566</v>
      </c>
      <c r="D157" s="107">
        <v>42824</v>
      </c>
      <c r="E157" s="107">
        <v>42830</v>
      </c>
      <c r="F157" s="108">
        <v>42858</v>
      </c>
      <c r="G157" s="109">
        <v>30000</v>
      </c>
      <c r="H157" s="109">
        <v>27.95</v>
      </c>
      <c r="I157" s="109">
        <v>0</v>
      </c>
      <c r="J157" s="109">
        <f t="shared" si="2"/>
        <v>30027.95</v>
      </c>
    </row>
    <row r="158" spans="1:10" s="102" customFormat="1" ht="18" customHeight="1" x14ac:dyDescent="0.2">
      <c r="A158" s="106" t="s">
        <v>34</v>
      </c>
      <c r="B158" s="106" t="s">
        <v>13</v>
      </c>
      <c r="C158" s="107">
        <v>19566</v>
      </c>
      <c r="D158" s="107">
        <v>42824</v>
      </c>
      <c r="E158" s="107">
        <v>42830</v>
      </c>
      <c r="F158" s="108">
        <v>42858</v>
      </c>
      <c r="G158" s="109">
        <v>90000</v>
      </c>
      <c r="H158" s="109">
        <v>83.84</v>
      </c>
      <c r="I158" s="109">
        <v>0</v>
      </c>
      <c r="J158" s="109">
        <f t="shared" si="2"/>
        <v>90083.839999999997</v>
      </c>
    </row>
    <row r="159" spans="1:10" s="102" customFormat="1" ht="18" customHeight="1" x14ac:dyDescent="0.2">
      <c r="A159" s="106" t="s">
        <v>43</v>
      </c>
      <c r="B159" s="106" t="s">
        <v>17</v>
      </c>
      <c r="C159" s="107">
        <v>13230</v>
      </c>
      <c r="D159" s="107">
        <v>41985</v>
      </c>
      <c r="E159" s="107">
        <v>41995</v>
      </c>
      <c r="F159" s="108">
        <v>42067</v>
      </c>
      <c r="G159" s="109">
        <v>11250</v>
      </c>
      <c r="H159" s="109">
        <v>25.62</v>
      </c>
      <c r="I159" s="109">
        <v>0</v>
      </c>
      <c r="J159" s="109">
        <f t="shared" si="2"/>
        <v>11275.62</v>
      </c>
    </row>
    <row r="160" spans="1:10" s="102" customFormat="1" ht="18" customHeight="1" x14ac:dyDescent="0.2">
      <c r="A160" s="106" t="s">
        <v>43</v>
      </c>
      <c r="B160" s="106" t="s">
        <v>13</v>
      </c>
      <c r="C160" s="107">
        <v>12974</v>
      </c>
      <c r="D160" s="107">
        <v>42832</v>
      </c>
      <c r="E160" s="107">
        <v>42845</v>
      </c>
      <c r="F160" s="108">
        <v>42866</v>
      </c>
      <c r="G160" s="109">
        <v>6500</v>
      </c>
      <c r="H160" s="109">
        <v>6.05</v>
      </c>
      <c r="I160" s="109">
        <v>0</v>
      </c>
      <c r="J160" s="109">
        <f t="shared" si="2"/>
        <v>6506.05</v>
      </c>
    </row>
    <row r="161" spans="1:10" s="102" customFormat="1" ht="18" customHeight="1" x14ac:dyDescent="0.2">
      <c r="A161" s="106" t="s">
        <v>43</v>
      </c>
      <c r="B161" s="106" t="s">
        <v>17</v>
      </c>
      <c r="C161" s="107">
        <v>9966</v>
      </c>
      <c r="D161" s="107">
        <v>43192</v>
      </c>
      <c r="E161" s="107">
        <v>43223</v>
      </c>
      <c r="F161" s="108">
        <v>43263</v>
      </c>
      <c r="G161" s="109">
        <v>2250</v>
      </c>
      <c r="H161" s="109">
        <v>4.2099999999999991</v>
      </c>
      <c r="I161" s="109">
        <v>0</v>
      </c>
      <c r="J161" s="109">
        <f t="shared" si="2"/>
        <v>2254.21</v>
      </c>
    </row>
    <row r="162" spans="1:10" s="102" customFormat="1" ht="18" customHeight="1" x14ac:dyDescent="0.2">
      <c r="A162" s="106" t="s">
        <v>43</v>
      </c>
      <c r="B162" s="106" t="s">
        <v>13</v>
      </c>
      <c r="C162" s="107">
        <v>20380</v>
      </c>
      <c r="D162" s="107">
        <v>43013</v>
      </c>
      <c r="E162" s="107">
        <v>43025</v>
      </c>
      <c r="F162" s="108">
        <v>43034</v>
      </c>
      <c r="G162" s="109">
        <v>47000</v>
      </c>
      <c r="H162" s="109">
        <v>27.04</v>
      </c>
      <c r="I162" s="109">
        <v>0</v>
      </c>
      <c r="J162" s="109">
        <f t="shared" si="2"/>
        <v>47027.040000000001</v>
      </c>
    </row>
    <row r="163" spans="1:10" s="102" customFormat="1" ht="18" customHeight="1" x14ac:dyDescent="0.2">
      <c r="A163" s="106" t="s">
        <v>39</v>
      </c>
      <c r="B163" s="106" t="s">
        <v>13</v>
      </c>
      <c r="C163" s="107">
        <v>20380</v>
      </c>
      <c r="D163" s="107">
        <v>43013</v>
      </c>
      <c r="E163" s="107">
        <v>43025</v>
      </c>
      <c r="F163" s="108">
        <v>43034</v>
      </c>
      <c r="G163" s="109">
        <v>47000</v>
      </c>
      <c r="H163" s="109">
        <v>27.04</v>
      </c>
      <c r="I163" s="109">
        <v>0</v>
      </c>
      <c r="J163" s="109">
        <f t="shared" si="2"/>
        <v>47027.040000000001</v>
      </c>
    </row>
    <row r="164" spans="1:10" s="102" customFormat="1" ht="18" customHeight="1" x14ac:dyDescent="0.2">
      <c r="A164" s="106" t="s">
        <v>43</v>
      </c>
      <c r="B164" s="106" t="s">
        <v>17</v>
      </c>
      <c r="C164" s="107">
        <v>18259</v>
      </c>
      <c r="D164" s="107">
        <v>42530</v>
      </c>
      <c r="E164" s="107">
        <v>42534</v>
      </c>
      <c r="F164" s="108">
        <v>42557</v>
      </c>
      <c r="G164" s="109">
        <v>33000</v>
      </c>
      <c r="H164" s="109">
        <v>24.41</v>
      </c>
      <c r="I164" s="109">
        <v>0</v>
      </c>
      <c r="J164" s="109">
        <f t="shared" si="2"/>
        <v>33024.410000000003</v>
      </c>
    </row>
    <row r="165" spans="1:10" s="102" customFormat="1" ht="18" customHeight="1" x14ac:dyDescent="0.2">
      <c r="A165" s="106" t="s">
        <v>43</v>
      </c>
      <c r="B165" s="106" t="s">
        <v>13</v>
      </c>
      <c r="C165" s="107">
        <v>9531</v>
      </c>
      <c r="D165" s="107">
        <v>43117</v>
      </c>
      <c r="E165" s="107">
        <v>43119</v>
      </c>
      <c r="F165" s="108">
        <v>43179</v>
      </c>
      <c r="G165" s="109">
        <v>9250</v>
      </c>
      <c r="H165" s="109">
        <v>13.69</v>
      </c>
      <c r="I165" s="109">
        <v>0</v>
      </c>
      <c r="J165" s="109">
        <f t="shared" si="2"/>
        <v>9263.69</v>
      </c>
    </row>
    <row r="166" spans="1:10" s="102" customFormat="1" ht="18" customHeight="1" x14ac:dyDescent="0.2">
      <c r="A166" s="106" t="s">
        <v>43</v>
      </c>
      <c r="B166" s="106" t="s">
        <v>17</v>
      </c>
      <c r="C166" s="107">
        <v>11278</v>
      </c>
      <c r="D166" s="107">
        <v>42609</v>
      </c>
      <c r="E166" s="107">
        <v>42626</v>
      </c>
      <c r="F166" s="108">
        <v>42642</v>
      </c>
      <c r="G166" s="109">
        <v>5000</v>
      </c>
      <c r="H166" s="109">
        <v>4.5199999999999996</v>
      </c>
      <c r="I166" s="109">
        <v>0</v>
      </c>
      <c r="J166" s="109">
        <f t="shared" si="2"/>
        <v>5004.5200000000004</v>
      </c>
    </row>
    <row r="167" spans="1:10" s="102" customFormat="1" ht="18" customHeight="1" x14ac:dyDescent="0.2">
      <c r="A167" s="106" t="s">
        <v>43</v>
      </c>
      <c r="B167" s="106" t="s">
        <v>13</v>
      </c>
      <c r="C167" s="107">
        <v>14979</v>
      </c>
      <c r="D167" s="107">
        <v>43379</v>
      </c>
      <c r="E167" s="107">
        <v>43383</v>
      </c>
      <c r="F167" s="108">
        <v>43411</v>
      </c>
      <c r="G167" s="109">
        <v>11750</v>
      </c>
      <c r="H167" s="109">
        <v>10.3</v>
      </c>
      <c r="I167" s="109">
        <v>0</v>
      </c>
      <c r="J167" s="109">
        <f t="shared" si="2"/>
        <v>11760.3</v>
      </c>
    </row>
    <row r="168" spans="1:10" s="102" customFormat="1" ht="18" customHeight="1" x14ac:dyDescent="0.2">
      <c r="A168" s="106" t="s">
        <v>43</v>
      </c>
      <c r="B168" s="106" t="s">
        <v>17</v>
      </c>
      <c r="C168" s="107">
        <v>15883</v>
      </c>
      <c r="D168" s="107">
        <v>42253</v>
      </c>
      <c r="E168" s="107">
        <v>42272</v>
      </c>
      <c r="F168" s="108">
        <v>42284</v>
      </c>
      <c r="G168" s="109">
        <v>8750</v>
      </c>
      <c r="H168" s="109">
        <v>7.53</v>
      </c>
      <c r="I168" s="109">
        <v>0</v>
      </c>
      <c r="J168" s="109">
        <f t="shared" si="2"/>
        <v>8757.5300000000007</v>
      </c>
    </row>
    <row r="169" spans="1:10" s="102" customFormat="1" ht="18" customHeight="1" x14ac:dyDescent="0.2">
      <c r="A169" s="106" t="s">
        <v>43</v>
      </c>
      <c r="B169" s="106" t="s">
        <v>17</v>
      </c>
      <c r="C169" s="107">
        <v>10648</v>
      </c>
      <c r="D169" s="107">
        <v>43210</v>
      </c>
      <c r="E169" s="107">
        <v>43214</v>
      </c>
      <c r="F169" s="108">
        <v>43230</v>
      </c>
      <c r="G169" s="109">
        <v>3750</v>
      </c>
      <c r="H169" s="109">
        <v>1.7100000000000002</v>
      </c>
      <c r="I169" s="109">
        <v>0</v>
      </c>
      <c r="J169" s="109">
        <f t="shared" si="2"/>
        <v>3751.71</v>
      </c>
    </row>
    <row r="170" spans="1:10" s="102" customFormat="1" ht="18" customHeight="1" x14ac:dyDescent="0.2">
      <c r="A170" s="106" t="s">
        <v>43</v>
      </c>
      <c r="B170" s="106" t="s">
        <v>13</v>
      </c>
      <c r="C170" s="107">
        <v>7770</v>
      </c>
      <c r="D170" s="107">
        <v>42028</v>
      </c>
      <c r="E170" s="107">
        <v>42061</v>
      </c>
      <c r="F170" s="108">
        <v>42082</v>
      </c>
      <c r="G170" s="109">
        <v>6000</v>
      </c>
      <c r="H170" s="109">
        <v>9</v>
      </c>
      <c r="I170" s="109">
        <v>0</v>
      </c>
      <c r="J170" s="109">
        <f t="shared" si="2"/>
        <v>6009</v>
      </c>
    </row>
    <row r="171" spans="1:10" s="102" customFormat="1" ht="18" customHeight="1" x14ac:dyDescent="0.2">
      <c r="A171" s="106" t="s">
        <v>43</v>
      </c>
      <c r="B171" s="106" t="s">
        <v>17</v>
      </c>
      <c r="C171" s="107">
        <v>9974</v>
      </c>
      <c r="D171" s="107">
        <v>41991</v>
      </c>
      <c r="E171" s="107">
        <v>42044</v>
      </c>
      <c r="F171" s="108">
        <v>42172</v>
      </c>
      <c r="G171" s="109">
        <v>5500</v>
      </c>
      <c r="H171" s="109">
        <v>24.35</v>
      </c>
      <c r="I171" s="109">
        <v>0</v>
      </c>
      <c r="J171" s="109">
        <f t="shared" si="2"/>
        <v>5524.35</v>
      </c>
    </row>
    <row r="172" spans="1:10" s="102" customFormat="1" ht="18" customHeight="1" x14ac:dyDescent="0.2">
      <c r="A172" s="106" t="s">
        <v>43</v>
      </c>
      <c r="B172" s="106" t="s">
        <v>13</v>
      </c>
      <c r="C172" s="107">
        <v>13236</v>
      </c>
      <c r="D172" s="107">
        <v>42720</v>
      </c>
      <c r="E172" s="107">
        <v>42746</v>
      </c>
      <c r="F172" s="108">
        <v>42754</v>
      </c>
      <c r="G172" s="109">
        <v>18500</v>
      </c>
      <c r="H172" s="109">
        <v>17.23</v>
      </c>
      <c r="I172" s="109">
        <v>0</v>
      </c>
      <c r="J172" s="109">
        <f t="shared" si="2"/>
        <v>18517.23</v>
      </c>
    </row>
    <row r="173" spans="1:10" s="102" customFormat="1" ht="18" customHeight="1" x14ac:dyDescent="0.2">
      <c r="A173" s="106" t="s">
        <v>43</v>
      </c>
      <c r="B173" s="106" t="s">
        <v>13</v>
      </c>
      <c r="C173" s="107">
        <v>13345</v>
      </c>
      <c r="D173" s="107">
        <v>42444</v>
      </c>
      <c r="E173" s="107">
        <v>42472</v>
      </c>
      <c r="F173" s="108">
        <v>42513</v>
      </c>
      <c r="G173" s="109">
        <v>13250</v>
      </c>
      <c r="H173" s="109">
        <v>25.05</v>
      </c>
      <c r="I173" s="109">
        <v>0</v>
      </c>
      <c r="J173" s="109">
        <f t="shared" si="2"/>
        <v>13275.05</v>
      </c>
    </row>
    <row r="174" spans="1:10" s="102" customFormat="1" ht="18" customHeight="1" x14ac:dyDescent="0.2">
      <c r="A174" s="106" t="s">
        <v>43</v>
      </c>
      <c r="B174" s="106" t="s">
        <v>13</v>
      </c>
      <c r="C174" s="107">
        <v>16845</v>
      </c>
      <c r="D174" s="107">
        <v>43178</v>
      </c>
      <c r="E174" s="107">
        <v>43186</v>
      </c>
      <c r="F174" s="108">
        <v>43216</v>
      </c>
      <c r="G174" s="109">
        <v>12250</v>
      </c>
      <c r="H174" s="109">
        <v>12.76</v>
      </c>
      <c r="I174" s="109">
        <v>0</v>
      </c>
      <c r="J174" s="109">
        <f t="shared" si="2"/>
        <v>12262.76</v>
      </c>
    </row>
    <row r="175" spans="1:10" s="102" customFormat="1" ht="18" customHeight="1" x14ac:dyDescent="0.2">
      <c r="A175" s="106" t="s">
        <v>37</v>
      </c>
      <c r="B175" s="106" t="s">
        <v>13</v>
      </c>
      <c r="C175" s="107">
        <v>19509</v>
      </c>
      <c r="D175" s="107">
        <v>42795</v>
      </c>
      <c r="E175" s="107">
        <v>42810</v>
      </c>
      <c r="F175" s="108">
        <v>42811</v>
      </c>
      <c r="G175" s="109">
        <v>10000</v>
      </c>
      <c r="H175" s="109">
        <v>4.38</v>
      </c>
      <c r="I175" s="109">
        <v>0</v>
      </c>
      <c r="J175" s="109">
        <f t="shared" si="2"/>
        <v>10004.379999999999</v>
      </c>
    </row>
    <row r="176" spans="1:10" s="102" customFormat="1" ht="18" customHeight="1" x14ac:dyDescent="0.2">
      <c r="A176" s="106" t="s">
        <v>31</v>
      </c>
      <c r="B176" s="106" t="s">
        <v>13</v>
      </c>
      <c r="C176" s="107">
        <v>22078</v>
      </c>
      <c r="D176" s="107">
        <v>41898</v>
      </c>
      <c r="E176" s="107">
        <v>41912</v>
      </c>
      <c r="F176" s="108">
        <v>41927</v>
      </c>
      <c r="G176" s="109">
        <v>62000</v>
      </c>
      <c r="H176" s="109">
        <v>49.94</v>
      </c>
      <c r="I176" s="109">
        <v>0</v>
      </c>
      <c r="J176" s="109">
        <f t="shared" si="2"/>
        <v>62049.94</v>
      </c>
    </row>
    <row r="177" spans="1:10" s="102" customFormat="1" ht="18" customHeight="1" x14ac:dyDescent="0.2">
      <c r="A177" s="106" t="s">
        <v>43</v>
      </c>
      <c r="B177" s="106" t="s">
        <v>13</v>
      </c>
      <c r="C177" s="107">
        <v>12843</v>
      </c>
      <c r="D177" s="107">
        <v>42590</v>
      </c>
      <c r="E177" s="107">
        <v>42626</v>
      </c>
      <c r="F177" s="108">
        <v>42684</v>
      </c>
      <c r="G177" s="109">
        <v>8250</v>
      </c>
      <c r="H177" s="109">
        <v>21.24</v>
      </c>
      <c r="I177" s="109">
        <v>0</v>
      </c>
      <c r="J177" s="109">
        <f t="shared" si="2"/>
        <v>8271.24</v>
      </c>
    </row>
    <row r="178" spans="1:10" s="102" customFormat="1" ht="18" customHeight="1" x14ac:dyDescent="0.2">
      <c r="A178" s="106" t="s">
        <v>43</v>
      </c>
      <c r="B178" s="106" t="s">
        <v>13</v>
      </c>
      <c r="C178" s="107">
        <v>9581</v>
      </c>
      <c r="D178" s="107">
        <v>42027</v>
      </c>
      <c r="E178" s="107">
        <v>42072</v>
      </c>
      <c r="F178" s="108">
        <v>42087</v>
      </c>
      <c r="G178" s="109">
        <v>12000</v>
      </c>
      <c r="H178" s="109">
        <v>20</v>
      </c>
      <c r="I178" s="109">
        <v>0</v>
      </c>
      <c r="J178" s="109">
        <f t="shared" si="2"/>
        <v>12020</v>
      </c>
    </row>
    <row r="179" spans="1:10" s="102" customFormat="1" ht="18" customHeight="1" x14ac:dyDescent="0.2">
      <c r="A179" s="106" t="s">
        <v>43</v>
      </c>
      <c r="B179" s="106" t="s">
        <v>13</v>
      </c>
      <c r="C179" s="107">
        <v>11375</v>
      </c>
      <c r="D179" s="107">
        <v>41934</v>
      </c>
      <c r="E179" s="107">
        <v>41942</v>
      </c>
      <c r="F179" s="108">
        <v>41963</v>
      </c>
      <c r="G179" s="109">
        <v>6000</v>
      </c>
      <c r="H179" s="109">
        <v>4.83</v>
      </c>
      <c r="I179" s="109">
        <v>0</v>
      </c>
      <c r="J179" s="109">
        <f t="shared" si="2"/>
        <v>6004.83</v>
      </c>
    </row>
    <row r="180" spans="1:10" s="102" customFormat="1" ht="18" customHeight="1" x14ac:dyDescent="0.2">
      <c r="A180" s="106" t="s">
        <v>43</v>
      </c>
      <c r="B180" s="106" t="s">
        <v>17</v>
      </c>
      <c r="C180" s="107">
        <v>11117</v>
      </c>
      <c r="D180" s="107">
        <v>43028</v>
      </c>
      <c r="E180" s="107">
        <v>43038</v>
      </c>
      <c r="F180" s="108">
        <v>43070</v>
      </c>
      <c r="G180" s="109">
        <v>5000</v>
      </c>
      <c r="H180" s="109">
        <v>4.5600000000000005</v>
      </c>
      <c r="I180" s="109">
        <v>0</v>
      </c>
      <c r="J180" s="109">
        <f t="shared" si="2"/>
        <v>5004.5600000000004</v>
      </c>
    </row>
    <row r="181" spans="1:10" s="102" customFormat="1" ht="18" customHeight="1" x14ac:dyDescent="0.2">
      <c r="A181" s="106" t="s">
        <v>31</v>
      </c>
      <c r="B181" s="106" t="s">
        <v>13</v>
      </c>
      <c r="C181" s="107">
        <v>20969</v>
      </c>
      <c r="D181" s="107">
        <v>43075</v>
      </c>
      <c r="E181" s="107">
        <v>43081</v>
      </c>
      <c r="F181" s="108">
        <v>43147</v>
      </c>
      <c r="G181" s="109">
        <v>44000</v>
      </c>
      <c r="H181" s="109">
        <v>84.99</v>
      </c>
      <c r="I181" s="109">
        <v>0</v>
      </c>
      <c r="J181" s="109">
        <f t="shared" si="2"/>
        <v>44084.99</v>
      </c>
    </row>
    <row r="182" spans="1:10" s="102" customFormat="1" ht="18" customHeight="1" x14ac:dyDescent="0.2">
      <c r="A182" s="106" t="s">
        <v>33</v>
      </c>
      <c r="B182" s="106" t="s">
        <v>13</v>
      </c>
      <c r="C182" s="107">
        <v>20969</v>
      </c>
      <c r="D182" s="107">
        <v>43075</v>
      </c>
      <c r="E182" s="107">
        <v>43081</v>
      </c>
      <c r="F182" s="108">
        <v>43147</v>
      </c>
      <c r="G182" s="109">
        <v>44000</v>
      </c>
      <c r="H182" s="109">
        <v>84.99</v>
      </c>
      <c r="I182" s="109">
        <v>0</v>
      </c>
      <c r="J182" s="109">
        <f t="shared" si="2"/>
        <v>44084.99</v>
      </c>
    </row>
    <row r="183" spans="1:10" s="102" customFormat="1" ht="18" customHeight="1" x14ac:dyDescent="0.2">
      <c r="A183" s="106" t="s">
        <v>34</v>
      </c>
      <c r="B183" s="106" t="s">
        <v>13</v>
      </c>
      <c r="C183" s="107">
        <v>20969</v>
      </c>
      <c r="D183" s="107">
        <v>43075</v>
      </c>
      <c r="E183" s="107">
        <v>43081</v>
      </c>
      <c r="F183" s="108">
        <v>43147</v>
      </c>
      <c r="G183" s="109">
        <v>132000</v>
      </c>
      <c r="H183" s="109">
        <v>254.98</v>
      </c>
      <c r="I183" s="109">
        <v>0</v>
      </c>
      <c r="J183" s="109">
        <f t="shared" si="2"/>
        <v>132254.98000000001</v>
      </c>
    </row>
    <row r="184" spans="1:10" s="102" customFormat="1" ht="18" customHeight="1" x14ac:dyDescent="0.2">
      <c r="A184" s="106" t="s">
        <v>43</v>
      </c>
      <c r="B184" s="106" t="s">
        <v>13</v>
      </c>
      <c r="C184" s="107">
        <v>14547</v>
      </c>
      <c r="D184" s="107">
        <v>42651</v>
      </c>
      <c r="E184" s="107">
        <v>42656</v>
      </c>
      <c r="F184" s="108">
        <v>42688</v>
      </c>
      <c r="G184" s="109">
        <v>9250</v>
      </c>
      <c r="H184" s="109">
        <v>9.3800000000000008</v>
      </c>
      <c r="I184" s="109">
        <v>0</v>
      </c>
      <c r="J184" s="109">
        <f t="shared" si="2"/>
        <v>9259.3799999999992</v>
      </c>
    </row>
    <row r="185" spans="1:10" s="102" customFormat="1" ht="18" customHeight="1" x14ac:dyDescent="0.2">
      <c r="A185" s="106" t="s">
        <v>43</v>
      </c>
      <c r="B185" s="106" t="s">
        <v>13</v>
      </c>
      <c r="C185" s="107">
        <v>8157</v>
      </c>
      <c r="D185" s="107">
        <v>42438</v>
      </c>
      <c r="E185" s="107">
        <v>42464</v>
      </c>
      <c r="F185" s="108">
        <v>42472</v>
      </c>
      <c r="G185" s="109">
        <v>6250</v>
      </c>
      <c r="H185" s="109">
        <v>5.82</v>
      </c>
      <c r="I185" s="109">
        <v>0</v>
      </c>
      <c r="J185" s="109">
        <f t="shared" si="2"/>
        <v>6255.82</v>
      </c>
    </row>
    <row r="186" spans="1:10" s="102" customFormat="1" ht="18" customHeight="1" x14ac:dyDescent="0.2">
      <c r="A186" s="106" t="s">
        <v>43</v>
      </c>
      <c r="B186" s="106" t="s">
        <v>17</v>
      </c>
      <c r="C186" s="107">
        <v>19296</v>
      </c>
      <c r="D186" s="107">
        <v>42737</v>
      </c>
      <c r="E186" s="107">
        <v>42754</v>
      </c>
      <c r="F186" s="108">
        <v>42786</v>
      </c>
      <c r="G186" s="109">
        <v>39000</v>
      </c>
      <c r="H186" s="109">
        <v>52.38</v>
      </c>
      <c r="I186" s="109">
        <v>0</v>
      </c>
      <c r="J186" s="109">
        <f t="shared" si="2"/>
        <v>39052.379999999997</v>
      </c>
    </row>
    <row r="187" spans="1:10" s="102" customFormat="1" ht="18" customHeight="1" x14ac:dyDescent="0.2">
      <c r="A187" s="106" t="s">
        <v>43</v>
      </c>
      <c r="B187" s="106" t="s">
        <v>13</v>
      </c>
      <c r="C187" s="107">
        <v>11123</v>
      </c>
      <c r="D187" s="107">
        <v>43216</v>
      </c>
      <c r="E187" s="107">
        <v>43220</v>
      </c>
      <c r="F187" s="108">
        <v>43249</v>
      </c>
      <c r="G187" s="109">
        <v>7000</v>
      </c>
      <c r="H187" s="109">
        <v>6.33</v>
      </c>
      <c r="I187" s="109">
        <v>0</v>
      </c>
      <c r="J187" s="109">
        <f t="shared" si="2"/>
        <v>7006.33</v>
      </c>
    </row>
    <row r="188" spans="1:10" s="102" customFormat="1" ht="18" customHeight="1" x14ac:dyDescent="0.2">
      <c r="A188" s="106" t="s">
        <v>43</v>
      </c>
      <c r="B188" s="106" t="s">
        <v>13</v>
      </c>
      <c r="C188" s="107">
        <v>16804</v>
      </c>
      <c r="D188" s="107">
        <v>43311</v>
      </c>
      <c r="E188" s="107">
        <v>43320</v>
      </c>
      <c r="F188" s="108">
        <v>43328</v>
      </c>
      <c r="G188" s="109">
        <v>17000</v>
      </c>
      <c r="H188" s="109">
        <v>7.92</v>
      </c>
      <c r="I188" s="109">
        <v>0</v>
      </c>
      <c r="J188" s="109">
        <f t="shared" si="2"/>
        <v>17007.919999999998</v>
      </c>
    </row>
    <row r="189" spans="1:10" s="102" customFormat="1" ht="18" customHeight="1" x14ac:dyDescent="0.2">
      <c r="A189" s="106" t="s">
        <v>43</v>
      </c>
      <c r="B189" s="106" t="s">
        <v>17</v>
      </c>
      <c r="C189" s="107">
        <v>12397</v>
      </c>
      <c r="D189" s="107">
        <v>42922</v>
      </c>
      <c r="E189" s="107">
        <v>42943</v>
      </c>
      <c r="F189" s="108">
        <v>42992</v>
      </c>
      <c r="G189" s="109">
        <v>5000</v>
      </c>
      <c r="H189" s="109">
        <v>9.59</v>
      </c>
      <c r="I189" s="109">
        <v>0</v>
      </c>
      <c r="J189" s="109">
        <f t="shared" si="2"/>
        <v>5009.59</v>
      </c>
    </row>
    <row r="190" spans="1:10" s="102" customFormat="1" ht="18" customHeight="1" x14ac:dyDescent="0.2">
      <c r="A190" s="106" t="s">
        <v>43</v>
      </c>
      <c r="B190" s="106" t="s">
        <v>17</v>
      </c>
      <c r="C190" s="107">
        <v>12481</v>
      </c>
      <c r="D190" s="107">
        <v>41663</v>
      </c>
      <c r="E190" s="107">
        <v>41761</v>
      </c>
      <c r="F190" s="108">
        <v>41835</v>
      </c>
      <c r="G190" s="109">
        <v>5000</v>
      </c>
      <c r="H190" s="109">
        <v>23.9</v>
      </c>
      <c r="I190" s="109">
        <v>0</v>
      </c>
      <c r="J190" s="109">
        <f t="shared" si="2"/>
        <v>5023.8999999999996</v>
      </c>
    </row>
    <row r="191" spans="1:10" s="102" customFormat="1" ht="18" customHeight="1" x14ac:dyDescent="0.2">
      <c r="A191" s="106" t="s">
        <v>43</v>
      </c>
      <c r="B191" s="106" t="s">
        <v>13</v>
      </c>
      <c r="C191" s="107">
        <v>16633</v>
      </c>
      <c r="D191" s="107">
        <v>42139</v>
      </c>
      <c r="E191" s="107">
        <v>42171</v>
      </c>
      <c r="F191" s="108">
        <v>42185</v>
      </c>
      <c r="G191" s="109">
        <v>16000</v>
      </c>
      <c r="H191" s="109">
        <v>20.440000000000001</v>
      </c>
      <c r="I191" s="109">
        <v>0</v>
      </c>
      <c r="J191" s="109">
        <f t="shared" si="2"/>
        <v>16020.44</v>
      </c>
    </row>
    <row r="192" spans="1:10" s="102" customFormat="1" ht="18" customHeight="1" x14ac:dyDescent="0.2">
      <c r="A192" s="106" t="s">
        <v>43</v>
      </c>
      <c r="B192" s="106" t="s">
        <v>13</v>
      </c>
      <c r="C192" s="107">
        <v>19267</v>
      </c>
      <c r="D192" s="107">
        <v>42749</v>
      </c>
      <c r="E192" s="107">
        <v>42753</v>
      </c>
      <c r="F192" s="108">
        <v>42767</v>
      </c>
      <c r="G192" s="109">
        <v>55000</v>
      </c>
      <c r="H192" s="109">
        <v>27.12</v>
      </c>
      <c r="I192" s="109">
        <v>0</v>
      </c>
      <c r="J192" s="109">
        <f t="shared" si="2"/>
        <v>55027.12</v>
      </c>
    </row>
    <row r="193" spans="1:10" s="102" customFormat="1" ht="18" customHeight="1" x14ac:dyDescent="0.2">
      <c r="A193" s="106" t="s">
        <v>43</v>
      </c>
      <c r="B193" s="106" t="s">
        <v>13</v>
      </c>
      <c r="C193" s="107">
        <v>5551</v>
      </c>
      <c r="D193" s="107">
        <v>41755</v>
      </c>
      <c r="E193" s="107">
        <v>41774</v>
      </c>
      <c r="F193" s="108">
        <v>41796</v>
      </c>
      <c r="G193" s="109">
        <v>3500</v>
      </c>
      <c r="H193" s="109">
        <v>3.98</v>
      </c>
      <c r="I193" s="109">
        <v>0</v>
      </c>
      <c r="J193" s="109">
        <f t="shared" si="2"/>
        <v>3503.98</v>
      </c>
    </row>
    <row r="194" spans="1:10" s="102" customFormat="1" ht="18" customHeight="1" x14ac:dyDescent="0.2">
      <c r="A194" s="106" t="s">
        <v>43</v>
      </c>
      <c r="B194" s="106" t="s">
        <v>17</v>
      </c>
      <c r="C194" s="107">
        <v>12213</v>
      </c>
      <c r="D194" s="107">
        <v>43358</v>
      </c>
      <c r="E194" s="107">
        <v>43362</v>
      </c>
      <c r="F194" s="108">
        <v>43418</v>
      </c>
      <c r="G194" s="109">
        <v>7750</v>
      </c>
      <c r="H194" s="109">
        <v>12.74</v>
      </c>
      <c r="I194" s="109">
        <v>0</v>
      </c>
      <c r="J194" s="109">
        <f t="shared" si="2"/>
        <v>7762.74</v>
      </c>
    </row>
    <row r="195" spans="1:10" s="102" customFormat="1" ht="18" customHeight="1" x14ac:dyDescent="0.2">
      <c r="A195" s="106" t="s">
        <v>43</v>
      </c>
      <c r="B195" s="106" t="s">
        <v>13</v>
      </c>
      <c r="C195" s="107">
        <v>10332</v>
      </c>
      <c r="D195" s="107">
        <v>42624</v>
      </c>
      <c r="E195" s="107">
        <v>42632</v>
      </c>
      <c r="F195" s="108">
        <v>42709</v>
      </c>
      <c r="G195" s="109">
        <v>7250</v>
      </c>
      <c r="H195" s="109">
        <v>16.89</v>
      </c>
      <c r="I195" s="109">
        <v>0</v>
      </c>
      <c r="J195" s="109">
        <f t="shared" si="2"/>
        <v>7266.89</v>
      </c>
    </row>
    <row r="196" spans="1:10" s="102" customFormat="1" ht="18" customHeight="1" x14ac:dyDescent="0.2">
      <c r="A196" s="106" t="s">
        <v>43</v>
      </c>
      <c r="B196" s="106" t="s">
        <v>17</v>
      </c>
      <c r="C196" s="107">
        <v>12328</v>
      </c>
      <c r="D196" s="107">
        <v>42366</v>
      </c>
      <c r="E196" s="107">
        <v>42369</v>
      </c>
      <c r="F196" s="108">
        <v>42396</v>
      </c>
      <c r="G196" s="109">
        <v>5500</v>
      </c>
      <c r="H196" s="109">
        <v>4.58</v>
      </c>
      <c r="I196" s="109">
        <v>0</v>
      </c>
      <c r="J196" s="109">
        <f t="shared" si="2"/>
        <v>5504.58</v>
      </c>
    </row>
    <row r="197" spans="1:10" s="102" customFormat="1" ht="18" customHeight="1" x14ac:dyDescent="0.2">
      <c r="A197" s="106" t="s">
        <v>43</v>
      </c>
      <c r="B197" s="106" t="s">
        <v>13</v>
      </c>
      <c r="C197" s="107">
        <v>11954</v>
      </c>
      <c r="D197" s="107">
        <v>42633</v>
      </c>
      <c r="E197" s="107">
        <v>42636</v>
      </c>
      <c r="F197" s="108">
        <v>42649</v>
      </c>
      <c r="G197" s="109">
        <v>14750</v>
      </c>
      <c r="H197" s="109">
        <v>6.47</v>
      </c>
      <c r="I197" s="109">
        <v>0</v>
      </c>
      <c r="J197" s="109">
        <f t="shared" si="2"/>
        <v>14756.47</v>
      </c>
    </row>
    <row r="198" spans="1:10" s="102" customFormat="1" ht="18" customHeight="1" x14ac:dyDescent="0.2">
      <c r="A198" s="106" t="s">
        <v>43</v>
      </c>
      <c r="B198" s="106" t="s">
        <v>13</v>
      </c>
      <c r="C198" s="107">
        <v>11765</v>
      </c>
      <c r="D198" s="107">
        <v>41700</v>
      </c>
      <c r="E198" s="107">
        <v>41702</v>
      </c>
      <c r="F198" s="108">
        <v>41711</v>
      </c>
      <c r="G198" s="109">
        <v>7750</v>
      </c>
      <c r="H198" s="109">
        <v>2.37</v>
      </c>
      <c r="I198" s="109">
        <v>0</v>
      </c>
      <c r="J198" s="109">
        <f t="shared" ref="J198:J261" si="3">+G198+H198+I198</f>
        <v>7752.37</v>
      </c>
    </row>
    <row r="199" spans="1:10" s="102" customFormat="1" ht="18" customHeight="1" x14ac:dyDescent="0.2">
      <c r="A199" s="106" t="s">
        <v>43</v>
      </c>
      <c r="B199" s="106" t="s">
        <v>13</v>
      </c>
      <c r="C199" s="107">
        <v>12896</v>
      </c>
      <c r="D199" s="107">
        <v>42072</v>
      </c>
      <c r="E199" s="107">
        <v>42080</v>
      </c>
      <c r="F199" s="108">
        <v>42109</v>
      </c>
      <c r="G199" s="109">
        <v>10500</v>
      </c>
      <c r="H199" s="109">
        <v>10.79</v>
      </c>
      <c r="I199" s="109">
        <v>0</v>
      </c>
      <c r="J199" s="109">
        <f t="shared" si="3"/>
        <v>10510.79</v>
      </c>
    </row>
    <row r="200" spans="1:10" s="102" customFormat="1" ht="18" customHeight="1" x14ac:dyDescent="0.2">
      <c r="A200" s="106" t="s">
        <v>43</v>
      </c>
      <c r="B200" s="106" t="s">
        <v>13</v>
      </c>
      <c r="C200" s="107">
        <v>21855</v>
      </c>
      <c r="D200" s="107">
        <v>42039</v>
      </c>
      <c r="E200" s="107">
        <v>42044</v>
      </c>
      <c r="F200" s="108">
        <v>42086</v>
      </c>
      <c r="G200" s="109">
        <v>82000</v>
      </c>
      <c r="H200" s="109">
        <v>107.04</v>
      </c>
      <c r="I200" s="109">
        <v>0</v>
      </c>
      <c r="J200" s="109">
        <f t="shared" si="3"/>
        <v>82107.039999999994</v>
      </c>
    </row>
    <row r="201" spans="1:10" s="102" customFormat="1" ht="18" customHeight="1" x14ac:dyDescent="0.2">
      <c r="A201" s="106" t="s">
        <v>43</v>
      </c>
      <c r="B201" s="106" t="s">
        <v>13</v>
      </c>
      <c r="C201" s="107">
        <v>8962</v>
      </c>
      <c r="D201" s="107">
        <v>43390</v>
      </c>
      <c r="E201" s="107">
        <v>43395</v>
      </c>
      <c r="F201" s="108">
        <v>43419</v>
      </c>
      <c r="G201" s="109">
        <v>4000</v>
      </c>
      <c r="H201" s="109">
        <v>3.18</v>
      </c>
      <c r="I201" s="109">
        <v>0</v>
      </c>
      <c r="J201" s="109">
        <f t="shared" si="3"/>
        <v>4003.18</v>
      </c>
    </row>
    <row r="202" spans="1:10" s="102" customFormat="1" ht="18" customHeight="1" x14ac:dyDescent="0.2">
      <c r="A202" s="106" t="s">
        <v>43</v>
      </c>
      <c r="B202" s="106" t="s">
        <v>17</v>
      </c>
      <c r="C202" s="107">
        <v>10627</v>
      </c>
      <c r="D202" s="107">
        <v>43231</v>
      </c>
      <c r="E202" s="107">
        <v>43256</v>
      </c>
      <c r="F202" s="108">
        <v>43353</v>
      </c>
      <c r="G202" s="109">
        <v>5750</v>
      </c>
      <c r="H202" s="109">
        <v>11.41</v>
      </c>
      <c r="I202" s="109">
        <v>0</v>
      </c>
      <c r="J202" s="109">
        <f t="shared" si="3"/>
        <v>5761.41</v>
      </c>
    </row>
    <row r="203" spans="1:10" s="102" customFormat="1" ht="18" customHeight="1" x14ac:dyDescent="0.2">
      <c r="A203" s="106" t="s">
        <v>43</v>
      </c>
      <c r="B203" s="106" t="s">
        <v>13</v>
      </c>
      <c r="C203" s="107">
        <v>8253</v>
      </c>
      <c r="D203" s="107">
        <v>42790</v>
      </c>
      <c r="E203" s="107">
        <v>42793</v>
      </c>
      <c r="F203" s="108">
        <v>42866</v>
      </c>
      <c r="G203" s="109">
        <v>6750</v>
      </c>
      <c r="H203" s="109">
        <v>13.32</v>
      </c>
      <c r="I203" s="109">
        <v>0</v>
      </c>
      <c r="J203" s="109">
        <f t="shared" si="3"/>
        <v>6763.32</v>
      </c>
    </row>
    <row r="204" spans="1:10" s="102" customFormat="1" ht="18" customHeight="1" x14ac:dyDescent="0.2">
      <c r="A204" s="106" t="s">
        <v>43</v>
      </c>
      <c r="B204" s="106" t="s">
        <v>13</v>
      </c>
      <c r="C204" s="107">
        <v>15669</v>
      </c>
      <c r="D204" s="107">
        <v>42589</v>
      </c>
      <c r="E204" s="107">
        <v>42591</v>
      </c>
      <c r="F204" s="108">
        <v>42597</v>
      </c>
      <c r="G204" s="109">
        <v>8750</v>
      </c>
      <c r="H204" s="109">
        <v>1.92</v>
      </c>
      <c r="I204" s="109">
        <v>0</v>
      </c>
      <c r="J204" s="109">
        <f t="shared" si="3"/>
        <v>8751.92</v>
      </c>
    </row>
    <row r="205" spans="1:10" s="102" customFormat="1" ht="18" customHeight="1" x14ac:dyDescent="0.2">
      <c r="A205" s="106" t="s">
        <v>43</v>
      </c>
      <c r="B205" s="106" t="s">
        <v>17</v>
      </c>
      <c r="C205" s="107">
        <v>11902</v>
      </c>
      <c r="D205" s="107">
        <v>42908</v>
      </c>
      <c r="E205" s="107">
        <v>42913</v>
      </c>
      <c r="F205" s="108">
        <v>42936</v>
      </c>
      <c r="G205" s="109">
        <v>13750</v>
      </c>
      <c r="H205" s="109">
        <v>10.55</v>
      </c>
      <c r="I205" s="109">
        <v>0</v>
      </c>
      <c r="J205" s="109">
        <f t="shared" si="3"/>
        <v>13760.55</v>
      </c>
    </row>
    <row r="206" spans="1:10" s="102" customFormat="1" ht="18" customHeight="1" x14ac:dyDescent="0.2">
      <c r="A206" s="106" t="s">
        <v>43</v>
      </c>
      <c r="B206" s="106" t="s">
        <v>17</v>
      </c>
      <c r="C206" s="107">
        <v>8374</v>
      </c>
      <c r="D206" s="107">
        <v>42736</v>
      </c>
      <c r="E206" s="107">
        <v>42748</v>
      </c>
      <c r="F206" s="108">
        <v>42800</v>
      </c>
      <c r="G206" s="109">
        <v>6500</v>
      </c>
      <c r="H206" s="109">
        <v>11.43</v>
      </c>
      <c r="I206" s="109">
        <v>0</v>
      </c>
      <c r="J206" s="109">
        <f t="shared" si="3"/>
        <v>6511.43</v>
      </c>
    </row>
    <row r="207" spans="1:10" s="102" customFormat="1" ht="18" customHeight="1" x14ac:dyDescent="0.2">
      <c r="A207" s="106" t="s">
        <v>43</v>
      </c>
      <c r="B207" s="106" t="s">
        <v>13</v>
      </c>
      <c r="C207" s="107">
        <v>11767</v>
      </c>
      <c r="D207" s="107">
        <v>42450</v>
      </c>
      <c r="E207" s="107">
        <v>42472</v>
      </c>
      <c r="F207" s="108">
        <v>42479</v>
      </c>
      <c r="G207" s="109">
        <v>11500</v>
      </c>
      <c r="H207" s="109">
        <v>9.14</v>
      </c>
      <c r="I207" s="109">
        <v>0</v>
      </c>
      <c r="J207" s="109">
        <f t="shared" si="3"/>
        <v>11509.14</v>
      </c>
    </row>
    <row r="208" spans="1:10" s="102" customFormat="1" ht="18" customHeight="1" x14ac:dyDescent="0.2">
      <c r="A208" s="106" t="s">
        <v>43</v>
      </c>
      <c r="B208" s="106" t="s">
        <v>13</v>
      </c>
      <c r="C208" s="107">
        <v>11608</v>
      </c>
      <c r="D208" s="107">
        <v>42825</v>
      </c>
      <c r="E208" s="107">
        <v>42837</v>
      </c>
      <c r="F208" s="108">
        <v>42845</v>
      </c>
      <c r="G208" s="109">
        <v>1500</v>
      </c>
      <c r="H208" s="109">
        <v>0.82</v>
      </c>
      <c r="I208" s="109">
        <v>0</v>
      </c>
      <c r="J208" s="109">
        <f t="shared" si="3"/>
        <v>1500.82</v>
      </c>
    </row>
    <row r="209" spans="1:10" s="102" customFormat="1" ht="18" customHeight="1" x14ac:dyDescent="0.2">
      <c r="A209" s="106" t="s">
        <v>43</v>
      </c>
      <c r="B209" s="106" t="s">
        <v>13</v>
      </c>
      <c r="C209" s="107">
        <v>18928</v>
      </c>
      <c r="D209" s="107">
        <v>42835</v>
      </c>
      <c r="E209" s="107">
        <v>42837</v>
      </c>
      <c r="F209" s="108">
        <v>42891</v>
      </c>
      <c r="G209" s="109">
        <v>38250</v>
      </c>
      <c r="H209" s="109">
        <v>58.68</v>
      </c>
      <c r="I209" s="109">
        <v>0</v>
      </c>
      <c r="J209" s="109">
        <f t="shared" si="3"/>
        <v>38308.68</v>
      </c>
    </row>
    <row r="210" spans="1:10" s="102" customFormat="1" ht="18" customHeight="1" x14ac:dyDescent="0.2">
      <c r="A210" s="106" t="s">
        <v>43</v>
      </c>
      <c r="B210" s="106" t="s">
        <v>17</v>
      </c>
      <c r="C210" s="107">
        <v>7628</v>
      </c>
      <c r="D210" s="107">
        <v>41857</v>
      </c>
      <c r="E210" s="107">
        <v>41863</v>
      </c>
      <c r="F210" s="108">
        <v>41873</v>
      </c>
      <c r="G210" s="109">
        <v>2000</v>
      </c>
      <c r="H210" s="109">
        <v>0.89</v>
      </c>
      <c r="I210" s="109">
        <v>0</v>
      </c>
      <c r="J210" s="109">
        <f t="shared" si="3"/>
        <v>2000.89</v>
      </c>
    </row>
    <row r="211" spans="1:10" s="102" customFormat="1" ht="18" customHeight="1" x14ac:dyDescent="0.2">
      <c r="A211" s="106" t="s">
        <v>43</v>
      </c>
      <c r="B211" s="106" t="s">
        <v>17</v>
      </c>
      <c r="C211" s="107">
        <v>13190</v>
      </c>
      <c r="D211" s="107">
        <v>41890</v>
      </c>
      <c r="E211" s="107">
        <v>41918</v>
      </c>
      <c r="F211" s="108">
        <v>41974</v>
      </c>
      <c r="G211" s="109">
        <v>3750</v>
      </c>
      <c r="H211" s="109">
        <v>8.75</v>
      </c>
      <c r="I211" s="109">
        <v>0</v>
      </c>
      <c r="J211" s="109">
        <f t="shared" si="3"/>
        <v>3758.75</v>
      </c>
    </row>
    <row r="212" spans="1:10" s="102" customFormat="1" ht="18" customHeight="1" x14ac:dyDescent="0.2">
      <c r="A212" s="106" t="s">
        <v>43</v>
      </c>
      <c r="B212" s="106" t="s">
        <v>13</v>
      </c>
      <c r="C212" s="107">
        <v>8100</v>
      </c>
      <c r="D212" s="107">
        <v>41759</v>
      </c>
      <c r="E212" s="107">
        <v>41767</v>
      </c>
      <c r="F212" s="108">
        <v>41815</v>
      </c>
      <c r="G212" s="109">
        <v>12250</v>
      </c>
      <c r="H212" s="109">
        <v>19.059999999999999</v>
      </c>
      <c r="I212" s="109">
        <v>0</v>
      </c>
      <c r="J212" s="109">
        <f t="shared" si="3"/>
        <v>12269.06</v>
      </c>
    </row>
    <row r="213" spans="1:10" s="102" customFormat="1" ht="18" customHeight="1" x14ac:dyDescent="0.2">
      <c r="A213" s="106" t="s">
        <v>43</v>
      </c>
      <c r="B213" s="106" t="s">
        <v>13</v>
      </c>
      <c r="C213" s="107">
        <v>10867</v>
      </c>
      <c r="D213" s="107">
        <v>42227</v>
      </c>
      <c r="E213" s="107">
        <v>42230</v>
      </c>
      <c r="F213" s="108">
        <v>42268</v>
      </c>
      <c r="G213" s="109">
        <v>7000</v>
      </c>
      <c r="H213" s="109">
        <v>7.98</v>
      </c>
      <c r="I213" s="109">
        <v>0</v>
      </c>
      <c r="J213" s="109">
        <f t="shared" si="3"/>
        <v>7007.98</v>
      </c>
    </row>
    <row r="214" spans="1:10" s="102" customFormat="1" ht="18" customHeight="1" x14ac:dyDescent="0.2">
      <c r="A214" s="106" t="s">
        <v>43</v>
      </c>
      <c r="B214" s="106" t="s">
        <v>13</v>
      </c>
      <c r="C214" s="107">
        <v>12827</v>
      </c>
      <c r="D214" s="107">
        <v>42872</v>
      </c>
      <c r="E214" s="107">
        <v>42888</v>
      </c>
      <c r="F214" s="108">
        <v>42912</v>
      </c>
      <c r="G214" s="109">
        <v>13250</v>
      </c>
      <c r="H214" s="109">
        <v>14.52</v>
      </c>
      <c r="I214" s="109">
        <v>0</v>
      </c>
      <c r="J214" s="109">
        <f t="shared" si="3"/>
        <v>13264.52</v>
      </c>
    </row>
    <row r="215" spans="1:10" s="102" customFormat="1" ht="18" customHeight="1" x14ac:dyDescent="0.2">
      <c r="A215" s="106" t="s">
        <v>43</v>
      </c>
      <c r="B215" s="106" t="s">
        <v>13</v>
      </c>
      <c r="C215" s="107">
        <v>17535</v>
      </c>
      <c r="D215" s="107">
        <v>42723</v>
      </c>
      <c r="E215" s="107">
        <v>42734</v>
      </c>
      <c r="F215" s="108">
        <v>42748</v>
      </c>
      <c r="G215" s="109">
        <v>9250</v>
      </c>
      <c r="H215" s="109">
        <v>6.34</v>
      </c>
      <c r="I215" s="109">
        <v>0</v>
      </c>
      <c r="J215" s="109">
        <f t="shared" si="3"/>
        <v>9256.34</v>
      </c>
    </row>
    <row r="216" spans="1:10" s="102" customFormat="1" ht="18" customHeight="1" x14ac:dyDescent="0.2">
      <c r="A216" s="106" t="s">
        <v>43</v>
      </c>
      <c r="B216" s="106" t="s">
        <v>17</v>
      </c>
      <c r="C216" s="107">
        <v>14359</v>
      </c>
      <c r="D216" s="107">
        <v>41646</v>
      </c>
      <c r="E216" s="107">
        <v>41652</v>
      </c>
      <c r="F216" s="108">
        <v>41666</v>
      </c>
      <c r="G216" s="109">
        <v>3750</v>
      </c>
      <c r="H216" s="109">
        <v>2.08</v>
      </c>
      <c r="I216" s="109">
        <v>0</v>
      </c>
      <c r="J216" s="109">
        <f t="shared" si="3"/>
        <v>3752.08</v>
      </c>
    </row>
    <row r="217" spans="1:10" s="102" customFormat="1" ht="18" customHeight="1" x14ac:dyDescent="0.2">
      <c r="A217" s="106" t="s">
        <v>43</v>
      </c>
      <c r="B217" s="106" t="s">
        <v>17</v>
      </c>
      <c r="C217" s="107">
        <v>10341</v>
      </c>
      <c r="D217" s="107">
        <v>43059</v>
      </c>
      <c r="E217" s="107">
        <v>43076</v>
      </c>
      <c r="F217" s="108">
        <v>43245</v>
      </c>
      <c r="G217" s="109">
        <v>2250</v>
      </c>
      <c r="H217" s="109">
        <v>5.63</v>
      </c>
      <c r="I217" s="109">
        <v>0</v>
      </c>
      <c r="J217" s="109">
        <f t="shared" si="3"/>
        <v>2255.63</v>
      </c>
    </row>
    <row r="218" spans="1:10" s="102" customFormat="1" ht="18" customHeight="1" x14ac:dyDescent="0.2">
      <c r="A218" s="106" t="s">
        <v>43</v>
      </c>
      <c r="B218" s="106" t="s">
        <v>13</v>
      </c>
      <c r="C218" s="107">
        <v>8717</v>
      </c>
      <c r="D218" s="107">
        <v>42778</v>
      </c>
      <c r="E218" s="107">
        <v>42787</v>
      </c>
      <c r="F218" s="108">
        <v>42821</v>
      </c>
      <c r="G218" s="109">
        <v>7500</v>
      </c>
      <c r="H218" s="109">
        <v>8.84</v>
      </c>
      <c r="I218" s="109">
        <v>0</v>
      </c>
      <c r="J218" s="109">
        <f t="shared" si="3"/>
        <v>7508.84</v>
      </c>
    </row>
    <row r="219" spans="1:10" s="102" customFormat="1" ht="18" customHeight="1" x14ac:dyDescent="0.2">
      <c r="A219" s="106" t="s">
        <v>31</v>
      </c>
      <c r="B219" s="106" t="s">
        <v>13</v>
      </c>
      <c r="C219" s="107">
        <v>18609</v>
      </c>
      <c r="D219" s="107">
        <v>41939</v>
      </c>
      <c r="E219" s="107">
        <v>41946</v>
      </c>
      <c r="F219" s="108">
        <v>41955</v>
      </c>
      <c r="G219" s="109">
        <v>26000</v>
      </c>
      <c r="H219" s="109">
        <v>11.56</v>
      </c>
      <c r="I219" s="109">
        <v>0</v>
      </c>
      <c r="J219" s="109">
        <f t="shared" si="3"/>
        <v>26011.56</v>
      </c>
    </row>
    <row r="220" spans="1:10" s="102" customFormat="1" ht="18" customHeight="1" x14ac:dyDescent="0.2">
      <c r="A220" s="106" t="s">
        <v>37</v>
      </c>
      <c r="B220" s="106" t="s">
        <v>13</v>
      </c>
      <c r="C220" s="107">
        <v>18609</v>
      </c>
      <c r="D220" s="107">
        <v>41939</v>
      </c>
      <c r="E220" s="107">
        <v>41953</v>
      </c>
      <c r="F220" s="108">
        <v>41955</v>
      </c>
      <c r="G220" s="109">
        <v>20000</v>
      </c>
      <c r="H220" s="109">
        <v>8.8800000000000008</v>
      </c>
      <c r="I220" s="109">
        <v>0</v>
      </c>
      <c r="J220" s="109">
        <f t="shared" si="3"/>
        <v>20008.88</v>
      </c>
    </row>
    <row r="221" spans="1:10" s="102" customFormat="1" ht="18" customHeight="1" x14ac:dyDescent="0.2">
      <c r="A221" s="106" t="s">
        <v>43</v>
      </c>
      <c r="B221" s="106" t="s">
        <v>17</v>
      </c>
      <c r="C221" s="107">
        <v>9482</v>
      </c>
      <c r="D221" s="107">
        <v>41763</v>
      </c>
      <c r="E221" s="107">
        <v>41775</v>
      </c>
      <c r="F221" s="108">
        <v>41814</v>
      </c>
      <c r="G221" s="109">
        <v>6750</v>
      </c>
      <c r="H221" s="109">
        <v>9.56</v>
      </c>
      <c r="I221" s="109">
        <v>0</v>
      </c>
      <c r="J221" s="109">
        <f t="shared" si="3"/>
        <v>6759.56</v>
      </c>
    </row>
    <row r="222" spans="1:10" s="102" customFormat="1" ht="18" customHeight="1" x14ac:dyDescent="0.2">
      <c r="A222" s="106" t="s">
        <v>43</v>
      </c>
      <c r="B222" s="106" t="s">
        <v>17</v>
      </c>
      <c r="C222" s="107">
        <v>10308</v>
      </c>
      <c r="D222" s="107">
        <v>43362</v>
      </c>
      <c r="E222" s="107">
        <v>43367</v>
      </c>
      <c r="F222" s="108">
        <v>43378</v>
      </c>
      <c r="G222" s="109">
        <v>2750</v>
      </c>
      <c r="H222" s="109">
        <v>1.21</v>
      </c>
      <c r="I222" s="109">
        <v>0</v>
      </c>
      <c r="J222" s="109">
        <f t="shared" si="3"/>
        <v>2751.21</v>
      </c>
    </row>
    <row r="223" spans="1:10" s="102" customFormat="1" ht="18" customHeight="1" x14ac:dyDescent="0.2">
      <c r="A223" s="106" t="s">
        <v>43</v>
      </c>
      <c r="B223" s="106" t="s">
        <v>17</v>
      </c>
      <c r="C223" s="107">
        <v>12010</v>
      </c>
      <c r="D223" s="107">
        <v>43077</v>
      </c>
      <c r="E223" s="107">
        <v>43081</v>
      </c>
      <c r="F223" s="108">
        <v>43091</v>
      </c>
      <c r="G223" s="109">
        <v>15250</v>
      </c>
      <c r="H223" s="109">
        <v>5.85</v>
      </c>
      <c r="I223" s="109">
        <v>0</v>
      </c>
      <c r="J223" s="109">
        <f t="shared" si="3"/>
        <v>15255.85</v>
      </c>
    </row>
    <row r="224" spans="1:10" s="102" customFormat="1" ht="18" customHeight="1" x14ac:dyDescent="0.2">
      <c r="A224" s="106" t="s">
        <v>43</v>
      </c>
      <c r="B224" s="106" t="s">
        <v>17</v>
      </c>
      <c r="C224" s="107">
        <v>7765</v>
      </c>
      <c r="D224" s="107">
        <v>43389</v>
      </c>
      <c r="E224" s="107">
        <v>43409</v>
      </c>
      <c r="F224" s="108">
        <v>43438</v>
      </c>
      <c r="G224" s="109">
        <v>2500</v>
      </c>
      <c r="H224" s="109">
        <v>2.74</v>
      </c>
      <c r="I224" s="109">
        <v>0</v>
      </c>
      <c r="J224" s="109">
        <f t="shared" si="3"/>
        <v>2502.7399999999998</v>
      </c>
    </row>
    <row r="225" spans="1:10" s="102" customFormat="1" ht="18" customHeight="1" x14ac:dyDescent="0.2">
      <c r="A225" s="106" t="s">
        <v>43</v>
      </c>
      <c r="B225" s="106" t="s">
        <v>17</v>
      </c>
      <c r="C225" s="107">
        <v>10862</v>
      </c>
      <c r="D225" s="107">
        <v>42508</v>
      </c>
      <c r="E225" s="107">
        <v>42535</v>
      </c>
      <c r="F225" s="108">
        <v>42758</v>
      </c>
      <c r="G225" s="109">
        <v>8250</v>
      </c>
      <c r="H225" s="109">
        <v>30.8</v>
      </c>
      <c r="I225" s="109">
        <v>0</v>
      </c>
      <c r="J225" s="109">
        <f t="shared" si="3"/>
        <v>8280.7999999999993</v>
      </c>
    </row>
    <row r="226" spans="1:10" s="102" customFormat="1" ht="18" customHeight="1" x14ac:dyDescent="0.2">
      <c r="A226" s="106" t="s">
        <v>43</v>
      </c>
      <c r="B226" s="106" t="s">
        <v>17</v>
      </c>
      <c r="C226" s="107">
        <v>8605</v>
      </c>
      <c r="D226" s="107">
        <v>43428</v>
      </c>
      <c r="E226" s="107">
        <v>43434</v>
      </c>
      <c r="F226" s="108">
        <v>43476</v>
      </c>
      <c r="G226" s="109">
        <v>5500</v>
      </c>
      <c r="H226" s="109">
        <v>6.33</v>
      </c>
      <c r="I226" s="109">
        <v>0</v>
      </c>
      <c r="J226" s="109">
        <f t="shared" si="3"/>
        <v>5506.33</v>
      </c>
    </row>
    <row r="227" spans="1:10" s="102" customFormat="1" ht="18" customHeight="1" x14ac:dyDescent="0.2">
      <c r="A227" s="106" t="s">
        <v>43</v>
      </c>
      <c r="B227" s="106" t="s">
        <v>17</v>
      </c>
      <c r="C227" s="107">
        <v>11332</v>
      </c>
      <c r="D227" s="107">
        <v>43429</v>
      </c>
      <c r="E227" s="107">
        <v>43469</v>
      </c>
      <c r="F227" s="108">
        <v>43507</v>
      </c>
      <c r="G227" s="109">
        <v>7500</v>
      </c>
      <c r="H227" s="109">
        <v>14.64</v>
      </c>
      <c r="I227" s="109">
        <v>0</v>
      </c>
      <c r="J227" s="109">
        <f t="shared" si="3"/>
        <v>7514.64</v>
      </c>
    </row>
    <row r="228" spans="1:10" s="102" customFormat="1" ht="18" customHeight="1" x14ac:dyDescent="0.2">
      <c r="A228" s="106" t="s">
        <v>43</v>
      </c>
      <c r="B228" s="106" t="s">
        <v>13</v>
      </c>
      <c r="C228" s="107">
        <v>15037</v>
      </c>
      <c r="D228" s="107">
        <v>42589</v>
      </c>
      <c r="E228" s="107">
        <v>42608</v>
      </c>
      <c r="F228" s="108">
        <v>42620</v>
      </c>
      <c r="G228" s="109">
        <v>7500</v>
      </c>
      <c r="H228" s="109">
        <v>6.37</v>
      </c>
      <c r="I228" s="109">
        <v>0</v>
      </c>
      <c r="J228" s="109">
        <f t="shared" si="3"/>
        <v>7506.37</v>
      </c>
    </row>
    <row r="229" spans="1:10" s="102" customFormat="1" ht="18" customHeight="1" x14ac:dyDescent="0.2">
      <c r="A229" s="106" t="s">
        <v>43</v>
      </c>
      <c r="B229" s="106" t="s">
        <v>17</v>
      </c>
      <c r="C229" s="107">
        <v>10794</v>
      </c>
      <c r="D229" s="107">
        <v>42762</v>
      </c>
      <c r="E229" s="107">
        <v>42772</v>
      </c>
      <c r="F229" s="108">
        <v>42790</v>
      </c>
      <c r="G229" s="109">
        <v>2750</v>
      </c>
      <c r="H229" s="109">
        <v>2.11</v>
      </c>
      <c r="I229" s="109">
        <v>0</v>
      </c>
      <c r="J229" s="109">
        <f t="shared" si="3"/>
        <v>2752.11</v>
      </c>
    </row>
    <row r="230" spans="1:10" s="102" customFormat="1" ht="18" customHeight="1" x14ac:dyDescent="0.2">
      <c r="A230" s="106" t="s">
        <v>37</v>
      </c>
      <c r="B230" s="106" t="s">
        <v>13</v>
      </c>
      <c r="C230" s="107">
        <v>27225</v>
      </c>
      <c r="D230" s="107">
        <v>43445</v>
      </c>
      <c r="E230" s="107">
        <v>43473</v>
      </c>
      <c r="F230" s="108">
        <v>43473</v>
      </c>
      <c r="G230" s="109">
        <v>10000</v>
      </c>
      <c r="H230" s="109">
        <v>7.67</v>
      </c>
      <c r="I230" s="109">
        <v>0</v>
      </c>
      <c r="J230" s="109">
        <f t="shared" si="3"/>
        <v>10007.67</v>
      </c>
    </row>
    <row r="231" spans="1:10" s="102" customFormat="1" ht="18" customHeight="1" x14ac:dyDescent="0.2">
      <c r="A231" s="106" t="s">
        <v>43</v>
      </c>
      <c r="B231" s="106" t="s">
        <v>13</v>
      </c>
      <c r="C231" s="107">
        <v>13040</v>
      </c>
      <c r="D231" s="107">
        <v>42895</v>
      </c>
      <c r="E231" s="107">
        <v>42909</v>
      </c>
      <c r="F231" s="108">
        <v>42919</v>
      </c>
      <c r="G231" s="109">
        <v>9750</v>
      </c>
      <c r="H231" s="109">
        <v>6.41</v>
      </c>
      <c r="I231" s="109">
        <v>0</v>
      </c>
      <c r="J231" s="109">
        <f t="shared" si="3"/>
        <v>9756.41</v>
      </c>
    </row>
    <row r="232" spans="1:10" s="102" customFormat="1" ht="18" customHeight="1" x14ac:dyDescent="0.2">
      <c r="A232" s="106" t="s">
        <v>31</v>
      </c>
      <c r="B232" s="106" t="s">
        <v>13</v>
      </c>
      <c r="C232" s="107">
        <v>25529</v>
      </c>
      <c r="D232" s="107">
        <v>42408</v>
      </c>
      <c r="E232" s="107">
        <v>42410</v>
      </c>
      <c r="F232" s="108">
        <v>42675</v>
      </c>
      <c r="G232" s="109">
        <v>23000</v>
      </c>
      <c r="H232" s="109">
        <v>170.58</v>
      </c>
      <c r="I232" s="109">
        <v>0</v>
      </c>
      <c r="J232" s="109">
        <f t="shared" si="3"/>
        <v>23170.58</v>
      </c>
    </row>
    <row r="233" spans="1:10" s="102" customFormat="1" ht="18" customHeight="1" x14ac:dyDescent="0.2">
      <c r="A233" s="106" t="s">
        <v>43</v>
      </c>
      <c r="B233" s="106" t="s">
        <v>17</v>
      </c>
      <c r="C233" s="107">
        <v>16272</v>
      </c>
      <c r="D233" s="107">
        <v>42273</v>
      </c>
      <c r="E233" s="107">
        <v>42277</v>
      </c>
      <c r="F233" s="108">
        <v>42285</v>
      </c>
      <c r="G233" s="109">
        <v>5750</v>
      </c>
      <c r="H233" s="109">
        <v>1.92</v>
      </c>
      <c r="I233" s="109">
        <v>0</v>
      </c>
      <c r="J233" s="109">
        <f t="shared" si="3"/>
        <v>5751.92</v>
      </c>
    </row>
    <row r="234" spans="1:10" s="102" customFormat="1" ht="18" customHeight="1" x14ac:dyDescent="0.2">
      <c r="A234" s="106" t="s">
        <v>43</v>
      </c>
      <c r="B234" s="106" t="s">
        <v>17</v>
      </c>
      <c r="C234" s="107">
        <v>15534</v>
      </c>
      <c r="D234" s="107">
        <v>41868</v>
      </c>
      <c r="E234" s="107">
        <v>41927</v>
      </c>
      <c r="F234" s="108">
        <v>41991</v>
      </c>
      <c r="G234" s="109">
        <v>7250</v>
      </c>
      <c r="H234" s="109">
        <v>24.77</v>
      </c>
      <c r="I234" s="109">
        <v>0</v>
      </c>
      <c r="J234" s="109">
        <f t="shared" si="3"/>
        <v>7274.77</v>
      </c>
    </row>
    <row r="235" spans="1:10" s="102" customFormat="1" ht="18" customHeight="1" x14ac:dyDescent="0.2">
      <c r="A235" s="106" t="s">
        <v>43</v>
      </c>
      <c r="B235" s="106" t="s">
        <v>13</v>
      </c>
      <c r="C235" s="107">
        <v>16801</v>
      </c>
      <c r="D235" s="107">
        <v>42581</v>
      </c>
      <c r="E235" s="107">
        <v>42591</v>
      </c>
      <c r="F235" s="108">
        <v>42599</v>
      </c>
      <c r="G235" s="109">
        <v>7750</v>
      </c>
      <c r="H235" s="109">
        <v>3.82</v>
      </c>
      <c r="I235" s="109">
        <v>0</v>
      </c>
      <c r="J235" s="109">
        <f t="shared" si="3"/>
        <v>7753.82</v>
      </c>
    </row>
    <row r="236" spans="1:10" s="102" customFormat="1" ht="18" customHeight="1" x14ac:dyDescent="0.2">
      <c r="A236" s="106" t="s">
        <v>31</v>
      </c>
      <c r="B236" s="106" t="s">
        <v>17</v>
      </c>
      <c r="C236" s="107">
        <v>20720</v>
      </c>
      <c r="D236" s="107">
        <v>43269</v>
      </c>
      <c r="E236" s="107">
        <v>43271</v>
      </c>
      <c r="F236" s="108">
        <v>43325</v>
      </c>
      <c r="G236" s="109">
        <v>64000</v>
      </c>
      <c r="H236" s="109">
        <v>88.25</v>
      </c>
      <c r="I236" s="109">
        <v>0</v>
      </c>
      <c r="J236" s="109">
        <f t="shared" si="3"/>
        <v>64088.25</v>
      </c>
    </row>
    <row r="237" spans="1:10" s="102" customFormat="1" ht="18" customHeight="1" x14ac:dyDescent="0.2">
      <c r="A237" s="106" t="s">
        <v>31</v>
      </c>
      <c r="B237" s="106" t="s">
        <v>13</v>
      </c>
      <c r="C237" s="107">
        <v>19648</v>
      </c>
      <c r="D237" s="107">
        <v>42132</v>
      </c>
      <c r="E237" s="107">
        <v>42142</v>
      </c>
      <c r="F237" s="108">
        <v>42178</v>
      </c>
      <c r="G237" s="109">
        <v>46000</v>
      </c>
      <c r="H237" s="109">
        <v>58.78</v>
      </c>
      <c r="I237" s="109">
        <v>0</v>
      </c>
      <c r="J237" s="109">
        <f t="shared" si="3"/>
        <v>46058.78</v>
      </c>
    </row>
    <row r="238" spans="1:10" s="102" customFormat="1" ht="18" customHeight="1" x14ac:dyDescent="0.2">
      <c r="A238" s="106" t="s">
        <v>34</v>
      </c>
      <c r="B238" s="106" t="s">
        <v>13</v>
      </c>
      <c r="C238" s="107">
        <v>19648</v>
      </c>
      <c r="D238" s="107">
        <v>42132</v>
      </c>
      <c r="E238" s="107">
        <v>42142</v>
      </c>
      <c r="F238" s="108">
        <v>42178</v>
      </c>
      <c r="G238" s="109">
        <v>92000</v>
      </c>
      <c r="H238" s="109">
        <v>117.57</v>
      </c>
      <c r="I238" s="109">
        <v>0</v>
      </c>
      <c r="J238" s="109">
        <f t="shared" si="3"/>
        <v>92117.57</v>
      </c>
    </row>
    <row r="239" spans="1:10" s="102" customFormat="1" ht="18" customHeight="1" x14ac:dyDescent="0.2">
      <c r="A239" s="106" t="s">
        <v>43</v>
      </c>
      <c r="B239" s="106" t="s">
        <v>13</v>
      </c>
      <c r="C239" s="107">
        <v>11540</v>
      </c>
      <c r="D239" s="107">
        <v>43406</v>
      </c>
      <c r="E239" s="107">
        <v>43410</v>
      </c>
      <c r="F239" s="108">
        <v>43423</v>
      </c>
      <c r="G239" s="109">
        <v>8750</v>
      </c>
      <c r="H239" s="109">
        <v>4.08</v>
      </c>
      <c r="I239" s="109">
        <v>0</v>
      </c>
      <c r="J239" s="109">
        <f t="shared" si="3"/>
        <v>8754.08</v>
      </c>
    </row>
    <row r="240" spans="1:10" s="102" customFormat="1" ht="18" customHeight="1" x14ac:dyDescent="0.2">
      <c r="A240" s="106" t="s">
        <v>43</v>
      </c>
      <c r="B240" s="106" t="s">
        <v>17</v>
      </c>
      <c r="C240" s="107">
        <v>6024</v>
      </c>
      <c r="D240" s="107">
        <v>41835</v>
      </c>
      <c r="E240" s="107">
        <v>41843</v>
      </c>
      <c r="F240" s="108">
        <v>41876</v>
      </c>
      <c r="G240" s="109">
        <v>3000</v>
      </c>
      <c r="H240" s="109">
        <v>3.42</v>
      </c>
      <c r="I240" s="109">
        <v>0</v>
      </c>
      <c r="J240" s="109">
        <f t="shared" si="3"/>
        <v>3003.42</v>
      </c>
    </row>
    <row r="241" spans="1:10" s="102" customFormat="1" ht="18" customHeight="1" x14ac:dyDescent="0.2">
      <c r="A241" s="106" t="s">
        <v>43</v>
      </c>
      <c r="B241" s="106" t="s">
        <v>17</v>
      </c>
      <c r="C241" s="107">
        <v>12990</v>
      </c>
      <c r="D241" s="107">
        <v>43011</v>
      </c>
      <c r="E241" s="107">
        <v>43021</v>
      </c>
      <c r="F241" s="108">
        <v>43132</v>
      </c>
      <c r="G241" s="109">
        <v>7500</v>
      </c>
      <c r="H241" s="109">
        <v>11.71</v>
      </c>
      <c r="I241" s="109">
        <v>0</v>
      </c>
      <c r="J241" s="109">
        <f t="shared" si="3"/>
        <v>7511.71</v>
      </c>
    </row>
    <row r="242" spans="1:10" s="102" customFormat="1" ht="18" customHeight="1" x14ac:dyDescent="0.2">
      <c r="A242" s="106" t="s">
        <v>43</v>
      </c>
      <c r="B242" s="106" t="s">
        <v>17</v>
      </c>
      <c r="C242" s="107">
        <v>14792</v>
      </c>
      <c r="D242" s="107">
        <v>41806</v>
      </c>
      <c r="E242" s="107">
        <v>41809</v>
      </c>
      <c r="F242" s="108">
        <v>41820</v>
      </c>
      <c r="G242" s="109">
        <v>4500</v>
      </c>
      <c r="H242" s="109">
        <v>1.75</v>
      </c>
      <c r="I242" s="109">
        <v>0</v>
      </c>
      <c r="J242" s="109">
        <f t="shared" si="3"/>
        <v>4501.75</v>
      </c>
    </row>
    <row r="243" spans="1:10" s="102" customFormat="1" ht="18" customHeight="1" x14ac:dyDescent="0.2">
      <c r="A243" s="106" t="s">
        <v>43</v>
      </c>
      <c r="B243" s="106" t="s">
        <v>17</v>
      </c>
      <c r="C243" s="107">
        <v>13772</v>
      </c>
      <c r="D243" s="107">
        <v>42124</v>
      </c>
      <c r="E243" s="107">
        <v>42137</v>
      </c>
      <c r="F243" s="108">
        <v>42146</v>
      </c>
      <c r="G243" s="109">
        <v>2500</v>
      </c>
      <c r="H243" s="109">
        <v>1.53</v>
      </c>
      <c r="I243" s="109">
        <v>0</v>
      </c>
      <c r="J243" s="109">
        <f t="shared" si="3"/>
        <v>2501.5300000000002</v>
      </c>
    </row>
    <row r="244" spans="1:10" s="102" customFormat="1" ht="18" customHeight="1" x14ac:dyDescent="0.2">
      <c r="A244" s="106" t="s">
        <v>43</v>
      </c>
      <c r="B244" s="106" t="s">
        <v>17</v>
      </c>
      <c r="C244" s="107">
        <v>9788</v>
      </c>
      <c r="D244" s="107">
        <v>42473</v>
      </c>
      <c r="E244" s="107">
        <v>42492</v>
      </c>
      <c r="F244" s="108">
        <v>42531</v>
      </c>
      <c r="G244" s="109">
        <v>3250</v>
      </c>
      <c r="H244" s="109">
        <v>5.16</v>
      </c>
      <c r="I244" s="109">
        <v>0</v>
      </c>
      <c r="J244" s="109">
        <f t="shared" si="3"/>
        <v>3255.16</v>
      </c>
    </row>
    <row r="245" spans="1:10" s="102" customFormat="1" ht="18" customHeight="1" x14ac:dyDescent="0.2">
      <c r="A245" s="106" t="s">
        <v>43</v>
      </c>
      <c r="B245" s="106" t="s">
        <v>17</v>
      </c>
      <c r="C245" s="107">
        <v>20644</v>
      </c>
      <c r="D245" s="107">
        <v>43295</v>
      </c>
      <c r="E245" s="107">
        <v>43304</v>
      </c>
      <c r="F245" s="108">
        <v>43321</v>
      </c>
      <c r="G245" s="109">
        <v>45000</v>
      </c>
      <c r="H245" s="109">
        <v>32.049999999999997</v>
      </c>
      <c r="I245" s="109">
        <v>0</v>
      </c>
      <c r="J245" s="109">
        <f t="shared" si="3"/>
        <v>45032.05</v>
      </c>
    </row>
    <row r="246" spans="1:10" s="102" customFormat="1" ht="18" customHeight="1" x14ac:dyDescent="0.2">
      <c r="A246" s="106" t="s">
        <v>43</v>
      </c>
      <c r="B246" s="106" t="s">
        <v>17</v>
      </c>
      <c r="C246" s="107">
        <v>6264</v>
      </c>
      <c r="D246" s="107">
        <v>42481</v>
      </c>
      <c r="E246" s="107">
        <v>42482</v>
      </c>
      <c r="F246" s="108">
        <v>42493</v>
      </c>
      <c r="G246" s="109">
        <v>22000</v>
      </c>
      <c r="H246" s="109">
        <v>7.23</v>
      </c>
      <c r="I246" s="109">
        <v>0</v>
      </c>
      <c r="J246" s="109">
        <f t="shared" si="3"/>
        <v>22007.23</v>
      </c>
    </row>
    <row r="247" spans="1:10" s="102" customFormat="1" ht="18" customHeight="1" x14ac:dyDescent="0.2">
      <c r="A247" s="106" t="s">
        <v>43</v>
      </c>
      <c r="B247" s="106" t="s">
        <v>13</v>
      </c>
      <c r="C247" s="107">
        <v>7838</v>
      </c>
      <c r="D247" s="107">
        <v>42013</v>
      </c>
      <c r="E247" s="107">
        <v>42024</v>
      </c>
      <c r="F247" s="108">
        <v>42075</v>
      </c>
      <c r="G247" s="109">
        <v>3500</v>
      </c>
      <c r="H247" s="109">
        <v>6.03</v>
      </c>
      <c r="I247" s="109">
        <v>0</v>
      </c>
      <c r="J247" s="109">
        <f t="shared" si="3"/>
        <v>3506.03</v>
      </c>
    </row>
    <row r="248" spans="1:10" s="102" customFormat="1" ht="18" customHeight="1" x14ac:dyDescent="0.2">
      <c r="A248" s="106" t="s">
        <v>43</v>
      </c>
      <c r="B248" s="106" t="s">
        <v>13</v>
      </c>
      <c r="C248" s="107">
        <v>17224</v>
      </c>
      <c r="D248" s="107">
        <v>42391</v>
      </c>
      <c r="E248" s="107">
        <v>42396</v>
      </c>
      <c r="F248" s="108">
        <v>42419</v>
      </c>
      <c r="G248" s="109">
        <v>10250</v>
      </c>
      <c r="H248" s="109">
        <v>7.97</v>
      </c>
      <c r="I248" s="109">
        <v>0</v>
      </c>
      <c r="J248" s="109">
        <f t="shared" si="3"/>
        <v>10257.969999999999</v>
      </c>
    </row>
    <row r="249" spans="1:10" s="102" customFormat="1" ht="18" customHeight="1" x14ac:dyDescent="0.2">
      <c r="A249" s="106" t="s">
        <v>43</v>
      </c>
      <c r="B249" s="106" t="s">
        <v>13</v>
      </c>
      <c r="C249" s="107">
        <v>10322</v>
      </c>
      <c r="D249" s="107">
        <v>41934</v>
      </c>
      <c r="E249" s="107">
        <v>42039</v>
      </c>
      <c r="F249" s="108">
        <v>42053</v>
      </c>
      <c r="G249" s="109">
        <v>8000</v>
      </c>
      <c r="H249" s="109">
        <v>26.44</v>
      </c>
      <c r="I249" s="109">
        <v>0</v>
      </c>
      <c r="J249" s="109">
        <f t="shared" si="3"/>
        <v>8026.44</v>
      </c>
    </row>
    <row r="250" spans="1:10" s="102" customFormat="1" ht="18" customHeight="1" x14ac:dyDescent="0.2">
      <c r="A250" s="106" t="s">
        <v>43</v>
      </c>
      <c r="B250" s="106" t="s">
        <v>17</v>
      </c>
      <c r="C250" s="107">
        <v>11317</v>
      </c>
      <c r="D250" s="107">
        <v>43409</v>
      </c>
      <c r="E250" s="107">
        <v>43440</v>
      </c>
      <c r="F250" s="108">
        <v>43461</v>
      </c>
      <c r="G250" s="109">
        <v>5000</v>
      </c>
      <c r="H250" s="109">
        <v>6.75</v>
      </c>
      <c r="I250" s="109">
        <v>0</v>
      </c>
      <c r="J250" s="109">
        <f t="shared" si="3"/>
        <v>5006.75</v>
      </c>
    </row>
    <row r="251" spans="1:10" s="102" customFormat="1" ht="18" customHeight="1" x14ac:dyDescent="0.2">
      <c r="A251" s="106" t="s">
        <v>43</v>
      </c>
      <c r="B251" s="106" t="s">
        <v>13</v>
      </c>
      <c r="C251" s="107">
        <v>7647</v>
      </c>
      <c r="D251" s="107">
        <v>43269</v>
      </c>
      <c r="E251" s="107">
        <v>43272</v>
      </c>
      <c r="F251" s="108">
        <v>43298</v>
      </c>
      <c r="G251" s="109">
        <v>6250</v>
      </c>
      <c r="H251" s="109">
        <v>4.63</v>
      </c>
      <c r="I251" s="109">
        <v>0</v>
      </c>
      <c r="J251" s="109">
        <f t="shared" si="3"/>
        <v>6254.63</v>
      </c>
    </row>
    <row r="252" spans="1:10" s="102" customFormat="1" ht="18" customHeight="1" x14ac:dyDescent="0.2">
      <c r="A252" s="106" t="s">
        <v>43</v>
      </c>
      <c r="B252" s="106" t="s">
        <v>13</v>
      </c>
      <c r="C252" s="107">
        <v>10154</v>
      </c>
      <c r="D252" s="107">
        <v>42621</v>
      </c>
      <c r="E252" s="107">
        <v>42628</v>
      </c>
      <c r="F252" s="108">
        <v>42642</v>
      </c>
      <c r="G252" s="109">
        <v>5750</v>
      </c>
      <c r="H252" s="109">
        <v>3.31</v>
      </c>
      <c r="I252" s="109">
        <v>0</v>
      </c>
      <c r="J252" s="109">
        <f t="shared" si="3"/>
        <v>5753.31</v>
      </c>
    </row>
    <row r="253" spans="1:10" s="102" customFormat="1" ht="18" customHeight="1" x14ac:dyDescent="0.2">
      <c r="A253" s="106" t="s">
        <v>43</v>
      </c>
      <c r="B253" s="106" t="s">
        <v>13</v>
      </c>
      <c r="C253" s="107">
        <v>9368</v>
      </c>
      <c r="D253" s="107">
        <v>42100</v>
      </c>
      <c r="E253" s="107">
        <v>42124</v>
      </c>
      <c r="F253" s="108">
        <v>42131</v>
      </c>
      <c r="G253" s="109">
        <v>5500</v>
      </c>
      <c r="H253" s="109">
        <v>4.74</v>
      </c>
      <c r="I253" s="109">
        <v>0</v>
      </c>
      <c r="J253" s="109">
        <f t="shared" si="3"/>
        <v>5504.74</v>
      </c>
    </row>
    <row r="254" spans="1:10" s="102" customFormat="1" ht="18" customHeight="1" x14ac:dyDescent="0.2">
      <c r="A254" s="106" t="s">
        <v>43</v>
      </c>
      <c r="B254" s="106" t="s">
        <v>17</v>
      </c>
      <c r="C254" s="107">
        <v>6940</v>
      </c>
      <c r="D254" s="107">
        <v>42756</v>
      </c>
      <c r="E254" s="107">
        <v>42786</v>
      </c>
      <c r="F254" s="108">
        <v>42807</v>
      </c>
      <c r="G254" s="109">
        <v>5250</v>
      </c>
      <c r="H254" s="109">
        <v>7.34</v>
      </c>
      <c r="I254" s="109">
        <v>0</v>
      </c>
      <c r="J254" s="109">
        <f t="shared" si="3"/>
        <v>5257.34</v>
      </c>
    </row>
    <row r="255" spans="1:10" s="102" customFormat="1" ht="18" customHeight="1" x14ac:dyDescent="0.2">
      <c r="A255" s="106" t="s">
        <v>43</v>
      </c>
      <c r="B255" s="106" t="s">
        <v>13</v>
      </c>
      <c r="C255" s="107">
        <v>12544</v>
      </c>
      <c r="D255" s="107">
        <v>42121</v>
      </c>
      <c r="E255" s="107">
        <v>42124</v>
      </c>
      <c r="F255" s="108">
        <v>42143</v>
      </c>
      <c r="G255" s="109">
        <v>12500</v>
      </c>
      <c r="H255" s="109">
        <v>7.64</v>
      </c>
      <c r="I255" s="109">
        <v>0</v>
      </c>
      <c r="J255" s="109">
        <f t="shared" si="3"/>
        <v>12507.64</v>
      </c>
    </row>
    <row r="256" spans="1:10" s="102" customFormat="1" ht="18" customHeight="1" x14ac:dyDescent="0.2">
      <c r="A256" s="106" t="s">
        <v>43</v>
      </c>
      <c r="B256" s="106" t="s">
        <v>17</v>
      </c>
      <c r="C256" s="107">
        <v>18046</v>
      </c>
      <c r="D256" s="107">
        <v>43425</v>
      </c>
      <c r="E256" s="107">
        <v>43430</v>
      </c>
      <c r="F256" s="108">
        <v>43453</v>
      </c>
      <c r="G256" s="109">
        <v>8500</v>
      </c>
      <c r="H256" s="109">
        <v>6.52</v>
      </c>
      <c r="I256" s="109">
        <v>0</v>
      </c>
      <c r="J256" s="109">
        <f t="shared" si="3"/>
        <v>8506.52</v>
      </c>
    </row>
    <row r="257" spans="1:10" s="102" customFormat="1" ht="18" customHeight="1" x14ac:dyDescent="0.2">
      <c r="A257" s="106" t="s">
        <v>43</v>
      </c>
      <c r="B257" s="106" t="s">
        <v>17</v>
      </c>
      <c r="C257" s="107">
        <v>6657</v>
      </c>
      <c r="D257" s="107">
        <v>41670</v>
      </c>
      <c r="E257" s="107">
        <v>41677</v>
      </c>
      <c r="F257" s="108">
        <v>41701</v>
      </c>
      <c r="G257" s="109">
        <v>750</v>
      </c>
      <c r="H257" s="109">
        <v>0.66</v>
      </c>
      <c r="I257" s="109">
        <v>0</v>
      </c>
      <c r="J257" s="109">
        <f t="shared" si="3"/>
        <v>750.66</v>
      </c>
    </row>
    <row r="258" spans="1:10" s="102" customFormat="1" ht="18" customHeight="1" x14ac:dyDescent="0.2">
      <c r="A258" s="106" t="s">
        <v>43</v>
      </c>
      <c r="B258" s="106" t="s">
        <v>17</v>
      </c>
      <c r="C258" s="107">
        <v>7934</v>
      </c>
      <c r="D258" s="107">
        <v>42192</v>
      </c>
      <c r="E258" s="107">
        <v>42209</v>
      </c>
      <c r="F258" s="108">
        <v>42223</v>
      </c>
      <c r="G258" s="109">
        <v>5000</v>
      </c>
      <c r="H258" s="109">
        <v>4.3099999999999996</v>
      </c>
      <c r="I258" s="109">
        <v>0</v>
      </c>
      <c r="J258" s="109">
        <f t="shared" si="3"/>
        <v>5004.3100000000004</v>
      </c>
    </row>
    <row r="259" spans="1:10" s="102" customFormat="1" ht="18" customHeight="1" x14ac:dyDescent="0.2">
      <c r="A259" s="106" t="s">
        <v>43</v>
      </c>
      <c r="B259" s="106" t="s">
        <v>13</v>
      </c>
      <c r="C259" s="107">
        <v>13293</v>
      </c>
      <c r="D259" s="107">
        <v>41886</v>
      </c>
      <c r="E259" s="107">
        <v>41901</v>
      </c>
      <c r="F259" s="108">
        <v>41911</v>
      </c>
      <c r="G259" s="109">
        <v>7500</v>
      </c>
      <c r="H259" s="109">
        <v>5.21</v>
      </c>
      <c r="I259" s="109">
        <v>0</v>
      </c>
      <c r="J259" s="109">
        <f t="shared" si="3"/>
        <v>7505.21</v>
      </c>
    </row>
    <row r="260" spans="1:10" s="102" customFormat="1" ht="18" customHeight="1" x14ac:dyDescent="0.2">
      <c r="A260" s="106" t="s">
        <v>43</v>
      </c>
      <c r="B260" s="106" t="s">
        <v>13</v>
      </c>
      <c r="C260" s="107">
        <v>9580</v>
      </c>
      <c r="D260" s="107">
        <v>42444</v>
      </c>
      <c r="E260" s="107">
        <v>42447</v>
      </c>
      <c r="F260" s="108">
        <v>42458</v>
      </c>
      <c r="G260" s="109">
        <v>2250</v>
      </c>
      <c r="H260" s="109">
        <v>0.86</v>
      </c>
      <c r="I260" s="109">
        <v>0</v>
      </c>
      <c r="J260" s="109">
        <f t="shared" si="3"/>
        <v>2250.86</v>
      </c>
    </row>
    <row r="261" spans="1:10" s="102" customFormat="1" ht="18" customHeight="1" x14ac:dyDescent="0.2">
      <c r="A261" s="106" t="s">
        <v>43</v>
      </c>
      <c r="B261" s="106" t="s">
        <v>17</v>
      </c>
      <c r="C261" s="107">
        <v>12242</v>
      </c>
      <c r="D261" s="107">
        <v>42489</v>
      </c>
      <c r="E261" s="107">
        <v>42527</v>
      </c>
      <c r="F261" s="108">
        <v>42541</v>
      </c>
      <c r="G261" s="109">
        <v>5000</v>
      </c>
      <c r="H261" s="109">
        <v>7.12</v>
      </c>
      <c r="I261" s="109">
        <v>0</v>
      </c>
      <c r="J261" s="109">
        <f t="shared" si="3"/>
        <v>5007.12</v>
      </c>
    </row>
    <row r="262" spans="1:10" s="102" customFormat="1" ht="18" customHeight="1" x14ac:dyDescent="0.2">
      <c r="A262" s="106" t="s">
        <v>43</v>
      </c>
      <c r="B262" s="106" t="s">
        <v>13</v>
      </c>
      <c r="C262" s="107">
        <v>8888</v>
      </c>
      <c r="D262" s="107">
        <v>41935</v>
      </c>
      <c r="E262" s="107">
        <v>41940</v>
      </c>
      <c r="F262" s="108">
        <v>41974</v>
      </c>
      <c r="G262" s="109">
        <v>6250</v>
      </c>
      <c r="H262" s="109">
        <v>6.77</v>
      </c>
      <c r="I262" s="109">
        <v>0</v>
      </c>
      <c r="J262" s="109">
        <f t="shared" ref="J262:J325" si="4">+G262+H262+I262</f>
        <v>6256.77</v>
      </c>
    </row>
    <row r="263" spans="1:10" s="102" customFormat="1" ht="18" customHeight="1" x14ac:dyDescent="0.2">
      <c r="A263" s="106" t="s">
        <v>40</v>
      </c>
      <c r="B263" s="106" t="s">
        <v>17</v>
      </c>
      <c r="C263" s="107">
        <v>34068</v>
      </c>
      <c r="D263" s="107">
        <v>41974</v>
      </c>
      <c r="E263" s="107">
        <v>41992</v>
      </c>
      <c r="F263" s="108">
        <v>42017</v>
      </c>
      <c r="G263" s="109">
        <v>10000</v>
      </c>
      <c r="H263" s="109">
        <f>5.97+5.97</f>
        <v>11.94</v>
      </c>
      <c r="I263" s="109">
        <v>0</v>
      </c>
      <c r="J263" s="109">
        <f t="shared" si="4"/>
        <v>10011.94</v>
      </c>
    </row>
    <row r="264" spans="1:10" s="102" customFormat="1" ht="18" customHeight="1" x14ac:dyDescent="0.2">
      <c r="A264" s="106" t="s">
        <v>43</v>
      </c>
      <c r="B264" s="106" t="s">
        <v>13</v>
      </c>
      <c r="C264" s="107">
        <v>19876</v>
      </c>
      <c r="D264" s="107">
        <v>42885</v>
      </c>
      <c r="E264" s="107">
        <v>42887</v>
      </c>
      <c r="F264" s="108">
        <v>42898</v>
      </c>
      <c r="G264" s="109">
        <v>41000</v>
      </c>
      <c r="H264" s="109">
        <v>14.6</v>
      </c>
      <c r="I264" s="109">
        <v>0</v>
      </c>
      <c r="J264" s="109">
        <f t="shared" si="4"/>
        <v>41014.6</v>
      </c>
    </row>
    <row r="265" spans="1:10" s="102" customFormat="1" ht="18" customHeight="1" x14ac:dyDescent="0.2">
      <c r="A265" s="106" t="s">
        <v>35</v>
      </c>
      <c r="B265" s="106" t="s">
        <v>13</v>
      </c>
      <c r="C265" s="107">
        <v>19876</v>
      </c>
      <c r="D265" s="107">
        <v>42885</v>
      </c>
      <c r="E265" s="107">
        <v>42887</v>
      </c>
      <c r="F265" s="108">
        <v>42898</v>
      </c>
      <c r="G265" s="109">
        <v>41000</v>
      </c>
      <c r="H265" s="109">
        <v>14.6</v>
      </c>
      <c r="I265" s="109">
        <v>0</v>
      </c>
      <c r="J265" s="109">
        <f t="shared" si="4"/>
        <v>41014.6</v>
      </c>
    </row>
    <row r="266" spans="1:10" s="102" customFormat="1" ht="18" customHeight="1" x14ac:dyDescent="0.2">
      <c r="A266" s="106" t="s">
        <v>39</v>
      </c>
      <c r="B266" s="106" t="s">
        <v>13</v>
      </c>
      <c r="C266" s="107">
        <v>19876</v>
      </c>
      <c r="D266" s="107">
        <v>42885</v>
      </c>
      <c r="E266" s="107">
        <v>42887</v>
      </c>
      <c r="F266" s="108">
        <v>42898</v>
      </c>
      <c r="G266" s="109">
        <v>123000</v>
      </c>
      <c r="H266" s="109">
        <v>43.81</v>
      </c>
      <c r="I266" s="109">
        <v>0</v>
      </c>
      <c r="J266" s="109">
        <f t="shared" si="4"/>
        <v>123043.81</v>
      </c>
    </row>
    <row r="267" spans="1:10" s="102" customFormat="1" ht="18" customHeight="1" x14ac:dyDescent="0.2">
      <c r="A267" s="106" t="s">
        <v>43</v>
      </c>
      <c r="B267" s="106" t="s">
        <v>13</v>
      </c>
      <c r="C267" s="107">
        <v>13022</v>
      </c>
      <c r="D267" s="107">
        <v>43157</v>
      </c>
      <c r="E267" s="107">
        <v>43165</v>
      </c>
      <c r="F267" s="108">
        <v>43174</v>
      </c>
      <c r="G267" s="109">
        <v>12750</v>
      </c>
      <c r="H267" s="109">
        <v>5.94</v>
      </c>
      <c r="I267" s="109">
        <v>0</v>
      </c>
      <c r="J267" s="109">
        <f t="shared" si="4"/>
        <v>12755.94</v>
      </c>
    </row>
    <row r="268" spans="1:10" s="102" customFormat="1" ht="18" customHeight="1" x14ac:dyDescent="0.2">
      <c r="A268" s="106" t="s">
        <v>43</v>
      </c>
      <c r="B268" s="106" t="s">
        <v>13</v>
      </c>
      <c r="C268" s="107">
        <v>11849</v>
      </c>
      <c r="D268" s="107">
        <v>42673</v>
      </c>
      <c r="E268" s="107">
        <v>42678</v>
      </c>
      <c r="F268" s="108">
        <v>42689</v>
      </c>
      <c r="G268" s="109">
        <v>7250</v>
      </c>
      <c r="H268" s="109">
        <v>3.18</v>
      </c>
      <c r="I268" s="109">
        <v>0</v>
      </c>
      <c r="J268" s="109">
        <f t="shared" si="4"/>
        <v>7253.18</v>
      </c>
    </row>
    <row r="269" spans="1:10" s="102" customFormat="1" ht="18" customHeight="1" x14ac:dyDescent="0.2">
      <c r="A269" s="106" t="s">
        <v>43</v>
      </c>
      <c r="B269" s="106" t="s">
        <v>17</v>
      </c>
      <c r="C269" s="107">
        <v>9413</v>
      </c>
      <c r="D269" s="107">
        <v>42690</v>
      </c>
      <c r="E269" s="107">
        <v>42705</v>
      </c>
      <c r="F269" s="108">
        <v>42753</v>
      </c>
      <c r="G269" s="109">
        <v>5000</v>
      </c>
      <c r="H269" s="109">
        <v>8.64</v>
      </c>
      <c r="I269" s="109">
        <v>0</v>
      </c>
      <c r="J269" s="109">
        <f t="shared" si="4"/>
        <v>5008.6400000000003</v>
      </c>
    </row>
    <row r="270" spans="1:10" s="102" customFormat="1" ht="18" customHeight="1" x14ac:dyDescent="0.2">
      <c r="A270" s="106" t="s">
        <v>43</v>
      </c>
      <c r="B270" s="106" t="s">
        <v>13</v>
      </c>
      <c r="C270" s="107">
        <v>9060</v>
      </c>
      <c r="D270" s="107">
        <v>42383</v>
      </c>
      <c r="E270" s="107">
        <v>42389</v>
      </c>
      <c r="F270" s="108">
        <v>42401</v>
      </c>
      <c r="G270" s="109">
        <v>7250</v>
      </c>
      <c r="H270" s="109">
        <v>3.63</v>
      </c>
      <c r="I270" s="109">
        <v>0</v>
      </c>
      <c r="J270" s="109">
        <f t="shared" si="4"/>
        <v>7253.63</v>
      </c>
    </row>
    <row r="271" spans="1:10" s="102" customFormat="1" ht="18" customHeight="1" x14ac:dyDescent="0.2">
      <c r="A271" s="106" t="s">
        <v>43</v>
      </c>
      <c r="B271" s="106" t="s">
        <v>17</v>
      </c>
      <c r="C271" s="107">
        <v>13179</v>
      </c>
      <c r="D271" s="107">
        <v>43004</v>
      </c>
      <c r="E271" s="107">
        <v>43011</v>
      </c>
      <c r="F271" s="108">
        <v>43032</v>
      </c>
      <c r="G271" s="109">
        <v>12000</v>
      </c>
      <c r="H271" s="109">
        <v>9.2100000000000009</v>
      </c>
      <c r="I271" s="109">
        <v>0</v>
      </c>
      <c r="J271" s="109">
        <f t="shared" si="4"/>
        <v>12009.21</v>
      </c>
    </row>
    <row r="272" spans="1:10" s="102" customFormat="1" ht="18" customHeight="1" x14ac:dyDescent="0.2">
      <c r="A272" s="106" t="s">
        <v>43</v>
      </c>
      <c r="B272" s="106" t="s">
        <v>13</v>
      </c>
      <c r="C272" s="107">
        <v>15173</v>
      </c>
      <c r="D272" s="107">
        <v>42639</v>
      </c>
      <c r="E272" s="107">
        <v>42660</v>
      </c>
      <c r="F272" s="108">
        <v>42667</v>
      </c>
      <c r="G272" s="109">
        <v>10750</v>
      </c>
      <c r="H272" s="109">
        <v>8.25</v>
      </c>
      <c r="I272" s="109">
        <v>0</v>
      </c>
      <c r="J272" s="109">
        <f t="shared" si="4"/>
        <v>10758.25</v>
      </c>
    </row>
    <row r="273" spans="1:10" s="102" customFormat="1" ht="18" customHeight="1" x14ac:dyDescent="0.2">
      <c r="A273" s="106" t="s">
        <v>43</v>
      </c>
      <c r="B273" s="106" t="s">
        <v>17</v>
      </c>
      <c r="C273" s="107">
        <v>16001</v>
      </c>
      <c r="D273" s="107">
        <v>43161</v>
      </c>
      <c r="E273" s="107">
        <v>43165</v>
      </c>
      <c r="F273" s="108">
        <v>43188</v>
      </c>
      <c r="G273" s="109">
        <v>4750</v>
      </c>
      <c r="H273" s="109">
        <v>3.51</v>
      </c>
      <c r="I273" s="109">
        <v>0</v>
      </c>
      <c r="J273" s="109">
        <f t="shared" si="4"/>
        <v>4753.51</v>
      </c>
    </row>
    <row r="274" spans="1:10" s="102" customFormat="1" ht="18" customHeight="1" x14ac:dyDescent="0.2">
      <c r="A274" s="106" t="s">
        <v>43</v>
      </c>
      <c r="B274" s="106" t="s">
        <v>13</v>
      </c>
      <c r="C274" s="107">
        <v>11580</v>
      </c>
      <c r="D274" s="107">
        <v>43207</v>
      </c>
      <c r="E274" s="107">
        <v>43220</v>
      </c>
      <c r="F274" s="108">
        <v>43251</v>
      </c>
      <c r="G274" s="109">
        <v>8500</v>
      </c>
      <c r="H274" s="109">
        <v>10.25</v>
      </c>
      <c r="I274" s="109">
        <v>0</v>
      </c>
      <c r="J274" s="109">
        <f t="shared" si="4"/>
        <v>8510.25</v>
      </c>
    </row>
    <row r="275" spans="1:10" s="102" customFormat="1" ht="18" customHeight="1" x14ac:dyDescent="0.2">
      <c r="A275" s="106" t="s">
        <v>43</v>
      </c>
      <c r="B275" s="106" t="s">
        <v>13</v>
      </c>
      <c r="C275" s="107">
        <v>13104</v>
      </c>
      <c r="D275" s="107">
        <v>43158</v>
      </c>
      <c r="E275" s="107">
        <v>43164</v>
      </c>
      <c r="F275" s="108">
        <v>43179</v>
      </c>
      <c r="G275" s="109">
        <v>8500</v>
      </c>
      <c r="H275" s="109">
        <v>4.8899999999999997</v>
      </c>
      <c r="I275" s="109">
        <v>0</v>
      </c>
      <c r="J275" s="109">
        <f t="shared" si="4"/>
        <v>8504.89</v>
      </c>
    </row>
    <row r="276" spans="1:10" s="102" customFormat="1" ht="18" customHeight="1" x14ac:dyDescent="0.2">
      <c r="A276" s="106" t="s">
        <v>43</v>
      </c>
      <c r="B276" s="106" t="s">
        <v>13</v>
      </c>
      <c r="C276" s="107">
        <v>9740</v>
      </c>
      <c r="D276" s="107">
        <v>43284</v>
      </c>
      <c r="E276" s="107">
        <v>43294</v>
      </c>
      <c r="F276" s="108">
        <v>43307</v>
      </c>
      <c r="G276" s="109">
        <v>5750</v>
      </c>
      <c r="H276" s="109">
        <v>3.62</v>
      </c>
      <c r="I276" s="109">
        <v>0</v>
      </c>
      <c r="J276" s="109">
        <f t="shared" si="4"/>
        <v>5753.62</v>
      </c>
    </row>
    <row r="277" spans="1:10" s="102" customFormat="1" ht="18" customHeight="1" x14ac:dyDescent="0.2">
      <c r="A277" s="106" t="s">
        <v>43</v>
      </c>
      <c r="B277" s="106" t="s">
        <v>13</v>
      </c>
      <c r="C277" s="107">
        <v>12967</v>
      </c>
      <c r="D277" s="107">
        <v>42877</v>
      </c>
      <c r="E277" s="107">
        <v>42887</v>
      </c>
      <c r="F277" s="108">
        <v>42915</v>
      </c>
      <c r="G277" s="109">
        <v>8500</v>
      </c>
      <c r="H277" s="109">
        <v>8.85</v>
      </c>
      <c r="I277" s="109">
        <v>0</v>
      </c>
      <c r="J277" s="109">
        <f t="shared" si="4"/>
        <v>8508.85</v>
      </c>
    </row>
    <row r="278" spans="1:10" s="102" customFormat="1" ht="18" customHeight="1" x14ac:dyDescent="0.2">
      <c r="A278" s="106" t="s">
        <v>43</v>
      </c>
      <c r="B278" s="106" t="s">
        <v>17</v>
      </c>
      <c r="C278" s="107">
        <v>12062</v>
      </c>
      <c r="D278" s="107">
        <v>42679</v>
      </c>
      <c r="E278" s="107">
        <v>42682</v>
      </c>
      <c r="F278" s="108">
        <v>42692</v>
      </c>
      <c r="G278" s="109">
        <v>11000</v>
      </c>
      <c r="H278" s="109">
        <v>3.92</v>
      </c>
      <c r="I278" s="109">
        <v>0</v>
      </c>
      <c r="J278" s="109">
        <f t="shared" si="4"/>
        <v>11003.92</v>
      </c>
    </row>
    <row r="279" spans="1:10" s="102" customFormat="1" ht="18" customHeight="1" x14ac:dyDescent="0.2">
      <c r="A279" s="106" t="s">
        <v>43</v>
      </c>
      <c r="B279" s="106" t="s">
        <v>17</v>
      </c>
      <c r="C279" s="107">
        <v>10154</v>
      </c>
      <c r="D279" s="107">
        <v>42828</v>
      </c>
      <c r="E279" s="107">
        <v>42865</v>
      </c>
      <c r="F279" s="108">
        <v>42888</v>
      </c>
      <c r="G279" s="109">
        <v>8500</v>
      </c>
      <c r="H279" s="109">
        <v>13.96</v>
      </c>
      <c r="I279" s="109">
        <v>0</v>
      </c>
      <c r="J279" s="109">
        <f t="shared" si="4"/>
        <v>8513.9599999999991</v>
      </c>
    </row>
    <row r="280" spans="1:10" s="102" customFormat="1" ht="18" customHeight="1" x14ac:dyDescent="0.2">
      <c r="A280" s="106" t="s">
        <v>43</v>
      </c>
      <c r="B280" s="106" t="s">
        <v>17</v>
      </c>
      <c r="C280" s="107">
        <v>17406</v>
      </c>
      <c r="D280" s="107">
        <v>43008</v>
      </c>
      <c r="E280" s="107">
        <v>43054</v>
      </c>
      <c r="F280" s="108">
        <v>43090</v>
      </c>
      <c r="G280" s="109">
        <v>19500</v>
      </c>
      <c r="H280" s="109">
        <v>43.81</v>
      </c>
      <c r="I280" s="109">
        <v>0</v>
      </c>
      <c r="J280" s="109">
        <f t="shared" si="4"/>
        <v>19543.810000000001</v>
      </c>
    </row>
    <row r="281" spans="1:10" s="102" customFormat="1" ht="18" customHeight="1" x14ac:dyDescent="0.2">
      <c r="A281" s="106" t="s">
        <v>31</v>
      </c>
      <c r="B281" s="106" t="s">
        <v>13</v>
      </c>
      <c r="C281" s="107">
        <v>22982</v>
      </c>
      <c r="D281" s="107">
        <v>43282</v>
      </c>
      <c r="E281" s="107">
        <v>43297</v>
      </c>
      <c r="F281" s="108">
        <v>43312</v>
      </c>
      <c r="G281" s="109">
        <v>106000</v>
      </c>
      <c r="H281" s="109">
        <v>87.12</v>
      </c>
      <c r="I281" s="109">
        <v>0</v>
      </c>
      <c r="J281" s="109">
        <f t="shared" si="4"/>
        <v>106087.12</v>
      </c>
    </row>
    <row r="282" spans="1:10" s="102" customFormat="1" ht="18" customHeight="1" x14ac:dyDescent="0.2">
      <c r="A282" s="106" t="s">
        <v>37</v>
      </c>
      <c r="B282" s="106" t="s">
        <v>13</v>
      </c>
      <c r="C282" s="107">
        <v>22982</v>
      </c>
      <c r="D282" s="107">
        <v>43282</v>
      </c>
      <c r="E282" s="107">
        <v>43311</v>
      </c>
      <c r="F282" s="108">
        <v>43312</v>
      </c>
      <c r="G282" s="109">
        <v>10000</v>
      </c>
      <c r="H282" s="109">
        <v>8.2200000000000006</v>
      </c>
      <c r="I282" s="109">
        <v>0</v>
      </c>
      <c r="J282" s="109">
        <f t="shared" si="4"/>
        <v>10008.219999999999</v>
      </c>
    </row>
    <row r="283" spans="1:10" s="102" customFormat="1" ht="18" customHeight="1" x14ac:dyDescent="0.2">
      <c r="A283" s="106" t="s">
        <v>34</v>
      </c>
      <c r="B283" s="106" t="s">
        <v>13</v>
      </c>
      <c r="C283" s="107">
        <v>22982</v>
      </c>
      <c r="D283" s="107">
        <v>43282</v>
      </c>
      <c r="E283" s="107">
        <v>43297</v>
      </c>
      <c r="F283" s="108">
        <v>43312</v>
      </c>
      <c r="G283" s="109">
        <v>106000</v>
      </c>
      <c r="H283" s="109">
        <v>87.12</v>
      </c>
      <c r="I283" s="109">
        <v>0</v>
      </c>
      <c r="J283" s="109">
        <f t="shared" si="4"/>
        <v>106087.12</v>
      </c>
    </row>
    <row r="284" spans="1:10" s="102" customFormat="1" ht="18" customHeight="1" x14ac:dyDescent="0.2">
      <c r="A284" s="106" t="s">
        <v>43</v>
      </c>
      <c r="B284" s="106" t="s">
        <v>13</v>
      </c>
      <c r="C284" s="107">
        <v>17138</v>
      </c>
      <c r="D284" s="107">
        <v>43077</v>
      </c>
      <c r="E284" s="107">
        <v>43082</v>
      </c>
      <c r="F284" s="108">
        <v>43130</v>
      </c>
      <c r="G284" s="109">
        <v>7250</v>
      </c>
      <c r="H284" s="109">
        <v>10.53</v>
      </c>
      <c r="I284" s="109">
        <v>0</v>
      </c>
      <c r="J284" s="109">
        <f t="shared" si="4"/>
        <v>7260.53</v>
      </c>
    </row>
    <row r="285" spans="1:10" s="102" customFormat="1" ht="18" customHeight="1" x14ac:dyDescent="0.2">
      <c r="A285" s="106" t="s">
        <v>43</v>
      </c>
      <c r="B285" s="106" t="s">
        <v>13</v>
      </c>
      <c r="C285" s="107">
        <v>12400</v>
      </c>
      <c r="D285" s="107">
        <v>43137</v>
      </c>
      <c r="E285" s="107">
        <v>43146</v>
      </c>
      <c r="F285" s="108">
        <v>43154</v>
      </c>
      <c r="G285" s="109">
        <v>8000</v>
      </c>
      <c r="H285" s="109">
        <v>3.73</v>
      </c>
      <c r="I285" s="109">
        <v>0</v>
      </c>
      <c r="J285" s="109">
        <f t="shared" si="4"/>
        <v>8003.73</v>
      </c>
    </row>
    <row r="286" spans="1:10" s="102" customFormat="1" ht="18" customHeight="1" x14ac:dyDescent="0.2">
      <c r="A286" s="106" t="s">
        <v>43</v>
      </c>
      <c r="B286" s="106" t="s">
        <v>17</v>
      </c>
      <c r="C286" s="107">
        <v>14186</v>
      </c>
      <c r="D286" s="107">
        <v>42622</v>
      </c>
      <c r="E286" s="107">
        <v>42632</v>
      </c>
      <c r="F286" s="108">
        <v>42647</v>
      </c>
      <c r="G286" s="109">
        <v>9500</v>
      </c>
      <c r="H286" s="109">
        <v>6.51</v>
      </c>
      <c r="I286" s="109">
        <v>0</v>
      </c>
      <c r="J286" s="109">
        <f t="shared" si="4"/>
        <v>9506.51</v>
      </c>
    </row>
    <row r="287" spans="1:10" s="102" customFormat="1" ht="18" customHeight="1" x14ac:dyDescent="0.2">
      <c r="A287" s="106" t="s">
        <v>31</v>
      </c>
      <c r="B287" s="106" t="s">
        <v>17</v>
      </c>
      <c r="C287" s="107">
        <v>23035</v>
      </c>
      <c r="D287" s="107">
        <v>43179</v>
      </c>
      <c r="E287" s="107">
        <v>43208</v>
      </c>
      <c r="F287" s="108">
        <v>43634</v>
      </c>
      <c r="G287" s="109">
        <v>49000</v>
      </c>
      <c r="H287" s="109">
        <v>363.81</v>
      </c>
      <c r="I287" s="109">
        <v>0</v>
      </c>
      <c r="J287" s="109">
        <f t="shared" si="4"/>
        <v>49363.81</v>
      </c>
    </row>
    <row r="288" spans="1:10" s="102" customFormat="1" ht="18" customHeight="1" x14ac:dyDescent="0.2">
      <c r="A288" s="106" t="s">
        <v>43</v>
      </c>
      <c r="B288" s="106" t="s">
        <v>13</v>
      </c>
      <c r="C288" s="107">
        <v>20144</v>
      </c>
      <c r="D288" s="107">
        <v>42488</v>
      </c>
      <c r="E288" s="107">
        <v>42493</v>
      </c>
      <c r="F288" s="108">
        <v>42628</v>
      </c>
      <c r="G288" s="109">
        <v>57000</v>
      </c>
      <c r="H288" s="109">
        <v>29.67</v>
      </c>
      <c r="I288" s="109">
        <v>0</v>
      </c>
      <c r="J288" s="109">
        <f t="shared" si="4"/>
        <v>57029.67</v>
      </c>
    </row>
    <row r="289" spans="1:10" s="102" customFormat="1" ht="18" customHeight="1" x14ac:dyDescent="0.2">
      <c r="A289" s="106" t="s">
        <v>43</v>
      </c>
      <c r="B289" s="106" t="s">
        <v>13</v>
      </c>
      <c r="C289" s="107">
        <v>10081</v>
      </c>
      <c r="D289" s="107">
        <v>41762</v>
      </c>
      <c r="E289" s="107">
        <v>41765</v>
      </c>
      <c r="F289" s="108">
        <v>41772</v>
      </c>
      <c r="G289" s="109">
        <v>6500</v>
      </c>
      <c r="H289" s="109">
        <v>1.81</v>
      </c>
      <c r="I289" s="109">
        <v>0</v>
      </c>
      <c r="J289" s="109">
        <f t="shared" si="4"/>
        <v>6501.81</v>
      </c>
    </row>
    <row r="290" spans="1:10" s="102" customFormat="1" ht="18" customHeight="1" x14ac:dyDescent="0.2">
      <c r="A290" s="106" t="s">
        <v>43</v>
      </c>
      <c r="B290" s="106" t="s">
        <v>17</v>
      </c>
      <c r="C290" s="107">
        <v>8637</v>
      </c>
      <c r="D290" s="107">
        <v>41877</v>
      </c>
      <c r="E290" s="107">
        <v>41922</v>
      </c>
      <c r="F290" s="108">
        <v>41967</v>
      </c>
      <c r="G290" s="109">
        <v>3500</v>
      </c>
      <c r="H290" s="109">
        <v>8.75</v>
      </c>
      <c r="I290" s="109">
        <v>0</v>
      </c>
      <c r="J290" s="109">
        <f t="shared" si="4"/>
        <v>3508.75</v>
      </c>
    </row>
    <row r="291" spans="1:10" s="102" customFormat="1" ht="18" customHeight="1" x14ac:dyDescent="0.2">
      <c r="A291" s="106" t="s">
        <v>43</v>
      </c>
      <c r="B291" s="106" t="s">
        <v>13</v>
      </c>
      <c r="C291" s="107">
        <v>12462</v>
      </c>
      <c r="D291" s="107">
        <v>41908</v>
      </c>
      <c r="E291" s="107">
        <v>41919</v>
      </c>
      <c r="F291" s="108">
        <v>41939</v>
      </c>
      <c r="G291" s="109">
        <v>12500</v>
      </c>
      <c r="H291" s="109">
        <v>10.76</v>
      </c>
      <c r="I291" s="109">
        <v>0</v>
      </c>
      <c r="J291" s="109">
        <f t="shared" si="4"/>
        <v>12510.76</v>
      </c>
    </row>
    <row r="292" spans="1:10" s="102" customFormat="1" ht="18" customHeight="1" x14ac:dyDescent="0.2">
      <c r="A292" s="106" t="s">
        <v>31</v>
      </c>
      <c r="B292" s="106" t="s">
        <v>13</v>
      </c>
      <c r="C292" s="107">
        <v>15541</v>
      </c>
      <c r="D292" s="107">
        <v>42783</v>
      </c>
      <c r="E292" s="107">
        <v>42797</v>
      </c>
      <c r="F292" s="108">
        <v>42825</v>
      </c>
      <c r="G292" s="109">
        <v>1750</v>
      </c>
      <c r="H292" s="109">
        <v>2.0099999999999998</v>
      </c>
      <c r="I292" s="109">
        <v>0</v>
      </c>
      <c r="J292" s="109">
        <f t="shared" si="4"/>
        <v>1752.01</v>
      </c>
    </row>
    <row r="293" spans="1:10" s="102" customFormat="1" ht="18" customHeight="1" x14ac:dyDescent="0.2">
      <c r="A293" s="106" t="s">
        <v>43</v>
      </c>
      <c r="B293" s="106" t="s">
        <v>17</v>
      </c>
      <c r="C293" s="107">
        <v>5445</v>
      </c>
      <c r="D293" s="107">
        <v>42869</v>
      </c>
      <c r="E293" s="107">
        <v>42885</v>
      </c>
      <c r="F293" s="108">
        <v>42928</v>
      </c>
      <c r="G293" s="109">
        <v>1250</v>
      </c>
      <c r="H293" s="109">
        <v>2.0099999999999998</v>
      </c>
      <c r="I293" s="109">
        <v>0</v>
      </c>
      <c r="J293" s="109">
        <f t="shared" si="4"/>
        <v>1252.01</v>
      </c>
    </row>
    <row r="294" spans="1:10" s="102" customFormat="1" ht="18" customHeight="1" x14ac:dyDescent="0.2">
      <c r="A294" s="106" t="s">
        <v>43</v>
      </c>
      <c r="B294" s="106" t="s">
        <v>17</v>
      </c>
      <c r="C294" s="107">
        <v>8501</v>
      </c>
      <c r="D294" s="107">
        <v>43195</v>
      </c>
      <c r="E294" s="107">
        <v>43224</v>
      </c>
      <c r="F294" s="108">
        <v>43293</v>
      </c>
      <c r="G294" s="109">
        <v>6750</v>
      </c>
      <c r="H294" s="109">
        <v>18.12</v>
      </c>
      <c r="I294" s="109">
        <v>0</v>
      </c>
      <c r="J294" s="109">
        <f t="shared" si="4"/>
        <v>6768.12</v>
      </c>
    </row>
    <row r="295" spans="1:10" s="102" customFormat="1" ht="18" customHeight="1" x14ac:dyDescent="0.2">
      <c r="A295" s="106" t="s">
        <v>43</v>
      </c>
      <c r="B295" s="106" t="s">
        <v>13</v>
      </c>
      <c r="C295" s="107">
        <v>16976</v>
      </c>
      <c r="D295" s="107">
        <v>43279</v>
      </c>
      <c r="E295" s="107">
        <v>43308</v>
      </c>
      <c r="F295" s="108">
        <v>43339</v>
      </c>
      <c r="G295" s="109">
        <v>14500</v>
      </c>
      <c r="H295" s="109">
        <v>23.84</v>
      </c>
      <c r="I295" s="109">
        <v>0</v>
      </c>
      <c r="J295" s="109">
        <f t="shared" si="4"/>
        <v>14523.84</v>
      </c>
    </row>
    <row r="296" spans="1:10" s="102" customFormat="1" ht="18" customHeight="1" x14ac:dyDescent="0.2">
      <c r="A296" s="106" t="s">
        <v>43</v>
      </c>
      <c r="B296" s="106" t="s">
        <v>13</v>
      </c>
      <c r="C296" s="107">
        <v>15457</v>
      </c>
      <c r="D296" s="107">
        <v>43319</v>
      </c>
      <c r="E296" s="107">
        <v>43333</v>
      </c>
      <c r="F296" s="108">
        <v>43355</v>
      </c>
      <c r="G296" s="109">
        <v>14500</v>
      </c>
      <c r="H296" s="109">
        <v>14.3</v>
      </c>
      <c r="I296" s="109">
        <v>0</v>
      </c>
      <c r="J296" s="109">
        <f t="shared" si="4"/>
        <v>14514.3</v>
      </c>
    </row>
    <row r="297" spans="1:10" s="102" customFormat="1" ht="18" customHeight="1" x14ac:dyDescent="0.2">
      <c r="A297" s="106" t="s">
        <v>43</v>
      </c>
      <c r="B297" s="106" t="s">
        <v>13</v>
      </c>
      <c r="C297" s="107">
        <v>12769</v>
      </c>
      <c r="D297" s="107">
        <v>43169</v>
      </c>
      <c r="E297" s="107">
        <v>43174</v>
      </c>
      <c r="F297" s="108">
        <v>43189</v>
      </c>
      <c r="G297" s="109">
        <v>10250</v>
      </c>
      <c r="H297" s="109">
        <v>5.62</v>
      </c>
      <c r="I297" s="109">
        <v>0</v>
      </c>
      <c r="J297" s="109">
        <f t="shared" si="4"/>
        <v>10255.620000000001</v>
      </c>
    </row>
    <row r="298" spans="1:10" s="102" customFormat="1" ht="18" customHeight="1" x14ac:dyDescent="0.2">
      <c r="A298" s="106" t="s">
        <v>40</v>
      </c>
      <c r="B298" s="106" t="s">
        <v>17</v>
      </c>
      <c r="C298" s="107">
        <v>38176</v>
      </c>
      <c r="D298" s="107">
        <v>42773</v>
      </c>
      <c r="E298" s="107">
        <v>42832</v>
      </c>
      <c r="F298" s="108">
        <v>42832</v>
      </c>
      <c r="G298" s="109">
        <v>10000</v>
      </c>
      <c r="H298" s="109">
        <v>16.16</v>
      </c>
      <c r="I298" s="109">
        <v>0</v>
      </c>
      <c r="J298" s="109">
        <f t="shared" si="4"/>
        <v>10016.16</v>
      </c>
    </row>
    <row r="299" spans="1:10" s="102" customFormat="1" ht="18" customHeight="1" x14ac:dyDescent="0.2">
      <c r="A299" s="106" t="s">
        <v>43</v>
      </c>
      <c r="B299" s="106" t="s">
        <v>17</v>
      </c>
      <c r="C299" s="107">
        <v>13993</v>
      </c>
      <c r="D299" s="107">
        <v>42360</v>
      </c>
      <c r="E299" s="107">
        <v>42369</v>
      </c>
      <c r="F299" s="108">
        <v>42396</v>
      </c>
      <c r="G299" s="109">
        <v>9000</v>
      </c>
      <c r="H299" s="109">
        <v>9</v>
      </c>
      <c r="I299" s="109">
        <v>0</v>
      </c>
      <c r="J299" s="109">
        <f t="shared" si="4"/>
        <v>9009</v>
      </c>
    </row>
    <row r="300" spans="1:10" s="102" customFormat="1" ht="18" customHeight="1" x14ac:dyDescent="0.2">
      <c r="A300" s="106" t="s">
        <v>43</v>
      </c>
      <c r="B300" s="106" t="s">
        <v>13</v>
      </c>
      <c r="C300" s="107">
        <v>16813</v>
      </c>
      <c r="D300" s="107">
        <v>42739</v>
      </c>
      <c r="E300" s="107">
        <v>42754</v>
      </c>
      <c r="F300" s="108">
        <v>42762</v>
      </c>
      <c r="G300" s="109">
        <v>7500</v>
      </c>
      <c r="H300" s="109">
        <v>4.7300000000000004</v>
      </c>
      <c r="I300" s="109">
        <v>0</v>
      </c>
      <c r="J300" s="109">
        <f t="shared" si="4"/>
        <v>7504.73</v>
      </c>
    </row>
    <row r="301" spans="1:10" s="102" customFormat="1" ht="18" customHeight="1" x14ac:dyDescent="0.2">
      <c r="A301" s="106" t="s">
        <v>37</v>
      </c>
      <c r="B301" s="106" t="s">
        <v>13</v>
      </c>
      <c r="C301" s="107">
        <v>24854</v>
      </c>
      <c r="D301" s="107">
        <v>42596</v>
      </c>
      <c r="E301" s="107">
        <v>42611</v>
      </c>
      <c r="F301" s="108">
        <v>42611</v>
      </c>
      <c r="G301" s="109">
        <v>20000</v>
      </c>
      <c r="H301" s="109">
        <v>8.2200000000000006</v>
      </c>
      <c r="I301" s="109">
        <v>0</v>
      </c>
      <c r="J301" s="109">
        <f t="shared" si="4"/>
        <v>20008.22</v>
      </c>
    </row>
    <row r="302" spans="1:10" s="102" customFormat="1" ht="18" customHeight="1" x14ac:dyDescent="0.2">
      <c r="A302" s="106" t="s">
        <v>31</v>
      </c>
      <c r="B302" s="106" t="s">
        <v>13</v>
      </c>
      <c r="C302" s="107">
        <v>15926</v>
      </c>
      <c r="D302" s="107">
        <v>42795</v>
      </c>
      <c r="E302" s="107">
        <v>42808</v>
      </c>
      <c r="F302" s="108">
        <v>42885</v>
      </c>
      <c r="G302" s="109">
        <v>3250</v>
      </c>
      <c r="H302" s="109">
        <v>8.01</v>
      </c>
      <c r="I302" s="109">
        <v>0</v>
      </c>
      <c r="J302" s="109">
        <f t="shared" si="4"/>
        <v>3258.01</v>
      </c>
    </row>
    <row r="303" spans="1:10" s="102" customFormat="1" ht="18" customHeight="1" x14ac:dyDescent="0.2">
      <c r="A303" s="106" t="s">
        <v>43</v>
      </c>
      <c r="B303" s="106" t="s">
        <v>13</v>
      </c>
      <c r="C303" s="107">
        <v>17494</v>
      </c>
      <c r="D303" s="107">
        <v>42716</v>
      </c>
      <c r="E303" s="107">
        <v>42726</v>
      </c>
      <c r="F303" s="108">
        <v>42733</v>
      </c>
      <c r="G303" s="109">
        <v>12000</v>
      </c>
      <c r="H303" s="109">
        <v>5.59</v>
      </c>
      <c r="I303" s="109">
        <v>0</v>
      </c>
      <c r="J303" s="109">
        <f t="shared" si="4"/>
        <v>12005.59</v>
      </c>
    </row>
    <row r="304" spans="1:10" s="102" customFormat="1" ht="18" customHeight="1" x14ac:dyDescent="0.2">
      <c r="A304" s="106" t="s">
        <v>43</v>
      </c>
      <c r="B304" s="106" t="s">
        <v>13</v>
      </c>
      <c r="C304" s="107">
        <v>15608</v>
      </c>
      <c r="D304" s="107">
        <v>41735</v>
      </c>
      <c r="E304" s="107">
        <v>41739</v>
      </c>
      <c r="F304" s="108">
        <v>41750</v>
      </c>
      <c r="G304" s="109">
        <v>9500</v>
      </c>
      <c r="H304" s="109">
        <v>3.96</v>
      </c>
      <c r="I304" s="109">
        <v>0</v>
      </c>
      <c r="J304" s="109">
        <f t="shared" si="4"/>
        <v>9503.9599999999991</v>
      </c>
    </row>
    <row r="305" spans="1:10" s="102" customFormat="1" ht="18" customHeight="1" x14ac:dyDescent="0.2">
      <c r="A305" s="106" t="s">
        <v>43</v>
      </c>
      <c r="B305" s="106" t="s">
        <v>17</v>
      </c>
      <c r="C305" s="107">
        <v>13695</v>
      </c>
      <c r="D305" s="107">
        <v>42900</v>
      </c>
      <c r="E305" s="107">
        <v>42908</v>
      </c>
      <c r="F305" s="108">
        <v>42930</v>
      </c>
      <c r="G305" s="109">
        <v>8250</v>
      </c>
      <c r="H305" s="109">
        <v>6.78</v>
      </c>
      <c r="I305" s="109">
        <v>0</v>
      </c>
      <c r="J305" s="109">
        <f t="shared" si="4"/>
        <v>8256.7800000000007</v>
      </c>
    </row>
    <row r="306" spans="1:10" s="102" customFormat="1" ht="18" customHeight="1" x14ac:dyDescent="0.2">
      <c r="A306" s="106" t="s">
        <v>43</v>
      </c>
      <c r="B306" s="106" t="s">
        <v>13</v>
      </c>
      <c r="C306" s="107">
        <v>15197</v>
      </c>
      <c r="D306" s="107">
        <v>43411</v>
      </c>
      <c r="E306" s="107">
        <v>43416</v>
      </c>
      <c r="F306" s="108">
        <v>43423</v>
      </c>
      <c r="G306" s="109">
        <v>9000</v>
      </c>
      <c r="H306" s="109">
        <v>2.96</v>
      </c>
      <c r="I306" s="109">
        <v>0</v>
      </c>
      <c r="J306" s="109">
        <f t="shared" si="4"/>
        <v>9002.9599999999991</v>
      </c>
    </row>
    <row r="307" spans="1:10" s="102" customFormat="1" ht="18" customHeight="1" x14ac:dyDescent="0.2">
      <c r="A307" s="106" t="s">
        <v>43</v>
      </c>
      <c r="B307" s="106" t="s">
        <v>17</v>
      </c>
      <c r="C307" s="107">
        <v>10956</v>
      </c>
      <c r="D307" s="107">
        <v>43170</v>
      </c>
      <c r="E307" s="107">
        <v>43173</v>
      </c>
      <c r="F307" s="108">
        <v>43220</v>
      </c>
      <c r="G307" s="109">
        <v>6750</v>
      </c>
      <c r="H307" s="109">
        <v>5.94</v>
      </c>
      <c r="I307" s="109">
        <v>0</v>
      </c>
      <c r="J307" s="109">
        <f t="shared" si="4"/>
        <v>6755.94</v>
      </c>
    </row>
    <row r="308" spans="1:10" s="102" customFormat="1" ht="18" customHeight="1" x14ac:dyDescent="0.2">
      <c r="A308" s="106" t="s">
        <v>43</v>
      </c>
      <c r="B308" s="106" t="s">
        <v>13</v>
      </c>
      <c r="C308" s="107">
        <v>11956</v>
      </c>
      <c r="D308" s="107">
        <v>41699</v>
      </c>
      <c r="E308" s="107">
        <v>41710</v>
      </c>
      <c r="F308" s="108">
        <v>41718</v>
      </c>
      <c r="G308" s="109">
        <v>8500</v>
      </c>
      <c r="H308" s="109">
        <v>4.49</v>
      </c>
      <c r="I308" s="109">
        <v>0</v>
      </c>
      <c r="J308" s="109">
        <f t="shared" si="4"/>
        <v>8504.49</v>
      </c>
    </row>
    <row r="309" spans="1:10" s="102" customFormat="1" ht="18" customHeight="1" x14ac:dyDescent="0.2">
      <c r="A309" s="106" t="s">
        <v>43</v>
      </c>
      <c r="B309" s="106" t="s">
        <v>17</v>
      </c>
      <c r="C309" s="107">
        <v>9549</v>
      </c>
      <c r="D309" s="107">
        <v>42296</v>
      </c>
      <c r="E309" s="107">
        <v>42310</v>
      </c>
      <c r="F309" s="108">
        <v>42338</v>
      </c>
      <c r="G309" s="109">
        <v>8000</v>
      </c>
      <c r="H309" s="109">
        <v>9.33</v>
      </c>
      <c r="I309" s="109">
        <v>0</v>
      </c>
      <c r="J309" s="109">
        <f t="shared" si="4"/>
        <v>8009.33</v>
      </c>
    </row>
    <row r="310" spans="1:10" s="102" customFormat="1" ht="18" customHeight="1" x14ac:dyDescent="0.2">
      <c r="A310" s="106" t="s">
        <v>31</v>
      </c>
      <c r="B310" s="106" t="s">
        <v>13</v>
      </c>
      <c r="C310" s="107">
        <v>31068</v>
      </c>
      <c r="D310" s="107">
        <v>43279</v>
      </c>
      <c r="E310" s="107">
        <v>43287</v>
      </c>
      <c r="F310" s="108">
        <v>43314</v>
      </c>
      <c r="G310" s="109">
        <v>65000</v>
      </c>
      <c r="H310" s="109">
        <v>62.33</v>
      </c>
      <c r="I310" s="109">
        <v>0</v>
      </c>
      <c r="J310" s="109">
        <f t="shared" si="4"/>
        <v>65062.33</v>
      </c>
    </row>
    <row r="311" spans="1:10" s="102" customFormat="1" ht="18" customHeight="1" x14ac:dyDescent="0.2">
      <c r="A311" s="106" t="s">
        <v>33</v>
      </c>
      <c r="B311" s="106" t="s">
        <v>13</v>
      </c>
      <c r="C311" s="107">
        <v>31068</v>
      </c>
      <c r="D311" s="107">
        <v>43279</v>
      </c>
      <c r="E311" s="107">
        <v>43287</v>
      </c>
      <c r="F311" s="108">
        <v>43314</v>
      </c>
      <c r="G311" s="109">
        <v>65000</v>
      </c>
      <c r="H311" s="109">
        <v>62.33</v>
      </c>
      <c r="I311" s="109">
        <v>0</v>
      </c>
      <c r="J311" s="109">
        <f t="shared" si="4"/>
        <v>65062.33</v>
      </c>
    </row>
    <row r="312" spans="1:10" s="102" customFormat="1" ht="18" customHeight="1" x14ac:dyDescent="0.2">
      <c r="A312" s="106" t="s">
        <v>34</v>
      </c>
      <c r="B312" s="106" t="s">
        <v>13</v>
      </c>
      <c r="C312" s="107">
        <v>31068</v>
      </c>
      <c r="D312" s="107">
        <v>43279</v>
      </c>
      <c r="E312" s="107">
        <v>43287</v>
      </c>
      <c r="F312" s="108">
        <v>43314</v>
      </c>
      <c r="G312" s="109">
        <v>195000</v>
      </c>
      <c r="H312" s="109">
        <v>186.99</v>
      </c>
      <c r="I312" s="109">
        <v>0</v>
      </c>
      <c r="J312" s="109">
        <f t="shared" si="4"/>
        <v>195186.99</v>
      </c>
    </row>
    <row r="313" spans="1:10" s="102" customFormat="1" ht="18" customHeight="1" x14ac:dyDescent="0.2">
      <c r="A313" s="106" t="s">
        <v>43</v>
      </c>
      <c r="B313" s="106" t="s">
        <v>17</v>
      </c>
      <c r="C313" s="107">
        <v>15857</v>
      </c>
      <c r="D313" s="107">
        <v>42665</v>
      </c>
      <c r="E313" s="107">
        <v>42669</v>
      </c>
      <c r="F313" s="108">
        <v>42695</v>
      </c>
      <c r="G313" s="109">
        <v>12750</v>
      </c>
      <c r="H313" s="109">
        <v>10.5</v>
      </c>
      <c r="I313" s="109">
        <v>0</v>
      </c>
      <c r="J313" s="109">
        <f t="shared" si="4"/>
        <v>12760.5</v>
      </c>
    </row>
    <row r="314" spans="1:10" s="102" customFormat="1" ht="18" customHeight="1" x14ac:dyDescent="0.2">
      <c r="A314" s="106" t="s">
        <v>43</v>
      </c>
      <c r="B314" s="106" t="s">
        <v>13</v>
      </c>
      <c r="C314" s="107">
        <v>14011</v>
      </c>
      <c r="D314" s="107">
        <v>42359</v>
      </c>
      <c r="E314" s="107">
        <v>42360</v>
      </c>
      <c r="F314" s="108">
        <v>42387</v>
      </c>
      <c r="G314" s="109">
        <v>5750</v>
      </c>
      <c r="H314" s="109">
        <v>4.4800000000000004</v>
      </c>
      <c r="I314" s="109">
        <v>0</v>
      </c>
      <c r="J314" s="109">
        <f t="shared" si="4"/>
        <v>5754.48</v>
      </c>
    </row>
    <row r="315" spans="1:10" s="102" customFormat="1" ht="18" customHeight="1" x14ac:dyDescent="0.2">
      <c r="A315" s="106" t="s">
        <v>43</v>
      </c>
      <c r="B315" s="106" t="s">
        <v>13</v>
      </c>
      <c r="C315" s="107">
        <v>18819</v>
      </c>
      <c r="D315" s="107">
        <v>42667</v>
      </c>
      <c r="E315" s="107">
        <v>42683</v>
      </c>
      <c r="F315" s="108">
        <v>42692</v>
      </c>
      <c r="G315" s="109">
        <v>22500</v>
      </c>
      <c r="H315" s="109">
        <v>15.41</v>
      </c>
      <c r="I315" s="109">
        <v>0</v>
      </c>
      <c r="J315" s="109">
        <f t="shared" si="4"/>
        <v>22515.41</v>
      </c>
    </row>
    <row r="316" spans="1:10" s="102" customFormat="1" ht="18" customHeight="1" x14ac:dyDescent="0.2">
      <c r="A316" s="106" t="s">
        <v>37</v>
      </c>
      <c r="B316" s="106" t="s">
        <v>13</v>
      </c>
      <c r="C316" s="107">
        <v>18819</v>
      </c>
      <c r="D316" s="107">
        <v>42667</v>
      </c>
      <c r="E316" s="107">
        <v>42682</v>
      </c>
      <c r="F316" s="108">
        <v>42682</v>
      </c>
      <c r="G316" s="109">
        <v>20000</v>
      </c>
      <c r="H316" s="109">
        <v>8.2200000000000006</v>
      </c>
      <c r="I316" s="109">
        <v>0</v>
      </c>
      <c r="J316" s="109">
        <f t="shared" si="4"/>
        <v>20008.22</v>
      </c>
    </row>
    <row r="317" spans="1:10" s="102" customFormat="1" ht="18" customHeight="1" x14ac:dyDescent="0.2">
      <c r="A317" s="106" t="s">
        <v>43</v>
      </c>
      <c r="B317" s="106" t="s">
        <v>13</v>
      </c>
      <c r="C317" s="107">
        <v>9701</v>
      </c>
      <c r="D317" s="107">
        <v>43308</v>
      </c>
      <c r="E317" s="107">
        <v>43327</v>
      </c>
      <c r="F317" s="108">
        <v>43348</v>
      </c>
      <c r="G317" s="109">
        <v>6000</v>
      </c>
      <c r="H317" s="109">
        <v>5.59</v>
      </c>
      <c r="I317" s="109">
        <v>0</v>
      </c>
      <c r="J317" s="109">
        <f t="shared" si="4"/>
        <v>6005.59</v>
      </c>
    </row>
    <row r="318" spans="1:10" s="102" customFormat="1" ht="18" customHeight="1" x14ac:dyDescent="0.2">
      <c r="A318" s="106" t="s">
        <v>43</v>
      </c>
      <c r="B318" s="106" t="s">
        <v>13</v>
      </c>
      <c r="C318" s="107">
        <v>12512</v>
      </c>
      <c r="D318" s="107">
        <v>41714</v>
      </c>
      <c r="E318" s="107">
        <v>41722</v>
      </c>
      <c r="F318" s="108">
        <v>41739</v>
      </c>
      <c r="G318" s="109">
        <v>7250</v>
      </c>
      <c r="H318" s="109">
        <v>5.03</v>
      </c>
      <c r="I318" s="109">
        <v>0</v>
      </c>
      <c r="J318" s="109">
        <f t="shared" si="4"/>
        <v>7255.03</v>
      </c>
    </row>
    <row r="319" spans="1:10" s="102" customFormat="1" ht="18" customHeight="1" x14ac:dyDescent="0.2">
      <c r="A319" s="106" t="s">
        <v>43</v>
      </c>
      <c r="B319" s="106" t="s">
        <v>13</v>
      </c>
      <c r="C319" s="107">
        <v>13882</v>
      </c>
      <c r="D319" s="107">
        <v>42683</v>
      </c>
      <c r="E319" s="107">
        <v>42692</v>
      </c>
      <c r="F319" s="108">
        <v>42758</v>
      </c>
      <c r="G319" s="109">
        <v>9250</v>
      </c>
      <c r="H319" s="109">
        <v>19.02</v>
      </c>
      <c r="I319" s="109">
        <v>0</v>
      </c>
      <c r="J319" s="109">
        <f t="shared" si="4"/>
        <v>9269.02</v>
      </c>
    </row>
    <row r="320" spans="1:10" s="102" customFormat="1" ht="18" customHeight="1" x14ac:dyDescent="0.2">
      <c r="A320" s="106" t="s">
        <v>43</v>
      </c>
      <c r="B320" s="106" t="s">
        <v>13</v>
      </c>
      <c r="C320" s="107">
        <v>10311</v>
      </c>
      <c r="D320" s="107">
        <v>41904</v>
      </c>
      <c r="E320" s="107">
        <v>41907</v>
      </c>
      <c r="F320" s="108">
        <v>41941</v>
      </c>
      <c r="G320" s="109">
        <v>6000</v>
      </c>
      <c r="H320" s="109">
        <v>6.17</v>
      </c>
      <c r="I320" s="109">
        <v>0</v>
      </c>
      <c r="J320" s="109">
        <f t="shared" si="4"/>
        <v>6006.17</v>
      </c>
    </row>
    <row r="321" spans="1:10" s="102" customFormat="1" ht="18" customHeight="1" x14ac:dyDescent="0.2">
      <c r="A321" s="106" t="s">
        <v>43</v>
      </c>
      <c r="B321" s="106" t="s">
        <v>17</v>
      </c>
      <c r="C321" s="107">
        <v>11084</v>
      </c>
      <c r="D321" s="107">
        <v>42080</v>
      </c>
      <c r="E321" s="107">
        <v>42088</v>
      </c>
      <c r="F321" s="108">
        <v>42144</v>
      </c>
      <c r="G321" s="109">
        <v>3750</v>
      </c>
      <c r="H321" s="109">
        <v>6.67</v>
      </c>
      <c r="I321" s="109">
        <v>0</v>
      </c>
      <c r="J321" s="109">
        <f t="shared" si="4"/>
        <v>3756.67</v>
      </c>
    </row>
    <row r="322" spans="1:10" s="102" customFormat="1" ht="18" customHeight="1" x14ac:dyDescent="0.2">
      <c r="A322" s="106" t="s">
        <v>43</v>
      </c>
      <c r="B322" s="106" t="s">
        <v>13</v>
      </c>
      <c r="C322" s="107">
        <v>13322</v>
      </c>
      <c r="D322" s="107">
        <v>42018</v>
      </c>
      <c r="E322" s="107">
        <v>42037</v>
      </c>
      <c r="F322" s="108">
        <v>42054</v>
      </c>
      <c r="G322" s="109">
        <v>12250</v>
      </c>
      <c r="H322" s="109">
        <v>12.25</v>
      </c>
      <c r="I322" s="109">
        <v>0</v>
      </c>
      <c r="J322" s="109">
        <f t="shared" si="4"/>
        <v>12262.25</v>
      </c>
    </row>
    <row r="323" spans="1:10" s="102" customFormat="1" ht="18" customHeight="1" x14ac:dyDescent="0.2">
      <c r="A323" s="106" t="s">
        <v>43</v>
      </c>
      <c r="B323" s="106" t="s">
        <v>17</v>
      </c>
      <c r="C323" s="107">
        <v>10017</v>
      </c>
      <c r="D323" s="107">
        <v>42628</v>
      </c>
      <c r="E323" s="107">
        <v>42636</v>
      </c>
      <c r="F323" s="108">
        <v>42653</v>
      </c>
      <c r="G323" s="109">
        <v>4500</v>
      </c>
      <c r="H323" s="109">
        <v>3.08</v>
      </c>
      <c r="I323" s="109">
        <v>0</v>
      </c>
      <c r="J323" s="109">
        <f t="shared" si="4"/>
        <v>4503.08</v>
      </c>
    </row>
    <row r="324" spans="1:10" s="102" customFormat="1" ht="18" customHeight="1" x14ac:dyDescent="0.2">
      <c r="A324" s="106" t="s">
        <v>43</v>
      </c>
      <c r="B324" s="106" t="s">
        <v>17</v>
      </c>
      <c r="C324" s="107">
        <v>9704</v>
      </c>
      <c r="D324" s="107">
        <v>42707</v>
      </c>
      <c r="E324" s="107">
        <v>42726</v>
      </c>
      <c r="F324" s="108">
        <v>42745</v>
      </c>
      <c r="G324" s="109">
        <v>4000</v>
      </c>
      <c r="H324" s="109">
        <v>4.16</v>
      </c>
      <c r="I324" s="109">
        <v>0</v>
      </c>
      <c r="J324" s="109">
        <f t="shared" si="4"/>
        <v>4004.16</v>
      </c>
    </row>
    <row r="325" spans="1:10" s="102" customFormat="1" ht="18" customHeight="1" x14ac:dyDescent="0.2">
      <c r="A325" s="106" t="s">
        <v>43</v>
      </c>
      <c r="B325" s="106" t="s">
        <v>17</v>
      </c>
      <c r="C325" s="107">
        <v>10736</v>
      </c>
      <c r="D325" s="107">
        <v>41856</v>
      </c>
      <c r="E325" s="107">
        <v>41862</v>
      </c>
      <c r="F325" s="108">
        <v>41869</v>
      </c>
      <c r="G325" s="109">
        <v>5500</v>
      </c>
      <c r="H325" s="109">
        <v>1.98</v>
      </c>
      <c r="I325" s="109">
        <v>0</v>
      </c>
      <c r="J325" s="109">
        <f t="shared" si="4"/>
        <v>5501.98</v>
      </c>
    </row>
    <row r="326" spans="1:10" s="102" customFormat="1" ht="18" customHeight="1" x14ac:dyDescent="0.2">
      <c r="A326" s="106" t="s">
        <v>43</v>
      </c>
      <c r="B326" s="106" t="s">
        <v>13</v>
      </c>
      <c r="C326" s="107">
        <v>9763</v>
      </c>
      <c r="D326" s="107">
        <v>41976</v>
      </c>
      <c r="E326" s="107">
        <v>42018</v>
      </c>
      <c r="F326" s="108">
        <v>42082</v>
      </c>
      <c r="G326" s="109">
        <v>4500</v>
      </c>
      <c r="H326" s="109">
        <v>13.24</v>
      </c>
      <c r="I326" s="109">
        <v>0</v>
      </c>
      <c r="J326" s="109">
        <f t="shared" ref="J326:J389" si="5">+G326+H326+I326</f>
        <v>4513.24</v>
      </c>
    </row>
    <row r="327" spans="1:10" s="102" customFormat="1" ht="18" customHeight="1" x14ac:dyDescent="0.2">
      <c r="A327" s="106" t="s">
        <v>43</v>
      </c>
      <c r="B327" s="106" t="s">
        <v>13</v>
      </c>
      <c r="C327" s="107">
        <v>14899</v>
      </c>
      <c r="D327" s="107">
        <v>43423</v>
      </c>
      <c r="E327" s="107">
        <v>43425</v>
      </c>
      <c r="F327" s="108">
        <v>43438</v>
      </c>
      <c r="G327" s="109">
        <v>12000</v>
      </c>
      <c r="H327" s="109">
        <v>4.93</v>
      </c>
      <c r="I327" s="109">
        <v>0</v>
      </c>
      <c r="J327" s="109">
        <f t="shared" si="5"/>
        <v>12004.93</v>
      </c>
    </row>
    <row r="328" spans="1:10" s="102" customFormat="1" ht="18" customHeight="1" x14ac:dyDescent="0.2">
      <c r="A328" s="106" t="s">
        <v>43</v>
      </c>
      <c r="B328" s="106" t="s">
        <v>17</v>
      </c>
      <c r="C328" s="107">
        <v>9099</v>
      </c>
      <c r="D328" s="107">
        <v>42782</v>
      </c>
      <c r="E328" s="107">
        <v>42789</v>
      </c>
      <c r="F328" s="108">
        <v>42821</v>
      </c>
      <c r="G328" s="109">
        <v>6000</v>
      </c>
      <c r="H328" s="109">
        <v>6.42</v>
      </c>
      <c r="I328" s="109">
        <v>0</v>
      </c>
      <c r="J328" s="109">
        <f t="shared" si="5"/>
        <v>6006.42</v>
      </c>
    </row>
    <row r="329" spans="1:10" s="102" customFormat="1" ht="18" customHeight="1" x14ac:dyDescent="0.2">
      <c r="A329" s="106" t="s">
        <v>43</v>
      </c>
      <c r="B329" s="106" t="s">
        <v>13</v>
      </c>
      <c r="C329" s="107">
        <v>16015</v>
      </c>
      <c r="D329" s="107">
        <v>43340</v>
      </c>
      <c r="E329" s="107">
        <v>43356</v>
      </c>
      <c r="F329" s="108">
        <v>43388</v>
      </c>
      <c r="G329" s="109">
        <v>10750</v>
      </c>
      <c r="H329" s="109">
        <v>14.14</v>
      </c>
      <c r="I329" s="109">
        <v>0</v>
      </c>
      <c r="J329" s="109">
        <f t="shared" si="5"/>
        <v>10764.14</v>
      </c>
    </row>
    <row r="330" spans="1:10" s="102" customFormat="1" ht="18" customHeight="1" x14ac:dyDescent="0.2">
      <c r="A330" s="106" t="s">
        <v>43</v>
      </c>
      <c r="B330" s="106" t="s">
        <v>13</v>
      </c>
      <c r="C330" s="107">
        <v>14178</v>
      </c>
      <c r="D330" s="107">
        <v>42781</v>
      </c>
      <c r="E330" s="107">
        <v>42786</v>
      </c>
      <c r="F330" s="108">
        <v>42794</v>
      </c>
      <c r="G330" s="109">
        <v>9250</v>
      </c>
      <c r="H330" s="109">
        <v>3.3</v>
      </c>
      <c r="I330" s="109">
        <v>0</v>
      </c>
      <c r="J330" s="109">
        <f t="shared" si="5"/>
        <v>9253.2999999999993</v>
      </c>
    </row>
    <row r="331" spans="1:10" s="102" customFormat="1" ht="18" customHeight="1" x14ac:dyDescent="0.2">
      <c r="A331" s="106" t="s">
        <v>43</v>
      </c>
      <c r="B331" s="106" t="s">
        <v>17</v>
      </c>
      <c r="C331" s="107">
        <v>15023</v>
      </c>
      <c r="D331" s="107">
        <v>43272</v>
      </c>
      <c r="E331" s="107">
        <v>43299</v>
      </c>
      <c r="F331" s="108">
        <v>43307</v>
      </c>
      <c r="G331" s="109">
        <v>4500</v>
      </c>
      <c r="H331" s="109">
        <v>4.32</v>
      </c>
      <c r="I331" s="109">
        <v>0</v>
      </c>
      <c r="J331" s="109">
        <f t="shared" si="5"/>
        <v>4504.32</v>
      </c>
    </row>
    <row r="332" spans="1:10" s="102" customFormat="1" ht="18" customHeight="1" x14ac:dyDescent="0.2">
      <c r="A332" s="106" t="s">
        <v>43</v>
      </c>
      <c r="B332" s="106" t="s">
        <v>17</v>
      </c>
      <c r="C332" s="107">
        <v>16545</v>
      </c>
      <c r="D332" s="107">
        <v>42265</v>
      </c>
      <c r="E332" s="107">
        <v>42291</v>
      </c>
      <c r="F332" s="108">
        <v>42311</v>
      </c>
      <c r="G332" s="109">
        <v>31500</v>
      </c>
      <c r="H332" s="109">
        <v>40.25</v>
      </c>
      <c r="I332" s="109">
        <v>0</v>
      </c>
      <c r="J332" s="109">
        <f t="shared" si="5"/>
        <v>31540.25</v>
      </c>
    </row>
    <row r="333" spans="1:10" s="102" customFormat="1" ht="18" customHeight="1" x14ac:dyDescent="0.2">
      <c r="A333" s="106" t="s">
        <v>43</v>
      </c>
      <c r="B333" s="106" t="s">
        <v>13</v>
      </c>
      <c r="C333" s="107">
        <v>8387</v>
      </c>
      <c r="D333" s="107">
        <v>41923</v>
      </c>
      <c r="E333" s="107">
        <v>41934</v>
      </c>
      <c r="F333" s="108">
        <v>41956</v>
      </c>
      <c r="G333" s="109">
        <v>10000</v>
      </c>
      <c r="H333" s="109">
        <v>9.16</v>
      </c>
      <c r="I333" s="109">
        <v>0</v>
      </c>
      <c r="J333" s="109">
        <f t="shared" si="5"/>
        <v>10009.16</v>
      </c>
    </row>
    <row r="334" spans="1:10" s="102" customFormat="1" ht="18" customHeight="1" x14ac:dyDescent="0.2">
      <c r="A334" s="106" t="s">
        <v>43</v>
      </c>
      <c r="B334" s="106" t="s">
        <v>17</v>
      </c>
      <c r="C334" s="107">
        <v>16265</v>
      </c>
      <c r="D334" s="107">
        <v>43453</v>
      </c>
      <c r="E334" s="107">
        <v>43472</v>
      </c>
      <c r="F334" s="108">
        <v>43490</v>
      </c>
      <c r="G334" s="109">
        <v>7750</v>
      </c>
      <c r="H334" s="109">
        <v>7.86</v>
      </c>
      <c r="I334" s="109">
        <v>0</v>
      </c>
      <c r="J334" s="109">
        <f t="shared" si="5"/>
        <v>7757.86</v>
      </c>
    </row>
    <row r="335" spans="1:10" s="102" customFormat="1" ht="18" customHeight="1" x14ac:dyDescent="0.2">
      <c r="A335" s="106" t="s">
        <v>37</v>
      </c>
      <c r="B335" s="106" t="s">
        <v>17</v>
      </c>
      <c r="C335" s="107">
        <v>24217</v>
      </c>
      <c r="D335" s="107">
        <v>43280</v>
      </c>
      <c r="E335" s="107">
        <v>43329</v>
      </c>
      <c r="F335" s="108">
        <v>43382</v>
      </c>
      <c r="G335" s="109">
        <v>20000</v>
      </c>
      <c r="H335" s="109">
        <f>27.95+27.95</f>
        <v>55.9</v>
      </c>
      <c r="I335" s="109">
        <v>0</v>
      </c>
      <c r="J335" s="109">
        <f t="shared" si="5"/>
        <v>20055.900000000001</v>
      </c>
    </row>
    <row r="336" spans="1:10" s="102" customFormat="1" ht="18" customHeight="1" x14ac:dyDescent="0.2">
      <c r="A336" s="106" t="s">
        <v>43</v>
      </c>
      <c r="B336" s="106" t="s">
        <v>17</v>
      </c>
      <c r="C336" s="107">
        <v>12928</v>
      </c>
      <c r="D336" s="107">
        <v>42800</v>
      </c>
      <c r="E336" s="107">
        <v>42809</v>
      </c>
      <c r="F336" s="108">
        <v>42824</v>
      </c>
      <c r="G336" s="109">
        <v>5000</v>
      </c>
      <c r="H336" s="109">
        <v>3.28</v>
      </c>
      <c r="I336" s="109">
        <v>0</v>
      </c>
      <c r="J336" s="109">
        <f t="shared" si="5"/>
        <v>5003.28</v>
      </c>
    </row>
    <row r="337" spans="1:10" s="102" customFormat="1" ht="18" customHeight="1" x14ac:dyDescent="0.2">
      <c r="A337" s="106" t="s">
        <v>43</v>
      </c>
      <c r="B337" s="106" t="s">
        <v>13</v>
      </c>
      <c r="C337" s="107">
        <v>10625</v>
      </c>
      <c r="D337" s="107">
        <v>41911</v>
      </c>
      <c r="E337" s="107">
        <v>41914</v>
      </c>
      <c r="F337" s="108">
        <v>41981</v>
      </c>
      <c r="G337" s="109">
        <v>7000</v>
      </c>
      <c r="H337" s="109">
        <v>13.61</v>
      </c>
      <c r="I337" s="109">
        <v>0</v>
      </c>
      <c r="J337" s="109">
        <f t="shared" si="5"/>
        <v>7013.61</v>
      </c>
    </row>
    <row r="338" spans="1:10" s="102" customFormat="1" ht="18" customHeight="1" x14ac:dyDescent="0.2">
      <c r="A338" s="106" t="s">
        <v>43</v>
      </c>
      <c r="B338" s="106" t="s">
        <v>17</v>
      </c>
      <c r="C338" s="107">
        <v>11256</v>
      </c>
      <c r="D338" s="107">
        <v>43201</v>
      </c>
      <c r="E338" s="107">
        <v>43206</v>
      </c>
      <c r="F338" s="108">
        <v>43214</v>
      </c>
      <c r="G338" s="109">
        <v>7750</v>
      </c>
      <c r="H338" s="109">
        <v>2.76</v>
      </c>
      <c r="I338" s="109">
        <v>0</v>
      </c>
      <c r="J338" s="109">
        <f t="shared" si="5"/>
        <v>7752.76</v>
      </c>
    </row>
    <row r="339" spans="1:10" s="102" customFormat="1" ht="18" customHeight="1" x14ac:dyDescent="0.2">
      <c r="A339" s="106" t="s">
        <v>43</v>
      </c>
      <c r="B339" s="106" t="s">
        <v>17</v>
      </c>
      <c r="C339" s="107">
        <v>17476</v>
      </c>
      <c r="D339" s="107">
        <v>42716</v>
      </c>
      <c r="E339" s="107">
        <v>42738</v>
      </c>
      <c r="F339" s="108">
        <v>42796</v>
      </c>
      <c r="G339" s="109">
        <v>15250</v>
      </c>
      <c r="H339" s="109">
        <v>33.42</v>
      </c>
      <c r="I339" s="109">
        <v>0</v>
      </c>
      <c r="J339" s="109">
        <f t="shared" si="5"/>
        <v>15283.42</v>
      </c>
    </row>
    <row r="340" spans="1:10" s="102" customFormat="1" ht="18" customHeight="1" x14ac:dyDescent="0.2">
      <c r="A340" s="106" t="s">
        <v>31</v>
      </c>
      <c r="B340" s="106" t="s">
        <v>17</v>
      </c>
      <c r="C340" s="107">
        <v>22232</v>
      </c>
      <c r="D340" s="107">
        <v>43065</v>
      </c>
      <c r="E340" s="107">
        <v>43068</v>
      </c>
      <c r="F340" s="108">
        <v>43087</v>
      </c>
      <c r="G340" s="109">
        <v>122000</v>
      </c>
      <c r="H340" s="109">
        <v>73.53</v>
      </c>
      <c r="I340" s="109">
        <v>0</v>
      </c>
      <c r="J340" s="109">
        <f t="shared" si="5"/>
        <v>122073.53</v>
      </c>
    </row>
    <row r="341" spans="1:10" s="102" customFormat="1" ht="18" customHeight="1" x14ac:dyDescent="0.2">
      <c r="A341" s="106" t="s">
        <v>33</v>
      </c>
      <c r="B341" s="106" t="s">
        <v>17</v>
      </c>
      <c r="C341" s="107">
        <v>22232</v>
      </c>
      <c r="D341" s="107">
        <v>43065</v>
      </c>
      <c r="E341" s="107">
        <v>43068</v>
      </c>
      <c r="F341" s="108">
        <v>43087</v>
      </c>
      <c r="G341" s="109">
        <v>122000</v>
      </c>
      <c r="H341" s="109">
        <v>73.53</v>
      </c>
      <c r="I341" s="109">
        <v>0</v>
      </c>
      <c r="J341" s="109">
        <f t="shared" si="5"/>
        <v>122073.53</v>
      </c>
    </row>
    <row r="342" spans="1:10" s="102" customFormat="1" ht="18" customHeight="1" x14ac:dyDescent="0.2">
      <c r="A342" s="106" t="s">
        <v>43</v>
      </c>
      <c r="B342" s="106" t="s">
        <v>17</v>
      </c>
      <c r="C342" s="107">
        <v>7488</v>
      </c>
      <c r="D342" s="107">
        <v>43381</v>
      </c>
      <c r="E342" s="107">
        <v>43389</v>
      </c>
      <c r="F342" s="108">
        <v>43438</v>
      </c>
      <c r="G342" s="109">
        <v>5750</v>
      </c>
      <c r="H342" s="109">
        <v>8.98</v>
      </c>
      <c r="I342" s="109">
        <v>0</v>
      </c>
      <c r="J342" s="109">
        <f t="shared" si="5"/>
        <v>5758.98</v>
      </c>
    </row>
    <row r="343" spans="1:10" s="102" customFormat="1" ht="18" customHeight="1" x14ac:dyDescent="0.2">
      <c r="A343" s="106" t="s">
        <v>43</v>
      </c>
      <c r="B343" s="106" t="s">
        <v>13</v>
      </c>
      <c r="C343" s="107">
        <v>14116</v>
      </c>
      <c r="D343" s="107">
        <v>43190</v>
      </c>
      <c r="E343" s="107">
        <v>43215</v>
      </c>
      <c r="F343" s="108">
        <v>43258</v>
      </c>
      <c r="G343" s="109">
        <v>9000</v>
      </c>
      <c r="H343" s="109">
        <v>11.919999999999998</v>
      </c>
      <c r="I343" s="109">
        <v>0</v>
      </c>
      <c r="J343" s="109">
        <f t="shared" si="5"/>
        <v>9011.92</v>
      </c>
    </row>
    <row r="344" spans="1:10" s="102" customFormat="1" ht="18" customHeight="1" x14ac:dyDescent="0.2">
      <c r="A344" s="106" t="s">
        <v>43</v>
      </c>
      <c r="B344" s="106" t="s">
        <v>13</v>
      </c>
      <c r="C344" s="107">
        <v>13728</v>
      </c>
      <c r="D344" s="107">
        <v>42957</v>
      </c>
      <c r="E344" s="107">
        <v>42962</v>
      </c>
      <c r="F344" s="108">
        <v>42985</v>
      </c>
      <c r="G344" s="109">
        <v>7250</v>
      </c>
      <c r="H344" s="109">
        <v>5.56</v>
      </c>
      <c r="I344" s="109">
        <v>0</v>
      </c>
      <c r="J344" s="109">
        <f t="shared" si="5"/>
        <v>7255.56</v>
      </c>
    </row>
    <row r="345" spans="1:10" s="102" customFormat="1" ht="18" customHeight="1" x14ac:dyDescent="0.2">
      <c r="A345" s="106" t="s">
        <v>43</v>
      </c>
      <c r="B345" s="106" t="s">
        <v>17</v>
      </c>
      <c r="C345" s="107">
        <v>6089</v>
      </c>
      <c r="D345" s="107">
        <v>41929</v>
      </c>
      <c r="E345" s="107">
        <v>42003</v>
      </c>
      <c r="F345" s="108">
        <v>42059</v>
      </c>
      <c r="G345" s="109">
        <v>4000</v>
      </c>
      <c r="H345" s="109">
        <v>14.44</v>
      </c>
      <c r="I345" s="109">
        <v>0</v>
      </c>
      <c r="J345" s="109">
        <f t="shared" si="5"/>
        <v>4014.44</v>
      </c>
    </row>
    <row r="346" spans="1:10" s="102" customFormat="1" ht="18" customHeight="1" x14ac:dyDescent="0.2">
      <c r="A346" s="106" t="s">
        <v>43</v>
      </c>
      <c r="B346" s="106" t="s">
        <v>17</v>
      </c>
      <c r="C346" s="107">
        <v>11651</v>
      </c>
      <c r="D346" s="107">
        <v>41660</v>
      </c>
      <c r="E346" s="107">
        <v>41683</v>
      </c>
      <c r="F346" s="108">
        <v>41703</v>
      </c>
      <c r="G346" s="109">
        <v>3750</v>
      </c>
      <c r="H346" s="109">
        <v>4.4800000000000004</v>
      </c>
      <c r="I346" s="109">
        <v>0</v>
      </c>
      <c r="J346" s="109">
        <f t="shared" si="5"/>
        <v>3754.48</v>
      </c>
    </row>
    <row r="347" spans="1:10" s="102" customFormat="1" ht="18" customHeight="1" x14ac:dyDescent="0.2">
      <c r="A347" s="106" t="s">
        <v>43</v>
      </c>
      <c r="B347" s="106" t="s">
        <v>13</v>
      </c>
      <c r="C347" s="107">
        <v>13683</v>
      </c>
      <c r="D347" s="107">
        <v>42196</v>
      </c>
      <c r="E347" s="107">
        <v>42233</v>
      </c>
      <c r="F347" s="108">
        <v>42242</v>
      </c>
      <c r="G347" s="109">
        <v>12500</v>
      </c>
      <c r="H347" s="109">
        <v>15.97</v>
      </c>
      <c r="I347" s="109">
        <v>0</v>
      </c>
      <c r="J347" s="109">
        <f t="shared" si="5"/>
        <v>12515.97</v>
      </c>
    </row>
    <row r="348" spans="1:10" s="102" customFormat="1" ht="18" customHeight="1" x14ac:dyDescent="0.2">
      <c r="A348" s="106" t="s">
        <v>43</v>
      </c>
      <c r="B348" s="106" t="s">
        <v>13</v>
      </c>
      <c r="C348" s="107">
        <v>11979</v>
      </c>
      <c r="D348" s="107">
        <v>42556</v>
      </c>
      <c r="E348" s="107">
        <v>42559</v>
      </c>
      <c r="F348" s="108">
        <v>42573</v>
      </c>
      <c r="G348" s="109">
        <v>8750</v>
      </c>
      <c r="H348" s="109">
        <v>4.08</v>
      </c>
      <c r="I348" s="109">
        <v>0</v>
      </c>
      <c r="J348" s="109">
        <f t="shared" si="5"/>
        <v>8754.08</v>
      </c>
    </row>
    <row r="349" spans="1:10" s="102" customFormat="1" ht="18" customHeight="1" x14ac:dyDescent="0.2">
      <c r="A349" s="106" t="s">
        <v>43</v>
      </c>
      <c r="B349" s="106" t="s">
        <v>13</v>
      </c>
      <c r="C349" s="107">
        <v>10218</v>
      </c>
      <c r="D349" s="107">
        <v>43246</v>
      </c>
      <c r="E349" s="107">
        <v>43257</v>
      </c>
      <c r="F349" s="108">
        <v>43284</v>
      </c>
      <c r="G349" s="109">
        <v>6000</v>
      </c>
      <c r="H349" s="109">
        <v>6.25</v>
      </c>
      <c r="I349" s="109">
        <v>0</v>
      </c>
      <c r="J349" s="109">
        <f t="shared" si="5"/>
        <v>6006.25</v>
      </c>
    </row>
    <row r="350" spans="1:10" s="102" customFormat="1" ht="18" customHeight="1" x14ac:dyDescent="0.2">
      <c r="A350" s="106" t="s">
        <v>43</v>
      </c>
      <c r="B350" s="106" t="s">
        <v>17</v>
      </c>
      <c r="C350" s="107">
        <v>10526</v>
      </c>
      <c r="D350" s="107">
        <v>43232</v>
      </c>
      <c r="E350" s="107">
        <v>43256</v>
      </c>
      <c r="F350" s="108">
        <v>43395</v>
      </c>
      <c r="G350" s="109">
        <v>4750</v>
      </c>
      <c r="H350" s="109">
        <v>20.11</v>
      </c>
      <c r="I350" s="109">
        <v>0</v>
      </c>
      <c r="J350" s="109">
        <f t="shared" si="5"/>
        <v>4770.1099999999997</v>
      </c>
    </row>
    <row r="351" spans="1:10" s="102" customFormat="1" ht="18" customHeight="1" x14ac:dyDescent="0.2">
      <c r="A351" s="106" t="s">
        <v>37</v>
      </c>
      <c r="B351" s="106" t="s">
        <v>17</v>
      </c>
      <c r="C351" s="107">
        <v>22498</v>
      </c>
      <c r="D351" s="107">
        <v>43323</v>
      </c>
      <c r="E351" s="107">
        <v>43336</v>
      </c>
      <c r="F351" s="108">
        <v>43339</v>
      </c>
      <c r="G351" s="109">
        <v>10000</v>
      </c>
      <c r="H351" s="109">
        <v>4.38</v>
      </c>
      <c r="I351" s="109">
        <v>0</v>
      </c>
      <c r="J351" s="109">
        <f t="shared" si="5"/>
        <v>10004.379999999999</v>
      </c>
    </row>
    <row r="352" spans="1:10" s="102" customFormat="1" ht="18" customHeight="1" x14ac:dyDescent="0.2">
      <c r="A352" s="106" t="s">
        <v>31</v>
      </c>
      <c r="B352" s="106" t="s">
        <v>13</v>
      </c>
      <c r="C352" s="107">
        <v>30885</v>
      </c>
      <c r="D352" s="107">
        <v>43282</v>
      </c>
      <c r="E352" s="107">
        <v>43284</v>
      </c>
      <c r="F352" s="108">
        <v>43341</v>
      </c>
      <c r="G352" s="109">
        <v>61000</v>
      </c>
      <c r="H352" s="109">
        <v>98.6</v>
      </c>
      <c r="I352" s="109">
        <v>0</v>
      </c>
      <c r="J352" s="109">
        <f t="shared" si="5"/>
        <v>61098.6</v>
      </c>
    </row>
    <row r="353" spans="1:10" s="102" customFormat="1" ht="18" customHeight="1" x14ac:dyDescent="0.2">
      <c r="A353" s="106" t="s">
        <v>36</v>
      </c>
      <c r="B353" s="106" t="s">
        <v>13</v>
      </c>
      <c r="C353" s="107">
        <v>30885</v>
      </c>
      <c r="D353" s="107">
        <v>43282</v>
      </c>
      <c r="E353" s="107">
        <v>43284</v>
      </c>
      <c r="F353" s="108">
        <v>43539</v>
      </c>
      <c r="G353" s="109">
        <v>61000</v>
      </c>
      <c r="H353" s="109">
        <v>429.51</v>
      </c>
      <c r="I353" s="109">
        <v>0</v>
      </c>
      <c r="J353" s="109">
        <f t="shared" si="5"/>
        <v>61429.51</v>
      </c>
    </row>
    <row r="354" spans="1:10" s="102" customFormat="1" ht="18" customHeight="1" x14ac:dyDescent="0.2">
      <c r="A354" s="106" t="s">
        <v>43</v>
      </c>
      <c r="B354" s="106" t="s">
        <v>13</v>
      </c>
      <c r="C354" s="107">
        <v>8273</v>
      </c>
      <c r="D354" s="107">
        <v>42965</v>
      </c>
      <c r="E354" s="107">
        <v>42970</v>
      </c>
      <c r="F354" s="108">
        <v>42992</v>
      </c>
      <c r="G354" s="109">
        <v>10500</v>
      </c>
      <c r="H354" s="109">
        <v>7.77</v>
      </c>
      <c r="I354" s="109">
        <v>0</v>
      </c>
      <c r="J354" s="109">
        <f t="shared" si="5"/>
        <v>10507.77</v>
      </c>
    </row>
    <row r="355" spans="1:10" s="102" customFormat="1" ht="18" customHeight="1" x14ac:dyDescent="0.2">
      <c r="A355" s="106" t="s">
        <v>43</v>
      </c>
      <c r="B355" s="106" t="s">
        <v>17</v>
      </c>
      <c r="C355" s="107">
        <v>9720</v>
      </c>
      <c r="D355" s="107">
        <v>42107</v>
      </c>
      <c r="E355" s="107">
        <v>42115</v>
      </c>
      <c r="F355" s="108">
        <v>42128</v>
      </c>
      <c r="G355" s="109">
        <v>7500</v>
      </c>
      <c r="H355" s="109">
        <v>4.38</v>
      </c>
      <c r="I355" s="109">
        <v>0</v>
      </c>
      <c r="J355" s="109">
        <f t="shared" si="5"/>
        <v>7504.38</v>
      </c>
    </row>
    <row r="356" spans="1:10" s="102" customFormat="1" ht="18" customHeight="1" x14ac:dyDescent="0.2">
      <c r="A356" s="106" t="s">
        <v>43</v>
      </c>
      <c r="B356" s="106" t="s">
        <v>13</v>
      </c>
      <c r="C356" s="107">
        <v>11317</v>
      </c>
      <c r="D356" s="107">
        <v>42296</v>
      </c>
      <c r="E356" s="107">
        <v>42305</v>
      </c>
      <c r="F356" s="108">
        <v>42325</v>
      </c>
      <c r="G356" s="109">
        <v>7750</v>
      </c>
      <c r="H356" s="109">
        <v>6.25</v>
      </c>
      <c r="I356" s="109">
        <v>0</v>
      </c>
      <c r="J356" s="109">
        <f t="shared" si="5"/>
        <v>7756.25</v>
      </c>
    </row>
    <row r="357" spans="1:10" s="102" customFormat="1" ht="18" customHeight="1" x14ac:dyDescent="0.2">
      <c r="A357" s="106" t="s">
        <v>43</v>
      </c>
      <c r="B357" s="106" t="s">
        <v>17</v>
      </c>
      <c r="C357" s="107">
        <v>12664</v>
      </c>
      <c r="D357" s="107">
        <v>42315</v>
      </c>
      <c r="E357" s="107">
        <v>42321</v>
      </c>
      <c r="F357" s="108">
        <v>42514</v>
      </c>
      <c r="G357" s="109">
        <v>7500</v>
      </c>
      <c r="H357" s="109">
        <v>33.96</v>
      </c>
      <c r="I357" s="109">
        <v>0</v>
      </c>
      <c r="J357" s="109">
        <f t="shared" si="5"/>
        <v>7533.96</v>
      </c>
    </row>
    <row r="358" spans="1:10" s="102" customFormat="1" ht="18" customHeight="1" x14ac:dyDescent="0.2">
      <c r="A358" s="106" t="s">
        <v>43</v>
      </c>
      <c r="B358" s="106" t="s">
        <v>17</v>
      </c>
      <c r="C358" s="107">
        <v>6723</v>
      </c>
      <c r="D358" s="107">
        <v>41979</v>
      </c>
      <c r="E358" s="107">
        <v>41991</v>
      </c>
      <c r="F358" s="108">
        <v>42002</v>
      </c>
      <c r="G358" s="109">
        <v>2750</v>
      </c>
      <c r="H358" s="109">
        <v>1.77</v>
      </c>
      <c r="I358" s="109">
        <v>0</v>
      </c>
      <c r="J358" s="109">
        <f t="shared" si="5"/>
        <v>2751.77</v>
      </c>
    </row>
    <row r="359" spans="1:10" s="102" customFormat="1" ht="18" customHeight="1" x14ac:dyDescent="0.2">
      <c r="A359" s="106" t="s">
        <v>43</v>
      </c>
      <c r="B359" s="106" t="s">
        <v>13</v>
      </c>
      <c r="C359" s="107">
        <v>10631</v>
      </c>
      <c r="D359" s="107">
        <v>41683</v>
      </c>
      <c r="E359" s="107">
        <v>41705</v>
      </c>
      <c r="F359" s="108">
        <v>41715</v>
      </c>
      <c r="G359" s="109">
        <v>6500</v>
      </c>
      <c r="H359" s="109">
        <v>5.78</v>
      </c>
      <c r="I359" s="109">
        <v>0</v>
      </c>
      <c r="J359" s="109">
        <f t="shared" si="5"/>
        <v>6505.78</v>
      </c>
    </row>
    <row r="360" spans="1:10" s="102" customFormat="1" ht="18" customHeight="1" x14ac:dyDescent="0.2">
      <c r="A360" s="106" t="s">
        <v>43</v>
      </c>
      <c r="B360" s="106" t="s">
        <v>13</v>
      </c>
      <c r="C360" s="107">
        <v>19272</v>
      </c>
      <c r="D360" s="107">
        <v>41697</v>
      </c>
      <c r="E360" s="107">
        <v>41702</v>
      </c>
      <c r="F360" s="108">
        <v>41722</v>
      </c>
      <c r="G360" s="109">
        <v>46000</v>
      </c>
      <c r="H360" s="109">
        <v>31.94</v>
      </c>
      <c r="I360" s="109">
        <v>0</v>
      </c>
      <c r="J360" s="109">
        <f t="shared" si="5"/>
        <v>46031.94</v>
      </c>
    </row>
    <row r="361" spans="1:10" s="102" customFormat="1" ht="18" customHeight="1" x14ac:dyDescent="0.2">
      <c r="A361" s="106" t="s">
        <v>43</v>
      </c>
      <c r="B361" s="106" t="s">
        <v>17</v>
      </c>
      <c r="C361" s="107">
        <v>13745</v>
      </c>
      <c r="D361" s="107">
        <v>42321</v>
      </c>
      <c r="E361" s="107">
        <v>42333</v>
      </c>
      <c r="F361" s="108">
        <v>42383</v>
      </c>
      <c r="G361" s="109">
        <v>11000</v>
      </c>
      <c r="H361" s="109">
        <v>18.93</v>
      </c>
      <c r="I361" s="109">
        <v>0</v>
      </c>
      <c r="J361" s="109">
        <f t="shared" si="5"/>
        <v>11018.93</v>
      </c>
    </row>
    <row r="362" spans="1:10" s="102" customFormat="1" ht="18" customHeight="1" x14ac:dyDescent="0.2">
      <c r="A362" s="106" t="s">
        <v>43</v>
      </c>
      <c r="B362" s="106" t="s">
        <v>17</v>
      </c>
      <c r="C362" s="107">
        <v>6837</v>
      </c>
      <c r="D362" s="107">
        <v>42946</v>
      </c>
      <c r="E362" s="107">
        <v>42958</v>
      </c>
      <c r="F362" s="108">
        <v>42971</v>
      </c>
      <c r="G362" s="109">
        <v>2000</v>
      </c>
      <c r="H362" s="109">
        <v>1.37</v>
      </c>
      <c r="I362" s="109">
        <v>0</v>
      </c>
      <c r="J362" s="109">
        <f t="shared" si="5"/>
        <v>2001.37</v>
      </c>
    </row>
    <row r="363" spans="1:10" s="102" customFormat="1" ht="18" customHeight="1" x14ac:dyDescent="0.2">
      <c r="A363" s="106" t="s">
        <v>43</v>
      </c>
      <c r="B363" s="106" t="s">
        <v>17</v>
      </c>
      <c r="C363" s="107">
        <v>16593</v>
      </c>
      <c r="D363" s="107">
        <v>41715</v>
      </c>
      <c r="E363" s="107">
        <v>41730</v>
      </c>
      <c r="F363" s="108">
        <v>41760</v>
      </c>
      <c r="G363" s="109">
        <v>10250</v>
      </c>
      <c r="H363" s="109">
        <v>12.8</v>
      </c>
      <c r="I363" s="109">
        <v>0</v>
      </c>
      <c r="J363" s="109">
        <f t="shared" si="5"/>
        <v>10262.799999999999</v>
      </c>
    </row>
    <row r="364" spans="1:10" s="102" customFormat="1" ht="18" customHeight="1" x14ac:dyDescent="0.2">
      <c r="A364" s="106" t="s">
        <v>43</v>
      </c>
      <c r="B364" s="106" t="s">
        <v>13</v>
      </c>
      <c r="C364" s="107">
        <v>12949</v>
      </c>
      <c r="D364" s="107">
        <v>42164</v>
      </c>
      <c r="E364" s="107">
        <v>42181</v>
      </c>
      <c r="F364" s="108">
        <v>42201</v>
      </c>
      <c r="G364" s="109">
        <v>14000</v>
      </c>
      <c r="H364" s="109">
        <v>14.39</v>
      </c>
      <c r="I364" s="109">
        <v>0</v>
      </c>
      <c r="J364" s="109">
        <f t="shared" si="5"/>
        <v>14014.39</v>
      </c>
    </row>
    <row r="365" spans="1:10" s="102" customFormat="1" ht="18" customHeight="1" x14ac:dyDescent="0.2">
      <c r="A365" s="106" t="s">
        <v>43</v>
      </c>
      <c r="B365" s="106" t="s">
        <v>13</v>
      </c>
      <c r="C365" s="107">
        <v>8513</v>
      </c>
      <c r="D365" s="107">
        <v>43400</v>
      </c>
      <c r="E365" s="107">
        <v>43423</v>
      </c>
      <c r="F365" s="108">
        <v>43454</v>
      </c>
      <c r="G365" s="109">
        <v>11500</v>
      </c>
      <c r="H365" s="109">
        <v>16.27</v>
      </c>
      <c r="I365" s="109">
        <v>0</v>
      </c>
      <c r="J365" s="109">
        <f t="shared" si="5"/>
        <v>11516.27</v>
      </c>
    </row>
    <row r="366" spans="1:10" s="102" customFormat="1" ht="18" customHeight="1" x14ac:dyDescent="0.2">
      <c r="A366" s="106" t="s">
        <v>43</v>
      </c>
      <c r="B366" s="106" t="s">
        <v>13</v>
      </c>
      <c r="C366" s="107">
        <v>18509</v>
      </c>
      <c r="D366" s="107">
        <v>43214</v>
      </c>
      <c r="E366" s="107">
        <v>43228</v>
      </c>
      <c r="F366" s="108">
        <v>43244</v>
      </c>
      <c r="G366" s="109">
        <v>15000</v>
      </c>
      <c r="H366" s="109">
        <v>12.33</v>
      </c>
      <c r="I366" s="109">
        <v>0</v>
      </c>
      <c r="J366" s="109">
        <f t="shared" si="5"/>
        <v>15012.33</v>
      </c>
    </row>
    <row r="367" spans="1:10" s="102" customFormat="1" ht="18" customHeight="1" x14ac:dyDescent="0.2">
      <c r="A367" s="106" t="s">
        <v>43</v>
      </c>
      <c r="B367" s="106" t="s">
        <v>17</v>
      </c>
      <c r="C367" s="107">
        <v>9946</v>
      </c>
      <c r="D367" s="107">
        <v>43100</v>
      </c>
      <c r="E367" s="107">
        <v>43110</v>
      </c>
      <c r="F367" s="108">
        <v>43145</v>
      </c>
      <c r="G367" s="109">
        <v>3500</v>
      </c>
      <c r="H367" s="109">
        <v>3.22</v>
      </c>
      <c r="I367" s="109">
        <v>0</v>
      </c>
      <c r="J367" s="109">
        <f t="shared" si="5"/>
        <v>3503.22</v>
      </c>
    </row>
    <row r="368" spans="1:10" s="102" customFormat="1" ht="18" customHeight="1" x14ac:dyDescent="0.2">
      <c r="A368" s="106" t="s">
        <v>43</v>
      </c>
      <c r="B368" s="106" t="s">
        <v>13</v>
      </c>
      <c r="C368" s="107">
        <v>9057</v>
      </c>
      <c r="D368" s="107">
        <v>43345</v>
      </c>
      <c r="E368" s="107">
        <v>43353</v>
      </c>
      <c r="F368" s="108">
        <v>43381</v>
      </c>
      <c r="G368" s="109">
        <v>4750</v>
      </c>
      <c r="H368" s="109">
        <v>2.93</v>
      </c>
      <c r="I368" s="109">
        <v>0</v>
      </c>
      <c r="J368" s="109">
        <f t="shared" si="5"/>
        <v>4752.93</v>
      </c>
    </row>
    <row r="369" spans="1:10" s="102" customFormat="1" ht="18" customHeight="1" x14ac:dyDescent="0.2">
      <c r="A369" s="106" t="s">
        <v>43</v>
      </c>
      <c r="B369" s="106" t="s">
        <v>13</v>
      </c>
      <c r="C369" s="107">
        <v>17433</v>
      </c>
      <c r="D369" s="107">
        <v>42397</v>
      </c>
      <c r="E369" s="107">
        <v>42401</v>
      </c>
      <c r="F369" s="108">
        <v>42423</v>
      </c>
      <c r="G369" s="109">
        <v>4750</v>
      </c>
      <c r="H369" s="109">
        <v>3.43</v>
      </c>
      <c r="I369" s="109">
        <v>0</v>
      </c>
      <c r="J369" s="109">
        <f t="shared" si="5"/>
        <v>4753.43</v>
      </c>
    </row>
    <row r="370" spans="1:10" s="102" customFormat="1" ht="18" customHeight="1" x14ac:dyDescent="0.2">
      <c r="A370" s="106" t="s">
        <v>43</v>
      </c>
      <c r="B370" s="106" t="s">
        <v>17</v>
      </c>
      <c r="C370" s="107">
        <v>11489</v>
      </c>
      <c r="D370" s="107">
        <v>42123</v>
      </c>
      <c r="E370" s="107">
        <v>42137</v>
      </c>
      <c r="F370" s="108">
        <v>42194</v>
      </c>
      <c r="G370" s="109">
        <v>7250</v>
      </c>
      <c r="H370" s="109">
        <v>14.28</v>
      </c>
      <c r="I370" s="109">
        <v>0</v>
      </c>
      <c r="J370" s="109">
        <f t="shared" si="5"/>
        <v>7264.28</v>
      </c>
    </row>
    <row r="371" spans="1:10" s="102" customFormat="1" ht="18" customHeight="1" x14ac:dyDescent="0.2">
      <c r="A371" s="106" t="s">
        <v>43</v>
      </c>
      <c r="B371" s="106" t="s">
        <v>17</v>
      </c>
      <c r="C371" s="107">
        <v>6668</v>
      </c>
      <c r="D371" s="107">
        <v>42792</v>
      </c>
      <c r="E371" s="107">
        <v>42794</v>
      </c>
      <c r="F371" s="108">
        <v>42815</v>
      </c>
      <c r="G371" s="109">
        <v>5250</v>
      </c>
      <c r="H371" s="109">
        <v>3.3</v>
      </c>
      <c r="I371" s="109">
        <v>0</v>
      </c>
      <c r="J371" s="109">
        <f t="shared" si="5"/>
        <v>5253.3</v>
      </c>
    </row>
    <row r="372" spans="1:10" s="102" customFormat="1" ht="18" customHeight="1" x14ac:dyDescent="0.2">
      <c r="A372" s="106" t="s">
        <v>43</v>
      </c>
      <c r="B372" s="106" t="s">
        <v>17</v>
      </c>
      <c r="C372" s="107">
        <v>14851</v>
      </c>
      <c r="D372" s="107">
        <v>41848</v>
      </c>
      <c r="E372" s="107">
        <v>41857</v>
      </c>
      <c r="F372" s="108">
        <v>41872</v>
      </c>
      <c r="G372" s="109">
        <v>4750</v>
      </c>
      <c r="H372" s="109">
        <v>3.17</v>
      </c>
      <c r="I372" s="109">
        <v>0</v>
      </c>
      <c r="J372" s="109">
        <f t="shared" si="5"/>
        <v>4753.17</v>
      </c>
    </row>
    <row r="373" spans="1:10" s="102" customFormat="1" ht="18" customHeight="1" x14ac:dyDescent="0.2">
      <c r="A373" s="106" t="s">
        <v>31</v>
      </c>
      <c r="B373" s="106" t="s">
        <v>17</v>
      </c>
      <c r="C373" s="107">
        <v>22091</v>
      </c>
      <c r="D373" s="107">
        <v>43047</v>
      </c>
      <c r="E373" s="107">
        <v>43053</v>
      </c>
      <c r="F373" s="108">
        <v>43074</v>
      </c>
      <c r="G373" s="109">
        <v>52000</v>
      </c>
      <c r="H373" s="109">
        <v>38.47</v>
      </c>
      <c r="I373" s="109">
        <v>0</v>
      </c>
      <c r="J373" s="109">
        <f t="shared" si="5"/>
        <v>52038.47</v>
      </c>
    </row>
    <row r="374" spans="1:10" s="102" customFormat="1" ht="18" customHeight="1" x14ac:dyDescent="0.2">
      <c r="A374" s="106" t="s">
        <v>31</v>
      </c>
      <c r="B374" s="106" t="s">
        <v>13</v>
      </c>
      <c r="C374" s="107">
        <v>20087</v>
      </c>
      <c r="D374" s="107">
        <v>42814</v>
      </c>
      <c r="E374" s="107">
        <v>42822</v>
      </c>
      <c r="F374" s="108">
        <v>42829</v>
      </c>
      <c r="G374" s="109">
        <v>77000</v>
      </c>
      <c r="H374" s="109">
        <v>31.64</v>
      </c>
      <c r="I374" s="109">
        <v>0</v>
      </c>
      <c r="J374" s="109">
        <f t="shared" si="5"/>
        <v>77031.64</v>
      </c>
    </row>
    <row r="375" spans="1:10" s="102" customFormat="1" ht="18" customHeight="1" x14ac:dyDescent="0.2">
      <c r="A375" s="106" t="s">
        <v>43</v>
      </c>
      <c r="B375" s="106" t="s">
        <v>13</v>
      </c>
      <c r="C375" s="107">
        <v>14677</v>
      </c>
      <c r="D375" s="107">
        <v>43218</v>
      </c>
      <c r="E375" s="107">
        <v>43221</v>
      </c>
      <c r="F375" s="108">
        <v>43250</v>
      </c>
      <c r="G375" s="109">
        <v>16000</v>
      </c>
      <c r="H375" s="109">
        <v>14.03</v>
      </c>
      <c r="I375" s="109">
        <v>0</v>
      </c>
      <c r="J375" s="109">
        <f t="shared" si="5"/>
        <v>16014.03</v>
      </c>
    </row>
    <row r="376" spans="1:10" s="102" customFormat="1" ht="18" customHeight="1" x14ac:dyDescent="0.2">
      <c r="A376" s="106" t="s">
        <v>43</v>
      </c>
      <c r="B376" s="106" t="s">
        <v>13</v>
      </c>
      <c r="C376" s="107">
        <v>11025</v>
      </c>
      <c r="D376" s="107">
        <v>41809</v>
      </c>
      <c r="E376" s="107">
        <v>41814</v>
      </c>
      <c r="F376" s="108">
        <v>41821</v>
      </c>
      <c r="G376" s="109">
        <v>5250</v>
      </c>
      <c r="H376" s="109">
        <v>1.75</v>
      </c>
      <c r="I376" s="109">
        <v>0</v>
      </c>
      <c r="J376" s="109">
        <f t="shared" si="5"/>
        <v>5251.75</v>
      </c>
    </row>
    <row r="377" spans="1:10" s="102" customFormat="1" ht="18" customHeight="1" x14ac:dyDescent="0.2">
      <c r="A377" s="106" t="s">
        <v>43</v>
      </c>
      <c r="B377" s="106" t="s">
        <v>13</v>
      </c>
      <c r="C377" s="107">
        <v>10984</v>
      </c>
      <c r="D377" s="107">
        <v>43116</v>
      </c>
      <c r="E377" s="107">
        <v>43131</v>
      </c>
      <c r="F377" s="108">
        <v>43160</v>
      </c>
      <c r="G377" s="109">
        <v>6000</v>
      </c>
      <c r="H377" s="109">
        <v>7.23</v>
      </c>
      <c r="I377" s="109">
        <v>0</v>
      </c>
      <c r="J377" s="109">
        <f t="shared" si="5"/>
        <v>6007.23</v>
      </c>
    </row>
    <row r="378" spans="1:10" s="102" customFormat="1" ht="18" customHeight="1" x14ac:dyDescent="0.2">
      <c r="A378" s="106" t="s">
        <v>43</v>
      </c>
      <c r="B378" s="106" t="s">
        <v>13</v>
      </c>
      <c r="C378" s="107">
        <v>17548</v>
      </c>
      <c r="D378" s="107">
        <v>41962</v>
      </c>
      <c r="E378" s="107">
        <v>41968</v>
      </c>
      <c r="F378" s="108">
        <v>41999</v>
      </c>
      <c r="G378" s="109">
        <v>28000</v>
      </c>
      <c r="H378" s="109">
        <v>28.78</v>
      </c>
      <c r="I378" s="109">
        <v>0</v>
      </c>
      <c r="J378" s="109">
        <f t="shared" si="5"/>
        <v>28028.78</v>
      </c>
    </row>
    <row r="379" spans="1:10" s="102" customFormat="1" ht="18" customHeight="1" x14ac:dyDescent="0.2">
      <c r="A379" s="106" t="s">
        <v>43</v>
      </c>
      <c r="B379" s="106" t="s">
        <v>13</v>
      </c>
      <c r="C379" s="107">
        <v>12486</v>
      </c>
      <c r="D379" s="107">
        <v>42263</v>
      </c>
      <c r="E379" s="107">
        <v>42271</v>
      </c>
      <c r="F379" s="108">
        <v>42278</v>
      </c>
      <c r="G379" s="109">
        <v>12750</v>
      </c>
      <c r="H379" s="109">
        <v>5.31</v>
      </c>
      <c r="I379" s="109">
        <v>0</v>
      </c>
      <c r="J379" s="109">
        <f t="shared" si="5"/>
        <v>12755.31</v>
      </c>
    </row>
    <row r="380" spans="1:10" s="102" customFormat="1" ht="18" customHeight="1" x14ac:dyDescent="0.2">
      <c r="A380" s="106" t="s">
        <v>43</v>
      </c>
      <c r="B380" s="106" t="s">
        <v>13</v>
      </c>
      <c r="C380" s="107">
        <v>16984</v>
      </c>
      <c r="D380" s="107">
        <v>43067</v>
      </c>
      <c r="E380" s="107">
        <v>43076</v>
      </c>
      <c r="F380" s="108">
        <v>43096</v>
      </c>
      <c r="G380" s="109">
        <v>12000</v>
      </c>
      <c r="H380" s="109">
        <v>9.5299999999999994</v>
      </c>
      <c r="I380" s="109">
        <v>0</v>
      </c>
      <c r="J380" s="109">
        <f t="shared" si="5"/>
        <v>12009.53</v>
      </c>
    </row>
    <row r="381" spans="1:10" s="102" customFormat="1" ht="18" customHeight="1" x14ac:dyDescent="0.2">
      <c r="A381" s="106" t="s">
        <v>43</v>
      </c>
      <c r="B381" s="106" t="s">
        <v>17</v>
      </c>
      <c r="C381" s="107">
        <v>8050</v>
      </c>
      <c r="D381" s="107">
        <v>42348</v>
      </c>
      <c r="E381" s="107">
        <v>42354</v>
      </c>
      <c r="F381" s="108">
        <v>42366</v>
      </c>
      <c r="G381" s="109">
        <v>5750</v>
      </c>
      <c r="H381" s="109">
        <v>2.88</v>
      </c>
      <c r="I381" s="109">
        <v>0</v>
      </c>
      <c r="J381" s="109">
        <f t="shared" si="5"/>
        <v>5752.88</v>
      </c>
    </row>
    <row r="382" spans="1:10" s="102" customFormat="1" ht="18" customHeight="1" x14ac:dyDescent="0.2">
      <c r="A382" s="106" t="s">
        <v>43</v>
      </c>
      <c r="B382" s="106" t="s">
        <v>13</v>
      </c>
      <c r="C382" s="107">
        <v>9831</v>
      </c>
      <c r="D382" s="107">
        <v>43275</v>
      </c>
      <c r="E382" s="107">
        <v>43287</v>
      </c>
      <c r="F382" s="108">
        <v>43325</v>
      </c>
      <c r="G382" s="109">
        <v>6749.9999999999991</v>
      </c>
      <c r="H382" s="109">
        <v>8.0299999999999994</v>
      </c>
      <c r="I382" s="109">
        <v>0</v>
      </c>
      <c r="J382" s="109">
        <f t="shared" si="5"/>
        <v>6758.0299999999988</v>
      </c>
    </row>
    <row r="383" spans="1:10" s="102" customFormat="1" ht="18" customHeight="1" x14ac:dyDescent="0.2">
      <c r="A383" s="106" t="s">
        <v>43</v>
      </c>
      <c r="B383" s="106" t="s">
        <v>13</v>
      </c>
      <c r="C383" s="107">
        <v>16209</v>
      </c>
      <c r="D383" s="107">
        <v>42746</v>
      </c>
      <c r="E383" s="107">
        <v>42753</v>
      </c>
      <c r="F383" s="108">
        <v>42780</v>
      </c>
      <c r="G383" s="109">
        <v>5250</v>
      </c>
      <c r="H383" s="109">
        <v>4.9000000000000004</v>
      </c>
      <c r="I383" s="109">
        <v>0</v>
      </c>
      <c r="J383" s="109">
        <f t="shared" si="5"/>
        <v>5254.9</v>
      </c>
    </row>
    <row r="384" spans="1:10" s="102" customFormat="1" ht="18" customHeight="1" x14ac:dyDescent="0.2">
      <c r="A384" s="106" t="s">
        <v>43</v>
      </c>
      <c r="B384" s="106" t="s">
        <v>17</v>
      </c>
      <c r="C384" s="107">
        <v>11598</v>
      </c>
      <c r="D384" s="107">
        <v>43443</v>
      </c>
      <c r="E384" s="107">
        <v>43453</v>
      </c>
      <c r="F384" s="108">
        <v>43461</v>
      </c>
      <c r="G384" s="109">
        <v>9500</v>
      </c>
      <c r="H384" s="109">
        <v>4.68</v>
      </c>
      <c r="I384" s="109">
        <v>0</v>
      </c>
      <c r="J384" s="109">
        <f t="shared" si="5"/>
        <v>9504.68</v>
      </c>
    </row>
    <row r="385" spans="1:10" s="102" customFormat="1" ht="18" customHeight="1" x14ac:dyDescent="0.2">
      <c r="A385" s="106" t="s">
        <v>43</v>
      </c>
      <c r="B385" s="106" t="s">
        <v>13</v>
      </c>
      <c r="C385" s="107">
        <v>10404</v>
      </c>
      <c r="D385" s="107">
        <v>42198</v>
      </c>
      <c r="E385" s="107">
        <v>42209</v>
      </c>
      <c r="F385" s="108">
        <v>42275</v>
      </c>
      <c r="G385" s="109">
        <v>2750</v>
      </c>
      <c r="H385" s="109">
        <v>5.88</v>
      </c>
      <c r="I385" s="109">
        <v>0</v>
      </c>
      <c r="J385" s="109">
        <f t="shared" si="5"/>
        <v>2755.88</v>
      </c>
    </row>
    <row r="386" spans="1:10" s="102" customFormat="1" ht="18" customHeight="1" x14ac:dyDescent="0.2">
      <c r="A386" s="106" t="s">
        <v>40</v>
      </c>
      <c r="B386" s="106" t="s">
        <v>17</v>
      </c>
      <c r="C386" s="107">
        <v>35908</v>
      </c>
      <c r="D386" s="107">
        <v>42773</v>
      </c>
      <c r="E386" s="107">
        <v>43126</v>
      </c>
      <c r="F386" s="108">
        <v>43129</v>
      </c>
      <c r="G386" s="109">
        <v>10000</v>
      </c>
      <c r="H386" s="109">
        <f>48.77+48.77</f>
        <v>97.54</v>
      </c>
      <c r="I386" s="109">
        <v>0</v>
      </c>
      <c r="J386" s="109">
        <f t="shared" si="5"/>
        <v>10097.540000000001</v>
      </c>
    </row>
    <row r="387" spans="1:10" s="102" customFormat="1" ht="18" customHeight="1" x14ac:dyDescent="0.2">
      <c r="A387" s="106" t="s">
        <v>43</v>
      </c>
      <c r="B387" s="106" t="s">
        <v>13</v>
      </c>
      <c r="C387" s="107">
        <v>17216</v>
      </c>
      <c r="D387" s="107">
        <v>42480</v>
      </c>
      <c r="E387" s="107">
        <v>42495</v>
      </c>
      <c r="F387" s="108">
        <v>42516</v>
      </c>
      <c r="G387" s="109">
        <v>10500</v>
      </c>
      <c r="H387" s="109">
        <v>10.35</v>
      </c>
      <c r="I387" s="109">
        <v>0</v>
      </c>
      <c r="J387" s="109">
        <f t="shared" si="5"/>
        <v>10510.35</v>
      </c>
    </row>
    <row r="388" spans="1:10" s="102" customFormat="1" ht="18" customHeight="1" x14ac:dyDescent="0.2">
      <c r="A388" s="106" t="s">
        <v>43</v>
      </c>
      <c r="B388" s="106" t="s">
        <v>13</v>
      </c>
      <c r="C388" s="107">
        <v>18336</v>
      </c>
      <c r="D388" s="107">
        <v>43376</v>
      </c>
      <c r="E388" s="107">
        <v>43385</v>
      </c>
      <c r="F388" s="108">
        <v>43424</v>
      </c>
      <c r="G388" s="109">
        <v>10000</v>
      </c>
      <c r="H388" s="109">
        <v>10.55</v>
      </c>
      <c r="I388" s="109">
        <v>0</v>
      </c>
      <c r="J388" s="109">
        <f t="shared" si="5"/>
        <v>10010.549999999999</v>
      </c>
    </row>
    <row r="389" spans="1:10" s="102" customFormat="1" ht="18" customHeight="1" x14ac:dyDescent="0.2">
      <c r="A389" s="106" t="s">
        <v>43</v>
      </c>
      <c r="B389" s="106" t="s">
        <v>13</v>
      </c>
      <c r="C389" s="107">
        <v>10733</v>
      </c>
      <c r="D389" s="107">
        <v>42018</v>
      </c>
      <c r="E389" s="107">
        <v>42048</v>
      </c>
      <c r="F389" s="108">
        <v>42072</v>
      </c>
      <c r="G389" s="109">
        <v>9250</v>
      </c>
      <c r="H389" s="109">
        <v>13.88</v>
      </c>
      <c r="I389" s="109">
        <v>0</v>
      </c>
      <c r="J389" s="109">
        <f t="shared" si="5"/>
        <v>9263.8799999999992</v>
      </c>
    </row>
    <row r="390" spans="1:10" s="102" customFormat="1" ht="18" customHeight="1" x14ac:dyDescent="0.2">
      <c r="A390" s="106" t="s">
        <v>43</v>
      </c>
      <c r="B390" s="106" t="s">
        <v>17</v>
      </c>
      <c r="C390" s="107">
        <v>13680</v>
      </c>
      <c r="D390" s="107">
        <v>42448</v>
      </c>
      <c r="E390" s="107">
        <v>42472</v>
      </c>
      <c r="F390" s="108">
        <v>42583</v>
      </c>
      <c r="G390" s="109">
        <v>4500</v>
      </c>
      <c r="H390" s="109">
        <v>16.649999999999999</v>
      </c>
      <c r="I390" s="109">
        <v>0</v>
      </c>
      <c r="J390" s="109">
        <f t="shared" ref="J390:J453" si="6">+G390+H390+I390</f>
        <v>4516.6499999999996</v>
      </c>
    </row>
    <row r="391" spans="1:10" s="102" customFormat="1" ht="18" customHeight="1" x14ac:dyDescent="0.2">
      <c r="A391" s="106" t="s">
        <v>43</v>
      </c>
      <c r="B391" s="106" t="s">
        <v>17</v>
      </c>
      <c r="C391" s="107">
        <v>12272</v>
      </c>
      <c r="D391" s="107">
        <v>42012</v>
      </c>
      <c r="E391" s="107">
        <v>42017</v>
      </c>
      <c r="F391" s="108">
        <v>42058</v>
      </c>
      <c r="G391" s="109">
        <v>12500</v>
      </c>
      <c r="H391" s="109">
        <v>15.97</v>
      </c>
      <c r="I391" s="109">
        <v>0</v>
      </c>
      <c r="J391" s="109">
        <f t="shared" si="6"/>
        <v>12515.97</v>
      </c>
    </row>
    <row r="392" spans="1:10" s="102" customFormat="1" ht="18" customHeight="1" x14ac:dyDescent="0.2">
      <c r="A392" s="106" t="s">
        <v>31</v>
      </c>
      <c r="B392" s="106" t="s">
        <v>17</v>
      </c>
      <c r="C392" s="107">
        <v>20017</v>
      </c>
      <c r="D392" s="107">
        <v>42271</v>
      </c>
      <c r="E392" s="107">
        <v>42277</v>
      </c>
      <c r="F392" s="108">
        <v>42291</v>
      </c>
      <c r="G392" s="109">
        <v>37000</v>
      </c>
      <c r="H392" s="109">
        <v>20.56</v>
      </c>
      <c r="I392" s="109">
        <v>0</v>
      </c>
      <c r="J392" s="109">
        <f t="shared" si="6"/>
        <v>37020.559999999998</v>
      </c>
    </row>
    <row r="393" spans="1:10" s="102" customFormat="1" ht="18" customHeight="1" x14ac:dyDescent="0.2">
      <c r="A393" s="106" t="s">
        <v>43</v>
      </c>
      <c r="B393" s="106" t="s">
        <v>17</v>
      </c>
      <c r="C393" s="107">
        <v>10516</v>
      </c>
      <c r="D393" s="107">
        <v>41852</v>
      </c>
      <c r="E393" s="107">
        <v>41878</v>
      </c>
      <c r="F393" s="108">
        <v>41940</v>
      </c>
      <c r="G393" s="109">
        <v>5750</v>
      </c>
      <c r="H393" s="109">
        <v>14.07</v>
      </c>
      <c r="I393" s="109">
        <v>0</v>
      </c>
      <c r="J393" s="109">
        <f t="shared" si="6"/>
        <v>5764.07</v>
      </c>
    </row>
    <row r="394" spans="1:10" s="102" customFormat="1" ht="18" customHeight="1" x14ac:dyDescent="0.2">
      <c r="A394" s="106" t="s">
        <v>43</v>
      </c>
      <c r="B394" s="106" t="s">
        <v>17</v>
      </c>
      <c r="C394" s="107">
        <v>16218</v>
      </c>
      <c r="D394" s="107">
        <v>42335</v>
      </c>
      <c r="E394" s="107">
        <v>42347</v>
      </c>
      <c r="F394" s="108">
        <v>42380</v>
      </c>
      <c r="G394" s="109">
        <v>13750</v>
      </c>
      <c r="H394" s="109">
        <v>17.190000000000001</v>
      </c>
      <c r="I394" s="109">
        <v>0</v>
      </c>
      <c r="J394" s="109">
        <f t="shared" si="6"/>
        <v>13767.19</v>
      </c>
    </row>
    <row r="395" spans="1:10" s="102" customFormat="1" ht="18" customHeight="1" x14ac:dyDescent="0.2">
      <c r="A395" s="106" t="s">
        <v>43</v>
      </c>
      <c r="B395" s="106" t="s">
        <v>13</v>
      </c>
      <c r="C395" s="107">
        <v>7837</v>
      </c>
      <c r="D395" s="107">
        <v>42573</v>
      </c>
      <c r="E395" s="107">
        <v>42573</v>
      </c>
      <c r="F395" s="108">
        <v>42607</v>
      </c>
      <c r="G395" s="109">
        <v>6000</v>
      </c>
      <c r="H395" s="109">
        <v>5.58</v>
      </c>
      <c r="I395" s="109">
        <v>0</v>
      </c>
      <c r="J395" s="109">
        <f t="shared" si="6"/>
        <v>6005.58</v>
      </c>
    </row>
    <row r="396" spans="1:10" s="102" customFormat="1" ht="18" customHeight="1" x14ac:dyDescent="0.2">
      <c r="A396" s="106" t="s">
        <v>43</v>
      </c>
      <c r="B396" s="106" t="s">
        <v>13</v>
      </c>
      <c r="C396" s="107">
        <v>14978</v>
      </c>
      <c r="D396" s="107">
        <v>43093</v>
      </c>
      <c r="E396" s="107">
        <v>43096</v>
      </c>
      <c r="F396" s="108">
        <v>43115</v>
      </c>
      <c r="G396" s="109">
        <v>8250</v>
      </c>
      <c r="H396" s="109">
        <v>4.97</v>
      </c>
      <c r="I396" s="109">
        <v>0</v>
      </c>
      <c r="J396" s="109">
        <f t="shared" si="6"/>
        <v>8254.9699999999993</v>
      </c>
    </row>
    <row r="397" spans="1:10" s="102" customFormat="1" ht="18" customHeight="1" x14ac:dyDescent="0.2">
      <c r="A397" s="106" t="s">
        <v>43</v>
      </c>
      <c r="B397" s="106" t="s">
        <v>13</v>
      </c>
      <c r="C397" s="107">
        <v>10575</v>
      </c>
      <c r="D397" s="107">
        <v>42680</v>
      </c>
      <c r="E397" s="107">
        <v>42683</v>
      </c>
      <c r="F397" s="108">
        <v>42696</v>
      </c>
      <c r="G397" s="109">
        <v>7250</v>
      </c>
      <c r="H397" s="109">
        <v>3.18</v>
      </c>
      <c r="I397" s="109">
        <v>0</v>
      </c>
      <c r="J397" s="109">
        <f t="shared" si="6"/>
        <v>7253.18</v>
      </c>
    </row>
    <row r="398" spans="1:10" s="102" customFormat="1" ht="18" customHeight="1" x14ac:dyDescent="0.2">
      <c r="A398" s="106" t="s">
        <v>43</v>
      </c>
      <c r="B398" s="106" t="s">
        <v>17</v>
      </c>
      <c r="C398" s="107">
        <v>6477</v>
      </c>
      <c r="D398" s="107">
        <v>42743</v>
      </c>
      <c r="E398" s="107">
        <v>42754</v>
      </c>
      <c r="F398" s="108">
        <v>42767</v>
      </c>
      <c r="G398" s="109">
        <v>5000</v>
      </c>
      <c r="H398" s="109">
        <v>3.29</v>
      </c>
      <c r="I398" s="109">
        <v>0</v>
      </c>
      <c r="J398" s="109">
        <f t="shared" si="6"/>
        <v>5003.29</v>
      </c>
    </row>
    <row r="399" spans="1:10" s="102" customFormat="1" ht="18" customHeight="1" x14ac:dyDescent="0.2">
      <c r="A399" s="106" t="s">
        <v>43</v>
      </c>
      <c r="B399" s="106" t="s">
        <v>13</v>
      </c>
      <c r="C399" s="107">
        <v>12921</v>
      </c>
      <c r="D399" s="107">
        <v>42982</v>
      </c>
      <c r="E399" s="107">
        <v>43019</v>
      </c>
      <c r="F399" s="108">
        <v>43042</v>
      </c>
      <c r="G399" s="109">
        <v>10250</v>
      </c>
      <c r="H399" s="109">
        <v>16.850000000000001</v>
      </c>
      <c r="I399" s="109">
        <v>0</v>
      </c>
      <c r="J399" s="109">
        <f t="shared" si="6"/>
        <v>10266.85</v>
      </c>
    </row>
    <row r="400" spans="1:10" s="102" customFormat="1" ht="18" customHeight="1" x14ac:dyDescent="0.2">
      <c r="A400" s="106" t="s">
        <v>43</v>
      </c>
      <c r="B400" s="106" t="s">
        <v>13</v>
      </c>
      <c r="C400" s="107">
        <v>11887</v>
      </c>
      <c r="D400" s="107">
        <v>43310</v>
      </c>
      <c r="E400" s="107">
        <v>43353</v>
      </c>
      <c r="F400" s="108">
        <v>43363</v>
      </c>
      <c r="G400" s="109">
        <v>3500</v>
      </c>
      <c r="H400" s="109">
        <v>5.08</v>
      </c>
      <c r="I400" s="109">
        <v>0</v>
      </c>
      <c r="J400" s="109">
        <f t="shared" si="6"/>
        <v>3505.08</v>
      </c>
    </row>
    <row r="401" spans="1:10" s="102" customFormat="1" ht="18" customHeight="1" x14ac:dyDescent="0.2">
      <c r="A401" s="106" t="s">
        <v>43</v>
      </c>
      <c r="B401" s="106" t="s">
        <v>17</v>
      </c>
      <c r="C401" s="107">
        <v>15572</v>
      </c>
      <c r="D401" s="107">
        <v>42491</v>
      </c>
      <c r="E401" s="107">
        <v>42536</v>
      </c>
      <c r="F401" s="108">
        <v>42545</v>
      </c>
      <c r="G401" s="109">
        <v>11000</v>
      </c>
      <c r="H401" s="109">
        <v>16.27</v>
      </c>
      <c r="I401" s="109">
        <v>0</v>
      </c>
      <c r="J401" s="109">
        <f t="shared" si="6"/>
        <v>11016.27</v>
      </c>
    </row>
    <row r="402" spans="1:10" s="102" customFormat="1" ht="18" customHeight="1" x14ac:dyDescent="0.2">
      <c r="A402" s="106" t="s">
        <v>43</v>
      </c>
      <c r="B402" s="106" t="s">
        <v>13</v>
      </c>
      <c r="C402" s="107">
        <v>13096</v>
      </c>
      <c r="D402" s="107">
        <v>43402</v>
      </c>
      <c r="E402" s="107">
        <v>43431</v>
      </c>
      <c r="F402" s="108">
        <v>43446</v>
      </c>
      <c r="G402" s="109">
        <v>10250</v>
      </c>
      <c r="H402" s="109">
        <v>12.36</v>
      </c>
      <c r="I402" s="109">
        <v>0</v>
      </c>
      <c r="J402" s="109">
        <f t="shared" si="6"/>
        <v>10262.36</v>
      </c>
    </row>
    <row r="403" spans="1:10" s="102" customFormat="1" ht="18" customHeight="1" x14ac:dyDescent="0.2">
      <c r="A403" s="106" t="s">
        <v>43</v>
      </c>
      <c r="B403" s="106" t="s">
        <v>17</v>
      </c>
      <c r="C403" s="107">
        <v>17383</v>
      </c>
      <c r="D403" s="107">
        <v>42075</v>
      </c>
      <c r="E403" s="107">
        <v>42087</v>
      </c>
      <c r="F403" s="108">
        <v>42139</v>
      </c>
      <c r="G403" s="109">
        <v>5250</v>
      </c>
      <c r="H403" s="109">
        <v>9.33</v>
      </c>
      <c r="I403" s="109">
        <v>0</v>
      </c>
      <c r="J403" s="109">
        <f t="shared" si="6"/>
        <v>5259.33</v>
      </c>
    </row>
    <row r="404" spans="1:10" s="102" customFormat="1" ht="18" customHeight="1" x14ac:dyDescent="0.2">
      <c r="A404" s="106" t="s">
        <v>43</v>
      </c>
      <c r="B404" s="106" t="s">
        <v>17</v>
      </c>
      <c r="C404" s="107">
        <v>11859</v>
      </c>
      <c r="D404" s="107">
        <v>43402</v>
      </c>
      <c r="E404" s="107">
        <v>43410</v>
      </c>
      <c r="F404" s="108">
        <v>43475</v>
      </c>
      <c r="G404" s="109">
        <v>11750</v>
      </c>
      <c r="H404" s="109">
        <v>21.029999999999998</v>
      </c>
      <c r="I404" s="109">
        <v>0</v>
      </c>
      <c r="J404" s="109">
        <f t="shared" si="6"/>
        <v>11771.03</v>
      </c>
    </row>
    <row r="405" spans="1:10" s="102" customFormat="1" ht="18" customHeight="1" x14ac:dyDescent="0.2">
      <c r="A405" s="106" t="s">
        <v>43</v>
      </c>
      <c r="B405" s="106" t="s">
        <v>13</v>
      </c>
      <c r="C405" s="107">
        <v>17784</v>
      </c>
      <c r="D405" s="107">
        <v>42356</v>
      </c>
      <c r="E405" s="107">
        <v>42360</v>
      </c>
      <c r="F405" s="108">
        <v>42387</v>
      </c>
      <c r="G405" s="109">
        <v>19500</v>
      </c>
      <c r="H405" s="109">
        <v>16.8</v>
      </c>
      <c r="I405" s="109">
        <v>0</v>
      </c>
      <c r="J405" s="109">
        <f t="shared" si="6"/>
        <v>19516.8</v>
      </c>
    </row>
    <row r="406" spans="1:10" s="102" customFormat="1" ht="18" customHeight="1" x14ac:dyDescent="0.2">
      <c r="A406" s="106" t="s">
        <v>43</v>
      </c>
      <c r="B406" s="106" t="s">
        <v>13</v>
      </c>
      <c r="C406" s="107">
        <v>11858</v>
      </c>
      <c r="D406" s="107">
        <v>43084</v>
      </c>
      <c r="E406" s="107">
        <v>43088</v>
      </c>
      <c r="F406" s="108">
        <v>43150</v>
      </c>
      <c r="G406" s="109">
        <v>8500</v>
      </c>
      <c r="H406" s="109">
        <v>69.86</v>
      </c>
      <c r="I406" s="109">
        <v>0</v>
      </c>
      <c r="J406" s="109">
        <f t="shared" si="6"/>
        <v>8569.86</v>
      </c>
    </row>
    <row r="407" spans="1:10" s="102" customFormat="1" ht="18" customHeight="1" x14ac:dyDescent="0.2">
      <c r="A407" s="106" t="s">
        <v>43</v>
      </c>
      <c r="B407" s="106" t="s">
        <v>13</v>
      </c>
      <c r="C407" s="107">
        <v>9670</v>
      </c>
      <c r="D407" s="107">
        <v>42745</v>
      </c>
      <c r="E407" s="107">
        <v>42760</v>
      </c>
      <c r="F407" s="108">
        <v>42781</v>
      </c>
      <c r="G407" s="109">
        <v>8500</v>
      </c>
      <c r="H407" s="109">
        <v>8.49</v>
      </c>
      <c r="I407" s="109">
        <v>0</v>
      </c>
      <c r="J407" s="109">
        <f t="shared" si="6"/>
        <v>8508.49</v>
      </c>
    </row>
    <row r="408" spans="1:10" s="102" customFormat="1" ht="18" customHeight="1" x14ac:dyDescent="0.2">
      <c r="A408" s="106" t="s">
        <v>31</v>
      </c>
      <c r="B408" s="106" t="s">
        <v>13</v>
      </c>
      <c r="C408" s="107">
        <v>22234</v>
      </c>
      <c r="D408" s="107">
        <v>41982</v>
      </c>
      <c r="E408" s="107">
        <v>41984</v>
      </c>
      <c r="F408" s="108">
        <v>42052</v>
      </c>
      <c r="G408" s="109">
        <v>56000</v>
      </c>
      <c r="H408" s="109">
        <v>108.89</v>
      </c>
      <c r="I408" s="109">
        <v>0</v>
      </c>
      <c r="J408" s="109">
        <f t="shared" si="6"/>
        <v>56108.89</v>
      </c>
    </row>
    <row r="409" spans="1:10" s="102" customFormat="1" ht="18" customHeight="1" x14ac:dyDescent="0.2">
      <c r="A409" s="106" t="s">
        <v>43</v>
      </c>
      <c r="B409" s="106" t="s">
        <v>13</v>
      </c>
      <c r="C409" s="107">
        <v>12727</v>
      </c>
      <c r="D409" s="107">
        <v>43082</v>
      </c>
      <c r="E409" s="107">
        <v>43095</v>
      </c>
      <c r="F409" s="108">
        <v>43108</v>
      </c>
      <c r="G409" s="109">
        <v>14000</v>
      </c>
      <c r="H409" s="109">
        <v>9.9700000000000006</v>
      </c>
      <c r="I409" s="109">
        <v>0</v>
      </c>
      <c r="J409" s="109">
        <f t="shared" si="6"/>
        <v>14009.97</v>
      </c>
    </row>
    <row r="410" spans="1:10" s="102" customFormat="1" ht="18" customHeight="1" x14ac:dyDescent="0.2">
      <c r="A410" s="106" t="s">
        <v>43</v>
      </c>
      <c r="B410" s="106" t="s">
        <v>13</v>
      </c>
      <c r="C410" s="107">
        <v>13014</v>
      </c>
      <c r="D410" s="107">
        <v>42297</v>
      </c>
      <c r="E410" s="107">
        <v>42314</v>
      </c>
      <c r="F410" s="108">
        <v>42353</v>
      </c>
      <c r="G410" s="109">
        <v>15500</v>
      </c>
      <c r="H410" s="109">
        <v>24.12</v>
      </c>
      <c r="I410" s="109">
        <v>0</v>
      </c>
      <c r="J410" s="109">
        <f t="shared" si="6"/>
        <v>15524.12</v>
      </c>
    </row>
    <row r="411" spans="1:10" s="102" customFormat="1" ht="18" customHeight="1" x14ac:dyDescent="0.2">
      <c r="A411" s="106" t="s">
        <v>43</v>
      </c>
      <c r="B411" s="106" t="s">
        <v>17</v>
      </c>
      <c r="C411" s="107">
        <v>9895</v>
      </c>
      <c r="D411" s="107">
        <v>41821</v>
      </c>
      <c r="E411" s="107">
        <v>41865</v>
      </c>
      <c r="F411" s="108">
        <v>41984</v>
      </c>
      <c r="G411" s="109">
        <v>4750</v>
      </c>
      <c r="H411" s="109">
        <v>21.5</v>
      </c>
      <c r="I411" s="109">
        <v>0</v>
      </c>
      <c r="J411" s="109">
        <f t="shared" si="6"/>
        <v>4771.5</v>
      </c>
    </row>
    <row r="412" spans="1:10" s="102" customFormat="1" ht="18" customHeight="1" x14ac:dyDescent="0.2">
      <c r="A412" s="106" t="s">
        <v>43</v>
      </c>
      <c r="B412" s="106" t="s">
        <v>13</v>
      </c>
      <c r="C412" s="107">
        <v>7373</v>
      </c>
      <c r="D412" s="107">
        <v>41898</v>
      </c>
      <c r="E412" s="107">
        <v>41913</v>
      </c>
      <c r="F412" s="108">
        <v>41927</v>
      </c>
      <c r="G412" s="109">
        <v>3750</v>
      </c>
      <c r="H412" s="109">
        <v>3.02</v>
      </c>
      <c r="I412" s="109">
        <v>0</v>
      </c>
      <c r="J412" s="109">
        <f t="shared" si="6"/>
        <v>3753.02</v>
      </c>
    </row>
    <row r="413" spans="1:10" s="102" customFormat="1" ht="18" customHeight="1" x14ac:dyDescent="0.2">
      <c r="A413" s="106" t="s">
        <v>43</v>
      </c>
      <c r="B413" s="106" t="s">
        <v>17</v>
      </c>
      <c r="C413" s="107">
        <v>13205</v>
      </c>
      <c r="D413" s="107">
        <v>42867</v>
      </c>
      <c r="E413" s="107">
        <v>42871</v>
      </c>
      <c r="F413" s="108">
        <v>42881</v>
      </c>
      <c r="G413" s="109">
        <v>8000</v>
      </c>
      <c r="H413" s="109">
        <v>3.07</v>
      </c>
      <c r="I413" s="109">
        <v>0</v>
      </c>
      <c r="J413" s="109">
        <f t="shared" si="6"/>
        <v>8003.07</v>
      </c>
    </row>
    <row r="414" spans="1:10" s="102" customFormat="1" ht="18" customHeight="1" x14ac:dyDescent="0.2">
      <c r="A414" s="106" t="s">
        <v>43</v>
      </c>
      <c r="B414" s="106" t="s">
        <v>13</v>
      </c>
      <c r="C414" s="107">
        <v>13671</v>
      </c>
      <c r="D414" s="107">
        <v>43124</v>
      </c>
      <c r="E414" s="107">
        <v>43129</v>
      </c>
      <c r="F414" s="108">
        <v>43138</v>
      </c>
      <c r="G414" s="109">
        <v>10250</v>
      </c>
      <c r="H414" s="109">
        <v>3.93</v>
      </c>
      <c r="I414" s="109">
        <v>0</v>
      </c>
      <c r="J414" s="109">
        <f t="shared" si="6"/>
        <v>10253.93</v>
      </c>
    </row>
    <row r="415" spans="1:10" s="102" customFormat="1" ht="18" customHeight="1" x14ac:dyDescent="0.2">
      <c r="A415" s="106" t="s">
        <v>31</v>
      </c>
      <c r="B415" s="106" t="s">
        <v>13</v>
      </c>
      <c r="C415" s="107">
        <v>21807</v>
      </c>
      <c r="D415" s="107">
        <v>42661</v>
      </c>
      <c r="E415" s="107">
        <v>42664</v>
      </c>
      <c r="F415" s="108">
        <v>42677</v>
      </c>
      <c r="G415" s="109">
        <v>72000</v>
      </c>
      <c r="H415" s="109">
        <v>31.56</v>
      </c>
      <c r="I415" s="109">
        <v>0</v>
      </c>
      <c r="J415" s="109">
        <f t="shared" si="6"/>
        <v>72031.56</v>
      </c>
    </row>
    <row r="416" spans="1:10" s="102" customFormat="1" ht="18" customHeight="1" x14ac:dyDescent="0.2">
      <c r="A416" s="106" t="s">
        <v>43</v>
      </c>
      <c r="B416" s="106" t="s">
        <v>17</v>
      </c>
      <c r="C416" s="107">
        <v>10338</v>
      </c>
      <c r="D416" s="107">
        <v>42714</v>
      </c>
      <c r="E416" s="107">
        <v>42740</v>
      </c>
      <c r="F416" s="108">
        <v>42761</v>
      </c>
      <c r="G416" s="109">
        <v>24000</v>
      </c>
      <c r="H416" s="109">
        <v>30.9</v>
      </c>
      <c r="I416" s="109">
        <v>0</v>
      </c>
      <c r="J416" s="109">
        <f t="shared" si="6"/>
        <v>24030.9</v>
      </c>
    </row>
    <row r="417" spans="1:10" s="102" customFormat="1" ht="18" customHeight="1" x14ac:dyDescent="0.2">
      <c r="A417" s="106" t="s">
        <v>43</v>
      </c>
      <c r="B417" s="106" t="s">
        <v>13</v>
      </c>
      <c r="C417" s="107">
        <v>13290</v>
      </c>
      <c r="D417" s="107">
        <v>42174</v>
      </c>
      <c r="E417" s="107">
        <v>42186</v>
      </c>
      <c r="F417" s="108">
        <v>42205</v>
      </c>
      <c r="G417" s="109">
        <v>10000</v>
      </c>
      <c r="H417" s="109">
        <v>8.61</v>
      </c>
      <c r="I417" s="109">
        <v>0</v>
      </c>
      <c r="J417" s="109">
        <f t="shared" si="6"/>
        <v>10008.61</v>
      </c>
    </row>
    <row r="418" spans="1:10" s="102" customFormat="1" ht="18" customHeight="1" x14ac:dyDescent="0.2">
      <c r="A418" s="106" t="s">
        <v>43</v>
      </c>
      <c r="B418" s="106" t="s">
        <v>17</v>
      </c>
      <c r="C418" s="107">
        <v>12207</v>
      </c>
      <c r="D418" s="107">
        <v>42798</v>
      </c>
      <c r="E418" s="107">
        <v>42802</v>
      </c>
      <c r="F418" s="108">
        <v>42817</v>
      </c>
      <c r="G418" s="109">
        <v>3500</v>
      </c>
      <c r="H418" s="109">
        <v>1.82</v>
      </c>
      <c r="I418" s="109">
        <v>0</v>
      </c>
      <c r="J418" s="109">
        <f t="shared" si="6"/>
        <v>3501.82</v>
      </c>
    </row>
    <row r="419" spans="1:10" s="102" customFormat="1" ht="18" customHeight="1" x14ac:dyDescent="0.2">
      <c r="A419" s="106" t="s">
        <v>43</v>
      </c>
      <c r="B419" s="106" t="s">
        <v>13</v>
      </c>
      <c r="C419" s="107">
        <v>21208</v>
      </c>
      <c r="D419" s="107">
        <v>43263</v>
      </c>
      <c r="E419" s="107">
        <v>43277</v>
      </c>
      <c r="F419" s="108">
        <v>43291</v>
      </c>
      <c r="G419" s="109">
        <v>77000</v>
      </c>
      <c r="H419" s="109">
        <v>59.07</v>
      </c>
      <c r="I419" s="109">
        <v>0</v>
      </c>
      <c r="J419" s="109">
        <f t="shared" si="6"/>
        <v>77059.070000000007</v>
      </c>
    </row>
    <row r="420" spans="1:10" s="102" customFormat="1" ht="18" customHeight="1" x14ac:dyDescent="0.2">
      <c r="A420" s="106" t="s">
        <v>43</v>
      </c>
      <c r="B420" s="106" t="s">
        <v>13</v>
      </c>
      <c r="C420" s="107">
        <v>10148</v>
      </c>
      <c r="D420" s="107">
        <v>42603</v>
      </c>
      <c r="E420" s="107">
        <v>42606</v>
      </c>
      <c r="F420" s="108">
        <v>42620</v>
      </c>
      <c r="G420" s="109">
        <v>7500</v>
      </c>
      <c r="H420" s="109">
        <v>3.49</v>
      </c>
      <c r="I420" s="109">
        <v>0</v>
      </c>
      <c r="J420" s="109">
        <f t="shared" si="6"/>
        <v>7503.49</v>
      </c>
    </row>
    <row r="421" spans="1:10" s="102" customFormat="1" ht="18" customHeight="1" x14ac:dyDescent="0.2">
      <c r="A421" s="106" t="s">
        <v>43</v>
      </c>
      <c r="B421" s="106" t="s">
        <v>13</v>
      </c>
      <c r="C421" s="107">
        <v>14753</v>
      </c>
      <c r="D421" s="107">
        <v>42008</v>
      </c>
      <c r="E421" s="107">
        <v>42011</v>
      </c>
      <c r="F421" s="108">
        <v>42040</v>
      </c>
      <c r="G421" s="109">
        <v>5500</v>
      </c>
      <c r="H421" s="109">
        <v>4.88</v>
      </c>
      <c r="I421" s="109">
        <v>0</v>
      </c>
      <c r="J421" s="109">
        <f t="shared" si="6"/>
        <v>5504.88</v>
      </c>
    </row>
    <row r="422" spans="1:10" s="102" customFormat="1" ht="18" customHeight="1" x14ac:dyDescent="0.2">
      <c r="A422" s="106" t="s">
        <v>43</v>
      </c>
      <c r="B422" s="106" t="s">
        <v>17</v>
      </c>
      <c r="C422" s="107">
        <v>11017</v>
      </c>
      <c r="D422" s="107">
        <v>41856</v>
      </c>
      <c r="E422" s="107">
        <v>41879</v>
      </c>
      <c r="F422" s="108">
        <v>41905</v>
      </c>
      <c r="G422" s="109">
        <v>3000</v>
      </c>
      <c r="H422" s="109">
        <v>4.08</v>
      </c>
      <c r="I422" s="109">
        <v>0</v>
      </c>
      <c r="J422" s="109">
        <f t="shared" si="6"/>
        <v>3004.08</v>
      </c>
    </row>
    <row r="423" spans="1:10" s="102" customFormat="1" ht="18" customHeight="1" x14ac:dyDescent="0.2">
      <c r="A423" s="106" t="s">
        <v>43</v>
      </c>
      <c r="B423" s="106" t="s">
        <v>17</v>
      </c>
      <c r="C423" s="107">
        <v>14432</v>
      </c>
      <c r="D423" s="107">
        <v>43438</v>
      </c>
      <c r="E423" s="107">
        <v>43472</v>
      </c>
      <c r="F423" s="108">
        <v>43479</v>
      </c>
      <c r="G423" s="109">
        <v>6500</v>
      </c>
      <c r="H423" s="109">
        <v>7.12</v>
      </c>
      <c r="I423" s="109">
        <v>0</v>
      </c>
      <c r="J423" s="109">
        <f t="shared" si="6"/>
        <v>6507.12</v>
      </c>
    </row>
    <row r="424" spans="1:10" s="102" customFormat="1" ht="18" customHeight="1" x14ac:dyDescent="0.2">
      <c r="A424" s="106" t="s">
        <v>43</v>
      </c>
      <c r="B424" s="106" t="s">
        <v>13</v>
      </c>
      <c r="C424" s="107">
        <v>16028</v>
      </c>
      <c r="D424" s="107">
        <v>43369</v>
      </c>
      <c r="E424" s="107">
        <v>43371</v>
      </c>
      <c r="F424" s="108">
        <v>43385</v>
      </c>
      <c r="G424" s="109">
        <v>15500</v>
      </c>
      <c r="H424" s="109">
        <v>6.79</v>
      </c>
      <c r="I424" s="109">
        <v>0</v>
      </c>
      <c r="J424" s="109">
        <f t="shared" si="6"/>
        <v>15506.79</v>
      </c>
    </row>
    <row r="425" spans="1:10" s="102" customFormat="1" ht="18" customHeight="1" x14ac:dyDescent="0.2">
      <c r="A425" s="106" t="s">
        <v>43</v>
      </c>
      <c r="B425" s="106" t="s">
        <v>13</v>
      </c>
      <c r="C425" s="107">
        <v>14974</v>
      </c>
      <c r="D425" s="107">
        <v>42915</v>
      </c>
      <c r="E425" s="107">
        <v>42951</v>
      </c>
      <c r="F425" s="108">
        <v>43241</v>
      </c>
      <c r="G425" s="109">
        <v>16250</v>
      </c>
      <c r="H425" s="109">
        <v>145.13999999999999</v>
      </c>
      <c r="I425" s="109">
        <v>0</v>
      </c>
      <c r="J425" s="109">
        <f t="shared" si="6"/>
        <v>16395.14</v>
      </c>
    </row>
    <row r="426" spans="1:10" s="102" customFormat="1" ht="18" customHeight="1" x14ac:dyDescent="0.2">
      <c r="A426" s="106" t="s">
        <v>43</v>
      </c>
      <c r="B426" s="106" t="s">
        <v>13</v>
      </c>
      <c r="C426" s="107">
        <v>17013</v>
      </c>
      <c r="D426" s="107">
        <v>43033</v>
      </c>
      <c r="E426" s="107">
        <v>43041</v>
      </c>
      <c r="F426" s="108">
        <v>43049</v>
      </c>
      <c r="G426" s="109">
        <v>14500</v>
      </c>
      <c r="H426" s="109">
        <v>6.36</v>
      </c>
      <c r="I426" s="109">
        <v>0</v>
      </c>
      <c r="J426" s="109">
        <f t="shared" si="6"/>
        <v>14506.36</v>
      </c>
    </row>
    <row r="427" spans="1:10" s="102" customFormat="1" ht="18" customHeight="1" x14ac:dyDescent="0.2">
      <c r="A427" s="106" t="s">
        <v>43</v>
      </c>
      <c r="B427" s="106" t="s">
        <v>13</v>
      </c>
      <c r="C427" s="107">
        <v>9177</v>
      </c>
      <c r="D427" s="107">
        <v>42249</v>
      </c>
      <c r="E427" s="107">
        <v>42265</v>
      </c>
      <c r="F427" s="108">
        <v>42275</v>
      </c>
      <c r="G427" s="109">
        <v>8750</v>
      </c>
      <c r="H427" s="109">
        <v>6.32</v>
      </c>
      <c r="I427" s="109">
        <v>0</v>
      </c>
      <c r="J427" s="109">
        <f t="shared" si="6"/>
        <v>8756.32</v>
      </c>
    </row>
    <row r="428" spans="1:10" s="102" customFormat="1" ht="18" customHeight="1" x14ac:dyDescent="0.2">
      <c r="A428" s="106" t="s">
        <v>43</v>
      </c>
      <c r="B428" s="106" t="s">
        <v>17</v>
      </c>
      <c r="C428" s="107">
        <v>16669</v>
      </c>
      <c r="D428" s="107">
        <v>43212</v>
      </c>
      <c r="E428" s="107">
        <v>43214</v>
      </c>
      <c r="F428" s="108">
        <v>43259</v>
      </c>
      <c r="G428" s="109">
        <v>4250</v>
      </c>
      <c r="H428" s="109">
        <v>3.72</v>
      </c>
      <c r="I428" s="109">
        <v>0</v>
      </c>
      <c r="J428" s="109">
        <f t="shared" si="6"/>
        <v>4253.72</v>
      </c>
    </row>
    <row r="429" spans="1:10" s="102" customFormat="1" ht="18" customHeight="1" x14ac:dyDescent="0.2">
      <c r="A429" s="106" t="s">
        <v>43</v>
      </c>
      <c r="B429" s="106" t="s">
        <v>17</v>
      </c>
      <c r="C429" s="107">
        <v>12767</v>
      </c>
      <c r="D429" s="107">
        <v>43194</v>
      </c>
      <c r="E429" s="107">
        <v>43224</v>
      </c>
      <c r="F429" s="108">
        <v>43297</v>
      </c>
      <c r="G429" s="109">
        <v>5500</v>
      </c>
      <c r="H429" s="109">
        <v>12.5</v>
      </c>
      <c r="I429" s="109">
        <v>0</v>
      </c>
      <c r="J429" s="109">
        <f t="shared" si="6"/>
        <v>5512.5</v>
      </c>
    </row>
    <row r="430" spans="1:10" s="102" customFormat="1" ht="18" customHeight="1" x14ac:dyDescent="0.2">
      <c r="A430" s="106" t="s">
        <v>43</v>
      </c>
      <c r="B430" s="106" t="s">
        <v>13</v>
      </c>
      <c r="C430" s="107">
        <v>14919</v>
      </c>
      <c r="D430" s="107">
        <v>41745</v>
      </c>
      <c r="E430" s="107">
        <v>41795</v>
      </c>
      <c r="F430" s="108">
        <v>41885</v>
      </c>
      <c r="G430" s="109">
        <v>13750</v>
      </c>
      <c r="H430" s="109">
        <v>53.47</v>
      </c>
      <c r="I430" s="109">
        <v>0</v>
      </c>
      <c r="J430" s="109">
        <f t="shared" si="6"/>
        <v>13803.47</v>
      </c>
    </row>
    <row r="431" spans="1:10" s="102" customFormat="1" ht="18" customHeight="1" x14ac:dyDescent="0.2">
      <c r="A431" s="106" t="s">
        <v>31</v>
      </c>
      <c r="B431" s="106" t="s">
        <v>17</v>
      </c>
      <c r="C431" s="107">
        <v>22546</v>
      </c>
      <c r="D431" s="107">
        <v>42750</v>
      </c>
      <c r="E431" s="107">
        <v>42759</v>
      </c>
      <c r="F431" s="108">
        <v>42773</v>
      </c>
      <c r="G431" s="109">
        <v>68000</v>
      </c>
      <c r="H431" s="109">
        <v>42.85</v>
      </c>
      <c r="I431" s="109">
        <v>0</v>
      </c>
      <c r="J431" s="109">
        <f t="shared" si="6"/>
        <v>68042.850000000006</v>
      </c>
    </row>
    <row r="432" spans="1:10" s="102" customFormat="1" ht="18" customHeight="1" x14ac:dyDescent="0.2">
      <c r="A432" s="106" t="s">
        <v>34</v>
      </c>
      <c r="B432" s="106" t="s">
        <v>17</v>
      </c>
      <c r="C432" s="107">
        <v>22546</v>
      </c>
      <c r="D432" s="107">
        <v>42750</v>
      </c>
      <c r="E432" s="107">
        <v>42759</v>
      </c>
      <c r="F432" s="108">
        <v>42773</v>
      </c>
      <c r="G432" s="110">
        <v>136000</v>
      </c>
      <c r="H432" s="110">
        <v>85.7</v>
      </c>
      <c r="I432" s="110">
        <v>0</v>
      </c>
      <c r="J432" s="109">
        <f t="shared" si="6"/>
        <v>136085.70000000001</v>
      </c>
    </row>
    <row r="433" spans="1:10" s="102" customFormat="1" ht="18" customHeight="1" x14ac:dyDescent="0.2">
      <c r="A433" s="106" t="s">
        <v>43</v>
      </c>
      <c r="B433" s="106" t="s">
        <v>13</v>
      </c>
      <c r="C433" s="107">
        <v>19560</v>
      </c>
      <c r="D433" s="107">
        <v>42756</v>
      </c>
      <c r="E433" s="107">
        <v>42759</v>
      </c>
      <c r="F433" s="111">
        <v>42780</v>
      </c>
      <c r="G433" s="112">
        <v>50000</v>
      </c>
      <c r="H433" s="112">
        <v>32.880000000000003</v>
      </c>
      <c r="I433" s="112">
        <v>0</v>
      </c>
      <c r="J433" s="109">
        <f t="shared" si="6"/>
        <v>50032.88</v>
      </c>
    </row>
    <row r="434" spans="1:10" s="102" customFormat="1" ht="18" customHeight="1" x14ac:dyDescent="0.2">
      <c r="A434" s="106" t="s">
        <v>43</v>
      </c>
      <c r="B434" s="106" t="s">
        <v>13</v>
      </c>
      <c r="C434" s="107">
        <v>18132</v>
      </c>
      <c r="D434" s="107">
        <v>41870</v>
      </c>
      <c r="E434" s="107">
        <v>41884</v>
      </c>
      <c r="F434" s="108">
        <v>41908</v>
      </c>
      <c r="G434" s="113">
        <v>63000</v>
      </c>
      <c r="H434" s="113">
        <v>66.5</v>
      </c>
      <c r="I434" s="113">
        <v>0</v>
      </c>
      <c r="J434" s="109">
        <f t="shared" si="6"/>
        <v>63066.5</v>
      </c>
    </row>
    <row r="435" spans="1:10" s="102" customFormat="1" ht="18" customHeight="1" x14ac:dyDescent="0.2">
      <c r="A435" s="106" t="s">
        <v>43</v>
      </c>
      <c r="B435" s="106" t="s">
        <v>13</v>
      </c>
      <c r="C435" s="107">
        <v>13845</v>
      </c>
      <c r="D435" s="107">
        <v>43121</v>
      </c>
      <c r="E435" s="107">
        <v>43129</v>
      </c>
      <c r="F435" s="108">
        <v>43136</v>
      </c>
      <c r="G435" s="109">
        <v>7500</v>
      </c>
      <c r="H435" s="109">
        <v>3.08</v>
      </c>
      <c r="I435" s="109">
        <v>0</v>
      </c>
      <c r="J435" s="109">
        <f t="shared" si="6"/>
        <v>7503.08</v>
      </c>
    </row>
    <row r="436" spans="1:10" s="102" customFormat="1" ht="18" customHeight="1" x14ac:dyDescent="0.2">
      <c r="A436" s="106" t="s">
        <v>43</v>
      </c>
      <c r="B436" s="106" t="s">
        <v>17</v>
      </c>
      <c r="C436" s="107">
        <v>15781</v>
      </c>
      <c r="D436" s="107">
        <v>42352</v>
      </c>
      <c r="E436" s="107">
        <v>42354</v>
      </c>
      <c r="F436" s="108">
        <v>42366</v>
      </c>
      <c r="G436" s="109">
        <v>8750</v>
      </c>
      <c r="H436" s="109">
        <v>3.4</v>
      </c>
      <c r="I436" s="109">
        <v>0</v>
      </c>
      <c r="J436" s="109">
        <f t="shared" si="6"/>
        <v>8753.4</v>
      </c>
    </row>
    <row r="437" spans="1:10" s="102" customFormat="1" ht="18" customHeight="1" x14ac:dyDescent="0.2">
      <c r="A437" s="106" t="s">
        <v>43</v>
      </c>
      <c r="B437" s="106" t="s">
        <v>13</v>
      </c>
      <c r="C437" s="107">
        <v>10141</v>
      </c>
      <c r="D437" s="107">
        <v>41724</v>
      </c>
      <c r="E437" s="107">
        <v>41765</v>
      </c>
      <c r="F437" s="108">
        <v>41817</v>
      </c>
      <c r="G437" s="109">
        <v>4500</v>
      </c>
      <c r="H437" s="109">
        <v>11.63</v>
      </c>
      <c r="I437" s="109">
        <v>0</v>
      </c>
      <c r="J437" s="109">
        <f t="shared" si="6"/>
        <v>4511.63</v>
      </c>
    </row>
    <row r="438" spans="1:10" s="102" customFormat="1" ht="18" customHeight="1" x14ac:dyDescent="0.2">
      <c r="A438" s="106" t="s">
        <v>31</v>
      </c>
      <c r="B438" s="106" t="s">
        <v>13</v>
      </c>
      <c r="C438" s="107">
        <v>19266</v>
      </c>
      <c r="D438" s="107">
        <v>42556</v>
      </c>
      <c r="E438" s="107">
        <v>42563</v>
      </c>
      <c r="F438" s="108">
        <v>42576</v>
      </c>
      <c r="G438" s="109">
        <v>58000</v>
      </c>
      <c r="H438" s="109">
        <v>31.78</v>
      </c>
      <c r="I438" s="109">
        <v>0</v>
      </c>
      <c r="J438" s="109">
        <f t="shared" si="6"/>
        <v>58031.78</v>
      </c>
    </row>
    <row r="439" spans="1:10" s="102" customFormat="1" ht="18" customHeight="1" x14ac:dyDescent="0.2">
      <c r="A439" s="106" t="s">
        <v>43</v>
      </c>
      <c r="B439" s="106" t="s">
        <v>13</v>
      </c>
      <c r="C439" s="107">
        <v>17175</v>
      </c>
      <c r="D439" s="107">
        <v>43057</v>
      </c>
      <c r="E439" s="107">
        <v>43059</v>
      </c>
      <c r="F439" s="108">
        <v>43076</v>
      </c>
      <c r="G439" s="109">
        <v>5750</v>
      </c>
      <c r="H439" s="109">
        <v>2.76</v>
      </c>
      <c r="I439" s="109">
        <v>0</v>
      </c>
      <c r="J439" s="109">
        <f t="shared" si="6"/>
        <v>5752.76</v>
      </c>
    </row>
    <row r="440" spans="1:10" s="102" customFormat="1" ht="18" customHeight="1" x14ac:dyDescent="0.2">
      <c r="A440" s="106" t="s">
        <v>43</v>
      </c>
      <c r="B440" s="106" t="s">
        <v>17</v>
      </c>
      <c r="C440" s="107">
        <v>14787</v>
      </c>
      <c r="D440" s="107">
        <v>42896</v>
      </c>
      <c r="E440" s="107">
        <v>42928</v>
      </c>
      <c r="F440" s="108">
        <v>42947</v>
      </c>
      <c r="G440" s="109">
        <v>6000</v>
      </c>
      <c r="H440" s="109">
        <v>8.3699999999999992</v>
      </c>
      <c r="I440" s="109">
        <v>0</v>
      </c>
      <c r="J440" s="109">
        <f t="shared" si="6"/>
        <v>6008.37</v>
      </c>
    </row>
    <row r="441" spans="1:10" s="102" customFormat="1" ht="18" customHeight="1" x14ac:dyDescent="0.2">
      <c r="A441" s="106" t="s">
        <v>43</v>
      </c>
      <c r="B441" s="106" t="s">
        <v>17</v>
      </c>
      <c r="C441" s="107">
        <v>7707</v>
      </c>
      <c r="D441" s="107">
        <v>42827</v>
      </c>
      <c r="E441" s="107">
        <v>42835</v>
      </c>
      <c r="F441" s="108">
        <v>42870</v>
      </c>
      <c r="G441" s="109">
        <v>3250</v>
      </c>
      <c r="H441" s="109">
        <v>3.83</v>
      </c>
      <c r="I441" s="109">
        <v>0</v>
      </c>
      <c r="J441" s="109">
        <f t="shared" si="6"/>
        <v>3253.83</v>
      </c>
    </row>
    <row r="442" spans="1:10" s="102" customFormat="1" ht="18" customHeight="1" x14ac:dyDescent="0.2">
      <c r="A442" s="106" t="s">
        <v>43</v>
      </c>
      <c r="B442" s="106" t="s">
        <v>13</v>
      </c>
      <c r="C442" s="107">
        <v>13862</v>
      </c>
      <c r="D442" s="107">
        <v>42024</v>
      </c>
      <c r="E442" s="107">
        <v>42032</v>
      </c>
      <c r="F442" s="108">
        <v>42072</v>
      </c>
      <c r="G442" s="109">
        <v>10750</v>
      </c>
      <c r="H442" s="109">
        <v>14.33</v>
      </c>
      <c r="I442" s="109">
        <v>0</v>
      </c>
      <c r="J442" s="109">
        <f t="shared" si="6"/>
        <v>10764.33</v>
      </c>
    </row>
    <row r="443" spans="1:10" s="102" customFormat="1" ht="18" customHeight="1" x14ac:dyDescent="0.2">
      <c r="A443" s="106" t="s">
        <v>31</v>
      </c>
      <c r="B443" s="106" t="s">
        <v>13</v>
      </c>
      <c r="C443" s="107">
        <v>22657</v>
      </c>
      <c r="D443" s="107">
        <v>43287</v>
      </c>
      <c r="E443" s="107">
        <v>43291</v>
      </c>
      <c r="F443" s="108">
        <v>43312</v>
      </c>
      <c r="G443" s="109">
        <v>52000</v>
      </c>
      <c r="H443" s="109">
        <v>35.619999999999997</v>
      </c>
      <c r="I443" s="109">
        <v>0</v>
      </c>
      <c r="J443" s="109">
        <f t="shared" si="6"/>
        <v>52035.62</v>
      </c>
    </row>
    <row r="444" spans="1:10" s="102" customFormat="1" ht="18" customHeight="1" x14ac:dyDescent="0.2">
      <c r="A444" s="106" t="s">
        <v>33</v>
      </c>
      <c r="B444" s="106" t="s">
        <v>13</v>
      </c>
      <c r="C444" s="107">
        <v>22657</v>
      </c>
      <c r="D444" s="107">
        <v>43287</v>
      </c>
      <c r="E444" s="107">
        <v>43291</v>
      </c>
      <c r="F444" s="108">
        <v>43312</v>
      </c>
      <c r="G444" s="109">
        <v>52000</v>
      </c>
      <c r="H444" s="109">
        <v>35.619999999999997</v>
      </c>
      <c r="I444" s="109">
        <v>0</v>
      </c>
      <c r="J444" s="109">
        <f t="shared" si="6"/>
        <v>52035.62</v>
      </c>
    </row>
    <row r="445" spans="1:10" s="102" customFormat="1" ht="18" customHeight="1" x14ac:dyDescent="0.2">
      <c r="A445" s="106" t="s">
        <v>43</v>
      </c>
      <c r="B445" s="106" t="s">
        <v>13</v>
      </c>
      <c r="C445" s="107">
        <v>11558</v>
      </c>
      <c r="D445" s="107">
        <v>43082</v>
      </c>
      <c r="E445" s="107">
        <v>43098</v>
      </c>
      <c r="F445" s="108">
        <v>43147</v>
      </c>
      <c r="G445" s="109">
        <v>11750</v>
      </c>
      <c r="H445" s="109">
        <v>17.22</v>
      </c>
      <c r="I445" s="109">
        <v>0</v>
      </c>
      <c r="J445" s="109">
        <f t="shared" si="6"/>
        <v>11767.22</v>
      </c>
    </row>
    <row r="446" spans="1:10" s="102" customFormat="1" ht="18" customHeight="1" x14ac:dyDescent="0.2">
      <c r="A446" s="106" t="s">
        <v>43</v>
      </c>
      <c r="B446" s="106" t="s">
        <v>13</v>
      </c>
      <c r="C446" s="107">
        <v>15238</v>
      </c>
      <c r="D446" s="107">
        <v>41798</v>
      </c>
      <c r="E446" s="107">
        <v>41801</v>
      </c>
      <c r="F446" s="108">
        <v>41831</v>
      </c>
      <c r="G446" s="109">
        <v>10500</v>
      </c>
      <c r="H446" s="109">
        <v>9.6300000000000008</v>
      </c>
      <c r="I446" s="109">
        <v>0</v>
      </c>
      <c r="J446" s="109">
        <f t="shared" si="6"/>
        <v>10509.63</v>
      </c>
    </row>
    <row r="447" spans="1:10" s="102" customFormat="1" ht="18" customHeight="1" x14ac:dyDescent="0.2">
      <c r="A447" s="106" t="s">
        <v>31</v>
      </c>
      <c r="B447" s="106" t="s">
        <v>17</v>
      </c>
      <c r="C447" s="107">
        <v>28067</v>
      </c>
      <c r="D447" s="107">
        <v>42468</v>
      </c>
      <c r="E447" s="107">
        <v>42472</v>
      </c>
      <c r="F447" s="108">
        <v>42541</v>
      </c>
      <c r="G447" s="109">
        <v>49000</v>
      </c>
      <c r="H447" s="109">
        <v>98</v>
      </c>
      <c r="I447" s="109">
        <v>0</v>
      </c>
      <c r="J447" s="109">
        <f t="shared" si="6"/>
        <v>49098</v>
      </c>
    </row>
    <row r="448" spans="1:10" s="102" customFormat="1" ht="18" customHeight="1" x14ac:dyDescent="0.2">
      <c r="A448" s="106" t="s">
        <v>33</v>
      </c>
      <c r="B448" s="106" t="s">
        <v>17</v>
      </c>
      <c r="C448" s="107">
        <v>28067</v>
      </c>
      <c r="D448" s="107">
        <v>42468</v>
      </c>
      <c r="E448" s="107">
        <v>42472</v>
      </c>
      <c r="F448" s="108">
        <v>42541</v>
      </c>
      <c r="G448" s="109">
        <v>49000</v>
      </c>
      <c r="H448" s="109">
        <v>98</v>
      </c>
      <c r="I448" s="109">
        <v>0</v>
      </c>
      <c r="J448" s="109">
        <f t="shared" si="6"/>
        <v>49098</v>
      </c>
    </row>
    <row r="449" spans="1:10" s="102" customFormat="1" ht="18" customHeight="1" x14ac:dyDescent="0.2">
      <c r="A449" s="106" t="s">
        <v>43</v>
      </c>
      <c r="B449" s="106" t="s">
        <v>13</v>
      </c>
      <c r="C449" s="107">
        <v>17474</v>
      </c>
      <c r="D449" s="107">
        <v>42508</v>
      </c>
      <c r="E449" s="107">
        <v>42514</v>
      </c>
      <c r="F449" s="108">
        <v>42527</v>
      </c>
      <c r="G449" s="109">
        <v>12000</v>
      </c>
      <c r="H449" s="109">
        <v>6.25</v>
      </c>
      <c r="I449" s="109">
        <v>0</v>
      </c>
      <c r="J449" s="109">
        <f t="shared" si="6"/>
        <v>12006.25</v>
      </c>
    </row>
    <row r="450" spans="1:10" s="102" customFormat="1" ht="18" customHeight="1" x14ac:dyDescent="0.2">
      <c r="A450" s="106" t="s">
        <v>31</v>
      </c>
      <c r="B450" s="106" t="s">
        <v>17</v>
      </c>
      <c r="C450" s="107">
        <v>26396</v>
      </c>
      <c r="D450" s="107">
        <v>42320</v>
      </c>
      <c r="E450" s="107">
        <v>42328</v>
      </c>
      <c r="F450" s="108">
        <v>42348</v>
      </c>
      <c r="G450" s="109">
        <v>46000</v>
      </c>
      <c r="H450" s="109">
        <v>35.770000000000003</v>
      </c>
      <c r="I450" s="109">
        <v>0</v>
      </c>
      <c r="J450" s="109">
        <f t="shared" si="6"/>
        <v>46035.77</v>
      </c>
    </row>
    <row r="451" spans="1:10" s="102" customFormat="1" ht="18" customHeight="1" x14ac:dyDescent="0.2">
      <c r="A451" s="106" t="s">
        <v>33</v>
      </c>
      <c r="B451" s="106" t="s">
        <v>17</v>
      </c>
      <c r="C451" s="107">
        <v>26396</v>
      </c>
      <c r="D451" s="107">
        <v>42320</v>
      </c>
      <c r="E451" s="107">
        <v>42328</v>
      </c>
      <c r="F451" s="108">
        <v>42348</v>
      </c>
      <c r="G451" s="109">
        <v>46000</v>
      </c>
      <c r="H451" s="109">
        <v>35.770000000000003</v>
      </c>
      <c r="I451" s="109">
        <v>0</v>
      </c>
      <c r="J451" s="109">
        <f t="shared" si="6"/>
        <v>46035.77</v>
      </c>
    </row>
    <row r="452" spans="1:10" s="102" customFormat="1" ht="18" customHeight="1" x14ac:dyDescent="0.2">
      <c r="A452" s="106" t="s">
        <v>34</v>
      </c>
      <c r="B452" s="106" t="s">
        <v>17</v>
      </c>
      <c r="C452" s="107">
        <v>26396</v>
      </c>
      <c r="D452" s="107">
        <v>42320</v>
      </c>
      <c r="E452" s="107">
        <v>42328</v>
      </c>
      <c r="F452" s="108">
        <v>42348</v>
      </c>
      <c r="G452" s="109">
        <v>138000</v>
      </c>
      <c r="H452" s="109">
        <v>107.33</v>
      </c>
      <c r="I452" s="109">
        <v>0</v>
      </c>
      <c r="J452" s="109">
        <f t="shared" si="6"/>
        <v>138107.32999999999</v>
      </c>
    </row>
    <row r="453" spans="1:10" s="102" customFormat="1" ht="18" customHeight="1" x14ac:dyDescent="0.2">
      <c r="A453" s="106" t="s">
        <v>43</v>
      </c>
      <c r="B453" s="106" t="s">
        <v>13</v>
      </c>
      <c r="C453" s="107">
        <v>12346</v>
      </c>
      <c r="D453" s="107">
        <v>42396</v>
      </c>
      <c r="E453" s="107">
        <v>42403</v>
      </c>
      <c r="F453" s="108">
        <v>42419</v>
      </c>
      <c r="G453" s="109">
        <v>10250</v>
      </c>
      <c r="H453" s="109">
        <v>6.55</v>
      </c>
      <c r="I453" s="109">
        <v>0</v>
      </c>
      <c r="J453" s="109">
        <f t="shared" si="6"/>
        <v>10256.549999999999</v>
      </c>
    </row>
    <row r="454" spans="1:10" s="102" customFormat="1" ht="18" customHeight="1" x14ac:dyDescent="0.2">
      <c r="A454" s="106" t="s">
        <v>43</v>
      </c>
      <c r="B454" s="106" t="s">
        <v>13</v>
      </c>
      <c r="C454" s="107">
        <v>6465</v>
      </c>
      <c r="D454" s="107">
        <v>42228</v>
      </c>
      <c r="E454" s="107">
        <v>42234</v>
      </c>
      <c r="F454" s="108">
        <v>42296</v>
      </c>
      <c r="G454" s="109">
        <v>5750</v>
      </c>
      <c r="H454" s="109">
        <v>10.86</v>
      </c>
      <c r="I454" s="109">
        <v>0</v>
      </c>
      <c r="J454" s="109">
        <f t="shared" ref="J454:J517" si="7">+G454+H454+I454</f>
        <v>5760.86</v>
      </c>
    </row>
    <row r="455" spans="1:10" s="102" customFormat="1" ht="18" customHeight="1" x14ac:dyDescent="0.2">
      <c r="A455" s="106" t="s">
        <v>43</v>
      </c>
      <c r="B455" s="106" t="s">
        <v>13</v>
      </c>
      <c r="C455" s="107">
        <v>19354</v>
      </c>
      <c r="D455" s="107">
        <v>43302</v>
      </c>
      <c r="E455" s="107">
        <v>43305</v>
      </c>
      <c r="F455" s="108">
        <v>43396</v>
      </c>
      <c r="G455" s="109">
        <v>34500</v>
      </c>
      <c r="H455" s="109">
        <v>88.85</v>
      </c>
      <c r="I455" s="109">
        <v>0</v>
      </c>
      <c r="J455" s="109">
        <f t="shared" si="7"/>
        <v>34588.85</v>
      </c>
    </row>
    <row r="456" spans="1:10" s="102" customFormat="1" ht="18" customHeight="1" x14ac:dyDescent="0.2">
      <c r="A456" s="106" t="s">
        <v>43</v>
      </c>
      <c r="B456" s="106" t="s">
        <v>13</v>
      </c>
      <c r="C456" s="107">
        <v>14214</v>
      </c>
      <c r="D456" s="107">
        <v>43436</v>
      </c>
      <c r="E456" s="107">
        <v>43441</v>
      </c>
      <c r="F456" s="108">
        <v>43483</v>
      </c>
      <c r="G456" s="109">
        <v>13000</v>
      </c>
      <c r="H456" s="109">
        <v>16.739999999999998</v>
      </c>
      <c r="I456" s="109">
        <v>0</v>
      </c>
      <c r="J456" s="109">
        <f t="shared" si="7"/>
        <v>13016.74</v>
      </c>
    </row>
    <row r="457" spans="1:10" s="102" customFormat="1" ht="18" customHeight="1" x14ac:dyDescent="0.2">
      <c r="A457" s="106" t="s">
        <v>43</v>
      </c>
      <c r="B457" s="106" t="s">
        <v>13</v>
      </c>
      <c r="C457" s="107">
        <v>9143</v>
      </c>
      <c r="D457" s="107">
        <v>42969</v>
      </c>
      <c r="E457" s="107">
        <v>42976</v>
      </c>
      <c r="F457" s="108">
        <v>42986</v>
      </c>
      <c r="G457" s="109">
        <v>4250</v>
      </c>
      <c r="H457" s="109">
        <v>2</v>
      </c>
      <c r="I457" s="109">
        <v>0</v>
      </c>
      <c r="J457" s="109">
        <f t="shared" si="7"/>
        <v>4252</v>
      </c>
    </row>
    <row r="458" spans="1:10" s="102" customFormat="1" ht="18" customHeight="1" x14ac:dyDescent="0.2">
      <c r="A458" s="106" t="s">
        <v>40</v>
      </c>
      <c r="B458" s="106" t="s">
        <v>13</v>
      </c>
      <c r="C458" s="107">
        <v>31202</v>
      </c>
      <c r="D458" s="107">
        <v>42160</v>
      </c>
      <c r="E458" s="107">
        <v>42177</v>
      </c>
      <c r="F458" s="108">
        <v>42201</v>
      </c>
      <c r="G458" s="109">
        <v>5000</v>
      </c>
      <c r="H458" s="109">
        <v>5.69</v>
      </c>
      <c r="I458" s="109">
        <v>0</v>
      </c>
      <c r="J458" s="109">
        <f t="shared" si="7"/>
        <v>5005.6899999999996</v>
      </c>
    </row>
    <row r="459" spans="1:10" s="102" customFormat="1" ht="18" customHeight="1" x14ac:dyDescent="0.2">
      <c r="A459" s="106" t="s">
        <v>31</v>
      </c>
      <c r="B459" s="106" t="s">
        <v>13</v>
      </c>
      <c r="C459" s="107">
        <v>22964</v>
      </c>
      <c r="D459" s="107">
        <v>42883</v>
      </c>
      <c r="E459" s="107">
        <v>42923</v>
      </c>
      <c r="F459" s="108">
        <v>43053</v>
      </c>
      <c r="G459" s="109">
        <v>43000</v>
      </c>
      <c r="H459" s="109">
        <v>142.35</v>
      </c>
      <c r="I459" s="109">
        <v>0</v>
      </c>
      <c r="J459" s="109">
        <f t="shared" si="7"/>
        <v>43142.35</v>
      </c>
    </row>
    <row r="460" spans="1:10" s="102" customFormat="1" ht="18" customHeight="1" x14ac:dyDescent="0.2">
      <c r="A460" s="106" t="s">
        <v>34</v>
      </c>
      <c r="B460" s="106" t="s">
        <v>13</v>
      </c>
      <c r="C460" s="107">
        <v>22964</v>
      </c>
      <c r="D460" s="107">
        <v>42883</v>
      </c>
      <c r="E460" s="107">
        <v>42923</v>
      </c>
      <c r="F460" s="108">
        <v>43053</v>
      </c>
      <c r="G460" s="109">
        <v>43000</v>
      </c>
      <c r="H460" s="109">
        <v>144.03</v>
      </c>
      <c r="I460" s="109">
        <v>0</v>
      </c>
      <c r="J460" s="109">
        <f t="shared" si="7"/>
        <v>43144.03</v>
      </c>
    </row>
    <row r="461" spans="1:10" s="102" customFormat="1" ht="18" customHeight="1" x14ac:dyDescent="0.2">
      <c r="A461" s="106" t="s">
        <v>31</v>
      </c>
      <c r="B461" s="106" t="s">
        <v>17</v>
      </c>
      <c r="C461" s="107">
        <v>18978</v>
      </c>
      <c r="D461" s="107">
        <v>42698</v>
      </c>
      <c r="E461" s="107">
        <v>42703</v>
      </c>
      <c r="F461" s="108">
        <v>42713</v>
      </c>
      <c r="G461" s="109">
        <v>31000</v>
      </c>
      <c r="H461" s="109">
        <v>12.74</v>
      </c>
      <c r="I461" s="109">
        <v>0</v>
      </c>
      <c r="J461" s="109">
        <f t="shared" si="7"/>
        <v>31012.74</v>
      </c>
    </row>
    <row r="462" spans="1:10" s="102" customFormat="1" ht="18" customHeight="1" x14ac:dyDescent="0.2">
      <c r="A462" s="106" t="s">
        <v>33</v>
      </c>
      <c r="B462" s="106" t="s">
        <v>17</v>
      </c>
      <c r="C462" s="107">
        <v>18978</v>
      </c>
      <c r="D462" s="107">
        <v>42698</v>
      </c>
      <c r="E462" s="107">
        <v>42703</v>
      </c>
      <c r="F462" s="108">
        <v>42713</v>
      </c>
      <c r="G462" s="109">
        <v>31000</v>
      </c>
      <c r="H462" s="109">
        <v>12.74</v>
      </c>
      <c r="I462" s="109">
        <v>0</v>
      </c>
      <c r="J462" s="109">
        <f t="shared" si="7"/>
        <v>31012.74</v>
      </c>
    </row>
    <row r="463" spans="1:10" s="102" customFormat="1" ht="18" customHeight="1" x14ac:dyDescent="0.2">
      <c r="A463" s="106" t="s">
        <v>34</v>
      </c>
      <c r="B463" s="106" t="s">
        <v>17</v>
      </c>
      <c r="C463" s="107">
        <v>18978</v>
      </c>
      <c r="D463" s="107">
        <v>42698</v>
      </c>
      <c r="E463" s="107">
        <v>42703</v>
      </c>
      <c r="F463" s="108">
        <v>42713</v>
      </c>
      <c r="G463" s="109">
        <v>93000</v>
      </c>
      <c r="H463" s="109">
        <v>38.22</v>
      </c>
      <c r="I463" s="109">
        <v>0</v>
      </c>
      <c r="J463" s="109">
        <f t="shared" si="7"/>
        <v>93038.22</v>
      </c>
    </row>
    <row r="464" spans="1:10" s="102" customFormat="1" ht="18" customHeight="1" x14ac:dyDescent="0.2">
      <c r="A464" s="106" t="s">
        <v>43</v>
      </c>
      <c r="B464" s="106" t="s">
        <v>17</v>
      </c>
      <c r="C464" s="107">
        <v>9750</v>
      </c>
      <c r="D464" s="107">
        <v>43407</v>
      </c>
      <c r="E464" s="107">
        <v>43420</v>
      </c>
      <c r="F464" s="108">
        <v>43434</v>
      </c>
      <c r="G464" s="109">
        <v>6750</v>
      </c>
      <c r="H464" s="109">
        <v>4.99</v>
      </c>
      <c r="I464" s="109">
        <v>0</v>
      </c>
      <c r="J464" s="109">
        <f t="shared" si="7"/>
        <v>6754.99</v>
      </c>
    </row>
    <row r="465" spans="1:10" s="102" customFormat="1" ht="18" customHeight="1" x14ac:dyDescent="0.2">
      <c r="A465" s="106" t="s">
        <v>43</v>
      </c>
      <c r="B465" s="106" t="s">
        <v>13</v>
      </c>
      <c r="C465" s="107">
        <v>17790</v>
      </c>
      <c r="D465" s="107">
        <v>42270</v>
      </c>
      <c r="E465" s="107">
        <v>42277</v>
      </c>
      <c r="F465" s="108">
        <v>42307</v>
      </c>
      <c r="G465" s="109">
        <v>17000</v>
      </c>
      <c r="H465" s="109">
        <v>17.47</v>
      </c>
      <c r="I465" s="109">
        <v>0</v>
      </c>
      <c r="J465" s="109">
        <f t="shared" si="7"/>
        <v>17017.47</v>
      </c>
    </row>
    <row r="466" spans="1:10" s="102" customFormat="1" ht="18" customHeight="1" x14ac:dyDescent="0.2">
      <c r="A466" s="106" t="s">
        <v>43</v>
      </c>
      <c r="B466" s="106" t="s">
        <v>13</v>
      </c>
      <c r="C466" s="107">
        <v>7259</v>
      </c>
      <c r="D466" s="107">
        <v>43434</v>
      </c>
      <c r="E466" s="107">
        <v>43445</v>
      </c>
      <c r="F466" s="108">
        <v>43473</v>
      </c>
      <c r="G466" s="109">
        <v>5250</v>
      </c>
      <c r="H466" s="109">
        <v>5.61</v>
      </c>
      <c r="I466" s="109">
        <v>0</v>
      </c>
      <c r="J466" s="109">
        <f t="shared" si="7"/>
        <v>5255.61</v>
      </c>
    </row>
    <row r="467" spans="1:10" s="102" customFormat="1" ht="18" customHeight="1" x14ac:dyDescent="0.2">
      <c r="A467" s="106" t="s">
        <v>43</v>
      </c>
      <c r="B467" s="106" t="s">
        <v>17</v>
      </c>
      <c r="C467" s="107">
        <v>8230</v>
      </c>
      <c r="D467" s="107">
        <v>41859</v>
      </c>
      <c r="E467" s="107">
        <v>41898</v>
      </c>
      <c r="F467" s="108">
        <v>41978</v>
      </c>
      <c r="G467" s="109">
        <v>6000</v>
      </c>
      <c r="H467" s="109">
        <v>19.84</v>
      </c>
      <c r="I467" s="109">
        <v>0</v>
      </c>
      <c r="J467" s="109">
        <f t="shared" si="7"/>
        <v>6019.84</v>
      </c>
    </row>
    <row r="468" spans="1:10" s="102" customFormat="1" ht="18" customHeight="1" x14ac:dyDescent="0.2">
      <c r="A468" s="106" t="s">
        <v>43</v>
      </c>
      <c r="B468" s="106" t="s">
        <v>13</v>
      </c>
      <c r="C468" s="107">
        <v>18548</v>
      </c>
      <c r="D468" s="107">
        <v>42574</v>
      </c>
      <c r="E468" s="107">
        <v>42586</v>
      </c>
      <c r="F468" s="108">
        <v>42594</v>
      </c>
      <c r="G468" s="109">
        <v>39750</v>
      </c>
      <c r="H468" s="109">
        <v>21.78</v>
      </c>
      <c r="I468" s="109">
        <v>0</v>
      </c>
      <c r="J468" s="109">
        <f t="shared" si="7"/>
        <v>39771.78</v>
      </c>
    </row>
    <row r="469" spans="1:10" s="102" customFormat="1" ht="18" customHeight="1" x14ac:dyDescent="0.2">
      <c r="A469" s="106" t="s">
        <v>31</v>
      </c>
      <c r="B469" s="106" t="s">
        <v>13</v>
      </c>
      <c r="C469" s="107">
        <v>27543</v>
      </c>
      <c r="D469" s="107">
        <v>43453</v>
      </c>
      <c r="E469" s="107">
        <v>43502</v>
      </c>
      <c r="F469" s="108"/>
      <c r="G469" s="109">
        <v>0</v>
      </c>
      <c r="H469" s="109">
        <v>0</v>
      </c>
      <c r="I469" s="109">
        <v>51000</v>
      </c>
      <c r="J469" s="109">
        <f t="shared" si="7"/>
        <v>51000</v>
      </c>
    </row>
    <row r="470" spans="1:10" s="102" customFormat="1" ht="18" customHeight="1" x14ac:dyDescent="0.2">
      <c r="A470" s="106" t="s">
        <v>43</v>
      </c>
      <c r="B470" s="106" t="s">
        <v>13</v>
      </c>
      <c r="C470" s="107">
        <v>15035</v>
      </c>
      <c r="D470" s="107">
        <v>42655</v>
      </c>
      <c r="E470" s="107">
        <v>42661</v>
      </c>
      <c r="F470" s="108">
        <v>42668</v>
      </c>
      <c r="G470" s="109">
        <v>10250</v>
      </c>
      <c r="H470" s="109">
        <v>3.65</v>
      </c>
      <c r="I470" s="109">
        <v>0</v>
      </c>
      <c r="J470" s="109">
        <f t="shared" si="7"/>
        <v>10253.65</v>
      </c>
    </row>
    <row r="471" spans="1:10" s="102" customFormat="1" ht="18" customHeight="1" x14ac:dyDescent="0.2">
      <c r="A471" s="106" t="s">
        <v>43</v>
      </c>
      <c r="B471" s="106" t="s">
        <v>13</v>
      </c>
      <c r="C471" s="107">
        <v>11118</v>
      </c>
      <c r="D471" s="107">
        <v>42629</v>
      </c>
      <c r="E471" s="107">
        <v>42639</v>
      </c>
      <c r="F471" s="108">
        <v>42677</v>
      </c>
      <c r="G471" s="109">
        <v>12000</v>
      </c>
      <c r="H471" s="109">
        <v>15.78</v>
      </c>
      <c r="I471" s="109">
        <v>0</v>
      </c>
      <c r="J471" s="109">
        <f t="shared" si="7"/>
        <v>12015.78</v>
      </c>
    </row>
    <row r="472" spans="1:10" s="102" customFormat="1" ht="18" customHeight="1" x14ac:dyDescent="0.2">
      <c r="A472" s="106" t="s">
        <v>40</v>
      </c>
      <c r="B472" s="106" t="s">
        <v>13</v>
      </c>
      <c r="C472" s="107">
        <v>41377</v>
      </c>
      <c r="D472" s="107">
        <v>42487</v>
      </c>
      <c r="E472" s="107">
        <v>42646</v>
      </c>
      <c r="F472" s="108">
        <v>42646</v>
      </c>
      <c r="G472" s="109">
        <v>10000</v>
      </c>
      <c r="H472" s="109">
        <f>21.78+21.78</f>
        <v>43.56</v>
      </c>
      <c r="I472" s="109">
        <v>0</v>
      </c>
      <c r="J472" s="109">
        <f t="shared" si="7"/>
        <v>10043.56</v>
      </c>
    </row>
    <row r="473" spans="1:10" s="102" customFormat="1" ht="18" customHeight="1" x14ac:dyDescent="0.2">
      <c r="A473" s="106" t="s">
        <v>37</v>
      </c>
      <c r="B473" s="106" t="s">
        <v>13</v>
      </c>
      <c r="C473" s="107">
        <v>29168</v>
      </c>
      <c r="D473" s="107">
        <v>42487</v>
      </c>
      <c r="E473" s="107">
        <v>42646</v>
      </c>
      <c r="F473" s="108">
        <v>42646</v>
      </c>
      <c r="G473" s="109">
        <v>20000</v>
      </c>
      <c r="H473" s="109">
        <f>43.56+43.56</f>
        <v>87.12</v>
      </c>
      <c r="I473" s="109">
        <v>0</v>
      </c>
      <c r="J473" s="109">
        <f t="shared" si="7"/>
        <v>20087.12</v>
      </c>
    </row>
    <row r="474" spans="1:10" s="102" customFormat="1" ht="18" customHeight="1" x14ac:dyDescent="0.2">
      <c r="A474" s="106" t="s">
        <v>43</v>
      </c>
      <c r="B474" s="106" t="s">
        <v>13</v>
      </c>
      <c r="C474" s="107">
        <v>10714</v>
      </c>
      <c r="D474" s="107">
        <v>43379</v>
      </c>
      <c r="E474" s="107">
        <v>43384</v>
      </c>
      <c r="F474" s="108">
        <v>43406</v>
      </c>
      <c r="G474" s="109">
        <v>11250</v>
      </c>
      <c r="H474" s="109">
        <v>8.32</v>
      </c>
      <c r="I474" s="109">
        <v>0</v>
      </c>
      <c r="J474" s="109">
        <f t="shared" si="7"/>
        <v>11258.32</v>
      </c>
    </row>
    <row r="475" spans="1:10" s="102" customFormat="1" ht="18" customHeight="1" x14ac:dyDescent="0.2">
      <c r="A475" s="106" t="s">
        <v>43</v>
      </c>
      <c r="B475" s="106" t="s">
        <v>17</v>
      </c>
      <c r="C475" s="107">
        <v>10944</v>
      </c>
      <c r="D475" s="107">
        <v>42690</v>
      </c>
      <c r="E475" s="107">
        <v>42711</v>
      </c>
      <c r="F475" s="108">
        <v>42719</v>
      </c>
      <c r="G475" s="109">
        <v>3500</v>
      </c>
      <c r="H475" s="109">
        <v>2.79</v>
      </c>
      <c r="I475" s="109">
        <v>0</v>
      </c>
      <c r="J475" s="109">
        <f t="shared" si="7"/>
        <v>3502.79</v>
      </c>
    </row>
    <row r="476" spans="1:10" s="102" customFormat="1" ht="18" customHeight="1" x14ac:dyDescent="0.2">
      <c r="A476" s="106" t="s">
        <v>40</v>
      </c>
      <c r="B476" s="106" t="s">
        <v>17</v>
      </c>
      <c r="C476" s="107">
        <v>40460</v>
      </c>
      <c r="D476" s="107">
        <v>42487</v>
      </c>
      <c r="E476" s="107">
        <v>42646</v>
      </c>
      <c r="F476" s="108">
        <v>42646</v>
      </c>
      <c r="G476" s="109">
        <v>10000</v>
      </c>
      <c r="H476" s="109">
        <v>43.56</v>
      </c>
      <c r="I476" s="109">
        <v>0</v>
      </c>
      <c r="J476" s="109">
        <f t="shared" si="7"/>
        <v>10043.56</v>
      </c>
    </row>
    <row r="477" spans="1:10" s="102" customFormat="1" ht="18" customHeight="1" x14ac:dyDescent="0.2">
      <c r="A477" s="106" t="s">
        <v>43</v>
      </c>
      <c r="B477" s="106" t="s">
        <v>13</v>
      </c>
      <c r="C477" s="107">
        <v>14349</v>
      </c>
      <c r="D477" s="107">
        <v>41839</v>
      </c>
      <c r="E477" s="107">
        <v>41845</v>
      </c>
      <c r="F477" s="108">
        <v>41873</v>
      </c>
      <c r="G477" s="109">
        <v>10500</v>
      </c>
      <c r="H477" s="109">
        <v>9.92</v>
      </c>
      <c r="I477" s="109">
        <v>0</v>
      </c>
      <c r="J477" s="109">
        <f t="shared" si="7"/>
        <v>10509.92</v>
      </c>
    </row>
    <row r="478" spans="1:10" s="102" customFormat="1" ht="18" customHeight="1" x14ac:dyDescent="0.2">
      <c r="A478" s="106" t="s">
        <v>31</v>
      </c>
      <c r="B478" s="106" t="s">
        <v>13</v>
      </c>
      <c r="C478" s="107">
        <v>20381</v>
      </c>
      <c r="D478" s="107">
        <v>41827</v>
      </c>
      <c r="E478" s="107">
        <v>41836</v>
      </c>
      <c r="F478" s="108">
        <v>41984</v>
      </c>
      <c r="G478" s="109">
        <v>33000</v>
      </c>
      <c r="H478" s="109">
        <v>143.91999999999999</v>
      </c>
      <c r="I478" s="109">
        <v>0</v>
      </c>
      <c r="J478" s="109">
        <f t="shared" si="7"/>
        <v>33143.919999999998</v>
      </c>
    </row>
    <row r="479" spans="1:10" s="102" customFormat="1" ht="18" customHeight="1" x14ac:dyDescent="0.2">
      <c r="A479" s="106" t="s">
        <v>43</v>
      </c>
      <c r="B479" s="106" t="s">
        <v>13</v>
      </c>
      <c r="C479" s="107">
        <v>6961</v>
      </c>
      <c r="D479" s="107">
        <v>41978</v>
      </c>
      <c r="E479" s="107">
        <v>41983</v>
      </c>
      <c r="F479" s="108">
        <v>42030</v>
      </c>
      <c r="G479" s="109">
        <v>7500</v>
      </c>
      <c r="H479" s="109">
        <v>10.83</v>
      </c>
      <c r="I479" s="109">
        <v>0</v>
      </c>
      <c r="J479" s="109">
        <f t="shared" si="7"/>
        <v>7510.83</v>
      </c>
    </row>
    <row r="480" spans="1:10" s="102" customFormat="1" ht="18" customHeight="1" x14ac:dyDescent="0.2">
      <c r="A480" s="106" t="s">
        <v>43</v>
      </c>
      <c r="B480" s="106" t="s">
        <v>17</v>
      </c>
      <c r="C480" s="107">
        <v>16002</v>
      </c>
      <c r="D480" s="107">
        <v>43138</v>
      </c>
      <c r="E480" s="107">
        <v>43153</v>
      </c>
      <c r="F480" s="108">
        <v>43166</v>
      </c>
      <c r="G480" s="109">
        <v>11750</v>
      </c>
      <c r="H480" s="109">
        <v>9.01</v>
      </c>
      <c r="I480" s="109">
        <v>0</v>
      </c>
      <c r="J480" s="109">
        <f t="shared" si="7"/>
        <v>11759.01</v>
      </c>
    </row>
    <row r="481" spans="1:10" s="102" customFormat="1" ht="18" customHeight="1" x14ac:dyDescent="0.2">
      <c r="A481" s="106" t="s">
        <v>43</v>
      </c>
      <c r="B481" s="106" t="s">
        <v>13</v>
      </c>
      <c r="C481" s="107">
        <v>14099</v>
      </c>
      <c r="D481" s="107">
        <v>42502</v>
      </c>
      <c r="E481" s="107">
        <v>42510</v>
      </c>
      <c r="F481" s="108">
        <v>42528</v>
      </c>
      <c r="G481" s="109">
        <v>11000</v>
      </c>
      <c r="H481" s="109">
        <v>7.84</v>
      </c>
      <c r="I481" s="109">
        <v>0</v>
      </c>
      <c r="J481" s="109">
        <f t="shared" si="7"/>
        <v>11007.84</v>
      </c>
    </row>
    <row r="482" spans="1:10" s="102" customFormat="1" ht="18" customHeight="1" x14ac:dyDescent="0.2">
      <c r="A482" s="106" t="s">
        <v>31</v>
      </c>
      <c r="B482" s="106" t="s">
        <v>13</v>
      </c>
      <c r="C482" s="107">
        <v>18725</v>
      </c>
      <c r="D482" s="107">
        <v>41800</v>
      </c>
      <c r="E482" s="107">
        <v>41809</v>
      </c>
      <c r="F482" s="108">
        <v>41828</v>
      </c>
      <c r="G482" s="109">
        <v>48000</v>
      </c>
      <c r="H482" s="109">
        <v>37.33</v>
      </c>
      <c r="I482" s="109">
        <v>0</v>
      </c>
      <c r="J482" s="109">
        <f t="shared" si="7"/>
        <v>48037.33</v>
      </c>
    </row>
    <row r="483" spans="1:10" s="102" customFormat="1" ht="18" customHeight="1" x14ac:dyDescent="0.2">
      <c r="A483" s="106" t="s">
        <v>43</v>
      </c>
      <c r="B483" s="106" t="s">
        <v>17</v>
      </c>
      <c r="C483" s="107">
        <v>11879</v>
      </c>
      <c r="D483" s="107">
        <v>41790</v>
      </c>
      <c r="E483" s="107">
        <v>41836</v>
      </c>
      <c r="F483" s="108">
        <v>41856</v>
      </c>
      <c r="G483" s="109">
        <v>10000</v>
      </c>
      <c r="H483" s="109">
        <v>18.329999999999998</v>
      </c>
      <c r="I483" s="109">
        <v>0</v>
      </c>
      <c r="J483" s="109">
        <f t="shared" si="7"/>
        <v>10018.33</v>
      </c>
    </row>
    <row r="484" spans="1:10" s="102" customFormat="1" ht="18" customHeight="1" x14ac:dyDescent="0.2">
      <c r="A484" s="106" t="s">
        <v>43</v>
      </c>
      <c r="B484" s="106" t="s">
        <v>17</v>
      </c>
      <c r="C484" s="107">
        <v>15698</v>
      </c>
      <c r="D484" s="107">
        <v>42563</v>
      </c>
      <c r="E484" s="107">
        <v>42578</v>
      </c>
      <c r="F484" s="108">
        <v>42619</v>
      </c>
      <c r="G484" s="109">
        <v>8250</v>
      </c>
      <c r="H484" s="109">
        <v>6.1</v>
      </c>
      <c r="I484" s="109">
        <v>0</v>
      </c>
      <c r="J484" s="109">
        <f t="shared" si="7"/>
        <v>8256.1</v>
      </c>
    </row>
    <row r="485" spans="1:10" s="102" customFormat="1" ht="18" customHeight="1" x14ac:dyDescent="0.2">
      <c r="A485" s="106" t="s">
        <v>43</v>
      </c>
      <c r="B485" s="106" t="s">
        <v>13</v>
      </c>
      <c r="C485" s="107">
        <v>10846</v>
      </c>
      <c r="D485" s="107">
        <v>41747</v>
      </c>
      <c r="E485" s="107">
        <v>41760</v>
      </c>
      <c r="F485" s="108">
        <v>41779</v>
      </c>
      <c r="G485" s="109">
        <v>6750</v>
      </c>
      <c r="H485" s="109">
        <v>6</v>
      </c>
      <c r="I485" s="109">
        <v>0</v>
      </c>
      <c r="J485" s="109">
        <f t="shared" si="7"/>
        <v>6756</v>
      </c>
    </row>
    <row r="486" spans="1:10" s="102" customFormat="1" ht="18" customHeight="1" x14ac:dyDescent="0.2">
      <c r="A486" s="106" t="s">
        <v>43</v>
      </c>
      <c r="B486" s="106" t="s">
        <v>13</v>
      </c>
      <c r="C486" s="107">
        <v>19713</v>
      </c>
      <c r="D486" s="107">
        <v>43209</v>
      </c>
      <c r="E486" s="107">
        <v>43209</v>
      </c>
      <c r="F486" s="108">
        <v>43216</v>
      </c>
      <c r="G486" s="109">
        <v>56000</v>
      </c>
      <c r="H486" s="109">
        <v>0</v>
      </c>
      <c r="I486" s="109">
        <v>0</v>
      </c>
      <c r="J486" s="109">
        <f t="shared" si="7"/>
        <v>56000</v>
      </c>
    </row>
    <row r="487" spans="1:10" s="102" customFormat="1" ht="18" customHeight="1" x14ac:dyDescent="0.2">
      <c r="A487" s="106" t="s">
        <v>31</v>
      </c>
      <c r="B487" s="106" t="s">
        <v>13</v>
      </c>
      <c r="C487" s="107">
        <v>28500</v>
      </c>
      <c r="D487" s="107">
        <v>42606</v>
      </c>
      <c r="E487" s="107">
        <v>42619</v>
      </c>
      <c r="F487" s="108">
        <v>42661</v>
      </c>
      <c r="G487" s="109">
        <v>51000</v>
      </c>
      <c r="H487" s="109">
        <v>0</v>
      </c>
      <c r="I487" s="109">
        <v>0</v>
      </c>
      <c r="J487" s="109">
        <f t="shared" si="7"/>
        <v>51000</v>
      </c>
    </row>
    <row r="488" spans="1:10" s="102" customFormat="1" ht="18" customHeight="1" x14ac:dyDescent="0.2">
      <c r="A488" s="106" t="s">
        <v>43</v>
      </c>
      <c r="B488" s="106" t="s">
        <v>17</v>
      </c>
      <c r="C488" s="107">
        <v>14749</v>
      </c>
      <c r="D488" s="107">
        <v>42522</v>
      </c>
      <c r="E488" s="107">
        <v>42536</v>
      </c>
      <c r="F488" s="108">
        <v>42573</v>
      </c>
      <c r="G488" s="109">
        <v>3750</v>
      </c>
      <c r="H488" s="109">
        <v>5.24</v>
      </c>
      <c r="I488" s="109">
        <v>0</v>
      </c>
      <c r="J488" s="109">
        <f t="shared" si="7"/>
        <v>3755.24</v>
      </c>
    </row>
    <row r="489" spans="1:10" s="102" customFormat="1" ht="18" customHeight="1" x14ac:dyDescent="0.2">
      <c r="A489" s="106" t="s">
        <v>43</v>
      </c>
      <c r="B489" s="106" t="s">
        <v>13</v>
      </c>
      <c r="C489" s="107">
        <v>9180</v>
      </c>
      <c r="D489" s="107">
        <v>41789</v>
      </c>
      <c r="E489" s="107">
        <v>41813</v>
      </c>
      <c r="F489" s="108">
        <v>41841</v>
      </c>
      <c r="G489" s="109">
        <v>6750</v>
      </c>
      <c r="H489" s="109">
        <v>9.75</v>
      </c>
      <c r="I489" s="109">
        <v>0</v>
      </c>
      <c r="J489" s="109">
        <f t="shared" si="7"/>
        <v>6759.75</v>
      </c>
    </row>
    <row r="490" spans="1:10" s="102" customFormat="1" ht="18" customHeight="1" x14ac:dyDescent="0.2">
      <c r="A490" s="106" t="s">
        <v>43</v>
      </c>
      <c r="B490" s="106" t="s">
        <v>17</v>
      </c>
      <c r="C490" s="107">
        <v>18939</v>
      </c>
      <c r="D490" s="107">
        <v>42610</v>
      </c>
      <c r="E490" s="107">
        <v>42620</v>
      </c>
      <c r="F490" s="108">
        <v>42633</v>
      </c>
      <c r="G490" s="109">
        <v>27000</v>
      </c>
      <c r="H490" s="109">
        <v>17.010000000000002</v>
      </c>
      <c r="I490" s="109">
        <v>0</v>
      </c>
      <c r="J490" s="109">
        <f t="shared" si="7"/>
        <v>27017.01</v>
      </c>
    </row>
    <row r="491" spans="1:10" s="102" customFormat="1" ht="18" customHeight="1" x14ac:dyDescent="0.2">
      <c r="A491" s="106" t="s">
        <v>43</v>
      </c>
      <c r="B491" s="106" t="s">
        <v>13</v>
      </c>
      <c r="C491" s="107">
        <v>22752</v>
      </c>
      <c r="D491" s="107">
        <v>43025</v>
      </c>
      <c r="E491" s="107">
        <v>43032</v>
      </c>
      <c r="F491" s="108">
        <v>43067</v>
      </c>
      <c r="G491" s="109">
        <v>55000</v>
      </c>
      <c r="H491" s="109">
        <v>48.97</v>
      </c>
      <c r="I491" s="109">
        <v>0</v>
      </c>
      <c r="J491" s="109">
        <f t="shared" si="7"/>
        <v>55048.97</v>
      </c>
    </row>
    <row r="492" spans="1:10" s="102" customFormat="1" ht="18" customHeight="1" x14ac:dyDescent="0.2">
      <c r="A492" s="106" t="s">
        <v>39</v>
      </c>
      <c r="B492" s="106" t="s">
        <v>13</v>
      </c>
      <c r="C492" s="107">
        <v>22752</v>
      </c>
      <c r="D492" s="107">
        <v>43025</v>
      </c>
      <c r="E492" s="107">
        <v>43032</v>
      </c>
      <c r="F492" s="108">
        <v>43067</v>
      </c>
      <c r="G492" s="109">
        <v>55000</v>
      </c>
      <c r="H492" s="109">
        <v>48.97</v>
      </c>
      <c r="I492" s="109">
        <v>0</v>
      </c>
      <c r="J492" s="109">
        <f t="shared" si="7"/>
        <v>55048.97</v>
      </c>
    </row>
    <row r="493" spans="1:10" s="102" customFormat="1" ht="18" customHeight="1" x14ac:dyDescent="0.2">
      <c r="A493" s="106" t="s">
        <v>43</v>
      </c>
      <c r="B493" s="106" t="s">
        <v>13</v>
      </c>
      <c r="C493" s="107">
        <v>16761</v>
      </c>
      <c r="D493" s="107">
        <v>43279</v>
      </c>
      <c r="E493" s="107">
        <v>43287</v>
      </c>
      <c r="F493" s="108">
        <v>43322</v>
      </c>
      <c r="G493" s="109">
        <v>12500</v>
      </c>
      <c r="H493" s="109">
        <v>14.73</v>
      </c>
      <c r="I493" s="109">
        <v>0</v>
      </c>
      <c r="J493" s="109">
        <f t="shared" si="7"/>
        <v>12514.73</v>
      </c>
    </row>
    <row r="494" spans="1:10" s="102" customFormat="1" ht="18" customHeight="1" x14ac:dyDescent="0.2">
      <c r="A494" s="106" t="s">
        <v>43</v>
      </c>
      <c r="B494" s="106" t="s">
        <v>13</v>
      </c>
      <c r="C494" s="107">
        <v>6556</v>
      </c>
      <c r="D494" s="107">
        <v>42764</v>
      </c>
      <c r="E494" s="107">
        <v>42766</v>
      </c>
      <c r="F494" s="108">
        <v>42787</v>
      </c>
      <c r="G494" s="109">
        <v>750</v>
      </c>
      <c r="H494" s="109">
        <v>0.45</v>
      </c>
      <c r="I494" s="109">
        <v>0</v>
      </c>
      <c r="J494" s="109">
        <f t="shared" si="7"/>
        <v>750.45</v>
      </c>
    </row>
    <row r="495" spans="1:10" s="102" customFormat="1" ht="18" customHeight="1" x14ac:dyDescent="0.2">
      <c r="A495" s="106" t="s">
        <v>43</v>
      </c>
      <c r="B495" s="106" t="s">
        <v>17</v>
      </c>
      <c r="C495" s="107">
        <v>17540</v>
      </c>
      <c r="D495" s="107">
        <v>41817</v>
      </c>
      <c r="E495" s="107">
        <v>41822</v>
      </c>
      <c r="F495" s="108">
        <v>41849</v>
      </c>
      <c r="G495" s="109">
        <v>17000</v>
      </c>
      <c r="H495" s="109">
        <v>15.11</v>
      </c>
      <c r="I495" s="109">
        <v>0</v>
      </c>
      <c r="J495" s="109">
        <f t="shared" si="7"/>
        <v>17015.11</v>
      </c>
    </row>
    <row r="496" spans="1:10" s="102" customFormat="1" ht="18" customHeight="1" x14ac:dyDescent="0.2">
      <c r="A496" s="106" t="s">
        <v>43</v>
      </c>
      <c r="B496" s="106" t="s">
        <v>17</v>
      </c>
      <c r="C496" s="107">
        <v>17104</v>
      </c>
      <c r="D496" s="107">
        <v>41971</v>
      </c>
      <c r="E496" s="107">
        <v>41989</v>
      </c>
      <c r="F496" s="108">
        <v>42012</v>
      </c>
      <c r="G496" s="109">
        <v>11750</v>
      </c>
      <c r="H496" s="109">
        <v>13.38</v>
      </c>
      <c r="I496" s="109">
        <v>0</v>
      </c>
      <c r="J496" s="109">
        <f t="shared" si="7"/>
        <v>11763.38</v>
      </c>
    </row>
    <row r="497" spans="1:10" s="102" customFormat="1" ht="18" customHeight="1" x14ac:dyDescent="0.2">
      <c r="A497" s="106" t="s">
        <v>43</v>
      </c>
      <c r="B497" s="106" t="s">
        <v>13</v>
      </c>
      <c r="C497" s="107">
        <v>10490</v>
      </c>
      <c r="D497" s="107">
        <v>42923</v>
      </c>
      <c r="E497" s="107">
        <v>42928</v>
      </c>
      <c r="F497" s="108">
        <v>42955</v>
      </c>
      <c r="G497" s="109">
        <v>11000</v>
      </c>
      <c r="H497" s="109">
        <v>9.64</v>
      </c>
      <c r="I497" s="109">
        <v>0</v>
      </c>
      <c r="J497" s="109">
        <f t="shared" si="7"/>
        <v>11009.64</v>
      </c>
    </row>
    <row r="498" spans="1:10" s="102" customFormat="1" ht="18" customHeight="1" x14ac:dyDescent="0.2">
      <c r="A498" s="106" t="s">
        <v>43</v>
      </c>
      <c r="B498" s="106" t="s">
        <v>17</v>
      </c>
      <c r="C498" s="107">
        <v>9048</v>
      </c>
      <c r="D498" s="107">
        <v>42377</v>
      </c>
      <c r="E498" s="107">
        <v>42382</v>
      </c>
      <c r="F498" s="108">
        <v>42422</v>
      </c>
      <c r="G498" s="109">
        <v>4000</v>
      </c>
      <c r="H498" s="109">
        <v>5</v>
      </c>
      <c r="I498" s="109">
        <v>0</v>
      </c>
      <c r="J498" s="109">
        <f t="shared" si="7"/>
        <v>4005</v>
      </c>
    </row>
    <row r="499" spans="1:10" s="102" customFormat="1" ht="18" customHeight="1" x14ac:dyDescent="0.2">
      <c r="A499" s="106" t="s">
        <v>43</v>
      </c>
      <c r="B499" s="106" t="s">
        <v>17</v>
      </c>
      <c r="C499" s="107">
        <v>8237</v>
      </c>
      <c r="D499" s="107">
        <v>42585</v>
      </c>
      <c r="E499" s="107">
        <v>42647</v>
      </c>
      <c r="F499" s="108">
        <v>42671</v>
      </c>
      <c r="G499" s="109">
        <v>8250</v>
      </c>
      <c r="H499" s="109">
        <v>19.440000000000001</v>
      </c>
      <c r="I499" s="109">
        <v>0</v>
      </c>
      <c r="J499" s="109">
        <f t="shared" si="7"/>
        <v>8269.44</v>
      </c>
    </row>
    <row r="500" spans="1:10" s="102" customFormat="1" ht="18" customHeight="1" x14ac:dyDescent="0.2">
      <c r="A500" s="106" t="s">
        <v>37</v>
      </c>
      <c r="B500" s="106" t="s">
        <v>17</v>
      </c>
      <c r="C500" s="107">
        <v>20881</v>
      </c>
      <c r="D500" s="107">
        <v>43407</v>
      </c>
      <c r="E500" s="107">
        <v>43556</v>
      </c>
      <c r="F500" s="108">
        <v>43560</v>
      </c>
      <c r="G500" s="109">
        <v>10000</v>
      </c>
      <c r="H500" s="109">
        <v>41.92</v>
      </c>
      <c r="I500" s="109">
        <v>0</v>
      </c>
      <c r="J500" s="109">
        <f t="shared" si="7"/>
        <v>10041.92</v>
      </c>
    </row>
    <row r="501" spans="1:10" s="102" customFormat="1" ht="18" customHeight="1" x14ac:dyDescent="0.2">
      <c r="A501" s="106" t="s">
        <v>43</v>
      </c>
      <c r="B501" s="106" t="s">
        <v>17</v>
      </c>
      <c r="C501" s="107">
        <v>14072</v>
      </c>
      <c r="D501" s="107">
        <v>41838</v>
      </c>
      <c r="E501" s="107">
        <v>41845</v>
      </c>
      <c r="F501" s="108">
        <v>41862</v>
      </c>
      <c r="G501" s="109">
        <v>5250</v>
      </c>
      <c r="H501" s="109">
        <v>3.5</v>
      </c>
      <c r="I501" s="109">
        <v>0</v>
      </c>
      <c r="J501" s="109">
        <f t="shared" si="7"/>
        <v>5253.5</v>
      </c>
    </row>
    <row r="502" spans="1:10" s="102" customFormat="1" ht="18" customHeight="1" x14ac:dyDescent="0.2">
      <c r="A502" s="106" t="s">
        <v>43</v>
      </c>
      <c r="B502" s="106" t="s">
        <v>13</v>
      </c>
      <c r="C502" s="107">
        <v>12217</v>
      </c>
      <c r="D502" s="107">
        <v>41771</v>
      </c>
      <c r="E502" s="107">
        <v>41809</v>
      </c>
      <c r="F502" s="108">
        <v>41838</v>
      </c>
      <c r="G502" s="109">
        <v>18500</v>
      </c>
      <c r="H502" s="109">
        <v>34.43</v>
      </c>
      <c r="I502" s="109">
        <v>0</v>
      </c>
      <c r="J502" s="109">
        <f t="shared" si="7"/>
        <v>18534.43</v>
      </c>
    </row>
    <row r="503" spans="1:10" s="102" customFormat="1" ht="18" customHeight="1" x14ac:dyDescent="0.2">
      <c r="A503" s="106" t="s">
        <v>43</v>
      </c>
      <c r="B503" s="106" t="s">
        <v>13</v>
      </c>
      <c r="C503" s="107">
        <v>13012</v>
      </c>
      <c r="D503" s="107">
        <v>41720</v>
      </c>
      <c r="E503" s="107">
        <v>41726</v>
      </c>
      <c r="F503" s="108">
        <v>41750</v>
      </c>
      <c r="G503" s="109">
        <v>7000</v>
      </c>
      <c r="H503" s="109">
        <v>5.83</v>
      </c>
      <c r="I503" s="109">
        <v>0</v>
      </c>
      <c r="J503" s="109">
        <f t="shared" si="7"/>
        <v>7005.83</v>
      </c>
    </row>
    <row r="504" spans="1:10" s="102" customFormat="1" ht="18" customHeight="1" x14ac:dyDescent="0.2">
      <c r="A504" s="106" t="s">
        <v>43</v>
      </c>
      <c r="B504" s="106" t="s">
        <v>13</v>
      </c>
      <c r="C504" s="107">
        <v>13796</v>
      </c>
      <c r="D504" s="107">
        <v>41798</v>
      </c>
      <c r="E504" s="107">
        <v>41808</v>
      </c>
      <c r="F504" s="108">
        <v>41816</v>
      </c>
      <c r="G504" s="109">
        <v>8250</v>
      </c>
      <c r="H504" s="109">
        <v>4.13</v>
      </c>
      <c r="I504" s="109">
        <v>0</v>
      </c>
      <c r="J504" s="109">
        <f t="shared" si="7"/>
        <v>8254.1299999999992</v>
      </c>
    </row>
    <row r="505" spans="1:10" s="102" customFormat="1" ht="18" customHeight="1" x14ac:dyDescent="0.2">
      <c r="A505" s="106" t="s">
        <v>43</v>
      </c>
      <c r="B505" s="106" t="s">
        <v>13</v>
      </c>
      <c r="C505" s="107">
        <v>13713</v>
      </c>
      <c r="D505" s="107">
        <v>42160</v>
      </c>
      <c r="E505" s="107">
        <v>42166</v>
      </c>
      <c r="F505" s="108">
        <v>42251</v>
      </c>
      <c r="G505" s="109">
        <v>14500</v>
      </c>
      <c r="H505" s="109">
        <v>36.65</v>
      </c>
      <c r="I505" s="109">
        <v>0</v>
      </c>
      <c r="J505" s="109">
        <f t="shared" si="7"/>
        <v>14536.65</v>
      </c>
    </row>
    <row r="506" spans="1:10" s="102" customFormat="1" ht="18" customHeight="1" x14ac:dyDescent="0.2">
      <c r="A506" s="106" t="s">
        <v>43</v>
      </c>
      <c r="B506" s="106" t="s">
        <v>17</v>
      </c>
      <c r="C506" s="107">
        <v>8580</v>
      </c>
      <c r="D506" s="107">
        <v>41647</v>
      </c>
      <c r="E506" s="107">
        <v>41667</v>
      </c>
      <c r="F506" s="108">
        <v>41674</v>
      </c>
      <c r="G506" s="109">
        <v>6750</v>
      </c>
      <c r="H506" s="109">
        <v>5.0599999999999996</v>
      </c>
      <c r="I506" s="109">
        <v>0</v>
      </c>
      <c r="J506" s="109">
        <f t="shared" si="7"/>
        <v>6755.06</v>
      </c>
    </row>
    <row r="507" spans="1:10" s="102" customFormat="1" ht="18" customHeight="1" x14ac:dyDescent="0.2">
      <c r="A507" s="106" t="s">
        <v>43</v>
      </c>
      <c r="B507" s="106" t="s">
        <v>13</v>
      </c>
      <c r="C507" s="107">
        <v>9465</v>
      </c>
      <c r="D507" s="107">
        <v>41959</v>
      </c>
      <c r="E507" s="107">
        <v>41962</v>
      </c>
      <c r="F507" s="108">
        <v>41978</v>
      </c>
      <c r="G507" s="109">
        <v>5000</v>
      </c>
      <c r="H507" s="109">
        <v>2.64</v>
      </c>
      <c r="I507" s="109">
        <v>0</v>
      </c>
      <c r="J507" s="109">
        <f t="shared" si="7"/>
        <v>5002.6400000000003</v>
      </c>
    </row>
    <row r="508" spans="1:10" s="102" customFormat="1" ht="18" customHeight="1" x14ac:dyDescent="0.2">
      <c r="A508" s="106" t="s">
        <v>43</v>
      </c>
      <c r="B508" s="106" t="s">
        <v>13</v>
      </c>
      <c r="C508" s="107">
        <v>8466</v>
      </c>
      <c r="D508" s="107">
        <v>42678</v>
      </c>
      <c r="E508" s="107">
        <v>42689</v>
      </c>
      <c r="F508" s="108">
        <v>42697</v>
      </c>
      <c r="G508" s="109">
        <v>3500</v>
      </c>
      <c r="H508" s="109">
        <v>1.82</v>
      </c>
      <c r="I508" s="109">
        <v>0</v>
      </c>
      <c r="J508" s="109">
        <f t="shared" si="7"/>
        <v>3501.82</v>
      </c>
    </row>
    <row r="509" spans="1:10" s="102" customFormat="1" ht="18" customHeight="1" x14ac:dyDescent="0.2">
      <c r="A509" s="106" t="s">
        <v>43</v>
      </c>
      <c r="B509" s="106" t="s">
        <v>13</v>
      </c>
      <c r="C509" s="107">
        <v>12332</v>
      </c>
      <c r="D509" s="107">
        <v>42511</v>
      </c>
      <c r="E509" s="107">
        <v>42535</v>
      </c>
      <c r="F509" s="108">
        <v>42543</v>
      </c>
      <c r="G509" s="109">
        <v>2750</v>
      </c>
      <c r="H509" s="109">
        <v>2.41</v>
      </c>
      <c r="I509" s="109">
        <v>0</v>
      </c>
      <c r="J509" s="109">
        <f t="shared" si="7"/>
        <v>2752.41</v>
      </c>
    </row>
    <row r="510" spans="1:10" s="102" customFormat="1" ht="18" customHeight="1" x14ac:dyDescent="0.2">
      <c r="A510" s="106" t="s">
        <v>37</v>
      </c>
      <c r="B510" s="106" t="s">
        <v>13</v>
      </c>
      <c r="C510" s="107">
        <v>19219</v>
      </c>
      <c r="D510" s="107">
        <v>43367</v>
      </c>
      <c r="E510" s="107">
        <v>43381</v>
      </c>
      <c r="F510" s="108">
        <v>43381</v>
      </c>
      <c r="G510" s="109">
        <v>20000</v>
      </c>
      <c r="H510" s="109">
        <f>3.84+3.84</f>
        <v>7.68</v>
      </c>
      <c r="I510" s="109">
        <v>0</v>
      </c>
      <c r="J510" s="109">
        <f t="shared" si="7"/>
        <v>20007.68</v>
      </c>
    </row>
    <row r="511" spans="1:10" s="102" customFormat="1" ht="18" customHeight="1" x14ac:dyDescent="0.2">
      <c r="A511" s="106" t="s">
        <v>43</v>
      </c>
      <c r="B511" s="106" t="s">
        <v>13</v>
      </c>
      <c r="C511" s="107">
        <v>8838</v>
      </c>
      <c r="D511" s="107">
        <v>42382</v>
      </c>
      <c r="E511" s="107">
        <v>42384</v>
      </c>
      <c r="F511" s="108">
        <v>42402</v>
      </c>
      <c r="G511" s="109">
        <v>6500</v>
      </c>
      <c r="H511" s="109">
        <v>3.61</v>
      </c>
      <c r="I511" s="109">
        <v>0</v>
      </c>
      <c r="J511" s="109">
        <f t="shared" si="7"/>
        <v>6503.61</v>
      </c>
    </row>
    <row r="512" spans="1:10" s="102" customFormat="1" ht="18" customHeight="1" x14ac:dyDescent="0.2">
      <c r="A512" s="106" t="s">
        <v>43</v>
      </c>
      <c r="B512" s="106" t="s">
        <v>13</v>
      </c>
      <c r="C512" s="107">
        <v>10358</v>
      </c>
      <c r="D512" s="107">
        <v>41662</v>
      </c>
      <c r="E512" s="107">
        <v>41666</v>
      </c>
      <c r="F512" s="108">
        <v>41689</v>
      </c>
      <c r="G512" s="109">
        <v>7000</v>
      </c>
      <c r="H512" s="109">
        <v>5.25</v>
      </c>
      <c r="I512" s="109">
        <v>0</v>
      </c>
      <c r="J512" s="109">
        <f t="shared" si="7"/>
        <v>7005.25</v>
      </c>
    </row>
    <row r="513" spans="1:10" s="102" customFormat="1" ht="18" customHeight="1" x14ac:dyDescent="0.2">
      <c r="A513" s="106" t="s">
        <v>43</v>
      </c>
      <c r="B513" s="106" t="s">
        <v>17</v>
      </c>
      <c r="C513" s="107">
        <v>12365</v>
      </c>
      <c r="D513" s="107">
        <v>43194</v>
      </c>
      <c r="E513" s="107">
        <v>43199</v>
      </c>
      <c r="F513" s="108">
        <v>43214</v>
      </c>
      <c r="G513" s="109">
        <v>3250</v>
      </c>
      <c r="H513" s="109">
        <v>1.78</v>
      </c>
      <c r="I513" s="109">
        <v>0</v>
      </c>
      <c r="J513" s="109">
        <f t="shared" si="7"/>
        <v>3251.78</v>
      </c>
    </row>
    <row r="514" spans="1:10" s="102" customFormat="1" ht="18" customHeight="1" x14ac:dyDescent="0.2">
      <c r="A514" s="106" t="s">
        <v>43</v>
      </c>
      <c r="B514" s="106" t="s">
        <v>13</v>
      </c>
      <c r="C514" s="107">
        <v>11729</v>
      </c>
      <c r="D514" s="107">
        <v>42369</v>
      </c>
      <c r="E514" s="107">
        <v>42402</v>
      </c>
      <c r="F514" s="108">
        <v>42409</v>
      </c>
      <c r="G514" s="109">
        <v>11250</v>
      </c>
      <c r="H514" s="109">
        <v>12.5</v>
      </c>
      <c r="I514" s="109">
        <v>0</v>
      </c>
      <c r="J514" s="109">
        <f t="shared" si="7"/>
        <v>11262.5</v>
      </c>
    </row>
    <row r="515" spans="1:10" s="102" customFormat="1" ht="18" customHeight="1" x14ac:dyDescent="0.2">
      <c r="A515" s="106" t="s">
        <v>43</v>
      </c>
      <c r="B515" s="106" t="s">
        <v>17</v>
      </c>
      <c r="C515" s="107">
        <v>7739</v>
      </c>
      <c r="D515" s="107">
        <v>41723</v>
      </c>
      <c r="E515" s="107">
        <v>41731</v>
      </c>
      <c r="F515" s="108">
        <v>41740</v>
      </c>
      <c r="G515" s="109">
        <v>4250</v>
      </c>
      <c r="H515" s="109">
        <v>2.0099999999999998</v>
      </c>
      <c r="I515" s="109">
        <v>0</v>
      </c>
      <c r="J515" s="109">
        <f t="shared" si="7"/>
        <v>4252.01</v>
      </c>
    </row>
    <row r="516" spans="1:10" s="102" customFormat="1" ht="18" customHeight="1" x14ac:dyDescent="0.2">
      <c r="A516" s="106" t="s">
        <v>43</v>
      </c>
      <c r="B516" s="106" t="s">
        <v>17</v>
      </c>
      <c r="C516" s="107">
        <v>8448</v>
      </c>
      <c r="D516" s="107">
        <v>41985</v>
      </c>
      <c r="E516" s="107">
        <v>42019</v>
      </c>
      <c r="F516" s="108">
        <v>42040</v>
      </c>
      <c r="G516" s="109">
        <v>5750</v>
      </c>
      <c r="H516" s="109">
        <v>8.7799999999999994</v>
      </c>
      <c r="I516" s="109">
        <v>0</v>
      </c>
      <c r="J516" s="109">
        <f t="shared" si="7"/>
        <v>5758.78</v>
      </c>
    </row>
    <row r="517" spans="1:10" s="102" customFormat="1" ht="18" customHeight="1" x14ac:dyDescent="0.2">
      <c r="A517" s="106" t="s">
        <v>43</v>
      </c>
      <c r="B517" s="106" t="s">
        <v>17</v>
      </c>
      <c r="C517" s="107">
        <v>7429</v>
      </c>
      <c r="D517" s="107">
        <v>41931</v>
      </c>
      <c r="E517" s="107">
        <v>41934</v>
      </c>
      <c r="F517" s="108">
        <v>41967</v>
      </c>
      <c r="G517" s="109">
        <v>5500</v>
      </c>
      <c r="H517" s="109">
        <v>5.5</v>
      </c>
      <c r="I517" s="109">
        <v>0</v>
      </c>
      <c r="J517" s="109">
        <f t="shared" si="7"/>
        <v>5505.5</v>
      </c>
    </row>
    <row r="518" spans="1:10" s="102" customFormat="1" ht="18" customHeight="1" x14ac:dyDescent="0.2">
      <c r="A518" s="106" t="s">
        <v>43</v>
      </c>
      <c r="B518" s="106" t="s">
        <v>13</v>
      </c>
      <c r="C518" s="107">
        <v>12849</v>
      </c>
      <c r="D518" s="107">
        <v>43081</v>
      </c>
      <c r="E518" s="107">
        <v>43096</v>
      </c>
      <c r="F518" s="108">
        <v>43104</v>
      </c>
      <c r="G518" s="109">
        <v>12250</v>
      </c>
      <c r="H518" s="109">
        <v>7.72</v>
      </c>
      <c r="I518" s="109">
        <v>0</v>
      </c>
      <c r="J518" s="109">
        <f t="shared" ref="J518:J581" si="8">+G518+H518+I518</f>
        <v>12257.72</v>
      </c>
    </row>
    <row r="519" spans="1:10" s="102" customFormat="1" ht="18" customHeight="1" x14ac:dyDescent="0.2">
      <c r="A519" s="106" t="s">
        <v>43</v>
      </c>
      <c r="B519" s="106" t="s">
        <v>13</v>
      </c>
      <c r="C519" s="107">
        <v>9891</v>
      </c>
      <c r="D519" s="107">
        <v>43387</v>
      </c>
      <c r="E519" s="107">
        <v>43397</v>
      </c>
      <c r="F519" s="108">
        <v>43409</v>
      </c>
      <c r="G519" s="109">
        <v>4500</v>
      </c>
      <c r="H519" s="109">
        <v>2.71</v>
      </c>
      <c r="I519" s="109">
        <v>0</v>
      </c>
      <c r="J519" s="109">
        <f t="shared" si="8"/>
        <v>4502.71</v>
      </c>
    </row>
    <row r="520" spans="1:10" s="102" customFormat="1" ht="18" customHeight="1" x14ac:dyDescent="0.2">
      <c r="A520" s="106" t="s">
        <v>43</v>
      </c>
      <c r="B520" s="106" t="s">
        <v>17</v>
      </c>
      <c r="C520" s="107">
        <v>19282</v>
      </c>
      <c r="D520" s="107">
        <v>42350</v>
      </c>
      <c r="E520" s="107">
        <v>42353</v>
      </c>
      <c r="F520" s="108">
        <v>42402</v>
      </c>
      <c r="G520" s="109">
        <v>58000</v>
      </c>
      <c r="H520" s="109">
        <v>83.78</v>
      </c>
      <c r="I520" s="109">
        <v>0</v>
      </c>
      <c r="J520" s="109">
        <f t="shared" si="8"/>
        <v>58083.78</v>
      </c>
    </row>
    <row r="521" spans="1:10" s="102" customFormat="1" ht="18" customHeight="1" x14ac:dyDescent="0.2">
      <c r="A521" s="106" t="s">
        <v>43</v>
      </c>
      <c r="B521" s="106" t="s">
        <v>17</v>
      </c>
      <c r="C521" s="107">
        <v>14581</v>
      </c>
      <c r="D521" s="107">
        <v>41743</v>
      </c>
      <c r="E521" s="107">
        <v>41774</v>
      </c>
      <c r="F521" s="108">
        <v>41822</v>
      </c>
      <c r="G521" s="109">
        <v>4250</v>
      </c>
      <c r="H521" s="109">
        <v>9.33</v>
      </c>
      <c r="I521" s="109">
        <v>0</v>
      </c>
      <c r="J521" s="109">
        <f t="shared" si="8"/>
        <v>4259.33</v>
      </c>
    </row>
    <row r="522" spans="1:10" s="102" customFormat="1" ht="18" customHeight="1" x14ac:dyDescent="0.2">
      <c r="A522" s="106" t="s">
        <v>37</v>
      </c>
      <c r="B522" s="106" t="s">
        <v>13</v>
      </c>
      <c r="C522" s="107">
        <v>12378</v>
      </c>
      <c r="D522" s="107">
        <v>42510</v>
      </c>
      <c r="E522" s="107">
        <v>42527</v>
      </c>
      <c r="F522" s="108">
        <v>42527</v>
      </c>
      <c r="G522" s="109">
        <v>20000</v>
      </c>
      <c r="H522" s="109">
        <f>4.66+4.66</f>
        <v>9.32</v>
      </c>
      <c r="I522" s="109">
        <v>0</v>
      </c>
      <c r="J522" s="109">
        <f t="shared" si="8"/>
        <v>20009.32</v>
      </c>
    </row>
    <row r="523" spans="1:10" s="102" customFormat="1" ht="18" customHeight="1" x14ac:dyDescent="0.2">
      <c r="A523" s="106" t="s">
        <v>43</v>
      </c>
      <c r="B523" s="106" t="s">
        <v>17</v>
      </c>
      <c r="C523" s="107">
        <v>12841</v>
      </c>
      <c r="D523" s="107">
        <v>42670</v>
      </c>
      <c r="E523" s="107">
        <v>42678</v>
      </c>
      <c r="F523" s="108">
        <v>42695</v>
      </c>
      <c r="G523" s="109">
        <v>6750</v>
      </c>
      <c r="H523" s="109">
        <v>4.62</v>
      </c>
      <c r="I523" s="109">
        <v>0</v>
      </c>
      <c r="J523" s="109">
        <f t="shared" si="8"/>
        <v>6754.62</v>
      </c>
    </row>
    <row r="524" spans="1:10" s="102" customFormat="1" ht="18" customHeight="1" x14ac:dyDescent="0.2">
      <c r="A524" s="106" t="s">
        <v>43</v>
      </c>
      <c r="B524" s="106" t="s">
        <v>13</v>
      </c>
      <c r="C524" s="107">
        <v>13751</v>
      </c>
      <c r="D524" s="107">
        <v>42352</v>
      </c>
      <c r="E524" s="107">
        <v>42360</v>
      </c>
      <c r="F524" s="108">
        <v>42408</v>
      </c>
      <c r="G524" s="109">
        <v>20250</v>
      </c>
      <c r="H524" s="109">
        <v>31.5</v>
      </c>
      <c r="I524" s="109">
        <v>0</v>
      </c>
      <c r="J524" s="109">
        <f t="shared" si="8"/>
        <v>20281.5</v>
      </c>
    </row>
    <row r="525" spans="1:10" s="102" customFormat="1" ht="18" customHeight="1" x14ac:dyDescent="0.2">
      <c r="A525" s="106" t="s">
        <v>43</v>
      </c>
      <c r="B525" s="106" t="s">
        <v>17</v>
      </c>
      <c r="C525" s="107">
        <v>10673</v>
      </c>
      <c r="D525" s="107">
        <v>43127</v>
      </c>
      <c r="E525" s="107">
        <v>43136</v>
      </c>
      <c r="F525" s="108">
        <v>43178</v>
      </c>
      <c r="G525" s="109">
        <v>9750</v>
      </c>
      <c r="H525" s="109">
        <v>9.2000000000000011</v>
      </c>
      <c r="I525" s="109">
        <v>0</v>
      </c>
      <c r="J525" s="109">
        <f t="shared" si="8"/>
        <v>9759.2000000000007</v>
      </c>
    </row>
    <row r="526" spans="1:10" s="102" customFormat="1" ht="18" customHeight="1" x14ac:dyDescent="0.2">
      <c r="A526" s="106" t="s">
        <v>43</v>
      </c>
      <c r="B526" s="106" t="s">
        <v>13</v>
      </c>
      <c r="C526" s="107">
        <v>10263</v>
      </c>
      <c r="D526" s="107">
        <v>42761</v>
      </c>
      <c r="E526" s="107">
        <v>42762</v>
      </c>
      <c r="F526" s="108">
        <v>42797</v>
      </c>
      <c r="G526" s="109">
        <v>5750</v>
      </c>
      <c r="H526" s="109">
        <v>5.67</v>
      </c>
      <c r="I526" s="109">
        <v>0</v>
      </c>
      <c r="J526" s="109">
        <f t="shared" si="8"/>
        <v>5755.67</v>
      </c>
    </row>
    <row r="527" spans="1:10" s="102" customFormat="1" ht="18" customHeight="1" x14ac:dyDescent="0.2">
      <c r="A527" s="106" t="s">
        <v>43</v>
      </c>
      <c r="B527" s="106" t="s">
        <v>17</v>
      </c>
      <c r="C527" s="107">
        <v>13191</v>
      </c>
      <c r="D527" s="107">
        <v>42754</v>
      </c>
      <c r="E527" s="107">
        <v>42774</v>
      </c>
      <c r="F527" s="108">
        <v>42828</v>
      </c>
      <c r="G527" s="109">
        <v>6500</v>
      </c>
      <c r="H527" s="109">
        <v>13.16</v>
      </c>
      <c r="I527" s="109">
        <v>0</v>
      </c>
      <c r="J527" s="109">
        <f t="shared" si="8"/>
        <v>6513.16</v>
      </c>
    </row>
    <row r="528" spans="1:10" s="102" customFormat="1" ht="18" customHeight="1" x14ac:dyDescent="0.2">
      <c r="A528" s="106" t="s">
        <v>37</v>
      </c>
      <c r="B528" s="106" t="s">
        <v>17</v>
      </c>
      <c r="C528" s="107">
        <v>18442</v>
      </c>
      <c r="D528" s="107">
        <v>42107</v>
      </c>
      <c r="E528" s="107">
        <v>42125</v>
      </c>
      <c r="F528" s="108">
        <v>42131</v>
      </c>
      <c r="G528" s="109">
        <v>20000</v>
      </c>
      <c r="H528" s="109">
        <f>6.67+6.67</f>
        <v>13.34</v>
      </c>
      <c r="I528" s="109">
        <v>0</v>
      </c>
      <c r="J528" s="109">
        <f t="shared" si="8"/>
        <v>20013.34</v>
      </c>
    </row>
    <row r="529" spans="1:10" s="102" customFormat="1" ht="18" customHeight="1" x14ac:dyDescent="0.2">
      <c r="A529" s="106" t="s">
        <v>43</v>
      </c>
      <c r="B529" s="106" t="s">
        <v>13</v>
      </c>
      <c r="C529" s="107">
        <v>8263</v>
      </c>
      <c r="D529" s="107">
        <v>42095</v>
      </c>
      <c r="E529" s="107">
        <v>42109</v>
      </c>
      <c r="F529" s="108">
        <v>42117</v>
      </c>
      <c r="G529" s="109">
        <v>3250</v>
      </c>
      <c r="H529" s="109">
        <v>1.99</v>
      </c>
      <c r="I529" s="109">
        <v>0</v>
      </c>
      <c r="J529" s="109">
        <f t="shared" si="8"/>
        <v>3251.99</v>
      </c>
    </row>
    <row r="530" spans="1:10" s="102" customFormat="1" ht="18" customHeight="1" x14ac:dyDescent="0.2">
      <c r="A530" s="106" t="s">
        <v>37</v>
      </c>
      <c r="B530" s="106" t="s">
        <v>17</v>
      </c>
      <c r="C530" s="107">
        <v>19979</v>
      </c>
      <c r="D530" s="107">
        <v>41704</v>
      </c>
      <c r="E530" s="107">
        <v>41738</v>
      </c>
      <c r="F530" s="108">
        <v>41739</v>
      </c>
      <c r="G530" s="109">
        <v>20000</v>
      </c>
      <c r="H530" s="109">
        <f>9.72+9.72</f>
        <v>19.440000000000001</v>
      </c>
      <c r="I530" s="109">
        <v>0</v>
      </c>
      <c r="J530" s="109">
        <f t="shared" si="8"/>
        <v>20019.439999999999</v>
      </c>
    </row>
    <row r="531" spans="1:10" s="102" customFormat="1" ht="18" customHeight="1" x14ac:dyDescent="0.2">
      <c r="A531" s="106" t="s">
        <v>43</v>
      </c>
      <c r="B531" s="106" t="s">
        <v>13</v>
      </c>
      <c r="C531" s="107">
        <v>18698</v>
      </c>
      <c r="D531" s="107">
        <v>43454</v>
      </c>
      <c r="E531" s="107">
        <v>43461</v>
      </c>
      <c r="F531" s="108">
        <v>43474</v>
      </c>
      <c r="G531" s="109">
        <v>12000</v>
      </c>
      <c r="H531" s="109">
        <v>6.58</v>
      </c>
      <c r="I531" s="109">
        <v>0</v>
      </c>
      <c r="J531" s="109">
        <f t="shared" si="8"/>
        <v>12006.58</v>
      </c>
    </row>
    <row r="532" spans="1:10" s="102" customFormat="1" ht="18" customHeight="1" x14ac:dyDescent="0.2">
      <c r="A532" s="106" t="s">
        <v>31</v>
      </c>
      <c r="B532" s="106" t="s">
        <v>17</v>
      </c>
      <c r="C532" s="107">
        <v>21629</v>
      </c>
      <c r="D532" s="107">
        <v>41676</v>
      </c>
      <c r="E532" s="107">
        <v>41683</v>
      </c>
      <c r="F532" s="108">
        <v>41764</v>
      </c>
      <c r="G532" s="109">
        <v>48000</v>
      </c>
      <c r="H532" s="109">
        <v>99.56</v>
      </c>
      <c r="I532" s="109">
        <v>0</v>
      </c>
      <c r="J532" s="109">
        <f t="shared" si="8"/>
        <v>48099.56</v>
      </c>
    </row>
    <row r="533" spans="1:10" s="102" customFormat="1" ht="18" customHeight="1" x14ac:dyDescent="0.2">
      <c r="A533" s="106" t="s">
        <v>31</v>
      </c>
      <c r="B533" s="106" t="s">
        <v>17</v>
      </c>
      <c r="C533" s="107">
        <v>20194</v>
      </c>
      <c r="D533" s="107">
        <v>42879</v>
      </c>
      <c r="E533" s="107">
        <v>42895</v>
      </c>
      <c r="F533" s="108">
        <v>42921</v>
      </c>
      <c r="G533" s="109">
        <v>50000</v>
      </c>
      <c r="H533" s="109">
        <v>57.54</v>
      </c>
      <c r="I533" s="109">
        <v>0</v>
      </c>
      <c r="J533" s="109">
        <f t="shared" si="8"/>
        <v>50057.54</v>
      </c>
    </row>
    <row r="534" spans="1:10" s="102" customFormat="1" ht="18" customHeight="1" x14ac:dyDescent="0.2">
      <c r="A534" s="106" t="s">
        <v>43</v>
      </c>
      <c r="B534" s="106" t="s">
        <v>13</v>
      </c>
      <c r="C534" s="107">
        <v>12226</v>
      </c>
      <c r="D534" s="107">
        <v>42142</v>
      </c>
      <c r="E534" s="107">
        <v>42144</v>
      </c>
      <c r="F534" s="108">
        <v>42347</v>
      </c>
      <c r="G534" s="109">
        <v>11750</v>
      </c>
      <c r="H534" s="109">
        <v>66.91</v>
      </c>
      <c r="I534" s="109">
        <v>0</v>
      </c>
      <c r="J534" s="109">
        <f t="shared" si="8"/>
        <v>11816.91</v>
      </c>
    </row>
    <row r="535" spans="1:10" s="102" customFormat="1" ht="18" customHeight="1" x14ac:dyDescent="0.2">
      <c r="A535" s="106" t="s">
        <v>43</v>
      </c>
      <c r="B535" s="106" t="s">
        <v>17</v>
      </c>
      <c r="C535" s="107">
        <v>7230</v>
      </c>
      <c r="D535" s="107">
        <v>43031</v>
      </c>
      <c r="E535" s="107">
        <v>43048</v>
      </c>
      <c r="F535" s="108">
        <v>43084</v>
      </c>
      <c r="G535" s="109">
        <v>6000</v>
      </c>
      <c r="H535" s="109">
        <v>8.7100000000000009</v>
      </c>
      <c r="I535" s="109">
        <v>0</v>
      </c>
      <c r="J535" s="109">
        <f t="shared" si="8"/>
        <v>6008.71</v>
      </c>
    </row>
    <row r="536" spans="1:10" s="102" customFormat="1" ht="18" customHeight="1" x14ac:dyDescent="0.2">
      <c r="A536" s="106" t="s">
        <v>43</v>
      </c>
      <c r="B536" s="106" t="s">
        <v>13</v>
      </c>
      <c r="C536" s="107">
        <v>9737</v>
      </c>
      <c r="D536" s="107">
        <v>43415</v>
      </c>
      <c r="E536" s="107">
        <v>43419</v>
      </c>
      <c r="F536" s="108">
        <v>43469</v>
      </c>
      <c r="G536" s="109">
        <v>6249.9999999999991</v>
      </c>
      <c r="H536" s="109">
        <v>7.23</v>
      </c>
      <c r="I536" s="109">
        <v>0</v>
      </c>
      <c r="J536" s="109">
        <f t="shared" si="8"/>
        <v>6257.2299999999987</v>
      </c>
    </row>
    <row r="537" spans="1:10" s="102" customFormat="1" ht="18" customHeight="1" x14ac:dyDescent="0.2">
      <c r="A537" s="106" t="s">
        <v>43</v>
      </c>
      <c r="B537" s="106" t="s">
        <v>13</v>
      </c>
      <c r="C537" s="107">
        <v>16226</v>
      </c>
      <c r="D537" s="107">
        <v>42449</v>
      </c>
      <c r="E537" s="107">
        <v>42452</v>
      </c>
      <c r="F537" s="108">
        <v>42467</v>
      </c>
      <c r="G537" s="109">
        <v>10000</v>
      </c>
      <c r="H537" s="109">
        <v>4.9400000000000004</v>
      </c>
      <c r="I537" s="109">
        <v>0</v>
      </c>
      <c r="J537" s="109">
        <f t="shared" si="8"/>
        <v>10004.94</v>
      </c>
    </row>
    <row r="538" spans="1:10" s="102" customFormat="1" ht="18" customHeight="1" x14ac:dyDescent="0.2">
      <c r="A538" s="106" t="s">
        <v>43</v>
      </c>
      <c r="B538" s="106" t="s">
        <v>17</v>
      </c>
      <c r="C538" s="107">
        <v>10328</v>
      </c>
      <c r="D538" s="107">
        <v>42076</v>
      </c>
      <c r="E538" s="107">
        <v>42081</v>
      </c>
      <c r="F538" s="108">
        <v>42104</v>
      </c>
      <c r="G538" s="109">
        <v>4750</v>
      </c>
      <c r="H538" s="109">
        <v>3.69</v>
      </c>
      <c r="I538" s="109">
        <v>0</v>
      </c>
      <c r="J538" s="109">
        <f t="shared" si="8"/>
        <v>4753.6899999999996</v>
      </c>
    </row>
    <row r="539" spans="1:10" s="102" customFormat="1" ht="18" customHeight="1" x14ac:dyDescent="0.2">
      <c r="A539" s="106" t="s">
        <v>43</v>
      </c>
      <c r="B539" s="106" t="s">
        <v>17</v>
      </c>
      <c r="C539" s="107">
        <v>13783</v>
      </c>
      <c r="D539" s="107">
        <v>42376</v>
      </c>
      <c r="E539" s="107">
        <v>42382</v>
      </c>
      <c r="F539" s="108">
        <v>42403</v>
      </c>
      <c r="G539" s="109">
        <v>8250</v>
      </c>
      <c r="H539" s="109">
        <v>6.18</v>
      </c>
      <c r="I539" s="109">
        <v>0</v>
      </c>
      <c r="J539" s="109">
        <f t="shared" si="8"/>
        <v>8256.18</v>
      </c>
    </row>
    <row r="540" spans="1:10" s="102" customFormat="1" ht="18" customHeight="1" x14ac:dyDescent="0.2">
      <c r="A540" s="106" t="s">
        <v>43</v>
      </c>
      <c r="B540" s="106" t="s">
        <v>17</v>
      </c>
      <c r="C540" s="107">
        <v>15849</v>
      </c>
      <c r="D540" s="107">
        <v>42207</v>
      </c>
      <c r="E540" s="107">
        <v>42212</v>
      </c>
      <c r="F540" s="108">
        <v>42242</v>
      </c>
      <c r="G540" s="109">
        <v>6250</v>
      </c>
      <c r="H540" s="109">
        <v>6.08</v>
      </c>
      <c r="I540" s="109">
        <v>0</v>
      </c>
      <c r="J540" s="109">
        <f t="shared" si="8"/>
        <v>6256.08</v>
      </c>
    </row>
    <row r="541" spans="1:10" s="102" customFormat="1" ht="18" customHeight="1" x14ac:dyDescent="0.2">
      <c r="A541" s="106" t="s">
        <v>43</v>
      </c>
      <c r="B541" s="106" t="s">
        <v>17</v>
      </c>
      <c r="C541" s="107">
        <v>11986</v>
      </c>
      <c r="D541" s="107">
        <v>42625</v>
      </c>
      <c r="E541" s="107">
        <v>42641</v>
      </c>
      <c r="F541" s="108">
        <v>42695</v>
      </c>
      <c r="G541" s="109">
        <v>8500</v>
      </c>
      <c r="H541" s="109">
        <v>16.29</v>
      </c>
      <c r="I541" s="109">
        <v>0</v>
      </c>
      <c r="J541" s="109">
        <f t="shared" si="8"/>
        <v>8516.2900000000009</v>
      </c>
    </row>
    <row r="542" spans="1:10" s="102" customFormat="1" ht="18" customHeight="1" x14ac:dyDescent="0.2">
      <c r="A542" s="106" t="s">
        <v>31</v>
      </c>
      <c r="B542" s="106" t="s">
        <v>13</v>
      </c>
      <c r="C542" s="107">
        <v>22447</v>
      </c>
      <c r="D542" s="107">
        <v>42153</v>
      </c>
      <c r="E542" s="107">
        <v>42160</v>
      </c>
      <c r="F542" s="108">
        <v>42207</v>
      </c>
      <c r="G542" s="109">
        <v>55000</v>
      </c>
      <c r="H542" s="109">
        <v>82.5</v>
      </c>
      <c r="I542" s="109">
        <v>0</v>
      </c>
      <c r="J542" s="109">
        <f t="shared" si="8"/>
        <v>55082.5</v>
      </c>
    </row>
    <row r="543" spans="1:10" s="102" customFormat="1" ht="18" customHeight="1" x14ac:dyDescent="0.2">
      <c r="A543" s="106" t="s">
        <v>34</v>
      </c>
      <c r="B543" s="106" t="s">
        <v>13</v>
      </c>
      <c r="C543" s="107">
        <v>22447</v>
      </c>
      <c r="D543" s="107">
        <v>42153</v>
      </c>
      <c r="E543" s="107">
        <v>42160</v>
      </c>
      <c r="F543" s="108">
        <v>42207</v>
      </c>
      <c r="G543" s="109">
        <v>110000</v>
      </c>
      <c r="H543" s="109">
        <v>165</v>
      </c>
      <c r="I543" s="109">
        <v>0</v>
      </c>
      <c r="J543" s="109">
        <f t="shared" si="8"/>
        <v>110165</v>
      </c>
    </row>
    <row r="544" spans="1:10" s="102" customFormat="1" ht="18" customHeight="1" x14ac:dyDescent="0.2">
      <c r="A544" s="106" t="s">
        <v>43</v>
      </c>
      <c r="B544" s="106" t="s">
        <v>17</v>
      </c>
      <c r="C544" s="107">
        <v>7947</v>
      </c>
      <c r="D544" s="107">
        <v>42044</v>
      </c>
      <c r="E544" s="107">
        <v>42065</v>
      </c>
      <c r="F544" s="108">
        <v>42108</v>
      </c>
      <c r="G544" s="109">
        <v>3500</v>
      </c>
      <c r="H544" s="109">
        <v>6.19</v>
      </c>
      <c r="I544" s="109">
        <v>0</v>
      </c>
      <c r="J544" s="109">
        <f t="shared" si="8"/>
        <v>3506.19</v>
      </c>
    </row>
    <row r="545" spans="1:10" s="102" customFormat="1" ht="18" customHeight="1" x14ac:dyDescent="0.2">
      <c r="A545" s="106" t="s">
        <v>43</v>
      </c>
      <c r="B545" s="106" t="s">
        <v>17</v>
      </c>
      <c r="C545" s="107">
        <v>6309</v>
      </c>
      <c r="D545" s="107">
        <v>41694</v>
      </c>
      <c r="E545" s="107">
        <v>41704</v>
      </c>
      <c r="F545" s="108">
        <v>41711</v>
      </c>
      <c r="G545" s="109">
        <v>3250</v>
      </c>
      <c r="H545" s="109">
        <v>1.53</v>
      </c>
      <c r="I545" s="109">
        <v>0</v>
      </c>
      <c r="J545" s="109">
        <f t="shared" si="8"/>
        <v>3251.53</v>
      </c>
    </row>
    <row r="546" spans="1:10" s="102" customFormat="1" ht="18" customHeight="1" x14ac:dyDescent="0.2">
      <c r="A546" s="106" t="s">
        <v>43</v>
      </c>
      <c r="B546" s="106" t="s">
        <v>17</v>
      </c>
      <c r="C546" s="107">
        <v>6779</v>
      </c>
      <c r="D546" s="107">
        <v>41700</v>
      </c>
      <c r="E546" s="107">
        <v>41703</v>
      </c>
      <c r="F546" s="108">
        <v>41710</v>
      </c>
      <c r="G546" s="109">
        <v>5000</v>
      </c>
      <c r="H546" s="109">
        <v>1.39</v>
      </c>
      <c r="I546" s="109">
        <v>0</v>
      </c>
      <c r="J546" s="109">
        <f t="shared" si="8"/>
        <v>5001.3900000000003</v>
      </c>
    </row>
    <row r="547" spans="1:10" s="102" customFormat="1" ht="18" customHeight="1" x14ac:dyDescent="0.2">
      <c r="A547" s="106" t="s">
        <v>43</v>
      </c>
      <c r="B547" s="106" t="s">
        <v>17</v>
      </c>
      <c r="C547" s="107">
        <v>10548</v>
      </c>
      <c r="D547" s="107">
        <v>43341</v>
      </c>
      <c r="E547" s="107">
        <v>43361</v>
      </c>
      <c r="F547" s="108">
        <v>43370</v>
      </c>
      <c r="G547" s="109">
        <v>1250</v>
      </c>
      <c r="H547" s="109">
        <v>0.99</v>
      </c>
      <c r="I547" s="109">
        <v>0</v>
      </c>
      <c r="J547" s="109">
        <f t="shared" si="8"/>
        <v>1250.99</v>
      </c>
    </row>
    <row r="548" spans="1:10" s="102" customFormat="1" ht="18" customHeight="1" x14ac:dyDescent="0.2">
      <c r="A548" s="106" t="s">
        <v>43</v>
      </c>
      <c r="B548" s="106" t="s">
        <v>13</v>
      </c>
      <c r="C548" s="107">
        <v>10575</v>
      </c>
      <c r="D548" s="107">
        <v>43037</v>
      </c>
      <c r="E548" s="107">
        <v>43039</v>
      </c>
      <c r="F548" s="108">
        <v>43048</v>
      </c>
      <c r="G548" s="109">
        <v>14000</v>
      </c>
      <c r="H548" s="109">
        <v>4.22</v>
      </c>
      <c r="I548" s="109">
        <v>0</v>
      </c>
      <c r="J548" s="109">
        <f t="shared" si="8"/>
        <v>14004.22</v>
      </c>
    </row>
    <row r="549" spans="1:10" s="102" customFormat="1" ht="18" customHeight="1" x14ac:dyDescent="0.2">
      <c r="A549" s="106" t="s">
        <v>43</v>
      </c>
      <c r="B549" s="106" t="s">
        <v>13</v>
      </c>
      <c r="C549" s="107">
        <v>13596</v>
      </c>
      <c r="D549" s="107">
        <v>42736</v>
      </c>
      <c r="E549" s="107">
        <v>42754</v>
      </c>
      <c r="F549" s="108">
        <v>42775</v>
      </c>
      <c r="G549" s="109">
        <v>8750</v>
      </c>
      <c r="H549" s="109">
        <v>9.35</v>
      </c>
      <c r="I549" s="109">
        <v>0</v>
      </c>
      <c r="J549" s="109">
        <f t="shared" si="8"/>
        <v>8759.35</v>
      </c>
    </row>
    <row r="550" spans="1:10" s="102" customFormat="1" ht="18" customHeight="1" x14ac:dyDescent="0.2">
      <c r="A550" s="106" t="s">
        <v>43</v>
      </c>
      <c r="B550" s="106" t="s">
        <v>13</v>
      </c>
      <c r="C550" s="107">
        <v>6820</v>
      </c>
      <c r="D550" s="107">
        <v>42668</v>
      </c>
      <c r="E550" s="107">
        <v>42685</v>
      </c>
      <c r="F550" s="108">
        <v>42705</v>
      </c>
      <c r="G550" s="109">
        <v>4750</v>
      </c>
      <c r="H550" s="109">
        <v>4.82</v>
      </c>
      <c r="I550" s="109">
        <v>0</v>
      </c>
      <c r="J550" s="109">
        <f t="shared" si="8"/>
        <v>4754.82</v>
      </c>
    </row>
    <row r="551" spans="1:10" s="102" customFormat="1" ht="18" customHeight="1" x14ac:dyDescent="0.2">
      <c r="A551" s="106" t="s">
        <v>43</v>
      </c>
      <c r="B551" s="106" t="s">
        <v>13</v>
      </c>
      <c r="C551" s="107">
        <v>13724</v>
      </c>
      <c r="D551" s="107">
        <v>42563</v>
      </c>
      <c r="E551" s="107">
        <v>42569</v>
      </c>
      <c r="F551" s="108">
        <v>42577</v>
      </c>
      <c r="G551" s="109">
        <v>7750</v>
      </c>
      <c r="H551" s="109">
        <v>2.97</v>
      </c>
      <c r="I551" s="109">
        <v>0</v>
      </c>
      <c r="J551" s="109">
        <f t="shared" si="8"/>
        <v>7752.97</v>
      </c>
    </row>
    <row r="552" spans="1:10" s="102" customFormat="1" ht="18" customHeight="1" x14ac:dyDescent="0.2">
      <c r="A552" s="106" t="s">
        <v>43</v>
      </c>
      <c r="B552" s="106" t="s">
        <v>17</v>
      </c>
      <c r="C552" s="107">
        <v>10652</v>
      </c>
      <c r="D552" s="107">
        <v>42852</v>
      </c>
      <c r="E552" s="107">
        <v>42857</v>
      </c>
      <c r="F552" s="108">
        <v>42885</v>
      </c>
      <c r="G552" s="109">
        <v>6500</v>
      </c>
      <c r="H552" s="109">
        <v>5.88</v>
      </c>
      <c r="I552" s="109">
        <v>0</v>
      </c>
      <c r="J552" s="109">
        <f t="shared" si="8"/>
        <v>6505.88</v>
      </c>
    </row>
    <row r="553" spans="1:10" s="102" customFormat="1" ht="18" customHeight="1" x14ac:dyDescent="0.2">
      <c r="A553" s="106" t="s">
        <v>43</v>
      </c>
      <c r="B553" s="106" t="s">
        <v>17</v>
      </c>
      <c r="C553" s="107">
        <v>9111</v>
      </c>
      <c r="D553" s="107">
        <v>41645</v>
      </c>
      <c r="E553" s="107">
        <v>41647</v>
      </c>
      <c r="F553" s="108">
        <v>41668</v>
      </c>
      <c r="G553" s="109">
        <v>2750</v>
      </c>
      <c r="H553" s="109">
        <v>1.76</v>
      </c>
      <c r="I553" s="109">
        <v>0</v>
      </c>
      <c r="J553" s="109">
        <f t="shared" si="8"/>
        <v>2751.76</v>
      </c>
    </row>
    <row r="554" spans="1:10" s="102" customFormat="1" ht="18" customHeight="1" x14ac:dyDescent="0.2">
      <c r="A554" s="106" t="s">
        <v>43</v>
      </c>
      <c r="B554" s="106" t="s">
        <v>17</v>
      </c>
      <c r="C554" s="107">
        <v>10401</v>
      </c>
      <c r="D554" s="107">
        <v>42755</v>
      </c>
      <c r="E554" s="107">
        <v>42759</v>
      </c>
      <c r="F554" s="108">
        <v>42787</v>
      </c>
      <c r="G554" s="109">
        <v>8000</v>
      </c>
      <c r="H554" s="109">
        <v>7.02</v>
      </c>
      <c r="I554" s="109">
        <v>0</v>
      </c>
      <c r="J554" s="109">
        <f t="shared" si="8"/>
        <v>8007.02</v>
      </c>
    </row>
    <row r="555" spans="1:10" s="102" customFormat="1" ht="18" customHeight="1" x14ac:dyDescent="0.2">
      <c r="A555" s="106" t="s">
        <v>43</v>
      </c>
      <c r="B555" s="106" t="s">
        <v>13</v>
      </c>
      <c r="C555" s="107">
        <v>13047</v>
      </c>
      <c r="D555" s="107">
        <v>42267</v>
      </c>
      <c r="E555" s="107">
        <v>42291</v>
      </c>
      <c r="F555" s="108">
        <v>42317</v>
      </c>
      <c r="G555" s="109">
        <v>18000</v>
      </c>
      <c r="H555" s="109">
        <v>25</v>
      </c>
      <c r="I555" s="109">
        <v>0</v>
      </c>
      <c r="J555" s="109">
        <f t="shared" si="8"/>
        <v>18025</v>
      </c>
    </row>
    <row r="556" spans="1:10" s="102" customFormat="1" ht="18" customHeight="1" x14ac:dyDescent="0.2">
      <c r="A556" s="106" t="s">
        <v>43</v>
      </c>
      <c r="B556" s="106" t="s">
        <v>13</v>
      </c>
      <c r="C556" s="107">
        <v>12583</v>
      </c>
      <c r="D556" s="107">
        <v>42404</v>
      </c>
      <c r="E556" s="107">
        <v>42410</v>
      </c>
      <c r="F556" s="108">
        <v>42461</v>
      </c>
      <c r="G556" s="109">
        <v>11000</v>
      </c>
      <c r="H556" s="109">
        <v>17.399999999999999</v>
      </c>
      <c r="I556" s="109">
        <v>0</v>
      </c>
      <c r="J556" s="109">
        <f t="shared" si="8"/>
        <v>11017.4</v>
      </c>
    </row>
    <row r="557" spans="1:10" s="102" customFormat="1" ht="18" customHeight="1" x14ac:dyDescent="0.2">
      <c r="A557" s="106" t="s">
        <v>43</v>
      </c>
      <c r="B557" s="106" t="s">
        <v>17</v>
      </c>
      <c r="C557" s="107">
        <v>11682</v>
      </c>
      <c r="D557" s="107">
        <v>42609</v>
      </c>
      <c r="E557" s="107">
        <v>42615</v>
      </c>
      <c r="F557" s="108">
        <v>42682</v>
      </c>
      <c r="G557" s="109">
        <v>4500</v>
      </c>
      <c r="H557" s="109">
        <v>9</v>
      </c>
      <c r="I557" s="109">
        <v>0</v>
      </c>
      <c r="J557" s="109">
        <f t="shared" si="8"/>
        <v>4509</v>
      </c>
    </row>
    <row r="558" spans="1:10" s="102" customFormat="1" ht="18" customHeight="1" x14ac:dyDescent="0.2">
      <c r="A558" s="106" t="s">
        <v>43</v>
      </c>
      <c r="B558" s="106" t="s">
        <v>13</v>
      </c>
      <c r="C558" s="107">
        <v>12390</v>
      </c>
      <c r="D558" s="107">
        <v>43396</v>
      </c>
      <c r="E558" s="107">
        <v>43434</v>
      </c>
      <c r="F558" s="108">
        <v>43446</v>
      </c>
      <c r="G558" s="109">
        <v>7500</v>
      </c>
      <c r="H558" s="109">
        <v>10.27</v>
      </c>
      <c r="I558" s="109">
        <v>0</v>
      </c>
      <c r="J558" s="109">
        <f t="shared" si="8"/>
        <v>7510.27</v>
      </c>
    </row>
    <row r="559" spans="1:10" s="102" customFormat="1" ht="18" customHeight="1" x14ac:dyDescent="0.2">
      <c r="A559" s="106" t="s">
        <v>43</v>
      </c>
      <c r="B559" s="106" t="s">
        <v>13</v>
      </c>
      <c r="C559" s="107">
        <v>9347</v>
      </c>
      <c r="D559" s="107">
        <v>42956</v>
      </c>
      <c r="E559" s="107">
        <v>42963</v>
      </c>
      <c r="F559" s="108">
        <v>42976</v>
      </c>
      <c r="G559" s="109">
        <v>8750</v>
      </c>
      <c r="H559" s="109">
        <v>4.79</v>
      </c>
      <c r="I559" s="109">
        <v>0</v>
      </c>
      <c r="J559" s="109">
        <f t="shared" si="8"/>
        <v>8754.7900000000009</v>
      </c>
    </row>
    <row r="560" spans="1:10" s="102" customFormat="1" ht="18" customHeight="1" x14ac:dyDescent="0.2">
      <c r="A560" s="106" t="s">
        <v>43</v>
      </c>
      <c r="B560" s="106" t="s">
        <v>13</v>
      </c>
      <c r="C560" s="107">
        <v>15964</v>
      </c>
      <c r="D560" s="107">
        <v>42347</v>
      </c>
      <c r="E560" s="107">
        <v>42355</v>
      </c>
      <c r="F560" s="108">
        <v>42366</v>
      </c>
      <c r="G560" s="109">
        <v>6250</v>
      </c>
      <c r="H560" s="109">
        <v>3.3</v>
      </c>
      <c r="I560" s="109">
        <v>0</v>
      </c>
      <c r="J560" s="109">
        <f t="shared" si="8"/>
        <v>6253.3</v>
      </c>
    </row>
    <row r="561" spans="1:10" s="102" customFormat="1" ht="18" customHeight="1" x14ac:dyDescent="0.2">
      <c r="A561" s="106" t="s">
        <v>43</v>
      </c>
      <c r="B561" s="106" t="s">
        <v>17</v>
      </c>
      <c r="C561" s="107">
        <v>16810</v>
      </c>
      <c r="D561" s="107">
        <v>43211</v>
      </c>
      <c r="E561" s="107">
        <v>43231</v>
      </c>
      <c r="F561" s="108">
        <v>43243</v>
      </c>
      <c r="G561" s="109">
        <v>14500</v>
      </c>
      <c r="H561" s="109">
        <v>12.71</v>
      </c>
      <c r="I561" s="109">
        <v>0</v>
      </c>
      <c r="J561" s="109">
        <f t="shared" si="8"/>
        <v>14512.71</v>
      </c>
    </row>
    <row r="562" spans="1:10" s="102" customFormat="1" ht="18" customHeight="1" x14ac:dyDescent="0.2">
      <c r="A562" s="106" t="s">
        <v>43</v>
      </c>
      <c r="B562" s="106" t="s">
        <v>13</v>
      </c>
      <c r="C562" s="107">
        <v>12505</v>
      </c>
      <c r="D562" s="107">
        <v>43141</v>
      </c>
      <c r="E562" s="107">
        <v>43145</v>
      </c>
      <c r="F562" s="108">
        <v>43158</v>
      </c>
      <c r="G562" s="109">
        <v>9750</v>
      </c>
      <c r="H562" s="109">
        <v>4.54</v>
      </c>
      <c r="I562" s="109">
        <v>0</v>
      </c>
      <c r="J562" s="109">
        <f t="shared" si="8"/>
        <v>9754.5400000000009</v>
      </c>
    </row>
    <row r="563" spans="1:10" s="102" customFormat="1" ht="18" customHeight="1" x14ac:dyDescent="0.2">
      <c r="A563" s="106" t="s">
        <v>37</v>
      </c>
      <c r="B563" s="106" t="s">
        <v>17</v>
      </c>
      <c r="C563" s="107">
        <v>19209</v>
      </c>
      <c r="D563" s="107">
        <v>42471</v>
      </c>
      <c r="E563" s="107">
        <v>42489</v>
      </c>
      <c r="F563" s="108">
        <v>42489</v>
      </c>
      <c r="G563" s="109">
        <v>20000</v>
      </c>
      <c r="H563" s="109">
        <f>4.93+4.93</f>
        <v>9.86</v>
      </c>
      <c r="I563" s="109">
        <v>0</v>
      </c>
      <c r="J563" s="109">
        <f t="shared" si="8"/>
        <v>20009.86</v>
      </c>
    </row>
    <row r="564" spans="1:10" s="102" customFormat="1" ht="18" customHeight="1" x14ac:dyDescent="0.2">
      <c r="A564" s="106" t="s">
        <v>40</v>
      </c>
      <c r="B564" s="106" t="s">
        <v>13</v>
      </c>
      <c r="C564" s="107">
        <v>35686</v>
      </c>
      <c r="D564" s="107">
        <v>41832</v>
      </c>
      <c r="E564" s="107">
        <v>41852</v>
      </c>
      <c r="F564" s="108">
        <v>41859</v>
      </c>
      <c r="G564" s="109">
        <v>10000</v>
      </c>
      <c r="H564" s="109">
        <f>3.75+3.75</f>
        <v>7.5</v>
      </c>
      <c r="I564" s="109">
        <v>0</v>
      </c>
      <c r="J564" s="109">
        <f t="shared" si="8"/>
        <v>10007.5</v>
      </c>
    </row>
    <row r="565" spans="1:10" s="102" customFormat="1" ht="18" customHeight="1" x14ac:dyDescent="0.2">
      <c r="A565" s="106" t="s">
        <v>43</v>
      </c>
      <c r="B565" s="106" t="s">
        <v>13</v>
      </c>
      <c r="C565" s="107">
        <v>11211</v>
      </c>
      <c r="D565" s="107">
        <v>43122</v>
      </c>
      <c r="E565" s="107">
        <v>43131</v>
      </c>
      <c r="F565" s="108">
        <v>43168</v>
      </c>
      <c r="G565" s="109">
        <v>7750</v>
      </c>
      <c r="H565" s="109">
        <v>9.77</v>
      </c>
      <c r="I565" s="109">
        <v>0</v>
      </c>
      <c r="J565" s="109">
        <f t="shared" si="8"/>
        <v>7759.77</v>
      </c>
    </row>
    <row r="566" spans="1:10" s="102" customFormat="1" ht="18" customHeight="1" x14ac:dyDescent="0.2">
      <c r="A566" s="106" t="s">
        <v>43</v>
      </c>
      <c r="B566" s="106" t="s">
        <v>13</v>
      </c>
      <c r="C566" s="107">
        <v>16930</v>
      </c>
      <c r="D566" s="107">
        <v>43247</v>
      </c>
      <c r="E566" s="107">
        <v>43256</v>
      </c>
      <c r="F566" s="108">
        <v>43265</v>
      </c>
      <c r="G566" s="109">
        <v>8000</v>
      </c>
      <c r="H566" s="109">
        <v>3.95</v>
      </c>
      <c r="I566" s="109">
        <v>0</v>
      </c>
      <c r="J566" s="109">
        <f t="shared" si="8"/>
        <v>8003.95</v>
      </c>
    </row>
    <row r="567" spans="1:10" s="102" customFormat="1" ht="18" customHeight="1" x14ac:dyDescent="0.2">
      <c r="A567" s="106" t="s">
        <v>43</v>
      </c>
      <c r="B567" s="106" t="s">
        <v>13</v>
      </c>
      <c r="C567" s="107">
        <v>9034</v>
      </c>
      <c r="D567" s="107">
        <v>42085</v>
      </c>
      <c r="E567" s="107">
        <v>42100</v>
      </c>
      <c r="F567" s="108">
        <v>42125</v>
      </c>
      <c r="G567" s="109">
        <v>12500</v>
      </c>
      <c r="H567" s="109">
        <v>13.89</v>
      </c>
      <c r="I567" s="109">
        <v>0</v>
      </c>
      <c r="J567" s="109">
        <f t="shared" si="8"/>
        <v>12513.89</v>
      </c>
    </row>
    <row r="568" spans="1:10" s="102" customFormat="1" ht="18" customHeight="1" x14ac:dyDescent="0.2">
      <c r="A568" s="106" t="s">
        <v>37</v>
      </c>
      <c r="B568" s="106" t="s">
        <v>13</v>
      </c>
      <c r="C568" s="107">
        <v>19284</v>
      </c>
      <c r="D568" s="107">
        <v>43171</v>
      </c>
      <c r="E568" s="107">
        <v>43188</v>
      </c>
      <c r="F568" s="108">
        <v>43188</v>
      </c>
      <c r="G568" s="109">
        <v>10000</v>
      </c>
      <c r="H568" s="109">
        <v>4.66</v>
      </c>
      <c r="I568" s="109">
        <v>0</v>
      </c>
      <c r="J568" s="109">
        <f t="shared" si="8"/>
        <v>10004.66</v>
      </c>
    </row>
    <row r="569" spans="1:10" s="102" customFormat="1" ht="18" customHeight="1" x14ac:dyDescent="0.2">
      <c r="A569" s="106" t="s">
        <v>43</v>
      </c>
      <c r="B569" s="106" t="s">
        <v>17</v>
      </c>
      <c r="C569" s="107">
        <v>9677</v>
      </c>
      <c r="D569" s="107">
        <v>42207</v>
      </c>
      <c r="E569" s="107">
        <v>42223</v>
      </c>
      <c r="F569" s="108">
        <v>42262</v>
      </c>
      <c r="G569" s="109">
        <v>4250</v>
      </c>
      <c r="H569" s="109">
        <v>6.48</v>
      </c>
      <c r="I569" s="109">
        <v>0</v>
      </c>
      <c r="J569" s="109">
        <f t="shared" si="8"/>
        <v>4256.4799999999996</v>
      </c>
    </row>
    <row r="570" spans="1:10" s="102" customFormat="1" ht="18" customHeight="1" x14ac:dyDescent="0.2">
      <c r="A570" s="106" t="s">
        <v>43</v>
      </c>
      <c r="B570" s="106" t="s">
        <v>13</v>
      </c>
      <c r="C570" s="107">
        <v>19010</v>
      </c>
      <c r="D570" s="107">
        <v>43262</v>
      </c>
      <c r="E570" s="107">
        <v>43270</v>
      </c>
      <c r="F570" s="108">
        <v>43284</v>
      </c>
      <c r="G570" s="109">
        <v>38500</v>
      </c>
      <c r="H570" s="109">
        <v>23.21</v>
      </c>
      <c r="I570" s="109">
        <v>0</v>
      </c>
      <c r="J570" s="109">
        <f t="shared" si="8"/>
        <v>38523.21</v>
      </c>
    </row>
    <row r="571" spans="1:10" s="102" customFormat="1" ht="18" customHeight="1" x14ac:dyDescent="0.2">
      <c r="A571" s="106" t="s">
        <v>43</v>
      </c>
      <c r="B571" s="106" t="s">
        <v>13</v>
      </c>
      <c r="C571" s="107">
        <v>10913</v>
      </c>
      <c r="D571" s="107">
        <v>41903</v>
      </c>
      <c r="E571" s="107">
        <v>41918</v>
      </c>
      <c r="F571" s="108">
        <v>41933</v>
      </c>
      <c r="G571" s="109">
        <v>10250</v>
      </c>
      <c r="H571" s="109">
        <v>8.5399999999999991</v>
      </c>
      <c r="I571" s="109">
        <v>0</v>
      </c>
      <c r="J571" s="109">
        <f t="shared" si="8"/>
        <v>10258.540000000001</v>
      </c>
    </row>
    <row r="572" spans="1:10" s="102" customFormat="1" ht="18" customHeight="1" x14ac:dyDescent="0.2">
      <c r="A572" s="106" t="s">
        <v>43</v>
      </c>
      <c r="B572" s="106" t="s">
        <v>13</v>
      </c>
      <c r="C572" s="107">
        <v>13008</v>
      </c>
      <c r="D572" s="107">
        <v>42743</v>
      </c>
      <c r="E572" s="107">
        <v>42745</v>
      </c>
      <c r="F572" s="108">
        <v>42758</v>
      </c>
      <c r="G572" s="109">
        <v>12500</v>
      </c>
      <c r="H572" s="109">
        <v>5.14</v>
      </c>
      <c r="I572" s="109">
        <v>0</v>
      </c>
      <c r="J572" s="109">
        <f t="shared" si="8"/>
        <v>12505.14</v>
      </c>
    </row>
    <row r="573" spans="1:10" s="102" customFormat="1" ht="18" customHeight="1" x14ac:dyDescent="0.2">
      <c r="A573" s="106" t="s">
        <v>43</v>
      </c>
      <c r="B573" s="106" t="s">
        <v>17</v>
      </c>
      <c r="C573" s="107">
        <v>13898</v>
      </c>
      <c r="D573" s="107">
        <v>41664</v>
      </c>
      <c r="E573" s="107">
        <v>41702</v>
      </c>
      <c r="F573" s="108">
        <v>41757</v>
      </c>
      <c r="G573" s="109">
        <v>12000</v>
      </c>
      <c r="H573" s="109">
        <v>30.99</v>
      </c>
      <c r="I573" s="109">
        <v>0</v>
      </c>
      <c r="J573" s="109">
        <f t="shared" si="8"/>
        <v>12030.99</v>
      </c>
    </row>
    <row r="574" spans="1:10" s="102" customFormat="1" ht="18" customHeight="1" x14ac:dyDescent="0.2">
      <c r="A574" s="106" t="s">
        <v>43</v>
      </c>
      <c r="B574" s="106" t="s">
        <v>13</v>
      </c>
      <c r="C574" s="107">
        <v>10037</v>
      </c>
      <c r="D574" s="107">
        <v>42354</v>
      </c>
      <c r="E574" s="107">
        <v>42360</v>
      </c>
      <c r="F574" s="108">
        <v>42380</v>
      </c>
      <c r="G574" s="109">
        <v>13250</v>
      </c>
      <c r="H574" s="109">
        <v>9.57</v>
      </c>
      <c r="I574" s="109">
        <v>0</v>
      </c>
      <c r="J574" s="109">
        <f t="shared" si="8"/>
        <v>13259.57</v>
      </c>
    </row>
    <row r="575" spans="1:10" s="102" customFormat="1" ht="18" customHeight="1" x14ac:dyDescent="0.2">
      <c r="A575" s="106" t="s">
        <v>43</v>
      </c>
      <c r="B575" s="106" t="s">
        <v>17</v>
      </c>
      <c r="C575" s="107">
        <v>6530</v>
      </c>
      <c r="D575" s="107">
        <v>43063</v>
      </c>
      <c r="E575" s="107">
        <v>43102</v>
      </c>
      <c r="F575" s="108">
        <v>43118</v>
      </c>
      <c r="G575" s="109">
        <v>4750</v>
      </c>
      <c r="H575" s="109">
        <v>7.16</v>
      </c>
      <c r="I575" s="109">
        <v>0</v>
      </c>
      <c r="J575" s="109">
        <f t="shared" si="8"/>
        <v>4757.16</v>
      </c>
    </row>
    <row r="576" spans="1:10" s="102" customFormat="1" ht="18" customHeight="1" x14ac:dyDescent="0.2">
      <c r="A576" s="106" t="s">
        <v>43</v>
      </c>
      <c r="B576" s="106" t="s">
        <v>17</v>
      </c>
      <c r="C576" s="107">
        <v>9147</v>
      </c>
      <c r="D576" s="107">
        <v>42801</v>
      </c>
      <c r="E576" s="107">
        <v>42804</v>
      </c>
      <c r="F576" s="108">
        <v>42909</v>
      </c>
      <c r="G576" s="109">
        <v>7500</v>
      </c>
      <c r="H576" s="109">
        <v>22.23</v>
      </c>
      <c r="I576" s="109">
        <v>0</v>
      </c>
      <c r="J576" s="109">
        <f t="shared" si="8"/>
        <v>7522.23</v>
      </c>
    </row>
    <row r="577" spans="1:10" s="102" customFormat="1" ht="18" customHeight="1" x14ac:dyDescent="0.2">
      <c r="A577" s="106" t="s">
        <v>43</v>
      </c>
      <c r="B577" s="106" t="s">
        <v>13</v>
      </c>
      <c r="C577" s="107">
        <v>13628</v>
      </c>
      <c r="D577" s="107">
        <v>42761</v>
      </c>
      <c r="E577" s="107">
        <v>42779</v>
      </c>
      <c r="F577" s="108">
        <v>42803</v>
      </c>
      <c r="G577" s="109">
        <v>7000</v>
      </c>
      <c r="H577" s="109">
        <v>8.06</v>
      </c>
      <c r="I577" s="109">
        <v>0</v>
      </c>
      <c r="J577" s="109">
        <f t="shared" si="8"/>
        <v>7008.06</v>
      </c>
    </row>
    <row r="578" spans="1:10" s="102" customFormat="1" ht="18" customHeight="1" x14ac:dyDescent="0.2">
      <c r="A578" s="106" t="s">
        <v>31</v>
      </c>
      <c r="B578" s="106" t="s">
        <v>13</v>
      </c>
      <c r="C578" s="107">
        <v>22065</v>
      </c>
      <c r="D578" s="107">
        <v>42383</v>
      </c>
      <c r="E578" s="107">
        <v>42384</v>
      </c>
      <c r="F578" s="108">
        <v>42398</v>
      </c>
      <c r="G578" s="109">
        <v>51000</v>
      </c>
      <c r="H578" s="109">
        <v>21.25</v>
      </c>
      <c r="I578" s="109">
        <v>0</v>
      </c>
      <c r="J578" s="109">
        <f t="shared" si="8"/>
        <v>51021.25</v>
      </c>
    </row>
    <row r="579" spans="1:10" s="102" customFormat="1" ht="18" customHeight="1" x14ac:dyDescent="0.2">
      <c r="A579" s="106" t="s">
        <v>33</v>
      </c>
      <c r="B579" s="106" t="s">
        <v>13</v>
      </c>
      <c r="C579" s="107">
        <v>22065</v>
      </c>
      <c r="D579" s="107">
        <v>42383</v>
      </c>
      <c r="E579" s="107">
        <v>42384</v>
      </c>
      <c r="F579" s="108">
        <v>42398</v>
      </c>
      <c r="G579" s="109">
        <v>51000</v>
      </c>
      <c r="H579" s="109">
        <v>21.25</v>
      </c>
      <c r="I579" s="109">
        <v>0</v>
      </c>
      <c r="J579" s="109">
        <f t="shared" si="8"/>
        <v>51021.25</v>
      </c>
    </row>
    <row r="580" spans="1:10" s="102" customFormat="1" ht="18" customHeight="1" x14ac:dyDescent="0.2">
      <c r="A580" s="106" t="s">
        <v>34</v>
      </c>
      <c r="B580" s="106" t="s">
        <v>13</v>
      </c>
      <c r="C580" s="107">
        <v>22065</v>
      </c>
      <c r="D580" s="107">
        <v>42383</v>
      </c>
      <c r="E580" s="107">
        <v>42384</v>
      </c>
      <c r="F580" s="108">
        <v>42398</v>
      </c>
      <c r="G580" s="109">
        <v>153000</v>
      </c>
      <c r="H580" s="109">
        <v>63.75</v>
      </c>
      <c r="I580" s="109">
        <v>0</v>
      </c>
      <c r="J580" s="109">
        <f t="shared" si="8"/>
        <v>153063.75</v>
      </c>
    </row>
    <row r="581" spans="1:10" s="102" customFormat="1" ht="18" customHeight="1" x14ac:dyDescent="0.2">
      <c r="A581" s="106" t="s">
        <v>43</v>
      </c>
      <c r="B581" s="106" t="s">
        <v>17</v>
      </c>
      <c r="C581" s="107">
        <v>7798</v>
      </c>
      <c r="D581" s="107">
        <v>43274</v>
      </c>
      <c r="E581" s="107">
        <v>43284</v>
      </c>
      <c r="F581" s="108">
        <v>43294</v>
      </c>
      <c r="G581" s="109">
        <v>1250</v>
      </c>
      <c r="H581" s="109">
        <v>0.68</v>
      </c>
      <c r="I581" s="109">
        <v>0</v>
      </c>
      <c r="J581" s="109">
        <f t="shared" si="8"/>
        <v>1250.68</v>
      </c>
    </row>
    <row r="582" spans="1:10" s="102" customFormat="1" ht="18" customHeight="1" x14ac:dyDescent="0.2">
      <c r="A582" s="106" t="s">
        <v>43</v>
      </c>
      <c r="B582" s="106" t="s">
        <v>17</v>
      </c>
      <c r="C582" s="107">
        <v>9644</v>
      </c>
      <c r="D582" s="107">
        <v>42759</v>
      </c>
      <c r="E582" s="107">
        <v>42766</v>
      </c>
      <c r="F582" s="108">
        <v>42844</v>
      </c>
      <c r="G582" s="109">
        <v>2000</v>
      </c>
      <c r="H582" s="109">
        <v>4.6399999999999997</v>
      </c>
      <c r="I582" s="109">
        <v>0</v>
      </c>
      <c r="J582" s="109">
        <f t="shared" ref="J582:J645" si="9">+G582+H582+I582</f>
        <v>2004.64</v>
      </c>
    </row>
    <row r="583" spans="1:10" s="102" customFormat="1" ht="18" customHeight="1" x14ac:dyDescent="0.2">
      <c r="A583" s="106" t="s">
        <v>43</v>
      </c>
      <c r="B583" s="106" t="s">
        <v>17</v>
      </c>
      <c r="C583" s="107">
        <v>14694</v>
      </c>
      <c r="D583" s="107">
        <v>43121</v>
      </c>
      <c r="E583" s="107">
        <v>43133</v>
      </c>
      <c r="F583" s="108">
        <v>43153</v>
      </c>
      <c r="G583" s="109">
        <v>7750</v>
      </c>
      <c r="H583" s="109">
        <v>6.79</v>
      </c>
      <c r="I583" s="109">
        <v>0</v>
      </c>
      <c r="J583" s="109">
        <f t="shared" si="9"/>
        <v>7756.79</v>
      </c>
    </row>
    <row r="584" spans="1:10" s="102" customFormat="1" ht="18" customHeight="1" x14ac:dyDescent="0.2">
      <c r="A584" s="106" t="s">
        <v>43</v>
      </c>
      <c r="B584" s="106" t="s">
        <v>13</v>
      </c>
      <c r="C584" s="107">
        <v>13403</v>
      </c>
      <c r="D584" s="107">
        <v>43049</v>
      </c>
      <c r="E584" s="107">
        <v>43053</v>
      </c>
      <c r="F584" s="108">
        <v>43068</v>
      </c>
      <c r="G584" s="109">
        <v>10500</v>
      </c>
      <c r="H584" s="109">
        <v>5.47</v>
      </c>
      <c r="I584" s="109">
        <v>0</v>
      </c>
      <c r="J584" s="109">
        <f t="shared" si="9"/>
        <v>10505.47</v>
      </c>
    </row>
    <row r="585" spans="1:10" s="102" customFormat="1" ht="18" customHeight="1" x14ac:dyDescent="0.2">
      <c r="A585" s="106" t="s">
        <v>43</v>
      </c>
      <c r="B585" s="106" t="s">
        <v>13</v>
      </c>
      <c r="C585" s="107">
        <v>15279</v>
      </c>
      <c r="D585" s="107">
        <v>42210</v>
      </c>
      <c r="E585" s="107">
        <v>42220</v>
      </c>
      <c r="F585" s="108">
        <v>42236</v>
      </c>
      <c r="G585" s="109">
        <v>10750</v>
      </c>
      <c r="H585" s="109">
        <v>7.76</v>
      </c>
      <c r="I585" s="109">
        <v>0</v>
      </c>
      <c r="J585" s="109">
        <f t="shared" si="9"/>
        <v>10757.76</v>
      </c>
    </row>
    <row r="586" spans="1:10" s="102" customFormat="1" ht="18" customHeight="1" x14ac:dyDescent="0.2">
      <c r="A586" s="106" t="s">
        <v>43</v>
      </c>
      <c r="B586" s="106" t="s">
        <v>17</v>
      </c>
      <c r="C586" s="107">
        <v>10256</v>
      </c>
      <c r="D586" s="107">
        <v>42122</v>
      </c>
      <c r="E586" s="107">
        <v>42128</v>
      </c>
      <c r="F586" s="108">
        <v>42150</v>
      </c>
      <c r="G586" s="109">
        <v>7250</v>
      </c>
      <c r="H586" s="109">
        <v>5.67</v>
      </c>
      <c r="I586" s="109">
        <v>0</v>
      </c>
      <c r="J586" s="109">
        <f t="shared" si="9"/>
        <v>7255.67</v>
      </c>
    </row>
    <row r="587" spans="1:10" s="102" customFormat="1" ht="18" customHeight="1" x14ac:dyDescent="0.2">
      <c r="A587" s="106" t="s">
        <v>43</v>
      </c>
      <c r="B587" s="106" t="s">
        <v>13</v>
      </c>
      <c r="C587" s="107">
        <v>16163</v>
      </c>
      <c r="D587" s="107">
        <v>43324</v>
      </c>
      <c r="E587" s="107">
        <v>43327</v>
      </c>
      <c r="F587" s="108">
        <v>43378</v>
      </c>
      <c r="G587" s="109">
        <v>17250</v>
      </c>
      <c r="H587" s="109">
        <v>15.45</v>
      </c>
      <c r="I587" s="109">
        <v>0</v>
      </c>
      <c r="J587" s="109">
        <f t="shared" si="9"/>
        <v>17265.45</v>
      </c>
    </row>
    <row r="588" spans="1:10" s="102" customFormat="1" ht="18" customHeight="1" x14ac:dyDescent="0.2">
      <c r="A588" s="106" t="s">
        <v>43</v>
      </c>
      <c r="B588" s="106" t="s">
        <v>13</v>
      </c>
      <c r="C588" s="107">
        <v>10442</v>
      </c>
      <c r="D588" s="107">
        <v>42547</v>
      </c>
      <c r="E588" s="107">
        <v>42563</v>
      </c>
      <c r="F588" s="108">
        <v>42577</v>
      </c>
      <c r="G588" s="109">
        <v>6250</v>
      </c>
      <c r="H588" s="109">
        <v>5.14</v>
      </c>
      <c r="I588" s="109">
        <v>0</v>
      </c>
      <c r="J588" s="109">
        <f t="shared" si="9"/>
        <v>6255.14</v>
      </c>
    </row>
    <row r="589" spans="1:10" s="102" customFormat="1" ht="18" customHeight="1" x14ac:dyDescent="0.2">
      <c r="A589" s="106" t="s">
        <v>31</v>
      </c>
      <c r="B589" s="106" t="s">
        <v>17</v>
      </c>
      <c r="C589" s="107">
        <v>23970</v>
      </c>
      <c r="D589" s="107">
        <v>42042</v>
      </c>
      <c r="E589" s="107">
        <v>42047</v>
      </c>
      <c r="F589" s="108">
        <v>42066</v>
      </c>
      <c r="G589" s="109">
        <v>61000</v>
      </c>
      <c r="H589" s="109">
        <v>40.67</v>
      </c>
      <c r="I589" s="109">
        <v>0</v>
      </c>
      <c r="J589" s="109">
        <f t="shared" si="9"/>
        <v>61040.67</v>
      </c>
    </row>
    <row r="590" spans="1:10" s="102" customFormat="1" ht="18" customHeight="1" x14ac:dyDescent="0.2">
      <c r="A590" s="106" t="s">
        <v>33</v>
      </c>
      <c r="B590" s="106" t="s">
        <v>17</v>
      </c>
      <c r="C590" s="107">
        <v>23970</v>
      </c>
      <c r="D590" s="107">
        <v>42042</v>
      </c>
      <c r="E590" s="107">
        <v>42047</v>
      </c>
      <c r="F590" s="108">
        <v>42066</v>
      </c>
      <c r="G590" s="109">
        <v>61000</v>
      </c>
      <c r="H590" s="109">
        <v>40.67</v>
      </c>
      <c r="I590" s="109">
        <v>0</v>
      </c>
      <c r="J590" s="109">
        <f t="shared" si="9"/>
        <v>61040.67</v>
      </c>
    </row>
    <row r="591" spans="1:10" s="102" customFormat="1" ht="18" customHeight="1" x14ac:dyDescent="0.2">
      <c r="A591" s="106" t="s">
        <v>34</v>
      </c>
      <c r="B591" s="106" t="s">
        <v>17</v>
      </c>
      <c r="C591" s="107">
        <v>23970</v>
      </c>
      <c r="D591" s="107">
        <v>42042</v>
      </c>
      <c r="E591" s="107">
        <v>42047</v>
      </c>
      <c r="F591" s="108">
        <v>42066</v>
      </c>
      <c r="G591" s="109">
        <v>183000</v>
      </c>
      <c r="H591" s="109">
        <v>122</v>
      </c>
      <c r="I591" s="109">
        <v>0</v>
      </c>
      <c r="J591" s="109">
        <f t="shared" si="9"/>
        <v>183122</v>
      </c>
    </row>
    <row r="592" spans="1:10" s="102" customFormat="1" ht="18" customHeight="1" x14ac:dyDescent="0.2">
      <c r="A592" s="106" t="s">
        <v>43</v>
      </c>
      <c r="B592" s="106" t="s">
        <v>13</v>
      </c>
      <c r="C592" s="107">
        <v>17246</v>
      </c>
      <c r="D592" s="107">
        <v>43409</v>
      </c>
      <c r="E592" s="107">
        <v>43410</v>
      </c>
      <c r="F592" s="108">
        <v>43425</v>
      </c>
      <c r="G592" s="109">
        <v>11250</v>
      </c>
      <c r="H592" s="109">
        <v>4.93</v>
      </c>
      <c r="I592" s="109">
        <v>0</v>
      </c>
      <c r="J592" s="109">
        <f t="shared" si="9"/>
        <v>11254.93</v>
      </c>
    </row>
    <row r="593" spans="1:10" s="102" customFormat="1" ht="18" customHeight="1" x14ac:dyDescent="0.2">
      <c r="A593" s="106" t="s">
        <v>31</v>
      </c>
      <c r="B593" s="106" t="s">
        <v>13</v>
      </c>
      <c r="C593" s="107">
        <v>26508</v>
      </c>
      <c r="D593" s="107">
        <v>41805</v>
      </c>
      <c r="E593" s="107">
        <v>41808</v>
      </c>
      <c r="F593" s="108">
        <v>41830</v>
      </c>
      <c r="G593" s="109">
        <v>53000</v>
      </c>
      <c r="H593" s="109">
        <v>36.81</v>
      </c>
      <c r="I593" s="109">
        <v>0</v>
      </c>
      <c r="J593" s="109">
        <f t="shared" si="9"/>
        <v>53036.81</v>
      </c>
    </row>
    <row r="594" spans="1:10" s="102" customFormat="1" ht="18" customHeight="1" x14ac:dyDescent="0.2">
      <c r="A594" s="106" t="s">
        <v>43</v>
      </c>
      <c r="B594" s="106" t="s">
        <v>17</v>
      </c>
      <c r="C594" s="107">
        <v>12962</v>
      </c>
      <c r="D594" s="107">
        <v>42927</v>
      </c>
      <c r="E594" s="107">
        <v>42934</v>
      </c>
      <c r="F594" s="108">
        <v>42958</v>
      </c>
      <c r="G594" s="109">
        <v>14000</v>
      </c>
      <c r="H594" s="109">
        <v>11.89</v>
      </c>
      <c r="I594" s="109">
        <v>0</v>
      </c>
      <c r="J594" s="109">
        <f t="shared" si="9"/>
        <v>14011.89</v>
      </c>
    </row>
    <row r="595" spans="1:10" s="102" customFormat="1" ht="18" customHeight="1" x14ac:dyDescent="0.2">
      <c r="A595" s="106" t="s">
        <v>43</v>
      </c>
      <c r="B595" s="106" t="s">
        <v>13</v>
      </c>
      <c r="C595" s="107">
        <v>16104</v>
      </c>
      <c r="D595" s="107">
        <v>42288</v>
      </c>
      <c r="E595" s="107">
        <v>42296</v>
      </c>
      <c r="F595" s="108">
        <v>42304</v>
      </c>
      <c r="G595" s="109">
        <v>20000</v>
      </c>
      <c r="H595" s="109">
        <v>8.89</v>
      </c>
      <c r="I595" s="109">
        <v>0</v>
      </c>
      <c r="J595" s="109">
        <f t="shared" si="9"/>
        <v>20008.89</v>
      </c>
    </row>
    <row r="596" spans="1:10" s="102" customFormat="1" ht="18" customHeight="1" x14ac:dyDescent="0.2">
      <c r="A596" s="106" t="s">
        <v>43</v>
      </c>
      <c r="B596" s="106" t="s">
        <v>13</v>
      </c>
      <c r="C596" s="107">
        <v>11469</v>
      </c>
      <c r="D596" s="107">
        <v>42155</v>
      </c>
      <c r="E596" s="107">
        <v>42180</v>
      </c>
      <c r="F596" s="108">
        <v>42200</v>
      </c>
      <c r="G596" s="109">
        <v>7000</v>
      </c>
      <c r="H596" s="109">
        <v>8.76</v>
      </c>
      <c r="I596" s="109">
        <v>0</v>
      </c>
      <c r="J596" s="109">
        <f t="shared" si="9"/>
        <v>7008.76</v>
      </c>
    </row>
    <row r="597" spans="1:10" s="102" customFormat="1" ht="18" customHeight="1" x14ac:dyDescent="0.2">
      <c r="A597" s="106" t="s">
        <v>43</v>
      </c>
      <c r="B597" s="106" t="s">
        <v>17</v>
      </c>
      <c r="C597" s="107">
        <v>9844</v>
      </c>
      <c r="D597" s="107">
        <v>41808</v>
      </c>
      <c r="E597" s="107">
        <v>41816</v>
      </c>
      <c r="F597" s="108">
        <v>41837</v>
      </c>
      <c r="G597" s="109">
        <v>5250</v>
      </c>
      <c r="H597" s="109">
        <v>4.22</v>
      </c>
      <c r="I597" s="109">
        <v>0</v>
      </c>
      <c r="J597" s="109">
        <f t="shared" si="9"/>
        <v>5254.22</v>
      </c>
    </row>
    <row r="598" spans="1:10" s="102" customFormat="1" ht="18" customHeight="1" x14ac:dyDescent="0.2">
      <c r="A598" s="106" t="s">
        <v>43</v>
      </c>
      <c r="B598" s="106" t="s">
        <v>13</v>
      </c>
      <c r="C598" s="107">
        <v>11754</v>
      </c>
      <c r="D598" s="107">
        <v>42047</v>
      </c>
      <c r="E598" s="107">
        <v>42055</v>
      </c>
      <c r="F598" s="108">
        <v>42062</v>
      </c>
      <c r="G598" s="109">
        <v>8500</v>
      </c>
      <c r="H598" s="109">
        <v>3.54</v>
      </c>
      <c r="I598" s="109">
        <v>0</v>
      </c>
      <c r="J598" s="109">
        <f t="shared" si="9"/>
        <v>8503.5400000000009</v>
      </c>
    </row>
    <row r="599" spans="1:10" s="102" customFormat="1" ht="18" customHeight="1" x14ac:dyDescent="0.2">
      <c r="A599" s="106" t="s">
        <v>31</v>
      </c>
      <c r="B599" s="106" t="s">
        <v>17</v>
      </c>
      <c r="C599" s="107">
        <v>23113</v>
      </c>
      <c r="D599" s="107">
        <v>42381</v>
      </c>
      <c r="E599" s="107">
        <v>42387</v>
      </c>
      <c r="F599" s="108">
        <v>42410</v>
      </c>
      <c r="G599" s="109">
        <v>39000</v>
      </c>
      <c r="H599" s="109">
        <v>31.42</v>
      </c>
      <c r="I599" s="109">
        <v>0</v>
      </c>
      <c r="J599" s="109">
        <f t="shared" si="9"/>
        <v>39031.42</v>
      </c>
    </row>
    <row r="600" spans="1:10" s="102" customFormat="1" ht="18" customHeight="1" x14ac:dyDescent="0.2">
      <c r="A600" s="106" t="s">
        <v>33</v>
      </c>
      <c r="B600" s="106" t="s">
        <v>17</v>
      </c>
      <c r="C600" s="107">
        <v>23113</v>
      </c>
      <c r="D600" s="107">
        <v>42381</v>
      </c>
      <c r="E600" s="107">
        <v>42387</v>
      </c>
      <c r="F600" s="108">
        <v>42410</v>
      </c>
      <c r="G600" s="109">
        <v>39000</v>
      </c>
      <c r="H600" s="109">
        <v>31.42</v>
      </c>
      <c r="I600" s="109">
        <v>0</v>
      </c>
      <c r="J600" s="109">
        <f t="shared" si="9"/>
        <v>39031.42</v>
      </c>
    </row>
    <row r="601" spans="1:10" s="102" customFormat="1" ht="18" customHeight="1" x14ac:dyDescent="0.2">
      <c r="A601" s="106" t="s">
        <v>34</v>
      </c>
      <c r="B601" s="106" t="s">
        <v>17</v>
      </c>
      <c r="C601" s="107">
        <v>23113</v>
      </c>
      <c r="D601" s="107">
        <v>42381</v>
      </c>
      <c r="E601" s="107">
        <v>42387</v>
      </c>
      <c r="F601" s="108">
        <v>42410</v>
      </c>
      <c r="G601" s="109">
        <v>117000</v>
      </c>
      <c r="H601" s="109">
        <v>94.26</v>
      </c>
      <c r="I601" s="109">
        <v>0</v>
      </c>
      <c r="J601" s="109">
        <f t="shared" si="9"/>
        <v>117094.26</v>
      </c>
    </row>
    <row r="602" spans="1:10" s="102" customFormat="1" ht="18" customHeight="1" x14ac:dyDescent="0.2">
      <c r="A602" s="106" t="s">
        <v>43</v>
      </c>
      <c r="B602" s="106" t="s">
        <v>17</v>
      </c>
      <c r="C602" s="107">
        <v>8667</v>
      </c>
      <c r="D602" s="107">
        <v>42655</v>
      </c>
      <c r="E602" s="107">
        <v>42688</v>
      </c>
      <c r="F602" s="108">
        <v>42709</v>
      </c>
      <c r="G602" s="109">
        <v>5750</v>
      </c>
      <c r="H602" s="109">
        <v>8.51</v>
      </c>
      <c r="I602" s="109">
        <v>0</v>
      </c>
      <c r="J602" s="109">
        <f t="shared" si="9"/>
        <v>5758.51</v>
      </c>
    </row>
    <row r="603" spans="1:10" s="102" customFormat="1" ht="18" customHeight="1" x14ac:dyDescent="0.2">
      <c r="A603" s="106" t="s">
        <v>40</v>
      </c>
      <c r="B603" s="106" t="s">
        <v>13</v>
      </c>
      <c r="C603" s="107">
        <v>34090</v>
      </c>
      <c r="D603" s="107">
        <v>43164</v>
      </c>
      <c r="E603" s="107">
        <v>43200</v>
      </c>
      <c r="F603" s="108">
        <v>43200</v>
      </c>
      <c r="G603" s="109">
        <v>10000</v>
      </c>
      <c r="H603" s="109">
        <f>4.93+4.93</f>
        <v>9.86</v>
      </c>
      <c r="I603" s="109">
        <v>0</v>
      </c>
      <c r="J603" s="109">
        <f t="shared" si="9"/>
        <v>10009.86</v>
      </c>
    </row>
    <row r="604" spans="1:10" s="102" customFormat="1" ht="18" customHeight="1" x14ac:dyDescent="0.2">
      <c r="A604" s="106" t="s">
        <v>43</v>
      </c>
      <c r="B604" s="106" t="s">
        <v>17</v>
      </c>
      <c r="C604" s="107">
        <v>11145</v>
      </c>
      <c r="D604" s="107">
        <v>42653</v>
      </c>
      <c r="E604" s="107">
        <v>42661</v>
      </c>
      <c r="F604" s="108">
        <v>42681</v>
      </c>
      <c r="G604" s="109">
        <v>2750</v>
      </c>
      <c r="H604" s="109">
        <v>2.1</v>
      </c>
      <c r="I604" s="109">
        <v>0</v>
      </c>
      <c r="J604" s="109">
        <f t="shared" si="9"/>
        <v>2752.1</v>
      </c>
    </row>
    <row r="605" spans="1:10" s="102" customFormat="1" ht="18" customHeight="1" x14ac:dyDescent="0.2">
      <c r="A605" s="106" t="s">
        <v>43</v>
      </c>
      <c r="B605" s="106" t="s">
        <v>13</v>
      </c>
      <c r="C605" s="107">
        <v>12645</v>
      </c>
      <c r="D605" s="107">
        <v>43379</v>
      </c>
      <c r="E605" s="107">
        <v>43391</v>
      </c>
      <c r="F605" s="108">
        <v>43425</v>
      </c>
      <c r="G605" s="109">
        <v>2500</v>
      </c>
      <c r="H605" s="109">
        <v>3.15</v>
      </c>
      <c r="I605" s="109">
        <v>0</v>
      </c>
      <c r="J605" s="109">
        <f t="shared" si="9"/>
        <v>2503.15</v>
      </c>
    </row>
    <row r="606" spans="1:10" s="102" customFormat="1" ht="18" customHeight="1" x14ac:dyDescent="0.2">
      <c r="A606" s="106" t="s">
        <v>43</v>
      </c>
      <c r="B606" s="106" t="s">
        <v>17</v>
      </c>
      <c r="C606" s="107">
        <v>11590</v>
      </c>
      <c r="D606" s="107">
        <v>42223</v>
      </c>
      <c r="E606" s="107">
        <v>42262</v>
      </c>
      <c r="F606" s="108">
        <v>42282</v>
      </c>
      <c r="G606" s="109">
        <v>9500</v>
      </c>
      <c r="H606" s="109">
        <v>15.56</v>
      </c>
      <c r="I606" s="109">
        <v>0</v>
      </c>
      <c r="J606" s="109">
        <f t="shared" si="9"/>
        <v>9515.56</v>
      </c>
    </row>
    <row r="607" spans="1:10" s="102" customFormat="1" ht="18" customHeight="1" x14ac:dyDescent="0.2">
      <c r="A607" s="106" t="s">
        <v>31</v>
      </c>
      <c r="B607" s="106" t="s">
        <v>13</v>
      </c>
      <c r="C607" s="107">
        <v>19223</v>
      </c>
      <c r="D607" s="107">
        <v>41681</v>
      </c>
      <c r="E607" s="107">
        <v>41683</v>
      </c>
      <c r="F607" s="108">
        <v>41766</v>
      </c>
      <c r="G607" s="109">
        <v>75000</v>
      </c>
      <c r="H607" s="109">
        <v>177.08</v>
      </c>
      <c r="I607" s="109">
        <v>0</v>
      </c>
      <c r="J607" s="109">
        <f t="shared" si="9"/>
        <v>75177.08</v>
      </c>
    </row>
    <row r="608" spans="1:10" s="102" customFormat="1" ht="18" customHeight="1" x14ac:dyDescent="0.2">
      <c r="A608" s="106" t="s">
        <v>33</v>
      </c>
      <c r="B608" s="106" t="s">
        <v>13</v>
      </c>
      <c r="C608" s="107">
        <v>19223</v>
      </c>
      <c r="D608" s="107">
        <v>41681</v>
      </c>
      <c r="E608" s="107">
        <v>41683</v>
      </c>
      <c r="F608" s="108">
        <v>41766</v>
      </c>
      <c r="G608" s="109">
        <v>75000</v>
      </c>
      <c r="H608" s="109">
        <v>177.08</v>
      </c>
      <c r="I608" s="109">
        <v>0</v>
      </c>
      <c r="J608" s="109">
        <f t="shared" si="9"/>
        <v>75177.08</v>
      </c>
    </row>
    <row r="609" spans="1:10" s="102" customFormat="1" ht="18" customHeight="1" x14ac:dyDescent="0.2">
      <c r="A609" s="106" t="s">
        <v>43</v>
      </c>
      <c r="B609" s="106" t="s">
        <v>17</v>
      </c>
      <c r="C609" s="107">
        <v>14824</v>
      </c>
      <c r="D609" s="107">
        <v>42449</v>
      </c>
      <c r="E609" s="107">
        <v>42452</v>
      </c>
      <c r="F609" s="108">
        <v>42465</v>
      </c>
      <c r="G609" s="109">
        <v>5250</v>
      </c>
      <c r="H609" s="109">
        <v>2.2999999999999998</v>
      </c>
      <c r="I609" s="109">
        <v>0</v>
      </c>
      <c r="J609" s="109">
        <f t="shared" si="9"/>
        <v>5252.3</v>
      </c>
    </row>
    <row r="610" spans="1:10" s="102" customFormat="1" ht="18" customHeight="1" x14ac:dyDescent="0.2">
      <c r="A610" s="106" t="s">
        <v>43</v>
      </c>
      <c r="B610" s="106" t="s">
        <v>13</v>
      </c>
      <c r="C610" s="107">
        <v>8909</v>
      </c>
      <c r="D610" s="107">
        <v>41654</v>
      </c>
      <c r="E610" s="107">
        <v>41663</v>
      </c>
      <c r="F610" s="108">
        <v>41675</v>
      </c>
      <c r="G610" s="109">
        <v>4000</v>
      </c>
      <c r="H610" s="109">
        <v>2.33</v>
      </c>
      <c r="I610" s="109">
        <v>0</v>
      </c>
      <c r="J610" s="109">
        <f t="shared" si="9"/>
        <v>4002.33</v>
      </c>
    </row>
    <row r="611" spans="1:10" s="102" customFormat="1" ht="18" customHeight="1" x14ac:dyDescent="0.2">
      <c r="A611" s="106" t="s">
        <v>43</v>
      </c>
      <c r="B611" s="106" t="s">
        <v>13</v>
      </c>
      <c r="C611" s="107">
        <v>12495</v>
      </c>
      <c r="D611" s="107">
        <v>42256</v>
      </c>
      <c r="E611" s="107">
        <v>42261</v>
      </c>
      <c r="F611" s="108">
        <v>42269</v>
      </c>
      <c r="G611" s="109">
        <v>12750</v>
      </c>
      <c r="H611" s="109">
        <v>4.5999999999999996</v>
      </c>
      <c r="I611" s="109">
        <v>0</v>
      </c>
      <c r="J611" s="109">
        <f t="shared" si="9"/>
        <v>12754.6</v>
      </c>
    </row>
    <row r="612" spans="1:10" s="102" customFormat="1" ht="18" customHeight="1" x14ac:dyDescent="0.2">
      <c r="A612" s="106" t="s">
        <v>31</v>
      </c>
      <c r="B612" s="106" t="s">
        <v>17</v>
      </c>
      <c r="C612" s="107">
        <v>21001</v>
      </c>
      <c r="D612" s="107">
        <v>41734</v>
      </c>
      <c r="E612" s="107">
        <v>41775</v>
      </c>
      <c r="F612" s="108">
        <v>41788</v>
      </c>
      <c r="G612" s="109">
        <v>50000</v>
      </c>
      <c r="H612" s="109">
        <v>75</v>
      </c>
      <c r="I612" s="109">
        <v>0</v>
      </c>
      <c r="J612" s="109">
        <f t="shared" si="9"/>
        <v>50075</v>
      </c>
    </row>
    <row r="613" spans="1:10" s="102" customFormat="1" ht="18" customHeight="1" x14ac:dyDescent="0.2">
      <c r="A613" s="106" t="s">
        <v>31</v>
      </c>
      <c r="B613" s="106" t="s">
        <v>17</v>
      </c>
      <c r="C613" s="107">
        <v>24064</v>
      </c>
      <c r="D613" s="107">
        <v>43025</v>
      </c>
      <c r="E613" s="107">
        <v>43032</v>
      </c>
      <c r="F613" s="108">
        <v>43045</v>
      </c>
      <c r="G613" s="109">
        <v>73000</v>
      </c>
      <c r="H613" s="109">
        <v>40</v>
      </c>
      <c r="I613" s="109">
        <v>0</v>
      </c>
      <c r="J613" s="109">
        <f t="shared" si="9"/>
        <v>73040</v>
      </c>
    </row>
    <row r="614" spans="1:10" s="102" customFormat="1" ht="18" customHeight="1" x14ac:dyDescent="0.2">
      <c r="A614" s="106" t="s">
        <v>34</v>
      </c>
      <c r="B614" s="106" t="s">
        <v>17</v>
      </c>
      <c r="C614" s="107">
        <v>24064</v>
      </c>
      <c r="D614" s="107">
        <v>43025</v>
      </c>
      <c r="E614" s="107">
        <v>43032</v>
      </c>
      <c r="F614" s="108">
        <v>43045</v>
      </c>
      <c r="G614" s="109">
        <v>219000</v>
      </c>
      <c r="H614" s="109">
        <v>120</v>
      </c>
      <c r="I614" s="109">
        <v>0</v>
      </c>
      <c r="J614" s="109">
        <f t="shared" si="9"/>
        <v>219120</v>
      </c>
    </row>
    <row r="615" spans="1:10" s="102" customFormat="1" ht="18" customHeight="1" x14ac:dyDescent="0.2">
      <c r="A615" s="106" t="s">
        <v>43</v>
      </c>
      <c r="B615" s="106" t="s">
        <v>17</v>
      </c>
      <c r="C615" s="107">
        <v>7665</v>
      </c>
      <c r="D615" s="107">
        <v>42561</v>
      </c>
      <c r="E615" s="107">
        <v>42653</v>
      </c>
      <c r="F615" s="108">
        <v>42671</v>
      </c>
      <c r="G615" s="109">
        <v>1000</v>
      </c>
      <c r="H615" s="109">
        <v>3.01</v>
      </c>
      <c r="I615" s="109">
        <v>0</v>
      </c>
      <c r="J615" s="109">
        <f t="shared" si="9"/>
        <v>1003.01</v>
      </c>
    </row>
    <row r="616" spans="1:10" s="102" customFormat="1" ht="18" customHeight="1" x14ac:dyDescent="0.2">
      <c r="A616" s="106" t="s">
        <v>43</v>
      </c>
      <c r="B616" s="106" t="s">
        <v>17</v>
      </c>
      <c r="C616" s="107">
        <v>12411</v>
      </c>
      <c r="D616" s="107">
        <v>42497</v>
      </c>
      <c r="E616" s="107">
        <v>42501</v>
      </c>
      <c r="F616" s="108">
        <v>42548</v>
      </c>
      <c r="G616" s="109">
        <v>4500</v>
      </c>
      <c r="H616" s="109">
        <v>6.3</v>
      </c>
      <c r="I616" s="109">
        <v>0</v>
      </c>
      <c r="J616" s="109">
        <f t="shared" si="9"/>
        <v>4506.3</v>
      </c>
    </row>
    <row r="617" spans="1:10" s="102" customFormat="1" ht="18" customHeight="1" x14ac:dyDescent="0.2">
      <c r="A617" s="106" t="s">
        <v>43</v>
      </c>
      <c r="B617" s="106" t="s">
        <v>13</v>
      </c>
      <c r="C617" s="107">
        <v>15610</v>
      </c>
      <c r="D617" s="107">
        <v>43009</v>
      </c>
      <c r="E617" s="107">
        <v>43014</v>
      </c>
      <c r="F617" s="108">
        <v>43026</v>
      </c>
      <c r="G617" s="109">
        <v>10000</v>
      </c>
      <c r="H617" s="109">
        <v>4.66</v>
      </c>
      <c r="I617" s="109">
        <v>0</v>
      </c>
      <c r="J617" s="109">
        <f t="shared" si="9"/>
        <v>10004.66</v>
      </c>
    </row>
    <row r="618" spans="1:10" s="102" customFormat="1" ht="18" customHeight="1" x14ac:dyDescent="0.2">
      <c r="A618" s="106" t="s">
        <v>37</v>
      </c>
      <c r="B618" s="106" t="s">
        <v>13</v>
      </c>
      <c r="C618" s="107">
        <v>22795</v>
      </c>
      <c r="D618" s="107">
        <v>41768</v>
      </c>
      <c r="E618" s="107">
        <v>41796</v>
      </c>
      <c r="F618" s="108">
        <v>41815</v>
      </c>
      <c r="G618" s="109">
        <v>20000</v>
      </c>
      <c r="H618" s="109">
        <f>9.44+9.44</f>
        <v>18.88</v>
      </c>
      <c r="I618" s="109">
        <v>0</v>
      </c>
      <c r="J618" s="109">
        <f t="shared" si="9"/>
        <v>20018.88</v>
      </c>
    </row>
    <row r="619" spans="1:10" s="102" customFormat="1" ht="18" customHeight="1" x14ac:dyDescent="0.2">
      <c r="A619" s="106" t="s">
        <v>43</v>
      </c>
      <c r="B619" s="106" t="s">
        <v>13</v>
      </c>
      <c r="C619" s="107">
        <v>16094</v>
      </c>
      <c r="D619" s="107">
        <v>41704</v>
      </c>
      <c r="E619" s="107">
        <v>41724</v>
      </c>
      <c r="F619" s="108">
        <v>41753</v>
      </c>
      <c r="G619" s="109">
        <v>26500</v>
      </c>
      <c r="H619" s="109">
        <v>36.07</v>
      </c>
      <c r="I619" s="109">
        <v>0</v>
      </c>
      <c r="J619" s="109">
        <f t="shared" si="9"/>
        <v>26536.07</v>
      </c>
    </row>
    <row r="620" spans="1:10" s="102" customFormat="1" ht="18" customHeight="1" x14ac:dyDescent="0.2">
      <c r="A620" s="106" t="s">
        <v>43</v>
      </c>
      <c r="B620" s="106" t="s">
        <v>13</v>
      </c>
      <c r="C620" s="107">
        <v>12742</v>
      </c>
      <c r="D620" s="107">
        <v>43159</v>
      </c>
      <c r="E620" s="107">
        <v>43165</v>
      </c>
      <c r="F620" s="108">
        <v>43179</v>
      </c>
      <c r="G620" s="109">
        <v>9250</v>
      </c>
      <c r="H620" s="109">
        <v>5.07</v>
      </c>
      <c r="I620" s="109">
        <v>0</v>
      </c>
      <c r="J620" s="109">
        <f t="shared" si="9"/>
        <v>9255.07</v>
      </c>
    </row>
    <row r="621" spans="1:10" s="102" customFormat="1" ht="18" customHeight="1" x14ac:dyDescent="0.2">
      <c r="A621" s="106" t="s">
        <v>43</v>
      </c>
      <c r="B621" s="106" t="s">
        <v>13</v>
      </c>
      <c r="C621" s="107">
        <v>11879</v>
      </c>
      <c r="D621" s="107">
        <v>42033</v>
      </c>
      <c r="E621" s="107">
        <v>42052</v>
      </c>
      <c r="F621" s="108">
        <v>42061</v>
      </c>
      <c r="G621" s="109">
        <v>7250</v>
      </c>
      <c r="H621" s="109">
        <v>5.64</v>
      </c>
      <c r="I621" s="109">
        <v>0</v>
      </c>
      <c r="J621" s="109">
        <f t="shared" si="9"/>
        <v>7255.64</v>
      </c>
    </row>
    <row r="622" spans="1:10" s="102" customFormat="1" ht="18" customHeight="1" x14ac:dyDescent="0.2">
      <c r="A622" s="106" t="s">
        <v>37</v>
      </c>
      <c r="B622" s="106" t="s">
        <v>13</v>
      </c>
      <c r="C622" s="107">
        <v>16813</v>
      </c>
      <c r="D622" s="107">
        <v>42639</v>
      </c>
      <c r="E622" s="107">
        <v>42649</v>
      </c>
      <c r="F622" s="108">
        <v>42649</v>
      </c>
      <c r="G622" s="109">
        <v>20000</v>
      </c>
      <c r="H622" s="109">
        <f>2.74+2.74</f>
        <v>5.48</v>
      </c>
      <c r="I622" s="109">
        <v>0</v>
      </c>
      <c r="J622" s="109">
        <f t="shared" si="9"/>
        <v>20005.48</v>
      </c>
    </row>
    <row r="623" spans="1:10" s="102" customFormat="1" ht="18" customHeight="1" x14ac:dyDescent="0.2">
      <c r="A623" s="106" t="s">
        <v>43</v>
      </c>
      <c r="B623" s="106" t="s">
        <v>17</v>
      </c>
      <c r="C623" s="107">
        <v>14886</v>
      </c>
      <c r="D623" s="107">
        <v>42392</v>
      </c>
      <c r="E623" s="107">
        <v>42396</v>
      </c>
      <c r="F623" s="108">
        <v>42405</v>
      </c>
      <c r="G623" s="109">
        <v>5000</v>
      </c>
      <c r="H623" s="109">
        <v>1.81</v>
      </c>
      <c r="I623" s="109">
        <v>0</v>
      </c>
      <c r="J623" s="109">
        <f t="shared" si="9"/>
        <v>5001.8100000000004</v>
      </c>
    </row>
    <row r="624" spans="1:10" s="102" customFormat="1" ht="18" customHeight="1" x14ac:dyDescent="0.2">
      <c r="A624" s="106" t="s">
        <v>43</v>
      </c>
      <c r="B624" s="106" t="s">
        <v>17</v>
      </c>
      <c r="C624" s="107">
        <v>13196</v>
      </c>
      <c r="D624" s="107">
        <v>43169</v>
      </c>
      <c r="E624" s="107">
        <v>43186</v>
      </c>
      <c r="F624" s="108">
        <v>43196</v>
      </c>
      <c r="G624" s="109">
        <v>8500</v>
      </c>
      <c r="H624" s="109">
        <v>6.29</v>
      </c>
      <c r="I624" s="109">
        <v>0</v>
      </c>
      <c r="J624" s="109">
        <f t="shared" si="9"/>
        <v>8506.2900000000009</v>
      </c>
    </row>
    <row r="625" spans="1:10" s="102" customFormat="1" ht="18" customHeight="1" x14ac:dyDescent="0.2">
      <c r="A625" s="106" t="s">
        <v>43</v>
      </c>
      <c r="B625" s="106" t="s">
        <v>17</v>
      </c>
      <c r="C625" s="107">
        <v>17281</v>
      </c>
      <c r="D625" s="107">
        <v>42275</v>
      </c>
      <c r="E625" s="107">
        <v>42278</v>
      </c>
      <c r="F625" s="108">
        <v>42285</v>
      </c>
      <c r="G625" s="109">
        <v>17750</v>
      </c>
      <c r="H625" s="109">
        <v>4.93</v>
      </c>
      <c r="I625" s="109">
        <v>0</v>
      </c>
      <c r="J625" s="109">
        <f t="shared" si="9"/>
        <v>17754.93</v>
      </c>
    </row>
    <row r="626" spans="1:10" s="102" customFormat="1" ht="18" customHeight="1" x14ac:dyDescent="0.2">
      <c r="A626" s="106" t="s">
        <v>43</v>
      </c>
      <c r="B626" s="106" t="s">
        <v>17</v>
      </c>
      <c r="C626" s="107">
        <v>10446</v>
      </c>
      <c r="D626" s="107">
        <v>41787</v>
      </c>
      <c r="E626" s="107">
        <v>41821</v>
      </c>
      <c r="F626" s="108">
        <v>41872</v>
      </c>
      <c r="G626" s="109">
        <v>2000</v>
      </c>
      <c r="H626" s="109">
        <v>4.72</v>
      </c>
      <c r="I626" s="109">
        <v>0</v>
      </c>
      <c r="J626" s="109">
        <f t="shared" si="9"/>
        <v>2004.72</v>
      </c>
    </row>
    <row r="627" spans="1:10" s="102" customFormat="1" ht="18" customHeight="1" x14ac:dyDescent="0.2">
      <c r="A627" s="106" t="s">
        <v>37</v>
      </c>
      <c r="B627" s="106" t="s">
        <v>13</v>
      </c>
      <c r="C627" s="107">
        <v>22805</v>
      </c>
      <c r="D627" s="107">
        <v>42058</v>
      </c>
      <c r="E627" s="107">
        <v>42256</v>
      </c>
      <c r="F627" s="108">
        <v>42258</v>
      </c>
      <c r="G627" s="109">
        <v>20000</v>
      </c>
      <c r="H627" s="109">
        <f>55.56+55.56</f>
        <v>111.12</v>
      </c>
      <c r="I627" s="109">
        <v>0</v>
      </c>
      <c r="J627" s="109">
        <f t="shared" si="9"/>
        <v>20111.12</v>
      </c>
    </row>
    <row r="628" spans="1:10" s="102" customFormat="1" ht="18" customHeight="1" x14ac:dyDescent="0.2">
      <c r="A628" s="106" t="s">
        <v>43</v>
      </c>
      <c r="B628" s="106" t="s">
        <v>17</v>
      </c>
      <c r="C628" s="107">
        <v>13147</v>
      </c>
      <c r="D628" s="107">
        <v>43339</v>
      </c>
      <c r="E628" s="107">
        <v>43350</v>
      </c>
      <c r="F628" s="108">
        <v>43455</v>
      </c>
      <c r="G628" s="109">
        <v>5250</v>
      </c>
      <c r="H628" s="109">
        <v>15.17</v>
      </c>
      <c r="I628" s="109">
        <v>0</v>
      </c>
      <c r="J628" s="109">
        <f t="shared" si="9"/>
        <v>5265.17</v>
      </c>
    </row>
    <row r="629" spans="1:10" s="102" customFormat="1" ht="18" customHeight="1" x14ac:dyDescent="0.2">
      <c r="A629" s="106" t="s">
        <v>43</v>
      </c>
      <c r="B629" s="106" t="s">
        <v>13</v>
      </c>
      <c r="C629" s="107">
        <v>16863</v>
      </c>
      <c r="D629" s="107">
        <v>42939</v>
      </c>
      <c r="E629" s="107">
        <v>42955</v>
      </c>
      <c r="F629" s="108">
        <v>42961</v>
      </c>
      <c r="G629" s="109">
        <v>17250</v>
      </c>
      <c r="H629" s="109">
        <v>10.4</v>
      </c>
      <c r="I629" s="109">
        <v>0</v>
      </c>
      <c r="J629" s="109">
        <f t="shared" si="9"/>
        <v>17260.400000000001</v>
      </c>
    </row>
    <row r="630" spans="1:10" s="102" customFormat="1" ht="18" customHeight="1" x14ac:dyDescent="0.2">
      <c r="A630" s="106" t="s">
        <v>43</v>
      </c>
      <c r="B630" s="106" t="s">
        <v>13</v>
      </c>
      <c r="C630" s="107">
        <v>10114</v>
      </c>
      <c r="D630" s="107">
        <v>43008</v>
      </c>
      <c r="E630" s="107">
        <v>43011</v>
      </c>
      <c r="F630" s="108">
        <v>43041</v>
      </c>
      <c r="G630" s="109">
        <v>6250</v>
      </c>
      <c r="H630" s="109">
        <v>4.93</v>
      </c>
      <c r="I630" s="109">
        <v>0</v>
      </c>
      <c r="J630" s="109">
        <f t="shared" si="9"/>
        <v>6254.93</v>
      </c>
    </row>
    <row r="631" spans="1:10" s="102" customFormat="1" ht="18" customHeight="1" x14ac:dyDescent="0.2">
      <c r="A631" s="106" t="s">
        <v>31</v>
      </c>
      <c r="B631" s="106" t="s">
        <v>17</v>
      </c>
      <c r="C631" s="107">
        <v>22619</v>
      </c>
      <c r="D631" s="107">
        <v>41831</v>
      </c>
      <c r="E631" s="107">
        <v>41836</v>
      </c>
      <c r="F631" s="108">
        <v>41991</v>
      </c>
      <c r="G631" s="109">
        <v>64000</v>
      </c>
      <c r="H631" s="109">
        <v>162.38</v>
      </c>
      <c r="I631" s="109">
        <v>0</v>
      </c>
      <c r="J631" s="109">
        <f t="shared" si="9"/>
        <v>64162.38</v>
      </c>
    </row>
    <row r="632" spans="1:10" s="102" customFormat="1" ht="18" customHeight="1" x14ac:dyDescent="0.2">
      <c r="A632" s="106" t="s">
        <v>36</v>
      </c>
      <c r="B632" s="106" t="s">
        <v>17</v>
      </c>
      <c r="C632" s="107">
        <v>22619</v>
      </c>
      <c r="D632" s="107">
        <v>41831</v>
      </c>
      <c r="E632" s="107">
        <v>41836</v>
      </c>
      <c r="F632" s="108">
        <v>41991</v>
      </c>
      <c r="G632" s="109">
        <v>64000</v>
      </c>
      <c r="H632" s="109">
        <v>187.26</v>
      </c>
      <c r="I632" s="109">
        <v>0</v>
      </c>
      <c r="J632" s="109">
        <f t="shared" si="9"/>
        <v>64187.26</v>
      </c>
    </row>
    <row r="633" spans="1:10" s="102" customFormat="1" ht="18" customHeight="1" x14ac:dyDescent="0.2">
      <c r="A633" s="106" t="s">
        <v>33</v>
      </c>
      <c r="B633" s="106" t="s">
        <v>17</v>
      </c>
      <c r="C633" s="107">
        <v>22619</v>
      </c>
      <c r="D633" s="107">
        <v>41831</v>
      </c>
      <c r="E633" s="107">
        <v>41836</v>
      </c>
      <c r="F633" s="108">
        <v>41991</v>
      </c>
      <c r="G633" s="109">
        <v>64000</v>
      </c>
      <c r="H633" s="109">
        <v>162.38</v>
      </c>
      <c r="I633" s="109">
        <v>0</v>
      </c>
      <c r="J633" s="109">
        <f t="shared" si="9"/>
        <v>64162.38</v>
      </c>
    </row>
    <row r="634" spans="1:10" s="102" customFormat="1" ht="18" customHeight="1" x14ac:dyDescent="0.2">
      <c r="A634" s="106" t="s">
        <v>38</v>
      </c>
      <c r="B634" s="106" t="s">
        <v>17</v>
      </c>
      <c r="C634" s="107">
        <v>22619</v>
      </c>
      <c r="D634" s="107">
        <v>41831</v>
      </c>
      <c r="E634" s="107">
        <v>41836</v>
      </c>
      <c r="F634" s="108">
        <v>41991</v>
      </c>
      <c r="G634" s="109">
        <v>64000</v>
      </c>
      <c r="H634" s="109">
        <v>187.26</v>
      </c>
      <c r="I634" s="109">
        <v>0</v>
      </c>
      <c r="J634" s="109">
        <f t="shared" si="9"/>
        <v>64187.26</v>
      </c>
    </row>
    <row r="635" spans="1:10" s="102" customFormat="1" ht="18" customHeight="1" x14ac:dyDescent="0.2">
      <c r="A635" s="106" t="s">
        <v>170</v>
      </c>
      <c r="B635" s="106" t="s">
        <v>17</v>
      </c>
      <c r="C635" s="107">
        <v>22619</v>
      </c>
      <c r="D635" s="107">
        <v>41831</v>
      </c>
      <c r="E635" s="107">
        <v>41836</v>
      </c>
      <c r="F635" s="108">
        <v>41991</v>
      </c>
      <c r="G635" s="109">
        <v>192000</v>
      </c>
      <c r="H635" s="109">
        <v>487.12</v>
      </c>
      <c r="I635" s="109">
        <v>0</v>
      </c>
      <c r="J635" s="109">
        <f t="shared" si="9"/>
        <v>192487.12</v>
      </c>
    </row>
    <row r="636" spans="1:10" s="102" customFormat="1" ht="18" customHeight="1" x14ac:dyDescent="0.2">
      <c r="A636" s="106" t="s">
        <v>34</v>
      </c>
      <c r="B636" s="106" t="s">
        <v>17</v>
      </c>
      <c r="C636" s="107">
        <v>22619</v>
      </c>
      <c r="D636" s="107">
        <v>41831</v>
      </c>
      <c r="E636" s="107">
        <v>41836</v>
      </c>
      <c r="F636" s="108">
        <v>41991</v>
      </c>
      <c r="G636" s="109">
        <v>192000</v>
      </c>
      <c r="H636" s="109">
        <v>561.78</v>
      </c>
      <c r="I636" s="109">
        <v>0</v>
      </c>
      <c r="J636" s="109">
        <f t="shared" si="9"/>
        <v>192561.78</v>
      </c>
    </row>
    <row r="637" spans="1:10" s="102" customFormat="1" ht="18" customHeight="1" x14ac:dyDescent="0.2">
      <c r="A637" s="106" t="s">
        <v>43</v>
      </c>
      <c r="B637" s="106" t="s">
        <v>17</v>
      </c>
      <c r="C637" s="107">
        <v>12745</v>
      </c>
      <c r="D637" s="107">
        <v>42173</v>
      </c>
      <c r="E637" s="107">
        <v>42321</v>
      </c>
      <c r="F637" s="108">
        <v>42349</v>
      </c>
      <c r="G637" s="109">
        <v>4750</v>
      </c>
      <c r="H637" s="109">
        <v>23.22</v>
      </c>
      <c r="I637" s="109">
        <v>0</v>
      </c>
      <c r="J637" s="109">
        <f t="shared" si="9"/>
        <v>4773.22</v>
      </c>
    </row>
    <row r="638" spans="1:10" s="102" customFormat="1" ht="18" customHeight="1" x14ac:dyDescent="0.2">
      <c r="A638" s="106" t="s">
        <v>43</v>
      </c>
      <c r="B638" s="106" t="s">
        <v>17</v>
      </c>
      <c r="C638" s="107">
        <v>16929</v>
      </c>
      <c r="D638" s="107">
        <v>43242</v>
      </c>
      <c r="E638" s="107">
        <v>43256</v>
      </c>
      <c r="F638" s="108">
        <v>43328</v>
      </c>
      <c r="G638" s="109">
        <v>12750</v>
      </c>
      <c r="H638" s="109">
        <v>21.53</v>
      </c>
      <c r="I638" s="109">
        <v>0</v>
      </c>
      <c r="J638" s="109">
        <f t="shared" si="9"/>
        <v>12771.53</v>
      </c>
    </row>
    <row r="639" spans="1:10" s="102" customFormat="1" ht="18" customHeight="1" x14ac:dyDescent="0.2">
      <c r="A639" s="106" t="s">
        <v>37</v>
      </c>
      <c r="B639" s="106" t="s">
        <v>13</v>
      </c>
      <c r="C639" s="107">
        <v>25360</v>
      </c>
      <c r="D639" s="107">
        <v>43284</v>
      </c>
      <c r="E639" s="107">
        <v>43301</v>
      </c>
      <c r="F639" s="108">
        <v>43301</v>
      </c>
      <c r="G639" s="109">
        <v>20000</v>
      </c>
      <c r="H639" s="109">
        <f>4.66+4.66</f>
        <v>9.32</v>
      </c>
      <c r="I639" s="109">
        <v>0</v>
      </c>
      <c r="J639" s="109">
        <f t="shared" si="9"/>
        <v>20009.32</v>
      </c>
    </row>
    <row r="640" spans="1:10" s="102" customFormat="1" ht="18" customHeight="1" x14ac:dyDescent="0.2">
      <c r="A640" s="106" t="s">
        <v>43</v>
      </c>
      <c r="B640" s="106" t="s">
        <v>13</v>
      </c>
      <c r="C640" s="107">
        <v>10845</v>
      </c>
      <c r="D640" s="107">
        <v>42595</v>
      </c>
      <c r="E640" s="107">
        <v>42633</v>
      </c>
      <c r="F640" s="108">
        <v>42647</v>
      </c>
      <c r="G640" s="109">
        <v>3500</v>
      </c>
      <c r="H640" s="109">
        <v>4.99</v>
      </c>
      <c r="I640" s="109">
        <v>0</v>
      </c>
      <c r="J640" s="109">
        <f t="shared" si="9"/>
        <v>3504.99</v>
      </c>
    </row>
    <row r="641" spans="1:10" s="102" customFormat="1" ht="18" customHeight="1" x14ac:dyDescent="0.2">
      <c r="A641" s="106" t="s">
        <v>43</v>
      </c>
      <c r="B641" s="106" t="s">
        <v>13</v>
      </c>
      <c r="C641" s="107">
        <v>11176</v>
      </c>
      <c r="D641" s="107">
        <v>43247</v>
      </c>
      <c r="E641" s="107">
        <v>43263</v>
      </c>
      <c r="F641" s="108">
        <v>43297</v>
      </c>
      <c r="G641" s="109">
        <v>8000</v>
      </c>
      <c r="H641" s="109">
        <v>10.96</v>
      </c>
      <c r="I641" s="109">
        <v>0</v>
      </c>
      <c r="J641" s="109">
        <f t="shared" si="9"/>
        <v>8010.96</v>
      </c>
    </row>
    <row r="642" spans="1:10" s="102" customFormat="1" ht="18" customHeight="1" x14ac:dyDescent="0.2">
      <c r="A642" s="106" t="s">
        <v>43</v>
      </c>
      <c r="B642" s="106" t="s">
        <v>13</v>
      </c>
      <c r="C642" s="107">
        <v>10571</v>
      </c>
      <c r="D642" s="107">
        <v>41719</v>
      </c>
      <c r="E642" s="107">
        <v>41746</v>
      </c>
      <c r="F642" s="108">
        <v>41768</v>
      </c>
      <c r="G642" s="109">
        <v>6750</v>
      </c>
      <c r="H642" s="109">
        <v>9.19</v>
      </c>
      <c r="I642" s="109">
        <v>0</v>
      </c>
      <c r="J642" s="109">
        <f t="shared" si="9"/>
        <v>6759.19</v>
      </c>
    </row>
    <row r="643" spans="1:10" s="102" customFormat="1" ht="18" customHeight="1" x14ac:dyDescent="0.2">
      <c r="A643" s="106" t="s">
        <v>43</v>
      </c>
      <c r="B643" s="106" t="s">
        <v>13</v>
      </c>
      <c r="C643" s="107">
        <v>12466</v>
      </c>
      <c r="D643" s="107">
        <v>43447</v>
      </c>
      <c r="E643" s="107">
        <v>43452</v>
      </c>
      <c r="F643" s="108">
        <v>43490</v>
      </c>
      <c r="G643" s="109">
        <v>9500</v>
      </c>
      <c r="H643" s="109">
        <v>11.19</v>
      </c>
      <c r="I643" s="109">
        <v>0</v>
      </c>
      <c r="J643" s="109">
        <f t="shared" si="9"/>
        <v>9511.19</v>
      </c>
    </row>
    <row r="644" spans="1:10" s="102" customFormat="1" ht="18" customHeight="1" x14ac:dyDescent="0.2">
      <c r="A644" s="106" t="s">
        <v>43</v>
      </c>
      <c r="B644" s="106" t="s">
        <v>13</v>
      </c>
      <c r="C644" s="107">
        <v>8353</v>
      </c>
      <c r="D644" s="107">
        <v>41926</v>
      </c>
      <c r="E644" s="107">
        <v>41932</v>
      </c>
      <c r="F644" s="108">
        <v>41961</v>
      </c>
      <c r="G644" s="109">
        <v>6750</v>
      </c>
      <c r="H644" s="109">
        <v>6.56</v>
      </c>
      <c r="I644" s="109">
        <v>0</v>
      </c>
      <c r="J644" s="109">
        <f t="shared" si="9"/>
        <v>6756.56</v>
      </c>
    </row>
    <row r="645" spans="1:10" s="102" customFormat="1" ht="18" customHeight="1" x14ac:dyDescent="0.2">
      <c r="A645" s="106" t="s">
        <v>43</v>
      </c>
      <c r="B645" s="106" t="s">
        <v>13</v>
      </c>
      <c r="C645" s="107">
        <v>16324</v>
      </c>
      <c r="D645" s="107">
        <v>42524</v>
      </c>
      <c r="E645" s="107">
        <v>42529</v>
      </c>
      <c r="F645" s="108">
        <v>42537</v>
      </c>
      <c r="G645" s="109">
        <v>10750</v>
      </c>
      <c r="H645" s="109">
        <v>3.83</v>
      </c>
      <c r="I645" s="109">
        <v>0</v>
      </c>
      <c r="J645" s="109">
        <f t="shared" si="9"/>
        <v>10753.83</v>
      </c>
    </row>
    <row r="646" spans="1:10" s="102" customFormat="1" ht="18" customHeight="1" x14ac:dyDescent="0.2">
      <c r="A646" s="106" t="s">
        <v>37</v>
      </c>
      <c r="B646" s="106" t="s">
        <v>13</v>
      </c>
      <c r="C646" s="107">
        <v>18979</v>
      </c>
      <c r="D646" s="107">
        <v>42045</v>
      </c>
      <c r="E646" s="107">
        <v>42065</v>
      </c>
      <c r="F646" s="108">
        <v>42075</v>
      </c>
      <c r="G646" s="109">
        <v>20000</v>
      </c>
      <c r="H646" s="109">
        <f>8.33+8.33</f>
        <v>16.66</v>
      </c>
      <c r="I646" s="109">
        <v>0</v>
      </c>
      <c r="J646" s="109">
        <f t="shared" ref="J646:J709" si="10">+G646+H646+I646</f>
        <v>20016.66</v>
      </c>
    </row>
    <row r="647" spans="1:10" s="102" customFormat="1" ht="18" customHeight="1" x14ac:dyDescent="0.2">
      <c r="A647" s="106" t="s">
        <v>43</v>
      </c>
      <c r="B647" s="106" t="s">
        <v>17</v>
      </c>
      <c r="C647" s="107">
        <v>9967</v>
      </c>
      <c r="D647" s="107">
        <v>41719</v>
      </c>
      <c r="E647" s="107">
        <v>41723</v>
      </c>
      <c r="F647" s="108">
        <v>41754</v>
      </c>
      <c r="G647" s="109">
        <v>4750</v>
      </c>
      <c r="H647" s="109">
        <v>4.62</v>
      </c>
      <c r="I647" s="109">
        <v>0</v>
      </c>
      <c r="J647" s="109">
        <f t="shared" si="10"/>
        <v>4754.62</v>
      </c>
    </row>
    <row r="648" spans="1:10" s="102" customFormat="1" ht="18" customHeight="1" x14ac:dyDescent="0.2">
      <c r="A648" s="106" t="s">
        <v>43</v>
      </c>
      <c r="B648" s="106" t="s">
        <v>13</v>
      </c>
      <c r="C648" s="107">
        <v>10498</v>
      </c>
      <c r="D648" s="107">
        <v>42065</v>
      </c>
      <c r="E648" s="107">
        <v>42076</v>
      </c>
      <c r="F648" s="108">
        <v>42093</v>
      </c>
      <c r="G648" s="109">
        <v>7500</v>
      </c>
      <c r="H648" s="109">
        <v>5.83</v>
      </c>
      <c r="I648" s="109">
        <v>0</v>
      </c>
      <c r="J648" s="109">
        <f t="shared" si="10"/>
        <v>7505.83</v>
      </c>
    </row>
    <row r="649" spans="1:10" s="102" customFormat="1" ht="18" customHeight="1" x14ac:dyDescent="0.2">
      <c r="A649" s="106" t="s">
        <v>43</v>
      </c>
      <c r="B649" s="106" t="s">
        <v>13</v>
      </c>
      <c r="C649" s="107">
        <v>10007</v>
      </c>
      <c r="D649" s="107">
        <v>42781</v>
      </c>
      <c r="E649" s="107">
        <v>42786</v>
      </c>
      <c r="F649" s="108">
        <v>42796</v>
      </c>
      <c r="G649" s="109">
        <v>5000</v>
      </c>
      <c r="H649" s="109">
        <v>2.0499999999999998</v>
      </c>
      <c r="I649" s="109">
        <v>0</v>
      </c>
      <c r="J649" s="109">
        <f t="shared" si="10"/>
        <v>5002.05</v>
      </c>
    </row>
    <row r="650" spans="1:10" s="102" customFormat="1" ht="18" customHeight="1" x14ac:dyDescent="0.2">
      <c r="A650" s="106" t="s">
        <v>43</v>
      </c>
      <c r="B650" s="106" t="s">
        <v>13</v>
      </c>
      <c r="C650" s="107">
        <v>18343</v>
      </c>
      <c r="D650" s="107">
        <v>43299</v>
      </c>
      <c r="E650" s="107">
        <v>43306</v>
      </c>
      <c r="F650" s="108">
        <v>43314</v>
      </c>
      <c r="G650" s="109">
        <v>13000</v>
      </c>
      <c r="H650" s="109">
        <v>5.34</v>
      </c>
      <c r="I650" s="109">
        <v>0</v>
      </c>
      <c r="J650" s="109">
        <f t="shared" si="10"/>
        <v>13005.34</v>
      </c>
    </row>
    <row r="651" spans="1:10" s="102" customFormat="1" ht="18" customHeight="1" x14ac:dyDescent="0.2">
      <c r="A651" s="106" t="s">
        <v>43</v>
      </c>
      <c r="B651" s="106" t="s">
        <v>17</v>
      </c>
      <c r="C651" s="107">
        <v>5726</v>
      </c>
      <c r="D651" s="107">
        <v>41854</v>
      </c>
      <c r="E651" s="107">
        <v>41859</v>
      </c>
      <c r="F651" s="108">
        <v>41864</v>
      </c>
      <c r="G651" s="109">
        <v>4250</v>
      </c>
      <c r="H651" s="109">
        <v>1.18</v>
      </c>
      <c r="I651" s="109">
        <v>0</v>
      </c>
      <c r="J651" s="109">
        <f t="shared" si="10"/>
        <v>4251.18</v>
      </c>
    </row>
    <row r="652" spans="1:10" s="102" customFormat="1" ht="18" customHeight="1" x14ac:dyDescent="0.2">
      <c r="A652" s="106" t="s">
        <v>43</v>
      </c>
      <c r="B652" s="106" t="s">
        <v>13</v>
      </c>
      <c r="C652" s="107">
        <v>11471</v>
      </c>
      <c r="D652" s="107">
        <v>42439</v>
      </c>
      <c r="E652" s="107">
        <v>42447</v>
      </c>
      <c r="F652" s="108">
        <v>42507</v>
      </c>
      <c r="G652" s="109">
        <v>6500</v>
      </c>
      <c r="H652" s="109">
        <v>12.1</v>
      </c>
      <c r="I652" s="109">
        <v>0</v>
      </c>
      <c r="J652" s="109">
        <f t="shared" si="10"/>
        <v>6512.1</v>
      </c>
    </row>
    <row r="653" spans="1:10" s="102" customFormat="1" ht="18" customHeight="1" x14ac:dyDescent="0.2">
      <c r="A653" s="106" t="s">
        <v>43</v>
      </c>
      <c r="B653" s="106" t="s">
        <v>13</v>
      </c>
      <c r="C653" s="107">
        <v>6794</v>
      </c>
      <c r="D653" s="107">
        <v>43055</v>
      </c>
      <c r="E653" s="107">
        <v>43067</v>
      </c>
      <c r="F653" s="108">
        <v>43091</v>
      </c>
      <c r="G653" s="109">
        <v>8500</v>
      </c>
      <c r="H653" s="109">
        <v>8.16</v>
      </c>
      <c r="I653" s="109">
        <v>0</v>
      </c>
      <c r="J653" s="109">
        <f t="shared" si="10"/>
        <v>8508.16</v>
      </c>
    </row>
    <row r="654" spans="1:10" s="102" customFormat="1" ht="18" customHeight="1" x14ac:dyDescent="0.2">
      <c r="A654" s="106" t="s">
        <v>43</v>
      </c>
      <c r="B654" s="106" t="s">
        <v>13</v>
      </c>
      <c r="C654" s="107">
        <v>11513</v>
      </c>
      <c r="D654" s="107">
        <v>43154</v>
      </c>
      <c r="E654" s="107">
        <v>43159</v>
      </c>
      <c r="F654" s="108">
        <v>43172</v>
      </c>
      <c r="G654" s="109">
        <v>10500</v>
      </c>
      <c r="H654" s="109">
        <v>5.18</v>
      </c>
      <c r="I654" s="109">
        <v>0</v>
      </c>
      <c r="J654" s="109">
        <f t="shared" si="10"/>
        <v>10505.18</v>
      </c>
    </row>
    <row r="655" spans="1:10" s="102" customFormat="1" ht="18" customHeight="1" x14ac:dyDescent="0.2">
      <c r="A655" s="106" t="s">
        <v>43</v>
      </c>
      <c r="B655" s="106" t="s">
        <v>17</v>
      </c>
      <c r="C655" s="107">
        <v>2744</v>
      </c>
      <c r="D655" s="107">
        <v>41676</v>
      </c>
      <c r="E655" s="107">
        <v>41702</v>
      </c>
      <c r="F655" s="108">
        <v>41739</v>
      </c>
      <c r="G655" s="109">
        <v>1750</v>
      </c>
      <c r="H655" s="109">
        <v>3.06</v>
      </c>
      <c r="I655" s="109">
        <v>0</v>
      </c>
      <c r="J655" s="109">
        <f t="shared" si="10"/>
        <v>1753.06</v>
      </c>
    </row>
    <row r="656" spans="1:10" s="102" customFormat="1" ht="18" customHeight="1" x14ac:dyDescent="0.2">
      <c r="A656" s="106" t="s">
        <v>43</v>
      </c>
      <c r="B656" s="106" t="s">
        <v>13</v>
      </c>
      <c r="C656" s="107">
        <v>18686</v>
      </c>
      <c r="D656" s="107">
        <v>43144</v>
      </c>
      <c r="E656" s="107">
        <v>43150</v>
      </c>
      <c r="F656" s="108">
        <v>43161</v>
      </c>
      <c r="G656" s="109">
        <v>27000</v>
      </c>
      <c r="H656" s="109">
        <v>12.58</v>
      </c>
      <c r="I656" s="109">
        <v>0</v>
      </c>
      <c r="J656" s="109">
        <f t="shared" si="10"/>
        <v>27012.58</v>
      </c>
    </row>
    <row r="657" spans="1:10" s="102" customFormat="1" ht="18" customHeight="1" x14ac:dyDescent="0.2">
      <c r="A657" s="106" t="s">
        <v>43</v>
      </c>
      <c r="B657" s="106" t="s">
        <v>13</v>
      </c>
      <c r="C657" s="107">
        <v>19190</v>
      </c>
      <c r="D657" s="107">
        <v>43217</v>
      </c>
      <c r="E657" s="107">
        <v>43221</v>
      </c>
      <c r="F657" s="108">
        <v>43229</v>
      </c>
      <c r="G657" s="109">
        <v>40500</v>
      </c>
      <c r="H657" s="109">
        <v>13.32</v>
      </c>
      <c r="I657" s="109">
        <v>0</v>
      </c>
      <c r="J657" s="109">
        <f t="shared" si="10"/>
        <v>40513.32</v>
      </c>
    </row>
    <row r="658" spans="1:10" s="102" customFormat="1" ht="18" customHeight="1" x14ac:dyDescent="0.2">
      <c r="A658" s="106" t="s">
        <v>43</v>
      </c>
      <c r="B658" s="106" t="s">
        <v>13</v>
      </c>
      <c r="C658" s="107">
        <v>19953</v>
      </c>
      <c r="D658" s="107">
        <v>43416</v>
      </c>
      <c r="E658" s="107">
        <v>43441</v>
      </c>
      <c r="F658" s="108">
        <v>43475</v>
      </c>
      <c r="G658" s="109">
        <v>51000</v>
      </c>
      <c r="H658" s="109">
        <v>82.44</v>
      </c>
      <c r="I658" s="109">
        <v>0</v>
      </c>
      <c r="J658" s="109">
        <f t="shared" si="10"/>
        <v>51082.44</v>
      </c>
    </row>
    <row r="659" spans="1:10" s="102" customFormat="1" ht="18" customHeight="1" x14ac:dyDescent="0.2">
      <c r="A659" s="106" t="s">
        <v>37</v>
      </c>
      <c r="B659" s="106" t="s">
        <v>13</v>
      </c>
      <c r="C659" s="107">
        <v>19953</v>
      </c>
      <c r="D659" s="107">
        <v>43416</v>
      </c>
      <c r="E659" s="107">
        <v>43504</v>
      </c>
      <c r="F659" s="108">
        <v>43507</v>
      </c>
      <c r="G659" s="109">
        <v>20000</v>
      </c>
      <c r="H659" s="109">
        <f>24.93+24.93</f>
        <v>49.86</v>
      </c>
      <c r="I659" s="109">
        <v>0</v>
      </c>
      <c r="J659" s="109">
        <f t="shared" si="10"/>
        <v>20049.86</v>
      </c>
    </row>
    <row r="660" spans="1:10" s="102" customFormat="1" ht="18" customHeight="1" x14ac:dyDescent="0.2">
      <c r="A660" s="106" t="s">
        <v>35</v>
      </c>
      <c r="B660" s="106" t="s">
        <v>13</v>
      </c>
      <c r="C660" s="107">
        <v>19953</v>
      </c>
      <c r="D660" s="107">
        <v>43416</v>
      </c>
      <c r="E660" s="107">
        <v>43441</v>
      </c>
      <c r="F660" s="108">
        <v>43475</v>
      </c>
      <c r="G660" s="109">
        <v>51000</v>
      </c>
      <c r="H660" s="109">
        <v>82.44</v>
      </c>
      <c r="I660" s="109">
        <v>0</v>
      </c>
      <c r="J660" s="109">
        <f t="shared" si="10"/>
        <v>51082.44</v>
      </c>
    </row>
    <row r="661" spans="1:10" s="102" customFormat="1" ht="18" customHeight="1" x14ac:dyDescent="0.2">
      <c r="A661" s="106" t="s">
        <v>43</v>
      </c>
      <c r="B661" s="106" t="s">
        <v>17</v>
      </c>
      <c r="C661" s="107">
        <v>11639</v>
      </c>
      <c r="D661" s="107">
        <v>42252</v>
      </c>
      <c r="E661" s="107">
        <v>42291</v>
      </c>
      <c r="F661" s="108">
        <v>42310</v>
      </c>
      <c r="G661" s="109">
        <v>5500</v>
      </c>
      <c r="H661" s="109">
        <v>8.8800000000000008</v>
      </c>
      <c r="I661" s="109">
        <v>0</v>
      </c>
      <c r="J661" s="109">
        <f t="shared" si="10"/>
        <v>5508.88</v>
      </c>
    </row>
    <row r="662" spans="1:10" s="102" customFormat="1" ht="18" customHeight="1" x14ac:dyDescent="0.2">
      <c r="A662" s="106" t="s">
        <v>43</v>
      </c>
      <c r="B662" s="106" t="s">
        <v>13</v>
      </c>
      <c r="C662" s="107">
        <v>9671</v>
      </c>
      <c r="D662" s="107">
        <v>41689</v>
      </c>
      <c r="E662" s="107">
        <v>41694</v>
      </c>
      <c r="F662" s="108">
        <v>41753</v>
      </c>
      <c r="G662" s="109">
        <v>10750</v>
      </c>
      <c r="H662" s="109">
        <v>19.11</v>
      </c>
      <c r="I662" s="109">
        <v>0</v>
      </c>
      <c r="J662" s="109">
        <f t="shared" si="10"/>
        <v>10769.11</v>
      </c>
    </row>
    <row r="663" spans="1:10" s="102" customFormat="1" ht="18" customHeight="1" x14ac:dyDescent="0.2">
      <c r="A663" s="106" t="s">
        <v>43</v>
      </c>
      <c r="B663" s="106" t="s">
        <v>17</v>
      </c>
      <c r="C663" s="107">
        <v>13433</v>
      </c>
      <c r="D663" s="107">
        <v>42474</v>
      </c>
      <c r="E663" s="107">
        <v>42486</v>
      </c>
      <c r="F663" s="108">
        <v>42494</v>
      </c>
      <c r="G663" s="109">
        <v>7000</v>
      </c>
      <c r="H663" s="109">
        <v>3.84</v>
      </c>
      <c r="I663" s="109">
        <v>0</v>
      </c>
      <c r="J663" s="109">
        <f t="shared" si="10"/>
        <v>7003.84</v>
      </c>
    </row>
    <row r="664" spans="1:10" s="102" customFormat="1" ht="18" customHeight="1" x14ac:dyDescent="0.2">
      <c r="A664" s="106" t="s">
        <v>43</v>
      </c>
      <c r="B664" s="106" t="s">
        <v>17</v>
      </c>
      <c r="C664" s="107">
        <v>11479</v>
      </c>
      <c r="D664" s="107">
        <v>43428</v>
      </c>
      <c r="E664" s="107">
        <v>43431</v>
      </c>
      <c r="F664" s="108">
        <v>43461</v>
      </c>
      <c r="G664" s="109">
        <v>8750</v>
      </c>
      <c r="H664" s="109">
        <v>6.72</v>
      </c>
      <c r="I664" s="109">
        <v>0</v>
      </c>
      <c r="J664" s="109">
        <f t="shared" si="10"/>
        <v>8756.7199999999993</v>
      </c>
    </row>
    <row r="665" spans="1:10" s="102" customFormat="1" ht="18" customHeight="1" x14ac:dyDescent="0.2">
      <c r="A665" s="106" t="s">
        <v>43</v>
      </c>
      <c r="B665" s="106" t="s">
        <v>17</v>
      </c>
      <c r="C665" s="107">
        <v>7359</v>
      </c>
      <c r="D665" s="107">
        <v>42723</v>
      </c>
      <c r="E665" s="107">
        <v>42775</v>
      </c>
      <c r="F665" s="108">
        <v>43025</v>
      </c>
      <c r="G665" s="109">
        <v>7000</v>
      </c>
      <c r="H665" s="109">
        <v>57.92</v>
      </c>
      <c r="I665" s="109">
        <v>0</v>
      </c>
      <c r="J665" s="109">
        <f t="shared" si="10"/>
        <v>7057.92</v>
      </c>
    </row>
    <row r="666" spans="1:10" s="102" customFormat="1" ht="18" customHeight="1" x14ac:dyDescent="0.2">
      <c r="A666" s="106" t="s">
        <v>43</v>
      </c>
      <c r="B666" s="106" t="s">
        <v>17</v>
      </c>
      <c r="C666" s="107">
        <v>9937</v>
      </c>
      <c r="D666" s="107">
        <v>41909</v>
      </c>
      <c r="E666" s="107">
        <v>41936</v>
      </c>
      <c r="F666" s="108">
        <v>41968</v>
      </c>
      <c r="G666" s="109">
        <v>2000</v>
      </c>
      <c r="H666" s="109">
        <v>3.28</v>
      </c>
      <c r="I666" s="109">
        <v>0</v>
      </c>
      <c r="J666" s="109">
        <f t="shared" si="10"/>
        <v>2003.28</v>
      </c>
    </row>
    <row r="667" spans="1:10" s="102" customFormat="1" ht="18" customHeight="1" x14ac:dyDescent="0.2">
      <c r="A667" s="106" t="s">
        <v>43</v>
      </c>
      <c r="B667" s="106" t="s">
        <v>13</v>
      </c>
      <c r="C667" s="107">
        <v>10349</v>
      </c>
      <c r="D667" s="107">
        <v>42985</v>
      </c>
      <c r="E667" s="107">
        <v>42990</v>
      </c>
      <c r="F667" s="108">
        <v>43025</v>
      </c>
      <c r="G667" s="109">
        <v>5250</v>
      </c>
      <c r="H667" s="109">
        <v>4.3599999999999994</v>
      </c>
      <c r="I667" s="109">
        <v>0</v>
      </c>
      <c r="J667" s="109">
        <f t="shared" si="10"/>
        <v>5254.36</v>
      </c>
    </row>
    <row r="668" spans="1:10" s="102" customFormat="1" ht="18" customHeight="1" x14ac:dyDescent="0.2">
      <c r="A668" s="106" t="s">
        <v>43</v>
      </c>
      <c r="B668" s="106" t="s">
        <v>13</v>
      </c>
      <c r="C668" s="107">
        <v>15986</v>
      </c>
      <c r="D668" s="107">
        <v>42234</v>
      </c>
      <c r="E668" s="107">
        <v>42249</v>
      </c>
      <c r="F668" s="108">
        <v>42262</v>
      </c>
      <c r="G668" s="109">
        <v>7500</v>
      </c>
      <c r="H668" s="109">
        <v>5.83</v>
      </c>
      <c r="I668" s="109">
        <v>0</v>
      </c>
      <c r="J668" s="109">
        <f t="shared" si="10"/>
        <v>7505.83</v>
      </c>
    </row>
    <row r="669" spans="1:10" s="102" customFormat="1" ht="18" customHeight="1" x14ac:dyDescent="0.2">
      <c r="A669" s="106" t="s">
        <v>43</v>
      </c>
      <c r="B669" s="106" t="s">
        <v>13</v>
      </c>
      <c r="C669" s="107">
        <v>11935</v>
      </c>
      <c r="D669" s="107">
        <v>42507</v>
      </c>
      <c r="E669" s="107">
        <v>42513</v>
      </c>
      <c r="F669" s="108">
        <v>42531</v>
      </c>
      <c r="G669" s="109">
        <v>9000</v>
      </c>
      <c r="H669" s="109">
        <v>5.92</v>
      </c>
      <c r="I669" s="109">
        <v>0</v>
      </c>
      <c r="J669" s="109">
        <f t="shared" si="10"/>
        <v>9005.92</v>
      </c>
    </row>
    <row r="670" spans="1:10" s="102" customFormat="1" ht="18" customHeight="1" x14ac:dyDescent="0.2">
      <c r="A670" s="106" t="s">
        <v>43</v>
      </c>
      <c r="B670" s="106" t="s">
        <v>13</v>
      </c>
      <c r="C670" s="107">
        <v>8927</v>
      </c>
      <c r="D670" s="107">
        <v>42183</v>
      </c>
      <c r="E670" s="107">
        <v>42187</v>
      </c>
      <c r="F670" s="108">
        <v>42220</v>
      </c>
      <c r="G670" s="109">
        <v>12250</v>
      </c>
      <c r="H670" s="109">
        <v>12.59</v>
      </c>
      <c r="I670" s="109">
        <v>0</v>
      </c>
      <c r="J670" s="109">
        <f t="shared" si="10"/>
        <v>12262.59</v>
      </c>
    </row>
    <row r="671" spans="1:10" s="102" customFormat="1" ht="18" customHeight="1" x14ac:dyDescent="0.2">
      <c r="A671" s="106" t="s">
        <v>43</v>
      </c>
      <c r="B671" s="106" t="s">
        <v>13</v>
      </c>
      <c r="C671" s="107">
        <v>18728</v>
      </c>
      <c r="D671" s="107">
        <v>43220</v>
      </c>
      <c r="E671" s="107">
        <v>43256</v>
      </c>
      <c r="F671" s="108">
        <v>43420</v>
      </c>
      <c r="G671" s="109">
        <v>10500</v>
      </c>
      <c r="H671" s="109">
        <v>57.53</v>
      </c>
      <c r="I671" s="109">
        <v>0</v>
      </c>
      <c r="J671" s="109">
        <f t="shared" si="10"/>
        <v>10557.53</v>
      </c>
    </row>
    <row r="672" spans="1:10" s="102" customFormat="1" ht="18" customHeight="1" x14ac:dyDescent="0.2">
      <c r="A672" s="106" t="s">
        <v>37</v>
      </c>
      <c r="B672" s="106" t="s">
        <v>13</v>
      </c>
      <c r="C672" s="107">
        <v>23519</v>
      </c>
      <c r="D672" s="107">
        <v>42025</v>
      </c>
      <c r="E672" s="107">
        <v>42100</v>
      </c>
      <c r="F672" s="108">
        <v>42101</v>
      </c>
      <c r="G672" s="109">
        <v>20000</v>
      </c>
      <c r="H672" s="109">
        <f>21.11+21.11</f>
        <v>42.22</v>
      </c>
      <c r="I672" s="109">
        <v>0</v>
      </c>
      <c r="J672" s="109">
        <f t="shared" si="10"/>
        <v>20042.22</v>
      </c>
    </row>
    <row r="673" spans="1:10" s="102" customFormat="1" ht="18" customHeight="1" x14ac:dyDescent="0.2">
      <c r="A673" s="106" t="s">
        <v>43</v>
      </c>
      <c r="B673" s="106" t="s">
        <v>13</v>
      </c>
      <c r="C673" s="107">
        <v>8339</v>
      </c>
      <c r="D673" s="107">
        <v>42872</v>
      </c>
      <c r="E673" s="107">
        <v>42886</v>
      </c>
      <c r="F673" s="108">
        <v>42921</v>
      </c>
      <c r="G673" s="109">
        <v>9000</v>
      </c>
      <c r="H673" s="109">
        <v>12.08</v>
      </c>
      <c r="I673" s="109">
        <v>0</v>
      </c>
      <c r="J673" s="109">
        <f t="shared" si="10"/>
        <v>9012.08</v>
      </c>
    </row>
    <row r="674" spans="1:10" s="102" customFormat="1" ht="18" customHeight="1" x14ac:dyDescent="0.2">
      <c r="A674" s="106" t="s">
        <v>31</v>
      </c>
      <c r="B674" s="106" t="s">
        <v>17</v>
      </c>
      <c r="C674" s="107">
        <v>22539</v>
      </c>
      <c r="D674" s="107">
        <v>42096</v>
      </c>
      <c r="E674" s="107">
        <v>42110</v>
      </c>
      <c r="F674" s="108">
        <v>42156</v>
      </c>
      <c r="G674" s="109">
        <v>28000</v>
      </c>
      <c r="H674" s="109">
        <v>46.68</v>
      </c>
      <c r="I674" s="109">
        <v>0</v>
      </c>
      <c r="J674" s="109">
        <f t="shared" si="10"/>
        <v>28046.68</v>
      </c>
    </row>
    <row r="675" spans="1:10" s="102" customFormat="1" ht="18" customHeight="1" x14ac:dyDescent="0.2">
      <c r="A675" s="106" t="s">
        <v>43</v>
      </c>
      <c r="B675" s="106" t="s">
        <v>17</v>
      </c>
      <c r="C675" s="107">
        <v>12570</v>
      </c>
      <c r="D675" s="107">
        <v>42091</v>
      </c>
      <c r="E675" s="107">
        <v>42097</v>
      </c>
      <c r="F675" s="108">
        <v>42122</v>
      </c>
      <c r="G675" s="109">
        <v>5750</v>
      </c>
      <c r="H675" s="109">
        <v>4.95</v>
      </c>
      <c r="I675" s="109">
        <v>0</v>
      </c>
      <c r="J675" s="109">
        <f t="shared" si="10"/>
        <v>5754.95</v>
      </c>
    </row>
    <row r="676" spans="1:10" s="102" customFormat="1" ht="18" customHeight="1" x14ac:dyDescent="0.2">
      <c r="A676" s="106" t="s">
        <v>43</v>
      </c>
      <c r="B676" s="106" t="s">
        <v>13</v>
      </c>
      <c r="C676" s="107">
        <v>12966</v>
      </c>
      <c r="D676" s="107">
        <v>43167</v>
      </c>
      <c r="E676" s="107">
        <v>43168</v>
      </c>
      <c r="F676" s="108">
        <v>43616</v>
      </c>
      <c r="G676" s="109">
        <v>5000</v>
      </c>
      <c r="H676" s="109">
        <v>17.34</v>
      </c>
      <c r="I676" s="109">
        <v>0</v>
      </c>
      <c r="J676" s="109">
        <f t="shared" si="10"/>
        <v>5017.34</v>
      </c>
    </row>
    <row r="677" spans="1:10" s="102" customFormat="1" ht="18" customHeight="1" x14ac:dyDescent="0.2">
      <c r="A677" s="106" t="s">
        <v>43</v>
      </c>
      <c r="B677" s="106" t="s">
        <v>17</v>
      </c>
      <c r="C677" s="107">
        <v>12553</v>
      </c>
      <c r="D677" s="107">
        <v>41841</v>
      </c>
      <c r="E677" s="107">
        <v>41841</v>
      </c>
      <c r="F677" s="108">
        <v>41856</v>
      </c>
      <c r="G677" s="109">
        <v>7250</v>
      </c>
      <c r="H677" s="109">
        <v>3.03</v>
      </c>
      <c r="I677" s="109">
        <v>0</v>
      </c>
      <c r="J677" s="109">
        <f t="shared" si="10"/>
        <v>7253.03</v>
      </c>
    </row>
    <row r="678" spans="1:10" s="102" customFormat="1" ht="18" customHeight="1" x14ac:dyDescent="0.2">
      <c r="A678" s="106" t="s">
        <v>43</v>
      </c>
      <c r="B678" s="106" t="s">
        <v>13</v>
      </c>
      <c r="C678" s="107">
        <v>12351</v>
      </c>
      <c r="D678" s="107">
        <v>42482</v>
      </c>
      <c r="E678" s="107">
        <v>42493</v>
      </c>
      <c r="F678" s="108">
        <v>42500</v>
      </c>
      <c r="G678" s="109">
        <v>3250</v>
      </c>
      <c r="H678" s="109">
        <v>1.59</v>
      </c>
      <c r="I678" s="109">
        <v>0</v>
      </c>
      <c r="J678" s="109">
        <f t="shared" si="10"/>
        <v>3251.59</v>
      </c>
    </row>
    <row r="679" spans="1:10" s="102" customFormat="1" ht="18" customHeight="1" x14ac:dyDescent="0.2">
      <c r="A679" s="106" t="s">
        <v>43</v>
      </c>
      <c r="B679" s="106" t="s">
        <v>13</v>
      </c>
      <c r="C679" s="107">
        <v>15123</v>
      </c>
      <c r="D679" s="107">
        <v>42061</v>
      </c>
      <c r="E679" s="107">
        <v>42068</v>
      </c>
      <c r="F679" s="108">
        <v>42082</v>
      </c>
      <c r="G679" s="109">
        <v>27000</v>
      </c>
      <c r="H679" s="109">
        <v>15.75</v>
      </c>
      <c r="I679" s="109">
        <v>0</v>
      </c>
      <c r="J679" s="109">
        <f t="shared" si="10"/>
        <v>27015.75</v>
      </c>
    </row>
    <row r="680" spans="1:10" s="102" customFormat="1" ht="18" customHeight="1" x14ac:dyDescent="0.2">
      <c r="A680" s="106" t="s">
        <v>43</v>
      </c>
      <c r="B680" s="106" t="s">
        <v>13</v>
      </c>
      <c r="C680" s="107">
        <v>9519</v>
      </c>
      <c r="D680" s="107">
        <v>41801</v>
      </c>
      <c r="E680" s="107">
        <v>42227</v>
      </c>
      <c r="F680" s="108">
        <v>42256</v>
      </c>
      <c r="G680" s="109">
        <v>1500</v>
      </c>
      <c r="H680" s="109">
        <v>18.96</v>
      </c>
      <c r="I680" s="109">
        <v>0</v>
      </c>
      <c r="J680" s="109">
        <f t="shared" si="10"/>
        <v>1518.96</v>
      </c>
    </row>
    <row r="681" spans="1:10" s="102" customFormat="1" ht="18" customHeight="1" x14ac:dyDescent="0.2">
      <c r="A681" s="106" t="s">
        <v>37</v>
      </c>
      <c r="B681" s="106" t="s">
        <v>13</v>
      </c>
      <c r="C681" s="107">
        <v>20561</v>
      </c>
      <c r="D681" s="107">
        <v>42028</v>
      </c>
      <c r="E681" s="107">
        <v>42115</v>
      </c>
      <c r="F681" s="108">
        <v>42117</v>
      </c>
      <c r="G681" s="109">
        <v>20000</v>
      </c>
      <c r="H681" s="109">
        <f>24.72+24.72</f>
        <v>49.44</v>
      </c>
      <c r="I681" s="109">
        <v>0</v>
      </c>
      <c r="J681" s="109">
        <f t="shared" si="10"/>
        <v>20049.439999999999</v>
      </c>
    </row>
    <row r="682" spans="1:10" s="102" customFormat="1" ht="18" customHeight="1" x14ac:dyDescent="0.2">
      <c r="A682" s="106" t="s">
        <v>43</v>
      </c>
      <c r="B682" s="106" t="s">
        <v>13</v>
      </c>
      <c r="C682" s="107">
        <v>11044</v>
      </c>
      <c r="D682" s="107">
        <v>42883</v>
      </c>
      <c r="E682" s="107">
        <v>42888</v>
      </c>
      <c r="F682" s="108">
        <v>42901</v>
      </c>
      <c r="G682" s="109">
        <v>11250</v>
      </c>
      <c r="H682" s="109">
        <v>5.55</v>
      </c>
      <c r="I682" s="109">
        <v>0</v>
      </c>
      <c r="J682" s="109">
        <f t="shared" si="10"/>
        <v>11255.55</v>
      </c>
    </row>
    <row r="683" spans="1:10" s="102" customFormat="1" ht="18" customHeight="1" x14ac:dyDescent="0.2">
      <c r="A683" s="106" t="s">
        <v>43</v>
      </c>
      <c r="B683" s="106" t="s">
        <v>13</v>
      </c>
      <c r="C683" s="107">
        <v>15513</v>
      </c>
      <c r="D683" s="107">
        <v>42384</v>
      </c>
      <c r="E683" s="107">
        <v>42390</v>
      </c>
      <c r="F683" s="108">
        <v>42397</v>
      </c>
      <c r="G683" s="109">
        <v>12250</v>
      </c>
      <c r="H683" s="109">
        <v>4.42</v>
      </c>
      <c r="I683" s="109">
        <v>0</v>
      </c>
      <c r="J683" s="109">
        <f t="shared" si="10"/>
        <v>12254.42</v>
      </c>
    </row>
    <row r="684" spans="1:10" s="102" customFormat="1" ht="18" customHeight="1" x14ac:dyDescent="0.2">
      <c r="A684" s="106" t="s">
        <v>31</v>
      </c>
      <c r="B684" s="106" t="s">
        <v>17</v>
      </c>
      <c r="C684" s="107">
        <v>21761</v>
      </c>
      <c r="D684" s="107">
        <v>42578</v>
      </c>
      <c r="E684" s="107">
        <v>42594</v>
      </c>
      <c r="F684" s="108">
        <v>42655</v>
      </c>
      <c r="G684" s="109">
        <v>54000</v>
      </c>
      <c r="H684" s="109">
        <v>102.82</v>
      </c>
      <c r="I684" s="109">
        <v>0</v>
      </c>
      <c r="J684" s="109">
        <f t="shared" si="10"/>
        <v>54102.82</v>
      </c>
    </row>
    <row r="685" spans="1:10" s="102" customFormat="1" ht="18" customHeight="1" x14ac:dyDescent="0.2">
      <c r="A685" s="106" t="s">
        <v>36</v>
      </c>
      <c r="B685" s="106" t="s">
        <v>17</v>
      </c>
      <c r="C685" s="107">
        <v>21761</v>
      </c>
      <c r="D685" s="107">
        <v>42578</v>
      </c>
      <c r="E685" s="107">
        <v>42594</v>
      </c>
      <c r="F685" s="108">
        <v>42655</v>
      </c>
      <c r="G685" s="109">
        <v>54000</v>
      </c>
      <c r="H685" s="109">
        <v>102.82</v>
      </c>
      <c r="I685" s="109">
        <v>0</v>
      </c>
      <c r="J685" s="109">
        <f t="shared" si="10"/>
        <v>54102.82</v>
      </c>
    </row>
    <row r="686" spans="1:10" s="102" customFormat="1" ht="18" customHeight="1" x14ac:dyDescent="0.2">
      <c r="A686" s="106" t="s">
        <v>33</v>
      </c>
      <c r="B686" s="106" t="s">
        <v>17</v>
      </c>
      <c r="C686" s="107">
        <v>21761</v>
      </c>
      <c r="D686" s="107">
        <v>42578</v>
      </c>
      <c r="E686" s="107">
        <v>42594</v>
      </c>
      <c r="F686" s="108">
        <v>42655</v>
      </c>
      <c r="G686" s="109">
        <v>54000</v>
      </c>
      <c r="H686" s="109">
        <v>102.82</v>
      </c>
      <c r="I686" s="109">
        <v>0</v>
      </c>
      <c r="J686" s="109">
        <f t="shared" si="10"/>
        <v>54102.82</v>
      </c>
    </row>
    <row r="687" spans="1:10" s="102" customFormat="1" ht="18" customHeight="1" x14ac:dyDescent="0.2">
      <c r="A687" s="106" t="s">
        <v>38</v>
      </c>
      <c r="B687" s="106" t="s">
        <v>17</v>
      </c>
      <c r="C687" s="107">
        <v>21761</v>
      </c>
      <c r="D687" s="107">
        <v>42578</v>
      </c>
      <c r="E687" s="107">
        <v>42594</v>
      </c>
      <c r="F687" s="108">
        <v>42655</v>
      </c>
      <c r="G687" s="109">
        <v>54000</v>
      </c>
      <c r="H687" s="109">
        <v>102.82</v>
      </c>
      <c r="I687" s="109">
        <v>0</v>
      </c>
      <c r="J687" s="109">
        <f t="shared" si="10"/>
        <v>54102.82</v>
      </c>
    </row>
    <row r="688" spans="1:10" s="102" customFormat="1" ht="18" customHeight="1" x14ac:dyDescent="0.2">
      <c r="A688" s="106" t="s">
        <v>170</v>
      </c>
      <c r="B688" s="106" t="s">
        <v>17</v>
      </c>
      <c r="C688" s="107">
        <v>21761</v>
      </c>
      <c r="D688" s="107">
        <v>42578</v>
      </c>
      <c r="E688" s="107">
        <v>42594</v>
      </c>
      <c r="F688" s="108">
        <v>42655</v>
      </c>
      <c r="G688" s="109">
        <v>54000</v>
      </c>
      <c r="H688" s="109">
        <v>102.82</v>
      </c>
      <c r="I688" s="109">
        <v>0</v>
      </c>
      <c r="J688" s="109">
        <f t="shared" si="10"/>
        <v>54102.82</v>
      </c>
    </row>
    <row r="689" spans="1:10" s="102" customFormat="1" ht="18" customHeight="1" x14ac:dyDescent="0.2">
      <c r="A689" s="106" t="s">
        <v>34</v>
      </c>
      <c r="B689" s="106" t="s">
        <v>17</v>
      </c>
      <c r="C689" s="107">
        <v>21761</v>
      </c>
      <c r="D689" s="107">
        <v>42578</v>
      </c>
      <c r="E689" s="107">
        <v>42594</v>
      </c>
      <c r="F689" s="108">
        <v>42655</v>
      </c>
      <c r="G689" s="109">
        <v>54000</v>
      </c>
      <c r="H689" s="109">
        <v>102.82</v>
      </c>
      <c r="I689" s="109">
        <v>0</v>
      </c>
      <c r="J689" s="109">
        <f t="shared" si="10"/>
        <v>54102.82</v>
      </c>
    </row>
    <row r="690" spans="1:10" s="102" customFormat="1" ht="18" customHeight="1" x14ac:dyDescent="0.2">
      <c r="A690" s="106" t="s">
        <v>43</v>
      </c>
      <c r="B690" s="106" t="s">
        <v>17</v>
      </c>
      <c r="C690" s="107">
        <v>11341</v>
      </c>
      <c r="D690" s="107">
        <v>42328</v>
      </c>
      <c r="E690" s="107">
        <v>42333</v>
      </c>
      <c r="F690" s="108">
        <v>42366</v>
      </c>
      <c r="G690" s="109">
        <v>3250</v>
      </c>
      <c r="H690" s="109">
        <v>3.45</v>
      </c>
      <c r="I690" s="109">
        <v>0</v>
      </c>
      <c r="J690" s="109">
        <f t="shared" si="10"/>
        <v>3253.45</v>
      </c>
    </row>
    <row r="691" spans="1:10" s="102" customFormat="1" ht="18" customHeight="1" x14ac:dyDescent="0.2">
      <c r="A691" s="106" t="s">
        <v>43</v>
      </c>
      <c r="B691" s="106" t="s">
        <v>17</v>
      </c>
      <c r="C691" s="107">
        <v>8167</v>
      </c>
      <c r="D691" s="107">
        <v>42210</v>
      </c>
      <c r="E691" s="107">
        <v>42219</v>
      </c>
      <c r="F691" s="108">
        <v>42325</v>
      </c>
      <c r="G691" s="109">
        <v>1250</v>
      </c>
      <c r="H691" s="109">
        <v>3.59</v>
      </c>
      <c r="I691" s="109">
        <v>0</v>
      </c>
      <c r="J691" s="109">
        <f t="shared" si="10"/>
        <v>1253.5899999999999</v>
      </c>
    </row>
    <row r="692" spans="1:10" s="102" customFormat="1" ht="18" customHeight="1" x14ac:dyDescent="0.2">
      <c r="A692" s="106" t="s">
        <v>43</v>
      </c>
      <c r="B692" s="106" t="s">
        <v>17</v>
      </c>
      <c r="C692" s="107">
        <v>19998</v>
      </c>
      <c r="D692" s="107">
        <v>42151</v>
      </c>
      <c r="E692" s="107">
        <v>42156</v>
      </c>
      <c r="F692" s="108">
        <v>42236</v>
      </c>
      <c r="G692" s="109">
        <v>110000</v>
      </c>
      <c r="H692" s="109">
        <v>259.72000000000003</v>
      </c>
      <c r="I692" s="109">
        <v>0</v>
      </c>
      <c r="J692" s="109">
        <f t="shared" si="10"/>
        <v>110259.72</v>
      </c>
    </row>
    <row r="693" spans="1:10" s="102" customFormat="1" ht="18" customHeight="1" x14ac:dyDescent="0.2">
      <c r="A693" s="106" t="s">
        <v>43</v>
      </c>
      <c r="B693" s="106" t="s">
        <v>17</v>
      </c>
      <c r="C693" s="107">
        <v>6255</v>
      </c>
      <c r="D693" s="107">
        <v>42895</v>
      </c>
      <c r="E693" s="107">
        <v>42909</v>
      </c>
      <c r="F693" s="108">
        <v>42929</v>
      </c>
      <c r="G693" s="109">
        <v>2000</v>
      </c>
      <c r="H693" s="109">
        <v>1.86</v>
      </c>
      <c r="I693" s="109">
        <v>0</v>
      </c>
      <c r="J693" s="109">
        <f t="shared" si="10"/>
        <v>2001.86</v>
      </c>
    </row>
    <row r="694" spans="1:10" s="102" customFormat="1" ht="18" customHeight="1" x14ac:dyDescent="0.2">
      <c r="A694" s="106" t="s">
        <v>31</v>
      </c>
      <c r="B694" s="106" t="s">
        <v>13</v>
      </c>
      <c r="C694" s="107">
        <v>23821</v>
      </c>
      <c r="D694" s="107">
        <v>42128</v>
      </c>
      <c r="E694" s="107">
        <v>42130</v>
      </c>
      <c r="F694" s="108">
        <v>42146</v>
      </c>
      <c r="G694" s="109">
        <v>54000</v>
      </c>
      <c r="H694" s="109">
        <v>27</v>
      </c>
      <c r="I694" s="109">
        <v>0</v>
      </c>
      <c r="J694" s="109">
        <f t="shared" si="10"/>
        <v>54027</v>
      </c>
    </row>
    <row r="695" spans="1:10" s="102" customFormat="1" ht="18" customHeight="1" x14ac:dyDescent="0.2">
      <c r="A695" s="106" t="s">
        <v>36</v>
      </c>
      <c r="B695" s="106" t="s">
        <v>13</v>
      </c>
      <c r="C695" s="107">
        <v>23821</v>
      </c>
      <c r="D695" s="107">
        <v>42128</v>
      </c>
      <c r="E695" s="107">
        <v>42130</v>
      </c>
      <c r="F695" s="108">
        <v>42171</v>
      </c>
      <c r="G695" s="109">
        <v>54000</v>
      </c>
      <c r="H695" s="109">
        <v>64.5</v>
      </c>
      <c r="I695" s="109">
        <v>0</v>
      </c>
      <c r="J695" s="109">
        <f t="shared" si="10"/>
        <v>54064.5</v>
      </c>
    </row>
    <row r="696" spans="1:10" s="102" customFormat="1" ht="18" customHeight="1" x14ac:dyDescent="0.2">
      <c r="A696" s="106" t="s">
        <v>37</v>
      </c>
      <c r="B696" s="106" t="s">
        <v>13</v>
      </c>
      <c r="C696" s="107">
        <v>23821</v>
      </c>
      <c r="D696" s="107">
        <v>42128</v>
      </c>
      <c r="E696" s="107">
        <v>42177</v>
      </c>
      <c r="F696" s="108">
        <v>42187</v>
      </c>
      <c r="G696" s="109">
        <v>20000</v>
      </c>
      <c r="H696" s="109">
        <f>16.39+16.39</f>
        <v>32.78</v>
      </c>
      <c r="I696" s="109">
        <v>0</v>
      </c>
      <c r="J696" s="109">
        <f t="shared" si="10"/>
        <v>20032.78</v>
      </c>
    </row>
    <row r="697" spans="1:10" s="102" customFormat="1" ht="18" customHeight="1" x14ac:dyDescent="0.2">
      <c r="A697" s="106" t="s">
        <v>170</v>
      </c>
      <c r="B697" s="106" t="s">
        <v>13</v>
      </c>
      <c r="C697" s="107">
        <v>23821</v>
      </c>
      <c r="D697" s="107">
        <v>42128</v>
      </c>
      <c r="E697" s="107">
        <v>42130</v>
      </c>
      <c r="F697" s="108">
        <v>42146</v>
      </c>
      <c r="G697" s="109">
        <v>162000</v>
      </c>
      <c r="H697" s="109">
        <v>81</v>
      </c>
      <c r="I697" s="109">
        <v>0</v>
      </c>
      <c r="J697" s="109">
        <f t="shared" si="10"/>
        <v>162081</v>
      </c>
    </row>
    <row r="698" spans="1:10" s="102" customFormat="1" ht="18" customHeight="1" x14ac:dyDescent="0.2">
      <c r="A698" s="106" t="s">
        <v>34</v>
      </c>
      <c r="B698" s="106" t="s">
        <v>13</v>
      </c>
      <c r="C698" s="107">
        <v>23821</v>
      </c>
      <c r="D698" s="107">
        <v>42128</v>
      </c>
      <c r="E698" s="107">
        <v>42130</v>
      </c>
      <c r="F698" s="108">
        <v>42171</v>
      </c>
      <c r="G698" s="109">
        <v>162000</v>
      </c>
      <c r="H698" s="109">
        <v>193.5</v>
      </c>
      <c r="I698" s="109">
        <v>0</v>
      </c>
      <c r="J698" s="109">
        <f t="shared" si="10"/>
        <v>162193.5</v>
      </c>
    </row>
    <row r="699" spans="1:10" s="102" customFormat="1" ht="18" customHeight="1" x14ac:dyDescent="0.2">
      <c r="A699" s="106" t="s">
        <v>43</v>
      </c>
      <c r="B699" s="106" t="s">
        <v>17</v>
      </c>
      <c r="C699" s="107">
        <v>11246</v>
      </c>
      <c r="D699" s="107">
        <v>42788</v>
      </c>
      <c r="E699" s="107">
        <v>42886</v>
      </c>
      <c r="F699" s="108">
        <v>42947</v>
      </c>
      <c r="G699" s="109">
        <v>12250</v>
      </c>
      <c r="H699" s="109">
        <v>53.36</v>
      </c>
      <c r="I699" s="109">
        <v>0</v>
      </c>
      <c r="J699" s="109">
        <f t="shared" si="10"/>
        <v>12303.36</v>
      </c>
    </row>
    <row r="700" spans="1:10" s="102" customFormat="1" ht="18" customHeight="1" x14ac:dyDescent="0.2">
      <c r="A700" s="106" t="s">
        <v>43</v>
      </c>
      <c r="B700" s="106" t="s">
        <v>13</v>
      </c>
      <c r="C700" s="107">
        <v>9627</v>
      </c>
      <c r="D700" s="107">
        <v>42715</v>
      </c>
      <c r="E700" s="107">
        <v>42725</v>
      </c>
      <c r="F700" s="108">
        <v>42733</v>
      </c>
      <c r="G700" s="109">
        <v>7500</v>
      </c>
      <c r="H700" s="109">
        <v>3.7</v>
      </c>
      <c r="I700" s="109">
        <v>0</v>
      </c>
      <c r="J700" s="109">
        <f t="shared" si="10"/>
        <v>7503.7</v>
      </c>
    </row>
    <row r="701" spans="1:10" s="102" customFormat="1" ht="18" customHeight="1" x14ac:dyDescent="0.2">
      <c r="A701" s="106" t="s">
        <v>43</v>
      </c>
      <c r="B701" s="106" t="s">
        <v>13</v>
      </c>
      <c r="C701" s="107">
        <v>15006</v>
      </c>
      <c r="D701" s="107">
        <v>41688</v>
      </c>
      <c r="E701" s="107">
        <v>41696</v>
      </c>
      <c r="F701" s="108">
        <v>41715</v>
      </c>
      <c r="G701" s="109">
        <v>18250</v>
      </c>
      <c r="H701" s="109">
        <v>13.69</v>
      </c>
      <c r="I701" s="109">
        <v>0</v>
      </c>
      <c r="J701" s="109">
        <f t="shared" si="10"/>
        <v>18263.689999999999</v>
      </c>
    </row>
    <row r="702" spans="1:10" s="102" customFormat="1" ht="18" customHeight="1" x14ac:dyDescent="0.2">
      <c r="A702" s="106" t="s">
        <v>43</v>
      </c>
      <c r="B702" s="106" t="s">
        <v>13</v>
      </c>
      <c r="C702" s="107">
        <v>15302</v>
      </c>
      <c r="D702" s="107">
        <v>43408</v>
      </c>
      <c r="E702" s="107">
        <v>43412</v>
      </c>
      <c r="F702" s="108">
        <v>43424</v>
      </c>
      <c r="G702" s="109">
        <v>8750</v>
      </c>
      <c r="H702" s="109">
        <v>3.2</v>
      </c>
      <c r="I702" s="109">
        <v>0</v>
      </c>
      <c r="J702" s="109">
        <f t="shared" si="10"/>
        <v>8753.2000000000007</v>
      </c>
    </row>
    <row r="703" spans="1:10" s="102" customFormat="1" ht="18" customHeight="1" x14ac:dyDescent="0.2">
      <c r="A703" s="106" t="s">
        <v>43</v>
      </c>
      <c r="B703" s="106" t="s">
        <v>13</v>
      </c>
      <c r="C703" s="107">
        <v>17041</v>
      </c>
      <c r="D703" s="107">
        <v>41914</v>
      </c>
      <c r="E703" s="107">
        <v>41922</v>
      </c>
      <c r="F703" s="108">
        <v>41935</v>
      </c>
      <c r="G703" s="109">
        <v>33000</v>
      </c>
      <c r="H703" s="109">
        <v>19.25</v>
      </c>
      <c r="I703" s="109">
        <v>0</v>
      </c>
      <c r="J703" s="109">
        <f t="shared" si="10"/>
        <v>33019.25</v>
      </c>
    </row>
    <row r="704" spans="1:10" s="102" customFormat="1" ht="18" customHeight="1" x14ac:dyDescent="0.2">
      <c r="A704" s="106" t="s">
        <v>43</v>
      </c>
      <c r="B704" s="106" t="s">
        <v>17</v>
      </c>
      <c r="C704" s="107">
        <v>11412</v>
      </c>
      <c r="D704" s="107">
        <v>42391</v>
      </c>
      <c r="E704" s="107">
        <v>42395</v>
      </c>
      <c r="F704" s="108">
        <v>42415</v>
      </c>
      <c r="G704" s="109">
        <v>7000</v>
      </c>
      <c r="H704" s="109">
        <v>4.66</v>
      </c>
      <c r="I704" s="109">
        <v>0</v>
      </c>
      <c r="J704" s="109">
        <f t="shared" si="10"/>
        <v>7004.66</v>
      </c>
    </row>
    <row r="705" spans="1:10" s="102" customFormat="1" ht="18" customHeight="1" x14ac:dyDescent="0.2">
      <c r="A705" s="106" t="s">
        <v>43</v>
      </c>
      <c r="B705" s="106" t="s">
        <v>17</v>
      </c>
      <c r="C705" s="107">
        <v>9746</v>
      </c>
      <c r="D705" s="107">
        <v>41777</v>
      </c>
      <c r="E705" s="107">
        <v>41789</v>
      </c>
      <c r="F705" s="108">
        <v>41807</v>
      </c>
      <c r="G705" s="109">
        <v>4750</v>
      </c>
      <c r="H705" s="109">
        <v>3.96</v>
      </c>
      <c r="I705" s="109">
        <v>0</v>
      </c>
      <c r="J705" s="109">
        <f t="shared" si="10"/>
        <v>4753.96</v>
      </c>
    </row>
    <row r="706" spans="1:10" s="102" customFormat="1" ht="18" customHeight="1" x14ac:dyDescent="0.2">
      <c r="A706" s="106" t="s">
        <v>43</v>
      </c>
      <c r="B706" s="106" t="s">
        <v>17</v>
      </c>
      <c r="C706" s="107">
        <v>15211</v>
      </c>
      <c r="D706" s="107">
        <v>42213</v>
      </c>
      <c r="E706" s="107">
        <v>42230</v>
      </c>
      <c r="F706" s="108">
        <v>42240</v>
      </c>
      <c r="G706" s="109">
        <v>8250</v>
      </c>
      <c r="H706" s="109">
        <v>6.19</v>
      </c>
      <c r="I706" s="109">
        <v>0</v>
      </c>
      <c r="J706" s="109">
        <f t="shared" si="10"/>
        <v>8256.19</v>
      </c>
    </row>
    <row r="707" spans="1:10" s="102" customFormat="1" ht="18" customHeight="1" x14ac:dyDescent="0.2">
      <c r="A707" s="106" t="s">
        <v>43</v>
      </c>
      <c r="B707" s="106" t="s">
        <v>13</v>
      </c>
      <c r="C707" s="107">
        <v>7964</v>
      </c>
      <c r="D707" s="107">
        <v>42226</v>
      </c>
      <c r="E707" s="107">
        <v>42237</v>
      </c>
      <c r="F707" s="108">
        <v>42255</v>
      </c>
      <c r="G707" s="109">
        <v>5250</v>
      </c>
      <c r="H707" s="109">
        <v>4.2300000000000004</v>
      </c>
      <c r="I707" s="109">
        <v>0</v>
      </c>
      <c r="J707" s="109">
        <f t="shared" si="10"/>
        <v>5254.23</v>
      </c>
    </row>
    <row r="708" spans="1:10" s="102" customFormat="1" ht="18" customHeight="1" x14ac:dyDescent="0.2">
      <c r="A708" s="106" t="s">
        <v>43</v>
      </c>
      <c r="B708" s="106" t="s">
        <v>13</v>
      </c>
      <c r="C708" s="107">
        <v>14255</v>
      </c>
      <c r="D708" s="107">
        <v>41994</v>
      </c>
      <c r="E708" s="107">
        <v>42016</v>
      </c>
      <c r="F708" s="108">
        <v>42052</v>
      </c>
      <c r="G708" s="109">
        <v>13500</v>
      </c>
      <c r="H708" s="109">
        <v>21.75</v>
      </c>
      <c r="I708" s="109">
        <v>0</v>
      </c>
      <c r="J708" s="109">
        <f t="shared" si="10"/>
        <v>13521.75</v>
      </c>
    </row>
    <row r="709" spans="1:10" s="102" customFormat="1" ht="18" customHeight="1" x14ac:dyDescent="0.2">
      <c r="A709" s="106" t="s">
        <v>43</v>
      </c>
      <c r="B709" s="106" t="s">
        <v>17</v>
      </c>
      <c r="C709" s="107">
        <v>13436</v>
      </c>
      <c r="D709" s="107">
        <v>42506</v>
      </c>
      <c r="E709" s="107">
        <v>42536</v>
      </c>
      <c r="F709" s="108">
        <v>42550</v>
      </c>
      <c r="G709" s="109">
        <v>10750</v>
      </c>
      <c r="H709" s="109">
        <v>12.96</v>
      </c>
      <c r="I709" s="109">
        <v>0</v>
      </c>
      <c r="J709" s="109">
        <f t="shared" si="10"/>
        <v>10762.96</v>
      </c>
    </row>
    <row r="710" spans="1:10" s="102" customFormat="1" ht="18" customHeight="1" x14ac:dyDescent="0.2">
      <c r="A710" s="106" t="s">
        <v>43</v>
      </c>
      <c r="B710" s="106" t="s">
        <v>13</v>
      </c>
      <c r="C710" s="107">
        <v>14224</v>
      </c>
      <c r="D710" s="107">
        <v>41689</v>
      </c>
      <c r="E710" s="107">
        <v>41702</v>
      </c>
      <c r="F710" s="108">
        <v>41764</v>
      </c>
      <c r="G710" s="109">
        <v>10000</v>
      </c>
      <c r="H710" s="109">
        <v>20.85</v>
      </c>
      <c r="I710" s="109">
        <v>0</v>
      </c>
      <c r="J710" s="109">
        <f t="shared" ref="J710:J773" si="11">+G710+H710+I710</f>
        <v>10020.85</v>
      </c>
    </row>
    <row r="711" spans="1:10" s="102" customFormat="1" ht="18" customHeight="1" x14ac:dyDescent="0.2">
      <c r="A711" s="106" t="s">
        <v>43</v>
      </c>
      <c r="B711" s="106" t="s">
        <v>13</v>
      </c>
      <c r="C711" s="107">
        <v>18974</v>
      </c>
      <c r="D711" s="107">
        <v>42526</v>
      </c>
      <c r="E711" s="107">
        <v>42534</v>
      </c>
      <c r="F711" s="108">
        <v>42552</v>
      </c>
      <c r="G711" s="109">
        <v>50000</v>
      </c>
      <c r="H711" s="109">
        <v>35.619999999999997</v>
      </c>
      <c r="I711" s="109">
        <v>0</v>
      </c>
      <c r="J711" s="109">
        <f t="shared" si="11"/>
        <v>50035.62</v>
      </c>
    </row>
    <row r="712" spans="1:10" s="102" customFormat="1" ht="18" customHeight="1" x14ac:dyDescent="0.2">
      <c r="A712" s="106" t="s">
        <v>39</v>
      </c>
      <c r="B712" s="106" t="s">
        <v>13</v>
      </c>
      <c r="C712" s="107">
        <v>18974</v>
      </c>
      <c r="D712" s="107">
        <v>42526</v>
      </c>
      <c r="E712" s="107">
        <v>42534</v>
      </c>
      <c r="F712" s="108">
        <v>42552</v>
      </c>
      <c r="G712" s="109">
        <v>150000</v>
      </c>
      <c r="H712" s="109">
        <v>106.85</v>
      </c>
      <c r="I712" s="109">
        <v>0</v>
      </c>
      <c r="J712" s="109">
        <f t="shared" si="11"/>
        <v>150106.85</v>
      </c>
    </row>
    <row r="713" spans="1:10" s="102" customFormat="1" ht="18" customHeight="1" x14ac:dyDescent="0.2">
      <c r="A713" s="106" t="s">
        <v>43</v>
      </c>
      <c r="B713" s="106" t="s">
        <v>17</v>
      </c>
      <c r="C713" s="107">
        <v>12463</v>
      </c>
      <c r="D713" s="107">
        <v>42307</v>
      </c>
      <c r="E713" s="107">
        <v>42312</v>
      </c>
      <c r="F713" s="108">
        <v>42348</v>
      </c>
      <c r="G713" s="109">
        <v>4250</v>
      </c>
      <c r="H713" s="109">
        <v>4.84</v>
      </c>
      <c r="I713" s="109">
        <v>0</v>
      </c>
      <c r="J713" s="109">
        <f t="shared" si="11"/>
        <v>4254.84</v>
      </c>
    </row>
    <row r="714" spans="1:10" s="102" customFormat="1" ht="18" customHeight="1" x14ac:dyDescent="0.2">
      <c r="A714" s="106" t="s">
        <v>43</v>
      </c>
      <c r="B714" s="106" t="s">
        <v>13</v>
      </c>
      <c r="C714" s="107">
        <v>18080</v>
      </c>
      <c r="D714" s="107">
        <v>42597</v>
      </c>
      <c r="E714" s="107">
        <v>42600</v>
      </c>
      <c r="F714" s="108">
        <v>42622</v>
      </c>
      <c r="G714" s="109">
        <v>20750</v>
      </c>
      <c r="H714" s="109">
        <v>14.21</v>
      </c>
      <c r="I714" s="109">
        <v>0</v>
      </c>
      <c r="J714" s="109">
        <f t="shared" si="11"/>
        <v>20764.21</v>
      </c>
    </row>
    <row r="715" spans="1:10" s="102" customFormat="1" ht="18" customHeight="1" x14ac:dyDescent="0.2">
      <c r="A715" s="106" t="s">
        <v>43</v>
      </c>
      <c r="B715" s="106" t="s">
        <v>13</v>
      </c>
      <c r="C715" s="107">
        <v>5978</v>
      </c>
      <c r="D715" s="107">
        <v>42602</v>
      </c>
      <c r="E715" s="107">
        <v>42620</v>
      </c>
      <c r="F715" s="108">
        <v>42843</v>
      </c>
      <c r="G715" s="109">
        <v>3750</v>
      </c>
      <c r="H715" s="109">
        <v>15.21</v>
      </c>
      <c r="I715" s="109">
        <v>0</v>
      </c>
      <c r="J715" s="109">
        <f t="shared" si="11"/>
        <v>3765.21</v>
      </c>
    </row>
    <row r="716" spans="1:10" s="102" customFormat="1" ht="18" customHeight="1" x14ac:dyDescent="0.2">
      <c r="A716" s="106" t="s">
        <v>43</v>
      </c>
      <c r="B716" s="106" t="s">
        <v>13</v>
      </c>
      <c r="C716" s="107">
        <v>14184</v>
      </c>
      <c r="D716" s="107">
        <v>43261</v>
      </c>
      <c r="E716" s="107">
        <v>43277</v>
      </c>
      <c r="F716" s="108">
        <v>43294</v>
      </c>
      <c r="G716" s="109">
        <v>42000</v>
      </c>
      <c r="H716" s="109">
        <v>37.97</v>
      </c>
      <c r="I716" s="109">
        <v>0</v>
      </c>
      <c r="J716" s="109">
        <f t="shared" si="11"/>
        <v>42037.97</v>
      </c>
    </row>
    <row r="717" spans="1:10" s="102" customFormat="1" ht="18" customHeight="1" x14ac:dyDescent="0.2">
      <c r="A717" s="106" t="s">
        <v>43</v>
      </c>
      <c r="B717" s="106" t="s">
        <v>17</v>
      </c>
      <c r="C717" s="107">
        <v>17612</v>
      </c>
      <c r="D717" s="107">
        <v>42919</v>
      </c>
      <c r="E717" s="107">
        <v>42940</v>
      </c>
      <c r="F717" s="108">
        <v>42947</v>
      </c>
      <c r="G717" s="109">
        <v>13250</v>
      </c>
      <c r="H717" s="109">
        <v>10.16</v>
      </c>
      <c r="I717" s="109">
        <v>0</v>
      </c>
      <c r="J717" s="109">
        <f t="shared" si="11"/>
        <v>13260.16</v>
      </c>
    </row>
    <row r="718" spans="1:10" s="102" customFormat="1" ht="18" customHeight="1" x14ac:dyDescent="0.2">
      <c r="A718" s="106" t="s">
        <v>43</v>
      </c>
      <c r="B718" s="106" t="s">
        <v>13</v>
      </c>
      <c r="C718" s="107">
        <v>17304</v>
      </c>
      <c r="D718" s="107">
        <v>42206</v>
      </c>
      <c r="E718" s="107">
        <v>42206</v>
      </c>
      <c r="F718" s="108">
        <v>42206</v>
      </c>
      <c r="G718" s="109">
        <v>15500</v>
      </c>
      <c r="H718" s="109">
        <v>0</v>
      </c>
      <c r="I718" s="109">
        <v>0</v>
      </c>
      <c r="J718" s="109">
        <f t="shared" si="11"/>
        <v>15500</v>
      </c>
    </row>
    <row r="719" spans="1:10" s="102" customFormat="1" ht="18" customHeight="1" x14ac:dyDescent="0.2">
      <c r="A719" s="106" t="s">
        <v>43</v>
      </c>
      <c r="B719" s="106" t="s">
        <v>13</v>
      </c>
      <c r="C719" s="107">
        <v>15153</v>
      </c>
      <c r="D719" s="107">
        <v>42373</v>
      </c>
      <c r="E719" s="107">
        <v>42376</v>
      </c>
      <c r="F719" s="108">
        <v>42381</v>
      </c>
      <c r="G719" s="109">
        <v>20250</v>
      </c>
      <c r="H719" s="109">
        <v>4.5</v>
      </c>
      <c r="I719" s="109">
        <v>0</v>
      </c>
      <c r="J719" s="109">
        <f t="shared" si="11"/>
        <v>20254.5</v>
      </c>
    </row>
    <row r="720" spans="1:10" s="102" customFormat="1" ht="18" customHeight="1" x14ac:dyDescent="0.2">
      <c r="A720" s="106" t="s">
        <v>43</v>
      </c>
      <c r="B720" s="106" t="s">
        <v>17</v>
      </c>
      <c r="C720" s="107">
        <v>13102</v>
      </c>
      <c r="D720" s="107">
        <v>41876</v>
      </c>
      <c r="E720" s="107">
        <v>41884</v>
      </c>
      <c r="F720" s="108">
        <v>41898</v>
      </c>
      <c r="G720" s="109">
        <v>8750</v>
      </c>
      <c r="H720" s="109">
        <v>5.35</v>
      </c>
      <c r="I720" s="109">
        <v>0</v>
      </c>
      <c r="J720" s="109">
        <f t="shared" si="11"/>
        <v>8755.35</v>
      </c>
    </row>
    <row r="721" spans="1:10" s="102" customFormat="1" ht="18" customHeight="1" x14ac:dyDescent="0.2">
      <c r="A721" s="106" t="s">
        <v>43</v>
      </c>
      <c r="B721" s="106" t="s">
        <v>17</v>
      </c>
      <c r="C721" s="107">
        <v>12618</v>
      </c>
      <c r="D721" s="107">
        <v>41842</v>
      </c>
      <c r="E721" s="107">
        <v>41845</v>
      </c>
      <c r="F721" s="108">
        <v>41866</v>
      </c>
      <c r="G721" s="109">
        <v>2250</v>
      </c>
      <c r="H721" s="109">
        <v>1.5</v>
      </c>
      <c r="I721" s="109">
        <v>0</v>
      </c>
      <c r="J721" s="109">
        <f t="shared" si="11"/>
        <v>2251.5</v>
      </c>
    </row>
    <row r="722" spans="1:10" s="102" customFormat="1" ht="18" customHeight="1" x14ac:dyDescent="0.2">
      <c r="A722" s="106" t="s">
        <v>43</v>
      </c>
      <c r="B722" s="106" t="s">
        <v>17</v>
      </c>
      <c r="C722" s="107">
        <v>8852</v>
      </c>
      <c r="D722" s="107">
        <v>42763</v>
      </c>
      <c r="E722" s="107">
        <v>42801</v>
      </c>
      <c r="F722" s="108">
        <v>42828</v>
      </c>
      <c r="G722" s="109">
        <v>3250</v>
      </c>
      <c r="H722" s="109">
        <v>5.79</v>
      </c>
      <c r="I722" s="109">
        <v>0</v>
      </c>
      <c r="J722" s="109">
        <f t="shared" si="11"/>
        <v>3255.79</v>
      </c>
    </row>
    <row r="723" spans="1:10" s="102" customFormat="1" ht="18" customHeight="1" x14ac:dyDescent="0.2">
      <c r="A723" s="106" t="s">
        <v>31</v>
      </c>
      <c r="B723" s="106" t="s">
        <v>17</v>
      </c>
      <c r="C723" s="107">
        <v>25553</v>
      </c>
      <c r="D723" s="107">
        <v>43123</v>
      </c>
      <c r="E723" s="107">
        <v>43126</v>
      </c>
      <c r="F723" s="108">
        <v>43181</v>
      </c>
      <c r="G723" s="109">
        <v>74000</v>
      </c>
      <c r="H723" s="109">
        <v>117.59</v>
      </c>
      <c r="I723" s="109">
        <v>0</v>
      </c>
      <c r="J723" s="109">
        <f t="shared" si="11"/>
        <v>74117.59</v>
      </c>
    </row>
    <row r="724" spans="1:10" s="102" customFormat="1" ht="18" customHeight="1" x14ac:dyDescent="0.2">
      <c r="A724" s="106" t="s">
        <v>31</v>
      </c>
      <c r="B724" s="106" t="s">
        <v>17</v>
      </c>
      <c r="C724" s="107">
        <v>25112</v>
      </c>
      <c r="D724" s="107">
        <v>42184</v>
      </c>
      <c r="E724" s="107">
        <v>42192</v>
      </c>
      <c r="F724" s="108">
        <v>42234</v>
      </c>
      <c r="G724" s="109">
        <v>49000</v>
      </c>
      <c r="H724" s="109">
        <v>68.06</v>
      </c>
      <c r="I724" s="109">
        <v>0</v>
      </c>
      <c r="J724" s="109">
        <f t="shared" si="11"/>
        <v>49068.06</v>
      </c>
    </row>
    <row r="725" spans="1:10" s="102" customFormat="1" ht="18" customHeight="1" x14ac:dyDescent="0.2">
      <c r="A725" s="106" t="s">
        <v>43</v>
      </c>
      <c r="B725" s="106" t="s">
        <v>13</v>
      </c>
      <c r="C725" s="107">
        <v>10312</v>
      </c>
      <c r="D725" s="107">
        <v>42934</v>
      </c>
      <c r="E725" s="107">
        <v>42936</v>
      </c>
      <c r="F725" s="108">
        <v>42942</v>
      </c>
      <c r="G725" s="109">
        <v>11000</v>
      </c>
      <c r="H725" s="109">
        <v>2.41</v>
      </c>
      <c r="I725" s="109">
        <v>0</v>
      </c>
      <c r="J725" s="109">
        <f t="shared" si="11"/>
        <v>11002.41</v>
      </c>
    </row>
    <row r="726" spans="1:10" s="102" customFormat="1" ht="18" customHeight="1" x14ac:dyDescent="0.2">
      <c r="A726" s="106" t="s">
        <v>43</v>
      </c>
      <c r="B726" s="106" t="s">
        <v>13</v>
      </c>
      <c r="C726" s="107">
        <v>15170</v>
      </c>
      <c r="D726" s="107">
        <v>42270</v>
      </c>
      <c r="E726" s="107">
        <v>42282</v>
      </c>
      <c r="F726" s="108">
        <v>42290</v>
      </c>
      <c r="G726" s="109">
        <v>10750</v>
      </c>
      <c r="H726" s="109">
        <v>5.97</v>
      </c>
      <c r="I726" s="109">
        <v>0</v>
      </c>
      <c r="J726" s="109">
        <f t="shared" si="11"/>
        <v>10755.97</v>
      </c>
    </row>
    <row r="727" spans="1:10" s="102" customFormat="1" ht="18" customHeight="1" x14ac:dyDescent="0.2">
      <c r="A727" s="106" t="s">
        <v>31</v>
      </c>
      <c r="B727" s="106" t="s">
        <v>17</v>
      </c>
      <c r="C727" s="107">
        <v>24140</v>
      </c>
      <c r="D727" s="107">
        <v>42487</v>
      </c>
      <c r="E727" s="107">
        <v>42489</v>
      </c>
      <c r="F727" s="108">
        <v>42508</v>
      </c>
      <c r="G727" s="109">
        <v>49000</v>
      </c>
      <c r="H727" s="109">
        <v>28.19</v>
      </c>
      <c r="I727" s="109">
        <v>0</v>
      </c>
      <c r="J727" s="109">
        <f t="shared" si="11"/>
        <v>49028.19</v>
      </c>
    </row>
    <row r="728" spans="1:10" s="102" customFormat="1" ht="18" customHeight="1" x14ac:dyDescent="0.2">
      <c r="A728" s="106" t="s">
        <v>33</v>
      </c>
      <c r="B728" s="106" t="s">
        <v>17</v>
      </c>
      <c r="C728" s="107">
        <v>24140</v>
      </c>
      <c r="D728" s="107">
        <v>42487</v>
      </c>
      <c r="E728" s="107">
        <v>42489</v>
      </c>
      <c r="F728" s="108">
        <v>42509</v>
      </c>
      <c r="G728" s="109">
        <v>49000</v>
      </c>
      <c r="H728" s="109">
        <v>29.53</v>
      </c>
      <c r="I728" s="109">
        <v>0</v>
      </c>
      <c r="J728" s="109">
        <f t="shared" si="11"/>
        <v>49029.53</v>
      </c>
    </row>
    <row r="729" spans="1:10" s="102" customFormat="1" ht="18" customHeight="1" x14ac:dyDescent="0.2">
      <c r="A729" s="106" t="s">
        <v>43</v>
      </c>
      <c r="B729" s="106" t="s">
        <v>13</v>
      </c>
      <c r="C729" s="107">
        <v>8461</v>
      </c>
      <c r="D729" s="107">
        <v>43182</v>
      </c>
      <c r="E729" s="107">
        <v>43186</v>
      </c>
      <c r="F729" s="108">
        <v>43210</v>
      </c>
      <c r="G729" s="109">
        <v>5750</v>
      </c>
      <c r="H729" s="109">
        <v>4.41</v>
      </c>
      <c r="I729" s="109">
        <v>0</v>
      </c>
      <c r="J729" s="109">
        <f t="shared" si="11"/>
        <v>5754.41</v>
      </c>
    </row>
    <row r="730" spans="1:10" s="102" customFormat="1" ht="18" customHeight="1" x14ac:dyDescent="0.2">
      <c r="A730" s="106" t="s">
        <v>43</v>
      </c>
      <c r="B730" s="106" t="s">
        <v>13</v>
      </c>
      <c r="C730" s="107">
        <v>8247</v>
      </c>
      <c r="D730" s="107">
        <v>43413</v>
      </c>
      <c r="E730" s="107">
        <v>43427</v>
      </c>
      <c r="F730" s="108">
        <v>43438</v>
      </c>
      <c r="G730" s="109">
        <v>4250</v>
      </c>
      <c r="H730" s="109">
        <v>2.91</v>
      </c>
      <c r="I730" s="109">
        <v>0</v>
      </c>
      <c r="J730" s="109">
        <f t="shared" si="11"/>
        <v>4252.91</v>
      </c>
    </row>
    <row r="731" spans="1:10" s="102" customFormat="1" ht="18" customHeight="1" x14ac:dyDescent="0.2">
      <c r="A731" s="106" t="s">
        <v>43</v>
      </c>
      <c r="B731" s="106" t="s">
        <v>17</v>
      </c>
      <c r="C731" s="107">
        <v>14728</v>
      </c>
      <c r="D731" s="107">
        <v>41688</v>
      </c>
      <c r="E731" s="107">
        <v>41690</v>
      </c>
      <c r="F731" s="108">
        <v>41736</v>
      </c>
      <c r="G731" s="109">
        <v>3500</v>
      </c>
      <c r="H731" s="109">
        <v>4.67</v>
      </c>
      <c r="I731" s="109">
        <v>0</v>
      </c>
      <c r="J731" s="109">
        <f t="shared" si="11"/>
        <v>3504.67</v>
      </c>
    </row>
    <row r="732" spans="1:10" s="102" customFormat="1" ht="18" customHeight="1" x14ac:dyDescent="0.2">
      <c r="A732" s="106" t="s">
        <v>43</v>
      </c>
      <c r="B732" s="106" t="s">
        <v>17</v>
      </c>
      <c r="C732" s="107">
        <v>9615</v>
      </c>
      <c r="D732" s="107">
        <v>41946</v>
      </c>
      <c r="E732" s="107">
        <v>41954</v>
      </c>
      <c r="F732" s="108">
        <v>41981</v>
      </c>
      <c r="G732" s="109">
        <v>5500</v>
      </c>
      <c r="H732" s="109">
        <v>5.34</v>
      </c>
      <c r="I732" s="109">
        <v>0</v>
      </c>
      <c r="J732" s="109">
        <f t="shared" si="11"/>
        <v>5505.34</v>
      </c>
    </row>
    <row r="733" spans="1:10" s="102" customFormat="1" ht="18" customHeight="1" x14ac:dyDescent="0.2">
      <c r="A733" s="106" t="s">
        <v>43</v>
      </c>
      <c r="B733" s="106" t="s">
        <v>13</v>
      </c>
      <c r="C733" s="107">
        <v>10113</v>
      </c>
      <c r="D733" s="107">
        <v>42397</v>
      </c>
      <c r="E733" s="107">
        <v>42437</v>
      </c>
      <c r="F733" s="108">
        <v>42633</v>
      </c>
      <c r="G733" s="109">
        <v>10250</v>
      </c>
      <c r="H733" s="109">
        <v>67.2</v>
      </c>
      <c r="I733" s="109">
        <v>0</v>
      </c>
      <c r="J733" s="109">
        <f t="shared" si="11"/>
        <v>10317.200000000001</v>
      </c>
    </row>
    <row r="734" spans="1:10" s="102" customFormat="1" ht="18" customHeight="1" x14ac:dyDescent="0.2">
      <c r="A734" s="106" t="s">
        <v>43</v>
      </c>
      <c r="B734" s="106" t="s">
        <v>17</v>
      </c>
      <c r="C734" s="107">
        <v>14098</v>
      </c>
      <c r="D734" s="107">
        <v>42169</v>
      </c>
      <c r="E734" s="107">
        <v>42172</v>
      </c>
      <c r="F734" s="108">
        <v>42298</v>
      </c>
      <c r="G734" s="109">
        <v>9750</v>
      </c>
      <c r="H734" s="109">
        <v>27.63</v>
      </c>
      <c r="I734" s="109">
        <v>0</v>
      </c>
      <c r="J734" s="109">
        <f t="shared" si="11"/>
        <v>9777.6299999999992</v>
      </c>
    </row>
    <row r="735" spans="1:10" s="102" customFormat="1" ht="18" customHeight="1" x14ac:dyDescent="0.2">
      <c r="A735" s="106" t="s">
        <v>37</v>
      </c>
      <c r="B735" s="106" t="s">
        <v>13</v>
      </c>
      <c r="C735" s="107">
        <v>26168</v>
      </c>
      <c r="D735" s="107">
        <v>42758</v>
      </c>
      <c r="E735" s="107">
        <v>42779</v>
      </c>
      <c r="F735" s="108">
        <v>42779</v>
      </c>
      <c r="G735" s="109">
        <v>20000</v>
      </c>
      <c r="H735" s="109">
        <f>5.75+5.75</f>
        <v>11.5</v>
      </c>
      <c r="I735" s="109">
        <v>0</v>
      </c>
      <c r="J735" s="109">
        <f t="shared" si="11"/>
        <v>20011.5</v>
      </c>
    </row>
    <row r="736" spans="1:10" s="102" customFormat="1" ht="18" customHeight="1" x14ac:dyDescent="0.2">
      <c r="A736" s="106" t="s">
        <v>43</v>
      </c>
      <c r="B736" s="106" t="s">
        <v>17</v>
      </c>
      <c r="C736" s="107">
        <v>18037</v>
      </c>
      <c r="D736" s="107">
        <v>42628</v>
      </c>
      <c r="E736" s="107">
        <v>42635</v>
      </c>
      <c r="F736" s="108">
        <v>42671</v>
      </c>
      <c r="G736" s="109">
        <v>13250</v>
      </c>
      <c r="H736" s="109">
        <v>15.6</v>
      </c>
      <c r="I736" s="109">
        <v>0</v>
      </c>
      <c r="J736" s="109">
        <f t="shared" si="11"/>
        <v>13265.6</v>
      </c>
    </row>
    <row r="737" spans="1:10" s="102" customFormat="1" ht="18" customHeight="1" x14ac:dyDescent="0.2">
      <c r="A737" s="106" t="s">
        <v>43</v>
      </c>
      <c r="B737" s="106" t="s">
        <v>17</v>
      </c>
      <c r="C737" s="107">
        <v>12082</v>
      </c>
      <c r="D737" s="107">
        <v>42614</v>
      </c>
      <c r="E737" s="107">
        <v>42625</v>
      </c>
      <c r="F737" s="108">
        <v>42632</v>
      </c>
      <c r="G737" s="109">
        <v>7000</v>
      </c>
      <c r="H737" s="109">
        <v>3.45</v>
      </c>
      <c r="I737" s="109">
        <v>0</v>
      </c>
      <c r="J737" s="109">
        <f t="shared" si="11"/>
        <v>7003.45</v>
      </c>
    </row>
    <row r="738" spans="1:10" s="102" customFormat="1" ht="18" customHeight="1" x14ac:dyDescent="0.2">
      <c r="A738" s="106" t="s">
        <v>43</v>
      </c>
      <c r="B738" s="106" t="s">
        <v>17</v>
      </c>
      <c r="C738" s="107">
        <v>16291</v>
      </c>
      <c r="D738" s="107">
        <v>42539</v>
      </c>
      <c r="E738" s="107">
        <v>42557</v>
      </c>
      <c r="F738" s="108">
        <v>42565</v>
      </c>
      <c r="G738" s="109">
        <v>9250</v>
      </c>
      <c r="H738" s="109">
        <v>6.59</v>
      </c>
      <c r="I738" s="109">
        <v>0</v>
      </c>
      <c r="J738" s="109">
        <f t="shared" si="11"/>
        <v>9256.59</v>
      </c>
    </row>
    <row r="739" spans="1:10" s="102" customFormat="1" ht="18" customHeight="1" x14ac:dyDescent="0.2">
      <c r="A739" s="106" t="s">
        <v>43</v>
      </c>
      <c r="B739" s="106" t="s">
        <v>17</v>
      </c>
      <c r="C739" s="107">
        <v>7845</v>
      </c>
      <c r="D739" s="107">
        <v>43259</v>
      </c>
      <c r="E739" s="107">
        <v>43264</v>
      </c>
      <c r="F739" s="108">
        <v>43290</v>
      </c>
      <c r="G739" s="109">
        <v>3500</v>
      </c>
      <c r="H739" s="109">
        <v>2.97</v>
      </c>
      <c r="I739" s="109">
        <v>0</v>
      </c>
      <c r="J739" s="109">
        <f t="shared" si="11"/>
        <v>3502.97</v>
      </c>
    </row>
    <row r="740" spans="1:10" s="102" customFormat="1" ht="18" customHeight="1" x14ac:dyDescent="0.2">
      <c r="A740" s="106" t="s">
        <v>43</v>
      </c>
      <c r="B740" s="106" t="s">
        <v>13</v>
      </c>
      <c r="C740" s="107">
        <v>11542</v>
      </c>
      <c r="D740" s="107">
        <v>42042</v>
      </c>
      <c r="E740" s="107">
        <v>42046</v>
      </c>
      <c r="F740" s="108">
        <v>42060</v>
      </c>
      <c r="G740" s="109">
        <v>14500</v>
      </c>
      <c r="H740" s="109">
        <v>7.25</v>
      </c>
      <c r="I740" s="109">
        <v>0</v>
      </c>
      <c r="J740" s="109">
        <f t="shared" si="11"/>
        <v>14507.25</v>
      </c>
    </row>
    <row r="741" spans="1:10" s="102" customFormat="1" ht="18" customHeight="1" x14ac:dyDescent="0.2">
      <c r="A741" s="106" t="s">
        <v>43</v>
      </c>
      <c r="B741" s="106" t="s">
        <v>13</v>
      </c>
      <c r="C741" s="107">
        <v>14469</v>
      </c>
      <c r="D741" s="107">
        <v>42472</v>
      </c>
      <c r="E741" s="107">
        <v>42485</v>
      </c>
      <c r="F741" s="108">
        <v>42493</v>
      </c>
      <c r="G741" s="109">
        <v>10500</v>
      </c>
      <c r="H741" s="109">
        <v>6.04</v>
      </c>
      <c r="I741" s="109">
        <v>0</v>
      </c>
      <c r="J741" s="109">
        <f t="shared" si="11"/>
        <v>10506.04</v>
      </c>
    </row>
    <row r="742" spans="1:10" s="102" customFormat="1" ht="18" customHeight="1" x14ac:dyDescent="0.2">
      <c r="A742" s="106" t="s">
        <v>43</v>
      </c>
      <c r="B742" s="106" t="s">
        <v>17</v>
      </c>
      <c r="C742" s="107">
        <v>9694</v>
      </c>
      <c r="D742" s="107">
        <v>42792</v>
      </c>
      <c r="E742" s="107">
        <v>42795</v>
      </c>
      <c r="F742" s="108">
        <v>42807</v>
      </c>
      <c r="G742" s="109">
        <v>3500</v>
      </c>
      <c r="H742" s="109">
        <v>1.44</v>
      </c>
      <c r="I742" s="109">
        <v>0</v>
      </c>
      <c r="J742" s="109">
        <f t="shared" si="11"/>
        <v>3501.44</v>
      </c>
    </row>
    <row r="743" spans="1:10" s="102" customFormat="1" ht="18" customHeight="1" x14ac:dyDescent="0.2">
      <c r="A743" s="106" t="s">
        <v>43</v>
      </c>
      <c r="B743" s="106" t="s">
        <v>13</v>
      </c>
      <c r="C743" s="107">
        <v>11944</v>
      </c>
      <c r="D743" s="107">
        <v>43445</v>
      </c>
      <c r="E743" s="107">
        <v>43465</v>
      </c>
      <c r="F743" s="108">
        <v>43524</v>
      </c>
      <c r="G743" s="109">
        <v>11250</v>
      </c>
      <c r="H743" s="109">
        <v>24.35</v>
      </c>
      <c r="I743" s="109">
        <v>0</v>
      </c>
      <c r="J743" s="109">
        <f t="shared" si="11"/>
        <v>11274.35</v>
      </c>
    </row>
    <row r="744" spans="1:10" s="102" customFormat="1" ht="18" customHeight="1" x14ac:dyDescent="0.2">
      <c r="A744" s="106" t="s">
        <v>43</v>
      </c>
      <c r="B744" s="106" t="s">
        <v>17</v>
      </c>
      <c r="C744" s="107">
        <v>8457</v>
      </c>
      <c r="D744" s="107">
        <v>42157</v>
      </c>
      <c r="E744" s="107">
        <v>42167</v>
      </c>
      <c r="F744" s="108">
        <v>42174</v>
      </c>
      <c r="G744" s="109">
        <v>2500</v>
      </c>
      <c r="H744" s="109">
        <v>1.18</v>
      </c>
      <c r="I744" s="109">
        <v>0</v>
      </c>
      <c r="J744" s="109">
        <f t="shared" si="11"/>
        <v>2501.1799999999998</v>
      </c>
    </row>
    <row r="745" spans="1:10" s="102" customFormat="1" ht="18" customHeight="1" x14ac:dyDescent="0.2">
      <c r="A745" s="106" t="s">
        <v>43</v>
      </c>
      <c r="B745" s="106" t="s">
        <v>13</v>
      </c>
      <c r="C745" s="107">
        <v>11718</v>
      </c>
      <c r="D745" s="107">
        <v>42735</v>
      </c>
      <c r="E745" s="107">
        <v>42774</v>
      </c>
      <c r="F745" s="108">
        <v>42783</v>
      </c>
      <c r="G745" s="109">
        <v>15000</v>
      </c>
      <c r="H745" s="109">
        <v>19.73</v>
      </c>
      <c r="I745" s="109">
        <v>0</v>
      </c>
      <c r="J745" s="109">
        <f t="shared" si="11"/>
        <v>15019.73</v>
      </c>
    </row>
    <row r="746" spans="1:10" s="102" customFormat="1" ht="18" customHeight="1" x14ac:dyDescent="0.2">
      <c r="A746" s="106" t="s">
        <v>43</v>
      </c>
      <c r="B746" s="106" t="s">
        <v>13</v>
      </c>
      <c r="C746" s="107">
        <v>24303</v>
      </c>
      <c r="D746" s="107">
        <v>42163</v>
      </c>
      <c r="E746" s="107">
        <v>42165</v>
      </c>
      <c r="F746" s="108">
        <v>42186</v>
      </c>
      <c r="G746" s="109">
        <v>42000</v>
      </c>
      <c r="H746" s="109">
        <v>26.83</v>
      </c>
      <c r="I746" s="109">
        <v>0</v>
      </c>
      <c r="J746" s="109">
        <f t="shared" si="11"/>
        <v>42026.83</v>
      </c>
    </row>
    <row r="747" spans="1:10" s="102" customFormat="1" ht="18" customHeight="1" x14ac:dyDescent="0.2">
      <c r="A747" s="106" t="s">
        <v>43</v>
      </c>
      <c r="B747" s="106" t="s">
        <v>17</v>
      </c>
      <c r="C747" s="107">
        <v>7635</v>
      </c>
      <c r="D747" s="107">
        <v>42709</v>
      </c>
      <c r="E747" s="107">
        <v>42739</v>
      </c>
      <c r="F747" s="108">
        <v>42753</v>
      </c>
      <c r="G747" s="109">
        <v>3500</v>
      </c>
      <c r="H747" s="109">
        <v>4.2300000000000004</v>
      </c>
      <c r="I747" s="109">
        <v>0</v>
      </c>
      <c r="J747" s="109">
        <f t="shared" si="11"/>
        <v>3504.23</v>
      </c>
    </row>
    <row r="748" spans="1:10" s="102" customFormat="1" ht="18" customHeight="1" x14ac:dyDescent="0.2">
      <c r="A748" s="106" t="s">
        <v>43</v>
      </c>
      <c r="B748" s="106" t="s">
        <v>17</v>
      </c>
      <c r="C748" s="107">
        <v>17764</v>
      </c>
      <c r="D748" s="107">
        <v>42937</v>
      </c>
      <c r="E748" s="107">
        <v>42961</v>
      </c>
      <c r="F748" s="108">
        <v>42976</v>
      </c>
      <c r="G748" s="109">
        <v>12250</v>
      </c>
      <c r="H748" s="109">
        <v>13.09</v>
      </c>
      <c r="I748" s="109">
        <v>0</v>
      </c>
      <c r="J748" s="109">
        <f t="shared" si="11"/>
        <v>12263.09</v>
      </c>
    </row>
    <row r="749" spans="1:10" s="102" customFormat="1" ht="18" customHeight="1" x14ac:dyDescent="0.2">
      <c r="A749" s="106" t="s">
        <v>43</v>
      </c>
      <c r="B749" s="106" t="s">
        <v>17</v>
      </c>
      <c r="C749" s="107">
        <v>9743</v>
      </c>
      <c r="D749" s="107">
        <v>42176</v>
      </c>
      <c r="E749" s="107">
        <v>42199</v>
      </c>
      <c r="F749" s="108">
        <v>42236</v>
      </c>
      <c r="G749" s="109">
        <v>7750</v>
      </c>
      <c r="H749" s="109">
        <v>12.9</v>
      </c>
      <c r="I749" s="109">
        <v>0</v>
      </c>
      <c r="J749" s="109">
        <f t="shared" si="11"/>
        <v>7762.9</v>
      </c>
    </row>
    <row r="750" spans="1:10" s="102" customFormat="1" ht="18" customHeight="1" x14ac:dyDescent="0.2">
      <c r="A750" s="106" t="s">
        <v>43</v>
      </c>
      <c r="B750" s="106" t="s">
        <v>17</v>
      </c>
      <c r="C750" s="107">
        <v>11462</v>
      </c>
      <c r="D750" s="107">
        <v>42510</v>
      </c>
      <c r="E750" s="107">
        <v>42535</v>
      </c>
      <c r="F750" s="108">
        <v>42572</v>
      </c>
      <c r="G750" s="109">
        <v>8250</v>
      </c>
      <c r="H750" s="109">
        <v>14.01</v>
      </c>
      <c r="I750" s="109">
        <v>0</v>
      </c>
      <c r="J750" s="109">
        <f t="shared" si="11"/>
        <v>8264.01</v>
      </c>
    </row>
    <row r="751" spans="1:10" s="102" customFormat="1" ht="18" customHeight="1" x14ac:dyDescent="0.2">
      <c r="A751" s="106" t="s">
        <v>43</v>
      </c>
      <c r="B751" s="106" t="s">
        <v>13</v>
      </c>
      <c r="C751" s="107">
        <v>12743</v>
      </c>
      <c r="D751" s="107">
        <v>41940</v>
      </c>
      <c r="E751" s="107">
        <v>41954</v>
      </c>
      <c r="F751" s="108">
        <v>41968</v>
      </c>
      <c r="G751" s="109">
        <v>6750</v>
      </c>
      <c r="H751" s="109">
        <v>5.25</v>
      </c>
      <c r="I751" s="109">
        <v>0</v>
      </c>
      <c r="J751" s="109">
        <f t="shared" si="11"/>
        <v>6755.25</v>
      </c>
    </row>
    <row r="752" spans="1:10" s="102" customFormat="1" ht="18" customHeight="1" x14ac:dyDescent="0.2">
      <c r="A752" s="106" t="s">
        <v>43</v>
      </c>
      <c r="B752" s="106" t="s">
        <v>17</v>
      </c>
      <c r="C752" s="107">
        <v>5443</v>
      </c>
      <c r="D752" s="107">
        <v>41648</v>
      </c>
      <c r="E752" s="107">
        <v>41683</v>
      </c>
      <c r="F752" s="108">
        <v>41703</v>
      </c>
      <c r="G752" s="109">
        <v>6000</v>
      </c>
      <c r="H752" s="109">
        <v>9.16</v>
      </c>
      <c r="I752" s="109">
        <v>0</v>
      </c>
      <c r="J752" s="109">
        <f t="shared" si="11"/>
        <v>6009.16</v>
      </c>
    </row>
    <row r="753" spans="1:10" s="102" customFormat="1" ht="18" customHeight="1" x14ac:dyDescent="0.2">
      <c r="A753" s="106" t="s">
        <v>43</v>
      </c>
      <c r="B753" s="106" t="s">
        <v>13</v>
      </c>
      <c r="C753" s="107">
        <v>11421</v>
      </c>
      <c r="D753" s="107">
        <v>42252</v>
      </c>
      <c r="E753" s="107">
        <v>42262</v>
      </c>
      <c r="F753" s="108">
        <v>42326</v>
      </c>
      <c r="G753" s="109">
        <v>12500</v>
      </c>
      <c r="H753" s="109">
        <v>25.69</v>
      </c>
      <c r="I753" s="109">
        <v>0</v>
      </c>
      <c r="J753" s="109">
        <f t="shared" si="11"/>
        <v>12525.69</v>
      </c>
    </row>
    <row r="754" spans="1:10" s="102" customFormat="1" ht="18" customHeight="1" x14ac:dyDescent="0.2">
      <c r="A754" s="106" t="s">
        <v>43</v>
      </c>
      <c r="B754" s="106" t="s">
        <v>13</v>
      </c>
      <c r="C754" s="107">
        <v>15367</v>
      </c>
      <c r="D754" s="107">
        <v>42307</v>
      </c>
      <c r="E754" s="107">
        <v>42312</v>
      </c>
      <c r="F754" s="108">
        <v>42326</v>
      </c>
      <c r="G754" s="109">
        <v>10500</v>
      </c>
      <c r="H754" s="109">
        <v>5.54</v>
      </c>
      <c r="I754" s="109">
        <v>0</v>
      </c>
      <c r="J754" s="109">
        <f t="shared" si="11"/>
        <v>10505.54</v>
      </c>
    </row>
    <row r="755" spans="1:10" s="102" customFormat="1" ht="18" customHeight="1" x14ac:dyDescent="0.2">
      <c r="A755" s="106" t="s">
        <v>31</v>
      </c>
      <c r="B755" s="106" t="s">
        <v>17</v>
      </c>
      <c r="C755" s="107">
        <v>16510</v>
      </c>
      <c r="D755" s="107">
        <v>41778</v>
      </c>
      <c r="E755" s="107">
        <v>41786</v>
      </c>
      <c r="F755" s="108">
        <v>41808</v>
      </c>
      <c r="G755" s="109">
        <v>26000</v>
      </c>
      <c r="H755" s="109">
        <v>21.66</v>
      </c>
      <c r="I755" s="109">
        <v>0</v>
      </c>
      <c r="J755" s="109">
        <f t="shared" si="11"/>
        <v>26021.66</v>
      </c>
    </row>
    <row r="756" spans="1:10" s="102" customFormat="1" ht="18" customHeight="1" x14ac:dyDescent="0.2">
      <c r="A756" s="106" t="s">
        <v>37</v>
      </c>
      <c r="B756" s="106" t="s">
        <v>13</v>
      </c>
      <c r="C756" s="107">
        <v>19548</v>
      </c>
      <c r="D756" s="107">
        <v>43028</v>
      </c>
      <c r="E756" s="107">
        <v>43041</v>
      </c>
      <c r="F756" s="108">
        <v>43041</v>
      </c>
      <c r="G756" s="109">
        <v>20000</v>
      </c>
      <c r="H756" s="109">
        <f>3.56+3.56</f>
        <v>7.12</v>
      </c>
      <c r="I756" s="109">
        <v>0</v>
      </c>
      <c r="J756" s="109">
        <f t="shared" si="11"/>
        <v>20007.12</v>
      </c>
    </row>
    <row r="757" spans="1:10" s="102" customFormat="1" ht="18" customHeight="1" x14ac:dyDescent="0.2">
      <c r="A757" s="106" t="s">
        <v>43</v>
      </c>
      <c r="B757" s="106" t="s">
        <v>13</v>
      </c>
      <c r="C757" s="107">
        <v>14470</v>
      </c>
      <c r="D757" s="107">
        <v>43037</v>
      </c>
      <c r="E757" s="107">
        <v>43040</v>
      </c>
      <c r="F757" s="108">
        <v>43052</v>
      </c>
      <c r="G757" s="109">
        <v>8000</v>
      </c>
      <c r="H757" s="109">
        <v>3.29</v>
      </c>
      <c r="I757" s="109">
        <v>0</v>
      </c>
      <c r="J757" s="109">
        <f t="shared" si="11"/>
        <v>8003.29</v>
      </c>
    </row>
    <row r="758" spans="1:10" s="102" customFormat="1" ht="18" customHeight="1" x14ac:dyDescent="0.2">
      <c r="A758" s="106" t="s">
        <v>43</v>
      </c>
      <c r="B758" s="106" t="s">
        <v>13</v>
      </c>
      <c r="C758" s="107">
        <v>16114</v>
      </c>
      <c r="D758" s="107">
        <v>42515</v>
      </c>
      <c r="E758" s="107">
        <v>42528</v>
      </c>
      <c r="F758" s="108">
        <v>42538</v>
      </c>
      <c r="G758" s="109">
        <v>17250</v>
      </c>
      <c r="H758" s="109">
        <v>10.87</v>
      </c>
      <c r="I758" s="109">
        <v>0</v>
      </c>
      <c r="J758" s="109">
        <f t="shared" si="11"/>
        <v>17260.87</v>
      </c>
    </row>
    <row r="759" spans="1:10" s="102" customFormat="1" ht="18" customHeight="1" x14ac:dyDescent="0.2">
      <c r="A759" s="106" t="s">
        <v>43</v>
      </c>
      <c r="B759" s="106" t="s">
        <v>17</v>
      </c>
      <c r="C759" s="107">
        <v>13332</v>
      </c>
      <c r="D759" s="107">
        <v>43074</v>
      </c>
      <c r="E759" s="107">
        <v>43076</v>
      </c>
      <c r="F759" s="108">
        <v>43091</v>
      </c>
      <c r="G759" s="109">
        <v>11500</v>
      </c>
      <c r="H759" s="109">
        <v>5.36</v>
      </c>
      <c r="I759" s="109">
        <v>0</v>
      </c>
      <c r="J759" s="109">
        <f t="shared" si="11"/>
        <v>11505.36</v>
      </c>
    </row>
    <row r="760" spans="1:10" s="102" customFormat="1" ht="18" customHeight="1" x14ac:dyDescent="0.2">
      <c r="A760" s="106" t="s">
        <v>43</v>
      </c>
      <c r="B760" s="106" t="s">
        <v>13</v>
      </c>
      <c r="C760" s="107">
        <v>11137</v>
      </c>
      <c r="D760" s="107">
        <v>42352</v>
      </c>
      <c r="E760" s="107">
        <v>42369</v>
      </c>
      <c r="F760" s="108">
        <v>42395</v>
      </c>
      <c r="G760" s="109">
        <v>9000</v>
      </c>
      <c r="H760" s="109">
        <v>10.75</v>
      </c>
      <c r="I760" s="109">
        <v>0</v>
      </c>
      <c r="J760" s="109">
        <f t="shared" si="11"/>
        <v>9010.75</v>
      </c>
    </row>
    <row r="761" spans="1:10" s="102" customFormat="1" ht="18" customHeight="1" x14ac:dyDescent="0.2">
      <c r="A761" s="106" t="s">
        <v>40</v>
      </c>
      <c r="B761" s="106" t="s">
        <v>17</v>
      </c>
      <c r="C761" s="107">
        <v>40134</v>
      </c>
      <c r="D761" s="107">
        <v>41850</v>
      </c>
      <c r="E761" s="107">
        <v>41863</v>
      </c>
      <c r="F761" s="108">
        <v>41879</v>
      </c>
      <c r="G761" s="109">
        <v>10000</v>
      </c>
      <c r="H761" s="109">
        <v>8.06</v>
      </c>
      <c r="I761" s="109">
        <v>0</v>
      </c>
      <c r="J761" s="109">
        <f t="shared" si="11"/>
        <v>10008.06</v>
      </c>
    </row>
    <row r="762" spans="1:10" s="102" customFormat="1" ht="18" customHeight="1" x14ac:dyDescent="0.2">
      <c r="A762" s="106" t="s">
        <v>43</v>
      </c>
      <c r="B762" s="106" t="s">
        <v>13</v>
      </c>
      <c r="C762" s="107">
        <v>12621</v>
      </c>
      <c r="D762" s="107">
        <v>42694</v>
      </c>
      <c r="E762" s="107">
        <v>42697</v>
      </c>
      <c r="F762" s="108">
        <v>42711</v>
      </c>
      <c r="G762" s="109">
        <v>33500</v>
      </c>
      <c r="H762" s="109">
        <v>15.6</v>
      </c>
      <c r="I762" s="109">
        <v>0</v>
      </c>
      <c r="J762" s="109">
        <f t="shared" si="11"/>
        <v>33515.599999999999</v>
      </c>
    </row>
    <row r="763" spans="1:10" s="102" customFormat="1" ht="18" customHeight="1" x14ac:dyDescent="0.2">
      <c r="A763" s="106" t="s">
        <v>43</v>
      </c>
      <c r="B763" s="106" t="s">
        <v>13</v>
      </c>
      <c r="C763" s="107">
        <v>12157</v>
      </c>
      <c r="D763" s="107">
        <v>42592</v>
      </c>
      <c r="E763" s="107">
        <v>42606</v>
      </c>
      <c r="F763" s="108">
        <v>42768</v>
      </c>
      <c r="G763" s="109">
        <v>7500</v>
      </c>
      <c r="H763" s="109">
        <v>19.389999999999997</v>
      </c>
      <c r="I763" s="109">
        <v>0</v>
      </c>
      <c r="J763" s="109">
        <f t="shared" si="11"/>
        <v>7519.39</v>
      </c>
    </row>
    <row r="764" spans="1:10" s="102" customFormat="1" ht="18" customHeight="1" x14ac:dyDescent="0.2">
      <c r="A764" s="106" t="s">
        <v>43</v>
      </c>
      <c r="B764" s="106" t="s">
        <v>17</v>
      </c>
      <c r="C764" s="107">
        <v>9040</v>
      </c>
      <c r="D764" s="107">
        <v>42712</v>
      </c>
      <c r="E764" s="107">
        <v>42718</v>
      </c>
      <c r="F764" s="108">
        <v>42807</v>
      </c>
      <c r="G764" s="109">
        <v>5250</v>
      </c>
      <c r="H764" s="109">
        <v>13.66</v>
      </c>
      <c r="I764" s="109">
        <v>0</v>
      </c>
      <c r="J764" s="109">
        <f t="shared" si="11"/>
        <v>5263.66</v>
      </c>
    </row>
    <row r="765" spans="1:10" s="102" customFormat="1" ht="18" customHeight="1" x14ac:dyDescent="0.2">
      <c r="A765" s="106" t="s">
        <v>43</v>
      </c>
      <c r="B765" s="106" t="s">
        <v>13</v>
      </c>
      <c r="C765" s="107">
        <v>7190</v>
      </c>
      <c r="D765" s="107">
        <v>43140</v>
      </c>
      <c r="E765" s="107">
        <v>43145</v>
      </c>
      <c r="F765" s="108">
        <v>43158</v>
      </c>
      <c r="G765" s="109">
        <v>7500</v>
      </c>
      <c r="H765" s="109">
        <v>3.7</v>
      </c>
      <c r="I765" s="109">
        <v>0</v>
      </c>
      <c r="J765" s="109">
        <f t="shared" si="11"/>
        <v>7503.7</v>
      </c>
    </row>
    <row r="766" spans="1:10" s="102" customFormat="1" ht="18" customHeight="1" x14ac:dyDescent="0.2">
      <c r="A766" s="106" t="s">
        <v>43</v>
      </c>
      <c r="B766" s="106" t="s">
        <v>17</v>
      </c>
      <c r="C766" s="107">
        <v>8463</v>
      </c>
      <c r="D766" s="107">
        <v>42651</v>
      </c>
      <c r="E766" s="107">
        <v>42676</v>
      </c>
      <c r="F766" s="108">
        <v>42682</v>
      </c>
      <c r="G766" s="109">
        <v>4250</v>
      </c>
      <c r="H766" s="109">
        <v>3.61</v>
      </c>
      <c r="I766" s="109">
        <v>0</v>
      </c>
      <c r="J766" s="109">
        <f t="shared" si="11"/>
        <v>4253.6099999999997</v>
      </c>
    </row>
    <row r="767" spans="1:10" s="102" customFormat="1" ht="18" customHeight="1" x14ac:dyDescent="0.2">
      <c r="A767" s="106" t="s">
        <v>43</v>
      </c>
      <c r="B767" s="106" t="s">
        <v>13</v>
      </c>
      <c r="C767" s="107">
        <v>11996</v>
      </c>
      <c r="D767" s="107">
        <v>41757</v>
      </c>
      <c r="E767" s="107">
        <v>41774</v>
      </c>
      <c r="F767" s="108">
        <v>41814</v>
      </c>
      <c r="G767" s="109">
        <v>3250</v>
      </c>
      <c r="H767" s="109">
        <v>5.16</v>
      </c>
      <c r="I767" s="109">
        <v>0</v>
      </c>
      <c r="J767" s="109">
        <f t="shared" si="11"/>
        <v>3255.16</v>
      </c>
    </row>
    <row r="768" spans="1:10" s="102" customFormat="1" ht="18" customHeight="1" x14ac:dyDescent="0.2">
      <c r="A768" s="106" t="s">
        <v>43</v>
      </c>
      <c r="B768" s="106" t="s">
        <v>17</v>
      </c>
      <c r="C768" s="107">
        <v>11176</v>
      </c>
      <c r="D768" s="107">
        <v>42248</v>
      </c>
      <c r="E768" s="107">
        <v>42291</v>
      </c>
      <c r="F768" s="108">
        <v>42318</v>
      </c>
      <c r="G768" s="109">
        <v>6500</v>
      </c>
      <c r="H768" s="109">
        <v>12.63</v>
      </c>
      <c r="I768" s="109">
        <v>0</v>
      </c>
      <c r="J768" s="109">
        <f t="shared" si="11"/>
        <v>6512.63</v>
      </c>
    </row>
    <row r="769" spans="1:10" s="102" customFormat="1" ht="18" customHeight="1" x14ac:dyDescent="0.2">
      <c r="A769" s="106" t="s">
        <v>43</v>
      </c>
      <c r="B769" s="106" t="s">
        <v>13</v>
      </c>
      <c r="C769" s="107">
        <v>11478</v>
      </c>
      <c r="D769" s="107">
        <v>42850</v>
      </c>
      <c r="E769" s="107">
        <v>42858</v>
      </c>
      <c r="F769" s="108">
        <v>42879</v>
      </c>
      <c r="G769" s="109">
        <v>8500</v>
      </c>
      <c r="H769" s="109">
        <v>6.75</v>
      </c>
      <c r="I769" s="109">
        <v>0</v>
      </c>
      <c r="J769" s="109">
        <f t="shared" si="11"/>
        <v>8506.75</v>
      </c>
    </row>
    <row r="770" spans="1:10" s="102" customFormat="1" ht="18" customHeight="1" x14ac:dyDescent="0.2">
      <c r="A770" s="106" t="s">
        <v>43</v>
      </c>
      <c r="B770" s="106" t="s">
        <v>17</v>
      </c>
      <c r="C770" s="107">
        <v>7403</v>
      </c>
      <c r="D770" s="107">
        <v>41891</v>
      </c>
      <c r="E770" s="107">
        <v>41901</v>
      </c>
      <c r="F770" s="108">
        <v>41961</v>
      </c>
      <c r="G770" s="109">
        <v>3250</v>
      </c>
      <c r="H770" s="109">
        <v>6.32</v>
      </c>
      <c r="I770" s="109">
        <v>0</v>
      </c>
      <c r="J770" s="109">
        <f t="shared" si="11"/>
        <v>3256.32</v>
      </c>
    </row>
    <row r="771" spans="1:10" s="102" customFormat="1" ht="18" customHeight="1" x14ac:dyDescent="0.2">
      <c r="A771" s="106" t="s">
        <v>43</v>
      </c>
      <c r="B771" s="106" t="s">
        <v>13</v>
      </c>
      <c r="C771" s="107">
        <v>11293</v>
      </c>
      <c r="D771" s="107">
        <v>42958</v>
      </c>
      <c r="E771" s="107">
        <v>42990</v>
      </c>
      <c r="F771" s="108">
        <v>43144</v>
      </c>
      <c r="G771" s="109">
        <v>11000</v>
      </c>
      <c r="H771" s="109">
        <v>55.3</v>
      </c>
      <c r="I771" s="109">
        <v>0</v>
      </c>
      <c r="J771" s="109">
        <f t="shared" si="11"/>
        <v>11055.3</v>
      </c>
    </row>
    <row r="772" spans="1:10" s="102" customFormat="1" ht="18" customHeight="1" x14ac:dyDescent="0.2">
      <c r="A772" s="106" t="s">
        <v>43</v>
      </c>
      <c r="B772" s="106" t="s">
        <v>13</v>
      </c>
      <c r="C772" s="107">
        <v>17812</v>
      </c>
      <c r="D772" s="107">
        <v>42406</v>
      </c>
      <c r="E772" s="107">
        <v>42416</v>
      </c>
      <c r="F772" s="108">
        <v>42425</v>
      </c>
      <c r="G772" s="109">
        <v>9000</v>
      </c>
      <c r="H772" s="109">
        <v>4.75</v>
      </c>
      <c r="I772" s="109">
        <v>0</v>
      </c>
      <c r="J772" s="109">
        <f t="shared" si="11"/>
        <v>9004.75</v>
      </c>
    </row>
    <row r="773" spans="1:10" s="102" customFormat="1" ht="18" customHeight="1" x14ac:dyDescent="0.2">
      <c r="A773" s="106" t="s">
        <v>37</v>
      </c>
      <c r="B773" s="106" t="s">
        <v>13</v>
      </c>
      <c r="C773" s="107">
        <v>17979</v>
      </c>
      <c r="D773" s="107">
        <v>42948</v>
      </c>
      <c r="E773" s="107">
        <v>42989</v>
      </c>
      <c r="F773" s="108">
        <v>42989</v>
      </c>
      <c r="G773" s="109">
        <v>20000</v>
      </c>
      <c r="H773" s="109">
        <f>11.23+11.23</f>
        <v>22.46</v>
      </c>
      <c r="I773" s="109">
        <v>0</v>
      </c>
      <c r="J773" s="109">
        <f t="shared" si="11"/>
        <v>20022.46</v>
      </c>
    </row>
    <row r="774" spans="1:10" s="102" customFormat="1" ht="18" customHeight="1" x14ac:dyDescent="0.2">
      <c r="A774" s="106" t="s">
        <v>43</v>
      </c>
      <c r="B774" s="106" t="s">
        <v>13</v>
      </c>
      <c r="C774" s="107">
        <v>18156</v>
      </c>
      <c r="D774" s="107">
        <v>43326</v>
      </c>
      <c r="E774" s="107">
        <v>43329</v>
      </c>
      <c r="F774" s="108">
        <v>43342</v>
      </c>
      <c r="G774" s="109">
        <v>16250</v>
      </c>
      <c r="H774" s="109">
        <v>7.12</v>
      </c>
      <c r="I774" s="109">
        <v>0</v>
      </c>
      <c r="J774" s="109">
        <f t="shared" ref="J774:J837" si="12">+G774+H774+I774</f>
        <v>16257.12</v>
      </c>
    </row>
    <row r="775" spans="1:10" s="102" customFormat="1" ht="18" customHeight="1" x14ac:dyDescent="0.2">
      <c r="A775" s="106" t="s">
        <v>43</v>
      </c>
      <c r="B775" s="106" t="s">
        <v>17</v>
      </c>
      <c r="C775" s="107">
        <v>10664</v>
      </c>
      <c r="D775" s="107">
        <v>43398</v>
      </c>
      <c r="E775" s="107">
        <v>43410</v>
      </c>
      <c r="F775" s="108">
        <v>43473</v>
      </c>
      <c r="G775" s="109">
        <v>4250</v>
      </c>
      <c r="H775" s="109">
        <v>6.71</v>
      </c>
      <c r="I775" s="109">
        <v>0</v>
      </c>
      <c r="J775" s="109">
        <f t="shared" si="12"/>
        <v>4256.71</v>
      </c>
    </row>
    <row r="776" spans="1:10" s="102" customFormat="1" ht="18" customHeight="1" x14ac:dyDescent="0.2">
      <c r="A776" s="106" t="s">
        <v>31</v>
      </c>
      <c r="B776" s="106" t="s">
        <v>17</v>
      </c>
      <c r="C776" s="107">
        <v>18824</v>
      </c>
      <c r="D776" s="107">
        <v>41934</v>
      </c>
      <c r="E776" s="107">
        <v>41948</v>
      </c>
      <c r="F776" s="108">
        <v>42047</v>
      </c>
      <c r="G776" s="109">
        <v>53000</v>
      </c>
      <c r="H776" s="109">
        <v>166.36</v>
      </c>
      <c r="I776" s="109">
        <v>0</v>
      </c>
      <c r="J776" s="109">
        <f t="shared" si="12"/>
        <v>53166.36</v>
      </c>
    </row>
    <row r="777" spans="1:10" s="102" customFormat="1" ht="18" customHeight="1" x14ac:dyDescent="0.2">
      <c r="A777" s="106" t="s">
        <v>33</v>
      </c>
      <c r="B777" s="106" t="s">
        <v>17</v>
      </c>
      <c r="C777" s="107">
        <v>18824</v>
      </c>
      <c r="D777" s="107">
        <v>41934</v>
      </c>
      <c r="E777" s="107">
        <v>41948</v>
      </c>
      <c r="F777" s="108">
        <v>42047</v>
      </c>
      <c r="G777" s="109">
        <v>53000</v>
      </c>
      <c r="H777" s="109">
        <v>166.36</v>
      </c>
      <c r="I777" s="109">
        <v>0</v>
      </c>
      <c r="J777" s="109">
        <f t="shared" si="12"/>
        <v>53166.36</v>
      </c>
    </row>
    <row r="778" spans="1:10" s="102" customFormat="1" ht="18" customHeight="1" x14ac:dyDescent="0.2">
      <c r="A778" s="106" t="s">
        <v>170</v>
      </c>
      <c r="B778" s="106" t="s">
        <v>17</v>
      </c>
      <c r="C778" s="107">
        <v>18824</v>
      </c>
      <c r="D778" s="107">
        <v>41934</v>
      </c>
      <c r="E778" s="107">
        <v>41948</v>
      </c>
      <c r="F778" s="108">
        <v>42047</v>
      </c>
      <c r="G778" s="109">
        <v>53000</v>
      </c>
      <c r="H778" s="109">
        <v>166.36</v>
      </c>
      <c r="I778" s="109">
        <v>0</v>
      </c>
      <c r="J778" s="109">
        <f t="shared" si="12"/>
        <v>53166.36</v>
      </c>
    </row>
    <row r="779" spans="1:10" s="102" customFormat="1" ht="18" customHeight="1" x14ac:dyDescent="0.2">
      <c r="A779" s="106" t="s">
        <v>43</v>
      </c>
      <c r="B779" s="106" t="s">
        <v>13</v>
      </c>
      <c r="C779" s="107">
        <v>11853</v>
      </c>
      <c r="D779" s="107">
        <v>42046</v>
      </c>
      <c r="E779" s="107">
        <v>42080</v>
      </c>
      <c r="F779" s="108">
        <v>42096</v>
      </c>
      <c r="G779" s="109">
        <v>6000</v>
      </c>
      <c r="H779" s="109">
        <v>8.33</v>
      </c>
      <c r="I779" s="109">
        <v>0</v>
      </c>
      <c r="J779" s="109">
        <f t="shared" si="12"/>
        <v>6008.33</v>
      </c>
    </row>
    <row r="780" spans="1:10" s="102" customFormat="1" ht="18" customHeight="1" x14ac:dyDescent="0.2">
      <c r="A780" s="106" t="s">
        <v>43</v>
      </c>
      <c r="B780" s="106" t="s">
        <v>13</v>
      </c>
      <c r="C780" s="107">
        <v>15878</v>
      </c>
      <c r="D780" s="107">
        <v>41885</v>
      </c>
      <c r="E780" s="107">
        <v>41894</v>
      </c>
      <c r="F780" s="108">
        <v>41911</v>
      </c>
      <c r="G780" s="109">
        <v>12000</v>
      </c>
      <c r="H780" s="109">
        <v>8.67</v>
      </c>
      <c r="I780" s="109">
        <v>0</v>
      </c>
      <c r="J780" s="109">
        <f t="shared" si="12"/>
        <v>12008.67</v>
      </c>
    </row>
    <row r="781" spans="1:10" s="102" customFormat="1" ht="18" customHeight="1" x14ac:dyDescent="0.2">
      <c r="A781" s="106" t="s">
        <v>31</v>
      </c>
      <c r="B781" s="106" t="s">
        <v>17</v>
      </c>
      <c r="C781" s="107">
        <v>19471</v>
      </c>
      <c r="D781" s="107">
        <v>41640</v>
      </c>
      <c r="E781" s="107">
        <v>41645</v>
      </c>
      <c r="F781" s="108">
        <v>41662</v>
      </c>
      <c r="G781" s="109">
        <v>45000</v>
      </c>
      <c r="H781" s="109">
        <v>27.5</v>
      </c>
      <c r="I781" s="109">
        <v>0</v>
      </c>
      <c r="J781" s="109">
        <f t="shared" si="12"/>
        <v>45027.5</v>
      </c>
    </row>
    <row r="782" spans="1:10" s="102" customFormat="1" ht="18" customHeight="1" x14ac:dyDescent="0.2">
      <c r="A782" s="106" t="s">
        <v>33</v>
      </c>
      <c r="B782" s="106" t="s">
        <v>17</v>
      </c>
      <c r="C782" s="107">
        <v>19471</v>
      </c>
      <c r="D782" s="107">
        <v>41640</v>
      </c>
      <c r="E782" s="107">
        <v>41645</v>
      </c>
      <c r="F782" s="108">
        <v>41662</v>
      </c>
      <c r="G782" s="109">
        <v>45000</v>
      </c>
      <c r="H782" s="109">
        <v>27.5</v>
      </c>
      <c r="I782" s="109">
        <v>0</v>
      </c>
      <c r="J782" s="109">
        <f t="shared" si="12"/>
        <v>45027.5</v>
      </c>
    </row>
    <row r="783" spans="1:10" s="102" customFormat="1" ht="18" customHeight="1" x14ac:dyDescent="0.2">
      <c r="A783" s="106" t="s">
        <v>43</v>
      </c>
      <c r="B783" s="106" t="s">
        <v>13</v>
      </c>
      <c r="C783" s="107">
        <v>8870</v>
      </c>
      <c r="D783" s="107">
        <v>43229</v>
      </c>
      <c r="E783" s="107">
        <v>43263</v>
      </c>
      <c r="F783" s="108">
        <v>43273</v>
      </c>
      <c r="G783" s="109">
        <v>7500</v>
      </c>
      <c r="H783" s="109">
        <v>9.0399999999999991</v>
      </c>
      <c r="I783" s="109">
        <v>0</v>
      </c>
      <c r="J783" s="109">
        <f t="shared" si="12"/>
        <v>7509.04</v>
      </c>
    </row>
    <row r="784" spans="1:10" s="102" customFormat="1" ht="18" customHeight="1" x14ac:dyDescent="0.2">
      <c r="A784" s="106" t="s">
        <v>43</v>
      </c>
      <c r="B784" s="106" t="s">
        <v>17</v>
      </c>
      <c r="C784" s="107">
        <v>12301</v>
      </c>
      <c r="D784" s="107">
        <v>42127</v>
      </c>
      <c r="E784" s="107">
        <v>42137</v>
      </c>
      <c r="F784" s="108">
        <v>42157</v>
      </c>
      <c r="G784" s="109">
        <v>2000</v>
      </c>
      <c r="H784" s="109">
        <v>1.67</v>
      </c>
      <c r="I784" s="109">
        <v>0</v>
      </c>
      <c r="J784" s="109">
        <f t="shared" si="12"/>
        <v>2001.67</v>
      </c>
    </row>
    <row r="785" spans="1:10" s="102" customFormat="1" ht="18" customHeight="1" x14ac:dyDescent="0.2">
      <c r="A785" s="106" t="s">
        <v>43</v>
      </c>
      <c r="B785" s="106" t="s">
        <v>13</v>
      </c>
      <c r="C785" s="107">
        <v>9659</v>
      </c>
      <c r="D785" s="107">
        <v>42051</v>
      </c>
      <c r="E785" s="107">
        <v>42065</v>
      </c>
      <c r="F785" s="108">
        <v>42089</v>
      </c>
      <c r="G785" s="109">
        <v>13500</v>
      </c>
      <c r="H785" s="109">
        <v>14.25</v>
      </c>
      <c r="I785" s="109">
        <v>0</v>
      </c>
      <c r="J785" s="109">
        <f t="shared" si="12"/>
        <v>13514.25</v>
      </c>
    </row>
    <row r="786" spans="1:10" s="102" customFormat="1" ht="18" customHeight="1" x14ac:dyDescent="0.2">
      <c r="A786" s="106" t="s">
        <v>43</v>
      </c>
      <c r="B786" s="106" t="s">
        <v>17</v>
      </c>
      <c r="C786" s="107">
        <v>5369</v>
      </c>
      <c r="D786" s="107">
        <v>41898</v>
      </c>
      <c r="E786" s="107">
        <v>41904</v>
      </c>
      <c r="F786" s="108">
        <v>41936</v>
      </c>
      <c r="G786" s="109">
        <v>3500</v>
      </c>
      <c r="H786" s="109">
        <v>3.7</v>
      </c>
      <c r="I786" s="109">
        <v>0</v>
      </c>
      <c r="J786" s="109">
        <f t="shared" si="12"/>
        <v>3503.7</v>
      </c>
    </row>
    <row r="787" spans="1:10" s="102" customFormat="1" ht="18" customHeight="1" x14ac:dyDescent="0.2">
      <c r="A787" s="106" t="s">
        <v>43</v>
      </c>
      <c r="B787" s="106" t="s">
        <v>13</v>
      </c>
      <c r="C787" s="107">
        <v>11751</v>
      </c>
      <c r="D787" s="107">
        <v>41742</v>
      </c>
      <c r="E787" s="107">
        <v>41775</v>
      </c>
      <c r="F787" s="108">
        <v>41838</v>
      </c>
      <c r="G787" s="109">
        <v>7500</v>
      </c>
      <c r="H787" s="109">
        <v>20</v>
      </c>
      <c r="I787" s="109">
        <v>0</v>
      </c>
      <c r="J787" s="109">
        <f t="shared" si="12"/>
        <v>7520</v>
      </c>
    </row>
    <row r="788" spans="1:10" s="102" customFormat="1" ht="18" customHeight="1" x14ac:dyDescent="0.2">
      <c r="A788" s="106" t="s">
        <v>43</v>
      </c>
      <c r="B788" s="106" t="s">
        <v>13</v>
      </c>
      <c r="C788" s="107">
        <v>13621</v>
      </c>
      <c r="D788" s="107">
        <v>42377</v>
      </c>
      <c r="E788" s="107">
        <v>42384</v>
      </c>
      <c r="F788" s="108">
        <v>42422</v>
      </c>
      <c r="G788" s="109">
        <v>6500</v>
      </c>
      <c r="H788" s="109">
        <v>8.15</v>
      </c>
      <c r="I788" s="109">
        <v>0</v>
      </c>
      <c r="J788" s="109">
        <f t="shared" si="12"/>
        <v>6508.15</v>
      </c>
    </row>
    <row r="789" spans="1:10" s="102" customFormat="1" ht="18" customHeight="1" x14ac:dyDescent="0.2">
      <c r="A789" s="106" t="s">
        <v>43</v>
      </c>
      <c r="B789" s="106" t="s">
        <v>17</v>
      </c>
      <c r="C789" s="107">
        <v>7144</v>
      </c>
      <c r="D789" s="107">
        <v>41909</v>
      </c>
      <c r="E789" s="107">
        <v>41913</v>
      </c>
      <c r="F789" s="108">
        <v>41927</v>
      </c>
      <c r="G789" s="109">
        <v>6250</v>
      </c>
      <c r="H789" s="109">
        <v>3.13</v>
      </c>
      <c r="I789" s="109">
        <v>0</v>
      </c>
      <c r="J789" s="109">
        <f t="shared" si="12"/>
        <v>6253.13</v>
      </c>
    </row>
    <row r="790" spans="1:10" s="102" customFormat="1" ht="18" customHeight="1" x14ac:dyDescent="0.2">
      <c r="A790" s="106" t="s">
        <v>43</v>
      </c>
      <c r="B790" s="106" t="s">
        <v>17</v>
      </c>
      <c r="C790" s="107">
        <v>12800</v>
      </c>
      <c r="D790" s="107">
        <v>42803</v>
      </c>
      <c r="E790" s="107">
        <v>42807</v>
      </c>
      <c r="F790" s="108">
        <v>42817</v>
      </c>
      <c r="G790" s="109">
        <v>8750</v>
      </c>
      <c r="H790" s="109">
        <v>3.36</v>
      </c>
      <c r="I790" s="109">
        <v>0</v>
      </c>
      <c r="J790" s="109">
        <f t="shared" si="12"/>
        <v>8753.36</v>
      </c>
    </row>
    <row r="791" spans="1:10" s="102" customFormat="1" ht="18" customHeight="1" x14ac:dyDescent="0.2">
      <c r="A791" s="106" t="s">
        <v>43</v>
      </c>
      <c r="B791" s="106" t="s">
        <v>17</v>
      </c>
      <c r="C791" s="107">
        <v>9587</v>
      </c>
      <c r="D791" s="107">
        <v>42974</v>
      </c>
      <c r="E791" s="107">
        <v>43019</v>
      </c>
      <c r="F791" s="108">
        <v>43039</v>
      </c>
      <c r="G791" s="109">
        <v>9000</v>
      </c>
      <c r="H791" s="109">
        <v>16.03</v>
      </c>
      <c r="I791" s="109">
        <v>0</v>
      </c>
      <c r="J791" s="109">
        <f t="shared" si="12"/>
        <v>9016.0300000000007</v>
      </c>
    </row>
    <row r="792" spans="1:10" s="102" customFormat="1" ht="18" customHeight="1" x14ac:dyDescent="0.2">
      <c r="A792" s="106" t="s">
        <v>43</v>
      </c>
      <c r="B792" s="106" t="s">
        <v>17</v>
      </c>
      <c r="C792" s="107">
        <v>9864</v>
      </c>
      <c r="D792" s="107">
        <v>42929</v>
      </c>
      <c r="E792" s="107">
        <v>42947</v>
      </c>
      <c r="F792" s="108">
        <v>43024</v>
      </c>
      <c r="G792" s="109">
        <v>5750</v>
      </c>
      <c r="H792" s="109">
        <v>14.97</v>
      </c>
      <c r="I792" s="109">
        <v>0</v>
      </c>
      <c r="J792" s="109">
        <f t="shared" si="12"/>
        <v>5764.97</v>
      </c>
    </row>
    <row r="793" spans="1:10" s="102" customFormat="1" ht="18" customHeight="1" x14ac:dyDescent="0.2">
      <c r="A793" s="106" t="s">
        <v>43</v>
      </c>
      <c r="B793" s="106" t="s">
        <v>13</v>
      </c>
      <c r="C793" s="107">
        <v>14267</v>
      </c>
      <c r="D793" s="107">
        <v>42529</v>
      </c>
      <c r="E793" s="107">
        <v>42537</v>
      </c>
      <c r="F793" s="108">
        <v>42559</v>
      </c>
      <c r="G793" s="109">
        <v>9250</v>
      </c>
      <c r="H793" s="109">
        <v>7.6</v>
      </c>
      <c r="I793" s="109">
        <v>0</v>
      </c>
      <c r="J793" s="109">
        <f t="shared" si="12"/>
        <v>9257.6</v>
      </c>
    </row>
    <row r="794" spans="1:10" s="102" customFormat="1" ht="18" customHeight="1" x14ac:dyDescent="0.2">
      <c r="A794" s="106" t="s">
        <v>43</v>
      </c>
      <c r="B794" s="106" t="s">
        <v>17</v>
      </c>
      <c r="C794" s="107">
        <v>18849</v>
      </c>
      <c r="D794" s="107">
        <v>43185</v>
      </c>
      <c r="E794" s="107">
        <v>43199</v>
      </c>
      <c r="F794" s="108">
        <v>43220</v>
      </c>
      <c r="G794" s="109">
        <v>15500</v>
      </c>
      <c r="H794" s="109">
        <v>14.86</v>
      </c>
      <c r="I794" s="109">
        <v>0</v>
      </c>
      <c r="J794" s="109">
        <f t="shared" si="12"/>
        <v>15514.86</v>
      </c>
    </row>
    <row r="795" spans="1:10" s="102" customFormat="1" ht="18" customHeight="1" x14ac:dyDescent="0.2">
      <c r="A795" s="106" t="s">
        <v>43</v>
      </c>
      <c r="B795" s="106" t="s">
        <v>17</v>
      </c>
      <c r="C795" s="107">
        <v>14390</v>
      </c>
      <c r="D795" s="107">
        <v>42734</v>
      </c>
      <c r="E795" s="107">
        <v>42740</v>
      </c>
      <c r="F795" s="108">
        <v>42803</v>
      </c>
      <c r="G795" s="109">
        <v>14500</v>
      </c>
      <c r="H795" s="109">
        <v>21.04</v>
      </c>
      <c r="I795" s="109">
        <v>0</v>
      </c>
      <c r="J795" s="109">
        <f t="shared" si="12"/>
        <v>14521.04</v>
      </c>
    </row>
    <row r="796" spans="1:10" s="102" customFormat="1" ht="18" customHeight="1" x14ac:dyDescent="0.2">
      <c r="A796" s="106" t="s">
        <v>43</v>
      </c>
      <c r="B796" s="106" t="s">
        <v>13</v>
      </c>
      <c r="C796" s="107">
        <v>18019</v>
      </c>
      <c r="D796" s="107">
        <v>42168</v>
      </c>
      <c r="E796" s="107">
        <v>42181</v>
      </c>
      <c r="F796" s="108">
        <v>42212</v>
      </c>
      <c r="G796" s="109">
        <v>26000</v>
      </c>
      <c r="H796" s="109">
        <v>31.78</v>
      </c>
      <c r="I796" s="109">
        <v>0</v>
      </c>
      <c r="J796" s="109">
        <f t="shared" si="12"/>
        <v>26031.78</v>
      </c>
    </row>
    <row r="797" spans="1:10" s="102" customFormat="1" ht="18" customHeight="1" x14ac:dyDescent="0.2">
      <c r="A797" s="106" t="s">
        <v>43</v>
      </c>
      <c r="B797" s="106" t="s">
        <v>13</v>
      </c>
      <c r="C797" s="107">
        <v>13796</v>
      </c>
      <c r="D797" s="107">
        <v>42746</v>
      </c>
      <c r="E797" s="107">
        <v>42769</v>
      </c>
      <c r="F797" s="108">
        <v>42807</v>
      </c>
      <c r="G797" s="109">
        <v>8000</v>
      </c>
      <c r="H797" s="109">
        <v>13.37</v>
      </c>
      <c r="I797" s="109">
        <v>0</v>
      </c>
      <c r="J797" s="109">
        <f t="shared" si="12"/>
        <v>8013.37</v>
      </c>
    </row>
    <row r="798" spans="1:10" s="102" customFormat="1" ht="18" customHeight="1" x14ac:dyDescent="0.2">
      <c r="A798" s="106" t="s">
        <v>31</v>
      </c>
      <c r="B798" s="106" t="s">
        <v>17</v>
      </c>
      <c r="C798" s="107">
        <v>31543</v>
      </c>
      <c r="D798" s="107">
        <v>43185</v>
      </c>
      <c r="E798" s="107">
        <v>43185</v>
      </c>
      <c r="F798" s="108">
        <v>43203</v>
      </c>
      <c r="G798" s="109">
        <v>47000</v>
      </c>
      <c r="H798" s="109">
        <v>0</v>
      </c>
      <c r="I798" s="109">
        <v>0</v>
      </c>
      <c r="J798" s="109">
        <f t="shared" si="12"/>
        <v>47000</v>
      </c>
    </row>
    <row r="799" spans="1:10" s="102" customFormat="1" ht="18" customHeight="1" x14ac:dyDescent="0.2">
      <c r="A799" s="106" t="s">
        <v>34</v>
      </c>
      <c r="B799" s="106" t="s">
        <v>17</v>
      </c>
      <c r="C799" s="107">
        <v>31543</v>
      </c>
      <c r="D799" s="107">
        <v>43185</v>
      </c>
      <c r="E799" s="107">
        <v>43185</v>
      </c>
      <c r="F799" s="108">
        <v>43203</v>
      </c>
      <c r="G799" s="109">
        <v>141000</v>
      </c>
      <c r="H799" s="109">
        <v>0</v>
      </c>
      <c r="I799" s="109">
        <v>0</v>
      </c>
      <c r="J799" s="109">
        <f t="shared" si="12"/>
        <v>141000</v>
      </c>
    </row>
    <row r="800" spans="1:10" s="102" customFormat="1" ht="18" customHeight="1" x14ac:dyDescent="0.2">
      <c r="A800" s="106" t="s">
        <v>43</v>
      </c>
      <c r="B800" s="106" t="s">
        <v>13</v>
      </c>
      <c r="C800" s="107">
        <v>11442</v>
      </c>
      <c r="D800" s="107">
        <v>43076</v>
      </c>
      <c r="E800" s="107">
        <v>43083</v>
      </c>
      <c r="F800" s="108">
        <v>43136</v>
      </c>
      <c r="G800" s="109">
        <v>17750</v>
      </c>
      <c r="H800" s="109">
        <v>29.18</v>
      </c>
      <c r="I800" s="109">
        <v>0</v>
      </c>
      <c r="J800" s="109">
        <f t="shared" si="12"/>
        <v>17779.18</v>
      </c>
    </row>
    <row r="801" spans="1:10" s="102" customFormat="1" ht="18" customHeight="1" x14ac:dyDescent="0.2">
      <c r="A801" s="106" t="s">
        <v>43</v>
      </c>
      <c r="B801" s="106" t="s">
        <v>13</v>
      </c>
      <c r="C801" s="107">
        <v>17113</v>
      </c>
      <c r="D801" s="107">
        <v>41739</v>
      </c>
      <c r="E801" s="107">
        <v>41754</v>
      </c>
      <c r="F801" s="108">
        <v>41789</v>
      </c>
      <c r="G801" s="109">
        <v>17250</v>
      </c>
      <c r="H801" s="109">
        <v>23.96</v>
      </c>
      <c r="I801" s="109">
        <v>0</v>
      </c>
      <c r="J801" s="109">
        <f t="shared" si="12"/>
        <v>17273.96</v>
      </c>
    </row>
    <row r="802" spans="1:10" s="102" customFormat="1" ht="18" customHeight="1" x14ac:dyDescent="0.2">
      <c r="A802" s="106" t="s">
        <v>43</v>
      </c>
      <c r="B802" s="106" t="s">
        <v>17</v>
      </c>
      <c r="C802" s="107">
        <v>11184</v>
      </c>
      <c r="D802" s="107">
        <v>42267</v>
      </c>
      <c r="E802" s="107">
        <v>42283</v>
      </c>
      <c r="F802" s="108">
        <v>42297</v>
      </c>
      <c r="G802" s="109">
        <v>7250</v>
      </c>
      <c r="H802" s="109">
        <v>6.04</v>
      </c>
      <c r="I802" s="109">
        <v>0</v>
      </c>
      <c r="J802" s="109">
        <f t="shared" si="12"/>
        <v>7256.04</v>
      </c>
    </row>
    <row r="803" spans="1:10" s="102" customFormat="1" ht="18" customHeight="1" x14ac:dyDescent="0.2">
      <c r="A803" s="106" t="s">
        <v>43</v>
      </c>
      <c r="B803" s="106" t="s">
        <v>13</v>
      </c>
      <c r="C803" s="107">
        <v>9860</v>
      </c>
      <c r="D803" s="107">
        <v>42363</v>
      </c>
      <c r="E803" s="107">
        <v>42368</v>
      </c>
      <c r="F803" s="108">
        <v>42389</v>
      </c>
      <c r="G803" s="109">
        <v>7500</v>
      </c>
      <c r="H803" s="109">
        <v>5.43</v>
      </c>
      <c r="I803" s="109">
        <v>0</v>
      </c>
      <c r="J803" s="109">
        <f t="shared" si="12"/>
        <v>7505.43</v>
      </c>
    </row>
    <row r="804" spans="1:10" s="102" customFormat="1" ht="18" customHeight="1" x14ac:dyDescent="0.2">
      <c r="A804" s="106" t="s">
        <v>43</v>
      </c>
      <c r="B804" s="106" t="s">
        <v>13</v>
      </c>
      <c r="C804" s="107">
        <v>9739</v>
      </c>
      <c r="D804" s="107">
        <v>43439</v>
      </c>
      <c r="E804" s="107">
        <v>43440</v>
      </c>
      <c r="F804" s="108">
        <v>43454</v>
      </c>
      <c r="G804" s="109">
        <v>6250</v>
      </c>
      <c r="H804" s="109">
        <v>2.57</v>
      </c>
      <c r="I804" s="109">
        <v>0</v>
      </c>
      <c r="J804" s="109">
        <f t="shared" si="12"/>
        <v>6252.57</v>
      </c>
    </row>
    <row r="805" spans="1:10" s="102" customFormat="1" ht="18" customHeight="1" x14ac:dyDescent="0.2">
      <c r="A805" s="106" t="s">
        <v>43</v>
      </c>
      <c r="B805" s="106" t="s">
        <v>13</v>
      </c>
      <c r="C805" s="107">
        <v>13251</v>
      </c>
      <c r="D805" s="107">
        <v>43081</v>
      </c>
      <c r="E805" s="107">
        <v>43118</v>
      </c>
      <c r="F805" s="108">
        <v>43153</v>
      </c>
      <c r="G805" s="109">
        <v>11000</v>
      </c>
      <c r="H805" s="109">
        <v>21.7</v>
      </c>
      <c r="I805" s="109">
        <v>0</v>
      </c>
      <c r="J805" s="109">
        <f t="shared" si="12"/>
        <v>11021.7</v>
      </c>
    </row>
    <row r="806" spans="1:10" s="102" customFormat="1" ht="18" customHeight="1" x14ac:dyDescent="0.2">
      <c r="A806" s="106" t="s">
        <v>43</v>
      </c>
      <c r="B806" s="106" t="s">
        <v>17</v>
      </c>
      <c r="C806" s="107">
        <v>10120</v>
      </c>
      <c r="D806" s="107">
        <v>42307</v>
      </c>
      <c r="E806" s="107">
        <v>42313</v>
      </c>
      <c r="F806" s="108">
        <v>42359</v>
      </c>
      <c r="G806" s="109">
        <v>4000</v>
      </c>
      <c r="H806" s="109">
        <v>5.78</v>
      </c>
      <c r="I806" s="109">
        <v>0</v>
      </c>
      <c r="J806" s="109">
        <f t="shared" si="12"/>
        <v>4005.78</v>
      </c>
    </row>
    <row r="807" spans="1:10" s="102" customFormat="1" ht="18" customHeight="1" x14ac:dyDescent="0.2">
      <c r="A807" s="106" t="s">
        <v>43</v>
      </c>
      <c r="B807" s="106" t="s">
        <v>13</v>
      </c>
      <c r="C807" s="107">
        <v>10141</v>
      </c>
      <c r="D807" s="107">
        <v>41755</v>
      </c>
      <c r="E807" s="107">
        <v>41759</v>
      </c>
      <c r="F807" s="108">
        <v>41780</v>
      </c>
      <c r="G807" s="109">
        <v>18000</v>
      </c>
      <c r="H807" s="109">
        <v>12.5</v>
      </c>
      <c r="I807" s="109">
        <v>0</v>
      </c>
      <c r="J807" s="109">
        <f t="shared" si="12"/>
        <v>18012.5</v>
      </c>
    </row>
    <row r="808" spans="1:10" s="102" customFormat="1" ht="18" customHeight="1" x14ac:dyDescent="0.2">
      <c r="A808" s="106" t="s">
        <v>31</v>
      </c>
      <c r="B808" s="106" t="s">
        <v>13</v>
      </c>
      <c r="C808" s="107">
        <v>21984</v>
      </c>
      <c r="D808" s="107">
        <v>41710</v>
      </c>
      <c r="E808" s="107">
        <v>41711</v>
      </c>
      <c r="F808" s="108">
        <v>41731</v>
      </c>
      <c r="G808" s="109">
        <v>104000</v>
      </c>
      <c r="H808" s="109">
        <v>60.67</v>
      </c>
      <c r="I808" s="109">
        <v>0</v>
      </c>
      <c r="J808" s="109">
        <f t="shared" si="12"/>
        <v>104060.67</v>
      </c>
    </row>
    <row r="809" spans="1:10" s="102" customFormat="1" ht="18" customHeight="1" x14ac:dyDescent="0.2">
      <c r="A809" s="106" t="s">
        <v>33</v>
      </c>
      <c r="B809" s="106" t="s">
        <v>13</v>
      </c>
      <c r="C809" s="107">
        <v>21984</v>
      </c>
      <c r="D809" s="107">
        <v>41710</v>
      </c>
      <c r="E809" s="107">
        <v>41711</v>
      </c>
      <c r="F809" s="108">
        <v>41731</v>
      </c>
      <c r="G809" s="109">
        <v>104000</v>
      </c>
      <c r="H809" s="109">
        <v>60.67</v>
      </c>
      <c r="I809" s="109">
        <v>0</v>
      </c>
      <c r="J809" s="109">
        <f t="shared" si="12"/>
        <v>104060.67</v>
      </c>
    </row>
    <row r="810" spans="1:10" s="102" customFormat="1" ht="18" customHeight="1" x14ac:dyDescent="0.2">
      <c r="A810" s="106" t="s">
        <v>43</v>
      </c>
      <c r="B810" s="106" t="s">
        <v>13</v>
      </c>
      <c r="C810" s="107">
        <v>13058</v>
      </c>
      <c r="D810" s="107">
        <v>42815</v>
      </c>
      <c r="E810" s="107">
        <v>42825</v>
      </c>
      <c r="F810" s="108">
        <v>42835</v>
      </c>
      <c r="G810" s="109">
        <v>7250</v>
      </c>
      <c r="H810" s="109">
        <v>3.97</v>
      </c>
      <c r="I810" s="109">
        <v>0</v>
      </c>
      <c r="J810" s="109">
        <f t="shared" si="12"/>
        <v>7253.97</v>
      </c>
    </row>
    <row r="811" spans="1:10" s="102" customFormat="1" ht="18" customHeight="1" x14ac:dyDescent="0.2">
      <c r="A811" s="106" t="s">
        <v>43</v>
      </c>
      <c r="B811" s="106" t="s">
        <v>13</v>
      </c>
      <c r="C811" s="107">
        <v>18213</v>
      </c>
      <c r="D811" s="107">
        <v>42295</v>
      </c>
      <c r="E811" s="107">
        <v>42298</v>
      </c>
      <c r="F811" s="108">
        <v>42317</v>
      </c>
      <c r="G811" s="109">
        <v>33000</v>
      </c>
      <c r="H811" s="109">
        <v>20.170000000000002</v>
      </c>
      <c r="I811" s="109">
        <v>0</v>
      </c>
      <c r="J811" s="109">
        <f t="shared" si="12"/>
        <v>33020.17</v>
      </c>
    </row>
    <row r="812" spans="1:10" s="102" customFormat="1" ht="18" customHeight="1" x14ac:dyDescent="0.2">
      <c r="A812" s="106" t="s">
        <v>43</v>
      </c>
      <c r="B812" s="106" t="s">
        <v>13</v>
      </c>
      <c r="C812" s="107">
        <v>17654</v>
      </c>
      <c r="D812" s="107">
        <v>42839</v>
      </c>
      <c r="E812" s="107">
        <v>42845</v>
      </c>
      <c r="F812" s="108">
        <v>42864</v>
      </c>
      <c r="G812" s="109">
        <v>28500</v>
      </c>
      <c r="H812" s="109">
        <v>117.12</v>
      </c>
      <c r="I812" s="109">
        <v>0</v>
      </c>
      <c r="J812" s="109">
        <f t="shared" si="12"/>
        <v>28617.119999999999</v>
      </c>
    </row>
    <row r="813" spans="1:10" s="102" customFormat="1" ht="18" customHeight="1" x14ac:dyDescent="0.2">
      <c r="A813" s="106" t="s">
        <v>43</v>
      </c>
      <c r="B813" s="106" t="s">
        <v>13</v>
      </c>
      <c r="C813" s="107">
        <v>16832</v>
      </c>
      <c r="D813" s="107">
        <v>43237</v>
      </c>
      <c r="E813" s="107">
        <v>43238</v>
      </c>
      <c r="F813" s="108">
        <v>43252</v>
      </c>
      <c r="G813" s="109">
        <v>14500</v>
      </c>
      <c r="H813" s="109">
        <v>5.96</v>
      </c>
      <c r="I813" s="109">
        <v>0</v>
      </c>
      <c r="J813" s="109">
        <f t="shared" si="12"/>
        <v>14505.96</v>
      </c>
    </row>
    <row r="814" spans="1:10" s="102" customFormat="1" ht="18" customHeight="1" x14ac:dyDescent="0.2">
      <c r="A814" s="106" t="s">
        <v>43</v>
      </c>
      <c r="B814" s="106" t="s">
        <v>13</v>
      </c>
      <c r="C814" s="107">
        <v>12406</v>
      </c>
      <c r="D814" s="107">
        <v>42117</v>
      </c>
      <c r="E814" s="107">
        <v>42132</v>
      </c>
      <c r="F814" s="108">
        <v>42157</v>
      </c>
      <c r="G814" s="109">
        <v>15500</v>
      </c>
      <c r="H814" s="109">
        <v>17.22</v>
      </c>
      <c r="I814" s="109">
        <v>0</v>
      </c>
      <c r="J814" s="109">
        <f t="shared" si="12"/>
        <v>15517.22</v>
      </c>
    </row>
    <row r="815" spans="1:10" s="102" customFormat="1" ht="18" customHeight="1" x14ac:dyDescent="0.2">
      <c r="A815" s="106" t="s">
        <v>37</v>
      </c>
      <c r="B815" s="106" t="s">
        <v>13</v>
      </c>
      <c r="C815" s="107">
        <v>19768</v>
      </c>
      <c r="D815" s="107">
        <v>43220</v>
      </c>
      <c r="E815" s="107">
        <v>43245</v>
      </c>
      <c r="F815" s="108">
        <v>43357</v>
      </c>
      <c r="G815" s="109">
        <v>20000</v>
      </c>
      <c r="H815" s="109">
        <f>10.41+10.41</f>
        <v>20.82</v>
      </c>
      <c r="I815" s="109">
        <v>0</v>
      </c>
      <c r="J815" s="109">
        <f t="shared" si="12"/>
        <v>20020.82</v>
      </c>
    </row>
    <row r="816" spans="1:10" s="102" customFormat="1" ht="18" customHeight="1" x14ac:dyDescent="0.2">
      <c r="A816" s="106" t="s">
        <v>43</v>
      </c>
      <c r="B816" s="106" t="s">
        <v>13</v>
      </c>
      <c r="C816" s="107">
        <v>15420</v>
      </c>
      <c r="D816" s="107">
        <v>41950</v>
      </c>
      <c r="E816" s="107">
        <v>41954</v>
      </c>
      <c r="F816" s="108">
        <v>41969</v>
      </c>
      <c r="G816" s="109">
        <v>9250</v>
      </c>
      <c r="H816" s="109">
        <v>4.88</v>
      </c>
      <c r="I816" s="109">
        <v>0</v>
      </c>
      <c r="J816" s="109">
        <f t="shared" si="12"/>
        <v>9254.8799999999992</v>
      </c>
    </row>
    <row r="817" spans="1:10" s="102" customFormat="1" ht="18" customHeight="1" x14ac:dyDescent="0.2">
      <c r="A817" s="106" t="s">
        <v>43</v>
      </c>
      <c r="B817" s="106" t="s">
        <v>13</v>
      </c>
      <c r="C817" s="107">
        <v>12034</v>
      </c>
      <c r="D817" s="107">
        <v>41803</v>
      </c>
      <c r="E817" s="107">
        <v>41817</v>
      </c>
      <c r="F817" s="108">
        <v>41830</v>
      </c>
      <c r="G817" s="109">
        <v>12750</v>
      </c>
      <c r="H817" s="109">
        <v>9.56</v>
      </c>
      <c r="I817" s="109">
        <v>0</v>
      </c>
      <c r="J817" s="109">
        <f t="shared" si="12"/>
        <v>12759.56</v>
      </c>
    </row>
    <row r="818" spans="1:10" s="102" customFormat="1" ht="18" customHeight="1" x14ac:dyDescent="0.2">
      <c r="A818" s="106" t="s">
        <v>37</v>
      </c>
      <c r="B818" s="106" t="s">
        <v>13</v>
      </c>
      <c r="C818" s="107">
        <v>12034</v>
      </c>
      <c r="D818" s="107">
        <v>41803</v>
      </c>
      <c r="E818" s="107">
        <v>41821</v>
      </c>
      <c r="F818" s="108">
        <v>41830</v>
      </c>
      <c r="G818" s="109">
        <v>20000</v>
      </c>
      <c r="H818" s="109">
        <v>15</v>
      </c>
      <c r="I818" s="109">
        <v>0</v>
      </c>
      <c r="J818" s="109">
        <f t="shared" si="12"/>
        <v>20015</v>
      </c>
    </row>
    <row r="819" spans="1:10" s="102" customFormat="1" ht="18" customHeight="1" x14ac:dyDescent="0.2">
      <c r="A819" s="106" t="s">
        <v>37</v>
      </c>
      <c r="B819" s="106" t="s">
        <v>17</v>
      </c>
      <c r="C819" s="107">
        <v>23429</v>
      </c>
      <c r="D819" s="107">
        <v>41847</v>
      </c>
      <c r="E819" s="107">
        <v>41865</v>
      </c>
      <c r="F819" s="108">
        <v>41872</v>
      </c>
      <c r="G819" s="109">
        <v>20000</v>
      </c>
      <c r="H819" s="109">
        <f>6.94+6.94</f>
        <v>13.88</v>
      </c>
      <c r="I819" s="109">
        <v>0</v>
      </c>
      <c r="J819" s="109">
        <f t="shared" si="12"/>
        <v>20013.88</v>
      </c>
    </row>
    <row r="820" spans="1:10" s="102" customFormat="1" ht="18" customHeight="1" x14ac:dyDescent="0.2">
      <c r="A820" s="106" t="s">
        <v>37</v>
      </c>
      <c r="B820" s="106" t="s">
        <v>13</v>
      </c>
      <c r="C820" s="107">
        <v>17474</v>
      </c>
      <c r="D820" s="107">
        <v>42037</v>
      </c>
      <c r="E820" s="107">
        <v>42072</v>
      </c>
      <c r="F820" s="108">
        <v>42081</v>
      </c>
      <c r="G820" s="109">
        <v>20000</v>
      </c>
      <c r="H820" s="109">
        <v>24.44</v>
      </c>
      <c r="I820" s="109">
        <v>0</v>
      </c>
      <c r="J820" s="109">
        <f t="shared" si="12"/>
        <v>20024.439999999999</v>
      </c>
    </row>
    <row r="821" spans="1:10" s="102" customFormat="1" ht="18" customHeight="1" x14ac:dyDescent="0.2">
      <c r="A821" s="106" t="s">
        <v>43</v>
      </c>
      <c r="B821" s="106" t="s">
        <v>13</v>
      </c>
      <c r="C821" s="107">
        <v>14167</v>
      </c>
      <c r="D821" s="107">
        <v>42990</v>
      </c>
      <c r="E821" s="107">
        <v>43010</v>
      </c>
      <c r="F821" s="108">
        <v>43035</v>
      </c>
      <c r="G821" s="109">
        <v>6500</v>
      </c>
      <c r="H821" s="109">
        <v>8.01</v>
      </c>
      <c r="I821" s="109">
        <v>0</v>
      </c>
      <c r="J821" s="109">
        <f t="shared" si="12"/>
        <v>6508.01</v>
      </c>
    </row>
    <row r="822" spans="1:10" s="102" customFormat="1" ht="18" customHeight="1" x14ac:dyDescent="0.2">
      <c r="A822" s="106" t="s">
        <v>43</v>
      </c>
      <c r="B822" s="106" t="s">
        <v>17</v>
      </c>
      <c r="C822" s="107">
        <v>9138</v>
      </c>
      <c r="D822" s="107">
        <v>43190</v>
      </c>
      <c r="E822" s="107">
        <v>43227</v>
      </c>
      <c r="F822" s="108">
        <v>43257</v>
      </c>
      <c r="G822" s="109">
        <v>9500</v>
      </c>
      <c r="H822" s="109">
        <v>17.440000000000001</v>
      </c>
      <c r="I822" s="109">
        <v>0</v>
      </c>
      <c r="J822" s="109">
        <f t="shared" si="12"/>
        <v>9517.44</v>
      </c>
    </row>
    <row r="823" spans="1:10" s="102" customFormat="1" ht="18" customHeight="1" x14ac:dyDescent="0.2">
      <c r="A823" s="106" t="s">
        <v>43</v>
      </c>
      <c r="B823" s="106" t="s">
        <v>17</v>
      </c>
      <c r="C823" s="107">
        <v>10894</v>
      </c>
      <c r="D823" s="107">
        <v>43204</v>
      </c>
      <c r="E823" s="107">
        <v>43207</v>
      </c>
      <c r="F823" s="108">
        <v>43220</v>
      </c>
      <c r="G823" s="109">
        <v>4250</v>
      </c>
      <c r="H823" s="109">
        <v>1.86</v>
      </c>
      <c r="I823" s="109">
        <v>0</v>
      </c>
      <c r="J823" s="109">
        <f t="shared" si="12"/>
        <v>4251.8599999999997</v>
      </c>
    </row>
    <row r="824" spans="1:10" s="102" customFormat="1" ht="18" customHeight="1" x14ac:dyDescent="0.2">
      <c r="A824" s="106" t="s">
        <v>43</v>
      </c>
      <c r="B824" s="106" t="s">
        <v>13</v>
      </c>
      <c r="C824" s="107">
        <v>12947</v>
      </c>
      <c r="D824" s="107">
        <v>43419</v>
      </c>
      <c r="E824" s="107">
        <v>43431</v>
      </c>
      <c r="F824" s="108">
        <v>43438</v>
      </c>
      <c r="G824" s="109">
        <v>6500</v>
      </c>
      <c r="H824" s="109">
        <v>3.38</v>
      </c>
      <c r="I824" s="109">
        <v>0</v>
      </c>
      <c r="J824" s="109">
        <f t="shared" si="12"/>
        <v>6503.38</v>
      </c>
    </row>
    <row r="825" spans="1:10" s="102" customFormat="1" ht="18" customHeight="1" x14ac:dyDescent="0.2">
      <c r="A825" s="106" t="s">
        <v>43</v>
      </c>
      <c r="B825" s="106" t="s">
        <v>13</v>
      </c>
      <c r="C825" s="107">
        <v>8414</v>
      </c>
      <c r="D825" s="107">
        <v>42270</v>
      </c>
      <c r="E825" s="107">
        <v>42291</v>
      </c>
      <c r="F825" s="108">
        <v>42475</v>
      </c>
      <c r="G825" s="109">
        <v>7750</v>
      </c>
      <c r="H825" s="109">
        <v>44.13</v>
      </c>
      <c r="I825" s="109">
        <v>0</v>
      </c>
      <c r="J825" s="109">
        <f t="shared" si="12"/>
        <v>7794.13</v>
      </c>
    </row>
    <row r="826" spans="1:10" s="102" customFormat="1" ht="18" customHeight="1" x14ac:dyDescent="0.2">
      <c r="A826" s="106" t="s">
        <v>43</v>
      </c>
      <c r="B826" s="106" t="s">
        <v>13</v>
      </c>
      <c r="C826" s="107">
        <v>6820</v>
      </c>
      <c r="D826" s="107">
        <v>42470</v>
      </c>
      <c r="E826" s="107">
        <v>42478</v>
      </c>
      <c r="F826" s="108">
        <v>42521</v>
      </c>
      <c r="G826" s="109">
        <v>4000</v>
      </c>
      <c r="H826" s="109">
        <v>5.58</v>
      </c>
      <c r="I826" s="109">
        <v>0</v>
      </c>
      <c r="J826" s="109">
        <f t="shared" si="12"/>
        <v>4005.58</v>
      </c>
    </row>
    <row r="827" spans="1:10" s="102" customFormat="1" ht="18" customHeight="1" x14ac:dyDescent="0.2">
      <c r="A827" s="106" t="s">
        <v>43</v>
      </c>
      <c r="B827" s="106" t="s">
        <v>17</v>
      </c>
      <c r="C827" s="107">
        <v>10577</v>
      </c>
      <c r="D827" s="107">
        <v>41783</v>
      </c>
      <c r="E827" s="107">
        <v>41800</v>
      </c>
      <c r="F827" s="108">
        <v>41862</v>
      </c>
      <c r="G827" s="109">
        <v>7250</v>
      </c>
      <c r="H827" s="109">
        <v>15.91</v>
      </c>
      <c r="I827" s="109">
        <v>0</v>
      </c>
      <c r="J827" s="109">
        <f t="shared" si="12"/>
        <v>7265.91</v>
      </c>
    </row>
    <row r="828" spans="1:10" s="102" customFormat="1" ht="18" customHeight="1" x14ac:dyDescent="0.2">
      <c r="A828" s="106" t="s">
        <v>31</v>
      </c>
      <c r="B828" s="106" t="s">
        <v>13</v>
      </c>
      <c r="C828" s="107">
        <v>20899</v>
      </c>
      <c r="D828" s="107">
        <v>42869</v>
      </c>
      <c r="E828" s="107">
        <v>42881</v>
      </c>
      <c r="F828" s="108">
        <v>43574</v>
      </c>
      <c r="G828" s="109">
        <v>27000</v>
      </c>
      <c r="H828" s="109">
        <v>27.37</v>
      </c>
      <c r="I828" s="109">
        <v>0</v>
      </c>
      <c r="J828" s="109">
        <f t="shared" si="12"/>
        <v>27027.37</v>
      </c>
    </row>
    <row r="829" spans="1:10" s="102" customFormat="1" ht="18" customHeight="1" x14ac:dyDescent="0.2">
      <c r="A829" s="106" t="s">
        <v>43</v>
      </c>
      <c r="B829" s="106" t="s">
        <v>17</v>
      </c>
      <c r="C829" s="107">
        <v>13633</v>
      </c>
      <c r="D829" s="107">
        <v>42161</v>
      </c>
      <c r="E829" s="107">
        <v>42172</v>
      </c>
      <c r="F829" s="108">
        <v>42191</v>
      </c>
      <c r="G829" s="109">
        <v>7750</v>
      </c>
      <c r="H829" s="109">
        <v>6.46</v>
      </c>
      <c r="I829" s="109">
        <v>0</v>
      </c>
      <c r="J829" s="109">
        <f t="shared" si="12"/>
        <v>7756.46</v>
      </c>
    </row>
    <row r="830" spans="1:10" s="102" customFormat="1" ht="18" customHeight="1" x14ac:dyDescent="0.2">
      <c r="A830" s="106" t="s">
        <v>43</v>
      </c>
      <c r="B830" s="106" t="s">
        <v>17</v>
      </c>
      <c r="C830" s="107">
        <v>14439</v>
      </c>
      <c r="D830" s="107">
        <v>41743</v>
      </c>
      <c r="E830" s="107">
        <v>41759</v>
      </c>
      <c r="F830" s="108">
        <v>41792</v>
      </c>
      <c r="G830" s="109">
        <v>5250</v>
      </c>
      <c r="H830" s="109">
        <v>7.14</v>
      </c>
      <c r="I830" s="109">
        <v>0</v>
      </c>
      <c r="J830" s="109">
        <f t="shared" si="12"/>
        <v>5257.14</v>
      </c>
    </row>
    <row r="831" spans="1:10" s="102" customFormat="1" ht="18" customHeight="1" x14ac:dyDescent="0.2">
      <c r="A831" s="106" t="s">
        <v>43</v>
      </c>
      <c r="B831" s="106" t="s">
        <v>17</v>
      </c>
      <c r="C831" s="107">
        <v>14263</v>
      </c>
      <c r="D831" s="107">
        <v>42315</v>
      </c>
      <c r="E831" s="107">
        <v>42332</v>
      </c>
      <c r="F831" s="108">
        <v>42342</v>
      </c>
      <c r="G831" s="109">
        <v>6500</v>
      </c>
      <c r="H831" s="109">
        <v>4.88</v>
      </c>
      <c r="I831" s="109">
        <v>0</v>
      </c>
      <c r="J831" s="109">
        <f t="shared" si="12"/>
        <v>6504.88</v>
      </c>
    </row>
    <row r="832" spans="1:10" s="102" customFormat="1" ht="18" customHeight="1" x14ac:dyDescent="0.2">
      <c r="A832" s="106" t="s">
        <v>43</v>
      </c>
      <c r="B832" s="106" t="s">
        <v>13</v>
      </c>
      <c r="C832" s="107">
        <v>13820</v>
      </c>
      <c r="D832" s="107">
        <v>41953</v>
      </c>
      <c r="E832" s="107">
        <v>41956</v>
      </c>
      <c r="F832" s="108">
        <v>41968</v>
      </c>
      <c r="G832" s="109">
        <v>9250</v>
      </c>
      <c r="H832" s="109">
        <v>3.85</v>
      </c>
      <c r="I832" s="109">
        <v>0</v>
      </c>
      <c r="J832" s="109">
        <f t="shared" si="12"/>
        <v>9253.85</v>
      </c>
    </row>
    <row r="833" spans="1:10" s="102" customFormat="1" ht="18" customHeight="1" x14ac:dyDescent="0.2">
      <c r="A833" s="106" t="s">
        <v>43</v>
      </c>
      <c r="B833" s="106" t="s">
        <v>13</v>
      </c>
      <c r="C833" s="107">
        <v>14729</v>
      </c>
      <c r="D833" s="107">
        <v>42831</v>
      </c>
      <c r="E833" s="107">
        <v>42836</v>
      </c>
      <c r="F833" s="108">
        <v>42844</v>
      </c>
      <c r="G833" s="109">
        <v>15500</v>
      </c>
      <c r="H833" s="109">
        <v>5.52</v>
      </c>
      <c r="I833" s="109">
        <v>0</v>
      </c>
      <c r="J833" s="109">
        <f t="shared" si="12"/>
        <v>15505.52</v>
      </c>
    </row>
    <row r="834" spans="1:10" s="102" customFormat="1" ht="18" customHeight="1" x14ac:dyDescent="0.2">
      <c r="A834" s="106" t="s">
        <v>43</v>
      </c>
      <c r="B834" s="106" t="s">
        <v>17</v>
      </c>
      <c r="C834" s="107">
        <v>10541</v>
      </c>
      <c r="D834" s="107">
        <v>41847</v>
      </c>
      <c r="E834" s="107">
        <v>41850</v>
      </c>
      <c r="F834" s="108">
        <v>41878</v>
      </c>
      <c r="G834" s="109">
        <v>13000</v>
      </c>
      <c r="H834" s="109">
        <v>11.19</v>
      </c>
      <c r="I834" s="109">
        <v>0</v>
      </c>
      <c r="J834" s="109">
        <f t="shared" si="12"/>
        <v>13011.19</v>
      </c>
    </row>
    <row r="835" spans="1:10" s="102" customFormat="1" ht="18" customHeight="1" x14ac:dyDescent="0.2">
      <c r="A835" s="106" t="s">
        <v>43</v>
      </c>
      <c r="B835" s="106" t="s">
        <v>17</v>
      </c>
      <c r="C835" s="107">
        <v>8555</v>
      </c>
      <c r="D835" s="107">
        <v>41714</v>
      </c>
      <c r="E835" s="107">
        <v>41745</v>
      </c>
      <c r="F835" s="108">
        <v>42041</v>
      </c>
      <c r="G835" s="109">
        <v>4250</v>
      </c>
      <c r="H835" s="109">
        <v>38.6</v>
      </c>
      <c r="I835" s="109">
        <v>0</v>
      </c>
      <c r="J835" s="109">
        <f t="shared" si="12"/>
        <v>4288.6000000000004</v>
      </c>
    </row>
    <row r="836" spans="1:10" s="102" customFormat="1" ht="18" customHeight="1" x14ac:dyDescent="0.2">
      <c r="A836" s="106" t="s">
        <v>43</v>
      </c>
      <c r="B836" s="106" t="s">
        <v>13</v>
      </c>
      <c r="C836" s="107">
        <v>14768</v>
      </c>
      <c r="D836" s="107">
        <v>41709</v>
      </c>
      <c r="E836" s="107">
        <v>41725</v>
      </c>
      <c r="F836" s="108">
        <v>41758</v>
      </c>
      <c r="G836" s="109">
        <v>12000</v>
      </c>
      <c r="H836" s="109">
        <v>16.329999999999998</v>
      </c>
      <c r="I836" s="109">
        <v>0</v>
      </c>
      <c r="J836" s="109">
        <f t="shared" si="12"/>
        <v>12016.33</v>
      </c>
    </row>
    <row r="837" spans="1:10" s="102" customFormat="1" ht="18" customHeight="1" x14ac:dyDescent="0.2">
      <c r="A837" s="106" t="s">
        <v>43</v>
      </c>
      <c r="B837" s="106" t="s">
        <v>17</v>
      </c>
      <c r="C837" s="107">
        <v>13018</v>
      </c>
      <c r="D837" s="107">
        <v>42827</v>
      </c>
      <c r="E837" s="107">
        <v>42829</v>
      </c>
      <c r="F837" s="108">
        <v>42844</v>
      </c>
      <c r="G837" s="109">
        <v>6000</v>
      </c>
      <c r="H837" s="109">
        <v>2.8</v>
      </c>
      <c r="I837" s="109">
        <v>0</v>
      </c>
      <c r="J837" s="109">
        <f t="shared" si="12"/>
        <v>6002.8</v>
      </c>
    </row>
    <row r="838" spans="1:10" s="102" customFormat="1" ht="18" customHeight="1" x14ac:dyDescent="0.2">
      <c r="A838" s="106" t="s">
        <v>43</v>
      </c>
      <c r="B838" s="106" t="s">
        <v>17</v>
      </c>
      <c r="C838" s="107">
        <v>8937</v>
      </c>
      <c r="D838" s="107">
        <v>42346</v>
      </c>
      <c r="E838" s="107">
        <v>42382</v>
      </c>
      <c r="F838" s="108">
        <v>42412</v>
      </c>
      <c r="G838" s="109">
        <v>2000</v>
      </c>
      <c r="H838" s="109">
        <v>3.66</v>
      </c>
      <c r="I838" s="109">
        <v>0</v>
      </c>
      <c r="J838" s="109">
        <f t="shared" ref="J838:J901" si="13">+G838+H838+I838</f>
        <v>2003.66</v>
      </c>
    </row>
    <row r="839" spans="1:10" s="102" customFormat="1" ht="18" customHeight="1" x14ac:dyDescent="0.2">
      <c r="A839" s="106" t="s">
        <v>43</v>
      </c>
      <c r="B839" s="106" t="s">
        <v>17</v>
      </c>
      <c r="C839" s="107">
        <v>12819</v>
      </c>
      <c r="D839" s="107">
        <v>42437</v>
      </c>
      <c r="E839" s="107">
        <v>42466</v>
      </c>
      <c r="F839" s="108">
        <v>42521</v>
      </c>
      <c r="G839" s="109">
        <v>3000</v>
      </c>
      <c r="H839" s="109">
        <v>6.9</v>
      </c>
      <c r="I839" s="109">
        <v>0</v>
      </c>
      <c r="J839" s="109">
        <f t="shared" si="13"/>
        <v>3006.9</v>
      </c>
    </row>
    <row r="840" spans="1:10" s="102" customFormat="1" ht="18" customHeight="1" x14ac:dyDescent="0.2">
      <c r="A840" s="106" t="s">
        <v>43</v>
      </c>
      <c r="B840" s="106" t="s">
        <v>13</v>
      </c>
      <c r="C840" s="107">
        <v>9838</v>
      </c>
      <c r="D840" s="107">
        <v>42967</v>
      </c>
      <c r="E840" s="107">
        <v>42990</v>
      </c>
      <c r="F840" s="108">
        <v>43013</v>
      </c>
      <c r="G840" s="109">
        <v>5000</v>
      </c>
      <c r="H840" s="109">
        <v>6.3</v>
      </c>
      <c r="I840" s="109">
        <v>0</v>
      </c>
      <c r="J840" s="109">
        <f t="shared" si="13"/>
        <v>5006.3</v>
      </c>
    </row>
    <row r="841" spans="1:10" s="102" customFormat="1" ht="18" customHeight="1" x14ac:dyDescent="0.2">
      <c r="A841" s="106" t="s">
        <v>43</v>
      </c>
      <c r="B841" s="106" t="s">
        <v>13</v>
      </c>
      <c r="C841" s="107">
        <v>11526</v>
      </c>
      <c r="D841" s="107">
        <v>41758</v>
      </c>
      <c r="E841" s="107">
        <v>41766</v>
      </c>
      <c r="F841" s="108">
        <v>41792</v>
      </c>
      <c r="G841" s="109">
        <v>8000</v>
      </c>
      <c r="H841" s="109">
        <v>7.56</v>
      </c>
      <c r="I841" s="109">
        <v>0</v>
      </c>
      <c r="J841" s="109">
        <f t="shared" si="13"/>
        <v>8007.56</v>
      </c>
    </row>
    <row r="842" spans="1:10" s="102" customFormat="1" ht="18" customHeight="1" x14ac:dyDescent="0.2">
      <c r="A842" s="106" t="s">
        <v>43</v>
      </c>
      <c r="B842" s="106" t="s">
        <v>17</v>
      </c>
      <c r="C842" s="107">
        <v>9809</v>
      </c>
      <c r="D842" s="107">
        <v>42773</v>
      </c>
      <c r="E842" s="107">
        <v>42783</v>
      </c>
      <c r="F842" s="108">
        <v>42893</v>
      </c>
      <c r="G842" s="109">
        <v>4250</v>
      </c>
      <c r="H842" s="109">
        <v>12.33</v>
      </c>
      <c r="I842" s="109">
        <v>0</v>
      </c>
      <c r="J842" s="109">
        <f t="shared" si="13"/>
        <v>4262.33</v>
      </c>
    </row>
    <row r="843" spans="1:10" s="102" customFormat="1" ht="18" customHeight="1" x14ac:dyDescent="0.2">
      <c r="A843" s="106" t="s">
        <v>37</v>
      </c>
      <c r="B843" s="106" t="s">
        <v>13</v>
      </c>
      <c r="C843" s="107">
        <v>15919</v>
      </c>
      <c r="D843" s="107">
        <v>41668</v>
      </c>
      <c r="E843" s="107">
        <v>41688</v>
      </c>
      <c r="F843" s="108">
        <v>41688</v>
      </c>
      <c r="G843" s="109">
        <v>10000</v>
      </c>
      <c r="H843" s="109">
        <v>5.56</v>
      </c>
      <c r="I843" s="109">
        <v>0</v>
      </c>
      <c r="J843" s="109">
        <f t="shared" si="13"/>
        <v>10005.56</v>
      </c>
    </row>
    <row r="844" spans="1:10" s="102" customFormat="1" ht="18" customHeight="1" x14ac:dyDescent="0.2">
      <c r="A844" s="106" t="s">
        <v>31</v>
      </c>
      <c r="B844" s="106" t="s">
        <v>17</v>
      </c>
      <c r="C844" s="107">
        <v>23046</v>
      </c>
      <c r="D844" s="107">
        <v>42278</v>
      </c>
      <c r="E844" s="107">
        <v>42282</v>
      </c>
      <c r="F844" s="108">
        <v>42311</v>
      </c>
      <c r="G844" s="109">
        <v>14000</v>
      </c>
      <c r="H844" s="109">
        <v>12.83</v>
      </c>
      <c r="I844" s="109">
        <v>0</v>
      </c>
      <c r="J844" s="109">
        <f t="shared" si="13"/>
        <v>14012.83</v>
      </c>
    </row>
    <row r="845" spans="1:10" s="102" customFormat="1" ht="18" customHeight="1" x14ac:dyDescent="0.2">
      <c r="A845" s="106" t="s">
        <v>43</v>
      </c>
      <c r="B845" s="106" t="s">
        <v>17</v>
      </c>
      <c r="C845" s="107">
        <v>9241</v>
      </c>
      <c r="D845" s="107">
        <v>43175</v>
      </c>
      <c r="E845" s="107">
        <v>43185</v>
      </c>
      <c r="F845" s="108"/>
      <c r="G845" s="109">
        <v>0</v>
      </c>
      <c r="H845" s="109">
        <v>0</v>
      </c>
      <c r="I845" s="109">
        <v>4750</v>
      </c>
      <c r="J845" s="109">
        <f t="shared" si="13"/>
        <v>4750</v>
      </c>
    </row>
    <row r="846" spans="1:10" s="102" customFormat="1" ht="18" customHeight="1" x14ac:dyDescent="0.2">
      <c r="A846" s="106" t="s">
        <v>43</v>
      </c>
      <c r="B846" s="106" t="s">
        <v>17</v>
      </c>
      <c r="C846" s="107">
        <v>9694</v>
      </c>
      <c r="D846" s="107">
        <v>43059</v>
      </c>
      <c r="E846" s="107">
        <v>43074</v>
      </c>
      <c r="F846" s="108">
        <v>43108</v>
      </c>
      <c r="G846" s="109">
        <v>4000</v>
      </c>
      <c r="H846" s="109">
        <v>5.36</v>
      </c>
      <c r="I846" s="109">
        <v>0</v>
      </c>
      <c r="J846" s="109">
        <f t="shared" si="13"/>
        <v>4005.36</v>
      </c>
    </row>
    <row r="847" spans="1:10" s="102" customFormat="1" ht="18" customHeight="1" x14ac:dyDescent="0.2">
      <c r="A847" s="106" t="s">
        <v>43</v>
      </c>
      <c r="B847" s="106" t="s">
        <v>13</v>
      </c>
      <c r="C847" s="107">
        <v>19083</v>
      </c>
      <c r="D847" s="107">
        <v>43248</v>
      </c>
      <c r="E847" s="107">
        <v>43256</v>
      </c>
      <c r="F847" s="108">
        <v>43266</v>
      </c>
      <c r="G847" s="109">
        <v>32000</v>
      </c>
      <c r="H847" s="109">
        <v>15.78</v>
      </c>
      <c r="I847" s="109">
        <v>0</v>
      </c>
      <c r="J847" s="109">
        <f t="shared" si="13"/>
        <v>32015.78</v>
      </c>
    </row>
    <row r="848" spans="1:10" s="102" customFormat="1" ht="18" customHeight="1" x14ac:dyDescent="0.2">
      <c r="A848" s="106" t="s">
        <v>43</v>
      </c>
      <c r="B848" s="106" t="s">
        <v>17</v>
      </c>
      <c r="C848" s="107">
        <v>16870</v>
      </c>
      <c r="D848" s="107">
        <v>43035</v>
      </c>
      <c r="E848" s="107">
        <v>43388</v>
      </c>
      <c r="F848" s="108"/>
      <c r="G848" s="109">
        <v>0</v>
      </c>
      <c r="H848" s="109">
        <v>0</v>
      </c>
      <c r="I848" s="109">
        <v>11750</v>
      </c>
      <c r="J848" s="109">
        <f t="shared" si="13"/>
        <v>11750</v>
      </c>
    </row>
    <row r="849" spans="1:10" s="102" customFormat="1" ht="18" customHeight="1" x14ac:dyDescent="0.2">
      <c r="A849" s="106" t="s">
        <v>43</v>
      </c>
      <c r="B849" s="106" t="s">
        <v>13</v>
      </c>
      <c r="C849" s="107">
        <v>15401</v>
      </c>
      <c r="D849" s="107">
        <v>43235</v>
      </c>
      <c r="E849" s="107">
        <v>43238</v>
      </c>
      <c r="F849" s="108">
        <v>43259</v>
      </c>
      <c r="G849" s="109">
        <v>65000</v>
      </c>
      <c r="H849" s="109">
        <v>42.74</v>
      </c>
      <c r="I849" s="109">
        <v>0</v>
      </c>
      <c r="J849" s="109">
        <f t="shared" si="13"/>
        <v>65042.74</v>
      </c>
    </row>
    <row r="850" spans="1:10" s="102" customFormat="1" ht="18" customHeight="1" x14ac:dyDescent="0.2">
      <c r="A850" s="106" t="s">
        <v>43</v>
      </c>
      <c r="B850" s="106" t="s">
        <v>13</v>
      </c>
      <c r="C850" s="107">
        <v>15624</v>
      </c>
      <c r="D850" s="107">
        <v>42055</v>
      </c>
      <c r="E850" s="107">
        <v>42100</v>
      </c>
      <c r="F850" s="108">
        <v>42138</v>
      </c>
      <c r="G850" s="109">
        <v>5250</v>
      </c>
      <c r="H850" s="109">
        <v>12.1</v>
      </c>
      <c r="I850" s="109">
        <v>0</v>
      </c>
      <c r="J850" s="109">
        <f t="shared" si="13"/>
        <v>5262.1</v>
      </c>
    </row>
    <row r="851" spans="1:10" s="102" customFormat="1" ht="18" customHeight="1" x14ac:dyDescent="0.2">
      <c r="A851" s="106" t="s">
        <v>43</v>
      </c>
      <c r="B851" s="106" t="s">
        <v>13</v>
      </c>
      <c r="C851" s="107">
        <v>13233</v>
      </c>
      <c r="D851" s="107">
        <v>42918</v>
      </c>
      <c r="E851" s="107">
        <v>42929</v>
      </c>
      <c r="F851" s="108">
        <v>42947</v>
      </c>
      <c r="G851" s="109">
        <v>10250</v>
      </c>
      <c r="H851" s="109">
        <v>8.14</v>
      </c>
      <c r="I851" s="109">
        <v>0</v>
      </c>
      <c r="J851" s="109">
        <f t="shared" si="13"/>
        <v>10258.14</v>
      </c>
    </row>
    <row r="852" spans="1:10" s="102" customFormat="1" ht="18" customHeight="1" x14ac:dyDescent="0.2">
      <c r="A852" s="106" t="s">
        <v>43</v>
      </c>
      <c r="B852" s="106" t="s">
        <v>13</v>
      </c>
      <c r="C852" s="107">
        <v>12165</v>
      </c>
      <c r="D852" s="107">
        <v>42818</v>
      </c>
      <c r="E852" s="107">
        <v>42824</v>
      </c>
      <c r="F852" s="108">
        <v>42831</v>
      </c>
      <c r="G852" s="109">
        <v>9500</v>
      </c>
      <c r="H852" s="109">
        <v>3.38</v>
      </c>
      <c r="I852" s="109">
        <v>0</v>
      </c>
      <c r="J852" s="109">
        <f t="shared" si="13"/>
        <v>9503.3799999999992</v>
      </c>
    </row>
    <row r="853" spans="1:10" s="102" customFormat="1" ht="18" customHeight="1" x14ac:dyDescent="0.2">
      <c r="A853" s="106" t="s">
        <v>37</v>
      </c>
      <c r="B853" s="106" t="s">
        <v>13</v>
      </c>
      <c r="C853" s="107">
        <v>14684</v>
      </c>
      <c r="D853" s="107">
        <v>42858</v>
      </c>
      <c r="E853" s="107">
        <v>42860</v>
      </c>
      <c r="F853" s="108">
        <v>42879</v>
      </c>
      <c r="G853" s="109">
        <v>20000</v>
      </c>
      <c r="H853" s="109">
        <f>5.75+5.75</f>
        <v>11.5</v>
      </c>
      <c r="I853" s="109">
        <v>0</v>
      </c>
      <c r="J853" s="109">
        <f t="shared" si="13"/>
        <v>20011.5</v>
      </c>
    </row>
    <row r="854" spans="1:10" s="102" customFormat="1" ht="18" customHeight="1" x14ac:dyDescent="0.2">
      <c r="A854" s="106" t="s">
        <v>43</v>
      </c>
      <c r="B854" s="106" t="s">
        <v>13</v>
      </c>
      <c r="C854" s="107">
        <v>20009</v>
      </c>
      <c r="D854" s="107">
        <v>42594</v>
      </c>
      <c r="E854" s="107">
        <v>42598</v>
      </c>
      <c r="F854" s="108">
        <v>42620</v>
      </c>
      <c r="G854" s="109">
        <v>71000</v>
      </c>
      <c r="H854" s="109">
        <v>50.58</v>
      </c>
      <c r="I854" s="109">
        <v>0</v>
      </c>
      <c r="J854" s="109">
        <f t="shared" si="13"/>
        <v>71050.58</v>
      </c>
    </row>
    <row r="855" spans="1:10" s="102" customFormat="1" ht="18" customHeight="1" x14ac:dyDescent="0.2">
      <c r="A855" s="106" t="s">
        <v>43</v>
      </c>
      <c r="B855" s="106" t="s">
        <v>13</v>
      </c>
      <c r="C855" s="107">
        <v>13760</v>
      </c>
      <c r="D855" s="107">
        <v>43030</v>
      </c>
      <c r="E855" s="107">
        <v>43039</v>
      </c>
      <c r="F855" s="108">
        <v>43067</v>
      </c>
      <c r="G855" s="109">
        <v>7000</v>
      </c>
      <c r="H855" s="109">
        <v>5.66</v>
      </c>
      <c r="I855" s="109">
        <v>0</v>
      </c>
      <c r="J855" s="109">
        <f t="shared" si="13"/>
        <v>7005.66</v>
      </c>
    </row>
    <row r="856" spans="1:10" s="102" customFormat="1" ht="18" customHeight="1" x14ac:dyDescent="0.2">
      <c r="A856" s="106" t="s">
        <v>43</v>
      </c>
      <c r="B856" s="106" t="s">
        <v>17</v>
      </c>
      <c r="C856" s="107">
        <v>18261</v>
      </c>
      <c r="D856" s="107">
        <v>42503</v>
      </c>
      <c r="E856" s="107">
        <v>42506</v>
      </c>
      <c r="F856" s="108">
        <v>42528</v>
      </c>
      <c r="G856" s="109">
        <v>11500</v>
      </c>
      <c r="H856" s="109">
        <v>7.88</v>
      </c>
      <c r="I856" s="109">
        <v>0</v>
      </c>
      <c r="J856" s="109">
        <f t="shared" si="13"/>
        <v>11507.88</v>
      </c>
    </row>
    <row r="857" spans="1:10" s="102" customFormat="1" ht="18" customHeight="1" x14ac:dyDescent="0.2">
      <c r="A857" s="106" t="s">
        <v>43</v>
      </c>
      <c r="B857" s="106" t="s">
        <v>17</v>
      </c>
      <c r="C857" s="107">
        <v>7945</v>
      </c>
      <c r="D857" s="107">
        <v>42362</v>
      </c>
      <c r="E857" s="107">
        <v>42375</v>
      </c>
      <c r="F857" s="108">
        <v>42426</v>
      </c>
      <c r="G857" s="109">
        <v>2500</v>
      </c>
      <c r="H857" s="109">
        <v>4.4400000000000004</v>
      </c>
      <c r="I857" s="109">
        <v>0</v>
      </c>
      <c r="J857" s="109">
        <f t="shared" si="13"/>
        <v>2504.44</v>
      </c>
    </row>
    <row r="858" spans="1:10" s="102" customFormat="1" ht="18" customHeight="1" x14ac:dyDescent="0.2">
      <c r="A858" s="106" t="s">
        <v>37</v>
      </c>
      <c r="B858" s="106" t="s">
        <v>13</v>
      </c>
      <c r="C858" s="107">
        <v>18626</v>
      </c>
      <c r="D858" s="107">
        <v>42456</v>
      </c>
      <c r="E858" s="107">
        <v>42479</v>
      </c>
      <c r="F858" s="108">
        <v>42480</v>
      </c>
      <c r="G858" s="109">
        <v>20000</v>
      </c>
      <c r="H858" s="109">
        <f>6.58+6.58</f>
        <v>13.16</v>
      </c>
      <c r="I858" s="109">
        <v>0</v>
      </c>
      <c r="J858" s="109">
        <f t="shared" si="13"/>
        <v>20013.16</v>
      </c>
    </row>
    <row r="859" spans="1:10" s="102" customFormat="1" ht="18" customHeight="1" x14ac:dyDescent="0.2">
      <c r="A859" s="106" t="s">
        <v>31</v>
      </c>
      <c r="B859" s="106" t="s">
        <v>17</v>
      </c>
      <c r="C859" s="107">
        <v>21778</v>
      </c>
      <c r="D859" s="107">
        <v>43069</v>
      </c>
      <c r="E859" s="107">
        <v>43076</v>
      </c>
      <c r="F859" s="108">
        <v>43091</v>
      </c>
      <c r="G859" s="109">
        <v>18000</v>
      </c>
      <c r="H859" s="109">
        <v>10.85</v>
      </c>
      <c r="I859" s="109">
        <v>0</v>
      </c>
      <c r="J859" s="109">
        <f t="shared" si="13"/>
        <v>18010.849999999999</v>
      </c>
    </row>
    <row r="860" spans="1:10" s="102" customFormat="1" ht="18" customHeight="1" x14ac:dyDescent="0.2">
      <c r="A860" s="106" t="s">
        <v>33</v>
      </c>
      <c r="B860" s="106" t="s">
        <v>17</v>
      </c>
      <c r="C860" s="107">
        <v>21778</v>
      </c>
      <c r="D860" s="107">
        <v>43069</v>
      </c>
      <c r="E860" s="107">
        <v>43076</v>
      </c>
      <c r="F860" s="108">
        <v>43091</v>
      </c>
      <c r="G860" s="109">
        <v>18000</v>
      </c>
      <c r="H860" s="109">
        <v>10.85</v>
      </c>
      <c r="I860" s="109">
        <v>0</v>
      </c>
      <c r="J860" s="109">
        <f t="shared" si="13"/>
        <v>18010.849999999999</v>
      </c>
    </row>
    <row r="861" spans="1:10" s="102" customFormat="1" ht="18" customHeight="1" x14ac:dyDescent="0.2">
      <c r="A861" s="106" t="s">
        <v>43</v>
      </c>
      <c r="B861" s="106" t="s">
        <v>13</v>
      </c>
      <c r="C861" s="107">
        <v>10069</v>
      </c>
      <c r="D861" s="107">
        <v>42571</v>
      </c>
      <c r="E861" s="107">
        <v>42590</v>
      </c>
      <c r="F861" s="108">
        <v>42668</v>
      </c>
      <c r="G861" s="109">
        <v>12250</v>
      </c>
      <c r="H861" s="109">
        <v>32.58</v>
      </c>
      <c r="I861" s="109">
        <v>0</v>
      </c>
      <c r="J861" s="109">
        <f t="shared" si="13"/>
        <v>12282.58</v>
      </c>
    </row>
    <row r="862" spans="1:10" s="102" customFormat="1" ht="18" customHeight="1" x14ac:dyDescent="0.2">
      <c r="A862" s="106" t="s">
        <v>43</v>
      </c>
      <c r="B862" s="106" t="s">
        <v>17</v>
      </c>
      <c r="C862" s="107">
        <v>11182</v>
      </c>
      <c r="D862" s="107">
        <v>42229</v>
      </c>
      <c r="E862" s="107">
        <v>42262</v>
      </c>
      <c r="F862" s="108">
        <v>42282</v>
      </c>
      <c r="G862" s="109">
        <v>3000</v>
      </c>
      <c r="H862" s="109">
        <v>4.42</v>
      </c>
      <c r="I862" s="109">
        <v>0</v>
      </c>
      <c r="J862" s="109">
        <f t="shared" si="13"/>
        <v>3004.42</v>
      </c>
    </row>
    <row r="863" spans="1:10" s="102" customFormat="1" ht="18" customHeight="1" x14ac:dyDescent="0.2">
      <c r="A863" s="106" t="s">
        <v>37</v>
      </c>
      <c r="B863" s="106" t="s">
        <v>13</v>
      </c>
      <c r="C863" s="107">
        <v>20091</v>
      </c>
      <c r="D863" s="107">
        <v>41786</v>
      </c>
      <c r="E863" s="107">
        <v>41800</v>
      </c>
      <c r="F863" s="108">
        <v>41801</v>
      </c>
      <c r="G863" s="109">
        <v>20000</v>
      </c>
      <c r="H863" s="109">
        <v>0</v>
      </c>
      <c r="I863" s="109">
        <v>0</v>
      </c>
      <c r="J863" s="109">
        <f t="shared" si="13"/>
        <v>20000</v>
      </c>
    </row>
    <row r="864" spans="1:10" s="102" customFormat="1" ht="18" customHeight="1" x14ac:dyDescent="0.2">
      <c r="A864" s="106" t="s">
        <v>43</v>
      </c>
      <c r="B864" s="106" t="s">
        <v>13</v>
      </c>
      <c r="C864" s="107">
        <v>11976</v>
      </c>
      <c r="D864" s="107">
        <v>43084</v>
      </c>
      <c r="E864" s="107">
        <v>43088</v>
      </c>
      <c r="F864" s="108">
        <v>43110</v>
      </c>
      <c r="G864" s="109">
        <v>6500</v>
      </c>
      <c r="H864" s="109">
        <v>3.92</v>
      </c>
      <c r="I864" s="109">
        <v>0</v>
      </c>
      <c r="J864" s="109">
        <f t="shared" si="13"/>
        <v>6503.92</v>
      </c>
    </row>
    <row r="865" spans="1:10" s="102" customFormat="1" ht="18" customHeight="1" x14ac:dyDescent="0.2">
      <c r="A865" s="106" t="s">
        <v>43</v>
      </c>
      <c r="B865" s="106" t="s">
        <v>13</v>
      </c>
      <c r="C865" s="107">
        <v>9188</v>
      </c>
      <c r="D865" s="107">
        <v>42159</v>
      </c>
      <c r="E865" s="107">
        <v>42178</v>
      </c>
      <c r="F865" s="108">
        <v>42195</v>
      </c>
      <c r="G865" s="109">
        <v>6750</v>
      </c>
      <c r="H865" s="109">
        <v>6.66</v>
      </c>
      <c r="I865" s="109">
        <v>0</v>
      </c>
      <c r="J865" s="109">
        <f t="shared" si="13"/>
        <v>6756.66</v>
      </c>
    </row>
    <row r="866" spans="1:10" s="102" customFormat="1" ht="18" customHeight="1" x14ac:dyDescent="0.2">
      <c r="A866" s="106" t="s">
        <v>43</v>
      </c>
      <c r="B866" s="106" t="s">
        <v>13</v>
      </c>
      <c r="C866" s="107">
        <v>11532</v>
      </c>
      <c r="D866" s="107">
        <v>41645</v>
      </c>
      <c r="E866" s="107">
        <v>41652</v>
      </c>
      <c r="F866" s="108">
        <v>41663</v>
      </c>
      <c r="G866" s="109">
        <v>10750</v>
      </c>
      <c r="H866" s="109">
        <v>5.38</v>
      </c>
      <c r="I866" s="109">
        <v>0</v>
      </c>
      <c r="J866" s="109">
        <f t="shared" si="13"/>
        <v>10755.38</v>
      </c>
    </row>
    <row r="867" spans="1:10" s="102" customFormat="1" ht="18" customHeight="1" x14ac:dyDescent="0.2">
      <c r="A867" s="106" t="s">
        <v>43</v>
      </c>
      <c r="B867" s="106" t="s">
        <v>13</v>
      </c>
      <c r="C867" s="107">
        <v>9904</v>
      </c>
      <c r="D867" s="107">
        <v>41984</v>
      </c>
      <c r="E867" s="107">
        <v>42019</v>
      </c>
      <c r="F867" s="108">
        <v>42082</v>
      </c>
      <c r="G867" s="109">
        <v>8250</v>
      </c>
      <c r="H867" s="109">
        <v>21.78</v>
      </c>
      <c r="I867" s="109">
        <v>0</v>
      </c>
      <c r="J867" s="109">
        <f t="shared" si="13"/>
        <v>8271.7800000000007</v>
      </c>
    </row>
    <row r="868" spans="1:10" s="102" customFormat="1" ht="18" customHeight="1" x14ac:dyDescent="0.2">
      <c r="A868" s="106" t="s">
        <v>43</v>
      </c>
      <c r="B868" s="106" t="s">
        <v>13</v>
      </c>
      <c r="C868" s="107">
        <v>14354</v>
      </c>
      <c r="D868" s="107">
        <v>43255</v>
      </c>
      <c r="E868" s="107">
        <v>43269</v>
      </c>
      <c r="F868" s="108">
        <v>43284</v>
      </c>
      <c r="G868" s="109">
        <v>2250</v>
      </c>
      <c r="H868" s="109">
        <v>1.79</v>
      </c>
      <c r="I868" s="109">
        <v>0</v>
      </c>
      <c r="J868" s="109">
        <f t="shared" si="13"/>
        <v>2251.79</v>
      </c>
    </row>
    <row r="869" spans="1:10" s="102" customFormat="1" ht="18" customHeight="1" x14ac:dyDescent="0.2">
      <c r="A869" s="106" t="s">
        <v>43</v>
      </c>
      <c r="B869" s="106" t="s">
        <v>17</v>
      </c>
      <c r="C869" s="107">
        <v>13351</v>
      </c>
      <c r="D869" s="107">
        <v>43185</v>
      </c>
      <c r="E869" s="107">
        <v>43194</v>
      </c>
      <c r="F869" s="108">
        <v>43202</v>
      </c>
      <c r="G869" s="109">
        <v>4000</v>
      </c>
      <c r="H869" s="109">
        <v>1.86</v>
      </c>
      <c r="I869" s="109">
        <v>0</v>
      </c>
      <c r="J869" s="109">
        <f t="shared" si="13"/>
        <v>4001.86</v>
      </c>
    </row>
    <row r="870" spans="1:10" s="102" customFormat="1" ht="18" customHeight="1" x14ac:dyDescent="0.2">
      <c r="A870" s="106" t="s">
        <v>43</v>
      </c>
      <c r="B870" s="106" t="s">
        <v>17</v>
      </c>
      <c r="C870" s="107">
        <v>13926</v>
      </c>
      <c r="D870" s="107">
        <v>42164</v>
      </c>
      <c r="E870" s="107">
        <v>42192</v>
      </c>
      <c r="F870" s="108">
        <v>42198</v>
      </c>
      <c r="G870" s="109">
        <v>9500</v>
      </c>
      <c r="H870" s="109">
        <v>8.9700000000000006</v>
      </c>
      <c r="I870" s="109">
        <v>0</v>
      </c>
      <c r="J870" s="109">
        <f t="shared" si="13"/>
        <v>9508.9699999999993</v>
      </c>
    </row>
    <row r="871" spans="1:10" s="102" customFormat="1" ht="18" customHeight="1" x14ac:dyDescent="0.2">
      <c r="A871" s="106" t="s">
        <v>43</v>
      </c>
      <c r="B871" s="106" t="s">
        <v>13</v>
      </c>
      <c r="C871" s="107">
        <v>19905</v>
      </c>
      <c r="D871" s="107">
        <v>42761</v>
      </c>
      <c r="E871" s="107">
        <v>42767</v>
      </c>
      <c r="F871" s="108">
        <v>42788</v>
      </c>
      <c r="G871" s="109">
        <v>70000</v>
      </c>
      <c r="H871" s="109">
        <v>51.78</v>
      </c>
      <c r="I871" s="109">
        <v>0</v>
      </c>
      <c r="J871" s="109">
        <f t="shared" si="13"/>
        <v>70051.78</v>
      </c>
    </row>
    <row r="872" spans="1:10" s="102" customFormat="1" ht="18" customHeight="1" x14ac:dyDescent="0.2">
      <c r="A872" s="106" t="s">
        <v>35</v>
      </c>
      <c r="B872" s="106" t="s">
        <v>13</v>
      </c>
      <c r="C872" s="107">
        <v>19905</v>
      </c>
      <c r="D872" s="107">
        <v>42761</v>
      </c>
      <c r="E872" s="107">
        <v>42767</v>
      </c>
      <c r="F872" s="108">
        <v>42788</v>
      </c>
      <c r="G872" s="109">
        <v>70000</v>
      </c>
      <c r="H872" s="109">
        <v>51.78</v>
      </c>
      <c r="I872" s="109">
        <v>0</v>
      </c>
      <c r="J872" s="109">
        <f t="shared" si="13"/>
        <v>70051.78</v>
      </c>
    </row>
    <row r="873" spans="1:10" s="102" customFormat="1" ht="18" customHeight="1" x14ac:dyDescent="0.2">
      <c r="A873" s="106" t="s">
        <v>43</v>
      </c>
      <c r="B873" s="106" t="s">
        <v>13</v>
      </c>
      <c r="C873" s="107">
        <v>12845</v>
      </c>
      <c r="D873" s="107">
        <v>41996</v>
      </c>
      <c r="E873" s="107">
        <v>42011</v>
      </c>
      <c r="F873" s="108">
        <v>42030</v>
      </c>
      <c r="G873" s="109">
        <v>9750</v>
      </c>
      <c r="H873" s="109">
        <v>9.2100000000000009</v>
      </c>
      <c r="I873" s="109">
        <v>0</v>
      </c>
      <c r="J873" s="109">
        <f t="shared" si="13"/>
        <v>9759.2099999999991</v>
      </c>
    </row>
    <row r="874" spans="1:10" s="102" customFormat="1" ht="18" customHeight="1" x14ac:dyDescent="0.2">
      <c r="A874" s="106" t="s">
        <v>31</v>
      </c>
      <c r="B874" s="106" t="s">
        <v>13</v>
      </c>
      <c r="C874" s="107">
        <v>27795</v>
      </c>
      <c r="D874" s="107">
        <v>42013</v>
      </c>
      <c r="E874" s="107">
        <v>42013</v>
      </c>
      <c r="F874" s="108">
        <v>42255</v>
      </c>
      <c r="G874" s="109">
        <v>77000</v>
      </c>
      <c r="H874" s="109">
        <v>82.35</v>
      </c>
      <c r="I874" s="109">
        <v>0</v>
      </c>
      <c r="J874" s="109">
        <f t="shared" si="13"/>
        <v>77082.350000000006</v>
      </c>
    </row>
    <row r="875" spans="1:10" s="102" customFormat="1" ht="18" customHeight="1" x14ac:dyDescent="0.2">
      <c r="A875" s="106" t="s">
        <v>33</v>
      </c>
      <c r="B875" s="106" t="s">
        <v>13</v>
      </c>
      <c r="C875" s="107">
        <v>27795</v>
      </c>
      <c r="D875" s="107">
        <v>42013</v>
      </c>
      <c r="E875" s="107">
        <v>42013</v>
      </c>
      <c r="F875" s="108">
        <v>42255</v>
      </c>
      <c r="G875" s="109">
        <v>77000</v>
      </c>
      <c r="H875" s="109">
        <v>82.35</v>
      </c>
      <c r="I875" s="109">
        <v>0</v>
      </c>
      <c r="J875" s="109">
        <f t="shared" si="13"/>
        <v>77082.350000000006</v>
      </c>
    </row>
    <row r="876" spans="1:10" s="102" customFormat="1" ht="18" customHeight="1" x14ac:dyDescent="0.2">
      <c r="A876" s="106" t="s">
        <v>34</v>
      </c>
      <c r="B876" s="106" t="s">
        <v>13</v>
      </c>
      <c r="C876" s="107">
        <v>27795</v>
      </c>
      <c r="D876" s="107">
        <v>42013</v>
      </c>
      <c r="E876" s="107">
        <v>42013</v>
      </c>
      <c r="F876" s="108">
        <v>42255</v>
      </c>
      <c r="G876" s="109">
        <v>231000</v>
      </c>
      <c r="H876" s="109">
        <v>247.04</v>
      </c>
      <c r="I876" s="109">
        <v>0</v>
      </c>
      <c r="J876" s="109">
        <f t="shared" si="13"/>
        <v>231247.04</v>
      </c>
    </row>
    <row r="877" spans="1:10" s="102" customFormat="1" ht="18" customHeight="1" x14ac:dyDescent="0.2">
      <c r="A877" s="106" t="s">
        <v>43</v>
      </c>
      <c r="B877" s="106" t="s">
        <v>13</v>
      </c>
      <c r="C877" s="107">
        <v>11142</v>
      </c>
      <c r="D877" s="107">
        <v>42881</v>
      </c>
      <c r="E877" s="107">
        <v>42892</v>
      </c>
      <c r="F877" s="108">
        <v>42992</v>
      </c>
      <c r="G877" s="109">
        <v>3250</v>
      </c>
      <c r="H877" s="109">
        <v>9.8800000000000008</v>
      </c>
      <c r="I877" s="109">
        <v>0</v>
      </c>
      <c r="J877" s="109">
        <f t="shared" si="13"/>
        <v>3259.88</v>
      </c>
    </row>
    <row r="878" spans="1:10" s="102" customFormat="1" ht="18" customHeight="1" x14ac:dyDescent="0.2">
      <c r="A878" s="106" t="s">
        <v>43</v>
      </c>
      <c r="B878" s="106" t="s">
        <v>13</v>
      </c>
      <c r="C878" s="107">
        <v>18164</v>
      </c>
      <c r="D878" s="107">
        <v>43320</v>
      </c>
      <c r="E878" s="107">
        <v>43326</v>
      </c>
      <c r="F878" s="108">
        <v>43349</v>
      </c>
      <c r="G878" s="109">
        <v>20750</v>
      </c>
      <c r="H878" s="109">
        <v>16.489999999999998</v>
      </c>
      <c r="I878" s="109">
        <v>0</v>
      </c>
      <c r="J878" s="109">
        <f t="shared" si="13"/>
        <v>20766.490000000002</v>
      </c>
    </row>
    <row r="879" spans="1:10" s="102" customFormat="1" ht="18" customHeight="1" x14ac:dyDescent="0.2">
      <c r="A879" s="106" t="s">
        <v>43</v>
      </c>
      <c r="B879" s="106" t="s">
        <v>17</v>
      </c>
      <c r="C879" s="107">
        <v>17111</v>
      </c>
      <c r="D879" s="107">
        <v>43084</v>
      </c>
      <c r="E879" s="107">
        <v>43103</v>
      </c>
      <c r="F879" s="108">
        <v>43147</v>
      </c>
      <c r="G879" s="109">
        <v>14500</v>
      </c>
      <c r="H879" s="109">
        <v>19.989999999999998</v>
      </c>
      <c r="I879" s="109">
        <v>0</v>
      </c>
      <c r="J879" s="109">
        <f t="shared" si="13"/>
        <v>14519.99</v>
      </c>
    </row>
    <row r="880" spans="1:10" s="102" customFormat="1" ht="18" customHeight="1" x14ac:dyDescent="0.2">
      <c r="A880" s="106" t="s">
        <v>43</v>
      </c>
      <c r="B880" s="106" t="s">
        <v>17</v>
      </c>
      <c r="C880" s="107">
        <v>19768</v>
      </c>
      <c r="D880" s="107">
        <v>42863</v>
      </c>
      <c r="E880" s="107">
        <v>42865</v>
      </c>
      <c r="F880" s="108">
        <v>42881</v>
      </c>
      <c r="G880" s="109">
        <v>18000</v>
      </c>
      <c r="H880" s="109">
        <v>8.8800000000000008</v>
      </c>
      <c r="I880" s="109">
        <v>0</v>
      </c>
      <c r="J880" s="109">
        <f t="shared" si="13"/>
        <v>18008.88</v>
      </c>
    </row>
    <row r="881" spans="1:10" s="102" customFormat="1" ht="18" customHeight="1" x14ac:dyDescent="0.2">
      <c r="A881" s="106" t="s">
        <v>39</v>
      </c>
      <c r="B881" s="106" t="s">
        <v>17</v>
      </c>
      <c r="C881" s="107">
        <v>19768</v>
      </c>
      <c r="D881" s="107">
        <v>42863</v>
      </c>
      <c r="E881" s="107">
        <v>42865</v>
      </c>
      <c r="F881" s="108">
        <v>42885</v>
      </c>
      <c r="G881" s="109">
        <v>54000</v>
      </c>
      <c r="H881" s="109">
        <v>27.5</v>
      </c>
      <c r="I881" s="109">
        <v>0</v>
      </c>
      <c r="J881" s="109">
        <f t="shared" si="13"/>
        <v>54027.5</v>
      </c>
    </row>
    <row r="882" spans="1:10" s="102" customFormat="1" ht="18" customHeight="1" x14ac:dyDescent="0.2">
      <c r="A882" s="106" t="s">
        <v>43</v>
      </c>
      <c r="B882" s="106" t="s">
        <v>17</v>
      </c>
      <c r="C882" s="107">
        <v>9432</v>
      </c>
      <c r="D882" s="107">
        <v>42127</v>
      </c>
      <c r="E882" s="107">
        <v>42131</v>
      </c>
      <c r="F882" s="108">
        <v>42174</v>
      </c>
      <c r="G882" s="109">
        <v>7250</v>
      </c>
      <c r="H882" s="109">
        <v>9.4600000000000009</v>
      </c>
      <c r="I882" s="109">
        <v>0</v>
      </c>
      <c r="J882" s="109">
        <f t="shared" si="13"/>
        <v>7259.46</v>
      </c>
    </row>
    <row r="883" spans="1:10" s="102" customFormat="1" ht="18" customHeight="1" x14ac:dyDescent="0.2">
      <c r="A883" s="106" t="s">
        <v>43</v>
      </c>
      <c r="B883" s="106" t="s">
        <v>13</v>
      </c>
      <c r="C883" s="107">
        <v>15822</v>
      </c>
      <c r="D883" s="107">
        <v>43431</v>
      </c>
      <c r="E883" s="107">
        <v>43447</v>
      </c>
      <c r="F883" s="108">
        <v>43461</v>
      </c>
      <c r="G883" s="109">
        <v>11750</v>
      </c>
      <c r="H883" s="109">
        <v>9.66</v>
      </c>
      <c r="I883" s="109">
        <v>0</v>
      </c>
      <c r="J883" s="109">
        <f t="shared" si="13"/>
        <v>11759.66</v>
      </c>
    </row>
    <row r="884" spans="1:10" s="102" customFormat="1" ht="18" customHeight="1" x14ac:dyDescent="0.2">
      <c r="A884" s="106" t="s">
        <v>37</v>
      </c>
      <c r="B884" s="106" t="s">
        <v>13</v>
      </c>
      <c r="C884" s="107">
        <v>22595</v>
      </c>
      <c r="D884" s="107">
        <v>43343</v>
      </c>
      <c r="E884" s="107">
        <v>43364</v>
      </c>
      <c r="F884" s="108">
        <v>43364</v>
      </c>
      <c r="G884" s="109">
        <v>20000</v>
      </c>
      <c r="H884" s="109">
        <v>11.5</v>
      </c>
      <c r="I884" s="109">
        <v>0</v>
      </c>
      <c r="J884" s="109">
        <f t="shared" si="13"/>
        <v>20011.5</v>
      </c>
    </row>
    <row r="885" spans="1:10" s="102" customFormat="1" ht="18" customHeight="1" x14ac:dyDescent="0.2">
      <c r="A885" s="106" t="s">
        <v>43</v>
      </c>
      <c r="B885" s="106" t="s">
        <v>13</v>
      </c>
      <c r="C885" s="107">
        <v>11765</v>
      </c>
      <c r="D885" s="107">
        <v>43043</v>
      </c>
      <c r="E885" s="107">
        <v>43055</v>
      </c>
      <c r="F885" s="108">
        <v>43103</v>
      </c>
      <c r="G885" s="109">
        <v>12750</v>
      </c>
      <c r="H885" s="109">
        <v>20.96</v>
      </c>
      <c r="I885" s="109">
        <v>0</v>
      </c>
      <c r="J885" s="109">
        <f t="shared" si="13"/>
        <v>12770.96</v>
      </c>
    </row>
    <row r="886" spans="1:10" s="102" customFormat="1" ht="18" customHeight="1" x14ac:dyDescent="0.2">
      <c r="A886" s="106" t="s">
        <v>43</v>
      </c>
      <c r="B886" s="106" t="s">
        <v>13</v>
      </c>
      <c r="C886" s="107">
        <v>11852</v>
      </c>
      <c r="D886" s="107">
        <v>42052</v>
      </c>
      <c r="E886" s="107">
        <v>42059</v>
      </c>
      <c r="F886" s="108">
        <v>42101</v>
      </c>
      <c r="G886" s="109">
        <v>7000</v>
      </c>
      <c r="H886" s="109">
        <v>9.5299999999999994</v>
      </c>
      <c r="I886" s="109">
        <v>0</v>
      </c>
      <c r="J886" s="109">
        <f t="shared" si="13"/>
        <v>7009.53</v>
      </c>
    </row>
    <row r="887" spans="1:10" s="102" customFormat="1" ht="18" customHeight="1" x14ac:dyDescent="0.2">
      <c r="A887" s="106" t="s">
        <v>43</v>
      </c>
      <c r="B887" s="106" t="s">
        <v>17</v>
      </c>
      <c r="C887" s="107">
        <v>14739</v>
      </c>
      <c r="D887" s="107">
        <v>42207</v>
      </c>
      <c r="E887" s="107">
        <v>42221</v>
      </c>
      <c r="F887" s="108">
        <v>42233</v>
      </c>
      <c r="G887" s="109">
        <v>11250</v>
      </c>
      <c r="H887" s="109">
        <v>8.1199999999999992</v>
      </c>
      <c r="I887" s="109">
        <v>0</v>
      </c>
      <c r="J887" s="109">
        <f t="shared" si="13"/>
        <v>11258.12</v>
      </c>
    </row>
    <row r="888" spans="1:10" s="102" customFormat="1" ht="18" customHeight="1" x14ac:dyDescent="0.2">
      <c r="A888" s="106" t="s">
        <v>43</v>
      </c>
      <c r="B888" s="106" t="s">
        <v>17</v>
      </c>
      <c r="C888" s="107">
        <v>11135</v>
      </c>
      <c r="D888" s="107">
        <v>42595</v>
      </c>
      <c r="E888" s="107">
        <v>42598</v>
      </c>
      <c r="F888" s="108">
        <v>42614</v>
      </c>
      <c r="G888" s="109">
        <v>5250</v>
      </c>
      <c r="H888" s="109">
        <v>2.73</v>
      </c>
      <c r="I888" s="109">
        <v>0</v>
      </c>
      <c r="J888" s="109">
        <f t="shared" si="13"/>
        <v>5252.73</v>
      </c>
    </row>
    <row r="889" spans="1:10" s="102" customFormat="1" ht="18" customHeight="1" x14ac:dyDescent="0.2">
      <c r="A889" s="106" t="s">
        <v>43</v>
      </c>
      <c r="B889" s="106" t="s">
        <v>13</v>
      </c>
      <c r="C889" s="107">
        <v>16830</v>
      </c>
      <c r="D889" s="107">
        <v>41915</v>
      </c>
      <c r="E889" s="107">
        <v>41921</v>
      </c>
      <c r="F889" s="108">
        <v>41948</v>
      </c>
      <c r="G889" s="109">
        <v>16500</v>
      </c>
      <c r="H889" s="109">
        <v>15.12</v>
      </c>
      <c r="I889" s="109">
        <v>0</v>
      </c>
      <c r="J889" s="109">
        <f t="shared" si="13"/>
        <v>16515.12</v>
      </c>
    </row>
    <row r="890" spans="1:10" s="102" customFormat="1" ht="18" customHeight="1" x14ac:dyDescent="0.2">
      <c r="A890" s="106" t="s">
        <v>43</v>
      </c>
      <c r="B890" s="106" t="s">
        <v>13</v>
      </c>
      <c r="C890" s="107">
        <v>10962</v>
      </c>
      <c r="D890" s="107">
        <v>43257</v>
      </c>
      <c r="E890" s="107">
        <v>43270</v>
      </c>
      <c r="F890" s="108">
        <v>43299</v>
      </c>
      <c r="G890" s="109">
        <v>8500</v>
      </c>
      <c r="H890" s="109">
        <v>9.7799999999999994</v>
      </c>
      <c r="I890" s="109">
        <v>0</v>
      </c>
      <c r="J890" s="109">
        <f t="shared" si="13"/>
        <v>8509.7800000000007</v>
      </c>
    </row>
    <row r="891" spans="1:10" s="102" customFormat="1" ht="18" customHeight="1" x14ac:dyDescent="0.2">
      <c r="A891" s="106" t="s">
        <v>43</v>
      </c>
      <c r="B891" s="106" t="s">
        <v>17</v>
      </c>
      <c r="C891" s="107">
        <v>15624</v>
      </c>
      <c r="D891" s="107">
        <v>42833</v>
      </c>
      <c r="E891" s="107">
        <v>42860</v>
      </c>
      <c r="F891" s="108">
        <v>42912</v>
      </c>
      <c r="G891" s="109">
        <v>3250</v>
      </c>
      <c r="H891" s="109">
        <v>7.02</v>
      </c>
      <c r="I891" s="109">
        <v>0</v>
      </c>
      <c r="J891" s="109">
        <f t="shared" si="13"/>
        <v>3257.02</v>
      </c>
    </row>
    <row r="892" spans="1:10" s="102" customFormat="1" ht="18" customHeight="1" x14ac:dyDescent="0.2">
      <c r="A892" s="106" t="s">
        <v>37</v>
      </c>
      <c r="B892" s="106" t="s">
        <v>13</v>
      </c>
      <c r="C892" s="107">
        <v>21694</v>
      </c>
      <c r="D892" s="107">
        <v>42629</v>
      </c>
      <c r="E892" s="107">
        <v>42650</v>
      </c>
      <c r="F892" s="108">
        <v>42650</v>
      </c>
      <c r="G892" s="109">
        <v>20000</v>
      </c>
      <c r="H892" s="109">
        <v>11.5</v>
      </c>
      <c r="I892" s="109">
        <v>0</v>
      </c>
      <c r="J892" s="109">
        <f t="shared" si="13"/>
        <v>20011.5</v>
      </c>
    </row>
    <row r="893" spans="1:10" s="102" customFormat="1" ht="18" customHeight="1" x14ac:dyDescent="0.2">
      <c r="A893" s="106" t="s">
        <v>43</v>
      </c>
      <c r="B893" s="106" t="s">
        <v>13</v>
      </c>
      <c r="C893" s="107">
        <v>8557</v>
      </c>
      <c r="D893" s="107">
        <v>42566</v>
      </c>
      <c r="E893" s="107">
        <v>42572</v>
      </c>
      <c r="F893" s="108">
        <v>43017</v>
      </c>
      <c r="G893" s="109">
        <v>5000</v>
      </c>
      <c r="H893" s="109">
        <v>19.22</v>
      </c>
      <c r="I893" s="109">
        <v>0</v>
      </c>
      <c r="J893" s="109">
        <f t="shared" si="13"/>
        <v>5019.22</v>
      </c>
    </row>
    <row r="894" spans="1:10" s="102" customFormat="1" ht="18" customHeight="1" x14ac:dyDescent="0.2">
      <c r="A894" s="106" t="s">
        <v>43</v>
      </c>
      <c r="B894" s="106" t="s">
        <v>17</v>
      </c>
      <c r="C894" s="107">
        <v>15597</v>
      </c>
      <c r="D894" s="107">
        <v>41777</v>
      </c>
      <c r="E894" s="107">
        <v>41795</v>
      </c>
      <c r="F894" s="108">
        <v>41815</v>
      </c>
      <c r="G894" s="109">
        <v>14250</v>
      </c>
      <c r="H894" s="109">
        <v>15.04</v>
      </c>
      <c r="I894" s="109">
        <v>0</v>
      </c>
      <c r="J894" s="109">
        <f t="shared" si="13"/>
        <v>14265.04</v>
      </c>
    </row>
    <row r="895" spans="1:10" s="102" customFormat="1" ht="18" customHeight="1" x14ac:dyDescent="0.2">
      <c r="A895" s="106" t="s">
        <v>43</v>
      </c>
      <c r="B895" s="106" t="s">
        <v>13</v>
      </c>
      <c r="C895" s="107">
        <v>14587</v>
      </c>
      <c r="D895" s="107">
        <v>42492</v>
      </c>
      <c r="E895" s="107">
        <v>42494</v>
      </c>
      <c r="F895" s="108">
        <v>42628</v>
      </c>
      <c r="G895" s="109">
        <v>2750</v>
      </c>
      <c r="H895" s="109">
        <v>1.21</v>
      </c>
      <c r="I895" s="109">
        <v>0</v>
      </c>
      <c r="J895" s="109">
        <f t="shared" si="13"/>
        <v>2751.21</v>
      </c>
    </row>
    <row r="896" spans="1:10" s="102" customFormat="1" ht="18" customHeight="1" x14ac:dyDescent="0.2">
      <c r="A896" s="106" t="s">
        <v>43</v>
      </c>
      <c r="B896" s="106" t="s">
        <v>13</v>
      </c>
      <c r="C896" s="107">
        <v>18642</v>
      </c>
      <c r="D896" s="107">
        <v>43419</v>
      </c>
      <c r="E896" s="107">
        <v>43432</v>
      </c>
      <c r="F896" s="108">
        <v>43453</v>
      </c>
      <c r="G896" s="109">
        <v>22250</v>
      </c>
      <c r="H896" s="109">
        <v>20.73</v>
      </c>
      <c r="I896" s="109">
        <v>0</v>
      </c>
      <c r="J896" s="109">
        <f t="shared" si="13"/>
        <v>22270.73</v>
      </c>
    </row>
    <row r="897" spans="1:10" s="102" customFormat="1" ht="18" customHeight="1" x14ac:dyDescent="0.2">
      <c r="A897" s="106" t="s">
        <v>43</v>
      </c>
      <c r="B897" s="106" t="s">
        <v>13</v>
      </c>
      <c r="C897" s="107">
        <v>11125</v>
      </c>
      <c r="D897" s="107">
        <v>42392</v>
      </c>
      <c r="E897" s="107">
        <v>42401</v>
      </c>
      <c r="F897" s="108">
        <v>42443</v>
      </c>
      <c r="G897" s="109">
        <v>9000</v>
      </c>
      <c r="H897" s="109">
        <v>12.75</v>
      </c>
      <c r="I897" s="109">
        <v>0</v>
      </c>
      <c r="J897" s="109">
        <f t="shared" si="13"/>
        <v>9012.75</v>
      </c>
    </row>
    <row r="898" spans="1:10" s="102" customFormat="1" ht="18" customHeight="1" x14ac:dyDescent="0.2">
      <c r="A898" s="106" t="s">
        <v>43</v>
      </c>
      <c r="B898" s="106" t="s">
        <v>17</v>
      </c>
      <c r="C898" s="107">
        <v>14382</v>
      </c>
      <c r="D898" s="107">
        <v>43175</v>
      </c>
      <c r="E898" s="107">
        <v>43178</v>
      </c>
      <c r="F898" s="108">
        <v>43227</v>
      </c>
      <c r="G898" s="109">
        <v>2500</v>
      </c>
      <c r="H898" s="109">
        <v>3.56</v>
      </c>
      <c r="I898" s="109">
        <v>0</v>
      </c>
      <c r="J898" s="109">
        <f t="shared" si="13"/>
        <v>2503.56</v>
      </c>
    </row>
    <row r="899" spans="1:10" s="102" customFormat="1" ht="18" customHeight="1" x14ac:dyDescent="0.2">
      <c r="A899" s="106" t="s">
        <v>43</v>
      </c>
      <c r="B899" s="106" t="s">
        <v>17</v>
      </c>
      <c r="C899" s="107">
        <v>10770</v>
      </c>
      <c r="D899" s="107">
        <v>42424</v>
      </c>
      <c r="E899" s="107">
        <v>42437</v>
      </c>
      <c r="F899" s="108">
        <v>42816</v>
      </c>
      <c r="G899" s="109">
        <v>9750</v>
      </c>
      <c r="H899" s="109">
        <v>48.68</v>
      </c>
      <c r="I899" s="109">
        <v>0</v>
      </c>
      <c r="J899" s="109">
        <f t="shared" si="13"/>
        <v>9798.68</v>
      </c>
    </row>
    <row r="900" spans="1:10" s="102" customFormat="1" ht="18" customHeight="1" x14ac:dyDescent="0.2">
      <c r="A900" s="106" t="s">
        <v>43</v>
      </c>
      <c r="B900" s="106" t="s">
        <v>17</v>
      </c>
      <c r="C900" s="107">
        <v>15970</v>
      </c>
      <c r="D900" s="107">
        <v>41781</v>
      </c>
      <c r="E900" s="107">
        <v>41809</v>
      </c>
      <c r="F900" s="108">
        <v>41829</v>
      </c>
      <c r="G900" s="109">
        <v>19500</v>
      </c>
      <c r="H900" s="109">
        <v>26.01</v>
      </c>
      <c r="I900" s="109">
        <v>0</v>
      </c>
      <c r="J900" s="109">
        <f t="shared" si="13"/>
        <v>19526.009999999998</v>
      </c>
    </row>
    <row r="901" spans="1:10" s="102" customFormat="1" ht="18" customHeight="1" x14ac:dyDescent="0.2">
      <c r="A901" s="106" t="s">
        <v>43</v>
      </c>
      <c r="B901" s="106" t="s">
        <v>13</v>
      </c>
      <c r="C901" s="107">
        <v>12627</v>
      </c>
      <c r="D901" s="107">
        <v>43284</v>
      </c>
      <c r="E901" s="107">
        <v>43298</v>
      </c>
      <c r="F901" s="108">
        <v>43438</v>
      </c>
      <c r="G901" s="109">
        <v>9250</v>
      </c>
      <c r="H901" s="109">
        <v>36.799999999999997</v>
      </c>
      <c r="I901" s="109">
        <v>0</v>
      </c>
      <c r="J901" s="109">
        <f t="shared" si="13"/>
        <v>9286.7999999999993</v>
      </c>
    </row>
    <row r="902" spans="1:10" s="102" customFormat="1" ht="18" customHeight="1" x14ac:dyDescent="0.2">
      <c r="A902" s="106" t="s">
        <v>43</v>
      </c>
      <c r="B902" s="106" t="s">
        <v>13</v>
      </c>
      <c r="C902" s="107">
        <v>15268</v>
      </c>
      <c r="D902" s="107">
        <v>43043</v>
      </c>
      <c r="E902" s="107">
        <v>43046</v>
      </c>
      <c r="F902" s="108">
        <v>43060</v>
      </c>
      <c r="G902" s="109">
        <v>20500</v>
      </c>
      <c r="H902" s="109">
        <v>9.5500000000000007</v>
      </c>
      <c r="I902" s="109">
        <v>0</v>
      </c>
      <c r="J902" s="109">
        <f t="shared" ref="J902:J965" si="14">+G902+H902+I902</f>
        <v>20509.55</v>
      </c>
    </row>
    <row r="903" spans="1:10" s="102" customFormat="1" ht="18" customHeight="1" x14ac:dyDescent="0.2">
      <c r="A903" s="106" t="s">
        <v>43</v>
      </c>
      <c r="B903" s="106" t="s">
        <v>13</v>
      </c>
      <c r="C903" s="107">
        <v>15472</v>
      </c>
      <c r="D903" s="107">
        <v>42647</v>
      </c>
      <c r="E903" s="107">
        <v>42661</v>
      </c>
      <c r="F903" s="108">
        <v>42668</v>
      </c>
      <c r="G903" s="109">
        <v>10750</v>
      </c>
      <c r="H903" s="109">
        <v>6.18</v>
      </c>
      <c r="I903" s="109">
        <v>0</v>
      </c>
      <c r="J903" s="109">
        <f t="shared" si="14"/>
        <v>10756.18</v>
      </c>
    </row>
    <row r="904" spans="1:10" s="102" customFormat="1" ht="18" customHeight="1" x14ac:dyDescent="0.2">
      <c r="A904" s="106" t="s">
        <v>43</v>
      </c>
      <c r="B904" s="106" t="s">
        <v>17</v>
      </c>
      <c r="C904" s="107">
        <v>8026</v>
      </c>
      <c r="D904" s="107">
        <v>41806</v>
      </c>
      <c r="E904" s="107">
        <v>41821</v>
      </c>
      <c r="F904" s="108">
        <v>41837</v>
      </c>
      <c r="G904" s="109">
        <v>5000</v>
      </c>
      <c r="H904" s="109">
        <v>4.3099999999999996</v>
      </c>
      <c r="I904" s="109">
        <v>0</v>
      </c>
      <c r="J904" s="109">
        <f t="shared" si="14"/>
        <v>5004.3100000000004</v>
      </c>
    </row>
    <row r="905" spans="1:10" s="102" customFormat="1" ht="18" customHeight="1" x14ac:dyDescent="0.2">
      <c r="A905" s="106" t="s">
        <v>31</v>
      </c>
      <c r="B905" s="106" t="s">
        <v>13</v>
      </c>
      <c r="C905" s="107">
        <v>19453</v>
      </c>
      <c r="D905" s="107">
        <v>42713</v>
      </c>
      <c r="E905" s="107">
        <v>42717</v>
      </c>
      <c r="F905" s="108">
        <v>42726</v>
      </c>
      <c r="G905" s="109">
        <v>42000</v>
      </c>
      <c r="H905" s="109">
        <v>14.96</v>
      </c>
      <c r="I905" s="109">
        <v>0</v>
      </c>
      <c r="J905" s="109">
        <f t="shared" si="14"/>
        <v>42014.96</v>
      </c>
    </row>
    <row r="906" spans="1:10" s="102" customFormat="1" ht="18" customHeight="1" x14ac:dyDescent="0.2">
      <c r="A906" s="106" t="s">
        <v>34</v>
      </c>
      <c r="B906" s="106" t="s">
        <v>13</v>
      </c>
      <c r="C906" s="107">
        <v>19453</v>
      </c>
      <c r="D906" s="107">
        <v>42713</v>
      </c>
      <c r="E906" s="107">
        <v>42717</v>
      </c>
      <c r="F906" s="108">
        <v>42726</v>
      </c>
      <c r="G906" s="109">
        <v>84000</v>
      </c>
      <c r="H906" s="109">
        <v>29.92</v>
      </c>
      <c r="I906" s="109">
        <v>0</v>
      </c>
      <c r="J906" s="109">
        <f t="shared" si="14"/>
        <v>84029.92</v>
      </c>
    </row>
    <row r="907" spans="1:10" s="102" customFormat="1" ht="18" customHeight="1" x14ac:dyDescent="0.2">
      <c r="A907" s="106" t="s">
        <v>43</v>
      </c>
      <c r="B907" s="106" t="s">
        <v>13</v>
      </c>
      <c r="C907" s="107">
        <v>11125</v>
      </c>
      <c r="D907" s="107">
        <v>41726</v>
      </c>
      <c r="E907" s="107">
        <v>41730</v>
      </c>
      <c r="F907" s="108">
        <v>41788</v>
      </c>
      <c r="G907" s="109">
        <v>12500</v>
      </c>
      <c r="H907" s="109">
        <v>21.52</v>
      </c>
      <c r="I907" s="109">
        <v>0</v>
      </c>
      <c r="J907" s="109">
        <f t="shared" si="14"/>
        <v>12521.52</v>
      </c>
    </row>
    <row r="908" spans="1:10" s="102" customFormat="1" ht="18" customHeight="1" x14ac:dyDescent="0.2">
      <c r="A908" s="106" t="s">
        <v>31</v>
      </c>
      <c r="B908" s="106" t="s">
        <v>13</v>
      </c>
      <c r="C908" s="107">
        <v>22840</v>
      </c>
      <c r="D908" s="107">
        <v>42661</v>
      </c>
      <c r="E908" s="107">
        <v>42667</v>
      </c>
      <c r="F908" s="108">
        <v>42774</v>
      </c>
      <c r="G908" s="109">
        <v>60000</v>
      </c>
      <c r="H908" s="109">
        <v>70.680000000000007</v>
      </c>
      <c r="I908" s="109">
        <v>0</v>
      </c>
      <c r="J908" s="109">
        <f t="shared" si="14"/>
        <v>60070.68</v>
      </c>
    </row>
    <row r="909" spans="1:10" s="102" customFormat="1" ht="18" customHeight="1" x14ac:dyDescent="0.2">
      <c r="A909" s="106" t="s">
        <v>33</v>
      </c>
      <c r="B909" s="106" t="s">
        <v>13</v>
      </c>
      <c r="C909" s="107">
        <v>22840</v>
      </c>
      <c r="D909" s="107">
        <v>42661</v>
      </c>
      <c r="E909" s="107">
        <v>42667</v>
      </c>
      <c r="F909" s="108">
        <v>42774</v>
      </c>
      <c r="G909" s="109">
        <v>60000</v>
      </c>
      <c r="H909" s="109">
        <v>70.680000000000007</v>
      </c>
      <c r="I909" s="109">
        <v>0</v>
      </c>
      <c r="J909" s="109">
        <f t="shared" si="14"/>
        <v>60070.68</v>
      </c>
    </row>
    <row r="910" spans="1:10" s="102" customFormat="1" ht="18" customHeight="1" x14ac:dyDescent="0.2">
      <c r="A910" s="106" t="s">
        <v>34</v>
      </c>
      <c r="B910" s="106" t="s">
        <v>13</v>
      </c>
      <c r="C910" s="107">
        <v>22840</v>
      </c>
      <c r="D910" s="107">
        <v>42661</v>
      </c>
      <c r="E910" s="107">
        <v>42667</v>
      </c>
      <c r="F910" s="108">
        <v>42774</v>
      </c>
      <c r="G910" s="109">
        <v>180000</v>
      </c>
      <c r="H910" s="109">
        <v>212.06</v>
      </c>
      <c r="I910" s="109">
        <v>0</v>
      </c>
      <c r="J910" s="109">
        <f t="shared" si="14"/>
        <v>180212.06</v>
      </c>
    </row>
    <row r="911" spans="1:10" s="102" customFormat="1" ht="18" customHeight="1" x14ac:dyDescent="0.2">
      <c r="A911" s="106" t="s">
        <v>43</v>
      </c>
      <c r="B911" s="106" t="s">
        <v>13</v>
      </c>
      <c r="C911" s="107">
        <v>12394</v>
      </c>
      <c r="D911" s="107">
        <v>43177</v>
      </c>
      <c r="E911" s="107">
        <v>43182</v>
      </c>
      <c r="F911" s="108">
        <v>43208</v>
      </c>
      <c r="G911" s="109">
        <v>5250</v>
      </c>
      <c r="H911" s="109">
        <v>4.46</v>
      </c>
      <c r="I911" s="109">
        <v>0</v>
      </c>
      <c r="J911" s="109">
        <f t="shared" si="14"/>
        <v>5254.46</v>
      </c>
    </row>
    <row r="912" spans="1:10" s="102" customFormat="1" ht="18" customHeight="1" x14ac:dyDescent="0.2">
      <c r="A912" s="106" t="s">
        <v>43</v>
      </c>
      <c r="B912" s="106" t="s">
        <v>13</v>
      </c>
      <c r="C912" s="107">
        <v>16930</v>
      </c>
      <c r="D912" s="107">
        <v>42994</v>
      </c>
      <c r="E912" s="107">
        <v>43019</v>
      </c>
      <c r="F912" s="108">
        <v>43136</v>
      </c>
      <c r="G912" s="109">
        <v>8000</v>
      </c>
      <c r="H912" s="109">
        <v>31.12</v>
      </c>
      <c r="I912" s="109">
        <v>0</v>
      </c>
      <c r="J912" s="109">
        <f t="shared" si="14"/>
        <v>8031.12</v>
      </c>
    </row>
    <row r="913" spans="1:10" s="102" customFormat="1" ht="18" customHeight="1" x14ac:dyDescent="0.2">
      <c r="A913" s="106" t="s">
        <v>31</v>
      </c>
      <c r="B913" s="106" t="s">
        <v>13</v>
      </c>
      <c r="C913" s="107">
        <v>21654</v>
      </c>
      <c r="D913" s="107">
        <v>43015</v>
      </c>
      <c r="E913" s="107">
        <v>43026</v>
      </c>
      <c r="F913" s="108">
        <v>43035</v>
      </c>
      <c r="G913" s="109">
        <v>101000</v>
      </c>
      <c r="H913" s="109">
        <v>55.34</v>
      </c>
      <c r="I913" s="109">
        <v>0</v>
      </c>
      <c r="J913" s="109">
        <f t="shared" si="14"/>
        <v>101055.34</v>
      </c>
    </row>
    <row r="914" spans="1:10" s="102" customFormat="1" ht="18" customHeight="1" x14ac:dyDescent="0.2">
      <c r="A914" s="106" t="s">
        <v>43</v>
      </c>
      <c r="B914" s="106" t="s">
        <v>17</v>
      </c>
      <c r="C914" s="107">
        <v>10150</v>
      </c>
      <c r="D914" s="107">
        <v>41987</v>
      </c>
      <c r="E914" s="107">
        <v>41992</v>
      </c>
      <c r="F914" s="108">
        <v>42013</v>
      </c>
      <c r="G914" s="109">
        <v>6500</v>
      </c>
      <c r="H914" s="109">
        <v>4.68</v>
      </c>
      <c r="I914" s="109">
        <v>0</v>
      </c>
      <c r="J914" s="109">
        <f t="shared" si="14"/>
        <v>6504.68</v>
      </c>
    </row>
    <row r="915" spans="1:10" s="102" customFormat="1" ht="18" customHeight="1" x14ac:dyDescent="0.2">
      <c r="A915" s="106" t="s">
        <v>43</v>
      </c>
      <c r="B915" s="106" t="s">
        <v>17</v>
      </c>
      <c r="C915" s="107">
        <v>7502</v>
      </c>
      <c r="D915" s="107">
        <v>43432</v>
      </c>
      <c r="E915" s="107">
        <v>43438</v>
      </c>
      <c r="F915" s="108">
        <v>43616</v>
      </c>
      <c r="G915" s="109">
        <v>3500</v>
      </c>
      <c r="H915" s="109">
        <v>16.2</v>
      </c>
      <c r="I915" s="109">
        <v>0</v>
      </c>
      <c r="J915" s="109">
        <f t="shared" si="14"/>
        <v>3516.2</v>
      </c>
    </row>
    <row r="916" spans="1:10" s="102" customFormat="1" ht="18" customHeight="1" x14ac:dyDescent="0.2">
      <c r="A916" s="106" t="s">
        <v>43</v>
      </c>
      <c r="B916" s="106" t="s">
        <v>13</v>
      </c>
      <c r="C916" s="107">
        <v>19949</v>
      </c>
      <c r="D916" s="107">
        <v>42345</v>
      </c>
      <c r="E916" s="107">
        <v>42354</v>
      </c>
      <c r="F916" s="108">
        <v>42375</v>
      </c>
      <c r="G916" s="109">
        <v>58000</v>
      </c>
      <c r="H916" s="109">
        <v>48.33</v>
      </c>
      <c r="I916" s="109">
        <v>0</v>
      </c>
      <c r="J916" s="109">
        <f t="shared" si="14"/>
        <v>58048.33</v>
      </c>
    </row>
    <row r="917" spans="1:10" s="102" customFormat="1" ht="18" customHeight="1" x14ac:dyDescent="0.2">
      <c r="A917" s="106" t="s">
        <v>43</v>
      </c>
      <c r="B917" s="106" t="s">
        <v>13</v>
      </c>
      <c r="C917" s="107">
        <v>11040</v>
      </c>
      <c r="D917" s="107">
        <v>42435</v>
      </c>
      <c r="E917" s="107">
        <v>42487</v>
      </c>
      <c r="F917" s="108">
        <v>42558</v>
      </c>
      <c r="G917" s="109">
        <v>7000</v>
      </c>
      <c r="H917" s="109">
        <v>23.59</v>
      </c>
      <c r="I917" s="109">
        <v>0</v>
      </c>
      <c r="J917" s="109">
        <f t="shared" si="14"/>
        <v>7023.59</v>
      </c>
    </row>
    <row r="918" spans="1:10" s="102" customFormat="1" ht="18" customHeight="1" x14ac:dyDescent="0.2">
      <c r="A918" s="106" t="s">
        <v>40</v>
      </c>
      <c r="B918" s="106" t="s">
        <v>13</v>
      </c>
      <c r="C918" s="107">
        <v>40186</v>
      </c>
      <c r="D918" s="107">
        <v>42308</v>
      </c>
      <c r="E918" s="107">
        <v>42321</v>
      </c>
      <c r="F918" s="108">
        <v>42380</v>
      </c>
      <c r="G918" s="109">
        <v>10000</v>
      </c>
      <c r="H918" s="109">
        <v>20</v>
      </c>
      <c r="I918" s="109">
        <v>0</v>
      </c>
      <c r="J918" s="109">
        <f t="shared" si="14"/>
        <v>10020</v>
      </c>
    </row>
    <row r="919" spans="1:10" s="102" customFormat="1" ht="18" customHeight="1" x14ac:dyDescent="0.2">
      <c r="A919" s="106" t="s">
        <v>43</v>
      </c>
      <c r="B919" s="106" t="s">
        <v>17</v>
      </c>
      <c r="C919" s="107">
        <v>17949</v>
      </c>
      <c r="D919" s="107">
        <v>41834</v>
      </c>
      <c r="E919" s="107">
        <v>41862</v>
      </c>
      <c r="F919" s="108">
        <v>41920</v>
      </c>
      <c r="G919" s="109">
        <v>21000</v>
      </c>
      <c r="H919" s="109">
        <v>50.17</v>
      </c>
      <c r="I919" s="109">
        <v>0</v>
      </c>
      <c r="J919" s="109">
        <f t="shared" si="14"/>
        <v>21050.17</v>
      </c>
    </row>
    <row r="920" spans="1:10" s="102" customFormat="1" ht="18" customHeight="1" x14ac:dyDescent="0.2">
      <c r="A920" s="106" t="s">
        <v>31</v>
      </c>
      <c r="B920" s="106" t="s">
        <v>13</v>
      </c>
      <c r="C920" s="107">
        <v>32276</v>
      </c>
      <c r="D920" s="107">
        <v>43009</v>
      </c>
      <c r="E920" s="107">
        <v>43017</v>
      </c>
      <c r="F920" s="108">
        <v>43075</v>
      </c>
      <c r="G920" s="109">
        <v>58000</v>
      </c>
      <c r="H920" s="109">
        <v>104.88</v>
      </c>
      <c r="I920" s="109">
        <v>0</v>
      </c>
      <c r="J920" s="109">
        <f t="shared" si="14"/>
        <v>58104.88</v>
      </c>
    </row>
    <row r="921" spans="1:10" s="102" customFormat="1" ht="18" customHeight="1" x14ac:dyDescent="0.2">
      <c r="A921" s="106" t="s">
        <v>40</v>
      </c>
      <c r="B921" s="106" t="s">
        <v>13</v>
      </c>
      <c r="C921" s="107">
        <v>35872</v>
      </c>
      <c r="D921" s="107">
        <v>42474</v>
      </c>
      <c r="E921" s="107">
        <v>42493</v>
      </c>
      <c r="F921" s="108">
        <v>42605</v>
      </c>
      <c r="G921" s="109">
        <v>20000</v>
      </c>
      <c r="H921" s="109">
        <f>35.9+35.9</f>
        <v>71.8</v>
      </c>
      <c r="I921" s="109">
        <v>0</v>
      </c>
      <c r="J921" s="109">
        <f t="shared" si="14"/>
        <v>20071.8</v>
      </c>
    </row>
    <row r="922" spans="1:10" s="102" customFormat="1" ht="18" customHeight="1" x14ac:dyDescent="0.2">
      <c r="A922" s="106" t="s">
        <v>43</v>
      </c>
      <c r="B922" s="106" t="s">
        <v>17</v>
      </c>
      <c r="C922" s="107">
        <v>12666</v>
      </c>
      <c r="D922" s="107">
        <v>42177</v>
      </c>
      <c r="E922" s="107">
        <v>42200</v>
      </c>
      <c r="F922" s="108">
        <v>42216</v>
      </c>
      <c r="G922" s="109">
        <v>6000</v>
      </c>
      <c r="H922" s="109">
        <v>6.5</v>
      </c>
      <c r="I922" s="109">
        <v>0</v>
      </c>
      <c r="J922" s="109">
        <f t="shared" si="14"/>
        <v>6006.5</v>
      </c>
    </row>
    <row r="923" spans="1:10" s="102" customFormat="1" ht="18" customHeight="1" x14ac:dyDescent="0.2">
      <c r="A923" s="106" t="s">
        <v>43</v>
      </c>
      <c r="B923" s="106" t="s">
        <v>13</v>
      </c>
      <c r="C923" s="107">
        <v>10990</v>
      </c>
      <c r="D923" s="107">
        <v>42585</v>
      </c>
      <c r="E923" s="107">
        <v>42615</v>
      </c>
      <c r="F923" s="108">
        <v>42647</v>
      </c>
      <c r="G923" s="109">
        <v>6750</v>
      </c>
      <c r="H923" s="109">
        <v>11.47</v>
      </c>
      <c r="I923" s="109">
        <v>0</v>
      </c>
      <c r="J923" s="109">
        <f t="shared" si="14"/>
        <v>6761.47</v>
      </c>
    </row>
    <row r="924" spans="1:10" s="102" customFormat="1" ht="18" customHeight="1" x14ac:dyDescent="0.2">
      <c r="A924" s="106" t="s">
        <v>43</v>
      </c>
      <c r="B924" s="106" t="s">
        <v>13</v>
      </c>
      <c r="C924" s="107">
        <v>11770</v>
      </c>
      <c r="D924" s="107">
        <v>42255</v>
      </c>
      <c r="E924" s="107">
        <v>42256</v>
      </c>
      <c r="F924" s="108">
        <v>42291</v>
      </c>
      <c r="G924" s="109">
        <v>3000</v>
      </c>
      <c r="H924" s="109">
        <v>3</v>
      </c>
      <c r="I924" s="109">
        <v>0</v>
      </c>
      <c r="J924" s="109">
        <f t="shared" si="14"/>
        <v>3003</v>
      </c>
    </row>
    <row r="925" spans="1:10" s="102" customFormat="1" ht="18" customHeight="1" x14ac:dyDescent="0.2">
      <c r="A925" s="106" t="s">
        <v>43</v>
      </c>
      <c r="B925" s="106" t="s">
        <v>17</v>
      </c>
      <c r="C925" s="107">
        <v>13337</v>
      </c>
      <c r="D925" s="107">
        <v>42620</v>
      </c>
      <c r="E925" s="107">
        <v>42655</v>
      </c>
      <c r="F925" s="108">
        <v>42674</v>
      </c>
      <c r="G925" s="109">
        <v>10000</v>
      </c>
      <c r="H925" s="109">
        <v>14.79</v>
      </c>
      <c r="I925" s="109">
        <v>0</v>
      </c>
      <c r="J925" s="109">
        <f t="shared" si="14"/>
        <v>10014.790000000001</v>
      </c>
    </row>
    <row r="926" spans="1:10" s="102" customFormat="1" ht="18" customHeight="1" x14ac:dyDescent="0.2">
      <c r="A926" s="106" t="s">
        <v>43</v>
      </c>
      <c r="B926" s="106" t="s">
        <v>13</v>
      </c>
      <c r="C926" s="107">
        <v>10410</v>
      </c>
      <c r="D926" s="107">
        <v>42109</v>
      </c>
      <c r="E926" s="107">
        <v>42114</v>
      </c>
      <c r="F926" s="108">
        <v>42122</v>
      </c>
      <c r="G926" s="109">
        <v>7000</v>
      </c>
      <c r="H926" s="109">
        <v>2.5299999999999998</v>
      </c>
      <c r="I926" s="109">
        <v>0</v>
      </c>
      <c r="J926" s="109">
        <f t="shared" si="14"/>
        <v>7002.53</v>
      </c>
    </row>
    <row r="927" spans="1:10" s="102" customFormat="1" ht="18" customHeight="1" x14ac:dyDescent="0.2">
      <c r="A927" s="106" t="s">
        <v>43</v>
      </c>
      <c r="B927" s="106" t="s">
        <v>13</v>
      </c>
      <c r="C927" s="107">
        <v>8054</v>
      </c>
      <c r="D927" s="107">
        <v>42133</v>
      </c>
      <c r="E927" s="107">
        <v>42153</v>
      </c>
      <c r="F927" s="108">
        <v>42879</v>
      </c>
      <c r="G927" s="109">
        <v>4250</v>
      </c>
      <c r="H927" s="109">
        <v>15.88</v>
      </c>
      <c r="I927" s="109">
        <v>0</v>
      </c>
      <c r="J927" s="109">
        <f t="shared" si="14"/>
        <v>4265.88</v>
      </c>
    </row>
    <row r="928" spans="1:10" s="102" customFormat="1" ht="18" customHeight="1" x14ac:dyDescent="0.2">
      <c r="A928" s="106" t="s">
        <v>43</v>
      </c>
      <c r="B928" s="106" t="s">
        <v>13</v>
      </c>
      <c r="C928" s="107">
        <v>12647</v>
      </c>
      <c r="D928" s="107">
        <v>42361</v>
      </c>
      <c r="E928" s="107">
        <v>42367</v>
      </c>
      <c r="F928" s="108">
        <v>42377</v>
      </c>
      <c r="G928" s="109">
        <v>9750</v>
      </c>
      <c r="H928" s="109">
        <v>4.33</v>
      </c>
      <c r="I928" s="109">
        <v>0</v>
      </c>
      <c r="J928" s="109">
        <f t="shared" si="14"/>
        <v>9754.33</v>
      </c>
    </row>
    <row r="929" spans="1:10" s="102" customFormat="1" ht="18" customHeight="1" x14ac:dyDescent="0.2">
      <c r="A929" s="106" t="s">
        <v>43</v>
      </c>
      <c r="B929" s="106" t="s">
        <v>17</v>
      </c>
      <c r="C929" s="107">
        <v>9629</v>
      </c>
      <c r="D929" s="107">
        <v>42092</v>
      </c>
      <c r="E929" s="107">
        <v>42108</v>
      </c>
      <c r="F929" s="108">
        <v>42129</v>
      </c>
      <c r="G929" s="109">
        <v>7250</v>
      </c>
      <c r="H929" s="109">
        <v>7.44</v>
      </c>
      <c r="I929" s="109">
        <v>0</v>
      </c>
      <c r="J929" s="109">
        <f t="shared" si="14"/>
        <v>7257.44</v>
      </c>
    </row>
    <row r="930" spans="1:10" s="102" customFormat="1" ht="18" customHeight="1" x14ac:dyDescent="0.2">
      <c r="A930" s="106" t="s">
        <v>43</v>
      </c>
      <c r="B930" s="106" t="s">
        <v>13</v>
      </c>
      <c r="C930" s="107">
        <v>9302</v>
      </c>
      <c r="D930" s="107">
        <v>43432</v>
      </c>
      <c r="E930" s="107">
        <v>43441</v>
      </c>
      <c r="F930" s="108">
        <v>43487</v>
      </c>
      <c r="G930" s="109">
        <v>9000</v>
      </c>
      <c r="H930" s="109">
        <v>13.56</v>
      </c>
      <c r="I930" s="109">
        <v>0</v>
      </c>
      <c r="J930" s="109">
        <f t="shared" si="14"/>
        <v>9013.56</v>
      </c>
    </row>
    <row r="931" spans="1:10" s="102" customFormat="1" ht="18" customHeight="1" x14ac:dyDescent="0.2">
      <c r="A931" s="106" t="s">
        <v>43</v>
      </c>
      <c r="B931" s="106" t="s">
        <v>13</v>
      </c>
      <c r="C931" s="107">
        <v>8634</v>
      </c>
      <c r="D931" s="107">
        <v>42099</v>
      </c>
      <c r="E931" s="107">
        <v>42138</v>
      </c>
      <c r="F931" s="108">
        <v>42174</v>
      </c>
      <c r="G931" s="109">
        <v>5750</v>
      </c>
      <c r="H931" s="109">
        <v>11.98</v>
      </c>
      <c r="I931" s="109">
        <v>0</v>
      </c>
      <c r="J931" s="109">
        <f t="shared" si="14"/>
        <v>5761.98</v>
      </c>
    </row>
    <row r="932" spans="1:10" s="102" customFormat="1" ht="18" customHeight="1" x14ac:dyDescent="0.2">
      <c r="A932" s="106" t="s">
        <v>43</v>
      </c>
      <c r="B932" s="106" t="s">
        <v>17</v>
      </c>
      <c r="C932" s="107">
        <v>12868</v>
      </c>
      <c r="D932" s="107">
        <v>42503</v>
      </c>
      <c r="E932" s="107">
        <v>42523</v>
      </c>
      <c r="F932" s="108">
        <v>42549</v>
      </c>
      <c r="G932" s="109">
        <v>10750</v>
      </c>
      <c r="H932" s="109">
        <v>13.54</v>
      </c>
      <c r="I932" s="109">
        <v>0</v>
      </c>
      <c r="J932" s="109">
        <f t="shared" si="14"/>
        <v>10763.54</v>
      </c>
    </row>
    <row r="933" spans="1:10" s="102" customFormat="1" ht="18" customHeight="1" x14ac:dyDescent="0.2">
      <c r="A933" s="106" t="s">
        <v>43</v>
      </c>
      <c r="B933" s="106" t="s">
        <v>17</v>
      </c>
      <c r="C933" s="107">
        <v>9327</v>
      </c>
      <c r="D933" s="107">
        <v>42165</v>
      </c>
      <c r="E933" s="107">
        <v>42170</v>
      </c>
      <c r="F933" s="108">
        <v>42192</v>
      </c>
      <c r="G933" s="109">
        <v>7250</v>
      </c>
      <c r="H933" s="109">
        <v>5.43</v>
      </c>
      <c r="I933" s="109">
        <v>0</v>
      </c>
      <c r="J933" s="109">
        <f t="shared" si="14"/>
        <v>7255.43</v>
      </c>
    </row>
    <row r="934" spans="1:10" s="102" customFormat="1" ht="18" customHeight="1" x14ac:dyDescent="0.2">
      <c r="A934" s="106" t="s">
        <v>43</v>
      </c>
      <c r="B934" s="106" t="s">
        <v>17</v>
      </c>
      <c r="C934" s="107">
        <v>16514</v>
      </c>
      <c r="D934" s="107">
        <v>43061</v>
      </c>
      <c r="E934" s="107">
        <v>43067</v>
      </c>
      <c r="F934" s="108">
        <v>43096</v>
      </c>
      <c r="G934" s="109">
        <v>10500</v>
      </c>
      <c r="H934" s="109">
        <v>8.91</v>
      </c>
      <c r="I934" s="109">
        <v>0</v>
      </c>
      <c r="J934" s="109">
        <f t="shared" si="14"/>
        <v>10508.91</v>
      </c>
    </row>
    <row r="935" spans="1:10" s="102" customFormat="1" ht="18" customHeight="1" x14ac:dyDescent="0.2">
      <c r="A935" s="106" t="s">
        <v>43</v>
      </c>
      <c r="B935" s="106" t="s">
        <v>13</v>
      </c>
      <c r="C935" s="107">
        <v>9388</v>
      </c>
      <c r="D935" s="107">
        <v>42476</v>
      </c>
      <c r="E935" s="107">
        <v>42480</v>
      </c>
      <c r="F935" s="108">
        <v>42493</v>
      </c>
      <c r="G935" s="109">
        <v>6250</v>
      </c>
      <c r="H935" s="109">
        <v>2.91</v>
      </c>
      <c r="I935" s="109">
        <v>0</v>
      </c>
      <c r="J935" s="109">
        <f t="shared" si="14"/>
        <v>6252.91</v>
      </c>
    </row>
    <row r="936" spans="1:10" s="102" customFormat="1" ht="18" customHeight="1" x14ac:dyDescent="0.2">
      <c r="A936" s="106" t="s">
        <v>31</v>
      </c>
      <c r="B936" s="106" t="s">
        <v>17</v>
      </c>
      <c r="C936" s="107">
        <v>21566</v>
      </c>
      <c r="D936" s="107">
        <v>41802</v>
      </c>
      <c r="E936" s="107">
        <v>41806</v>
      </c>
      <c r="F936" s="108">
        <v>41821</v>
      </c>
      <c r="G936" s="109">
        <v>58000</v>
      </c>
      <c r="H936" s="109">
        <v>30.61</v>
      </c>
      <c r="I936" s="109">
        <v>0</v>
      </c>
      <c r="J936" s="109">
        <f t="shared" si="14"/>
        <v>58030.61</v>
      </c>
    </row>
    <row r="937" spans="1:10" s="102" customFormat="1" ht="18" customHeight="1" x14ac:dyDescent="0.2">
      <c r="A937" s="106" t="s">
        <v>34</v>
      </c>
      <c r="B937" s="106" t="s">
        <v>17</v>
      </c>
      <c r="C937" s="107">
        <v>21566</v>
      </c>
      <c r="D937" s="107">
        <v>41802</v>
      </c>
      <c r="E937" s="107">
        <v>41806</v>
      </c>
      <c r="F937" s="108">
        <v>41821</v>
      </c>
      <c r="G937" s="109">
        <v>58000</v>
      </c>
      <c r="H937" s="109">
        <v>30.61</v>
      </c>
      <c r="I937" s="109">
        <v>0</v>
      </c>
      <c r="J937" s="109">
        <f t="shared" si="14"/>
        <v>58030.61</v>
      </c>
    </row>
    <row r="938" spans="1:10" s="102" customFormat="1" ht="18" customHeight="1" x14ac:dyDescent="0.2">
      <c r="A938" s="106" t="s">
        <v>31</v>
      </c>
      <c r="B938" s="106" t="s">
        <v>13</v>
      </c>
      <c r="C938" s="107">
        <v>29992</v>
      </c>
      <c r="D938" s="107">
        <v>42331</v>
      </c>
      <c r="E938" s="107">
        <v>42332</v>
      </c>
      <c r="F938" s="108">
        <v>42354</v>
      </c>
      <c r="G938" s="109">
        <v>54000</v>
      </c>
      <c r="H938" s="109">
        <v>34.5</v>
      </c>
      <c r="I938" s="109">
        <v>0</v>
      </c>
      <c r="J938" s="109">
        <f t="shared" si="14"/>
        <v>54034.5</v>
      </c>
    </row>
    <row r="939" spans="1:10" s="102" customFormat="1" ht="18" customHeight="1" x14ac:dyDescent="0.2">
      <c r="A939" s="106" t="s">
        <v>36</v>
      </c>
      <c r="B939" s="106" t="s">
        <v>13</v>
      </c>
      <c r="C939" s="107">
        <v>29992</v>
      </c>
      <c r="D939" s="107">
        <v>42331</v>
      </c>
      <c r="E939" s="107">
        <v>42332</v>
      </c>
      <c r="F939" s="108">
        <v>42354</v>
      </c>
      <c r="G939" s="109">
        <v>54000</v>
      </c>
      <c r="H939" s="109">
        <v>34.5</v>
      </c>
      <c r="I939" s="109">
        <v>0</v>
      </c>
      <c r="J939" s="109">
        <f t="shared" si="14"/>
        <v>54034.5</v>
      </c>
    </row>
    <row r="940" spans="1:10" s="102" customFormat="1" ht="18" customHeight="1" x14ac:dyDescent="0.2">
      <c r="A940" s="106" t="s">
        <v>33</v>
      </c>
      <c r="B940" s="106" t="s">
        <v>13</v>
      </c>
      <c r="C940" s="107">
        <v>29992</v>
      </c>
      <c r="D940" s="107">
        <v>42331</v>
      </c>
      <c r="E940" s="107">
        <v>42332</v>
      </c>
      <c r="F940" s="108">
        <v>42354</v>
      </c>
      <c r="G940" s="109">
        <v>54000</v>
      </c>
      <c r="H940" s="109">
        <v>34.5</v>
      </c>
      <c r="I940" s="109">
        <v>0</v>
      </c>
      <c r="J940" s="109">
        <f t="shared" si="14"/>
        <v>54034.5</v>
      </c>
    </row>
    <row r="941" spans="1:10" s="102" customFormat="1" ht="18" customHeight="1" x14ac:dyDescent="0.2">
      <c r="A941" s="106" t="s">
        <v>38</v>
      </c>
      <c r="B941" s="106" t="s">
        <v>13</v>
      </c>
      <c r="C941" s="107">
        <v>29992</v>
      </c>
      <c r="D941" s="107">
        <v>42331</v>
      </c>
      <c r="E941" s="107">
        <v>42332</v>
      </c>
      <c r="F941" s="108">
        <v>42354</v>
      </c>
      <c r="G941" s="109">
        <v>54000</v>
      </c>
      <c r="H941" s="109">
        <v>34.5</v>
      </c>
      <c r="I941" s="109">
        <v>0</v>
      </c>
      <c r="J941" s="109">
        <f t="shared" si="14"/>
        <v>54034.5</v>
      </c>
    </row>
    <row r="942" spans="1:10" s="102" customFormat="1" ht="18" customHeight="1" x14ac:dyDescent="0.2">
      <c r="A942" s="106" t="s">
        <v>170</v>
      </c>
      <c r="B942" s="106" t="s">
        <v>13</v>
      </c>
      <c r="C942" s="107">
        <v>29992</v>
      </c>
      <c r="D942" s="107">
        <v>42331</v>
      </c>
      <c r="E942" s="107">
        <v>42332</v>
      </c>
      <c r="F942" s="108">
        <v>42354</v>
      </c>
      <c r="G942" s="109">
        <v>162000</v>
      </c>
      <c r="H942" s="109">
        <v>103.5</v>
      </c>
      <c r="I942" s="109">
        <v>0</v>
      </c>
      <c r="J942" s="109">
        <f t="shared" si="14"/>
        <v>162103.5</v>
      </c>
    </row>
    <row r="943" spans="1:10" s="102" customFormat="1" ht="18" customHeight="1" x14ac:dyDescent="0.2">
      <c r="A943" s="106" t="s">
        <v>34</v>
      </c>
      <c r="B943" s="106" t="s">
        <v>13</v>
      </c>
      <c r="C943" s="107">
        <v>29992</v>
      </c>
      <c r="D943" s="107">
        <v>42331</v>
      </c>
      <c r="E943" s="107">
        <v>42332</v>
      </c>
      <c r="F943" s="108">
        <v>42354</v>
      </c>
      <c r="G943" s="109">
        <v>162000</v>
      </c>
      <c r="H943" s="109">
        <v>103.5</v>
      </c>
      <c r="I943" s="109">
        <v>0</v>
      </c>
      <c r="J943" s="109">
        <f t="shared" si="14"/>
        <v>162103.5</v>
      </c>
    </row>
    <row r="944" spans="1:10" s="102" customFormat="1" ht="18" customHeight="1" x14ac:dyDescent="0.2">
      <c r="A944" s="106" t="s">
        <v>43</v>
      </c>
      <c r="B944" s="106" t="s">
        <v>13</v>
      </c>
      <c r="C944" s="107">
        <v>11511</v>
      </c>
      <c r="D944" s="107">
        <v>42410</v>
      </c>
      <c r="E944" s="107">
        <v>42424</v>
      </c>
      <c r="F944" s="108">
        <v>42432</v>
      </c>
      <c r="G944" s="109">
        <v>6250</v>
      </c>
      <c r="H944" s="109">
        <v>3.82</v>
      </c>
      <c r="I944" s="109">
        <v>0</v>
      </c>
      <c r="J944" s="109">
        <f t="shared" si="14"/>
        <v>6253.82</v>
      </c>
    </row>
    <row r="945" spans="1:10" s="102" customFormat="1" ht="18" customHeight="1" x14ac:dyDescent="0.2">
      <c r="A945" s="106" t="s">
        <v>43</v>
      </c>
      <c r="B945" s="106" t="s">
        <v>13</v>
      </c>
      <c r="C945" s="107">
        <v>15521</v>
      </c>
      <c r="D945" s="107">
        <v>41655</v>
      </c>
      <c r="E945" s="107">
        <v>41662</v>
      </c>
      <c r="F945" s="108">
        <v>41681</v>
      </c>
      <c r="G945" s="109">
        <v>9000</v>
      </c>
      <c r="H945" s="109">
        <v>6.5</v>
      </c>
      <c r="I945" s="109">
        <v>0</v>
      </c>
      <c r="J945" s="109">
        <f t="shared" si="14"/>
        <v>9006.5</v>
      </c>
    </row>
    <row r="946" spans="1:10" s="102" customFormat="1" ht="18" customHeight="1" x14ac:dyDescent="0.2">
      <c r="A946" s="106" t="s">
        <v>43</v>
      </c>
      <c r="B946" s="106" t="s">
        <v>17</v>
      </c>
      <c r="C946" s="107">
        <v>15407</v>
      </c>
      <c r="D946" s="107">
        <v>43236</v>
      </c>
      <c r="E946" s="107">
        <v>43238</v>
      </c>
      <c r="F946" s="108">
        <v>43245</v>
      </c>
      <c r="G946" s="109">
        <v>9500</v>
      </c>
      <c r="H946" s="109">
        <v>2.34</v>
      </c>
      <c r="I946" s="109">
        <v>0</v>
      </c>
      <c r="J946" s="109">
        <f t="shared" si="14"/>
        <v>9502.34</v>
      </c>
    </row>
    <row r="947" spans="1:10" s="102" customFormat="1" ht="18" customHeight="1" x14ac:dyDescent="0.2">
      <c r="A947" s="106" t="s">
        <v>43</v>
      </c>
      <c r="B947" s="106" t="s">
        <v>17</v>
      </c>
      <c r="C947" s="107">
        <v>12935</v>
      </c>
      <c r="D947" s="107">
        <v>43440</v>
      </c>
      <c r="E947" s="107">
        <v>43472</v>
      </c>
      <c r="F947" s="108">
        <v>43693</v>
      </c>
      <c r="G947" s="109">
        <v>4750</v>
      </c>
      <c r="H947" s="109">
        <v>20.170000000000002</v>
      </c>
      <c r="I947" s="109">
        <v>0</v>
      </c>
      <c r="J947" s="109">
        <f t="shared" si="14"/>
        <v>4770.17</v>
      </c>
    </row>
    <row r="948" spans="1:10" s="102" customFormat="1" ht="18" customHeight="1" x14ac:dyDescent="0.2">
      <c r="A948" s="106" t="s">
        <v>43</v>
      </c>
      <c r="B948" s="106" t="s">
        <v>13</v>
      </c>
      <c r="C948" s="107">
        <v>15579</v>
      </c>
      <c r="D948" s="107">
        <v>42984</v>
      </c>
      <c r="E948" s="107">
        <v>42991</v>
      </c>
      <c r="F948" s="108">
        <v>42999</v>
      </c>
      <c r="G948" s="109">
        <v>10000</v>
      </c>
      <c r="H948" s="109">
        <v>4.1100000000000003</v>
      </c>
      <c r="I948" s="109">
        <v>0</v>
      </c>
      <c r="J948" s="109">
        <f t="shared" si="14"/>
        <v>10004.11</v>
      </c>
    </row>
    <row r="949" spans="1:10" s="102" customFormat="1" ht="18" customHeight="1" x14ac:dyDescent="0.2">
      <c r="A949" s="106" t="s">
        <v>43</v>
      </c>
      <c r="B949" s="106" t="s">
        <v>17</v>
      </c>
      <c r="C949" s="107">
        <v>17806</v>
      </c>
      <c r="D949" s="107">
        <v>42551</v>
      </c>
      <c r="E949" s="107">
        <v>42566</v>
      </c>
      <c r="F949" s="108">
        <v>42579</v>
      </c>
      <c r="G949" s="109">
        <v>8750</v>
      </c>
      <c r="H949" s="109">
        <v>6.72</v>
      </c>
      <c r="I949" s="109">
        <v>0</v>
      </c>
      <c r="J949" s="109">
        <f t="shared" si="14"/>
        <v>8756.7199999999993</v>
      </c>
    </row>
    <row r="950" spans="1:10" s="102" customFormat="1" ht="18" customHeight="1" x14ac:dyDescent="0.2">
      <c r="A950" s="106" t="s">
        <v>43</v>
      </c>
      <c r="B950" s="106" t="s">
        <v>13</v>
      </c>
      <c r="C950" s="107">
        <v>13040</v>
      </c>
      <c r="D950" s="107">
        <v>43350</v>
      </c>
      <c r="E950" s="107">
        <v>43369</v>
      </c>
      <c r="F950" s="108">
        <v>43383</v>
      </c>
      <c r="G950" s="109">
        <v>7250</v>
      </c>
      <c r="H950" s="109">
        <v>6.55</v>
      </c>
      <c r="I950" s="109">
        <v>0</v>
      </c>
      <c r="J950" s="109">
        <f t="shared" si="14"/>
        <v>7256.55</v>
      </c>
    </row>
    <row r="951" spans="1:10" s="102" customFormat="1" ht="18" customHeight="1" x14ac:dyDescent="0.2">
      <c r="A951" s="106" t="s">
        <v>43</v>
      </c>
      <c r="B951" s="106" t="s">
        <v>13</v>
      </c>
      <c r="C951" s="107">
        <v>9988</v>
      </c>
      <c r="D951" s="107">
        <v>42119</v>
      </c>
      <c r="E951" s="107">
        <v>42123</v>
      </c>
      <c r="F951" s="108">
        <v>42150</v>
      </c>
      <c r="G951" s="109">
        <v>7000</v>
      </c>
      <c r="H951" s="109">
        <v>6.04</v>
      </c>
      <c r="I951" s="109">
        <v>0</v>
      </c>
      <c r="J951" s="109">
        <f t="shared" si="14"/>
        <v>7006.04</v>
      </c>
    </row>
    <row r="952" spans="1:10" s="102" customFormat="1" ht="18" customHeight="1" x14ac:dyDescent="0.2">
      <c r="A952" s="106" t="s">
        <v>37</v>
      </c>
      <c r="B952" s="106" t="s">
        <v>13</v>
      </c>
      <c r="C952" s="107">
        <v>19731</v>
      </c>
      <c r="D952" s="107">
        <v>42295</v>
      </c>
      <c r="E952" s="107">
        <v>43594</v>
      </c>
      <c r="F952" s="108">
        <v>43594</v>
      </c>
      <c r="G952" s="109">
        <v>20000</v>
      </c>
      <c r="H952" s="109">
        <f>355.89+355.89</f>
        <v>711.78</v>
      </c>
      <c r="I952" s="109">
        <v>0</v>
      </c>
      <c r="J952" s="109">
        <f t="shared" si="14"/>
        <v>20711.78</v>
      </c>
    </row>
    <row r="953" spans="1:10" s="102" customFormat="1" ht="18" customHeight="1" x14ac:dyDescent="0.2">
      <c r="A953" s="106" t="s">
        <v>43</v>
      </c>
      <c r="B953" s="106" t="s">
        <v>13</v>
      </c>
      <c r="C953" s="107">
        <v>12434</v>
      </c>
      <c r="D953" s="107">
        <v>42479</v>
      </c>
      <c r="E953" s="107">
        <v>42487</v>
      </c>
      <c r="F953" s="108">
        <v>42499</v>
      </c>
      <c r="G953" s="109">
        <v>15250</v>
      </c>
      <c r="H953" s="109">
        <v>8.36</v>
      </c>
      <c r="I953" s="109">
        <v>0</v>
      </c>
      <c r="J953" s="109">
        <f t="shared" si="14"/>
        <v>15258.36</v>
      </c>
    </row>
    <row r="954" spans="1:10" s="102" customFormat="1" ht="18" customHeight="1" x14ac:dyDescent="0.2">
      <c r="A954" s="106" t="s">
        <v>43</v>
      </c>
      <c r="B954" s="106" t="s">
        <v>13</v>
      </c>
      <c r="C954" s="107">
        <v>15023</v>
      </c>
      <c r="D954" s="107">
        <v>41777</v>
      </c>
      <c r="E954" s="107">
        <v>41809</v>
      </c>
      <c r="F954" s="108">
        <v>41855</v>
      </c>
      <c r="G954" s="109">
        <v>8500</v>
      </c>
      <c r="H954" s="109">
        <v>18.420000000000002</v>
      </c>
      <c r="I954" s="109">
        <v>0</v>
      </c>
      <c r="J954" s="109">
        <f t="shared" si="14"/>
        <v>8518.42</v>
      </c>
    </row>
    <row r="955" spans="1:10" s="102" customFormat="1" ht="18" customHeight="1" x14ac:dyDescent="0.2">
      <c r="A955" s="106" t="s">
        <v>43</v>
      </c>
      <c r="B955" s="106" t="s">
        <v>13</v>
      </c>
      <c r="C955" s="107">
        <v>11400</v>
      </c>
      <c r="D955" s="107">
        <v>42369</v>
      </c>
      <c r="E955" s="107">
        <v>42376</v>
      </c>
      <c r="F955" s="108">
        <v>42391</v>
      </c>
      <c r="G955" s="109">
        <v>9250</v>
      </c>
      <c r="H955" s="109">
        <v>5.65</v>
      </c>
      <c r="I955" s="109">
        <v>0</v>
      </c>
      <c r="J955" s="109">
        <f t="shared" si="14"/>
        <v>9255.65</v>
      </c>
    </row>
    <row r="956" spans="1:10" s="102" customFormat="1" ht="18" customHeight="1" x14ac:dyDescent="0.2">
      <c r="A956" s="106" t="s">
        <v>43</v>
      </c>
      <c r="B956" s="106" t="s">
        <v>13</v>
      </c>
      <c r="C956" s="107">
        <v>11449</v>
      </c>
      <c r="D956" s="107">
        <v>42627</v>
      </c>
      <c r="E956" s="107">
        <v>42632</v>
      </c>
      <c r="F956" s="108">
        <v>42646</v>
      </c>
      <c r="G956" s="109">
        <v>8500</v>
      </c>
      <c r="H956" s="109">
        <v>4.42</v>
      </c>
      <c r="I956" s="109">
        <v>0</v>
      </c>
      <c r="J956" s="109">
        <f t="shared" si="14"/>
        <v>8504.42</v>
      </c>
    </row>
    <row r="957" spans="1:10" s="102" customFormat="1" ht="18" customHeight="1" x14ac:dyDescent="0.2">
      <c r="A957" s="106" t="s">
        <v>31</v>
      </c>
      <c r="B957" s="106" t="s">
        <v>13</v>
      </c>
      <c r="C957" s="107">
        <v>25266</v>
      </c>
      <c r="D957" s="107">
        <v>43107</v>
      </c>
      <c r="E957" s="107">
        <v>43112</v>
      </c>
      <c r="F957" s="108">
        <v>43124</v>
      </c>
      <c r="G957" s="109">
        <v>40000</v>
      </c>
      <c r="H957" s="109">
        <v>18.63</v>
      </c>
      <c r="I957" s="109">
        <v>0</v>
      </c>
      <c r="J957" s="109">
        <f t="shared" si="14"/>
        <v>40018.629999999997</v>
      </c>
    </row>
    <row r="958" spans="1:10" s="102" customFormat="1" ht="18" customHeight="1" x14ac:dyDescent="0.2">
      <c r="A958" s="106" t="s">
        <v>40</v>
      </c>
      <c r="B958" s="106" t="s">
        <v>13</v>
      </c>
      <c r="C958" s="107">
        <v>41201</v>
      </c>
      <c r="D958" s="107">
        <v>42145</v>
      </c>
      <c r="E958" s="107">
        <v>42250</v>
      </c>
      <c r="F958" s="108">
        <v>42250</v>
      </c>
      <c r="G958" s="109">
        <v>10000</v>
      </c>
      <c r="H958" s="109">
        <f>14.58+14.58</f>
        <v>29.16</v>
      </c>
      <c r="I958" s="109">
        <v>0</v>
      </c>
      <c r="J958" s="109">
        <f t="shared" si="14"/>
        <v>10029.16</v>
      </c>
    </row>
    <row r="959" spans="1:10" s="102" customFormat="1" ht="18" customHeight="1" x14ac:dyDescent="0.2">
      <c r="A959" s="106" t="s">
        <v>43</v>
      </c>
      <c r="B959" s="106" t="s">
        <v>17</v>
      </c>
      <c r="C959" s="107">
        <v>8653</v>
      </c>
      <c r="D959" s="107">
        <v>43429</v>
      </c>
      <c r="E959" s="107">
        <v>43441</v>
      </c>
      <c r="F959" s="108">
        <v>43515</v>
      </c>
      <c r="G959" s="109">
        <v>5750</v>
      </c>
      <c r="H959" s="109">
        <v>11.89</v>
      </c>
      <c r="I959" s="109">
        <v>0</v>
      </c>
      <c r="J959" s="109">
        <f t="shared" si="14"/>
        <v>5761.89</v>
      </c>
    </row>
    <row r="960" spans="1:10" s="102" customFormat="1" ht="18" customHeight="1" x14ac:dyDescent="0.2">
      <c r="A960" s="106" t="s">
        <v>43</v>
      </c>
      <c r="B960" s="106" t="s">
        <v>17</v>
      </c>
      <c r="C960" s="107">
        <v>21628</v>
      </c>
      <c r="D960" s="107">
        <v>42651</v>
      </c>
      <c r="E960" s="107">
        <v>42662</v>
      </c>
      <c r="F960" s="108">
        <v>42808</v>
      </c>
      <c r="G960" s="109">
        <v>71000</v>
      </c>
      <c r="H960" s="109">
        <v>46.68</v>
      </c>
      <c r="I960" s="109">
        <v>0</v>
      </c>
      <c r="J960" s="109">
        <f t="shared" si="14"/>
        <v>71046.679999999993</v>
      </c>
    </row>
    <row r="961" spans="1:10" s="102" customFormat="1" ht="18" customHeight="1" x14ac:dyDescent="0.2">
      <c r="A961" s="106" t="s">
        <v>43</v>
      </c>
      <c r="B961" s="106" t="s">
        <v>13</v>
      </c>
      <c r="C961" s="107">
        <v>12074</v>
      </c>
      <c r="D961" s="107">
        <v>43361</v>
      </c>
      <c r="E961" s="107">
        <v>43376</v>
      </c>
      <c r="F961" s="108">
        <v>43404</v>
      </c>
      <c r="G961" s="109">
        <v>8000</v>
      </c>
      <c r="H961" s="109">
        <v>9.42</v>
      </c>
      <c r="I961" s="109">
        <v>0</v>
      </c>
      <c r="J961" s="109">
        <f t="shared" si="14"/>
        <v>8009.42</v>
      </c>
    </row>
    <row r="962" spans="1:10" s="102" customFormat="1" ht="18" customHeight="1" x14ac:dyDescent="0.2">
      <c r="A962" s="106" t="s">
        <v>37</v>
      </c>
      <c r="B962" s="106" t="s">
        <v>13</v>
      </c>
      <c r="C962" s="107">
        <v>22516</v>
      </c>
      <c r="D962" s="107">
        <v>43164</v>
      </c>
      <c r="E962" s="107">
        <v>43216</v>
      </c>
      <c r="F962" s="108">
        <v>43216</v>
      </c>
      <c r="G962" s="109">
        <v>20000</v>
      </c>
      <c r="H962" s="109">
        <f>14.25+14.25</f>
        <v>28.5</v>
      </c>
      <c r="I962" s="109">
        <v>0</v>
      </c>
      <c r="J962" s="109">
        <f t="shared" si="14"/>
        <v>20028.5</v>
      </c>
    </row>
    <row r="963" spans="1:10" s="102" customFormat="1" ht="18" customHeight="1" x14ac:dyDescent="0.2">
      <c r="A963" s="106" t="s">
        <v>43</v>
      </c>
      <c r="B963" s="106" t="s">
        <v>17</v>
      </c>
      <c r="C963" s="107">
        <v>12883</v>
      </c>
      <c r="D963" s="107">
        <v>42442</v>
      </c>
      <c r="E963" s="107">
        <v>42444</v>
      </c>
      <c r="F963" s="108">
        <v>42460</v>
      </c>
      <c r="G963" s="109">
        <v>6250</v>
      </c>
      <c r="H963" s="109">
        <v>3.08</v>
      </c>
      <c r="I963" s="109">
        <v>0</v>
      </c>
      <c r="J963" s="109">
        <f t="shared" si="14"/>
        <v>6253.08</v>
      </c>
    </row>
    <row r="964" spans="1:10" s="102" customFormat="1" ht="18" customHeight="1" x14ac:dyDescent="0.2">
      <c r="A964" s="106" t="s">
        <v>43</v>
      </c>
      <c r="B964" s="106" t="s">
        <v>13</v>
      </c>
      <c r="C964" s="107">
        <v>7621</v>
      </c>
      <c r="D964" s="107">
        <v>42790</v>
      </c>
      <c r="E964" s="107">
        <v>42796</v>
      </c>
      <c r="F964" s="108">
        <v>42837</v>
      </c>
      <c r="G964" s="109">
        <v>5250</v>
      </c>
      <c r="H964" s="109">
        <v>6.76</v>
      </c>
      <c r="I964" s="109">
        <v>0</v>
      </c>
      <c r="J964" s="109">
        <f t="shared" si="14"/>
        <v>5256.76</v>
      </c>
    </row>
    <row r="965" spans="1:10" s="102" customFormat="1" ht="18" customHeight="1" x14ac:dyDescent="0.2">
      <c r="A965" s="106" t="s">
        <v>31</v>
      </c>
      <c r="B965" s="106" t="s">
        <v>17</v>
      </c>
      <c r="C965" s="107">
        <v>19544</v>
      </c>
      <c r="D965" s="107">
        <v>41896</v>
      </c>
      <c r="E965" s="107">
        <v>41907</v>
      </c>
      <c r="F965" s="108">
        <v>41929</v>
      </c>
      <c r="G965" s="109">
        <v>102000</v>
      </c>
      <c r="H965" s="109">
        <v>93.5</v>
      </c>
      <c r="I965" s="109">
        <v>0</v>
      </c>
      <c r="J965" s="109">
        <f t="shared" si="14"/>
        <v>102093.5</v>
      </c>
    </row>
    <row r="966" spans="1:10" s="102" customFormat="1" ht="18" customHeight="1" x14ac:dyDescent="0.2">
      <c r="A966" s="106" t="s">
        <v>34</v>
      </c>
      <c r="B966" s="106" t="s">
        <v>17</v>
      </c>
      <c r="C966" s="107">
        <v>19544</v>
      </c>
      <c r="D966" s="107">
        <v>41896</v>
      </c>
      <c r="E966" s="107">
        <v>41907</v>
      </c>
      <c r="F966" s="108">
        <v>41929</v>
      </c>
      <c r="G966" s="109">
        <v>204000</v>
      </c>
      <c r="H966" s="109">
        <v>187</v>
      </c>
      <c r="I966" s="109">
        <v>0</v>
      </c>
      <c r="J966" s="109">
        <f t="shared" ref="J966:J1029" si="15">+G966+H966+I966</f>
        <v>204187</v>
      </c>
    </row>
    <row r="967" spans="1:10" s="102" customFormat="1" ht="18" customHeight="1" x14ac:dyDescent="0.2">
      <c r="A967" s="106" t="s">
        <v>43</v>
      </c>
      <c r="B967" s="106" t="s">
        <v>17</v>
      </c>
      <c r="C967" s="107">
        <v>13928</v>
      </c>
      <c r="D967" s="107">
        <v>42739</v>
      </c>
      <c r="E967" s="107">
        <v>42745</v>
      </c>
      <c r="F967" s="108">
        <v>42873</v>
      </c>
      <c r="G967" s="109">
        <v>3750</v>
      </c>
      <c r="H967" s="109">
        <v>13.76</v>
      </c>
      <c r="I967" s="109">
        <v>0</v>
      </c>
      <c r="J967" s="109">
        <f t="shared" si="15"/>
        <v>3763.76</v>
      </c>
    </row>
    <row r="968" spans="1:10" s="102" customFormat="1" ht="18" customHeight="1" x14ac:dyDescent="0.2">
      <c r="A968" s="106" t="s">
        <v>43</v>
      </c>
      <c r="B968" s="106" t="s">
        <v>17</v>
      </c>
      <c r="C968" s="107">
        <v>10405</v>
      </c>
      <c r="D968" s="107">
        <v>42994</v>
      </c>
      <c r="E968" s="107">
        <v>43000</v>
      </c>
      <c r="F968" s="108">
        <v>43571</v>
      </c>
      <c r="G968" s="109">
        <v>7250</v>
      </c>
      <c r="H968" s="109">
        <v>80.84</v>
      </c>
      <c r="I968" s="109">
        <v>0</v>
      </c>
      <c r="J968" s="109">
        <f t="shared" si="15"/>
        <v>7330.84</v>
      </c>
    </row>
    <row r="969" spans="1:10" s="102" customFormat="1" ht="18" customHeight="1" x14ac:dyDescent="0.2">
      <c r="A969" s="106" t="s">
        <v>43</v>
      </c>
      <c r="B969" s="106" t="s">
        <v>13</v>
      </c>
      <c r="C969" s="107">
        <v>13568</v>
      </c>
      <c r="D969" s="107">
        <v>43048</v>
      </c>
      <c r="E969" s="107">
        <v>43054</v>
      </c>
      <c r="F969" s="108">
        <v>43067</v>
      </c>
      <c r="G969" s="109">
        <v>4750</v>
      </c>
      <c r="H969" s="109">
        <v>2.4700000000000002</v>
      </c>
      <c r="I969" s="109">
        <v>0</v>
      </c>
      <c r="J969" s="109">
        <f t="shared" si="15"/>
        <v>4752.47</v>
      </c>
    </row>
    <row r="970" spans="1:10" s="102" customFormat="1" ht="18" customHeight="1" x14ac:dyDescent="0.2">
      <c r="A970" s="106" t="s">
        <v>43</v>
      </c>
      <c r="B970" s="106" t="s">
        <v>17</v>
      </c>
      <c r="C970" s="107">
        <v>14608</v>
      </c>
      <c r="D970" s="107">
        <v>43055</v>
      </c>
      <c r="E970" s="107">
        <v>43082</v>
      </c>
      <c r="F970" s="108">
        <v>43096</v>
      </c>
      <c r="G970" s="109">
        <v>9250</v>
      </c>
      <c r="H970" s="109">
        <v>10.39</v>
      </c>
      <c r="I970" s="109">
        <v>0</v>
      </c>
      <c r="J970" s="109">
        <f t="shared" si="15"/>
        <v>9260.39</v>
      </c>
    </row>
    <row r="971" spans="1:10" s="102" customFormat="1" ht="18" customHeight="1" x14ac:dyDescent="0.2">
      <c r="A971" s="106" t="s">
        <v>43</v>
      </c>
      <c r="B971" s="106" t="s">
        <v>17</v>
      </c>
      <c r="C971" s="107">
        <v>12926</v>
      </c>
      <c r="D971" s="107">
        <v>42367</v>
      </c>
      <c r="E971" s="107">
        <v>42374</v>
      </c>
      <c r="F971" s="108">
        <v>42559</v>
      </c>
      <c r="G971" s="109">
        <v>6500</v>
      </c>
      <c r="H971" s="109">
        <v>34.65</v>
      </c>
      <c r="I971" s="109">
        <v>0</v>
      </c>
      <c r="J971" s="109">
        <f t="shared" si="15"/>
        <v>6534.65</v>
      </c>
    </row>
    <row r="972" spans="1:10" s="102" customFormat="1" ht="18" customHeight="1" x14ac:dyDescent="0.2">
      <c r="A972" s="106" t="s">
        <v>43</v>
      </c>
      <c r="B972" s="106" t="s">
        <v>17</v>
      </c>
      <c r="C972" s="107">
        <v>17697</v>
      </c>
      <c r="D972" s="107">
        <v>42589</v>
      </c>
      <c r="E972" s="107">
        <v>42626</v>
      </c>
      <c r="F972" s="108">
        <v>42642</v>
      </c>
      <c r="G972" s="109">
        <v>5000</v>
      </c>
      <c r="H972" s="109">
        <v>7.26</v>
      </c>
      <c r="I972" s="109">
        <v>0</v>
      </c>
      <c r="J972" s="109">
        <f t="shared" si="15"/>
        <v>5007.26</v>
      </c>
    </row>
    <row r="973" spans="1:10" s="102" customFormat="1" ht="18" customHeight="1" x14ac:dyDescent="0.2">
      <c r="A973" s="106" t="s">
        <v>43</v>
      </c>
      <c r="B973" s="106" t="s">
        <v>17</v>
      </c>
      <c r="C973" s="107">
        <v>10806</v>
      </c>
      <c r="D973" s="107">
        <v>43216</v>
      </c>
      <c r="E973" s="107">
        <v>43217</v>
      </c>
      <c r="F973" s="108">
        <v>43255</v>
      </c>
      <c r="G973" s="109">
        <v>6250</v>
      </c>
      <c r="H973" s="109">
        <v>5.71</v>
      </c>
      <c r="I973" s="109">
        <v>0</v>
      </c>
      <c r="J973" s="109">
        <f t="shared" si="15"/>
        <v>6255.71</v>
      </c>
    </row>
    <row r="974" spans="1:10" s="102" customFormat="1" ht="18" customHeight="1" x14ac:dyDescent="0.2">
      <c r="A974" s="106" t="s">
        <v>31</v>
      </c>
      <c r="B974" s="106" t="s">
        <v>13</v>
      </c>
      <c r="C974" s="107">
        <v>20923</v>
      </c>
      <c r="D974" s="107">
        <v>42748</v>
      </c>
      <c r="E974" s="107">
        <v>42774</v>
      </c>
      <c r="F974" s="108">
        <v>42802</v>
      </c>
      <c r="G974" s="109">
        <v>45000</v>
      </c>
      <c r="H974" s="109">
        <v>66.569999999999993</v>
      </c>
      <c r="I974" s="109">
        <v>0</v>
      </c>
      <c r="J974" s="109">
        <f t="shared" si="15"/>
        <v>45066.57</v>
      </c>
    </row>
    <row r="975" spans="1:10" s="102" customFormat="1" ht="18" customHeight="1" x14ac:dyDescent="0.2">
      <c r="A975" s="106" t="s">
        <v>43</v>
      </c>
      <c r="B975" s="106" t="s">
        <v>13</v>
      </c>
      <c r="C975" s="107">
        <v>12312</v>
      </c>
      <c r="D975" s="107">
        <v>42970</v>
      </c>
      <c r="E975" s="107">
        <v>42984</v>
      </c>
      <c r="F975" s="108">
        <v>42991</v>
      </c>
      <c r="G975" s="109">
        <v>6500</v>
      </c>
      <c r="H975" s="109">
        <v>3.74</v>
      </c>
      <c r="I975" s="109">
        <v>0</v>
      </c>
      <c r="J975" s="109">
        <f t="shared" si="15"/>
        <v>6503.74</v>
      </c>
    </row>
    <row r="976" spans="1:10" s="102" customFormat="1" ht="18" customHeight="1" x14ac:dyDescent="0.2">
      <c r="A976" s="106" t="s">
        <v>43</v>
      </c>
      <c r="B976" s="106" t="s">
        <v>13</v>
      </c>
      <c r="C976" s="107">
        <v>11053</v>
      </c>
      <c r="D976" s="107">
        <v>43211</v>
      </c>
      <c r="E976" s="107">
        <v>43217</v>
      </c>
      <c r="F976" s="108">
        <v>43236</v>
      </c>
      <c r="G976" s="109">
        <v>11250</v>
      </c>
      <c r="H976" s="109">
        <v>7.71</v>
      </c>
      <c r="I976" s="109">
        <v>0</v>
      </c>
      <c r="J976" s="109">
        <f t="shared" si="15"/>
        <v>11257.71</v>
      </c>
    </row>
    <row r="977" spans="1:10" s="102" customFormat="1" ht="18" customHeight="1" x14ac:dyDescent="0.2">
      <c r="A977" s="106" t="s">
        <v>43</v>
      </c>
      <c r="B977" s="106" t="s">
        <v>13</v>
      </c>
      <c r="C977" s="107">
        <v>13743</v>
      </c>
      <c r="D977" s="107">
        <v>42531</v>
      </c>
      <c r="E977" s="107">
        <v>42551</v>
      </c>
      <c r="F977" s="108">
        <v>42563</v>
      </c>
      <c r="G977" s="109">
        <v>1500</v>
      </c>
      <c r="H977" s="109">
        <v>1.32</v>
      </c>
      <c r="I977" s="109">
        <v>0</v>
      </c>
      <c r="J977" s="109">
        <f t="shared" si="15"/>
        <v>1501.32</v>
      </c>
    </row>
    <row r="978" spans="1:10" s="102" customFormat="1" ht="18" customHeight="1" x14ac:dyDescent="0.2">
      <c r="A978" s="106" t="s">
        <v>43</v>
      </c>
      <c r="B978" s="106" t="s">
        <v>17</v>
      </c>
      <c r="C978" s="107">
        <v>18466</v>
      </c>
      <c r="D978" s="107">
        <v>42553</v>
      </c>
      <c r="E978" s="107">
        <v>42557</v>
      </c>
      <c r="F978" s="108">
        <v>42590</v>
      </c>
      <c r="G978" s="109">
        <v>46500</v>
      </c>
      <c r="H978" s="109">
        <v>47.12</v>
      </c>
      <c r="I978" s="109">
        <v>0</v>
      </c>
      <c r="J978" s="109">
        <f t="shared" si="15"/>
        <v>46547.12</v>
      </c>
    </row>
    <row r="979" spans="1:10" s="102" customFormat="1" ht="18" customHeight="1" x14ac:dyDescent="0.2">
      <c r="A979" s="106" t="s">
        <v>43</v>
      </c>
      <c r="B979" s="106" t="s">
        <v>17</v>
      </c>
      <c r="C979" s="107">
        <v>12516</v>
      </c>
      <c r="D979" s="107">
        <v>43247</v>
      </c>
      <c r="E979" s="107">
        <v>43255</v>
      </c>
      <c r="F979" s="108">
        <v>43270</v>
      </c>
      <c r="G979" s="109">
        <v>6500</v>
      </c>
      <c r="H979" s="109">
        <v>4.0999999999999996</v>
      </c>
      <c r="I979" s="109">
        <v>0</v>
      </c>
      <c r="J979" s="109">
        <f t="shared" si="15"/>
        <v>6504.1</v>
      </c>
    </row>
    <row r="980" spans="1:10" s="102" customFormat="1" ht="18" customHeight="1" x14ac:dyDescent="0.2">
      <c r="A980" s="106" t="s">
        <v>43</v>
      </c>
      <c r="B980" s="106" t="s">
        <v>13</v>
      </c>
      <c r="C980" s="107">
        <v>17566</v>
      </c>
      <c r="D980" s="107">
        <v>41727</v>
      </c>
      <c r="E980" s="107">
        <v>41738</v>
      </c>
      <c r="F980" s="108">
        <v>41773</v>
      </c>
      <c r="G980" s="109">
        <v>26000</v>
      </c>
      <c r="H980" s="109">
        <v>33.22</v>
      </c>
      <c r="I980" s="109">
        <v>0</v>
      </c>
      <c r="J980" s="109">
        <f t="shared" si="15"/>
        <v>26033.22</v>
      </c>
    </row>
    <row r="981" spans="1:10" s="102" customFormat="1" ht="18" customHeight="1" x14ac:dyDescent="0.2">
      <c r="A981" s="106" t="s">
        <v>43</v>
      </c>
      <c r="B981" s="106" t="s">
        <v>17</v>
      </c>
      <c r="C981" s="107">
        <v>9558</v>
      </c>
      <c r="D981" s="107">
        <v>42813</v>
      </c>
      <c r="E981" s="107">
        <v>42836</v>
      </c>
      <c r="F981" s="108">
        <v>42913</v>
      </c>
      <c r="G981" s="109">
        <v>11000</v>
      </c>
      <c r="H981" s="109">
        <v>30.13</v>
      </c>
      <c r="I981" s="109">
        <v>0</v>
      </c>
      <c r="J981" s="109">
        <f t="shared" si="15"/>
        <v>11030.13</v>
      </c>
    </row>
    <row r="982" spans="1:10" s="102" customFormat="1" ht="18" customHeight="1" x14ac:dyDescent="0.2">
      <c r="A982" s="106" t="s">
        <v>43</v>
      </c>
      <c r="B982" s="106" t="s">
        <v>17</v>
      </c>
      <c r="C982" s="107">
        <v>15617</v>
      </c>
      <c r="D982" s="107">
        <v>43167</v>
      </c>
      <c r="E982" s="107">
        <v>43178</v>
      </c>
      <c r="F982" s="108">
        <v>43189</v>
      </c>
      <c r="G982" s="109">
        <v>8750</v>
      </c>
      <c r="H982" s="109">
        <v>5.27</v>
      </c>
      <c r="I982" s="109">
        <v>0</v>
      </c>
      <c r="J982" s="109">
        <f t="shared" si="15"/>
        <v>8755.27</v>
      </c>
    </row>
    <row r="983" spans="1:10" s="102" customFormat="1" ht="18" customHeight="1" x14ac:dyDescent="0.2">
      <c r="A983" s="106" t="s">
        <v>43</v>
      </c>
      <c r="B983" s="106" t="s">
        <v>17</v>
      </c>
      <c r="C983" s="107">
        <v>9054</v>
      </c>
      <c r="D983" s="107">
        <v>42186</v>
      </c>
      <c r="E983" s="107">
        <v>42200</v>
      </c>
      <c r="F983" s="108">
        <v>42243</v>
      </c>
      <c r="G983" s="109">
        <v>7250</v>
      </c>
      <c r="H983" s="109">
        <v>11.48</v>
      </c>
      <c r="I983" s="109">
        <v>0</v>
      </c>
      <c r="J983" s="109">
        <f t="shared" si="15"/>
        <v>7261.48</v>
      </c>
    </row>
    <row r="984" spans="1:10" s="102" customFormat="1" ht="18" customHeight="1" x14ac:dyDescent="0.2">
      <c r="A984" s="106" t="s">
        <v>43</v>
      </c>
      <c r="B984" s="106" t="s">
        <v>13</v>
      </c>
      <c r="C984" s="107">
        <v>15834</v>
      </c>
      <c r="D984" s="107">
        <v>42594</v>
      </c>
      <c r="E984" s="107">
        <v>42648</v>
      </c>
      <c r="F984" s="108">
        <v>42667</v>
      </c>
      <c r="G984" s="109">
        <v>28000</v>
      </c>
      <c r="H984" s="109">
        <v>56</v>
      </c>
      <c r="I984" s="109">
        <v>0</v>
      </c>
      <c r="J984" s="109">
        <f t="shared" si="15"/>
        <v>28056</v>
      </c>
    </row>
    <row r="985" spans="1:10" s="102" customFormat="1" ht="18" customHeight="1" x14ac:dyDescent="0.2">
      <c r="A985" s="106" t="s">
        <v>43</v>
      </c>
      <c r="B985" s="106" t="s">
        <v>13</v>
      </c>
      <c r="C985" s="107">
        <v>12899</v>
      </c>
      <c r="D985" s="107">
        <v>42830</v>
      </c>
      <c r="E985" s="107">
        <v>42843</v>
      </c>
      <c r="F985" s="108">
        <v>42860</v>
      </c>
      <c r="G985" s="109">
        <v>8500</v>
      </c>
      <c r="H985" s="109">
        <v>6.99</v>
      </c>
      <c r="I985" s="109">
        <v>0</v>
      </c>
      <c r="J985" s="109">
        <f t="shared" si="15"/>
        <v>8506.99</v>
      </c>
    </row>
    <row r="986" spans="1:10" s="102" customFormat="1" ht="18" customHeight="1" x14ac:dyDescent="0.2">
      <c r="A986" s="106" t="s">
        <v>43</v>
      </c>
      <c r="B986" s="106" t="s">
        <v>13</v>
      </c>
      <c r="C986" s="107">
        <v>14251</v>
      </c>
      <c r="D986" s="107">
        <v>43075</v>
      </c>
      <c r="E986" s="107">
        <v>43081</v>
      </c>
      <c r="F986" s="108">
        <v>43109</v>
      </c>
      <c r="G986" s="109">
        <v>9000</v>
      </c>
      <c r="H986" s="109">
        <v>6.16</v>
      </c>
      <c r="I986" s="109">
        <v>0</v>
      </c>
      <c r="J986" s="109">
        <f t="shared" si="15"/>
        <v>9006.16</v>
      </c>
    </row>
    <row r="987" spans="1:10" s="102" customFormat="1" ht="18" customHeight="1" x14ac:dyDescent="0.2">
      <c r="A987" s="106" t="s">
        <v>43</v>
      </c>
      <c r="B987" s="106" t="s">
        <v>13</v>
      </c>
      <c r="C987" s="107">
        <v>11758</v>
      </c>
      <c r="D987" s="107">
        <v>42813</v>
      </c>
      <c r="E987" s="107">
        <v>42823</v>
      </c>
      <c r="F987" s="108">
        <v>42838</v>
      </c>
      <c r="G987" s="109">
        <v>6500</v>
      </c>
      <c r="H987" s="109">
        <v>4.45</v>
      </c>
      <c r="I987" s="109">
        <v>0</v>
      </c>
      <c r="J987" s="109">
        <f t="shared" si="15"/>
        <v>6504.45</v>
      </c>
    </row>
    <row r="988" spans="1:10" s="102" customFormat="1" ht="18" customHeight="1" x14ac:dyDescent="0.2">
      <c r="A988" s="106" t="s">
        <v>43</v>
      </c>
      <c r="B988" s="106" t="s">
        <v>17</v>
      </c>
      <c r="C988" s="107">
        <v>13870</v>
      </c>
      <c r="D988" s="107">
        <v>42022</v>
      </c>
      <c r="E988" s="107">
        <v>42027</v>
      </c>
      <c r="F988" s="108">
        <v>42065</v>
      </c>
      <c r="G988" s="109">
        <v>4500</v>
      </c>
      <c r="H988" s="109">
        <v>5.38</v>
      </c>
      <c r="I988" s="109">
        <v>0</v>
      </c>
      <c r="J988" s="109">
        <f t="shared" si="15"/>
        <v>4505.38</v>
      </c>
    </row>
    <row r="989" spans="1:10" s="102" customFormat="1" ht="18" customHeight="1" x14ac:dyDescent="0.2">
      <c r="A989" s="106" t="s">
        <v>43</v>
      </c>
      <c r="B989" s="106" t="s">
        <v>13</v>
      </c>
      <c r="C989" s="107">
        <v>10886</v>
      </c>
      <c r="D989" s="107">
        <v>42080</v>
      </c>
      <c r="E989" s="107">
        <v>42087</v>
      </c>
      <c r="F989" s="108">
        <v>42117</v>
      </c>
      <c r="G989" s="109">
        <v>18500</v>
      </c>
      <c r="H989" s="109">
        <v>19.010000000000002</v>
      </c>
      <c r="I989" s="109">
        <v>0</v>
      </c>
      <c r="J989" s="109">
        <f t="shared" si="15"/>
        <v>18519.009999999998</v>
      </c>
    </row>
    <row r="990" spans="1:10" s="102" customFormat="1" ht="18" customHeight="1" x14ac:dyDescent="0.2">
      <c r="A990" s="106" t="s">
        <v>43</v>
      </c>
      <c r="B990" s="106" t="s">
        <v>17</v>
      </c>
      <c r="C990" s="107">
        <v>13138</v>
      </c>
      <c r="D990" s="107">
        <v>42041</v>
      </c>
      <c r="E990" s="107">
        <v>42051</v>
      </c>
      <c r="F990" s="108">
        <v>42072</v>
      </c>
      <c r="G990" s="109">
        <v>6500</v>
      </c>
      <c r="H990" s="109">
        <v>5.6</v>
      </c>
      <c r="I990" s="109">
        <v>0</v>
      </c>
      <c r="J990" s="109">
        <f t="shared" si="15"/>
        <v>6505.6</v>
      </c>
    </row>
    <row r="991" spans="1:10" s="102" customFormat="1" ht="18" customHeight="1" x14ac:dyDescent="0.2">
      <c r="A991" s="106" t="s">
        <v>43</v>
      </c>
      <c r="B991" s="106" t="s">
        <v>13</v>
      </c>
      <c r="C991" s="107">
        <v>16617</v>
      </c>
      <c r="D991" s="107">
        <v>43130</v>
      </c>
      <c r="E991" s="107">
        <v>43132</v>
      </c>
      <c r="F991" s="108">
        <v>43164</v>
      </c>
      <c r="G991" s="109">
        <v>18750</v>
      </c>
      <c r="H991" s="109">
        <v>14.89</v>
      </c>
      <c r="I991" s="109">
        <v>0</v>
      </c>
      <c r="J991" s="109">
        <f t="shared" si="15"/>
        <v>18764.89</v>
      </c>
    </row>
    <row r="992" spans="1:10" s="102" customFormat="1" ht="18" customHeight="1" x14ac:dyDescent="0.2">
      <c r="A992" s="106" t="s">
        <v>43</v>
      </c>
      <c r="B992" s="106" t="s">
        <v>13</v>
      </c>
      <c r="C992" s="107">
        <v>13548</v>
      </c>
      <c r="D992" s="107">
        <v>42847</v>
      </c>
      <c r="E992" s="107">
        <v>42860</v>
      </c>
      <c r="F992" s="108">
        <v>42877</v>
      </c>
      <c r="G992" s="109">
        <v>8250</v>
      </c>
      <c r="H992" s="109">
        <v>6.78</v>
      </c>
      <c r="I992" s="109">
        <v>0</v>
      </c>
      <c r="J992" s="109">
        <f t="shared" si="15"/>
        <v>8256.7800000000007</v>
      </c>
    </row>
    <row r="993" spans="1:10" s="102" customFormat="1" ht="18" customHeight="1" x14ac:dyDescent="0.2">
      <c r="A993" s="106" t="s">
        <v>40</v>
      </c>
      <c r="B993" s="106" t="s">
        <v>13</v>
      </c>
      <c r="C993" s="107">
        <v>36395</v>
      </c>
      <c r="D993" s="107">
        <v>43429</v>
      </c>
      <c r="E993" s="107">
        <v>43437</v>
      </c>
      <c r="F993" s="108">
        <v>43437</v>
      </c>
      <c r="G993" s="109">
        <v>10000</v>
      </c>
      <c r="H993" s="109">
        <v>2.2000000000000002</v>
      </c>
      <c r="I993" s="109">
        <v>0</v>
      </c>
      <c r="J993" s="109">
        <f t="shared" si="15"/>
        <v>10002.200000000001</v>
      </c>
    </row>
    <row r="994" spans="1:10" s="102" customFormat="1" ht="18" customHeight="1" x14ac:dyDescent="0.2">
      <c r="A994" s="106" t="s">
        <v>43</v>
      </c>
      <c r="B994" s="106" t="s">
        <v>13</v>
      </c>
      <c r="C994" s="107">
        <v>12010</v>
      </c>
      <c r="D994" s="107">
        <v>42654</v>
      </c>
      <c r="E994" s="107">
        <v>42656</v>
      </c>
      <c r="F994" s="108">
        <v>42696</v>
      </c>
      <c r="G994" s="109">
        <v>1750</v>
      </c>
      <c r="H994" s="109">
        <v>2.02</v>
      </c>
      <c r="I994" s="109">
        <v>0</v>
      </c>
      <c r="J994" s="109">
        <f t="shared" si="15"/>
        <v>1752.02</v>
      </c>
    </row>
    <row r="995" spans="1:10" s="102" customFormat="1" ht="18" customHeight="1" x14ac:dyDescent="0.2">
      <c r="A995" s="106" t="s">
        <v>43</v>
      </c>
      <c r="B995" s="106" t="s">
        <v>17</v>
      </c>
      <c r="C995" s="107">
        <v>15465</v>
      </c>
      <c r="D995" s="107">
        <v>42956</v>
      </c>
      <c r="E995" s="107">
        <v>42962</v>
      </c>
      <c r="F995" s="108">
        <v>43039</v>
      </c>
      <c r="G995" s="109">
        <v>4250</v>
      </c>
      <c r="H995" s="109">
        <v>5.76</v>
      </c>
      <c r="I995" s="109">
        <v>0</v>
      </c>
      <c r="J995" s="109">
        <f t="shared" si="15"/>
        <v>4255.76</v>
      </c>
    </row>
    <row r="996" spans="1:10" s="102" customFormat="1" ht="18" customHeight="1" x14ac:dyDescent="0.2">
      <c r="A996" s="106" t="s">
        <v>43</v>
      </c>
      <c r="B996" s="106" t="s">
        <v>13</v>
      </c>
      <c r="C996" s="107">
        <v>19851</v>
      </c>
      <c r="D996" s="107">
        <v>43123</v>
      </c>
      <c r="E996" s="107">
        <v>43124</v>
      </c>
      <c r="F996" s="108">
        <v>43138</v>
      </c>
      <c r="G996" s="109">
        <v>68000</v>
      </c>
      <c r="H996" s="109">
        <v>27.95</v>
      </c>
      <c r="I996" s="109">
        <v>0</v>
      </c>
      <c r="J996" s="109">
        <f t="shared" si="15"/>
        <v>68027.95</v>
      </c>
    </row>
    <row r="997" spans="1:10" s="102" customFormat="1" ht="18" customHeight="1" x14ac:dyDescent="0.2">
      <c r="A997" s="106" t="s">
        <v>43</v>
      </c>
      <c r="B997" s="106" t="s">
        <v>13</v>
      </c>
      <c r="C997" s="107">
        <v>14677</v>
      </c>
      <c r="D997" s="107">
        <v>43048</v>
      </c>
      <c r="E997" s="107">
        <v>43053</v>
      </c>
      <c r="F997" s="108">
        <v>43073</v>
      </c>
      <c r="G997" s="109">
        <v>4250</v>
      </c>
      <c r="H997" s="109">
        <v>2.91</v>
      </c>
      <c r="I997" s="109">
        <v>0</v>
      </c>
      <c r="J997" s="109">
        <f t="shared" si="15"/>
        <v>4252.91</v>
      </c>
    </row>
    <row r="998" spans="1:10" s="102" customFormat="1" ht="18" customHeight="1" x14ac:dyDescent="0.2">
      <c r="A998" s="106" t="s">
        <v>43</v>
      </c>
      <c r="B998" s="106" t="s">
        <v>13</v>
      </c>
      <c r="C998" s="107">
        <v>9989</v>
      </c>
      <c r="D998" s="107">
        <v>43183</v>
      </c>
      <c r="E998" s="107">
        <v>43186</v>
      </c>
      <c r="F998" s="108">
        <v>43202</v>
      </c>
      <c r="G998" s="109">
        <v>7000</v>
      </c>
      <c r="H998" s="109">
        <v>3.64</v>
      </c>
      <c r="I998" s="109">
        <v>0</v>
      </c>
      <c r="J998" s="109">
        <f t="shared" si="15"/>
        <v>7003.64</v>
      </c>
    </row>
    <row r="999" spans="1:10" s="102" customFormat="1" ht="18" customHeight="1" x14ac:dyDescent="0.2">
      <c r="A999" s="106" t="s">
        <v>43</v>
      </c>
      <c r="B999" s="106" t="s">
        <v>13</v>
      </c>
      <c r="C999" s="107">
        <v>15218</v>
      </c>
      <c r="D999" s="107">
        <v>41976</v>
      </c>
      <c r="E999" s="107">
        <v>41983</v>
      </c>
      <c r="F999" s="108">
        <v>42003</v>
      </c>
      <c r="G999" s="109">
        <v>8250</v>
      </c>
      <c r="H999" s="109">
        <v>6.19</v>
      </c>
      <c r="I999" s="109">
        <v>0</v>
      </c>
      <c r="J999" s="109">
        <f t="shared" si="15"/>
        <v>8256.19</v>
      </c>
    </row>
    <row r="1000" spans="1:10" s="102" customFormat="1" ht="18" customHeight="1" x14ac:dyDescent="0.2">
      <c r="A1000" s="106" t="s">
        <v>43</v>
      </c>
      <c r="B1000" s="106" t="s">
        <v>13</v>
      </c>
      <c r="C1000" s="107">
        <v>7301</v>
      </c>
      <c r="D1000" s="107">
        <v>42758</v>
      </c>
      <c r="E1000" s="107">
        <v>42773</v>
      </c>
      <c r="F1000" s="108">
        <v>42782</v>
      </c>
      <c r="G1000" s="109">
        <v>3250</v>
      </c>
      <c r="H1000" s="109">
        <v>2.14</v>
      </c>
      <c r="I1000" s="109">
        <v>0</v>
      </c>
      <c r="J1000" s="109">
        <f t="shared" si="15"/>
        <v>3252.14</v>
      </c>
    </row>
    <row r="1001" spans="1:10" s="102" customFormat="1" ht="18" customHeight="1" x14ac:dyDescent="0.2">
      <c r="A1001" s="106" t="s">
        <v>43</v>
      </c>
      <c r="B1001" s="106" t="s">
        <v>17</v>
      </c>
      <c r="C1001" s="107">
        <v>10962</v>
      </c>
      <c r="D1001" s="107">
        <v>42865</v>
      </c>
      <c r="E1001" s="107">
        <v>42877</v>
      </c>
      <c r="F1001" s="108">
        <v>42902</v>
      </c>
      <c r="G1001" s="109">
        <v>6500</v>
      </c>
      <c r="H1001" s="109">
        <v>6.6</v>
      </c>
      <c r="I1001" s="109">
        <v>0</v>
      </c>
      <c r="J1001" s="109">
        <f t="shared" si="15"/>
        <v>6506.6</v>
      </c>
    </row>
    <row r="1002" spans="1:10" s="102" customFormat="1" ht="18" customHeight="1" x14ac:dyDescent="0.2">
      <c r="A1002" s="106" t="s">
        <v>43</v>
      </c>
      <c r="B1002" s="106" t="s">
        <v>13</v>
      </c>
      <c r="C1002" s="107">
        <v>17369</v>
      </c>
      <c r="D1002" s="107">
        <v>43401</v>
      </c>
      <c r="E1002" s="107">
        <v>43404</v>
      </c>
      <c r="F1002" s="108">
        <v>43440</v>
      </c>
      <c r="G1002" s="109">
        <v>10000</v>
      </c>
      <c r="H1002" s="109">
        <v>10.68</v>
      </c>
      <c r="I1002" s="109">
        <v>0</v>
      </c>
      <c r="J1002" s="109">
        <f t="shared" si="15"/>
        <v>10010.68</v>
      </c>
    </row>
    <row r="1003" spans="1:10" s="102" customFormat="1" ht="18" customHeight="1" x14ac:dyDescent="0.2">
      <c r="A1003" s="106" t="s">
        <v>31</v>
      </c>
      <c r="B1003" s="106" t="s">
        <v>17</v>
      </c>
      <c r="C1003" s="107">
        <v>20720</v>
      </c>
      <c r="D1003" s="107">
        <v>42760</v>
      </c>
      <c r="E1003" s="107">
        <v>42768</v>
      </c>
      <c r="F1003" s="108">
        <v>42779</v>
      </c>
      <c r="G1003" s="109">
        <v>48000</v>
      </c>
      <c r="H1003" s="109">
        <v>24.99</v>
      </c>
      <c r="I1003" s="109">
        <v>0</v>
      </c>
      <c r="J1003" s="109">
        <f t="shared" si="15"/>
        <v>48024.99</v>
      </c>
    </row>
    <row r="1004" spans="1:10" s="102" customFormat="1" ht="18" customHeight="1" x14ac:dyDescent="0.2">
      <c r="A1004" s="106" t="s">
        <v>43</v>
      </c>
      <c r="B1004" s="106" t="s">
        <v>17</v>
      </c>
      <c r="C1004" s="107">
        <v>14161</v>
      </c>
      <c r="D1004" s="107">
        <v>42019</v>
      </c>
      <c r="E1004" s="107">
        <v>42046</v>
      </c>
      <c r="F1004" s="108">
        <v>42060</v>
      </c>
      <c r="G1004" s="109">
        <v>13000</v>
      </c>
      <c r="H1004" s="109">
        <v>14.81</v>
      </c>
      <c r="I1004" s="109">
        <v>0</v>
      </c>
      <c r="J1004" s="109">
        <f t="shared" si="15"/>
        <v>13014.81</v>
      </c>
    </row>
    <row r="1005" spans="1:10" s="102" customFormat="1" ht="18" customHeight="1" x14ac:dyDescent="0.2">
      <c r="A1005" s="106" t="s">
        <v>43</v>
      </c>
      <c r="B1005" s="106" t="s">
        <v>17</v>
      </c>
      <c r="C1005" s="107">
        <v>13289</v>
      </c>
      <c r="D1005" s="107">
        <v>42679</v>
      </c>
      <c r="E1005" s="107">
        <v>42710</v>
      </c>
      <c r="F1005" s="108">
        <v>42772</v>
      </c>
      <c r="G1005" s="109">
        <v>9250</v>
      </c>
      <c r="H1005" s="109">
        <v>23.58</v>
      </c>
      <c r="I1005" s="109">
        <v>0</v>
      </c>
      <c r="J1005" s="109">
        <f t="shared" si="15"/>
        <v>9273.58</v>
      </c>
    </row>
    <row r="1006" spans="1:10" s="102" customFormat="1" ht="18" customHeight="1" x14ac:dyDescent="0.2">
      <c r="A1006" s="106" t="s">
        <v>43</v>
      </c>
      <c r="B1006" s="106" t="s">
        <v>13</v>
      </c>
      <c r="C1006" s="107">
        <v>12034</v>
      </c>
      <c r="D1006" s="107">
        <v>42600</v>
      </c>
      <c r="E1006" s="107">
        <v>42619</v>
      </c>
      <c r="F1006" s="108">
        <v>42636</v>
      </c>
      <c r="G1006" s="109">
        <v>23500</v>
      </c>
      <c r="H1006" s="109">
        <v>23.18</v>
      </c>
      <c r="I1006" s="109">
        <v>0</v>
      </c>
      <c r="J1006" s="109">
        <f t="shared" si="15"/>
        <v>23523.18</v>
      </c>
    </row>
    <row r="1007" spans="1:10" s="102" customFormat="1" ht="18" customHeight="1" x14ac:dyDescent="0.2">
      <c r="A1007" s="106" t="s">
        <v>43</v>
      </c>
      <c r="B1007" s="106" t="s">
        <v>13</v>
      </c>
      <c r="C1007" s="107">
        <v>13689</v>
      </c>
      <c r="D1007" s="107">
        <v>43023</v>
      </c>
      <c r="E1007" s="107">
        <v>43041</v>
      </c>
      <c r="F1007" s="108">
        <v>43049</v>
      </c>
      <c r="G1007" s="109">
        <v>8250</v>
      </c>
      <c r="H1007" s="109">
        <v>5.88</v>
      </c>
      <c r="I1007" s="109">
        <v>0</v>
      </c>
      <c r="J1007" s="109">
        <f t="shared" si="15"/>
        <v>8255.8799999999992</v>
      </c>
    </row>
    <row r="1008" spans="1:10" s="102" customFormat="1" ht="18" customHeight="1" x14ac:dyDescent="0.2">
      <c r="A1008" s="106" t="s">
        <v>43</v>
      </c>
      <c r="B1008" s="106" t="s">
        <v>13</v>
      </c>
      <c r="C1008" s="107">
        <v>14675</v>
      </c>
      <c r="D1008" s="107">
        <v>42010</v>
      </c>
      <c r="E1008" s="107">
        <v>42017</v>
      </c>
      <c r="F1008" s="108">
        <v>42031</v>
      </c>
      <c r="G1008" s="109">
        <v>7250</v>
      </c>
      <c r="H1008" s="109">
        <v>4.2300000000000004</v>
      </c>
      <c r="I1008" s="109">
        <v>0</v>
      </c>
      <c r="J1008" s="109">
        <f t="shared" si="15"/>
        <v>7254.23</v>
      </c>
    </row>
    <row r="1009" spans="1:10" s="102" customFormat="1" ht="18" customHeight="1" x14ac:dyDescent="0.2">
      <c r="A1009" s="106" t="s">
        <v>37</v>
      </c>
      <c r="B1009" s="106" t="s">
        <v>17</v>
      </c>
      <c r="C1009" s="107">
        <v>19838</v>
      </c>
      <c r="D1009" s="107">
        <v>41752</v>
      </c>
      <c r="E1009" s="107">
        <v>41781</v>
      </c>
      <c r="F1009" s="108">
        <v>41788</v>
      </c>
      <c r="G1009" s="109">
        <v>20000</v>
      </c>
      <c r="H1009" s="109">
        <v>20</v>
      </c>
      <c r="I1009" s="109">
        <v>0</v>
      </c>
      <c r="J1009" s="109">
        <f t="shared" si="15"/>
        <v>20020</v>
      </c>
    </row>
    <row r="1010" spans="1:10" s="102" customFormat="1" ht="18" customHeight="1" x14ac:dyDescent="0.2">
      <c r="A1010" s="106" t="s">
        <v>43</v>
      </c>
      <c r="B1010" s="106" t="s">
        <v>17</v>
      </c>
      <c r="C1010" s="107">
        <v>7306</v>
      </c>
      <c r="D1010" s="107">
        <v>42881</v>
      </c>
      <c r="E1010" s="107">
        <v>42886</v>
      </c>
      <c r="F1010" s="108">
        <v>43146</v>
      </c>
      <c r="G1010" s="109">
        <v>4000</v>
      </c>
      <c r="H1010" s="109">
        <v>3.84</v>
      </c>
      <c r="I1010" s="109">
        <v>0</v>
      </c>
      <c r="J1010" s="109">
        <f t="shared" si="15"/>
        <v>4003.84</v>
      </c>
    </row>
    <row r="1011" spans="1:10" s="102" customFormat="1" ht="18" customHeight="1" x14ac:dyDescent="0.2">
      <c r="A1011" s="106" t="s">
        <v>37</v>
      </c>
      <c r="B1011" s="106" t="s">
        <v>13</v>
      </c>
      <c r="C1011" s="107">
        <v>24200</v>
      </c>
      <c r="D1011" s="107">
        <v>42558</v>
      </c>
      <c r="E1011" s="107">
        <v>42578</v>
      </c>
      <c r="F1011" s="108">
        <v>42578</v>
      </c>
      <c r="G1011" s="109">
        <v>10000</v>
      </c>
      <c r="H1011" s="109">
        <v>5.48</v>
      </c>
      <c r="I1011" s="109">
        <v>0</v>
      </c>
      <c r="J1011" s="109">
        <f t="shared" si="15"/>
        <v>10005.48</v>
      </c>
    </row>
    <row r="1012" spans="1:10" s="102" customFormat="1" ht="18" customHeight="1" x14ac:dyDescent="0.2">
      <c r="A1012" s="106" t="s">
        <v>43</v>
      </c>
      <c r="B1012" s="106" t="s">
        <v>13</v>
      </c>
      <c r="C1012" s="107">
        <v>18280</v>
      </c>
      <c r="D1012" s="107">
        <v>42473</v>
      </c>
      <c r="E1012" s="107">
        <v>42474</v>
      </c>
      <c r="F1012" s="108">
        <v>42507</v>
      </c>
      <c r="G1012" s="109">
        <v>30500</v>
      </c>
      <c r="H1012" s="109">
        <v>28.4</v>
      </c>
      <c r="I1012" s="109">
        <v>0</v>
      </c>
      <c r="J1012" s="109">
        <f t="shared" si="15"/>
        <v>30528.400000000001</v>
      </c>
    </row>
    <row r="1013" spans="1:10" s="102" customFormat="1" ht="18" customHeight="1" x14ac:dyDescent="0.2">
      <c r="A1013" s="106" t="s">
        <v>43</v>
      </c>
      <c r="B1013" s="106" t="s">
        <v>13</v>
      </c>
      <c r="C1013" s="107">
        <v>15908</v>
      </c>
      <c r="D1013" s="107">
        <v>42302</v>
      </c>
      <c r="E1013" s="107">
        <v>42313</v>
      </c>
      <c r="F1013" s="108">
        <v>42326</v>
      </c>
      <c r="G1013" s="109">
        <v>10000</v>
      </c>
      <c r="H1013" s="109">
        <v>6.67</v>
      </c>
      <c r="I1013" s="109">
        <v>0</v>
      </c>
      <c r="J1013" s="109">
        <f t="shared" si="15"/>
        <v>10006.67</v>
      </c>
    </row>
    <row r="1014" spans="1:10" s="102" customFormat="1" ht="18" customHeight="1" x14ac:dyDescent="0.2">
      <c r="A1014" s="106" t="s">
        <v>43</v>
      </c>
      <c r="B1014" s="106" t="s">
        <v>13</v>
      </c>
      <c r="C1014" s="107">
        <v>7348</v>
      </c>
      <c r="D1014" s="107">
        <v>42825</v>
      </c>
      <c r="E1014" s="107">
        <v>42830</v>
      </c>
      <c r="F1014" s="108">
        <v>42863</v>
      </c>
      <c r="G1014" s="109">
        <v>6250</v>
      </c>
      <c r="H1014" s="109">
        <v>6.52</v>
      </c>
      <c r="I1014" s="109">
        <v>0</v>
      </c>
      <c r="J1014" s="109">
        <f t="shared" si="15"/>
        <v>6256.52</v>
      </c>
    </row>
    <row r="1015" spans="1:10" s="102" customFormat="1" ht="18" customHeight="1" x14ac:dyDescent="0.2">
      <c r="A1015" s="106" t="s">
        <v>43</v>
      </c>
      <c r="B1015" s="106" t="s">
        <v>17</v>
      </c>
      <c r="C1015" s="107">
        <v>10734</v>
      </c>
      <c r="D1015" s="107">
        <v>42306</v>
      </c>
      <c r="E1015" s="107">
        <v>42312</v>
      </c>
      <c r="F1015" s="108">
        <v>42332</v>
      </c>
      <c r="G1015" s="109">
        <v>5250</v>
      </c>
      <c r="H1015" s="109">
        <v>3.8</v>
      </c>
      <c r="I1015" s="109">
        <v>0</v>
      </c>
      <c r="J1015" s="109">
        <f t="shared" si="15"/>
        <v>5253.8</v>
      </c>
    </row>
    <row r="1016" spans="1:10" s="102" customFormat="1" ht="18" customHeight="1" x14ac:dyDescent="0.2">
      <c r="A1016" s="106" t="s">
        <v>43</v>
      </c>
      <c r="B1016" s="106" t="s">
        <v>13</v>
      </c>
      <c r="C1016" s="107">
        <v>15248</v>
      </c>
      <c r="D1016" s="107">
        <v>42905</v>
      </c>
      <c r="E1016" s="107">
        <v>42928</v>
      </c>
      <c r="F1016" s="108">
        <v>42978</v>
      </c>
      <c r="G1016" s="109">
        <v>17500</v>
      </c>
      <c r="H1016" s="109">
        <v>35</v>
      </c>
      <c r="I1016" s="109">
        <v>0</v>
      </c>
      <c r="J1016" s="109">
        <f t="shared" si="15"/>
        <v>17535</v>
      </c>
    </row>
    <row r="1017" spans="1:10" s="102" customFormat="1" ht="18" customHeight="1" x14ac:dyDescent="0.2">
      <c r="A1017" s="106" t="s">
        <v>43</v>
      </c>
      <c r="B1017" s="106" t="s">
        <v>13</v>
      </c>
      <c r="C1017" s="107">
        <v>11296</v>
      </c>
      <c r="D1017" s="107">
        <v>43455</v>
      </c>
      <c r="E1017" s="107">
        <v>43473</v>
      </c>
      <c r="F1017" s="108">
        <v>43500</v>
      </c>
      <c r="G1017" s="109">
        <v>750</v>
      </c>
      <c r="H1017" s="109">
        <v>0.92</v>
      </c>
      <c r="I1017" s="109">
        <v>0</v>
      </c>
      <c r="J1017" s="109">
        <f t="shared" si="15"/>
        <v>750.92</v>
      </c>
    </row>
    <row r="1018" spans="1:10" s="102" customFormat="1" ht="18" customHeight="1" x14ac:dyDescent="0.2">
      <c r="A1018" s="106" t="s">
        <v>43</v>
      </c>
      <c r="B1018" s="106" t="s">
        <v>13</v>
      </c>
      <c r="C1018" s="107">
        <v>11686</v>
      </c>
      <c r="D1018" s="107">
        <v>42905</v>
      </c>
      <c r="E1018" s="107">
        <v>42919</v>
      </c>
      <c r="F1018" s="108">
        <v>42937</v>
      </c>
      <c r="G1018" s="109">
        <v>1250</v>
      </c>
      <c r="H1018" s="109">
        <v>1.1000000000000001</v>
      </c>
      <c r="I1018" s="109">
        <v>0</v>
      </c>
      <c r="J1018" s="109">
        <f t="shared" si="15"/>
        <v>1251.0999999999999</v>
      </c>
    </row>
    <row r="1019" spans="1:10" s="102" customFormat="1" ht="18" customHeight="1" x14ac:dyDescent="0.2">
      <c r="A1019" s="106" t="s">
        <v>43</v>
      </c>
      <c r="B1019" s="106" t="s">
        <v>17</v>
      </c>
      <c r="C1019" s="107">
        <v>16185</v>
      </c>
      <c r="D1019" s="107">
        <v>43418</v>
      </c>
      <c r="E1019" s="107">
        <v>43420</v>
      </c>
      <c r="F1019" s="108">
        <v>43451</v>
      </c>
      <c r="G1019" s="109">
        <v>12500</v>
      </c>
      <c r="H1019" s="109">
        <v>9.59</v>
      </c>
      <c r="I1019" s="109">
        <v>0</v>
      </c>
      <c r="J1019" s="109">
        <f t="shared" si="15"/>
        <v>12509.59</v>
      </c>
    </row>
    <row r="1020" spans="1:10" s="102" customFormat="1" ht="18" customHeight="1" x14ac:dyDescent="0.2">
      <c r="A1020" s="106" t="s">
        <v>31</v>
      </c>
      <c r="B1020" s="106" t="s">
        <v>13</v>
      </c>
      <c r="C1020" s="107">
        <v>26120</v>
      </c>
      <c r="D1020" s="107">
        <v>42146</v>
      </c>
      <c r="E1020" s="107">
        <v>42152</v>
      </c>
      <c r="F1020" s="108">
        <v>42212</v>
      </c>
      <c r="G1020" s="109">
        <v>47000</v>
      </c>
      <c r="H1020" s="109">
        <v>86.17</v>
      </c>
      <c r="I1020" s="109">
        <v>0</v>
      </c>
      <c r="J1020" s="109">
        <f t="shared" si="15"/>
        <v>47086.17</v>
      </c>
    </row>
    <row r="1021" spans="1:10" s="102" customFormat="1" ht="18" customHeight="1" x14ac:dyDescent="0.2">
      <c r="A1021" s="106" t="s">
        <v>43</v>
      </c>
      <c r="B1021" s="106" t="s">
        <v>17</v>
      </c>
      <c r="C1021" s="107">
        <v>16814</v>
      </c>
      <c r="D1021" s="107">
        <v>43105</v>
      </c>
      <c r="E1021" s="107">
        <v>43136</v>
      </c>
      <c r="F1021" s="108">
        <v>43154</v>
      </c>
      <c r="G1021" s="109">
        <v>12000</v>
      </c>
      <c r="H1021" s="109">
        <v>16.11</v>
      </c>
      <c r="I1021" s="109">
        <v>0</v>
      </c>
      <c r="J1021" s="109">
        <f t="shared" si="15"/>
        <v>12016.11</v>
      </c>
    </row>
    <row r="1022" spans="1:10" s="102" customFormat="1" ht="18" customHeight="1" x14ac:dyDescent="0.2">
      <c r="A1022" s="106" t="s">
        <v>43</v>
      </c>
      <c r="B1022" s="106" t="s">
        <v>17</v>
      </c>
      <c r="C1022" s="107">
        <v>14521</v>
      </c>
      <c r="D1022" s="107">
        <v>41859</v>
      </c>
      <c r="E1022" s="107">
        <v>41865</v>
      </c>
      <c r="F1022" s="108">
        <v>41872</v>
      </c>
      <c r="G1022" s="109">
        <v>7000</v>
      </c>
      <c r="H1022" s="109">
        <v>2.5299999999999998</v>
      </c>
      <c r="I1022" s="109">
        <v>0</v>
      </c>
      <c r="J1022" s="109">
        <f t="shared" si="15"/>
        <v>7002.53</v>
      </c>
    </row>
    <row r="1023" spans="1:10" s="102" customFormat="1" ht="18" customHeight="1" x14ac:dyDescent="0.2">
      <c r="A1023" s="106" t="s">
        <v>43</v>
      </c>
      <c r="B1023" s="106" t="s">
        <v>13</v>
      </c>
      <c r="C1023" s="107">
        <v>11683</v>
      </c>
      <c r="D1023" s="107">
        <v>42040</v>
      </c>
      <c r="E1023" s="107">
        <v>42047</v>
      </c>
      <c r="F1023" s="108">
        <v>42066</v>
      </c>
      <c r="G1023" s="109">
        <v>10000</v>
      </c>
      <c r="H1023" s="109">
        <v>7.22</v>
      </c>
      <c r="I1023" s="109">
        <v>0</v>
      </c>
      <c r="J1023" s="109">
        <f t="shared" si="15"/>
        <v>10007.219999999999</v>
      </c>
    </row>
    <row r="1024" spans="1:10" s="102" customFormat="1" ht="18" customHeight="1" x14ac:dyDescent="0.2">
      <c r="A1024" s="106" t="s">
        <v>43</v>
      </c>
      <c r="B1024" s="106" t="s">
        <v>13</v>
      </c>
      <c r="C1024" s="107">
        <v>16079</v>
      </c>
      <c r="D1024" s="107">
        <v>41690</v>
      </c>
      <c r="E1024" s="107">
        <v>41695</v>
      </c>
      <c r="F1024" s="108">
        <v>41752</v>
      </c>
      <c r="G1024" s="109">
        <v>10750</v>
      </c>
      <c r="H1024" s="109">
        <v>18.510000000000002</v>
      </c>
      <c r="I1024" s="109">
        <v>0</v>
      </c>
      <c r="J1024" s="109">
        <f t="shared" si="15"/>
        <v>10768.51</v>
      </c>
    </row>
    <row r="1025" spans="1:10" s="102" customFormat="1" ht="18" customHeight="1" x14ac:dyDescent="0.2">
      <c r="A1025" s="106" t="s">
        <v>43</v>
      </c>
      <c r="B1025" s="106" t="s">
        <v>13</v>
      </c>
      <c r="C1025" s="107">
        <v>18535</v>
      </c>
      <c r="D1025" s="107">
        <v>43066</v>
      </c>
      <c r="E1025" s="107">
        <v>43081</v>
      </c>
      <c r="F1025" s="108">
        <v>43091</v>
      </c>
      <c r="G1025" s="109">
        <v>21750</v>
      </c>
      <c r="H1025" s="109">
        <v>14.9</v>
      </c>
      <c r="I1025" s="109">
        <v>0</v>
      </c>
      <c r="J1025" s="109">
        <f t="shared" si="15"/>
        <v>21764.9</v>
      </c>
    </row>
    <row r="1026" spans="1:10" s="102" customFormat="1" ht="18" customHeight="1" x14ac:dyDescent="0.2">
      <c r="A1026" s="106" t="s">
        <v>43</v>
      </c>
      <c r="B1026" s="106" t="s">
        <v>17</v>
      </c>
      <c r="C1026" s="107">
        <v>12912</v>
      </c>
      <c r="D1026" s="107">
        <v>43141</v>
      </c>
      <c r="E1026" s="107">
        <v>43145</v>
      </c>
      <c r="F1026" s="108">
        <v>43264</v>
      </c>
      <c r="G1026" s="109">
        <v>4500</v>
      </c>
      <c r="H1026" s="109">
        <v>6.48</v>
      </c>
      <c r="I1026" s="109">
        <v>0</v>
      </c>
      <c r="J1026" s="109">
        <f t="shared" si="15"/>
        <v>4506.4799999999996</v>
      </c>
    </row>
    <row r="1027" spans="1:10" s="102" customFormat="1" ht="18" customHeight="1" x14ac:dyDescent="0.2">
      <c r="A1027" s="106" t="s">
        <v>43</v>
      </c>
      <c r="B1027" s="106" t="s">
        <v>13</v>
      </c>
      <c r="C1027" s="107">
        <v>19479</v>
      </c>
      <c r="D1027" s="107">
        <v>43422</v>
      </c>
      <c r="E1027" s="107">
        <v>43424</v>
      </c>
      <c r="F1027" s="108">
        <v>43451</v>
      </c>
      <c r="G1027" s="109">
        <v>63750</v>
      </c>
      <c r="H1027" s="109">
        <v>50.65</v>
      </c>
      <c r="I1027" s="109">
        <v>0</v>
      </c>
      <c r="J1027" s="109">
        <f t="shared" si="15"/>
        <v>63800.65</v>
      </c>
    </row>
    <row r="1028" spans="1:10" s="102" customFormat="1" ht="18" customHeight="1" x14ac:dyDescent="0.2">
      <c r="A1028" s="106" t="s">
        <v>43</v>
      </c>
      <c r="B1028" s="106" t="s">
        <v>13</v>
      </c>
      <c r="C1028" s="107">
        <v>17260</v>
      </c>
      <c r="D1028" s="107">
        <v>42136</v>
      </c>
      <c r="E1028" s="107">
        <v>42171</v>
      </c>
      <c r="F1028" s="108">
        <v>42212</v>
      </c>
      <c r="G1028" s="109">
        <v>15500</v>
      </c>
      <c r="H1028" s="109">
        <v>32.72</v>
      </c>
      <c r="I1028" s="109">
        <v>0</v>
      </c>
      <c r="J1028" s="109">
        <f t="shared" si="15"/>
        <v>15532.72</v>
      </c>
    </row>
    <row r="1029" spans="1:10" s="102" customFormat="1" ht="18" customHeight="1" x14ac:dyDescent="0.2">
      <c r="A1029" s="106" t="s">
        <v>43</v>
      </c>
      <c r="B1029" s="106" t="s">
        <v>13</v>
      </c>
      <c r="C1029" s="107">
        <v>19619</v>
      </c>
      <c r="D1029" s="107">
        <v>43035</v>
      </c>
      <c r="E1029" s="107">
        <v>43040</v>
      </c>
      <c r="F1029" s="108">
        <v>43049</v>
      </c>
      <c r="G1029" s="109">
        <v>86000</v>
      </c>
      <c r="H1029" s="109">
        <v>32.99</v>
      </c>
      <c r="I1029" s="109">
        <v>0</v>
      </c>
      <c r="J1029" s="109">
        <f t="shared" si="15"/>
        <v>86032.99</v>
      </c>
    </row>
    <row r="1030" spans="1:10" s="102" customFormat="1" ht="18" customHeight="1" x14ac:dyDescent="0.2">
      <c r="A1030" s="106" t="s">
        <v>43</v>
      </c>
      <c r="B1030" s="106" t="s">
        <v>17</v>
      </c>
      <c r="C1030" s="107">
        <v>14812</v>
      </c>
      <c r="D1030" s="107">
        <v>43270</v>
      </c>
      <c r="E1030" s="107">
        <v>43284</v>
      </c>
      <c r="F1030" s="108">
        <v>43291</v>
      </c>
      <c r="G1030" s="109">
        <v>4750</v>
      </c>
      <c r="H1030" s="109">
        <v>2.73</v>
      </c>
      <c r="I1030" s="109">
        <v>0</v>
      </c>
      <c r="J1030" s="109">
        <f t="shared" ref="J1030:J1093" si="16">+G1030+H1030+I1030</f>
        <v>4752.7299999999996</v>
      </c>
    </row>
    <row r="1031" spans="1:10" s="102" customFormat="1" ht="18" customHeight="1" x14ac:dyDescent="0.2">
      <c r="A1031" s="106" t="s">
        <v>37</v>
      </c>
      <c r="B1031" s="106" t="s">
        <v>13</v>
      </c>
      <c r="C1031" s="107">
        <v>20965</v>
      </c>
      <c r="D1031" s="107">
        <v>41840</v>
      </c>
      <c r="E1031" s="107">
        <v>41851</v>
      </c>
      <c r="F1031" s="108">
        <v>41858</v>
      </c>
      <c r="G1031" s="109">
        <v>20000</v>
      </c>
      <c r="H1031" s="109">
        <v>10</v>
      </c>
      <c r="I1031" s="109">
        <v>0</v>
      </c>
      <c r="J1031" s="109">
        <f t="shared" si="16"/>
        <v>20010</v>
      </c>
    </row>
    <row r="1032" spans="1:10" s="102" customFormat="1" ht="18" customHeight="1" x14ac:dyDescent="0.2">
      <c r="A1032" s="106" t="s">
        <v>43</v>
      </c>
      <c r="B1032" s="106" t="s">
        <v>17</v>
      </c>
      <c r="C1032" s="107">
        <v>7708</v>
      </c>
      <c r="D1032" s="107">
        <v>41720</v>
      </c>
      <c r="E1032" s="107">
        <v>41726</v>
      </c>
      <c r="F1032" s="108">
        <v>41758</v>
      </c>
      <c r="G1032" s="109">
        <v>4500</v>
      </c>
      <c r="H1032" s="109">
        <v>4.75</v>
      </c>
      <c r="I1032" s="109">
        <v>0</v>
      </c>
      <c r="J1032" s="109">
        <f t="shared" si="16"/>
        <v>4504.75</v>
      </c>
    </row>
    <row r="1033" spans="1:10" s="102" customFormat="1" ht="18" customHeight="1" x14ac:dyDescent="0.2">
      <c r="A1033" s="106" t="s">
        <v>43</v>
      </c>
      <c r="B1033" s="106" t="s">
        <v>13</v>
      </c>
      <c r="C1033" s="107">
        <v>11817</v>
      </c>
      <c r="D1033" s="107">
        <v>41993</v>
      </c>
      <c r="E1033" s="107">
        <v>42030</v>
      </c>
      <c r="F1033" s="108">
        <v>42044</v>
      </c>
      <c r="G1033" s="109">
        <v>7000</v>
      </c>
      <c r="H1033" s="109">
        <v>9.92</v>
      </c>
      <c r="I1033" s="109">
        <v>0</v>
      </c>
      <c r="J1033" s="109">
        <f t="shared" si="16"/>
        <v>7009.92</v>
      </c>
    </row>
    <row r="1034" spans="1:10" s="102" customFormat="1" ht="18" customHeight="1" x14ac:dyDescent="0.2">
      <c r="A1034" s="106" t="s">
        <v>43</v>
      </c>
      <c r="B1034" s="106" t="s">
        <v>13</v>
      </c>
      <c r="C1034" s="107">
        <v>7854</v>
      </c>
      <c r="D1034" s="107">
        <v>42026</v>
      </c>
      <c r="E1034" s="107">
        <v>42044</v>
      </c>
      <c r="F1034" s="108">
        <v>42061</v>
      </c>
      <c r="G1034" s="109">
        <v>5500</v>
      </c>
      <c r="H1034" s="109">
        <v>5.34</v>
      </c>
      <c r="I1034" s="109">
        <v>0</v>
      </c>
      <c r="J1034" s="109">
        <f t="shared" si="16"/>
        <v>5505.34</v>
      </c>
    </row>
    <row r="1035" spans="1:10" s="102" customFormat="1" ht="18" customHeight="1" x14ac:dyDescent="0.2">
      <c r="A1035" s="106" t="s">
        <v>31</v>
      </c>
      <c r="B1035" s="106" t="s">
        <v>17</v>
      </c>
      <c r="C1035" s="107">
        <v>20129</v>
      </c>
      <c r="D1035" s="107">
        <v>41824</v>
      </c>
      <c r="E1035" s="107">
        <v>41865</v>
      </c>
      <c r="F1035" s="108">
        <v>41900</v>
      </c>
      <c r="G1035" s="109">
        <v>71000</v>
      </c>
      <c r="H1035" s="109">
        <v>149.88999999999999</v>
      </c>
      <c r="I1035" s="109">
        <v>0</v>
      </c>
      <c r="J1035" s="109">
        <f t="shared" si="16"/>
        <v>71149.89</v>
      </c>
    </row>
    <row r="1036" spans="1:10" s="102" customFormat="1" ht="18" customHeight="1" x14ac:dyDescent="0.2">
      <c r="A1036" s="106" t="s">
        <v>43</v>
      </c>
      <c r="B1036" s="106" t="s">
        <v>13</v>
      </c>
      <c r="C1036" s="107">
        <v>13564</v>
      </c>
      <c r="D1036" s="107">
        <v>42807</v>
      </c>
      <c r="E1036" s="107">
        <v>42811</v>
      </c>
      <c r="F1036" s="108">
        <v>42842</v>
      </c>
      <c r="G1036" s="109">
        <v>8500</v>
      </c>
      <c r="H1036" s="109">
        <v>8.15</v>
      </c>
      <c r="I1036" s="109">
        <v>0</v>
      </c>
      <c r="J1036" s="109">
        <f t="shared" si="16"/>
        <v>8508.15</v>
      </c>
    </row>
    <row r="1037" spans="1:10" s="102" customFormat="1" ht="18" customHeight="1" x14ac:dyDescent="0.2">
      <c r="A1037" s="106" t="s">
        <v>43</v>
      </c>
      <c r="B1037" s="106" t="s">
        <v>17</v>
      </c>
      <c r="C1037" s="107">
        <v>17041</v>
      </c>
      <c r="D1037" s="107">
        <v>42468</v>
      </c>
      <c r="E1037" s="107">
        <v>42478</v>
      </c>
      <c r="F1037" s="108">
        <v>42496</v>
      </c>
      <c r="G1037" s="109">
        <v>7500</v>
      </c>
      <c r="H1037" s="109">
        <v>5.75</v>
      </c>
      <c r="I1037" s="109">
        <v>0</v>
      </c>
      <c r="J1037" s="109">
        <f t="shared" si="16"/>
        <v>7505.75</v>
      </c>
    </row>
    <row r="1038" spans="1:10" s="102" customFormat="1" ht="18" customHeight="1" x14ac:dyDescent="0.2">
      <c r="A1038" s="106" t="s">
        <v>43</v>
      </c>
      <c r="B1038" s="106" t="s">
        <v>17</v>
      </c>
      <c r="C1038" s="107">
        <v>7273</v>
      </c>
      <c r="D1038" s="107">
        <v>41884</v>
      </c>
      <c r="E1038" s="107">
        <v>41898</v>
      </c>
      <c r="F1038" s="108">
        <v>41956</v>
      </c>
      <c r="G1038" s="109">
        <v>4250</v>
      </c>
      <c r="H1038" s="109">
        <v>8.5</v>
      </c>
      <c r="I1038" s="109">
        <v>0</v>
      </c>
      <c r="J1038" s="109">
        <f t="shared" si="16"/>
        <v>4258.5</v>
      </c>
    </row>
    <row r="1039" spans="1:10" s="102" customFormat="1" ht="18" customHeight="1" x14ac:dyDescent="0.2">
      <c r="A1039" s="106" t="s">
        <v>43</v>
      </c>
      <c r="B1039" s="106" t="s">
        <v>13</v>
      </c>
      <c r="C1039" s="107">
        <v>17417</v>
      </c>
      <c r="D1039" s="107">
        <v>42973</v>
      </c>
      <c r="E1039" s="107">
        <v>42985</v>
      </c>
      <c r="F1039" s="108">
        <v>43027</v>
      </c>
      <c r="G1039" s="109">
        <v>18000</v>
      </c>
      <c r="H1039" s="109">
        <v>26.63</v>
      </c>
      <c r="I1039" s="109">
        <v>0</v>
      </c>
      <c r="J1039" s="109">
        <f t="shared" si="16"/>
        <v>18026.63</v>
      </c>
    </row>
    <row r="1040" spans="1:10" s="102" customFormat="1" ht="18" customHeight="1" x14ac:dyDescent="0.2">
      <c r="A1040" s="106" t="s">
        <v>31</v>
      </c>
      <c r="B1040" s="106" t="s">
        <v>17</v>
      </c>
      <c r="C1040" s="107">
        <v>20291</v>
      </c>
      <c r="D1040" s="107">
        <v>43393</v>
      </c>
      <c r="E1040" s="107">
        <v>43403</v>
      </c>
      <c r="F1040" s="108">
        <v>43417</v>
      </c>
      <c r="G1040" s="109">
        <v>28000</v>
      </c>
      <c r="H1040" s="109">
        <v>18.03</v>
      </c>
      <c r="I1040" s="109">
        <v>0</v>
      </c>
      <c r="J1040" s="109">
        <f t="shared" si="16"/>
        <v>28018.03</v>
      </c>
    </row>
    <row r="1041" spans="1:10" s="102" customFormat="1" ht="18" customHeight="1" x14ac:dyDescent="0.2">
      <c r="A1041" s="106" t="s">
        <v>34</v>
      </c>
      <c r="B1041" s="106" t="s">
        <v>17</v>
      </c>
      <c r="C1041" s="107">
        <v>20291</v>
      </c>
      <c r="D1041" s="107">
        <v>43393</v>
      </c>
      <c r="E1041" s="107">
        <v>43403</v>
      </c>
      <c r="F1041" s="108">
        <v>43417</v>
      </c>
      <c r="G1041" s="109">
        <v>28000</v>
      </c>
      <c r="H1041" s="109">
        <v>18.03</v>
      </c>
      <c r="I1041" s="109">
        <v>0</v>
      </c>
      <c r="J1041" s="109">
        <f t="shared" si="16"/>
        <v>28018.03</v>
      </c>
    </row>
    <row r="1042" spans="1:10" s="102" customFormat="1" ht="18" customHeight="1" x14ac:dyDescent="0.2">
      <c r="A1042" s="106" t="s">
        <v>43</v>
      </c>
      <c r="B1042" s="106" t="s">
        <v>17</v>
      </c>
      <c r="C1042" s="107">
        <v>20215</v>
      </c>
      <c r="D1042" s="107">
        <v>42895</v>
      </c>
      <c r="E1042" s="107">
        <v>42899</v>
      </c>
      <c r="F1042" s="108">
        <v>42915</v>
      </c>
      <c r="G1042" s="109">
        <v>48000</v>
      </c>
      <c r="H1042" s="109">
        <v>26.3</v>
      </c>
      <c r="I1042" s="109">
        <v>0</v>
      </c>
      <c r="J1042" s="109">
        <f t="shared" si="16"/>
        <v>48026.3</v>
      </c>
    </row>
    <row r="1043" spans="1:10" s="102" customFormat="1" ht="18" customHeight="1" x14ac:dyDescent="0.2">
      <c r="A1043" s="106" t="s">
        <v>40</v>
      </c>
      <c r="B1043" s="106" t="s">
        <v>13</v>
      </c>
      <c r="C1043" s="107">
        <v>35750</v>
      </c>
      <c r="D1043" s="107">
        <v>41811</v>
      </c>
      <c r="E1043" s="107">
        <v>41827</v>
      </c>
      <c r="F1043" s="108">
        <v>41830</v>
      </c>
      <c r="G1043" s="109">
        <v>20000</v>
      </c>
      <c r="H1043" s="109">
        <f>5.28+5.28</f>
        <v>10.56</v>
      </c>
      <c r="I1043" s="109">
        <v>0</v>
      </c>
      <c r="J1043" s="109">
        <f t="shared" si="16"/>
        <v>20010.560000000001</v>
      </c>
    </row>
    <row r="1044" spans="1:10" s="102" customFormat="1" ht="18" customHeight="1" x14ac:dyDescent="0.2">
      <c r="A1044" s="106" t="s">
        <v>43</v>
      </c>
      <c r="B1044" s="106" t="s">
        <v>13</v>
      </c>
      <c r="C1044" s="107">
        <v>7706</v>
      </c>
      <c r="D1044" s="107">
        <v>41777</v>
      </c>
      <c r="E1044" s="107">
        <v>41809</v>
      </c>
      <c r="F1044" s="108">
        <v>41848</v>
      </c>
      <c r="G1044" s="109">
        <v>5750</v>
      </c>
      <c r="H1044" s="109">
        <v>11.34</v>
      </c>
      <c r="I1044" s="109">
        <v>0</v>
      </c>
      <c r="J1044" s="109">
        <f t="shared" si="16"/>
        <v>5761.34</v>
      </c>
    </row>
    <row r="1045" spans="1:10" s="102" customFormat="1" ht="18" customHeight="1" x14ac:dyDescent="0.2">
      <c r="A1045" s="106" t="s">
        <v>43</v>
      </c>
      <c r="B1045" s="106" t="s">
        <v>13</v>
      </c>
      <c r="C1045" s="107">
        <v>10227</v>
      </c>
      <c r="D1045" s="107">
        <v>42726</v>
      </c>
      <c r="E1045" s="107">
        <v>42746</v>
      </c>
      <c r="F1045" s="108">
        <v>42773</v>
      </c>
      <c r="G1045" s="109">
        <v>9000</v>
      </c>
      <c r="H1045" s="109">
        <v>11.6</v>
      </c>
      <c r="I1045" s="109">
        <v>0</v>
      </c>
      <c r="J1045" s="109">
        <f t="shared" si="16"/>
        <v>9011.6</v>
      </c>
    </row>
    <row r="1046" spans="1:10" s="102" customFormat="1" ht="18" customHeight="1" x14ac:dyDescent="0.2">
      <c r="A1046" s="106" t="s">
        <v>31</v>
      </c>
      <c r="B1046" s="106" t="s">
        <v>17</v>
      </c>
      <c r="C1046" s="107">
        <v>22417</v>
      </c>
      <c r="D1046" s="107">
        <v>43150</v>
      </c>
      <c r="E1046" s="107">
        <v>43153</v>
      </c>
      <c r="F1046" s="108">
        <v>43165</v>
      </c>
      <c r="G1046" s="109">
        <v>61000</v>
      </c>
      <c r="H1046" s="109">
        <v>25.07</v>
      </c>
      <c r="I1046" s="109">
        <v>0</v>
      </c>
      <c r="J1046" s="109">
        <f t="shared" si="16"/>
        <v>61025.07</v>
      </c>
    </row>
    <row r="1047" spans="1:10" s="102" customFormat="1" ht="18" customHeight="1" x14ac:dyDescent="0.2">
      <c r="A1047" s="106" t="s">
        <v>34</v>
      </c>
      <c r="B1047" s="106" t="s">
        <v>17</v>
      </c>
      <c r="C1047" s="107">
        <v>22417</v>
      </c>
      <c r="D1047" s="107">
        <v>43150</v>
      </c>
      <c r="E1047" s="107">
        <v>43153</v>
      </c>
      <c r="F1047" s="108">
        <v>43165</v>
      </c>
      <c r="G1047" s="109">
        <v>61000</v>
      </c>
      <c r="H1047" s="109">
        <v>25.07</v>
      </c>
      <c r="I1047" s="109">
        <v>0</v>
      </c>
      <c r="J1047" s="109">
        <f t="shared" si="16"/>
        <v>61025.07</v>
      </c>
    </row>
    <row r="1048" spans="1:10" s="102" customFormat="1" ht="18" customHeight="1" x14ac:dyDescent="0.2">
      <c r="A1048" s="106" t="s">
        <v>37</v>
      </c>
      <c r="B1048" s="106" t="s">
        <v>17</v>
      </c>
      <c r="C1048" s="107">
        <v>20366</v>
      </c>
      <c r="D1048" s="107">
        <v>41689</v>
      </c>
      <c r="E1048" s="107">
        <v>41705</v>
      </c>
      <c r="F1048" s="108">
        <v>41711</v>
      </c>
      <c r="G1048" s="109">
        <v>20000</v>
      </c>
      <c r="H1048" s="109">
        <v>12.22</v>
      </c>
      <c r="I1048" s="109">
        <v>0</v>
      </c>
      <c r="J1048" s="109">
        <f t="shared" si="16"/>
        <v>20012.22</v>
      </c>
    </row>
    <row r="1049" spans="1:10" s="102" customFormat="1" ht="18" customHeight="1" x14ac:dyDescent="0.2">
      <c r="A1049" s="106" t="s">
        <v>43</v>
      </c>
      <c r="B1049" s="106" t="s">
        <v>17</v>
      </c>
      <c r="C1049" s="107">
        <v>10206</v>
      </c>
      <c r="D1049" s="107">
        <v>42505</v>
      </c>
      <c r="E1049" s="107">
        <v>42516</v>
      </c>
      <c r="F1049" s="108">
        <v>42535</v>
      </c>
      <c r="G1049" s="109">
        <v>8750</v>
      </c>
      <c r="H1049" s="109">
        <v>7.19</v>
      </c>
      <c r="I1049" s="109">
        <v>0</v>
      </c>
      <c r="J1049" s="109">
        <f t="shared" si="16"/>
        <v>8757.19</v>
      </c>
    </row>
    <row r="1050" spans="1:10" s="102" customFormat="1" ht="18" customHeight="1" x14ac:dyDescent="0.2">
      <c r="A1050" s="106" t="s">
        <v>31</v>
      </c>
      <c r="B1050" s="106" t="s">
        <v>17</v>
      </c>
      <c r="C1050" s="107">
        <v>23689</v>
      </c>
      <c r="D1050" s="107">
        <v>43123</v>
      </c>
      <c r="E1050" s="107">
        <v>43125</v>
      </c>
      <c r="F1050" s="108">
        <v>43153</v>
      </c>
      <c r="G1050" s="109">
        <v>65000</v>
      </c>
      <c r="H1050" s="109">
        <v>53.42</v>
      </c>
      <c r="I1050" s="109">
        <v>0</v>
      </c>
      <c r="J1050" s="109">
        <f t="shared" si="16"/>
        <v>65053.42</v>
      </c>
    </row>
    <row r="1051" spans="1:10" s="102" customFormat="1" ht="18" customHeight="1" x14ac:dyDescent="0.2">
      <c r="A1051" s="106" t="s">
        <v>43</v>
      </c>
      <c r="B1051" s="106" t="s">
        <v>17</v>
      </c>
      <c r="C1051" s="107">
        <v>16388</v>
      </c>
      <c r="D1051" s="107">
        <v>42892</v>
      </c>
      <c r="E1051" s="107">
        <v>42894</v>
      </c>
      <c r="F1051" s="108">
        <v>42905</v>
      </c>
      <c r="G1051" s="109">
        <v>12750</v>
      </c>
      <c r="H1051" s="109">
        <v>4.54</v>
      </c>
      <c r="I1051" s="109">
        <v>0</v>
      </c>
      <c r="J1051" s="109">
        <f t="shared" si="16"/>
        <v>12754.54</v>
      </c>
    </row>
    <row r="1052" spans="1:10" s="102" customFormat="1" ht="18" customHeight="1" x14ac:dyDescent="0.2">
      <c r="A1052" s="106" t="s">
        <v>43</v>
      </c>
      <c r="B1052" s="106" t="s">
        <v>13</v>
      </c>
      <c r="C1052" s="107">
        <v>14656</v>
      </c>
      <c r="D1052" s="107">
        <v>42603</v>
      </c>
      <c r="E1052" s="107">
        <v>42612</v>
      </c>
      <c r="F1052" s="108">
        <v>42620</v>
      </c>
      <c r="G1052" s="109">
        <v>11500</v>
      </c>
      <c r="H1052" s="109">
        <v>5.36</v>
      </c>
      <c r="I1052" s="109">
        <v>0</v>
      </c>
      <c r="J1052" s="109">
        <f t="shared" si="16"/>
        <v>11505.36</v>
      </c>
    </row>
    <row r="1053" spans="1:10" s="102" customFormat="1" ht="18" customHeight="1" x14ac:dyDescent="0.2">
      <c r="A1053" s="106" t="s">
        <v>43</v>
      </c>
      <c r="B1053" s="106" t="s">
        <v>13</v>
      </c>
      <c r="C1053" s="107">
        <v>14933</v>
      </c>
      <c r="D1053" s="107">
        <v>42309</v>
      </c>
      <c r="E1053" s="107">
        <v>42318</v>
      </c>
      <c r="F1053" s="108">
        <v>42328</v>
      </c>
      <c r="G1053" s="109">
        <v>13000</v>
      </c>
      <c r="H1053" s="109">
        <v>6.86</v>
      </c>
      <c r="I1053" s="109">
        <v>0</v>
      </c>
      <c r="J1053" s="109">
        <f t="shared" si="16"/>
        <v>13006.86</v>
      </c>
    </row>
    <row r="1054" spans="1:10" s="102" customFormat="1" ht="18" customHeight="1" x14ac:dyDescent="0.2">
      <c r="A1054" s="106" t="s">
        <v>43</v>
      </c>
      <c r="B1054" s="106" t="s">
        <v>13</v>
      </c>
      <c r="C1054" s="107">
        <v>13961</v>
      </c>
      <c r="D1054" s="107">
        <v>42240</v>
      </c>
      <c r="E1054" s="107">
        <v>42263</v>
      </c>
      <c r="F1054" s="108">
        <v>42297</v>
      </c>
      <c r="G1054" s="109">
        <v>14250</v>
      </c>
      <c r="H1054" s="109">
        <v>22.55</v>
      </c>
      <c r="I1054" s="109">
        <v>0</v>
      </c>
      <c r="J1054" s="109">
        <f t="shared" si="16"/>
        <v>14272.55</v>
      </c>
    </row>
    <row r="1055" spans="1:10" s="102" customFormat="1" ht="18" customHeight="1" x14ac:dyDescent="0.2">
      <c r="A1055" s="106" t="s">
        <v>43</v>
      </c>
      <c r="B1055" s="106" t="s">
        <v>13</v>
      </c>
      <c r="C1055" s="107">
        <v>12326</v>
      </c>
      <c r="D1055" s="107">
        <v>43355</v>
      </c>
      <c r="E1055" s="107">
        <v>43356</v>
      </c>
      <c r="F1055" s="108">
        <v>43367</v>
      </c>
      <c r="G1055" s="109">
        <v>9500</v>
      </c>
      <c r="H1055" s="109">
        <v>3.12</v>
      </c>
      <c r="I1055" s="109">
        <v>0</v>
      </c>
      <c r="J1055" s="109">
        <f t="shared" si="16"/>
        <v>9503.1200000000008</v>
      </c>
    </row>
    <row r="1056" spans="1:10" s="102" customFormat="1" ht="18" customHeight="1" x14ac:dyDescent="0.2">
      <c r="A1056" s="106" t="s">
        <v>43</v>
      </c>
      <c r="B1056" s="106" t="s">
        <v>13</v>
      </c>
      <c r="C1056" s="107">
        <v>19720</v>
      </c>
      <c r="D1056" s="107">
        <v>43081</v>
      </c>
      <c r="E1056" s="107">
        <v>43082</v>
      </c>
      <c r="F1056" s="108">
        <v>43096</v>
      </c>
      <c r="G1056" s="109">
        <v>41000</v>
      </c>
      <c r="H1056" s="109">
        <v>16.850000000000001</v>
      </c>
      <c r="I1056" s="109">
        <v>0</v>
      </c>
      <c r="J1056" s="109">
        <f t="shared" si="16"/>
        <v>41016.85</v>
      </c>
    </row>
    <row r="1057" spans="1:10" s="102" customFormat="1" ht="18" customHeight="1" x14ac:dyDescent="0.2">
      <c r="A1057" s="106" t="s">
        <v>37</v>
      </c>
      <c r="B1057" s="106" t="s">
        <v>13</v>
      </c>
      <c r="C1057" s="107">
        <v>22188</v>
      </c>
      <c r="D1057" s="107">
        <v>41650</v>
      </c>
      <c r="E1057" s="107">
        <v>41661</v>
      </c>
      <c r="F1057" s="108">
        <v>41667</v>
      </c>
      <c r="G1057" s="109">
        <v>20000</v>
      </c>
      <c r="H1057" s="109">
        <f>4.72+4.72</f>
        <v>9.44</v>
      </c>
      <c r="I1057" s="109">
        <v>0</v>
      </c>
      <c r="J1057" s="109">
        <f t="shared" si="16"/>
        <v>20009.439999999999</v>
      </c>
    </row>
    <row r="1058" spans="1:10" s="102" customFormat="1" ht="18" customHeight="1" x14ac:dyDescent="0.2">
      <c r="A1058" s="106" t="s">
        <v>43</v>
      </c>
      <c r="B1058" s="106" t="s">
        <v>17</v>
      </c>
      <c r="C1058" s="107">
        <v>13418</v>
      </c>
      <c r="D1058" s="107">
        <v>41892</v>
      </c>
      <c r="E1058" s="107">
        <v>41900</v>
      </c>
      <c r="F1058" s="108">
        <v>41940</v>
      </c>
      <c r="G1058" s="109">
        <v>2750</v>
      </c>
      <c r="H1058" s="109">
        <v>3.68</v>
      </c>
      <c r="I1058" s="109">
        <v>0</v>
      </c>
      <c r="J1058" s="109">
        <f t="shared" si="16"/>
        <v>2753.68</v>
      </c>
    </row>
    <row r="1059" spans="1:10" s="102" customFormat="1" ht="18" customHeight="1" x14ac:dyDescent="0.2">
      <c r="A1059" s="106" t="s">
        <v>43</v>
      </c>
      <c r="B1059" s="106" t="s">
        <v>17</v>
      </c>
      <c r="C1059" s="107">
        <v>10147</v>
      </c>
      <c r="D1059" s="107">
        <v>43098</v>
      </c>
      <c r="E1059" s="107">
        <v>43104</v>
      </c>
      <c r="F1059" s="108">
        <v>43140</v>
      </c>
      <c r="G1059" s="109">
        <v>4500</v>
      </c>
      <c r="H1059" s="109">
        <v>5.2</v>
      </c>
      <c r="I1059" s="109">
        <v>0</v>
      </c>
      <c r="J1059" s="109">
        <f t="shared" si="16"/>
        <v>4505.2</v>
      </c>
    </row>
    <row r="1060" spans="1:10" s="102" customFormat="1" ht="18" customHeight="1" x14ac:dyDescent="0.2">
      <c r="A1060" s="106" t="s">
        <v>43</v>
      </c>
      <c r="B1060" s="106" t="s">
        <v>13</v>
      </c>
      <c r="C1060" s="107">
        <v>16036</v>
      </c>
      <c r="D1060" s="107">
        <v>42654</v>
      </c>
      <c r="E1060" s="107">
        <v>42688</v>
      </c>
      <c r="F1060" s="108">
        <v>42732</v>
      </c>
      <c r="G1060" s="109">
        <v>2250</v>
      </c>
      <c r="H1060" s="109">
        <v>4.8</v>
      </c>
      <c r="I1060" s="109">
        <v>0</v>
      </c>
      <c r="J1060" s="109">
        <f t="shared" si="16"/>
        <v>2254.8000000000002</v>
      </c>
    </row>
    <row r="1061" spans="1:10" s="102" customFormat="1" ht="18" customHeight="1" x14ac:dyDescent="0.2">
      <c r="A1061" s="106" t="s">
        <v>43</v>
      </c>
      <c r="B1061" s="106" t="s">
        <v>13</v>
      </c>
      <c r="C1061" s="107">
        <v>12235</v>
      </c>
      <c r="D1061" s="107">
        <v>43341</v>
      </c>
      <c r="E1061" s="107">
        <v>43383</v>
      </c>
      <c r="F1061" s="108">
        <v>43416</v>
      </c>
      <c r="G1061" s="109">
        <v>15500</v>
      </c>
      <c r="H1061" s="109">
        <v>31.85</v>
      </c>
      <c r="I1061" s="109">
        <v>0</v>
      </c>
      <c r="J1061" s="109">
        <f t="shared" si="16"/>
        <v>15531.85</v>
      </c>
    </row>
    <row r="1062" spans="1:10" s="102" customFormat="1" ht="18" customHeight="1" x14ac:dyDescent="0.2">
      <c r="A1062" s="106" t="s">
        <v>43</v>
      </c>
      <c r="B1062" s="106" t="s">
        <v>17</v>
      </c>
      <c r="C1062" s="107">
        <v>7453</v>
      </c>
      <c r="D1062" s="107">
        <v>41886</v>
      </c>
      <c r="E1062" s="107">
        <v>41897</v>
      </c>
      <c r="F1062" s="108">
        <v>42177</v>
      </c>
      <c r="G1062" s="109">
        <v>5750</v>
      </c>
      <c r="H1062" s="109">
        <v>44.96</v>
      </c>
      <c r="I1062" s="109">
        <v>0</v>
      </c>
      <c r="J1062" s="109">
        <f t="shared" si="16"/>
        <v>5794.96</v>
      </c>
    </row>
    <row r="1063" spans="1:10" s="102" customFormat="1" ht="18" customHeight="1" x14ac:dyDescent="0.2">
      <c r="A1063" s="106" t="s">
        <v>43</v>
      </c>
      <c r="B1063" s="106" t="s">
        <v>13</v>
      </c>
      <c r="C1063" s="107">
        <v>15048</v>
      </c>
      <c r="D1063" s="107">
        <v>43438</v>
      </c>
      <c r="E1063" s="107">
        <v>43444</v>
      </c>
      <c r="F1063" s="108">
        <v>43453</v>
      </c>
      <c r="G1063" s="109">
        <v>8250</v>
      </c>
      <c r="H1063" s="109">
        <v>3.39</v>
      </c>
      <c r="I1063" s="109">
        <v>0</v>
      </c>
      <c r="J1063" s="109">
        <f t="shared" si="16"/>
        <v>8253.39</v>
      </c>
    </row>
    <row r="1064" spans="1:10" s="102" customFormat="1" ht="18" customHeight="1" x14ac:dyDescent="0.2">
      <c r="A1064" s="106" t="s">
        <v>43</v>
      </c>
      <c r="B1064" s="106" t="s">
        <v>13</v>
      </c>
      <c r="C1064" s="107">
        <v>17160</v>
      </c>
      <c r="D1064" s="107">
        <v>42728</v>
      </c>
      <c r="E1064" s="107">
        <v>42732</v>
      </c>
      <c r="F1064" s="108">
        <v>42815</v>
      </c>
      <c r="G1064" s="109">
        <v>14750</v>
      </c>
      <c r="H1064" s="109">
        <v>35.159999999999997</v>
      </c>
      <c r="I1064" s="109">
        <v>0</v>
      </c>
      <c r="J1064" s="109">
        <f t="shared" si="16"/>
        <v>14785.16</v>
      </c>
    </row>
    <row r="1065" spans="1:10" s="102" customFormat="1" ht="18" customHeight="1" x14ac:dyDescent="0.2">
      <c r="A1065" s="106" t="s">
        <v>43</v>
      </c>
      <c r="B1065" s="106" t="s">
        <v>17</v>
      </c>
      <c r="C1065" s="107">
        <v>14292</v>
      </c>
      <c r="D1065" s="107">
        <v>41763</v>
      </c>
      <c r="E1065" s="107">
        <v>41771</v>
      </c>
      <c r="F1065" s="108">
        <v>41779</v>
      </c>
      <c r="G1065" s="109">
        <v>5250</v>
      </c>
      <c r="H1065" s="109">
        <v>2.33</v>
      </c>
      <c r="I1065" s="109">
        <v>0</v>
      </c>
      <c r="J1065" s="109">
        <f t="shared" si="16"/>
        <v>5252.33</v>
      </c>
    </row>
    <row r="1066" spans="1:10" s="102" customFormat="1" ht="18" customHeight="1" x14ac:dyDescent="0.2">
      <c r="A1066" s="106" t="s">
        <v>43</v>
      </c>
      <c r="B1066" s="106" t="s">
        <v>17</v>
      </c>
      <c r="C1066" s="107">
        <v>10534</v>
      </c>
      <c r="D1066" s="107">
        <v>42958</v>
      </c>
      <c r="E1066" s="107">
        <v>42990</v>
      </c>
      <c r="F1066" s="108">
        <v>43047</v>
      </c>
      <c r="G1066" s="109">
        <v>8750</v>
      </c>
      <c r="H1066" s="109">
        <v>18.61</v>
      </c>
      <c r="I1066" s="109">
        <v>0</v>
      </c>
      <c r="J1066" s="109">
        <f t="shared" si="16"/>
        <v>8768.61</v>
      </c>
    </row>
    <row r="1067" spans="1:10" s="102" customFormat="1" ht="18" customHeight="1" x14ac:dyDescent="0.2">
      <c r="A1067" s="106" t="s">
        <v>43</v>
      </c>
      <c r="B1067" s="106" t="s">
        <v>13</v>
      </c>
      <c r="C1067" s="107">
        <v>13096</v>
      </c>
      <c r="D1067" s="107">
        <v>43359</v>
      </c>
      <c r="E1067" s="107">
        <v>43370</v>
      </c>
      <c r="F1067" s="108">
        <v>43402</v>
      </c>
      <c r="G1067" s="109">
        <v>9000</v>
      </c>
      <c r="H1067" s="109">
        <v>10.6</v>
      </c>
      <c r="I1067" s="109">
        <v>0</v>
      </c>
      <c r="J1067" s="109">
        <f t="shared" si="16"/>
        <v>9010.6</v>
      </c>
    </row>
    <row r="1068" spans="1:10" s="102" customFormat="1" ht="18" customHeight="1" x14ac:dyDescent="0.2">
      <c r="A1068" s="106" t="s">
        <v>43</v>
      </c>
      <c r="B1068" s="106" t="s">
        <v>17</v>
      </c>
      <c r="C1068" s="107">
        <v>17972</v>
      </c>
      <c r="D1068" s="107">
        <v>43464</v>
      </c>
      <c r="E1068" s="107">
        <v>43468</v>
      </c>
      <c r="F1068" s="108">
        <v>43483</v>
      </c>
      <c r="G1068" s="109">
        <v>7250</v>
      </c>
      <c r="H1068" s="109">
        <v>3.38</v>
      </c>
      <c r="I1068" s="109">
        <v>0</v>
      </c>
      <c r="J1068" s="109">
        <f t="shared" si="16"/>
        <v>7253.38</v>
      </c>
    </row>
    <row r="1069" spans="1:10" s="102" customFormat="1" ht="18" customHeight="1" x14ac:dyDescent="0.2">
      <c r="A1069" s="106" t="s">
        <v>43</v>
      </c>
      <c r="B1069" s="106" t="s">
        <v>17</v>
      </c>
      <c r="C1069" s="107">
        <v>11687</v>
      </c>
      <c r="D1069" s="107">
        <v>42366</v>
      </c>
      <c r="E1069" s="107">
        <v>42368</v>
      </c>
      <c r="F1069" s="108">
        <v>42381</v>
      </c>
      <c r="G1069" s="109">
        <v>4500</v>
      </c>
      <c r="H1069" s="109">
        <v>1.88</v>
      </c>
      <c r="I1069" s="109">
        <v>0</v>
      </c>
      <c r="J1069" s="109">
        <f t="shared" si="16"/>
        <v>4501.88</v>
      </c>
    </row>
    <row r="1070" spans="1:10" s="102" customFormat="1" ht="18" customHeight="1" x14ac:dyDescent="0.2">
      <c r="A1070" s="106" t="s">
        <v>43</v>
      </c>
      <c r="B1070" s="106" t="s">
        <v>17</v>
      </c>
      <c r="C1070" s="107">
        <v>17299</v>
      </c>
      <c r="D1070" s="107">
        <v>43049</v>
      </c>
      <c r="E1070" s="107">
        <v>43053</v>
      </c>
      <c r="F1070" s="108">
        <v>43060</v>
      </c>
      <c r="G1070" s="109">
        <v>13250</v>
      </c>
      <c r="H1070" s="109">
        <v>3.99</v>
      </c>
      <c r="I1070" s="109">
        <v>0</v>
      </c>
      <c r="J1070" s="109">
        <f t="shared" si="16"/>
        <v>13253.99</v>
      </c>
    </row>
    <row r="1071" spans="1:10" s="102" customFormat="1" ht="18" customHeight="1" x14ac:dyDescent="0.2">
      <c r="A1071" s="106" t="s">
        <v>43</v>
      </c>
      <c r="B1071" s="106" t="s">
        <v>17</v>
      </c>
      <c r="C1071" s="107">
        <v>10610</v>
      </c>
      <c r="D1071" s="107">
        <v>43100</v>
      </c>
      <c r="E1071" s="107">
        <v>43111</v>
      </c>
      <c r="F1071" s="108">
        <v>43144</v>
      </c>
      <c r="G1071" s="109">
        <v>4750</v>
      </c>
      <c r="H1071" s="109">
        <v>5.15</v>
      </c>
      <c r="I1071" s="109">
        <v>0</v>
      </c>
      <c r="J1071" s="109">
        <f t="shared" si="16"/>
        <v>4755.1499999999996</v>
      </c>
    </row>
    <row r="1072" spans="1:10" s="102" customFormat="1" ht="18" customHeight="1" x14ac:dyDescent="0.2">
      <c r="A1072" s="106" t="s">
        <v>43</v>
      </c>
      <c r="B1072" s="106" t="s">
        <v>17</v>
      </c>
      <c r="C1072" s="107">
        <v>8277</v>
      </c>
      <c r="D1072" s="107">
        <v>43290</v>
      </c>
      <c r="E1072" s="107">
        <v>43291</v>
      </c>
      <c r="F1072" s="108">
        <v>43321</v>
      </c>
      <c r="G1072" s="109">
        <v>6750</v>
      </c>
      <c r="H1072" s="109">
        <v>5.18</v>
      </c>
      <c r="I1072" s="109">
        <v>0</v>
      </c>
      <c r="J1072" s="109">
        <f t="shared" si="16"/>
        <v>6755.18</v>
      </c>
    </row>
    <row r="1073" spans="1:10" s="102" customFormat="1" ht="18" customHeight="1" x14ac:dyDescent="0.2">
      <c r="A1073" s="106" t="s">
        <v>43</v>
      </c>
      <c r="B1073" s="106" t="s">
        <v>17</v>
      </c>
      <c r="C1073" s="107">
        <v>9360</v>
      </c>
      <c r="D1073" s="107">
        <v>43199</v>
      </c>
      <c r="E1073" s="107">
        <v>43206</v>
      </c>
      <c r="F1073" s="108">
        <v>43214</v>
      </c>
      <c r="G1073" s="109">
        <v>6250</v>
      </c>
      <c r="H1073" s="109">
        <v>2.57</v>
      </c>
      <c r="I1073" s="109">
        <v>0</v>
      </c>
      <c r="J1073" s="109">
        <f t="shared" si="16"/>
        <v>6252.57</v>
      </c>
    </row>
    <row r="1074" spans="1:10" s="102" customFormat="1" ht="18" customHeight="1" x14ac:dyDescent="0.2">
      <c r="A1074" s="106" t="s">
        <v>43</v>
      </c>
      <c r="B1074" s="106" t="s">
        <v>17</v>
      </c>
      <c r="C1074" s="107">
        <v>17222</v>
      </c>
      <c r="D1074" s="107">
        <v>42100</v>
      </c>
      <c r="E1074" s="107">
        <v>42109</v>
      </c>
      <c r="F1074" s="108">
        <v>42122</v>
      </c>
      <c r="G1074" s="109">
        <v>18000</v>
      </c>
      <c r="H1074" s="109">
        <v>11</v>
      </c>
      <c r="I1074" s="109">
        <v>0</v>
      </c>
      <c r="J1074" s="109">
        <f t="shared" si="16"/>
        <v>18011</v>
      </c>
    </row>
    <row r="1075" spans="1:10" s="102" customFormat="1" ht="18" customHeight="1" x14ac:dyDescent="0.2">
      <c r="A1075" s="106" t="s">
        <v>43</v>
      </c>
      <c r="B1075" s="106" t="s">
        <v>17</v>
      </c>
      <c r="C1075" s="107">
        <v>12201</v>
      </c>
      <c r="D1075" s="107">
        <v>41874</v>
      </c>
      <c r="E1075" s="107">
        <v>41908</v>
      </c>
      <c r="F1075" s="108">
        <v>41928</v>
      </c>
      <c r="G1075" s="109">
        <v>6250</v>
      </c>
      <c r="H1075" s="109">
        <v>9.3699999999999992</v>
      </c>
      <c r="I1075" s="109">
        <v>0</v>
      </c>
      <c r="J1075" s="109">
        <f t="shared" si="16"/>
        <v>6259.37</v>
      </c>
    </row>
    <row r="1076" spans="1:10" s="102" customFormat="1" ht="18" customHeight="1" x14ac:dyDescent="0.2">
      <c r="A1076" s="106" t="s">
        <v>43</v>
      </c>
      <c r="B1076" s="106" t="s">
        <v>13</v>
      </c>
      <c r="C1076" s="107">
        <v>11494</v>
      </c>
      <c r="D1076" s="107">
        <v>42594</v>
      </c>
      <c r="E1076" s="107">
        <v>42608</v>
      </c>
      <c r="F1076" s="108">
        <v>42614</v>
      </c>
      <c r="G1076" s="109">
        <v>9500</v>
      </c>
      <c r="H1076" s="109">
        <v>5.21</v>
      </c>
      <c r="I1076" s="109">
        <v>0</v>
      </c>
      <c r="J1076" s="109">
        <f t="shared" si="16"/>
        <v>9505.2099999999991</v>
      </c>
    </row>
    <row r="1077" spans="1:10" s="102" customFormat="1" ht="18" customHeight="1" x14ac:dyDescent="0.2">
      <c r="A1077" s="106" t="s">
        <v>43</v>
      </c>
      <c r="B1077" s="106" t="s">
        <v>13</v>
      </c>
      <c r="C1077" s="107">
        <v>19884</v>
      </c>
      <c r="D1077" s="107">
        <v>43344</v>
      </c>
      <c r="E1077" s="107">
        <v>43364</v>
      </c>
      <c r="F1077" s="108">
        <v>43382</v>
      </c>
      <c r="G1077" s="109">
        <v>51000</v>
      </c>
      <c r="H1077" s="109">
        <v>53.1</v>
      </c>
      <c r="I1077" s="109">
        <v>0</v>
      </c>
      <c r="J1077" s="109">
        <f t="shared" si="16"/>
        <v>51053.1</v>
      </c>
    </row>
    <row r="1078" spans="1:10" s="102" customFormat="1" ht="18" customHeight="1" x14ac:dyDescent="0.2">
      <c r="A1078" s="106" t="s">
        <v>43</v>
      </c>
      <c r="B1078" s="106" t="s">
        <v>13</v>
      </c>
      <c r="C1078" s="107">
        <v>18611</v>
      </c>
      <c r="D1078" s="107">
        <v>42101</v>
      </c>
      <c r="E1078" s="107">
        <v>42111</v>
      </c>
      <c r="F1078" s="108">
        <v>42186</v>
      </c>
      <c r="G1078" s="109">
        <v>48000</v>
      </c>
      <c r="H1078" s="109">
        <v>113.34</v>
      </c>
      <c r="I1078" s="109">
        <v>0</v>
      </c>
      <c r="J1078" s="109">
        <f t="shared" si="16"/>
        <v>48113.34</v>
      </c>
    </row>
    <row r="1079" spans="1:10" s="102" customFormat="1" ht="18" customHeight="1" x14ac:dyDescent="0.2">
      <c r="A1079" s="106" t="s">
        <v>41</v>
      </c>
      <c r="B1079" s="106" t="s">
        <v>13</v>
      </c>
      <c r="C1079" s="107">
        <v>18611</v>
      </c>
      <c r="D1079" s="107">
        <v>42101</v>
      </c>
      <c r="E1079" s="107">
        <v>42111</v>
      </c>
      <c r="F1079" s="108">
        <v>42222</v>
      </c>
      <c r="G1079" s="109">
        <v>48000</v>
      </c>
      <c r="H1079" s="109">
        <v>161.34</v>
      </c>
      <c r="I1079" s="109">
        <v>0</v>
      </c>
      <c r="J1079" s="109">
        <f t="shared" si="16"/>
        <v>48161.34</v>
      </c>
    </row>
    <row r="1080" spans="1:10" s="102" customFormat="1" ht="18" customHeight="1" x14ac:dyDescent="0.2">
      <c r="A1080" s="106" t="s">
        <v>35</v>
      </c>
      <c r="B1080" s="106" t="s">
        <v>13</v>
      </c>
      <c r="C1080" s="107">
        <v>18611</v>
      </c>
      <c r="D1080" s="107">
        <v>42101</v>
      </c>
      <c r="E1080" s="107">
        <v>42111</v>
      </c>
      <c r="F1080" s="108">
        <v>42186</v>
      </c>
      <c r="G1080" s="109">
        <v>48000</v>
      </c>
      <c r="H1080" s="109">
        <v>113.34</v>
      </c>
      <c r="I1080" s="109">
        <v>0</v>
      </c>
      <c r="J1080" s="109">
        <f t="shared" si="16"/>
        <v>48113.34</v>
      </c>
    </row>
    <row r="1081" spans="1:10" s="102" customFormat="1" ht="18" customHeight="1" x14ac:dyDescent="0.2">
      <c r="A1081" s="106" t="s">
        <v>42</v>
      </c>
      <c r="B1081" s="106" t="s">
        <v>13</v>
      </c>
      <c r="C1081" s="107">
        <v>18611</v>
      </c>
      <c r="D1081" s="107">
        <v>42101</v>
      </c>
      <c r="E1081" s="107">
        <v>42111</v>
      </c>
      <c r="F1081" s="108">
        <v>42222</v>
      </c>
      <c r="G1081" s="109">
        <v>48000</v>
      </c>
      <c r="H1081" s="109">
        <v>161.34</v>
      </c>
      <c r="I1081" s="109">
        <v>0</v>
      </c>
      <c r="J1081" s="109">
        <f t="shared" si="16"/>
        <v>48161.34</v>
      </c>
    </row>
    <row r="1082" spans="1:10" s="102" customFormat="1" ht="18" customHeight="1" x14ac:dyDescent="0.2">
      <c r="A1082" s="106" t="s">
        <v>39</v>
      </c>
      <c r="B1082" s="106" t="s">
        <v>13</v>
      </c>
      <c r="C1082" s="107">
        <v>18611</v>
      </c>
      <c r="D1082" s="107">
        <v>42101</v>
      </c>
      <c r="E1082" s="107">
        <v>42111</v>
      </c>
      <c r="F1082" s="108">
        <v>42186</v>
      </c>
      <c r="G1082" s="109">
        <v>144000</v>
      </c>
      <c r="H1082" s="109">
        <v>340</v>
      </c>
      <c r="I1082" s="109">
        <v>0</v>
      </c>
      <c r="J1082" s="109">
        <f t="shared" si="16"/>
        <v>144340</v>
      </c>
    </row>
    <row r="1083" spans="1:10" s="102" customFormat="1" ht="18" customHeight="1" x14ac:dyDescent="0.2">
      <c r="A1083" s="106" t="s">
        <v>39</v>
      </c>
      <c r="B1083" s="106" t="s">
        <v>13</v>
      </c>
      <c r="C1083" s="107">
        <v>18611</v>
      </c>
      <c r="D1083" s="107">
        <v>42101</v>
      </c>
      <c r="E1083" s="107">
        <v>42111</v>
      </c>
      <c r="F1083" s="108">
        <v>42222</v>
      </c>
      <c r="G1083" s="109">
        <v>144000</v>
      </c>
      <c r="H1083" s="109">
        <v>484</v>
      </c>
      <c r="I1083" s="109">
        <v>0</v>
      </c>
      <c r="J1083" s="109">
        <f t="shared" si="16"/>
        <v>144484</v>
      </c>
    </row>
    <row r="1084" spans="1:10" s="102" customFormat="1" ht="18" customHeight="1" x14ac:dyDescent="0.2">
      <c r="A1084" s="106" t="s">
        <v>43</v>
      </c>
      <c r="B1084" s="106" t="s">
        <v>13</v>
      </c>
      <c r="C1084" s="107">
        <v>18484</v>
      </c>
      <c r="D1084" s="107">
        <v>43040</v>
      </c>
      <c r="E1084" s="107">
        <v>43073</v>
      </c>
      <c r="F1084" s="108">
        <v>43083</v>
      </c>
      <c r="G1084" s="109">
        <v>13750</v>
      </c>
      <c r="H1084" s="109">
        <v>16.2</v>
      </c>
      <c r="I1084" s="109">
        <v>0</v>
      </c>
      <c r="J1084" s="109">
        <f t="shared" si="16"/>
        <v>13766.2</v>
      </c>
    </row>
    <row r="1085" spans="1:10" s="102" customFormat="1" ht="18" customHeight="1" x14ac:dyDescent="0.2">
      <c r="A1085" s="106" t="s">
        <v>37</v>
      </c>
      <c r="B1085" s="106" t="s">
        <v>13</v>
      </c>
      <c r="C1085" s="107">
        <v>24018</v>
      </c>
      <c r="D1085" s="107">
        <v>42250</v>
      </c>
      <c r="E1085" s="107">
        <v>42270</v>
      </c>
      <c r="F1085" s="108">
        <v>42270</v>
      </c>
      <c r="G1085" s="109">
        <v>20000</v>
      </c>
      <c r="H1085" s="109">
        <f>5.56+5.56</f>
        <v>11.12</v>
      </c>
      <c r="I1085" s="109">
        <v>0</v>
      </c>
      <c r="J1085" s="109">
        <f t="shared" si="16"/>
        <v>20011.12</v>
      </c>
    </row>
    <row r="1086" spans="1:10" s="102" customFormat="1" ht="18" customHeight="1" x14ac:dyDescent="0.2">
      <c r="A1086" s="106" t="s">
        <v>43</v>
      </c>
      <c r="B1086" s="106" t="s">
        <v>13</v>
      </c>
      <c r="C1086" s="107">
        <v>17123</v>
      </c>
      <c r="D1086" s="107">
        <v>43434</v>
      </c>
      <c r="E1086" s="107">
        <v>43473</v>
      </c>
      <c r="F1086" s="108">
        <v>43503</v>
      </c>
      <c r="G1086" s="109">
        <v>15500</v>
      </c>
      <c r="H1086" s="109">
        <v>29.3</v>
      </c>
      <c r="I1086" s="109">
        <v>0</v>
      </c>
      <c r="J1086" s="109">
        <f t="shared" si="16"/>
        <v>15529.3</v>
      </c>
    </row>
    <row r="1087" spans="1:10" s="102" customFormat="1" ht="18" customHeight="1" x14ac:dyDescent="0.2">
      <c r="A1087" s="106" t="s">
        <v>43</v>
      </c>
      <c r="B1087" s="106" t="s">
        <v>17</v>
      </c>
      <c r="C1087" s="107">
        <v>14660</v>
      </c>
      <c r="D1087" s="107">
        <v>43167</v>
      </c>
      <c r="E1087" s="107">
        <v>43171</v>
      </c>
      <c r="F1087" s="108">
        <v>43243</v>
      </c>
      <c r="G1087" s="109">
        <v>9250</v>
      </c>
      <c r="H1087" s="109">
        <v>14.190000000000001</v>
      </c>
      <c r="I1087" s="109">
        <v>0</v>
      </c>
      <c r="J1087" s="109">
        <f t="shared" si="16"/>
        <v>9264.19</v>
      </c>
    </row>
    <row r="1088" spans="1:10" s="102" customFormat="1" ht="18" customHeight="1" x14ac:dyDescent="0.2">
      <c r="A1088" s="106" t="s">
        <v>31</v>
      </c>
      <c r="B1088" s="106" t="s">
        <v>17</v>
      </c>
      <c r="C1088" s="107">
        <v>21243</v>
      </c>
      <c r="D1088" s="107">
        <v>43129</v>
      </c>
      <c r="E1088" s="107">
        <v>43129</v>
      </c>
      <c r="F1088" s="108">
        <v>43187</v>
      </c>
      <c r="G1088" s="109">
        <v>105000</v>
      </c>
      <c r="H1088" s="109">
        <v>0</v>
      </c>
      <c r="I1088" s="109">
        <v>0</v>
      </c>
      <c r="J1088" s="109">
        <f t="shared" si="16"/>
        <v>105000</v>
      </c>
    </row>
    <row r="1089" spans="1:10" s="102" customFormat="1" ht="18" customHeight="1" x14ac:dyDescent="0.2">
      <c r="A1089" s="106" t="s">
        <v>33</v>
      </c>
      <c r="B1089" s="106" t="s">
        <v>17</v>
      </c>
      <c r="C1089" s="107">
        <v>21243</v>
      </c>
      <c r="D1089" s="107">
        <v>43129</v>
      </c>
      <c r="E1089" s="107">
        <v>43129</v>
      </c>
      <c r="F1089" s="108">
        <v>43187</v>
      </c>
      <c r="G1089" s="109">
        <v>105000</v>
      </c>
      <c r="H1089" s="109">
        <v>0</v>
      </c>
      <c r="I1089" s="109">
        <v>0</v>
      </c>
      <c r="J1089" s="109">
        <f t="shared" si="16"/>
        <v>105000</v>
      </c>
    </row>
    <row r="1090" spans="1:10" s="102" customFormat="1" ht="18" customHeight="1" x14ac:dyDescent="0.2">
      <c r="A1090" s="106" t="s">
        <v>34</v>
      </c>
      <c r="B1090" s="106" t="s">
        <v>17</v>
      </c>
      <c r="C1090" s="107">
        <v>21243</v>
      </c>
      <c r="D1090" s="107">
        <v>43129</v>
      </c>
      <c r="E1090" s="107">
        <v>43129</v>
      </c>
      <c r="F1090" s="108">
        <v>43187</v>
      </c>
      <c r="G1090" s="109">
        <v>315000</v>
      </c>
      <c r="H1090" s="109">
        <v>0</v>
      </c>
      <c r="I1090" s="109">
        <v>0</v>
      </c>
      <c r="J1090" s="109">
        <f t="shared" si="16"/>
        <v>315000</v>
      </c>
    </row>
    <row r="1091" spans="1:10" s="102" customFormat="1" ht="18" customHeight="1" x14ac:dyDescent="0.2">
      <c r="A1091" s="106" t="s">
        <v>43</v>
      </c>
      <c r="B1091" s="106" t="s">
        <v>13</v>
      </c>
      <c r="C1091" s="107">
        <v>11106</v>
      </c>
      <c r="D1091" s="107">
        <v>42644</v>
      </c>
      <c r="E1091" s="107">
        <v>42654</v>
      </c>
      <c r="F1091" s="108">
        <v>42657</v>
      </c>
      <c r="G1091" s="109">
        <v>3750</v>
      </c>
      <c r="H1091" s="109">
        <v>1.34</v>
      </c>
      <c r="I1091" s="109">
        <v>0</v>
      </c>
      <c r="J1091" s="109">
        <f t="shared" si="16"/>
        <v>3751.34</v>
      </c>
    </row>
    <row r="1092" spans="1:10" s="102" customFormat="1" ht="18" customHeight="1" x14ac:dyDescent="0.2">
      <c r="A1092" s="106" t="s">
        <v>43</v>
      </c>
      <c r="B1092" s="106" t="s">
        <v>13</v>
      </c>
      <c r="C1092" s="107">
        <v>10951</v>
      </c>
      <c r="D1092" s="107">
        <v>41772</v>
      </c>
      <c r="E1092" s="107">
        <v>41809</v>
      </c>
      <c r="F1092" s="108">
        <v>41830</v>
      </c>
      <c r="G1092" s="109">
        <v>7250</v>
      </c>
      <c r="H1092" s="109">
        <v>11.68</v>
      </c>
      <c r="I1092" s="109">
        <v>0</v>
      </c>
      <c r="J1092" s="109">
        <f t="shared" si="16"/>
        <v>7261.68</v>
      </c>
    </row>
    <row r="1093" spans="1:10" s="102" customFormat="1" ht="18" customHeight="1" x14ac:dyDescent="0.2">
      <c r="A1093" s="106" t="s">
        <v>31</v>
      </c>
      <c r="B1093" s="106" t="s">
        <v>13</v>
      </c>
      <c r="C1093" s="107">
        <v>18493</v>
      </c>
      <c r="D1093" s="107">
        <v>41820</v>
      </c>
      <c r="E1093" s="107">
        <v>41820</v>
      </c>
      <c r="F1093" s="108">
        <v>41829</v>
      </c>
      <c r="G1093" s="109">
        <v>38000</v>
      </c>
      <c r="H1093" s="109">
        <v>0</v>
      </c>
      <c r="I1093" s="109">
        <v>0</v>
      </c>
      <c r="J1093" s="109">
        <f t="shared" si="16"/>
        <v>38000</v>
      </c>
    </row>
    <row r="1094" spans="1:10" s="102" customFormat="1" ht="18" customHeight="1" x14ac:dyDescent="0.2">
      <c r="A1094" s="106" t="s">
        <v>43</v>
      </c>
      <c r="B1094" s="106" t="s">
        <v>17</v>
      </c>
      <c r="C1094" s="107">
        <v>13118</v>
      </c>
      <c r="D1094" s="107">
        <v>41995</v>
      </c>
      <c r="E1094" s="107">
        <v>42019</v>
      </c>
      <c r="F1094" s="108">
        <v>42073</v>
      </c>
      <c r="G1094" s="109">
        <v>11250</v>
      </c>
      <c r="H1094" s="109">
        <v>24.38</v>
      </c>
      <c r="I1094" s="109">
        <v>0</v>
      </c>
      <c r="J1094" s="109">
        <f t="shared" ref="J1094:J1157" si="17">+G1094+H1094+I1094</f>
        <v>11274.38</v>
      </c>
    </row>
    <row r="1095" spans="1:10" s="102" customFormat="1" ht="18" customHeight="1" x14ac:dyDescent="0.2">
      <c r="A1095" s="106" t="s">
        <v>43</v>
      </c>
      <c r="B1095" s="106" t="s">
        <v>13</v>
      </c>
      <c r="C1095" s="107">
        <v>15770</v>
      </c>
      <c r="D1095" s="107">
        <v>43373</v>
      </c>
      <c r="E1095" s="107">
        <v>43381</v>
      </c>
      <c r="F1095" s="108">
        <v>43389</v>
      </c>
      <c r="G1095" s="109">
        <v>11750</v>
      </c>
      <c r="H1095" s="109">
        <v>5.15</v>
      </c>
      <c r="I1095" s="109">
        <v>0</v>
      </c>
      <c r="J1095" s="109">
        <f t="shared" si="17"/>
        <v>11755.15</v>
      </c>
    </row>
    <row r="1096" spans="1:10" s="102" customFormat="1" ht="18" customHeight="1" x14ac:dyDescent="0.2">
      <c r="A1096" s="106" t="s">
        <v>43</v>
      </c>
      <c r="B1096" s="106" t="s">
        <v>13</v>
      </c>
      <c r="C1096" s="107">
        <v>9963</v>
      </c>
      <c r="D1096" s="107">
        <v>42779</v>
      </c>
      <c r="E1096" s="107">
        <v>42783</v>
      </c>
      <c r="F1096" s="108">
        <v>42796</v>
      </c>
      <c r="G1096" s="109">
        <v>8750</v>
      </c>
      <c r="H1096" s="109">
        <v>4.08</v>
      </c>
      <c r="I1096" s="109">
        <v>0</v>
      </c>
      <c r="J1096" s="109">
        <f t="shared" si="17"/>
        <v>8754.08</v>
      </c>
    </row>
    <row r="1097" spans="1:10" s="102" customFormat="1" ht="18" customHeight="1" x14ac:dyDescent="0.2">
      <c r="A1097" s="106" t="s">
        <v>43</v>
      </c>
      <c r="B1097" s="106" t="s">
        <v>17</v>
      </c>
      <c r="C1097" s="107">
        <v>11147</v>
      </c>
      <c r="D1097" s="107">
        <v>42869</v>
      </c>
      <c r="E1097" s="107">
        <v>42873</v>
      </c>
      <c r="F1097" s="108">
        <v>42928</v>
      </c>
      <c r="G1097" s="109">
        <v>5250</v>
      </c>
      <c r="H1097" s="109">
        <v>8.49</v>
      </c>
      <c r="I1097" s="109">
        <v>0</v>
      </c>
      <c r="J1097" s="109">
        <f t="shared" si="17"/>
        <v>5258.49</v>
      </c>
    </row>
    <row r="1098" spans="1:10" s="102" customFormat="1" ht="18" customHeight="1" x14ac:dyDescent="0.2">
      <c r="A1098" s="106" t="s">
        <v>31</v>
      </c>
      <c r="B1098" s="106" t="s">
        <v>13</v>
      </c>
      <c r="C1098" s="107">
        <v>23082</v>
      </c>
      <c r="D1098" s="107">
        <v>41678</v>
      </c>
      <c r="E1098" s="107">
        <v>41683</v>
      </c>
      <c r="F1098" s="108">
        <v>41814</v>
      </c>
      <c r="G1098" s="109">
        <v>56000</v>
      </c>
      <c r="H1098" s="109">
        <v>211.56</v>
      </c>
      <c r="I1098" s="109">
        <v>0</v>
      </c>
      <c r="J1098" s="109">
        <f t="shared" si="17"/>
        <v>56211.56</v>
      </c>
    </row>
    <row r="1099" spans="1:10" s="102" customFormat="1" ht="18" customHeight="1" x14ac:dyDescent="0.2">
      <c r="A1099" s="106" t="s">
        <v>43</v>
      </c>
      <c r="B1099" s="106" t="s">
        <v>17</v>
      </c>
      <c r="C1099" s="107">
        <v>12960</v>
      </c>
      <c r="D1099" s="107">
        <v>43219</v>
      </c>
      <c r="E1099" s="107">
        <v>43227</v>
      </c>
      <c r="F1099" s="108">
        <v>43236</v>
      </c>
      <c r="G1099" s="109">
        <v>6000</v>
      </c>
      <c r="H1099" s="109">
        <v>2.79</v>
      </c>
      <c r="I1099" s="109">
        <v>0</v>
      </c>
      <c r="J1099" s="109">
        <f t="shared" si="17"/>
        <v>6002.79</v>
      </c>
    </row>
    <row r="1100" spans="1:10" s="102" customFormat="1" ht="18" customHeight="1" x14ac:dyDescent="0.2">
      <c r="A1100" s="106" t="s">
        <v>43</v>
      </c>
      <c r="B1100" s="106" t="s">
        <v>17</v>
      </c>
      <c r="C1100" s="107">
        <v>7719</v>
      </c>
      <c r="D1100" s="107">
        <v>42879</v>
      </c>
      <c r="E1100" s="107">
        <v>42891</v>
      </c>
      <c r="F1100" s="108">
        <v>42940</v>
      </c>
      <c r="G1100" s="109">
        <v>3500</v>
      </c>
      <c r="H1100" s="109">
        <v>5.85</v>
      </c>
      <c r="I1100" s="109">
        <v>0</v>
      </c>
      <c r="J1100" s="109">
        <f t="shared" si="17"/>
        <v>3505.85</v>
      </c>
    </row>
    <row r="1101" spans="1:10" s="102" customFormat="1" ht="18" customHeight="1" x14ac:dyDescent="0.2">
      <c r="A1101" s="106" t="s">
        <v>43</v>
      </c>
      <c r="B1101" s="106" t="s">
        <v>13</v>
      </c>
      <c r="C1101" s="107">
        <v>15964</v>
      </c>
      <c r="D1101" s="107">
        <v>41959</v>
      </c>
      <c r="E1101" s="107">
        <v>41978</v>
      </c>
      <c r="F1101" s="108">
        <v>41995</v>
      </c>
      <c r="G1101" s="109">
        <v>11500</v>
      </c>
      <c r="H1101" s="109">
        <v>11.5</v>
      </c>
      <c r="I1101" s="109">
        <v>0</v>
      </c>
      <c r="J1101" s="109">
        <f t="shared" si="17"/>
        <v>11511.5</v>
      </c>
    </row>
    <row r="1102" spans="1:10" s="102" customFormat="1" ht="18" customHeight="1" x14ac:dyDescent="0.2">
      <c r="A1102" s="106" t="s">
        <v>43</v>
      </c>
      <c r="B1102" s="106" t="s">
        <v>13</v>
      </c>
      <c r="C1102" s="107">
        <v>14231</v>
      </c>
      <c r="D1102" s="107">
        <v>43270</v>
      </c>
      <c r="E1102" s="107">
        <v>43276</v>
      </c>
      <c r="F1102" s="108">
        <v>43290</v>
      </c>
      <c r="G1102" s="109">
        <v>7250</v>
      </c>
      <c r="H1102" s="109">
        <v>3.97</v>
      </c>
      <c r="I1102" s="109">
        <v>0</v>
      </c>
      <c r="J1102" s="109">
        <f t="shared" si="17"/>
        <v>7253.97</v>
      </c>
    </row>
    <row r="1103" spans="1:10" s="102" customFormat="1" ht="18" customHeight="1" x14ac:dyDescent="0.2">
      <c r="A1103" s="106" t="s">
        <v>43</v>
      </c>
      <c r="B1103" s="106" t="s">
        <v>17</v>
      </c>
      <c r="C1103" s="107">
        <v>17008</v>
      </c>
      <c r="D1103" s="107">
        <v>42706</v>
      </c>
      <c r="E1103" s="107">
        <v>42720</v>
      </c>
      <c r="F1103" s="108">
        <v>42727</v>
      </c>
      <c r="G1103" s="109">
        <v>10500</v>
      </c>
      <c r="H1103" s="109">
        <v>6.04</v>
      </c>
      <c r="I1103" s="109">
        <v>0</v>
      </c>
      <c r="J1103" s="109">
        <f t="shared" si="17"/>
        <v>10506.04</v>
      </c>
    </row>
    <row r="1104" spans="1:10" s="102" customFormat="1" ht="18" customHeight="1" x14ac:dyDescent="0.2">
      <c r="A1104" s="106" t="s">
        <v>43</v>
      </c>
      <c r="B1104" s="106" t="s">
        <v>17</v>
      </c>
      <c r="C1104" s="107">
        <v>11120</v>
      </c>
      <c r="D1104" s="107">
        <v>41929</v>
      </c>
      <c r="E1104" s="107">
        <v>41955</v>
      </c>
      <c r="F1104" s="108">
        <v>41982</v>
      </c>
      <c r="G1104" s="109">
        <v>7750</v>
      </c>
      <c r="H1104" s="109">
        <v>11.4</v>
      </c>
      <c r="I1104" s="109">
        <v>0</v>
      </c>
      <c r="J1104" s="109">
        <f t="shared" si="17"/>
        <v>7761.4</v>
      </c>
    </row>
    <row r="1105" spans="1:10" s="102" customFormat="1" ht="18" customHeight="1" x14ac:dyDescent="0.2">
      <c r="A1105" s="106" t="s">
        <v>43</v>
      </c>
      <c r="B1105" s="106" t="s">
        <v>13</v>
      </c>
      <c r="C1105" s="107">
        <v>19482</v>
      </c>
      <c r="D1105" s="107">
        <v>43178</v>
      </c>
      <c r="E1105" s="107">
        <v>43181</v>
      </c>
      <c r="F1105" s="108">
        <v>43200</v>
      </c>
      <c r="G1105" s="109">
        <v>30000</v>
      </c>
      <c r="H1105" s="109">
        <v>18.079999999999998</v>
      </c>
      <c r="I1105" s="109">
        <v>0</v>
      </c>
      <c r="J1105" s="109">
        <f t="shared" si="17"/>
        <v>30018.080000000002</v>
      </c>
    </row>
    <row r="1106" spans="1:10" s="102" customFormat="1" ht="18" customHeight="1" x14ac:dyDescent="0.2">
      <c r="A1106" s="106" t="s">
        <v>39</v>
      </c>
      <c r="B1106" s="106" t="s">
        <v>13</v>
      </c>
      <c r="C1106" s="107">
        <v>19482</v>
      </c>
      <c r="D1106" s="107">
        <v>43178</v>
      </c>
      <c r="E1106" s="107">
        <v>43181</v>
      </c>
      <c r="F1106" s="108">
        <v>43200</v>
      </c>
      <c r="G1106" s="109">
        <v>30000</v>
      </c>
      <c r="H1106" s="109">
        <v>18.079999999999998</v>
      </c>
      <c r="I1106" s="109">
        <v>0</v>
      </c>
      <c r="J1106" s="109">
        <f t="shared" si="17"/>
        <v>30018.080000000002</v>
      </c>
    </row>
    <row r="1107" spans="1:10" s="102" customFormat="1" ht="18" customHeight="1" x14ac:dyDescent="0.2">
      <c r="A1107" s="106" t="s">
        <v>43</v>
      </c>
      <c r="B1107" s="106" t="s">
        <v>17</v>
      </c>
      <c r="C1107" s="107">
        <v>17152</v>
      </c>
      <c r="D1107" s="107">
        <v>43427</v>
      </c>
      <c r="E1107" s="107">
        <v>43433</v>
      </c>
      <c r="F1107" s="108">
        <v>43522</v>
      </c>
      <c r="G1107" s="109">
        <v>10000</v>
      </c>
      <c r="H1107" s="109">
        <v>24.32</v>
      </c>
      <c r="I1107" s="109">
        <v>0</v>
      </c>
      <c r="J1107" s="109">
        <f t="shared" si="17"/>
        <v>10024.32</v>
      </c>
    </row>
    <row r="1108" spans="1:10" s="102" customFormat="1" ht="18" customHeight="1" x14ac:dyDescent="0.2">
      <c r="A1108" s="106" t="s">
        <v>43</v>
      </c>
      <c r="B1108" s="106" t="s">
        <v>17</v>
      </c>
      <c r="C1108" s="107">
        <v>8263</v>
      </c>
      <c r="D1108" s="107">
        <v>42760</v>
      </c>
      <c r="E1108" s="107">
        <v>42762</v>
      </c>
      <c r="F1108" s="108">
        <v>42793</v>
      </c>
      <c r="G1108" s="109">
        <v>3000</v>
      </c>
      <c r="H1108" s="109">
        <v>2.71</v>
      </c>
      <c r="I1108" s="109">
        <v>0</v>
      </c>
      <c r="J1108" s="109">
        <f t="shared" si="17"/>
        <v>3002.71</v>
      </c>
    </row>
    <row r="1109" spans="1:10" s="102" customFormat="1" ht="18" customHeight="1" x14ac:dyDescent="0.2">
      <c r="A1109" s="106" t="s">
        <v>43</v>
      </c>
      <c r="B1109" s="106" t="s">
        <v>17</v>
      </c>
      <c r="C1109" s="107">
        <v>11120</v>
      </c>
      <c r="D1109" s="107">
        <v>43162</v>
      </c>
      <c r="E1109" s="107">
        <v>43178</v>
      </c>
      <c r="F1109" s="108">
        <v>43208</v>
      </c>
      <c r="G1109" s="109">
        <v>9000</v>
      </c>
      <c r="H1109" s="109">
        <v>11.34</v>
      </c>
      <c r="I1109" s="109">
        <v>0</v>
      </c>
      <c r="J1109" s="109">
        <f t="shared" si="17"/>
        <v>9011.34</v>
      </c>
    </row>
    <row r="1110" spans="1:10" s="102" customFormat="1" ht="18" customHeight="1" x14ac:dyDescent="0.2">
      <c r="A1110" s="106" t="s">
        <v>43</v>
      </c>
      <c r="B1110" s="106" t="s">
        <v>13</v>
      </c>
      <c r="C1110" s="107">
        <v>9011</v>
      </c>
      <c r="D1110" s="107">
        <v>42240</v>
      </c>
      <c r="E1110" s="107">
        <v>42255</v>
      </c>
      <c r="F1110" s="108">
        <v>42262</v>
      </c>
      <c r="G1110" s="109">
        <v>7000</v>
      </c>
      <c r="H1110" s="109">
        <v>4.28</v>
      </c>
      <c r="I1110" s="109">
        <v>0</v>
      </c>
      <c r="J1110" s="109">
        <f t="shared" si="17"/>
        <v>7004.28</v>
      </c>
    </row>
    <row r="1111" spans="1:10" s="102" customFormat="1" ht="18" customHeight="1" x14ac:dyDescent="0.2">
      <c r="A1111" s="106" t="s">
        <v>43</v>
      </c>
      <c r="B1111" s="106" t="s">
        <v>13</v>
      </c>
      <c r="C1111" s="107">
        <v>17230</v>
      </c>
      <c r="D1111" s="107">
        <v>42047</v>
      </c>
      <c r="E1111" s="107">
        <v>42055</v>
      </c>
      <c r="F1111" s="108">
        <v>42093</v>
      </c>
      <c r="G1111" s="109">
        <v>11500</v>
      </c>
      <c r="H1111" s="109">
        <v>14.7</v>
      </c>
      <c r="I1111" s="109">
        <v>0</v>
      </c>
      <c r="J1111" s="109">
        <f t="shared" si="17"/>
        <v>11514.7</v>
      </c>
    </row>
    <row r="1112" spans="1:10" s="102" customFormat="1" ht="18" customHeight="1" x14ac:dyDescent="0.2">
      <c r="A1112" s="106" t="s">
        <v>43</v>
      </c>
      <c r="B1112" s="106" t="s">
        <v>13</v>
      </c>
      <c r="C1112" s="107">
        <v>9354</v>
      </c>
      <c r="D1112" s="107">
        <v>42744</v>
      </c>
      <c r="E1112" s="107">
        <v>42753</v>
      </c>
      <c r="F1112" s="108">
        <v>42776</v>
      </c>
      <c r="G1112" s="109">
        <v>7500</v>
      </c>
      <c r="H1112" s="109">
        <v>6.58</v>
      </c>
      <c r="I1112" s="109">
        <v>0</v>
      </c>
      <c r="J1112" s="109">
        <f t="shared" si="17"/>
        <v>7506.58</v>
      </c>
    </row>
    <row r="1113" spans="1:10" s="102" customFormat="1" ht="18" customHeight="1" x14ac:dyDescent="0.2">
      <c r="A1113" s="106" t="s">
        <v>31</v>
      </c>
      <c r="B1113" s="106" t="s">
        <v>17</v>
      </c>
      <c r="C1113" s="107">
        <v>21795</v>
      </c>
      <c r="D1113" s="107">
        <v>42791</v>
      </c>
      <c r="E1113" s="107">
        <v>42797</v>
      </c>
      <c r="F1113" s="108">
        <v>42825</v>
      </c>
      <c r="G1113" s="109">
        <v>19000</v>
      </c>
      <c r="H1113" s="109">
        <v>17.7</v>
      </c>
      <c r="I1113" s="109">
        <v>0</v>
      </c>
      <c r="J1113" s="109">
        <f t="shared" si="17"/>
        <v>19017.7</v>
      </c>
    </row>
    <row r="1114" spans="1:10" s="102" customFormat="1" ht="18" customHeight="1" x14ac:dyDescent="0.2">
      <c r="A1114" s="106" t="s">
        <v>33</v>
      </c>
      <c r="B1114" s="106" t="s">
        <v>17</v>
      </c>
      <c r="C1114" s="107">
        <v>21795</v>
      </c>
      <c r="D1114" s="107">
        <v>42791</v>
      </c>
      <c r="E1114" s="107">
        <v>42797</v>
      </c>
      <c r="F1114" s="108">
        <v>42825</v>
      </c>
      <c r="G1114" s="109">
        <v>19000</v>
      </c>
      <c r="H1114" s="109">
        <v>17.7</v>
      </c>
      <c r="I1114" s="109">
        <v>0</v>
      </c>
      <c r="J1114" s="109">
        <f t="shared" si="17"/>
        <v>19017.7</v>
      </c>
    </row>
    <row r="1115" spans="1:10" s="102" customFormat="1" ht="18" customHeight="1" x14ac:dyDescent="0.2">
      <c r="A1115" s="106" t="s">
        <v>34</v>
      </c>
      <c r="B1115" s="106" t="s">
        <v>17</v>
      </c>
      <c r="C1115" s="107">
        <v>21795</v>
      </c>
      <c r="D1115" s="107">
        <v>42791</v>
      </c>
      <c r="E1115" s="107">
        <v>42797</v>
      </c>
      <c r="F1115" s="108">
        <v>42825</v>
      </c>
      <c r="G1115" s="109">
        <v>19000</v>
      </c>
      <c r="H1115" s="109">
        <v>17.7</v>
      </c>
      <c r="I1115" s="109">
        <v>0</v>
      </c>
      <c r="J1115" s="109">
        <f t="shared" si="17"/>
        <v>19017.7</v>
      </c>
    </row>
    <row r="1116" spans="1:10" s="102" customFormat="1" ht="18" customHeight="1" x14ac:dyDescent="0.2">
      <c r="A1116" s="106" t="s">
        <v>43</v>
      </c>
      <c r="B1116" s="106" t="s">
        <v>17</v>
      </c>
      <c r="C1116" s="107">
        <v>10656</v>
      </c>
      <c r="D1116" s="107">
        <v>42921</v>
      </c>
      <c r="E1116" s="107">
        <v>42955</v>
      </c>
      <c r="F1116" s="108">
        <v>43003</v>
      </c>
      <c r="G1116" s="109">
        <v>7250</v>
      </c>
      <c r="H1116" s="109">
        <v>13.7</v>
      </c>
      <c r="I1116" s="109">
        <v>0</v>
      </c>
      <c r="J1116" s="109">
        <f t="shared" si="17"/>
        <v>7263.7</v>
      </c>
    </row>
    <row r="1117" spans="1:10" s="102" customFormat="1" ht="18" customHeight="1" x14ac:dyDescent="0.2">
      <c r="A1117" s="106" t="s">
        <v>43</v>
      </c>
      <c r="B1117" s="106" t="s">
        <v>17</v>
      </c>
      <c r="C1117" s="107">
        <v>9290</v>
      </c>
      <c r="D1117" s="107">
        <v>43235</v>
      </c>
      <c r="E1117" s="107">
        <v>43245</v>
      </c>
      <c r="F1117" s="108">
        <v>43269</v>
      </c>
      <c r="G1117" s="109">
        <v>10750</v>
      </c>
      <c r="H1117" s="109">
        <v>8.84</v>
      </c>
      <c r="I1117" s="109">
        <v>0</v>
      </c>
      <c r="J1117" s="109">
        <f t="shared" si="17"/>
        <v>10758.84</v>
      </c>
    </row>
    <row r="1118" spans="1:10" s="102" customFormat="1" ht="18" customHeight="1" x14ac:dyDescent="0.2">
      <c r="A1118" s="106" t="s">
        <v>43</v>
      </c>
      <c r="B1118" s="106" t="s">
        <v>13</v>
      </c>
      <c r="C1118" s="107">
        <v>10036</v>
      </c>
      <c r="D1118" s="107">
        <v>42197</v>
      </c>
      <c r="E1118" s="107">
        <v>42207</v>
      </c>
      <c r="F1118" s="108">
        <v>42248</v>
      </c>
      <c r="G1118" s="109">
        <v>9000</v>
      </c>
      <c r="H1118" s="109">
        <v>12.76</v>
      </c>
      <c r="I1118" s="109">
        <v>0</v>
      </c>
      <c r="J1118" s="109">
        <f t="shared" si="17"/>
        <v>9012.76</v>
      </c>
    </row>
    <row r="1119" spans="1:10" s="102" customFormat="1" ht="18" customHeight="1" x14ac:dyDescent="0.2">
      <c r="A1119" s="106" t="s">
        <v>43</v>
      </c>
      <c r="B1119" s="106" t="s">
        <v>13</v>
      </c>
      <c r="C1119" s="107">
        <v>14175</v>
      </c>
      <c r="D1119" s="107">
        <v>42615</v>
      </c>
      <c r="E1119" s="107">
        <v>42621</v>
      </c>
      <c r="F1119" s="108">
        <v>42629</v>
      </c>
      <c r="G1119" s="109">
        <v>8750</v>
      </c>
      <c r="H1119" s="109">
        <v>3.36</v>
      </c>
      <c r="I1119" s="109">
        <v>0</v>
      </c>
      <c r="J1119" s="109">
        <f t="shared" si="17"/>
        <v>8753.36</v>
      </c>
    </row>
    <row r="1120" spans="1:10" s="102" customFormat="1" ht="18" customHeight="1" x14ac:dyDescent="0.2">
      <c r="A1120" s="106" t="s">
        <v>43</v>
      </c>
      <c r="B1120" s="106" t="s">
        <v>17</v>
      </c>
      <c r="C1120" s="107">
        <v>7915</v>
      </c>
      <c r="D1120" s="107">
        <v>42571</v>
      </c>
      <c r="E1120" s="107">
        <v>42572</v>
      </c>
      <c r="F1120" s="108">
        <v>42580</v>
      </c>
      <c r="G1120" s="109">
        <v>3500</v>
      </c>
      <c r="H1120" s="109">
        <v>0.86</v>
      </c>
      <c r="I1120" s="109">
        <v>0</v>
      </c>
      <c r="J1120" s="109">
        <f t="shared" si="17"/>
        <v>3500.86</v>
      </c>
    </row>
    <row r="1121" spans="1:10" s="102" customFormat="1" ht="18" customHeight="1" x14ac:dyDescent="0.2">
      <c r="A1121" s="106" t="s">
        <v>43</v>
      </c>
      <c r="B1121" s="106" t="s">
        <v>13</v>
      </c>
      <c r="C1121" s="107">
        <v>11067</v>
      </c>
      <c r="D1121" s="107">
        <v>42042</v>
      </c>
      <c r="E1121" s="107">
        <v>42048</v>
      </c>
      <c r="F1121" s="108">
        <v>42061</v>
      </c>
      <c r="G1121" s="109">
        <v>10000</v>
      </c>
      <c r="H1121" s="109">
        <v>5.28</v>
      </c>
      <c r="I1121" s="109">
        <v>0</v>
      </c>
      <c r="J1121" s="109">
        <f t="shared" si="17"/>
        <v>10005.280000000001</v>
      </c>
    </row>
    <row r="1122" spans="1:10" s="102" customFormat="1" ht="18" customHeight="1" x14ac:dyDescent="0.2">
      <c r="A1122" s="106" t="s">
        <v>43</v>
      </c>
      <c r="B1122" s="106" t="s">
        <v>17</v>
      </c>
      <c r="C1122" s="107">
        <v>11707</v>
      </c>
      <c r="D1122" s="107">
        <v>43109</v>
      </c>
      <c r="E1122" s="107">
        <v>43136</v>
      </c>
      <c r="F1122" s="108">
        <v>43188</v>
      </c>
      <c r="G1122" s="109">
        <v>8250</v>
      </c>
      <c r="H1122" s="109">
        <v>14.47</v>
      </c>
      <c r="I1122" s="109">
        <v>0</v>
      </c>
      <c r="J1122" s="109">
        <f t="shared" si="17"/>
        <v>8264.4699999999993</v>
      </c>
    </row>
    <row r="1123" spans="1:10" s="102" customFormat="1" ht="18" customHeight="1" x14ac:dyDescent="0.2">
      <c r="A1123" s="106" t="s">
        <v>43</v>
      </c>
      <c r="B1123" s="106" t="s">
        <v>17</v>
      </c>
      <c r="C1123" s="107">
        <v>9612</v>
      </c>
      <c r="D1123" s="107">
        <v>42308</v>
      </c>
      <c r="E1123" s="107">
        <v>42321</v>
      </c>
      <c r="F1123" s="108">
        <v>42433</v>
      </c>
      <c r="G1123" s="109">
        <v>5500</v>
      </c>
      <c r="H1123" s="109">
        <v>19.100000000000001</v>
      </c>
      <c r="I1123" s="109">
        <v>0</v>
      </c>
      <c r="J1123" s="109">
        <f t="shared" si="17"/>
        <v>5519.1</v>
      </c>
    </row>
    <row r="1124" spans="1:10" s="102" customFormat="1" ht="18" customHeight="1" x14ac:dyDescent="0.2">
      <c r="A1124" s="106" t="s">
        <v>43</v>
      </c>
      <c r="B1124" s="106" t="s">
        <v>13</v>
      </c>
      <c r="C1124" s="107">
        <v>11549</v>
      </c>
      <c r="D1124" s="107">
        <v>42006</v>
      </c>
      <c r="E1124" s="107">
        <v>42011</v>
      </c>
      <c r="F1124" s="108">
        <v>42019</v>
      </c>
      <c r="G1124" s="109">
        <v>9250</v>
      </c>
      <c r="H1124" s="109">
        <v>3.34</v>
      </c>
      <c r="I1124" s="109">
        <v>0</v>
      </c>
      <c r="J1124" s="109">
        <f t="shared" si="17"/>
        <v>9253.34</v>
      </c>
    </row>
    <row r="1125" spans="1:10" s="102" customFormat="1" ht="18" customHeight="1" x14ac:dyDescent="0.2">
      <c r="A1125" s="106" t="s">
        <v>43</v>
      </c>
      <c r="B1125" s="106" t="s">
        <v>17</v>
      </c>
      <c r="C1125" s="107">
        <v>8060</v>
      </c>
      <c r="D1125" s="107">
        <v>42227</v>
      </c>
      <c r="E1125" s="107">
        <v>42242</v>
      </c>
      <c r="F1125" s="108">
        <v>42264</v>
      </c>
      <c r="G1125" s="109">
        <v>6000</v>
      </c>
      <c r="H1125" s="109">
        <v>6.17</v>
      </c>
      <c r="I1125" s="109">
        <v>0</v>
      </c>
      <c r="J1125" s="109">
        <f t="shared" si="17"/>
        <v>6006.17</v>
      </c>
    </row>
    <row r="1126" spans="1:10" s="102" customFormat="1" ht="18" customHeight="1" x14ac:dyDescent="0.2">
      <c r="A1126" s="106" t="s">
        <v>43</v>
      </c>
      <c r="B1126" s="106" t="s">
        <v>13</v>
      </c>
      <c r="C1126" s="107">
        <v>9714</v>
      </c>
      <c r="D1126" s="107">
        <v>42219</v>
      </c>
      <c r="E1126" s="107">
        <v>42234</v>
      </c>
      <c r="F1126" s="108">
        <v>42241</v>
      </c>
      <c r="G1126" s="109">
        <v>5500</v>
      </c>
      <c r="H1126" s="109">
        <v>3.36</v>
      </c>
      <c r="I1126" s="109">
        <v>0</v>
      </c>
      <c r="J1126" s="109">
        <f t="shared" si="17"/>
        <v>5503.36</v>
      </c>
    </row>
    <row r="1127" spans="1:10" s="102" customFormat="1" ht="18" customHeight="1" x14ac:dyDescent="0.2">
      <c r="A1127" s="106" t="s">
        <v>31</v>
      </c>
      <c r="B1127" s="106" t="s">
        <v>17</v>
      </c>
      <c r="C1127" s="107">
        <v>24012</v>
      </c>
      <c r="D1127" s="107">
        <v>42037</v>
      </c>
      <c r="E1127" s="107">
        <v>42046</v>
      </c>
      <c r="F1127" s="108">
        <v>42061</v>
      </c>
      <c r="G1127" s="109">
        <v>24000</v>
      </c>
      <c r="H1127" s="109">
        <v>16</v>
      </c>
      <c r="I1127" s="109">
        <v>0</v>
      </c>
      <c r="J1127" s="109">
        <f t="shared" si="17"/>
        <v>24016</v>
      </c>
    </row>
    <row r="1128" spans="1:10" s="102" customFormat="1" ht="18" customHeight="1" x14ac:dyDescent="0.2">
      <c r="A1128" s="106" t="s">
        <v>43</v>
      </c>
      <c r="B1128" s="106" t="s">
        <v>13</v>
      </c>
      <c r="C1128" s="107">
        <v>10018</v>
      </c>
      <c r="D1128" s="107">
        <v>42823</v>
      </c>
      <c r="E1128" s="107">
        <v>42828</v>
      </c>
      <c r="F1128" s="108">
        <v>42858</v>
      </c>
      <c r="G1128" s="109">
        <v>6000</v>
      </c>
      <c r="H1128" s="109">
        <v>5.75</v>
      </c>
      <c r="I1128" s="109">
        <v>0</v>
      </c>
      <c r="J1128" s="109">
        <f t="shared" si="17"/>
        <v>6005.75</v>
      </c>
    </row>
    <row r="1129" spans="1:10" s="102" customFormat="1" ht="18" customHeight="1" x14ac:dyDescent="0.2">
      <c r="A1129" s="106" t="s">
        <v>43</v>
      </c>
      <c r="B1129" s="106" t="s">
        <v>13</v>
      </c>
      <c r="C1129" s="107">
        <v>12600</v>
      </c>
      <c r="D1129" s="107">
        <v>43088</v>
      </c>
      <c r="E1129" s="107">
        <v>43091</v>
      </c>
      <c r="F1129" s="108">
        <v>43108</v>
      </c>
      <c r="G1129" s="109">
        <v>8000</v>
      </c>
      <c r="H1129" s="109">
        <v>4.38</v>
      </c>
      <c r="I1129" s="109">
        <v>0</v>
      </c>
      <c r="J1129" s="109">
        <f t="shared" si="17"/>
        <v>8004.38</v>
      </c>
    </row>
    <row r="1130" spans="1:10" s="102" customFormat="1" ht="18" customHeight="1" x14ac:dyDescent="0.2">
      <c r="A1130" s="106" t="s">
        <v>43</v>
      </c>
      <c r="B1130" s="106" t="s">
        <v>17</v>
      </c>
      <c r="C1130" s="107">
        <v>10686</v>
      </c>
      <c r="D1130" s="107">
        <v>41812</v>
      </c>
      <c r="E1130" s="107">
        <v>41823</v>
      </c>
      <c r="F1130" s="108">
        <v>41851</v>
      </c>
      <c r="G1130" s="109">
        <v>4500</v>
      </c>
      <c r="H1130" s="109">
        <v>4.88</v>
      </c>
      <c r="I1130" s="109">
        <v>0</v>
      </c>
      <c r="J1130" s="109">
        <f t="shared" si="17"/>
        <v>4504.88</v>
      </c>
    </row>
    <row r="1131" spans="1:10" s="102" customFormat="1" ht="18" customHeight="1" x14ac:dyDescent="0.2">
      <c r="A1131" s="106" t="s">
        <v>43</v>
      </c>
      <c r="B1131" s="106" t="s">
        <v>13</v>
      </c>
      <c r="C1131" s="107">
        <v>7740</v>
      </c>
      <c r="D1131" s="107">
        <v>42471</v>
      </c>
      <c r="E1131" s="107">
        <v>42473</v>
      </c>
      <c r="F1131" s="108">
        <v>42487</v>
      </c>
      <c r="G1131" s="109">
        <v>5000</v>
      </c>
      <c r="H1131" s="109">
        <v>2.19</v>
      </c>
      <c r="I1131" s="109">
        <v>0</v>
      </c>
      <c r="J1131" s="109">
        <f t="shared" si="17"/>
        <v>5002.1899999999996</v>
      </c>
    </row>
    <row r="1132" spans="1:10" s="102" customFormat="1" ht="18" customHeight="1" x14ac:dyDescent="0.2">
      <c r="A1132" s="106" t="s">
        <v>43</v>
      </c>
      <c r="B1132" s="106" t="s">
        <v>13</v>
      </c>
      <c r="C1132" s="107">
        <v>13257</v>
      </c>
      <c r="D1132" s="107">
        <v>42022</v>
      </c>
      <c r="E1132" s="107">
        <v>42026</v>
      </c>
      <c r="F1132" s="108">
        <v>42076</v>
      </c>
      <c r="G1132" s="109">
        <v>8500</v>
      </c>
      <c r="H1132" s="109">
        <v>12.75</v>
      </c>
      <c r="I1132" s="109">
        <v>0</v>
      </c>
      <c r="J1132" s="109">
        <f t="shared" si="17"/>
        <v>8512.75</v>
      </c>
    </row>
    <row r="1133" spans="1:10" s="102" customFormat="1" ht="18" customHeight="1" x14ac:dyDescent="0.2">
      <c r="A1133" s="106" t="s">
        <v>43</v>
      </c>
      <c r="B1133" s="106" t="s">
        <v>17</v>
      </c>
      <c r="C1133" s="107">
        <v>10915</v>
      </c>
      <c r="D1133" s="107">
        <v>41826</v>
      </c>
      <c r="E1133" s="107">
        <v>41830</v>
      </c>
      <c r="F1133" s="108">
        <v>41870</v>
      </c>
      <c r="G1133" s="109">
        <v>8500</v>
      </c>
      <c r="H1133" s="109">
        <v>10.4</v>
      </c>
      <c r="I1133" s="109">
        <v>0</v>
      </c>
      <c r="J1133" s="109">
        <f t="shared" si="17"/>
        <v>8510.4</v>
      </c>
    </row>
    <row r="1134" spans="1:10" s="102" customFormat="1" ht="18" customHeight="1" x14ac:dyDescent="0.2">
      <c r="A1134" s="106" t="s">
        <v>43</v>
      </c>
      <c r="B1134" s="106" t="s">
        <v>17</v>
      </c>
      <c r="C1134" s="107">
        <v>16280</v>
      </c>
      <c r="D1134" s="107">
        <v>42552</v>
      </c>
      <c r="E1134" s="107">
        <v>42580</v>
      </c>
      <c r="F1134" s="108">
        <v>42656</v>
      </c>
      <c r="G1134" s="109">
        <v>15250</v>
      </c>
      <c r="H1134" s="109">
        <v>43.45</v>
      </c>
      <c r="I1134" s="109">
        <v>0</v>
      </c>
      <c r="J1134" s="109">
        <f t="shared" si="17"/>
        <v>15293.45</v>
      </c>
    </row>
    <row r="1135" spans="1:10" s="102" customFormat="1" ht="18" customHeight="1" x14ac:dyDescent="0.2">
      <c r="A1135" s="106" t="s">
        <v>43</v>
      </c>
      <c r="B1135" s="106" t="s">
        <v>13</v>
      </c>
      <c r="C1135" s="107">
        <v>11786</v>
      </c>
      <c r="D1135" s="107">
        <v>41784</v>
      </c>
      <c r="E1135" s="107">
        <v>41836</v>
      </c>
      <c r="F1135" s="108">
        <v>41918</v>
      </c>
      <c r="G1135" s="109">
        <v>6750</v>
      </c>
      <c r="H1135" s="109">
        <v>25.13</v>
      </c>
      <c r="I1135" s="109">
        <v>0</v>
      </c>
      <c r="J1135" s="109">
        <f t="shared" si="17"/>
        <v>6775.13</v>
      </c>
    </row>
    <row r="1136" spans="1:10" s="102" customFormat="1" ht="18" customHeight="1" x14ac:dyDescent="0.2">
      <c r="A1136" s="106" t="s">
        <v>43</v>
      </c>
      <c r="B1136" s="106" t="s">
        <v>13</v>
      </c>
      <c r="C1136" s="107">
        <v>8159</v>
      </c>
      <c r="D1136" s="107">
        <v>43127</v>
      </c>
      <c r="E1136" s="107">
        <v>43129</v>
      </c>
      <c r="F1136" s="108">
        <v>43139</v>
      </c>
      <c r="G1136" s="109">
        <v>4250</v>
      </c>
      <c r="H1136" s="109">
        <v>1.4</v>
      </c>
      <c r="I1136" s="109">
        <v>0</v>
      </c>
      <c r="J1136" s="109">
        <f t="shared" si="17"/>
        <v>4251.3999999999996</v>
      </c>
    </row>
    <row r="1137" spans="1:10" s="102" customFormat="1" ht="18" customHeight="1" x14ac:dyDescent="0.2">
      <c r="A1137" s="106" t="s">
        <v>43</v>
      </c>
      <c r="B1137" s="106" t="s">
        <v>17</v>
      </c>
      <c r="C1137" s="107">
        <v>11597</v>
      </c>
      <c r="D1137" s="107">
        <v>41683</v>
      </c>
      <c r="E1137" s="107">
        <v>41717</v>
      </c>
      <c r="F1137" s="108">
        <v>41828</v>
      </c>
      <c r="G1137" s="109">
        <v>3500</v>
      </c>
      <c r="H1137" s="109">
        <v>14.11</v>
      </c>
      <c r="I1137" s="109">
        <v>0</v>
      </c>
      <c r="J1137" s="109">
        <f t="shared" si="17"/>
        <v>3514.11</v>
      </c>
    </row>
    <row r="1138" spans="1:10" s="102" customFormat="1" ht="18" customHeight="1" x14ac:dyDescent="0.2">
      <c r="A1138" s="106" t="s">
        <v>43</v>
      </c>
      <c r="B1138" s="106" t="s">
        <v>13</v>
      </c>
      <c r="C1138" s="107">
        <v>9637</v>
      </c>
      <c r="D1138" s="107">
        <v>42062</v>
      </c>
      <c r="E1138" s="107">
        <v>42074</v>
      </c>
      <c r="F1138" s="108">
        <v>42082</v>
      </c>
      <c r="G1138" s="109">
        <v>6750</v>
      </c>
      <c r="H1138" s="109">
        <v>3.75</v>
      </c>
      <c r="I1138" s="109">
        <v>0</v>
      </c>
      <c r="J1138" s="109">
        <f t="shared" si="17"/>
        <v>6753.75</v>
      </c>
    </row>
    <row r="1139" spans="1:10" s="102" customFormat="1" ht="18" customHeight="1" x14ac:dyDescent="0.2">
      <c r="A1139" s="106" t="s">
        <v>43</v>
      </c>
      <c r="B1139" s="106" t="s">
        <v>13</v>
      </c>
      <c r="C1139" s="107">
        <v>13764</v>
      </c>
      <c r="D1139" s="107">
        <v>43267</v>
      </c>
      <c r="E1139" s="107">
        <v>43277</v>
      </c>
      <c r="F1139" s="108">
        <v>43297</v>
      </c>
      <c r="G1139" s="109">
        <v>8500</v>
      </c>
      <c r="H1139" s="109">
        <v>6.99</v>
      </c>
      <c r="I1139" s="109">
        <v>0</v>
      </c>
      <c r="J1139" s="109">
        <f t="shared" si="17"/>
        <v>8506.99</v>
      </c>
    </row>
    <row r="1140" spans="1:10" s="102" customFormat="1" ht="18" customHeight="1" x14ac:dyDescent="0.2">
      <c r="A1140" s="106" t="s">
        <v>43</v>
      </c>
      <c r="B1140" s="106" t="s">
        <v>13</v>
      </c>
      <c r="C1140" s="107">
        <v>14919</v>
      </c>
      <c r="D1140" s="107">
        <v>41811</v>
      </c>
      <c r="E1140" s="107">
        <v>41836</v>
      </c>
      <c r="F1140" s="108">
        <v>41849</v>
      </c>
      <c r="G1140" s="109">
        <v>27500</v>
      </c>
      <c r="H1140" s="109">
        <v>29.03</v>
      </c>
      <c r="I1140" s="109">
        <v>0</v>
      </c>
      <c r="J1140" s="109">
        <f t="shared" si="17"/>
        <v>27529.03</v>
      </c>
    </row>
    <row r="1141" spans="1:10" s="102" customFormat="1" ht="18" customHeight="1" x14ac:dyDescent="0.2">
      <c r="A1141" s="106" t="s">
        <v>31</v>
      </c>
      <c r="B1141" s="106" t="s">
        <v>17</v>
      </c>
      <c r="C1141" s="107">
        <v>22251</v>
      </c>
      <c r="D1141" s="107">
        <v>42220</v>
      </c>
      <c r="E1141" s="107">
        <v>42235</v>
      </c>
      <c r="F1141" s="108">
        <v>42242</v>
      </c>
      <c r="G1141" s="109">
        <v>50000</v>
      </c>
      <c r="H1141" s="109">
        <v>30.56</v>
      </c>
      <c r="I1141" s="109">
        <v>0</v>
      </c>
      <c r="J1141" s="109">
        <f t="shared" si="17"/>
        <v>50030.559999999998</v>
      </c>
    </row>
    <row r="1142" spans="1:10" s="102" customFormat="1" ht="18" customHeight="1" x14ac:dyDescent="0.2">
      <c r="A1142" s="106" t="s">
        <v>33</v>
      </c>
      <c r="B1142" s="106" t="s">
        <v>17</v>
      </c>
      <c r="C1142" s="107">
        <v>22251</v>
      </c>
      <c r="D1142" s="107">
        <v>42220</v>
      </c>
      <c r="E1142" s="107">
        <v>42235</v>
      </c>
      <c r="F1142" s="108">
        <v>42242</v>
      </c>
      <c r="G1142" s="109">
        <v>50000</v>
      </c>
      <c r="H1142" s="109">
        <v>30.56</v>
      </c>
      <c r="I1142" s="109">
        <v>0</v>
      </c>
      <c r="J1142" s="109">
        <f t="shared" si="17"/>
        <v>50030.559999999998</v>
      </c>
    </row>
    <row r="1143" spans="1:10" s="102" customFormat="1" ht="18" customHeight="1" x14ac:dyDescent="0.2">
      <c r="A1143" s="106" t="s">
        <v>34</v>
      </c>
      <c r="B1143" s="106" t="s">
        <v>17</v>
      </c>
      <c r="C1143" s="107">
        <v>22251</v>
      </c>
      <c r="D1143" s="107">
        <v>42220</v>
      </c>
      <c r="E1143" s="107">
        <v>42235</v>
      </c>
      <c r="F1143" s="108">
        <v>42242</v>
      </c>
      <c r="G1143" s="109">
        <v>50000</v>
      </c>
      <c r="H1143" s="109">
        <v>30.56</v>
      </c>
      <c r="I1143" s="109">
        <v>0</v>
      </c>
      <c r="J1143" s="109">
        <f t="shared" si="17"/>
        <v>50030.559999999998</v>
      </c>
    </row>
    <row r="1144" spans="1:10" s="102" customFormat="1" ht="18" customHeight="1" x14ac:dyDescent="0.2">
      <c r="A1144" s="106" t="s">
        <v>43</v>
      </c>
      <c r="B1144" s="106" t="s">
        <v>17</v>
      </c>
      <c r="C1144" s="107">
        <v>12997</v>
      </c>
      <c r="D1144" s="107">
        <v>42101</v>
      </c>
      <c r="E1144" s="107">
        <v>42104</v>
      </c>
      <c r="F1144" s="108">
        <v>42139</v>
      </c>
      <c r="G1144" s="109">
        <v>4000</v>
      </c>
      <c r="H1144" s="109">
        <v>4.22</v>
      </c>
      <c r="I1144" s="109">
        <v>0</v>
      </c>
      <c r="J1144" s="109">
        <f t="shared" si="17"/>
        <v>4004.22</v>
      </c>
    </row>
    <row r="1145" spans="1:10" s="102" customFormat="1" ht="18" customHeight="1" x14ac:dyDescent="0.2">
      <c r="A1145" s="106" t="s">
        <v>43</v>
      </c>
      <c r="B1145" s="106" t="s">
        <v>17</v>
      </c>
      <c r="C1145" s="107">
        <v>13001</v>
      </c>
      <c r="D1145" s="107">
        <v>42843</v>
      </c>
      <c r="E1145" s="107">
        <v>42865</v>
      </c>
      <c r="F1145" s="108">
        <v>42886</v>
      </c>
      <c r="G1145" s="109">
        <v>5250</v>
      </c>
      <c r="H1145" s="109">
        <v>6.18</v>
      </c>
      <c r="I1145" s="109">
        <v>0</v>
      </c>
      <c r="J1145" s="109">
        <f t="shared" si="17"/>
        <v>5256.18</v>
      </c>
    </row>
    <row r="1146" spans="1:10" s="102" customFormat="1" ht="18" customHeight="1" x14ac:dyDescent="0.2">
      <c r="A1146" s="106" t="s">
        <v>43</v>
      </c>
      <c r="B1146" s="106" t="s">
        <v>17</v>
      </c>
      <c r="C1146" s="107">
        <v>12982</v>
      </c>
      <c r="D1146" s="107">
        <v>41817</v>
      </c>
      <c r="E1146" s="107">
        <v>41836</v>
      </c>
      <c r="F1146" s="108">
        <v>41857</v>
      </c>
      <c r="G1146" s="109">
        <v>7750</v>
      </c>
      <c r="H1146" s="109">
        <v>8.61</v>
      </c>
      <c r="I1146" s="109">
        <v>0</v>
      </c>
      <c r="J1146" s="109">
        <f t="shared" si="17"/>
        <v>7758.61</v>
      </c>
    </row>
    <row r="1147" spans="1:10" s="102" customFormat="1" ht="18" customHeight="1" x14ac:dyDescent="0.2">
      <c r="A1147" s="106" t="s">
        <v>43</v>
      </c>
      <c r="B1147" s="106" t="s">
        <v>13</v>
      </c>
      <c r="C1147" s="107">
        <v>13385</v>
      </c>
      <c r="D1147" s="107">
        <v>42154</v>
      </c>
      <c r="E1147" s="107">
        <v>42200</v>
      </c>
      <c r="F1147" s="108">
        <v>42424</v>
      </c>
      <c r="G1147" s="109">
        <v>9250</v>
      </c>
      <c r="H1147" s="109">
        <v>69.38</v>
      </c>
      <c r="I1147" s="109">
        <v>0</v>
      </c>
      <c r="J1147" s="109">
        <f t="shared" si="17"/>
        <v>9319.3799999999992</v>
      </c>
    </row>
    <row r="1148" spans="1:10" s="102" customFormat="1" ht="18" customHeight="1" x14ac:dyDescent="0.2">
      <c r="A1148" s="106" t="s">
        <v>43</v>
      </c>
      <c r="B1148" s="106" t="s">
        <v>13</v>
      </c>
      <c r="C1148" s="107">
        <v>15861</v>
      </c>
      <c r="D1148" s="107">
        <v>41765</v>
      </c>
      <c r="E1148" s="107">
        <v>41772</v>
      </c>
      <c r="F1148" s="108">
        <v>41779</v>
      </c>
      <c r="G1148" s="109">
        <v>10000</v>
      </c>
      <c r="H1148" s="109">
        <v>3.89</v>
      </c>
      <c r="I1148" s="109">
        <v>0</v>
      </c>
      <c r="J1148" s="109">
        <f t="shared" si="17"/>
        <v>10003.89</v>
      </c>
    </row>
    <row r="1149" spans="1:10" s="102" customFormat="1" ht="18" customHeight="1" x14ac:dyDescent="0.2">
      <c r="A1149" s="106" t="s">
        <v>43</v>
      </c>
      <c r="B1149" s="106" t="s">
        <v>13</v>
      </c>
      <c r="C1149" s="107">
        <v>10177</v>
      </c>
      <c r="D1149" s="107">
        <v>41912</v>
      </c>
      <c r="E1149" s="107">
        <v>41955</v>
      </c>
      <c r="F1149" s="108">
        <v>42017</v>
      </c>
      <c r="G1149" s="109">
        <v>6000</v>
      </c>
      <c r="H1149" s="109">
        <v>17.5</v>
      </c>
      <c r="I1149" s="109">
        <v>0</v>
      </c>
      <c r="J1149" s="109">
        <f t="shared" si="17"/>
        <v>6017.5</v>
      </c>
    </row>
    <row r="1150" spans="1:10" s="102" customFormat="1" ht="18" customHeight="1" x14ac:dyDescent="0.2">
      <c r="A1150" s="106" t="s">
        <v>43</v>
      </c>
      <c r="B1150" s="106" t="s">
        <v>17</v>
      </c>
      <c r="C1150" s="107">
        <v>10462</v>
      </c>
      <c r="D1150" s="107">
        <v>43074</v>
      </c>
      <c r="E1150" s="107">
        <v>43110</v>
      </c>
      <c r="F1150" s="108">
        <v>43130</v>
      </c>
      <c r="G1150" s="109">
        <v>5000</v>
      </c>
      <c r="H1150" s="109">
        <v>7.68</v>
      </c>
      <c r="I1150" s="109">
        <v>0</v>
      </c>
      <c r="J1150" s="109">
        <f t="shared" si="17"/>
        <v>5007.68</v>
      </c>
    </row>
    <row r="1151" spans="1:10" s="102" customFormat="1" ht="18" customHeight="1" x14ac:dyDescent="0.2">
      <c r="A1151" s="106" t="s">
        <v>43</v>
      </c>
      <c r="B1151" s="106" t="s">
        <v>13</v>
      </c>
      <c r="C1151" s="107">
        <v>13601</v>
      </c>
      <c r="D1151" s="107">
        <v>42539</v>
      </c>
      <c r="E1151" s="107">
        <v>42562</v>
      </c>
      <c r="F1151" s="108">
        <v>42572</v>
      </c>
      <c r="G1151" s="109">
        <v>11750</v>
      </c>
      <c r="H1151" s="109">
        <v>10.62</v>
      </c>
      <c r="I1151" s="109">
        <v>0</v>
      </c>
      <c r="J1151" s="109">
        <f t="shared" si="17"/>
        <v>11760.62</v>
      </c>
    </row>
    <row r="1152" spans="1:10" s="102" customFormat="1" ht="18" customHeight="1" x14ac:dyDescent="0.2">
      <c r="A1152" s="106" t="s">
        <v>43</v>
      </c>
      <c r="B1152" s="106" t="s">
        <v>17</v>
      </c>
      <c r="C1152" s="107">
        <v>8533</v>
      </c>
      <c r="D1152" s="107">
        <v>42321</v>
      </c>
      <c r="E1152" s="107">
        <v>42325</v>
      </c>
      <c r="F1152" s="108">
        <v>42352</v>
      </c>
      <c r="G1152" s="109">
        <v>6000</v>
      </c>
      <c r="H1152" s="109">
        <v>5.18</v>
      </c>
      <c r="I1152" s="109">
        <v>0</v>
      </c>
      <c r="J1152" s="109">
        <f t="shared" si="17"/>
        <v>6005.18</v>
      </c>
    </row>
    <row r="1153" spans="1:10" s="102" customFormat="1" ht="18" customHeight="1" x14ac:dyDescent="0.2">
      <c r="A1153" s="106" t="s">
        <v>43</v>
      </c>
      <c r="B1153" s="106" t="s">
        <v>17</v>
      </c>
      <c r="C1153" s="107">
        <v>7445</v>
      </c>
      <c r="D1153" s="107">
        <v>42795</v>
      </c>
      <c r="E1153" s="107">
        <v>42807</v>
      </c>
      <c r="F1153" s="108">
        <v>42835</v>
      </c>
      <c r="G1153" s="109">
        <v>3500</v>
      </c>
      <c r="H1153" s="109">
        <v>3.84</v>
      </c>
      <c r="I1153" s="109">
        <v>0</v>
      </c>
      <c r="J1153" s="109">
        <f t="shared" si="17"/>
        <v>3503.84</v>
      </c>
    </row>
    <row r="1154" spans="1:10" s="102" customFormat="1" ht="18" customHeight="1" x14ac:dyDescent="0.2">
      <c r="A1154" s="106" t="s">
        <v>43</v>
      </c>
      <c r="B1154" s="106" t="s">
        <v>17</v>
      </c>
      <c r="C1154" s="107">
        <v>10079</v>
      </c>
      <c r="D1154" s="107">
        <v>43041</v>
      </c>
      <c r="E1154" s="107">
        <v>43189</v>
      </c>
      <c r="F1154" s="108">
        <v>43231</v>
      </c>
      <c r="G1154" s="109">
        <v>4750</v>
      </c>
      <c r="H1154" s="109">
        <v>24.73</v>
      </c>
      <c r="I1154" s="109">
        <v>0</v>
      </c>
      <c r="J1154" s="109">
        <f t="shared" si="17"/>
        <v>4774.7299999999996</v>
      </c>
    </row>
    <row r="1155" spans="1:10" s="102" customFormat="1" ht="18" customHeight="1" x14ac:dyDescent="0.2">
      <c r="A1155" s="106" t="s">
        <v>43</v>
      </c>
      <c r="B1155" s="106" t="s">
        <v>17</v>
      </c>
      <c r="C1155" s="107">
        <v>13762</v>
      </c>
      <c r="D1155" s="107">
        <v>42011</v>
      </c>
      <c r="E1155" s="107">
        <v>42018</v>
      </c>
      <c r="F1155" s="108">
        <v>42032</v>
      </c>
      <c r="G1155" s="109">
        <v>2750</v>
      </c>
      <c r="H1155" s="109">
        <v>1.6</v>
      </c>
      <c r="I1155" s="109">
        <v>0</v>
      </c>
      <c r="J1155" s="109">
        <f t="shared" si="17"/>
        <v>2751.6</v>
      </c>
    </row>
    <row r="1156" spans="1:10" s="102" customFormat="1" ht="18" customHeight="1" x14ac:dyDescent="0.2">
      <c r="A1156" s="106" t="s">
        <v>43</v>
      </c>
      <c r="B1156" s="106" t="s">
        <v>13</v>
      </c>
      <c r="C1156" s="107">
        <v>15172</v>
      </c>
      <c r="D1156" s="107">
        <v>42725</v>
      </c>
      <c r="E1156" s="107">
        <v>42734</v>
      </c>
      <c r="F1156" s="108">
        <v>42744</v>
      </c>
      <c r="G1156" s="109">
        <v>15000</v>
      </c>
      <c r="H1156" s="109">
        <v>7.81</v>
      </c>
      <c r="I1156" s="109">
        <v>0</v>
      </c>
      <c r="J1156" s="109">
        <f t="shared" si="17"/>
        <v>15007.81</v>
      </c>
    </row>
    <row r="1157" spans="1:10" s="102" customFormat="1" ht="18" customHeight="1" x14ac:dyDescent="0.2">
      <c r="A1157" s="106" t="s">
        <v>43</v>
      </c>
      <c r="B1157" s="106" t="s">
        <v>13</v>
      </c>
      <c r="C1157" s="107">
        <v>8042</v>
      </c>
      <c r="D1157" s="107">
        <v>42993</v>
      </c>
      <c r="E1157" s="107">
        <v>43004</v>
      </c>
      <c r="F1157" s="108">
        <v>43038</v>
      </c>
      <c r="G1157" s="109">
        <v>7250</v>
      </c>
      <c r="H1157" s="109">
        <v>8.94</v>
      </c>
      <c r="I1157" s="109">
        <v>0</v>
      </c>
      <c r="J1157" s="109">
        <f t="shared" si="17"/>
        <v>7258.94</v>
      </c>
    </row>
    <row r="1158" spans="1:10" s="102" customFormat="1" ht="18" customHeight="1" x14ac:dyDescent="0.2">
      <c r="A1158" s="106" t="s">
        <v>43</v>
      </c>
      <c r="B1158" s="106" t="s">
        <v>17</v>
      </c>
      <c r="C1158" s="107">
        <v>7405</v>
      </c>
      <c r="D1158" s="107">
        <v>41895</v>
      </c>
      <c r="E1158" s="107">
        <v>41907</v>
      </c>
      <c r="F1158" s="108">
        <v>41922</v>
      </c>
      <c r="G1158" s="109">
        <v>1750</v>
      </c>
      <c r="H1158" s="109">
        <v>1.31</v>
      </c>
      <c r="I1158" s="109">
        <v>0</v>
      </c>
      <c r="J1158" s="109">
        <f t="shared" ref="J1158:J1221" si="18">+G1158+H1158+I1158</f>
        <v>1751.31</v>
      </c>
    </row>
    <row r="1159" spans="1:10" s="102" customFormat="1" ht="18" customHeight="1" x14ac:dyDescent="0.2">
      <c r="A1159" s="106" t="s">
        <v>31</v>
      </c>
      <c r="B1159" s="106" t="s">
        <v>17</v>
      </c>
      <c r="C1159" s="107">
        <v>21025</v>
      </c>
      <c r="D1159" s="107">
        <v>43202</v>
      </c>
      <c r="E1159" s="107">
        <v>43215</v>
      </c>
      <c r="F1159" s="108">
        <v>43228</v>
      </c>
      <c r="G1159" s="109">
        <v>57000</v>
      </c>
      <c r="H1159" s="109">
        <v>40.6</v>
      </c>
      <c r="I1159" s="109">
        <v>0</v>
      </c>
      <c r="J1159" s="109">
        <f t="shared" si="18"/>
        <v>57040.6</v>
      </c>
    </row>
    <row r="1160" spans="1:10" s="102" customFormat="1" ht="18" customHeight="1" x14ac:dyDescent="0.2">
      <c r="A1160" s="106" t="s">
        <v>34</v>
      </c>
      <c r="B1160" s="106" t="s">
        <v>17</v>
      </c>
      <c r="C1160" s="107">
        <v>21025</v>
      </c>
      <c r="D1160" s="107">
        <v>43202</v>
      </c>
      <c r="E1160" s="107">
        <v>43215</v>
      </c>
      <c r="F1160" s="108">
        <v>43228</v>
      </c>
      <c r="G1160" s="109">
        <v>114000</v>
      </c>
      <c r="H1160" s="109">
        <v>81.209999999999994</v>
      </c>
      <c r="I1160" s="109">
        <v>0</v>
      </c>
      <c r="J1160" s="109">
        <f t="shared" si="18"/>
        <v>114081.21</v>
      </c>
    </row>
    <row r="1161" spans="1:10" s="102" customFormat="1" ht="18" customHeight="1" x14ac:dyDescent="0.2">
      <c r="A1161" s="106" t="s">
        <v>43</v>
      </c>
      <c r="B1161" s="106" t="s">
        <v>13</v>
      </c>
      <c r="C1161" s="107">
        <v>19658</v>
      </c>
      <c r="D1161" s="107">
        <v>42180</v>
      </c>
      <c r="E1161" s="107">
        <v>42191</v>
      </c>
      <c r="F1161" s="108">
        <v>42202</v>
      </c>
      <c r="G1161" s="109">
        <v>85000</v>
      </c>
      <c r="H1161" s="109">
        <v>51.94</v>
      </c>
      <c r="I1161" s="109">
        <v>0</v>
      </c>
      <c r="J1161" s="109">
        <f t="shared" si="18"/>
        <v>85051.94</v>
      </c>
    </row>
    <row r="1162" spans="1:10" s="102" customFormat="1" ht="18" customHeight="1" x14ac:dyDescent="0.2">
      <c r="A1162" s="106" t="s">
        <v>39</v>
      </c>
      <c r="B1162" s="106" t="s">
        <v>13</v>
      </c>
      <c r="C1162" s="107">
        <v>19658</v>
      </c>
      <c r="D1162" s="107">
        <v>42180</v>
      </c>
      <c r="E1162" s="107">
        <v>42191</v>
      </c>
      <c r="F1162" s="108">
        <v>42202</v>
      </c>
      <c r="G1162" s="109">
        <v>255000</v>
      </c>
      <c r="H1162" s="109">
        <v>155.83000000000001</v>
      </c>
      <c r="I1162" s="109">
        <v>0</v>
      </c>
      <c r="J1162" s="109">
        <f t="shared" si="18"/>
        <v>255155.83</v>
      </c>
    </row>
    <row r="1163" spans="1:10" s="102" customFormat="1" ht="18" customHeight="1" x14ac:dyDescent="0.2">
      <c r="A1163" s="106" t="s">
        <v>43</v>
      </c>
      <c r="B1163" s="106" t="s">
        <v>17</v>
      </c>
      <c r="C1163" s="107">
        <v>6868</v>
      </c>
      <c r="D1163" s="107">
        <v>41752</v>
      </c>
      <c r="E1163" s="107">
        <v>41758</v>
      </c>
      <c r="F1163" s="108">
        <v>41787</v>
      </c>
      <c r="G1163" s="109">
        <v>4750</v>
      </c>
      <c r="H1163" s="109">
        <v>4.5999999999999996</v>
      </c>
      <c r="I1163" s="109">
        <v>0</v>
      </c>
      <c r="J1163" s="109">
        <f t="shared" si="18"/>
        <v>4754.6000000000004</v>
      </c>
    </row>
    <row r="1164" spans="1:10" s="102" customFormat="1" ht="18" customHeight="1" x14ac:dyDescent="0.2">
      <c r="A1164" s="106" t="s">
        <v>43</v>
      </c>
      <c r="B1164" s="106" t="s">
        <v>17</v>
      </c>
      <c r="C1164" s="107">
        <v>15745</v>
      </c>
      <c r="D1164" s="107">
        <v>43062</v>
      </c>
      <c r="E1164" s="107">
        <v>43067</v>
      </c>
      <c r="F1164" s="108">
        <v>43116</v>
      </c>
      <c r="G1164" s="109">
        <v>11250</v>
      </c>
      <c r="H1164" s="109">
        <v>16.64</v>
      </c>
      <c r="I1164" s="109">
        <v>0</v>
      </c>
      <c r="J1164" s="109">
        <f t="shared" si="18"/>
        <v>11266.64</v>
      </c>
    </row>
    <row r="1165" spans="1:10" s="102" customFormat="1" ht="18" customHeight="1" x14ac:dyDescent="0.2">
      <c r="A1165" s="106" t="s">
        <v>43</v>
      </c>
      <c r="B1165" s="106" t="s">
        <v>17</v>
      </c>
      <c r="C1165" s="107">
        <v>16692</v>
      </c>
      <c r="D1165" s="107">
        <v>43197</v>
      </c>
      <c r="E1165" s="107">
        <v>43203</v>
      </c>
      <c r="F1165" s="108">
        <v>43213</v>
      </c>
      <c r="G1165" s="109">
        <v>11250</v>
      </c>
      <c r="H1165" s="109">
        <v>4.93</v>
      </c>
      <c r="I1165" s="109">
        <v>0</v>
      </c>
      <c r="J1165" s="109">
        <f t="shared" si="18"/>
        <v>11254.93</v>
      </c>
    </row>
    <row r="1166" spans="1:10" s="102" customFormat="1" ht="18" customHeight="1" x14ac:dyDescent="0.2">
      <c r="A1166" s="106" t="s">
        <v>43</v>
      </c>
      <c r="B1166" s="106" t="s">
        <v>17</v>
      </c>
      <c r="C1166" s="107">
        <v>8509</v>
      </c>
      <c r="D1166" s="107">
        <v>42534</v>
      </c>
      <c r="E1166" s="107">
        <v>42541</v>
      </c>
      <c r="F1166" s="108">
        <v>42570</v>
      </c>
      <c r="G1166" s="109">
        <v>7500</v>
      </c>
      <c r="H1166" s="109">
        <v>7.41</v>
      </c>
      <c r="I1166" s="109">
        <v>0</v>
      </c>
      <c r="J1166" s="109">
        <f t="shared" si="18"/>
        <v>7507.41</v>
      </c>
    </row>
    <row r="1167" spans="1:10" s="102" customFormat="1" ht="18" customHeight="1" x14ac:dyDescent="0.2">
      <c r="A1167" s="106" t="s">
        <v>43</v>
      </c>
      <c r="B1167" s="106" t="s">
        <v>13</v>
      </c>
      <c r="C1167" s="107">
        <v>5470</v>
      </c>
      <c r="D1167" s="107">
        <v>42581</v>
      </c>
      <c r="E1167" s="107">
        <v>42592</v>
      </c>
      <c r="F1167" s="108">
        <v>42646</v>
      </c>
      <c r="G1167" s="109">
        <v>2000</v>
      </c>
      <c r="H1167" s="109">
        <v>22.18</v>
      </c>
      <c r="I1167" s="109">
        <v>0</v>
      </c>
      <c r="J1167" s="109">
        <f t="shared" si="18"/>
        <v>2022.18</v>
      </c>
    </row>
    <row r="1168" spans="1:10" s="102" customFormat="1" ht="18" customHeight="1" x14ac:dyDescent="0.2">
      <c r="A1168" s="106" t="s">
        <v>37</v>
      </c>
      <c r="B1168" s="106" t="s">
        <v>13</v>
      </c>
      <c r="C1168" s="107">
        <v>21171</v>
      </c>
      <c r="D1168" s="107">
        <v>42627</v>
      </c>
      <c r="E1168" s="107">
        <v>42647</v>
      </c>
      <c r="F1168" s="108">
        <v>42647</v>
      </c>
      <c r="G1168" s="109">
        <v>10000</v>
      </c>
      <c r="H1168" s="109">
        <v>5.48</v>
      </c>
      <c r="I1168" s="109">
        <v>0</v>
      </c>
      <c r="J1168" s="109">
        <f t="shared" si="18"/>
        <v>10005.48</v>
      </c>
    </row>
    <row r="1169" spans="1:10" s="102" customFormat="1" ht="18" customHeight="1" x14ac:dyDescent="0.2">
      <c r="A1169" s="106" t="s">
        <v>43</v>
      </c>
      <c r="B1169" s="106" t="s">
        <v>13</v>
      </c>
      <c r="C1169" s="107">
        <v>9838</v>
      </c>
      <c r="D1169" s="107">
        <v>41891</v>
      </c>
      <c r="E1169" s="107">
        <v>41900</v>
      </c>
      <c r="F1169" s="108">
        <v>41912</v>
      </c>
      <c r="G1169" s="109">
        <v>6000</v>
      </c>
      <c r="H1169" s="109">
        <v>3.5</v>
      </c>
      <c r="I1169" s="109">
        <v>0</v>
      </c>
      <c r="J1169" s="109">
        <f t="shared" si="18"/>
        <v>6003.5</v>
      </c>
    </row>
    <row r="1170" spans="1:10" s="102" customFormat="1" ht="18" customHeight="1" x14ac:dyDescent="0.2">
      <c r="A1170" s="106" t="s">
        <v>31</v>
      </c>
      <c r="B1170" s="106" t="s">
        <v>13</v>
      </c>
      <c r="C1170" s="107">
        <v>21483</v>
      </c>
      <c r="D1170" s="107">
        <v>41955</v>
      </c>
      <c r="E1170" s="107">
        <v>41969</v>
      </c>
      <c r="F1170" s="108">
        <v>41989</v>
      </c>
      <c r="G1170" s="109">
        <v>75000</v>
      </c>
      <c r="H1170" s="109">
        <v>70.83</v>
      </c>
      <c r="I1170" s="109">
        <v>0</v>
      </c>
      <c r="J1170" s="109">
        <f t="shared" si="18"/>
        <v>75070.83</v>
      </c>
    </row>
    <row r="1171" spans="1:10" s="102" customFormat="1" ht="18" customHeight="1" x14ac:dyDescent="0.2">
      <c r="A1171" s="106" t="s">
        <v>33</v>
      </c>
      <c r="B1171" s="106" t="s">
        <v>13</v>
      </c>
      <c r="C1171" s="107">
        <v>21483</v>
      </c>
      <c r="D1171" s="107">
        <v>41955</v>
      </c>
      <c r="E1171" s="107">
        <v>41969</v>
      </c>
      <c r="F1171" s="108">
        <v>41989</v>
      </c>
      <c r="G1171" s="109">
        <v>75000</v>
      </c>
      <c r="H1171" s="109">
        <v>70.83</v>
      </c>
      <c r="I1171" s="109">
        <v>0</v>
      </c>
      <c r="J1171" s="109">
        <f t="shared" si="18"/>
        <v>75070.83</v>
      </c>
    </row>
    <row r="1172" spans="1:10" s="102" customFormat="1" ht="18" customHeight="1" x14ac:dyDescent="0.2">
      <c r="A1172" s="106" t="s">
        <v>34</v>
      </c>
      <c r="B1172" s="106" t="s">
        <v>13</v>
      </c>
      <c r="C1172" s="107">
        <v>21483</v>
      </c>
      <c r="D1172" s="107">
        <v>41955</v>
      </c>
      <c r="E1172" s="107">
        <v>41969</v>
      </c>
      <c r="F1172" s="108">
        <v>41989</v>
      </c>
      <c r="G1172" s="109">
        <v>225000</v>
      </c>
      <c r="H1172" s="109">
        <v>212.5</v>
      </c>
      <c r="I1172" s="109">
        <v>0</v>
      </c>
      <c r="J1172" s="109">
        <f t="shared" si="18"/>
        <v>225212.5</v>
      </c>
    </row>
    <row r="1173" spans="1:10" s="102" customFormat="1" ht="18" customHeight="1" x14ac:dyDescent="0.2">
      <c r="A1173" s="106" t="s">
        <v>43</v>
      </c>
      <c r="B1173" s="106" t="s">
        <v>17</v>
      </c>
      <c r="C1173" s="107">
        <v>12422</v>
      </c>
      <c r="D1173" s="107">
        <v>41835</v>
      </c>
      <c r="E1173" s="107">
        <v>41906</v>
      </c>
      <c r="F1173" s="108">
        <v>42083</v>
      </c>
      <c r="G1173" s="109">
        <v>13000</v>
      </c>
      <c r="H1173" s="109">
        <v>89.550000000000011</v>
      </c>
      <c r="I1173" s="109">
        <v>0</v>
      </c>
      <c r="J1173" s="109">
        <f t="shared" si="18"/>
        <v>13089.55</v>
      </c>
    </row>
    <row r="1174" spans="1:10" s="102" customFormat="1" ht="18" customHeight="1" x14ac:dyDescent="0.2">
      <c r="A1174" s="106" t="s">
        <v>43</v>
      </c>
      <c r="B1174" s="106" t="s">
        <v>13</v>
      </c>
      <c r="C1174" s="107">
        <v>11920</v>
      </c>
      <c r="D1174" s="107">
        <v>42809</v>
      </c>
      <c r="E1174" s="107">
        <v>42822</v>
      </c>
      <c r="F1174" s="108">
        <v>42867</v>
      </c>
      <c r="G1174" s="109">
        <v>11500</v>
      </c>
      <c r="H1174" s="109">
        <v>18.27</v>
      </c>
      <c r="I1174" s="109">
        <v>0</v>
      </c>
      <c r="J1174" s="109">
        <f t="shared" si="18"/>
        <v>11518.27</v>
      </c>
    </row>
    <row r="1175" spans="1:10" s="102" customFormat="1" ht="18" customHeight="1" x14ac:dyDescent="0.2">
      <c r="A1175" s="106" t="s">
        <v>43</v>
      </c>
      <c r="B1175" s="106" t="s">
        <v>17</v>
      </c>
      <c r="C1175" s="107">
        <v>17137</v>
      </c>
      <c r="D1175" s="107">
        <v>43245</v>
      </c>
      <c r="E1175" s="107">
        <v>43256</v>
      </c>
      <c r="F1175" s="108">
        <v>43273</v>
      </c>
      <c r="G1175" s="109">
        <v>6000</v>
      </c>
      <c r="H1175" s="109">
        <v>4.5999999999999996</v>
      </c>
      <c r="I1175" s="109">
        <v>0</v>
      </c>
      <c r="J1175" s="109">
        <f t="shared" si="18"/>
        <v>6004.6</v>
      </c>
    </row>
    <row r="1176" spans="1:10" s="102" customFormat="1" ht="18" customHeight="1" x14ac:dyDescent="0.2">
      <c r="A1176" s="106" t="s">
        <v>43</v>
      </c>
      <c r="B1176" s="106" t="s">
        <v>13</v>
      </c>
      <c r="C1176" s="107">
        <v>16574</v>
      </c>
      <c r="D1176" s="107">
        <v>41953</v>
      </c>
      <c r="E1176" s="107">
        <v>41984</v>
      </c>
      <c r="F1176" s="108">
        <v>42041</v>
      </c>
      <c r="G1176" s="109">
        <v>9750</v>
      </c>
      <c r="H1176" s="109">
        <v>23.84</v>
      </c>
      <c r="I1176" s="109">
        <v>0</v>
      </c>
      <c r="J1176" s="109">
        <f t="shared" si="18"/>
        <v>9773.84</v>
      </c>
    </row>
    <row r="1177" spans="1:10" s="102" customFormat="1" ht="18" customHeight="1" x14ac:dyDescent="0.2">
      <c r="A1177" s="106" t="s">
        <v>43</v>
      </c>
      <c r="B1177" s="106" t="s">
        <v>13</v>
      </c>
      <c r="C1177" s="107">
        <v>11594</v>
      </c>
      <c r="D1177" s="107">
        <v>42561</v>
      </c>
      <c r="E1177" s="107">
        <v>42572</v>
      </c>
      <c r="F1177" s="108">
        <v>42580</v>
      </c>
      <c r="G1177" s="109">
        <v>8500</v>
      </c>
      <c r="H1177" s="109">
        <v>4.42</v>
      </c>
      <c r="I1177" s="109">
        <v>0</v>
      </c>
      <c r="J1177" s="109">
        <f t="shared" si="18"/>
        <v>8504.42</v>
      </c>
    </row>
    <row r="1178" spans="1:10" s="102" customFormat="1" ht="18" customHeight="1" x14ac:dyDescent="0.2">
      <c r="A1178" s="106" t="s">
        <v>43</v>
      </c>
      <c r="B1178" s="106" t="s">
        <v>17</v>
      </c>
      <c r="C1178" s="107">
        <v>12986</v>
      </c>
      <c r="D1178" s="107">
        <v>42640</v>
      </c>
      <c r="E1178" s="107">
        <v>42647</v>
      </c>
      <c r="F1178" s="108">
        <v>42654</v>
      </c>
      <c r="G1178" s="109">
        <v>4500</v>
      </c>
      <c r="H1178" s="109">
        <v>1.73</v>
      </c>
      <c r="I1178" s="109">
        <v>0</v>
      </c>
      <c r="J1178" s="109">
        <f t="shared" si="18"/>
        <v>4501.7299999999996</v>
      </c>
    </row>
    <row r="1179" spans="1:10" s="102" customFormat="1" ht="18" customHeight="1" x14ac:dyDescent="0.2">
      <c r="A1179" s="106" t="s">
        <v>43</v>
      </c>
      <c r="B1179" s="106" t="s">
        <v>13</v>
      </c>
      <c r="C1179" s="107">
        <v>9314</v>
      </c>
      <c r="D1179" s="107">
        <v>42303</v>
      </c>
      <c r="E1179" s="107">
        <v>42321</v>
      </c>
      <c r="F1179" s="108">
        <v>42422</v>
      </c>
      <c r="G1179" s="109">
        <v>6250</v>
      </c>
      <c r="H1179" s="109">
        <v>20.64</v>
      </c>
      <c r="I1179" s="109">
        <v>0</v>
      </c>
      <c r="J1179" s="109">
        <f t="shared" si="18"/>
        <v>6270.64</v>
      </c>
    </row>
    <row r="1180" spans="1:10" s="102" customFormat="1" ht="18" customHeight="1" x14ac:dyDescent="0.2">
      <c r="A1180" s="106" t="s">
        <v>43</v>
      </c>
      <c r="B1180" s="106" t="s">
        <v>13</v>
      </c>
      <c r="C1180" s="107">
        <v>15000</v>
      </c>
      <c r="D1180" s="107">
        <v>42030</v>
      </c>
      <c r="E1180" s="107">
        <v>42032</v>
      </c>
      <c r="F1180" s="108">
        <v>42045</v>
      </c>
      <c r="G1180" s="109">
        <v>7500</v>
      </c>
      <c r="H1180" s="109">
        <v>3.12</v>
      </c>
      <c r="I1180" s="109">
        <v>0</v>
      </c>
      <c r="J1180" s="109">
        <f t="shared" si="18"/>
        <v>7503.12</v>
      </c>
    </row>
    <row r="1181" spans="1:10" s="102" customFormat="1" ht="18" customHeight="1" x14ac:dyDescent="0.2">
      <c r="A1181" s="106" t="s">
        <v>43</v>
      </c>
      <c r="B1181" s="106" t="s">
        <v>13</v>
      </c>
      <c r="C1181" s="107">
        <v>10119</v>
      </c>
      <c r="D1181" s="107">
        <v>42465</v>
      </c>
      <c r="E1181" s="107">
        <v>42468</v>
      </c>
      <c r="F1181" s="108">
        <v>42514</v>
      </c>
      <c r="G1181" s="109">
        <v>9000</v>
      </c>
      <c r="H1181" s="109">
        <v>12.08</v>
      </c>
      <c r="I1181" s="109">
        <v>0</v>
      </c>
      <c r="J1181" s="109">
        <f t="shared" si="18"/>
        <v>9012.08</v>
      </c>
    </row>
    <row r="1182" spans="1:10" s="102" customFormat="1" ht="18" customHeight="1" x14ac:dyDescent="0.2">
      <c r="A1182" s="106" t="s">
        <v>43</v>
      </c>
      <c r="B1182" s="106" t="s">
        <v>17</v>
      </c>
      <c r="C1182" s="107">
        <v>10944</v>
      </c>
      <c r="D1182" s="107">
        <v>41987</v>
      </c>
      <c r="E1182" s="107">
        <v>42003</v>
      </c>
      <c r="F1182" s="108">
        <v>42072</v>
      </c>
      <c r="G1182" s="109">
        <v>9250</v>
      </c>
      <c r="H1182" s="109">
        <v>21.84</v>
      </c>
      <c r="I1182" s="109">
        <v>0</v>
      </c>
      <c r="J1182" s="109">
        <f t="shared" si="18"/>
        <v>9271.84</v>
      </c>
    </row>
    <row r="1183" spans="1:10" s="102" customFormat="1" ht="18" customHeight="1" x14ac:dyDescent="0.2">
      <c r="A1183" s="106" t="s">
        <v>43</v>
      </c>
      <c r="B1183" s="106" t="s">
        <v>17</v>
      </c>
      <c r="C1183" s="107">
        <v>13907</v>
      </c>
      <c r="D1183" s="107">
        <v>43065</v>
      </c>
      <c r="E1183" s="107">
        <v>43090</v>
      </c>
      <c r="F1183" s="108">
        <v>43118</v>
      </c>
      <c r="G1183" s="109">
        <v>7000</v>
      </c>
      <c r="H1183" s="109">
        <v>10.16</v>
      </c>
      <c r="I1183" s="109">
        <v>0</v>
      </c>
      <c r="J1183" s="109">
        <f t="shared" si="18"/>
        <v>7010.16</v>
      </c>
    </row>
    <row r="1184" spans="1:10" s="102" customFormat="1" ht="18" customHeight="1" x14ac:dyDescent="0.2">
      <c r="A1184" s="106" t="s">
        <v>43</v>
      </c>
      <c r="B1184" s="106" t="s">
        <v>13</v>
      </c>
      <c r="C1184" s="107">
        <v>19176</v>
      </c>
      <c r="D1184" s="107">
        <v>42671</v>
      </c>
      <c r="E1184" s="107">
        <v>42675</v>
      </c>
      <c r="F1184" s="108">
        <v>42685</v>
      </c>
      <c r="G1184" s="109">
        <v>64000</v>
      </c>
      <c r="H1184" s="109">
        <v>24.55</v>
      </c>
      <c r="I1184" s="109">
        <v>0</v>
      </c>
      <c r="J1184" s="109">
        <f t="shared" si="18"/>
        <v>64024.55</v>
      </c>
    </row>
    <row r="1185" spans="1:10" s="102" customFormat="1" ht="18" customHeight="1" x14ac:dyDescent="0.2">
      <c r="A1185" s="106" t="s">
        <v>43</v>
      </c>
      <c r="B1185" s="106" t="s">
        <v>13</v>
      </c>
      <c r="C1185" s="107">
        <v>16269</v>
      </c>
      <c r="D1185" s="107">
        <v>43237</v>
      </c>
      <c r="E1185" s="107">
        <v>43243</v>
      </c>
      <c r="F1185" s="108">
        <v>43259</v>
      </c>
      <c r="G1185" s="109">
        <v>15500</v>
      </c>
      <c r="H1185" s="109">
        <v>9.34</v>
      </c>
      <c r="I1185" s="109">
        <v>0</v>
      </c>
      <c r="J1185" s="109">
        <f t="shared" si="18"/>
        <v>15509.34</v>
      </c>
    </row>
    <row r="1186" spans="1:10" s="102" customFormat="1" ht="18" customHeight="1" x14ac:dyDescent="0.2">
      <c r="A1186" s="106" t="s">
        <v>43</v>
      </c>
      <c r="B1186" s="106" t="s">
        <v>13</v>
      </c>
      <c r="C1186" s="107">
        <v>9771</v>
      </c>
      <c r="D1186" s="107">
        <v>42666</v>
      </c>
      <c r="E1186" s="107">
        <v>42683</v>
      </c>
      <c r="F1186" s="108">
        <v>42696</v>
      </c>
      <c r="G1186" s="109">
        <v>5000</v>
      </c>
      <c r="H1186" s="109">
        <v>4.1100000000000003</v>
      </c>
      <c r="I1186" s="109">
        <v>0</v>
      </c>
      <c r="J1186" s="109">
        <f t="shared" si="18"/>
        <v>5004.1099999999997</v>
      </c>
    </row>
    <row r="1187" spans="1:10" s="102" customFormat="1" ht="18" customHeight="1" x14ac:dyDescent="0.2">
      <c r="A1187" s="106" t="s">
        <v>43</v>
      </c>
      <c r="B1187" s="106" t="s">
        <v>17</v>
      </c>
      <c r="C1187" s="107">
        <v>14082</v>
      </c>
      <c r="D1187" s="107">
        <v>43262</v>
      </c>
      <c r="E1187" s="107">
        <v>43280</v>
      </c>
      <c r="F1187" s="108">
        <v>43325</v>
      </c>
      <c r="G1187" s="109">
        <v>15500</v>
      </c>
      <c r="H1187" s="109">
        <v>22.3</v>
      </c>
      <c r="I1187" s="109">
        <v>0</v>
      </c>
      <c r="J1187" s="109">
        <f t="shared" si="18"/>
        <v>15522.3</v>
      </c>
    </row>
    <row r="1188" spans="1:10" s="102" customFormat="1" ht="18" customHeight="1" x14ac:dyDescent="0.2">
      <c r="A1188" s="106" t="s">
        <v>43</v>
      </c>
      <c r="B1188" s="106" t="s">
        <v>13</v>
      </c>
      <c r="C1188" s="107">
        <v>16093</v>
      </c>
      <c r="D1188" s="107">
        <v>42510</v>
      </c>
      <c r="E1188" s="107">
        <v>42535</v>
      </c>
      <c r="F1188" s="108">
        <v>42591</v>
      </c>
      <c r="G1188" s="109">
        <v>13250</v>
      </c>
      <c r="H1188" s="109">
        <v>29.4</v>
      </c>
      <c r="I1188" s="109">
        <v>0</v>
      </c>
      <c r="J1188" s="109">
        <f t="shared" si="18"/>
        <v>13279.4</v>
      </c>
    </row>
    <row r="1189" spans="1:10" s="102" customFormat="1" ht="18" customHeight="1" x14ac:dyDescent="0.2">
      <c r="A1189" s="106" t="s">
        <v>43</v>
      </c>
      <c r="B1189" s="106" t="s">
        <v>13</v>
      </c>
      <c r="C1189" s="107">
        <v>16470</v>
      </c>
      <c r="D1189" s="107">
        <v>42636</v>
      </c>
      <c r="E1189" s="107">
        <v>42653</v>
      </c>
      <c r="F1189" s="108">
        <v>42723</v>
      </c>
      <c r="G1189" s="109">
        <v>17250</v>
      </c>
      <c r="H1189" s="109">
        <v>41.12</v>
      </c>
      <c r="I1189" s="109">
        <v>0</v>
      </c>
      <c r="J1189" s="109">
        <f t="shared" si="18"/>
        <v>17291.12</v>
      </c>
    </row>
    <row r="1190" spans="1:10" s="102" customFormat="1" ht="18" customHeight="1" x14ac:dyDescent="0.2">
      <c r="A1190" s="106" t="s">
        <v>43</v>
      </c>
      <c r="B1190" s="106" t="s">
        <v>13</v>
      </c>
      <c r="C1190" s="107">
        <v>8455</v>
      </c>
      <c r="D1190" s="107">
        <v>43388</v>
      </c>
      <c r="E1190" s="107">
        <v>43402</v>
      </c>
      <c r="F1190" s="108">
        <v>43409</v>
      </c>
      <c r="G1190" s="109">
        <v>13500</v>
      </c>
      <c r="H1190" s="109">
        <v>7.77</v>
      </c>
      <c r="I1190" s="109">
        <v>0</v>
      </c>
      <c r="J1190" s="109">
        <f t="shared" si="18"/>
        <v>13507.77</v>
      </c>
    </row>
    <row r="1191" spans="1:10" s="102" customFormat="1" ht="18" customHeight="1" x14ac:dyDescent="0.2">
      <c r="A1191" s="106" t="s">
        <v>43</v>
      </c>
      <c r="B1191" s="106" t="s">
        <v>17</v>
      </c>
      <c r="C1191" s="107">
        <v>18093</v>
      </c>
      <c r="D1191" s="107">
        <v>42086</v>
      </c>
      <c r="E1191" s="107">
        <v>42094</v>
      </c>
      <c r="F1191" s="108">
        <v>42171</v>
      </c>
      <c r="G1191" s="109">
        <v>39750</v>
      </c>
      <c r="H1191" s="109">
        <v>91.07</v>
      </c>
      <c r="I1191" s="109">
        <v>0</v>
      </c>
      <c r="J1191" s="109">
        <f t="shared" si="18"/>
        <v>39841.07</v>
      </c>
    </row>
    <row r="1192" spans="1:10" s="102" customFormat="1" ht="18" customHeight="1" x14ac:dyDescent="0.2">
      <c r="A1192" s="106" t="s">
        <v>43</v>
      </c>
      <c r="B1192" s="106" t="s">
        <v>13</v>
      </c>
      <c r="C1192" s="107">
        <v>13800</v>
      </c>
      <c r="D1192" s="107">
        <v>43003</v>
      </c>
      <c r="E1192" s="107">
        <v>43020</v>
      </c>
      <c r="F1192" s="108">
        <v>43032</v>
      </c>
      <c r="G1192" s="109">
        <v>4250</v>
      </c>
      <c r="H1192" s="109">
        <v>3.38</v>
      </c>
      <c r="I1192" s="109">
        <v>0</v>
      </c>
      <c r="J1192" s="109">
        <f t="shared" si="18"/>
        <v>4253.38</v>
      </c>
    </row>
    <row r="1193" spans="1:10" s="102" customFormat="1" ht="18" customHeight="1" x14ac:dyDescent="0.2">
      <c r="A1193" s="106" t="s">
        <v>43</v>
      </c>
      <c r="B1193" s="106" t="s">
        <v>17</v>
      </c>
      <c r="C1193" s="107">
        <v>15972</v>
      </c>
      <c r="D1193" s="107">
        <v>43049</v>
      </c>
      <c r="E1193" s="107">
        <v>43138</v>
      </c>
      <c r="F1193" s="108">
        <v>43236</v>
      </c>
      <c r="G1193" s="109">
        <v>11750</v>
      </c>
      <c r="H1193" s="109">
        <v>41.87</v>
      </c>
      <c r="I1193" s="109">
        <v>0</v>
      </c>
      <c r="J1193" s="109">
        <f t="shared" si="18"/>
        <v>11791.87</v>
      </c>
    </row>
    <row r="1194" spans="1:10" s="102" customFormat="1" ht="18" customHeight="1" x14ac:dyDescent="0.2">
      <c r="A1194" s="106" t="s">
        <v>43</v>
      </c>
      <c r="B1194" s="106" t="s">
        <v>17</v>
      </c>
      <c r="C1194" s="107">
        <v>7323</v>
      </c>
      <c r="D1194" s="107">
        <v>42085</v>
      </c>
      <c r="E1194" s="107">
        <v>42103</v>
      </c>
      <c r="F1194" s="108">
        <v>42198</v>
      </c>
      <c r="G1194" s="109">
        <v>7500</v>
      </c>
      <c r="H1194" s="109">
        <v>23.54</v>
      </c>
      <c r="I1194" s="109">
        <v>0</v>
      </c>
      <c r="J1194" s="109">
        <f t="shared" si="18"/>
        <v>7523.54</v>
      </c>
    </row>
    <row r="1195" spans="1:10" s="102" customFormat="1" ht="18" customHeight="1" x14ac:dyDescent="0.2">
      <c r="A1195" s="106" t="s">
        <v>43</v>
      </c>
      <c r="B1195" s="106" t="s">
        <v>13</v>
      </c>
      <c r="C1195" s="107">
        <v>7798</v>
      </c>
      <c r="D1195" s="107">
        <v>42441</v>
      </c>
      <c r="E1195" s="107">
        <v>42451</v>
      </c>
      <c r="F1195" s="108">
        <v>42464</v>
      </c>
      <c r="G1195" s="109">
        <v>3750</v>
      </c>
      <c r="H1195" s="109">
        <v>2.36</v>
      </c>
      <c r="I1195" s="109">
        <v>0</v>
      </c>
      <c r="J1195" s="109">
        <f t="shared" si="18"/>
        <v>3752.36</v>
      </c>
    </row>
    <row r="1196" spans="1:10" s="102" customFormat="1" ht="18" customHeight="1" x14ac:dyDescent="0.2">
      <c r="A1196" s="106" t="s">
        <v>31</v>
      </c>
      <c r="B1196" s="106" t="s">
        <v>17</v>
      </c>
      <c r="C1196" s="107">
        <v>18703</v>
      </c>
      <c r="D1196" s="107">
        <v>43081</v>
      </c>
      <c r="E1196" s="107">
        <v>43091</v>
      </c>
      <c r="F1196" s="108">
        <v>43112</v>
      </c>
      <c r="G1196" s="109">
        <v>57000</v>
      </c>
      <c r="H1196" s="109">
        <v>48.41</v>
      </c>
      <c r="I1196" s="109">
        <v>0</v>
      </c>
      <c r="J1196" s="109">
        <f t="shared" si="18"/>
        <v>57048.41</v>
      </c>
    </row>
    <row r="1197" spans="1:10" s="102" customFormat="1" ht="18" customHeight="1" x14ac:dyDescent="0.2">
      <c r="A1197" s="106" t="s">
        <v>43</v>
      </c>
      <c r="B1197" s="106" t="s">
        <v>17</v>
      </c>
      <c r="C1197" s="107">
        <v>17468</v>
      </c>
      <c r="D1197" s="107">
        <v>43259</v>
      </c>
      <c r="E1197" s="107">
        <v>43265</v>
      </c>
      <c r="F1197" s="108">
        <v>43280</v>
      </c>
      <c r="G1197" s="109">
        <v>5250</v>
      </c>
      <c r="H1197" s="109">
        <v>2.73</v>
      </c>
      <c r="I1197" s="109">
        <v>0</v>
      </c>
      <c r="J1197" s="109">
        <f t="shared" si="18"/>
        <v>5252.73</v>
      </c>
    </row>
    <row r="1198" spans="1:10" s="102" customFormat="1" ht="18" customHeight="1" x14ac:dyDescent="0.2">
      <c r="A1198" s="106" t="s">
        <v>43</v>
      </c>
      <c r="B1198" s="106" t="s">
        <v>13</v>
      </c>
      <c r="C1198" s="107">
        <v>14288</v>
      </c>
      <c r="D1198" s="107">
        <v>41961</v>
      </c>
      <c r="E1198" s="107">
        <v>41967</v>
      </c>
      <c r="F1198" s="108">
        <v>41990</v>
      </c>
      <c r="G1198" s="109">
        <v>17750</v>
      </c>
      <c r="H1198" s="109">
        <v>14.3</v>
      </c>
      <c r="I1198" s="109">
        <v>0</v>
      </c>
      <c r="J1198" s="109">
        <f t="shared" si="18"/>
        <v>17764.3</v>
      </c>
    </row>
    <row r="1199" spans="1:10" s="102" customFormat="1" ht="18" customHeight="1" x14ac:dyDescent="0.2">
      <c r="A1199" s="106" t="s">
        <v>43</v>
      </c>
      <c r="B1199" s="106" t="s">
        <v>17</v>
      </c>
      <c r="C1199" s="107">
        <v>20809</v>
      </c>
      <c r="D1199" s="107">
        <v>42282</v>
      </c>
      <c r="E1199" s="107">
        <v>42317</v>
      </c>
      <c r="F1199" s="108">
        <v>42342</v>
      </c>
      <c r="G1199" s="109">
        <v>70000</v>
      </c>
      <c r="H1199" s="109">
        <v>116.67</v>
      </c>
      <c r="I1199" s="109">
        <v>0</v>
      </c>
      <c r="J1199" s="109">
        <f t="shared" si="18"/>
        <v>70116.67</v>
      </c>
    </row>
    <row r="1200" spans="1:10" s="102" customFormat="1" ht="18" customHeight="1" x14ac:dyDescent="0.2">
      <c r="A1200" s="106" t="s">
        <v>35</v>
      </c>
      <c r="B1200" s="106" t="s">
        <v>17</v>
      </c>
      <c r="C1200" s="107">
        <v>20809</v>
      </c>
      <c r="D1200" s="107">
        <v>42282</v>
      </c>
      <c r="E1200" s="107">
        <v>42317</v>
      </c>
      <c r="F1200" s="108">
        <v>42342</v>
      </c>
      <c r="G1200" s="109">
        <v>70000</v>
      </c>
      <c r="H1200" s="109">
        <v>116.67</v>
      </c>
      <c r="I1200" s="109">
        <v>0</v>
      </c>
      <c r="J1200" s="109">
        <f t="shared" si="18"/>
        <v>70116.67</v>
      </c>
    </row>
    <row r="1201" spans="1:10" s="102" customFormat="1" ht="18" customHeight="1" x14ac:dyDescent="0.2">
      <c r="A1201" s="106" t="s">
        <v>39</v>
      </c>
      <c r="B1201" s="106" t="s">
        <v>17</v>
      </c>
      <c r="C1201" s="107">
        <v>20809</v>
      </c>
      <c r="D1201" s="107">
        <v>42282</v>
      </c>
      <c r="E1201" s="107">
        <v>42317</v>
      </c>
      <c r="F1201" s="108">
        <v>42342</v>
      </c>
      <c r="G1201" s="109">
        <v>210000</v>
      </c>
      <c r="H1201" s="109">
        <v>350</v>
      </c>
      <c r="I1201" s="109">
        <v>0</v>
      </c>
      <c r="J1201" s="109">
        <f t="shared" si="18"/>
        <v>210350</v>
      </c>
    </row>
    <row r="1202" spans="1:10" s="102" customFormat="1" ht="18" customHeight="1" x14ac:dyDescent="0.2">
      <c r="A1202" s="106" t="s">
        <v>43</v>
      </c>
      <c r="B1202" s="106" t="s">
        <v>17</v>
      </c>
      <c r="C1202" s="107">
        <v>11406</v>
      </c>
      <c r="D1202" s="107">
        <v>42824</v>
      </c>
      <c r="E1202" s="107">
        <v>42835</v>
      </c>
      <c r="F1202" s="108">
        <v>42990</v>
      </c>
      <c r="G1202" s="109">
        <v>3750</v>
      </c>
      <c r="H1202" s="109">
        <v>16.329999999999998</v>
      </c>
      <c r="I1202" s="109">
        <v>0</v>
      </c>
      <c r="J1202" s="109">
        <f t="shared" si="18"/>
        <v>3766.33</v>
      </c>
    </row>
    <row r="1203" spans="1:10" s="102" customFormat="1" ht="18" customHeight="1" x14ac:dyDescent="0.2">
      <c r="A1203" s="106" t="s">
        <v>31</v>
      </c>
      <c r="B1203" s="106" t="s">
        <v>17</v>
      </c>
      <c r="C1203" s="107">
        <v>19212</v>
      </c>
      <c r="D1203" s="107">
        <v>42244</v>
      </c>
      <c r="E1203" s="107">
        <v>42293</v>
      </c>
      <c r="F1203" s="108">
        <v>42352</v>
      </c>
      <c r="G1203" s="109">
        <v>30000</v>
      </c>
      <c r="H1203" s="109">
        <v>90</v>
      </c>
      <c r="I1203" s="109">
        <v>0</v>
      </c>
      <c r="J1203" s="109">
        <f t="shared" si="18"/>
        <v>30090</v>
      </c>
    </row>
    <row r="1204" spans="1:10" s="102" customFormat="1" ht="18" customHeight="1" x14ac:dyDescent="0.2">
      <c r="A1204" s="106" t="s">
        <v>33</v>
      </c>
      <c r="B1204" s="106" t="s">
        <v>17</v>
      </c>
      <c r="C1204" s="107">
        <v>19212</v>
      </c>
      <c r="D1204" s="107">
        <v>42244</v>
      </c>
      <c r="E1204" s="107">
        <v>42293</v>
      </c>
      <c r="F1204" s="108">
        <v>42352</v>
      </c>
      <c r="G1204" s="109">
        <v>30000</v>
      </c>
      <c r="H1204" s="109">
        <v>90</v>
      </c>
      <c r="I1204" s="109">
        <v>0</v>
      </c>
      <c r="J1204" s="109">
        <f t="shared" si="18"/>
        <v>30090</v>
      </c>
    </row>
    <row r="1205" spans="1:10" s="102" customFormat="1" ht="18" customHeight="1" x14ac:dyDescent="0.2">
      <c r="A1205" s="106" t="s">
        <v>43</v>
      </c>
      <c r="B1205" s="106" t="s">
        <v>13</v>
      </c>
      <c r="C1205" s="107">
        <v>18220</v>
      </c>
      <c r="D1205" s="107">
        <v>43247</v>
      </c>
      <c r="E1205" s="107">
        <v>43250</v>
      </c>
      <c r="F1205" s="108">
        <v>43269</v>
      </c>
      <c r="G1205" s="109">
        <v>8000</v>
      </c>
      <c r="H1205" s="109">
        <v>4.82</v>
      </c>
      <c r="I1205" s="109">
        <v>0</v>
      </c>
      <c r="J1205" s="109">
        <f t="shared" si="18"/>
        <v>8004.82</v>
      </c>
    </row>
    <row r="1206" spans="1:10" s="102" customFormat="1" ht="18" customHeight="1" x14ac:dyDescent="0.2">
      <c r="A1206" s="106" t="s">
        <v>43</v>
      </c>
      <c r="B1206" s="106" t="s">
        <v>17</v>
      </c>
      <c r="C1206" s="107">
        <v>9019</v>
      </c>
      <c r="D1206" s="107">
        <v>42157</v>
      </c>
      <c r="E1206" s="107">
        <v>42163</v>
      </c>
      <c r="F1206" s="108">
        <v>42181</v>
      </c>
      <c r="G1206" s="109">
        <v>8500</v>
      </c>
      <c r="H1206" s="109">
        <v>5.66</v>
      </c>
      <c r="I1206" s="109">
        <v>0</v>
      </c>
      <c r="J1206" s="109">
        <f t="shared" si="18"/>
        <v>8505.66</v>
      </c>
    </row>
    <row r="1207" spans="1:10" s="102" customFormat="1" ht="18" customHeight="1" x14ac:dyDescent="0.2">
      <c r="A1207" s="106" t="s">
        <v>43</v>
      </c>
      <c r="B1207" s="106" t="s">
        <v>17</v>
      </c>
      <c r="C1207" s="107">
        <v>8795</v>
      </c>
      <c r="D1207" s="107">
        <v>41792</v>
      </c>
      <c r="E1207" s="107">
        <v>41809</v>
      </c>
      <c r="F1207" s="108">
        <v>41869</v>
      </c>
      <c r="G1207" s="109">
        <v>7500</v>
      </c>
      <c r="H1207" s="109">
        <v>16.02</v>
      </c>
      <c r="I1207" s="109">
        <v>0</v>
      </c>
      <c r="J1207" s="109">
        <f t="shared" si="18"/>
        <v>7516.02</v>
      </c>
    </row>
    <row r="1208" spans="1:10" s="102" customFormat="1" ht="18" customHeight="1" x14ac:dyDescent="0.2">
      <c r="A1208" s="106" t="s">
        <v>43</v>
      </c>
      <c r="B1208" s="106" t="s">
        <v>17</v>
      </c>
      <c r="C1208" s="107">
        <v>13418</v>
      </c>
      <c r="D1208" s="107">
        <v>42744</v>
      </c>
      <c r="E1208" s="107">
        <v>42760</v>
      </c>
      <c r="F1208" s="108">
        <v>42782</v>
      </c>
      <c r="G1208" s="109">
        <v>5250</v>
      </c>
      <c r="H1208" s="109">
        <v>5.46</v>
      </c>
      <c r="I1208" s="109">
        <v>0</v>
      </c>
      <c r="J1208" s="109">
        <f t="shared" si="18"/>
        <v>5255.46</v>
      </c>
    </row>
    <row r="1209" spans="1:10" s="102" customFormat="1" ht="18" customHeight="1" x14ac:dyDescent="0.2">
      <c r="A1209" s="106" t="s">
        <v>43</v>
      </c>
      <c r="B1209" s="106" t="s">
        <v>13</v>
      </c>
      <c r="C1209" s="107">
        <v>12948</v>
      </c>
      <c r="D1209" s="107">
        <v>42374</v>
      </c>
      <c r="E1209" s="107">
        <v>42377</v>
      </c>
      <c r="F1209" s="108">
        <v>42389</v>
      </c>
      <c r="G1209" s="109">
        <v>6500</v>
      </c>
      <c r="H1209" s="109">
        <v>2.71</v>
      </c>
      <c r="I1209" s="109">
        <v>0</v>
      </c>
      <c r="J1209" s="109">
        <f t="shared" si="18"/>
        <v>6502.71</v>
      </c>
    </row>
    <row r="1210" spans="1:10" s="102" customFormat="1" ht="18" customHeight="1" x14ac:dyDescent="0.2">
      <c r="A1210" s="106" t="s">
        <v>43</v>
      </c>
      <c r="B1210" s="106" t="s">
        <v>17</v>
      </c>
      <c r="C1210" s="107">
        <v>13181</v>
      </c>
      <c r="D1210" s="107">
        <v>42711</v>
      </c>
      <c r="E1210" s="107">
        <v>42744</v>
      </c>
      <c r="F1210" s="108">
        <v>42807</v>
      </c>
      <c r="G1210" s="109">
        <v>2250</v>
      </c>
      <c r="H1210" s="109">
        <v>5.91</v>
      </c>
      <c r="I1210" s="109">
        <v>0</v>
      </c>
      <c r="J1210" s="109">
        <f t="shared" si="18"/>
        <v>2255.91</v>
      </c>
    </row>
    <row r="1211" spans="1:10" s="102" customFormat="1" ht="18" customHeight="1" x14ac:dyDescent="0.2">
      <c r="A1211" s="106" t="s">
        <v>43</v>
      </c>
      <c r="B1211" s="106" t="s">
        <v>13</v>
      </c>
      <c r="C1211" s="107">
        <v>9454</v>
      </c>
      <c r="D1211" s="107">
        <v>43038</v>
      </c>
      <c r="E1211" s="107">
        <v>43069</v>
      </c>
      <c r="F1211" s="108">
        <v>43103</v>
      </c>
      <c r="G1211" s="109">
        <v>7250</v>
      </c>
      <c r="H1211" s="109">
        <v>12.12</v>
      </c>
      <c r="I1211" s="109">
        <v>0</v>
      </c>
      <c r="J1211" s="109">
        <f t="shared" si="18"/>
        <v>7262.12</v>
      </c>
    </row>
    <row r="1212" spans="1:10" s="102" customFormat="1" ht="18" customHeight="1" x14ac:dyDescent="0.2">
      <c r="A1212" s="106" t="s">
        <v>43</v>
      </c>
      <c r="B1212" s="106" t="s">
        <v>17</v>
      </c>
      <c r="C1212" s="107">
        <v>11604</v>
      </c>
      <c r="D1212" s="107">
        <v>42946</v>
      </c>
      <c r="E1212" s="107">
        <v>42963</v>
      </c>
      <c r="F1212" s="108">
        <v>43004</v>
      </c>
      <c r="G1212" s="109">
        <v>4000</v>
      </c>
      <c r="H1212" s="109">
        <v>5.7799999999999994</v>
      </c>
      <c r="I1212" s="109">
        <v>0</v>
      </c>
      <c r="J1212" s="109">
        <f t="shared" si="18"/>
        <v>4005.78</v>
      </c>
    </row>
    <row r="1213" spans="1:10" s="102" customFormat="1" ht="18" customHeight="1" x14ac:dyDescent="0.2">
      <c r="A1213" s="106" t="s">
        <v>31</v>
      </c>
      <c r="B1213" s="106" t="s">
        <v>17</v>
      </c>
      <c r="C1213" s="107">
        <v>24458</v>
      </c>
      <c r="D1213" s="107">
        <v>42506</v>
      </c>
      <c r="E1213" s="107">
        <v>42506</v>
      </c>
      <c r="F1213" s="108">
        <v>42509</v>
      </c>
      <c r="G1213" s="109">
        <v>78000</v>
      </c>
      <c r="H1213" s="109">
        <v>0</v>
      </c>
      <c r="I1213" s="109">
        <v>0</v>
      </c>
      <c r="J1213" s="109">
        <f t="shared" si="18"/>
        <v>78000</v>
      </c>
    </row>
    <row r="1214" spans="1:10" s="102" customFormat="1" ht="18" customHeight="1" x14ac:dyDescent="0.2">
      <c r="A1214" s="106" t="s">
        <v>31</v>
      </c>
      <c r="B1214" s="106" t="s">
        <v>13</v>
      </c>
      <c r="C1214" s="107">
        <v>22255</v>
      </c>
      <c r="D1214" s="107">
        <v>42987</v>
      </c>
      <c r="E1214" s="107">
        <v>43000</v>
      </c>
      <c r="F1214" s="108">
        <v>43034</v>
      </c>
      <c r="G1214" s="109">
        <v>38000</v>
      </c>
      <c r="H1214" s="109">
        <v>41.67</v>
      </c>
      <c r="I1214" s="109">
        <v>0</v>
      </c>
      <c r="J1214" s="109">
        <f t="shared" si="18"/>
        <v>38041.67</v>
      </c>
    </row>
    <row r="1215" spans="1:10" s="102" customFormat="1" ht="18" customHeight="1" x14ac:dyDescent="0.2">
      <c r="A1215" s="106" t="s">
        <v>33</v>
      </c>
      <c r="B1215" s="106" t="s">
        <v>13</v>
      </c>
      <c r="C1215" s="107">
        <v>22255</v>
      </c>
      <c r="D1215" s="107">
        <v>42987</v>
      </c>
      <c r="E1215" s="107">
        <v>43000</v>
      </c>
      <c r="F1215" s="108">
        <v>43034</v>
      </c>
      <c r="G1215" s="109">
        <v>38000</v>
      </c>
      <c r="H1215" s="109">
        <v>41.67</v>
      </c>
      <c r="I1215" s="109">
        <v>0</v>
      </c>
      <c r="J1215" s="109">
        <f t="shared" si="18"/>
        <v>38041.67</v>
      </c>
    </row>
    <row r="1216" spans="1:10" s="102" customFormat="1" ht="18" customHeight="1" x14ac:dyDescent="0.2">
      <c r="A1216" s="106" t="s">
        <v>31</v>
      </c>
      <c r="B1216" s="106" t="s">
        <v>13</v>
      </c>
      <c r="C1216" s="107">
        <v>31711</v>
      </c>
      <c r="D1216" s="107">
        <v>41970</v>
      </c>
      <c r="E1216" s="107">
        <v>41974</v>
      </c>
      <c r="F1216" s="108">
        <v>42041</v>
      </c>
      <c r="G1216" s="109">
        <v>19000</v>
      </c>
      <c r="H1216" s="109">
        <v>37.47</v>
      </c>
      <c r="I1216" s="109">
        <v>0</v>
      </c>
      <c r="J1216" s="109">
        <f t="shared" si="18"/>
        <v>19037.47</v>
      </c>
    </row>
    <row r="1217" spans="1:10" s="102" customFormat="1" ht="18" customHeight="1" x14ac:dyDescent="0.2">
      <c r="A1217" s="106" t="s">
        <v>36</v>
      </c>
      <c r="B1217" s="106" t="s">
        <v>13</v>
      </c>
      <c r="C1217" s="107">
        <v>31711</v>
      </c>
      <c r="D1217" s="107">
        <v>41970</v>
      </c>
      <c r="E1217" s="107">
        <v>41974</v>
      </c>
      <c r="F1217" s="108">
        <v>42041</v>
      </c>
      <c r="G1217" s="109">
        <v>19000</v>
      </c>
      <c r="H1217" s="109">
        <v>37.47</v>
      </c>
      <c r="I1217" s="109">
        <v>0</v>
      </c>
      <c r="J1217" s="109">
        <f t="shared" si="18"/>
        <v>19037.47</v>
      </c>
    </row>
    <row r="1218" spans="1:10" s="102" customFormat="1" ht="18" customHeight="1" x14ac:dyDescent="0.2">
      <c r="A1218" s="106" t="s">
        <v>170</v>
      </c>
      <c r="B1218" s="106" t="s">
        <v>13</v>
      </c>
      <c r="C1218" s="107">
        <v>31711</v>
      </c>
      <c r="D1218" s="107">
        <v>41970</v>
      </c>
      <c r="E1218" s="107">
        <v>41974</v>
      </c>
      <c r="F1218" s="108">
        <v>42041</v>
      </c>
      <c r="G1218" s="109">
        <v>57000</v>
      </c>
      <c r="H1218" s="109">
        <v>112.42</v>
      </c>
      <c r="I1218" s="109">
        <v>0</v>
      </c>
      <c r="J1218" s="109">
        <f t="shared" si="18"/>
        <v>57112.42</v>
      </c>
    </row>
    <row r="1219" spans="1:10" s="102" customFormat="1" ht="18" customHeight="1" x14ac:dyDescent="0.2">
      <c r="A1219" s="106" t="s">
        <v>34</v>
      </c>
      <c r="B1219" s="106" t="s">
        <v>13</v>
      </c>
      <c r="C1219" s="107">
        <v>31711</v>
      </c>
      <c r="D1219" s="107">
        <v>41970</v>
      </c>
      <c r="E1219" s="107">
        <v>41974</v>
      </c>
      <c r="F1219" s="108">
        <v>42041</v>
      </c>
      <c r="G1219" s="109">
        <v>57000</v>
      </c>
      <c r="H1219" s="109">
        <v>112.42</v>
      </c>
      <c r="I1219" s="109">
        <v>0</v>
      </c>
      <c r="J1219" s="109">
        <f t="shared" si="18"/>
        <v>57112.42</v>
      </c>
    </row>
    <row r="1220" spans="1:10" s="102" customFormat="1" ht="18" customHeight="1" x14ac:dyDescent="0.2">
      <c r="A1220" s="106" t="s">
        <v>43</v>
      </c>
      <c r="B1220" s="106" t="s">
        <v>17</v>
      </c>
      <c r="C1220" s="107">
        <v>9215</v>
      </c>
      <c r="D1220" s="107">
        <v>42666</v>
      </c>
      <c r="E1220" s="107">
        <v>42669</v>
      </c>
      <c r="F1220" s="108">
        <v>42772</v>
      </c>
      <c r="G1220" s="109">
        <v>3000</v>
      </c>
      <c r="H1220" s="109">
        <v>8.7200000000000006</v>
      </c>
      <c r="I1220" s="109">
        <v>0</v>
      </c>
      <c r="J1220" s="109">
        <f t="shared" si="18"/>
        <v>3008.72</v>
      </c>
    </row>
    <row r="1221" spans="1:10" s="102" customFormat="1" ht="18" customHeight="1" x14ac:dyDescent="0.2">
      <c r="A1221" s="106" t="s">
        <v>43</v>
      </c>
      <c r="B1221" s="106" t="s">
        <v>17</v>
      </c>
      <c r="C1221" s="107">
        <v>8948</v>
      </c>
      <c r="D1221" s="107">
        <v>42798</v>
      </c>
      <c r="E1221" s="107">
        <v>42831</v>
      </c>
      <c r="F1221" s="108">
        <v>42874</v>
      </c>
      <c r="G1221" s="109">
        <v>6250</v>
      </c>
      <c r="H1221" s="109">
        <v>13</v>
      </c>
      <c r="I1221" s="109">
        <v>0</v>
      </c>
      <c r="J1221" s="109">
        <f t="shared" si="18"/>
        <v>6263</v>
      </c>
    </row>
    <row r="1222" spans="1:10" s="102" customFormat="1" ht="18" customHeight="1" x14ac:dyDescent="0.2">
      <c r="A1222" s="106" t="s">
        <v>43</v>
      </c>
      <c r="B1222" s="106" t="s">
        <v>13</v>
      </c>
      <c r="C1222" s="107">
        <v>14375</v>
      </c>
      <c r="D1222" s="107">
        <v>42662</v>
      </c>
      <c r="E1222" s="107">
        <v>42688</v>
      </c>
      <c r="F1222" s="108">
        <v>42808</v>
      </c>
      <c r="G1222" s="109">
        <v>12000</v>
      </c>
      <c r="H1222" s="109">
        <v>48</v>
      </c>
      <c r="I1222" s="109">
        <v>0</v>
      </c>
      <c r="J1222" s="109">
        <f t="shared" ref="J1222:J1285" si="19">+G1222+H1222+I1222</f>
        <v>12048</v>
      </c>
    </row>
    <row r="1223" spans="1:10" s="102" customFormat="1" ht="18" customHeight="1" x14ac:dyDescent="0.2">
      <c r="A1223" s="106" t="s">
        <v>43</v>
      </c>
      <c r="B1223" s="106" t="s">
        <v>13</v>
      </c>
      <c r="C1223" s="107">
        <v>8511</v>
      </c>
      <c r="D1223" s="107">
        <v>42919</v>
      </c>
      <c r="E1223" s="107">
        <v>42923</v>
      </c>
      <c r="F1223" s="108">
        <v>42935</v>
      </c>
      <c r="G1223" s="109">
        <v>4500</v>
      </c>
      <c r="H1223" s="109">
        <v>1.97</v>
      </c>
      <c r="I1223" s="109">
        <v>0</v>
      </c>
      <c r="J1223" s="109">
        <f t="shared" si="19"/>
        <v>4501.97</v>
      </c>
    </row>
    <row r="1224" spans="1:10" s="102" customFormat="1" ht="18" customHeight="1" x14ac:dyDescent="0.2">
      <c r="A1224" s="106" t="s">
        <v>43</v>
      </c>
      <c r="B1224" s="106" t="s">
        <v>17</v>
      </c>
      <c r="C1224" s="107">
        <v>9442</v>
      </c>
      <c r="D1224" s="107">
        <v>42626</v>
      </c>
      <c r="E1224" s="107">
        <v>42635</v>
      </c>
      <c r="F1224" s="108">
        <v>42691</v>
      </c>
      <c r="G1224" s="109">
        <v>7250</v>
      </c>
      <c r="H1224" s="109">
        <v>12.9</v>
      </c>
      <c r="I1224" s="109">
        <v>0</v>
      </c>
      <c r="J1224" s="109">
        <f t="shared" si="19"/>
        <v>7262.9</v>
      </c>
    </row>
    <row r="1225" spans="1:10" s="102" customFormat="1" ht="18" customHeight="1" x14ac:dyDescent="0.2">
      <c r="A1225" s="106" t="s">
        <v>43</v>
      </c>
      <c r="B1225" s="106" t="s">
        <v>17</v>
      </c>
      <c r="C1225" s="107">
        <v>12884</v>
      </c>
      <c r="D1225" s="107">
        <v>42554</v>
      </c>
      <c r="E1225" s="107">
        <v>42558</v>
      </c>
      <c r="F1225" s="108">
        <v>42580</v>
      </c>
      <c r="G1225" s="109">
        <v>26500</v>
      </c>
      <c r="H1225" s="109">
        <v>18.88</v>
      </c>
      <c r="I1225" s="109">
        <v>0</v>
      </c>
      <c r="J1225" s="109">
        <f t="shared" si="19"/>
        <v>26518.880000000001</v>
      </c>
    </row>
    <row r="1226" spans="1:10" s="102" customFormat="1" ht="18" customHeight="1" x14ac:dyDescent="0.2">
      <c r="A1226" s="106" t="s">
        <v>31</v>
      </c>
      <c r="B1226" s="106" t="s">
        <v>13</v>
      </c>
      <c r="C1226" s="107">
        <v>21887</v>
      </c>
      <c r="D1226" s="107">
        <v>43203</v>
      </c>
      <c r="E1226" s="107">
        <v>43208</v>
      </c>
      <c r="F1226" s="108">
        <v>43214</v>
      </c>
      <c r="G1226" s="109">
        <v>58000</v>
      </c>
      <c r="H1226" s="109">
        <v>17.48</v>
      </c>
      <c r="I1226" s="109">
        <v>0</v>
      </c>
      <c r="J1226" s="109">
        <f t="shared" si="19"/>
        <v>58017.48</v>
      </c>
    </row>
    <row r="1227" spans="1:10" s="102" customFormat="1" ht="18" customHeight="1" x14ac:dyDescent="0.2">
      <c r="A1227" s="106" t="s">
        <v>33</v>
      </c>
      <c r="B1227" s="106" t="s">
        <v>13</v>
      </c>
      <c r="C1227" s="107">
        <v>21887</v>
      </c>
      <c r="D1227" s="107">
        <v>43203</v>
      </c>
      <c r="E1227" s="107">
        <v>43208</v>
      </c>
      <c r="F1227" s="108">
        <v>43214</v>
      </c>
      <c r="G1227" s="109">
        <v>58000</v>
      </c>
      <c r="H1227" s="109">
        <v>17.48</v>
      </c>
      <c r="I1227" s="109">
        <v>0</v>
      </c>
      <c r="J1227" s="109">
        <f t="shared" si="19"/>
        <v>58017.48</v>
      </c>
    </row>
    <row r="1228" spans="1:10" s="102" customFormat="1" ht="18" customHeight="1" x14ac:dyDescent="0.2">
      <c r="A1228" s="106" t="s">
        <v>43</v>
      </c>
      <c r="B1228" s="106" t="s">
        <v>13</v>
      </c>
      <c r="C1228" s="107">
        <v>13347</v>
      </c>
      <c r="D1228" s="107">
        <v>42145</v>
      </c>
      <c r="E1228" s="107">
        <v>42177</v>
      </c>
      <c r="F1228" s="108">
        <v>42262</v>
      </c>
      <c r="G1228" s="109">
        <v>8000</v>
      </c>
      <c r="H1228" s="109">
        <v>26.01</v>
      </c>
      <c r="I1228" s="109">
        <v>0</v>
      </c>
      <c r="J1228" s="109">
        <f t="shared" si="19"/>
        <v>8026.01</v>
      </c>
    </row>
    <row r="1229" spans="1:10" s="102" customFormat="1" ht="18" customHeight="1" x14ac:dyDescent="0.2">
      <c r="A1229" s="106" t="s">
        <v>43</v>
      </c>
      <c r="B1229" s="106" t="s">
        <v>13</v>
      </c>
      <c r="C1229" s="107">
        <v>6703</v>
      </c>
      <c r="D1229" s="107">
        <v>42474</v>
      </c>
      <c r="E1229" s="107">
        <v>42487</v>
      </c>
      <c r="F1229" s="108">
        <v>42507</v>
      </c>
      <c r="G1229" s="109">
        <v>5000</v>
      </c>
      <c r="H1229" s="109">
        <v>4.5199999999999996</v>
      </c>
      <c r="I1229" s="109">
        <v>0</v>
      </c>
      <c r="J1229" s="109">
        <f t="shared" si="19"/>
        <v>5004.5200000000004</v>
      </c>
    </row>
    <row r="1230" spans="1:10" s="102" customFormat="1" ht="18" customHeight="1" x14ac:dyDescent="0.2">
      <c r="A1230" s="106" t="s">
        <v>43</v>
      </c>
      <c r="B1230" s="106" t="s">
        <v>17</v>
      </c>
      <c r="C1230" s="107">
        <v>15401</v>
      </c>
      <c r="D1230" s="107">
        <v>42011</v>
      </c>
      <c r="E1230" s="107">
        <v>42033</v>
      </c>
      <c r="F1230" s="108">
        <v>42340</v>
      </c>
      <c r="G1230" s="109">
        <v>6500</v>
      </c>
      <c r="H1230" s="109">
        <v>30.84</v>
      </c>
      <c r="I1230" s="109">
        <v>0</v>
      </c>
      <c r="J1230" s="109">
        <f t="shared" si="19"/>
        <v>6530.84</v>
      </c>
    </row>
    <row r="1231" spans="1:10" s="102" customFormat="1" ht="18" customHeight="1" x14ac:dyDescent="0.2">
      <c r="A1231" s="106" t="s">
        <v>37</v>
      </c>
      <c r="B1231" s="106" t="s">
        <v>13</v>
      </c>
      <c r="C1231" s="107">
        <v>19349</v>
      </c>
      <c r="D1231" s="107">
        <v>42275</v>
      </c>
      <c r="E1231" s="107">
        <v>42430</v>
      </c>
      <c r="F1231" s="108">
        <v>42430</v>
      </c>
      <c r="G1231" s="109">
        <v>20000</v>
      </c>
      <c r="H1231" s="109">
        <f>43.06+43.06</f>
        <v>86.12</v>
      </c>
      <c r="I1231" s="109">
        <v>0</v>
      </c>
      <c r="J1231" s="109">
        <f t="shared" si="19"/>
        <v>20086.12</v>
      </c>
    </row>
    <row r="1232" spans="1:10" s="102" customFormat="1" ht="18" customHeight="1" x14ac:dyDescent="0.2">
      <c r="A1232" s="106" t="s">
        <v>43</v>
      </c>
      <c r="B1232" s="106" t="s">
        <v>17</v>
      </c>
      <c r="C1232" s="107">
        <v>11794</v>
      </c>
      <c r="D1232" s="107">
        <v>42769</v>
      </c>
      <c r="E1232" s="107">
        <v>42780</v>
      </c>
      <c r="F1232" s="108">
        <v>42789</v>
      </c>
      <c r="G1232" s="109">
        <v>5000</v>
      </c>
      <c r="H1232" s="109">
        <v>2.74</v>
      </c>
      <c r="I1232" s="109">
        <v>0</v>
      </c>
      <c r="J1232" s="109">
        <f t="shared" si="19"/>
        <v>5002.74</v>
      </c>
    </row>
    <row r="1233" spans="1:10" s="102" customFormat="1" ht="18" customHeight="1" x14ac:dyDescent="0.2">
      <c r="A1233" s="106" t="s">
        <v>43</v>
      </c>
      <c r="B1233" s="106" t="s">
        <v>17</v>
      </c>
      <c r="C1233" s="107">
        <v>9588</v>
      </c>
      <c r="D1233" s="107">
        <v>42856</v>
      </c>
      <c r="E1233" s="107">
        <v>42864</v>
      </c>
      <c r="F1233" s="108">
        <v>42891</v>
      </c>
      <c r="G1233" s="109">
        <v>3250</v>
      </c>
      <c r="H1233" s="109">
        <v>3.12</v>
      </c>
      <c r="I1233" s="109">
        <v>0</v>
      </c>
      <c r="J1233" s="109">
        <f t="shared" si="19"/>
        <v>3253.12</v>
      </c>
    </row>
    <row r="1234" spans="1:10" s="102" customFormat="1" ht="18" customHeight="1" x14ac:dyDescent="0.2">
      <c r="A1234" s="106" t="s">
        <v>43</v>
      </c>
      <c r="B1234" s="106" t="s">
        <v>17</v>
      </c>
      <c r="C1234" s="107">
        <v>14115</v>
      </c>
      <c r="D1234" s="107">
        <v>42496</v>
      </c>
      <c r="E1234" s="107">
        <v>42500</v>
      </c>
      <c r="F1234" s="108">
        <v>42549</v>
      </c>
      <c r="G1234" s="109">
        <v>6000</v>
      </c>
      <c r="H1234" s="109">
        <v>8.7100000000000009</v>
      </c>
      <c r="I1234" s="109">
        <v>0</v>
      </c>
      <c r="J1234" s="109">
        <f t="shared" si="19"/>
        <v>6008.71</v>
      </c>
    </row>
    <row r="1235" spans="1:10" s="102" customFormat="1" ht="18" customHeight="1" x14ac:dyDescent="0.2">
      <c r="A1235" s="106" t="s">
        <v>43</v>
      </c>
      <c r="B1235" s="106" t="s">
        <v>13</v>
      </c>
      <c r="C1235" s="107">
        <v>16525</v>
      </c>
      <c r="D1235" s="107">
        <v>43420</v>
      </c>
      <c r="E1235" s="107">
        <v>43424</v>
      </c>
      <c r="F1235" s="108">
        <v>43434</v>
      </c>
      <c r="G1235" s="109">
        <v>11750</v>
      </c>
      <c r="H1235" s="109">
        <v>4.51</v>
      </c>
      <c r="I1235" s="109">
        <v>0</v>
      </c>
      <c r="J1235" s="109">
        <f t="shared" si="19"/>
        <v>11754.51</v>
      </c>
    </row>
    <row r="1236" spans="1:10" s="102" customFormat="1" ht="18" customHeight="1" x14ac:dyDescent="0.2">
      <c r="A1236" s="106" t="s">
        <v>43</v>
      </c>
      <c r="B1236" s="106" t="s">
        <v>17</v>
      </c>
      <c r="C1236" s="107">
        <v>13231</v>
      </c>
      <c r="D1236" s="107">
        <v>41873</v>
      </c>
      <c r="E1236" s="107">
        <v>41887</v>
      </c>
      <c r="F1236" s="108">
        <v>41905</v>
      </c>
      <c r="G1236" s="109">
        <v>5500</v>
      </c>
      <c r="H1236" s="109">
        <v>4.8899999999999997</v>
      </c>
      <c r="I1236" s="109">
        <v>0</v>
      </c>
      <c r="J1236" s="109">
        <f t="shared" si="19"/>
        <v>5504.89</v>
      </c>
    </row>
    <row r="1237" spans="1:10" s="102" customFormat="1" ht="18" customHeight="1" x14ac:dyDescent="0.2">
      <c r="A1237" s="106" t="s">
        <v>43</v>
      </c>
      <c r="B1237" s="106" t="s">
        <v>13</v>
      </c>
      <c r="C1237" s="107">
        <v>7861</v>
      </c>
      <c r="D1237" s="107">
        <v>43270</v>
      </c>
      <c r="E1237" s="107">
        <v>43287</v>
      </c>
      <c r="F1237" s="108">
        <v>43398</v>
      </c>
      <c r="G1237" s="109">
        <v>5000</v>
      </c>
      <c r="H1237" s="109">
        <v>17.53</v>
      </c>
      <c r="I1237" s="109">
        <v>0</v>
      </c>
      <c r="J1237" s="109">
        <f t="shared" si="19"/>
        <v>5017.53</v>
      </c>
    </row>
    <row r="1238" spans="1:10" s="102" customFormat="1" ht="18" customHeight="1" x14ac:dyDescent="0.2">
      <c r="A1238" s="106" t="s">
        <v>43</v>
      </c>
      <c r="B1238" s="106" t="s">
        <v>13</v>
      </c>
      <c r="C1238" s="107">
        <v>12696</v>
      </c>
      <c r="D1238" s="107">
        <v>43279</v>
      </c>
      <c r="E1238" s="107">
        <v>43284</v>
      </c>
      <c r="F1238" s="108">
        <v>43315</v>
      </c>
      <c r="G1238" s="109">
        <v>4750</v>
      </c>
      <c r="H1238" s="109">
        <v>4.68</v>
      </c>
      <c r="I1238" s="109">
        <v>0</v>
      </c>
      <c r="J1238" s="109">
        <f t="shared" si="19"/>
        <v>4754.68</v>
      </c>
    </row>
    <row r="1239" spans="1:10" s="102" customFormat="1" ht="18" customHeight="1" x14ac:dyDescent="0.2">
      <c r="A1239" s="106" t="s">
        <v>43</v>
      </c>
      <c r="B1239" s="106" t="s">
        <v>13</v>
      </c>
      <c r="C1239" s="107">
        <v>14638</v>
      </c>
      <c r="D1239" s="107">
        <v>43078</v>
      </c>
      <c r="E1239" s="107">
        <v>43110</v>
      </c>
      <c r="F1239" s="108">
        <v>43144</v>
      </c>
      <c r="G1239" s="109">
        <v>16750</v>
      </c>
      <c r="H1239" s="109">
        <v>30.14</v>
      </c>
      <c r="I1239" s="109">
        <v>0</v>
      </c>
      <c r="J1239" s="109">
        <f t="shared" si="19"/>
        <v>16780.14</v>
      </c>
    </row>
    <row r="1240" spans="1:10" s="102" customFormat="1" ht="18" customHeight="1" x14ac:dyDescent="0.2">
      <c r="A1240" s="106" t="s">
        <v>43</v>
      </c>
      <c r="B1240" s="106" t="s">
        <v>13</v>
      </c>
      <c r="C1240" s="107">
        <v>9336</v>
      </c>
      <c r="D1240" s="107">
        <v>42535</v>
      </c>
      <c r="E1240" s="107">
        <v>42550</v>
      </c>
      <c r="F1240" s="108">
        <v>42563</v>
      </c>
      <c r="G1240" s="109">
        <v>7000</v>
      </c>
      <c r="H1240" s="109">
        <v>5.37</v>
      </c>
      <c r="I1240" s="109">
        <v>0</v>
      </c>
      <c r="J1240" s="109">
        <f t="shared" si="19"/>
        <v>7005.37</v>
      </c>
    </row>
    <row r="1241" spans="1:10" s="102" customFormat="1" ht="18" customHeight="1" x14ac:dyDescent="0.2">
      <c r="A1241" s="106" t="s">
        <v>43</v>
      </c>
      <c r="B1241" s="106" t="s">
        <v>17</v>
      </c>
      <c r="C1241" s="107">
        <v>14881</v>
      </c>
      <c r="D1241" s="107">
        <v>42885</v>
      </c>
      <c r="E1241" s="107">
        <v>42928</v>
      </c>
      <c r="F1241" s="108">
        <v>43112</v>
      </c>
      <c r="G1241" s="109">
        <v>14000</v>
      </c>
      <c r="H1241" s="109">
        <v>87.07</v>
      </c>
      <c r="I1241" s="109">
        <v>0</v>
      </c>
      <c r="J1241" s="109">
        <f t="shared" si="19"/>
        <v>14087.07</v>
      </c>
    </row>
    <row r="1242" spans="1:10" s="102" customFormat="1" ht="18" customHeight="1" x14ac:dyDescent="0.2">
      <c r="A1242" s="106" t="s">
        <v>43</v>
      </c>
      <c r="B1242" s="106" t="s">
        <v>13</v>
      </c>
      <c r="C1242" s="107">
        <v>18083</v>
      </c>
      <c r="D1242" s="107">
        <v>43065</v>
      </c>
      <c r="E1242" s="107">
        <v>43074</v>
      </c>
      <c r="F1242" s="108">
        <v>43166</v>
      </c>
      <c r="G1242" s="109">
        <v>16750</v>
      </c>
      <c r="H1242" s="109">
        <v>46.35</v>
      </c>
      <c r="I1242" s="109">
        <v>0</v>
      </c>
      <c r="J1242" s="109">
        <f t="shared" si="19"/>
        <v>16796.349999999999</v>
      </c>
    </row>
    <row r="1243" spans="1:10" s="102" customFormat="1" ht="18" customHeight="1" x14ac:dyDescent="0.2">
      <c r="A1243" s="106" t="s">
        <v>43</v>
      </c>
      <c r="B1243" s="106" t="s">
        <v>13</v>
      </c>
      <c r="C1243" s="107">
        <v>12489</v>
      </c>
      <c r="D1243" s="107">
        <v>42003</v>
      </c>
      <c r="E1243" s="107">
        <v>42011</v>
      </c>
      <c r="F1243" s="108">
        <v>42030</v>
      </c>
      <c r="G1243" s="109">
        <v>6250</v>
      </c>
      <c r="H1243" s="109">
        <v>4.6900000000000004</v>
      </c>
      <c r="I1243" s="109">
        <v>0</v>
      </c>
      <c r="J1243" s="109">
        <f t="shared" si="19"/>
        <v>6254.69</v>
      </c>
    </row>
    <row r="1244" spans="1:10" s="102" customFormat="1" ht="18" customHeight="1" x14ac:dyDescent="0.2">
      <c r="A1244" s="106" t="s">
        <v>43</v>
      </c>
      <c r="B1244" s="106" t="s">
        <v>17</v>
      </c>
      <c r="C1244" s="107">
        <v>10858</v>
      </c>
      <c r="D1244" s="107">
        <v>42406</v>
      </c>
      <c r="E1244" s="107">
        <v>42410</v>
      </c>
      <c r="F1244" s="108">
        <v>42438</v>
      </c>
      <c r="G1244" s="109">
        <v>12000</v>
      </c>
      <c r="H1244" s="109">
        <v>10.65</v>
      </c>
      <c r="I1244" s="109">
        <v>0</v>
      </c>
      <c r="J1244" s="109">
        <f t="shared" si="19"/>
        <v>12010.65</v>
      </c>
    </row>
    <row r="1245" spans="1:10" s="102" customFormat="1" ht="18" customHeight="1" x14ac:dyDescent="0.2">
      <c r="A1245" s="106" t="s">
        <v>43</v>
      </c>
      <c r="B1245" s="106" t="s">
        <v>17</v>
      </c>
      <c r="C1245" s="107">
        <v>7711</v>
      </c>
      <c r="D1245" s="107">
        <v>42509</v>
      </c>
      <c r="E1245" s="107">
        <v>42514</v>
      </c>
      <c r="F1245" s="108">
        <v>42535</v>
      </c>
      <c r="G1245" s="109">
        <v>3500</v>
      </c>
      <c r="H1245" s="109">
        <v>2.5</v>
      </c>
      <c r="I1245" s="109">
        <v>0</v>
      </c>
      <c r="J1245" s="109">
        <f t="shared" si="19"/>
        <v>3502.5</v>
      </c>
    </row>
    <row r="1246" spans="1:10" s="102" customFormat="1" ht="18" customHeight="1" x14ac:dyDescent="0.2">
      <c r="A1246" s="106" t="s">
        <v>43</v>
      </c>
      <c r="B1246" s="106" t="s">
        <v>17</v>
      </c>
      <c r="C1246" s="107">
        <v>12594</v>
      </c>
      <c r="D1246" s="107">
        <v>42099</v>
      </c>
      <c r="E1246" s="107">
        <v>42108</v>
      </c>
      <c r="F1246" s="108">
        <v>42125</v>
      </c>
      <c r="G1246" s="109">
        <v>2250</v>
      </c>
      <c r="H1246" s="109">
        <v>1.63</v>
      </c>
      <c r="I1246" s="109">
        <v>0</v>
      </c>
      <c r="J1246" s="109">
        <f t="shared" si="19"/>
        <v>2251.63</v>
      </c>
    </row>
    <row r="1247" spans="1:10" s="102" customFormat="1" ht="18" customHeight="1" x14ac:dyDescent="0.2">
      <c r="A1247" s="106" t="s">
        <v>43</v>
      </c>
      <c r="B1247" s="106" t="s">
        <v>13</v>
      </c>
      <c r="C1247" s="107">
        <v>14689</v>
      </c>
      <c r="D1247" s="107">
        <v>41832</v>
      </c>
      <c r="E1247" s="107">
        <v>41843</v>
      </c>
      <c r="F1247" s="108">
        <v>41858</v>
      </c>
      <c r="G1247" s="109">
        <v>10500</v>
      </c>
      <c r="H1247" s="109">
        <v>7.58</v>
      </c>
      <c r="I1247" s="109">
        <v>0</v>
      </c>
      <c r="J1247" s="109">
        <f t="shared" si="19"/>
        <v>10507.58</v>
      </c>
    </row>
    <row r="1248" spans="1:10" s="102" customFormat="1" ht="18" customHeight="1" x14ac:dyDescent="0.2">
      <c r="A1248" s="106" t="s">
        <v>43</v>
      </c>
      <c r="B1248" s="106" t="s">
        <v>13</v>
      </c>
      <c r="C1248" s="107">
        <v>13557</v>
      </c>
      <c r="D1248" s="107">
        <v>42874</v>
      </c>
      <c r="E1248" s="107">
        <v>42878</v>
      </c>
      <c r="F1248" s="108">
        <v>42978</v>
      </c>
      <c r="G1248" s="109">
        <v>11250</v>
      </c>
      <c r="H1248" s="109">
        <v>31.83</v>
      </c>
      <c r="I1248" s="109">
        <v>0</v>
      </c>
      <c r="J1248" s="109">
        <f t="shared" si="19"/>
        <v>11281.83</v>
      </c>
    </row>
    <row r="1249" spans="1:10" s="102" customFormat="1" ht="18" customHeight="1" x14ac:dyDescent="0.2">
      <c r="A1249" s="106" t="s">
        <v>43</v>
      </c>
      <c r="B1249" s="106" t="s">
        <v>13</v>
      </c>
      <c r="C1249" s="107">
        <v>12850</v>
      </c>
      <c r="D1249" s="107">
        <v>43279</v>
      </c>
      <c r="E1249" s="107">
        <v>43284</v>
      </c>
      <c r="F1249" s="108">
        <v>43291</v>
      </c>
      <c r="G1249" s="109">
        <v>7500</v>
      </c>
      <c r="H1249" s="109">
        <v>2.4700000000000002</v>
      </c>
      <c r="I1249" s="109">
        <v>0</v>
      </c>
      <c r="J1249" s="109">
        <f t="shared" si="19"/>
        <v>7502.47</v>
      </c>
    </row>
    <row r="1250" spans="1:10" s="102" customFormat="1" ht="18" customHeight="1" x14ac:dyDescent="0.2">
      <c r="A1250" s="106" t="s">
        <v>43</v>
      </c>
      <c r="B1250" s="106" t="s">
        <v>17</v>
      </c>
      <c r="C1250" s="107">
        <v>7178</v>
      </c>
      <c r="D1250" s="107">
        <v>42606</v>
      </c>
      <c r="E1250" s="107">
        <v>42612</v>
      </c>
      <c r="F1250" s="108">
        <v>42636</v>
      </c>
      <c r="G1250" s="109">
        <v>6750</v>
      </c>
      <c r="H1250" s="109">
        <v>5.54</v>
      </c>
      <c r="I1250" s="109">
        <v>0</v>
      </c>
      <c r="J1250" s="109">
        <f t="shared" si="19"/>
        <v>6755.54</v>
      </c>
    </row>
    <row r="1251" spans="1:10" s="102" customFormat="1" ht="18" customHeight="1" x14ac:dyDescent="0.2">
      <c r="A1251" s="106" t="s">
        <v>43</v>
      </c>
      <c r="B1251" s="106" t="s">
        <v>13</v>
      </c>
      <c r="C1251" s="107">
        <v>15716</v>
      </c>
      <c r="D1251" s="107">
        <v>43098</v>
      </c>
      <c r="E1251" s="107">
        <v>43103</v>
      </c>
      <c r="F1251" s="108">
        <v>43137</v>
      </c>
      <c r="G1251" s="109">
        <v>11750</v>
      </c>
      <c r="H1251" s="109">
        <v>12.55</v>
      </c>
      <c r="I1251" s="109">
        <v>0</v>
      </c>
      <c r="J1251" s="109">
        <f t="shared" si="19"/>
        <v>11762.55</v>
      </c>
    </row>
    <row r="1252" spans="1:10" s="102" customFormat="1" ht="18" customHeight="1" x14ac:dyDescent="0.2">
      <c r="A1252" s="106" t="s">
        <v>31</v>
      </c>
      <c r="B1252" s="106" t="s">
        <v>13</v>
      </c>
      <c r="C1252" s="107">
        <v>27326</v>
      </c>
      <c r="D1252" s="107">
        <v>43132</v>
      </c>
      <c r="E1252" s="107">
        <v>43147</v>
      </c>
      <c r="F1252" s="108">
        <v>43175</v>
      </c>
      <c r="G1252" s="109">
        <v>63000</v>
      </c>
      <c r="H1252" s="109">
        <v>74.22</v>
      </c>
      <c r="I1252" s="109">
        <v>0</v>
      </c>
      <c r="J1252" s="109">
        <f t="shared" si="19"/>
        <v>63074.22</v>
      </c>
    </row>
    <row r="1253" spans="1:10" s="102" customFormat="1" ht="18" customHeight="1" x14ac:dyDescent="0.2">
      <c r="A1253" s="106" t="s">
        <v>33</v>
      </c>
      <c r="B1253" s="106" t="s">
        <v>13</v>
      </c>
      <c r="C1253" s="107">
        <v>27326</v>
      </c>
      <c r="D1253" s="107">
        <v>43132</v>
      </c>
      <c r="E1253" s="107">
        <v>43147</v>
      </c>
      <c r="F1253" s="108">
        <v>43175</v>
      </c>
      <c r="G1253" s="109">
        <v>63000</v>
      </c>
      <c r="H1253" s="109">
        <v>74.22</v>
      </c>
      <c r="I1253" s="109">
        <v>0</v>
      </c>
      <c r="J1253" s="109">
        <f t="shared" si="19"/>
        <v>63074.22</v>
      </c>
    </row>
    <row r="1254" spans="1:10" s="102" customFormat="1" ht="18" customHeight="1" x14ac:dyDescent="0.2">
      <c r="A1254" s="106" t="s">
        <v>34</v>
      </c>
      <c r="B1254" s="106" t="s">
        <v>13</v>
      </c>
      <c r="C1254" s="107">
        <v>27326</v>
      </c>
      <c r="D1254" s="107">
        <v>43132</v>
      </c>
      <c r="E1254" s="107">
        <v>43147</v>
      </c>
      <c r="F1254" s="108">
        <v>43175</v>
      </c>
      <c r="G1254" s="109">
        <v>189000</v>
      </c>
      <c r="H1254" s="109">
        <v>222.66</v>
      </c>
      <c r="I1254" s="109">
        <v>0</v>
      </c>
      <c r="J1254" s="109">
        <f t="shared" si="19"/>
        <v>189222.66</v>
      </c>
    </row>
    <row r="1255" spans="1:10" s="102" customFormat="1" ht="18" customHeight="1" x14ac:dyDescent="0.2">
      <c r="A1255" s="106" t="s">
        <v>43</v>
      </c>
      <c r="B1255" s="106" t="s">
        <v>17</v>
      </c>
      <c r="C1255" s="107">
        <v>16401</v>
      </c>
      <c r="D1255" s="107">
        <v>42977</v>
      </c>
      <c r="E1255" s="107">
        <v>42984</v>
      </c>
      <c r="F1255" s="108">
        <v>42992</v>
      </c>
      <c r="G1255" s="109">
        <v>6250</v>
      </c>
      <c r="H1255" s="109">
        <v>2.57</v>
      </c>
      <c r="I1255" s="109">
        <v>0</v>
      </c>
      <c r="J1255" s="109">
        <f t="shared" si="19"/>
        <v>6252.57</v>
      </c>
    </row>
    <row r="1256" spans="1:10" s="102" customFormat="1" ht="18" customHeight="1" x14ac:dyDescent="0.2">
      <c r="A1256" s="106" t="s">
        <v>43</v>
      </c>
      <c r="B1256" s="106" t="s">
        <v>17</v>
      </c>
      <c r="C1256" s="107">
        <v>8413</v>
      </c>
      <c r="D1256" s="107">
        <v>42413</v>
      </c>
      <c r="E1256" s="107">
        <v>42437</v>
      </c>
      <c r="F1256" s="108">
        <v>42479</v>
      </c>
      <c r="G1256" s="109">
        <v>2250</v>
      </c>
      <c r="H1256" s="109">
        <v>4.1500000000000004</v>
      </c>
      <c r="I1256" s="109">
        <v>0</v>
      </c>
      <c r="J1256" s="109">
        <f t="shared" si="19"/>
        <v>2254.15</v>
      </c>
    </row>
    <row r="1257" spans="1:10" s="102" customFormat="1" ht="18" customHeight="1" x14ac:dyDescent="0.2">
      <c r="A1257" s="106" t="s">
        <v>31</v>
      </c>
      <c r="B1257" s="106" t="s">
        <v>13</v>
      </c>
      <c r="C1257" s="107">
        <v>21760</v>
      </c>
      <c r="D1257" s="107">
        <v>42802</v>
      </c>
      <c r="E1257" s="107">
        <v>42804</v>
      </c>
      <c r="F1257" s="108">
        <v>42823</v>
      </c>
      <c r="G1257" s="109">
        <v>65000</v>
      </c>
      <c r="H1257" s="109">
        <v>37.4</v>
      </c>
      <c r="I1257" s="109">
        <v>0</v>
      </c>
      <c r="J1257" s="109">
        <f t="shared" si="19"/>
        <v>65037.4</v>
      </c>
    </row>
    <row r="1258" spans="1:10" s="102" customFormat="1" ht="18" customHeight="1" x14ac:dyDescent="0.2">
      <c r="A1258" s="106" t="s">
        <v>43</v>
      </c>
      <c r="B1258" s="106" t="s">
        <v>13</v>
      </c>
      <c r="C1258" s="107">
        <v>15060</v>
      </c>
      <c r="D1258" s="107">
        <v>42517</v>
      </c>
      <c r="E1258" s="107">
        <v>42522</v>
      </c>
      <c r="F1258" s="108">
        <v>42530</v>
      </c>
      <c r="G1258" s="109">
        <v>10250</v>
      </c>
      <c r="H1258" s="109">
        <v>3.65</v>
      </c>
      <c r="I1258" s="109">
        <v>0</v>
      </c>
      <c r="J1258" s="109">
        <f t="shared" si="19"/>
        <v>10253.65</v>
      </c>
    </row>
    <row r="1259" spans="1:10" s="102" customFormat="1" ht="18" customHeight="1" x14ac:dyDescent="0.2">
      <c r="A1259" s="106" t="s">
        <v>43</v>
      </c>
      <c r="B1259" s="106" t="s">
        <v>13</v>
      </c>
      <c r="C1259" s="107">
        <v>8989</v>
      </c>
      <c r="D1259" s="107">
        <v>42133</v>
      </c>
      <c r="E1259" s="107">
        <v>42137</v>
      </c>
      <c r="F1259" s="108">
        <v>42144</v>
      </c>
      <c r="G1259" s="109">
        <v>5750</v>
      </c>
      <c r="H1259" s="109">
        <v>1.76</v>
      </c>
      <c r="I1259" s="109">
        <v>0</v>
      </c>
      <c r="J1259" s="109">
        <f t="shared" si="19"/>
        <v>5751.76</v>
      </c>
    </row>
    <row r="1260" spans="1:10" s="102" customFormat="1" ht="18" customHeight="1" x14ac:dyDescent="0.2">
      <c r="A1260" s="106" t="s">
        <v>43</v>
      </c>
      <c r="B1260" s="106" t="s">
        <v>17</v>
      </c>
      <c r="C1260" s="107">
        <v>14868</v>
      </c>
      <c r="D1260" s="107">
        <v>42806</v>
      </c>
      <c r="E1260" s="107">
        <v>42824</v>
      </c>
      <c r="F1260" s="108">
        <v>42831</v>
      </c>
      <c r="G1260" s="109">
        <v>3250</v>
      </c>
      <c r="H1260" s="109">
        <v>2.23</v>
      </c>
      <c r="I1260" s="109">
        <v>0</v>
      </c>
      <c r="J1260" s="109">
        <f t="shared" si="19"/>
        <v>3252.23</v>
      </c>
    </row>
    <row r="1261" spans="1:10" s="102" customFormat="1" ht="18" customHeight="1" x14ac:dyDescent="0.2">
      <c r="A1261" s="106" t="s">
        <v>43</v>
      </c>
      <c r="B1261" s="106" t="s">
        <v>17</v>
      </c>
      <c r="C1261" s="107">
        <v>15789</v>
      </c>
      <c r="D1261" s="107">
        <v>42116</v>
      </c>
      <c r="E1261" s="107">
        <v>42121</v>
      </c>
      <c r="F1261" s="108">
        <v>42145</v>
      </c>
      <c r="G1261" s="109">
        <v>10500</v>
      </c>
      <c r="H1261" s="109">
        <v>8.44</v>
      </c>
      <c r="I1261" s="109">
        <v>0</v>
      </c>
      <c r="J1261" s="109">
        <f t="shared" si="19"/>
        <v>10508.44</v>
      </c>
    </row>
    <row r="1262" spans="1:10" s="102" customFormat="1" ht="18" customHeight="1" x14ac:dyDescent="0.2">
      <c r="A1262" s="106" t="s">
        <v>43</v>
      </c>
      <c r="B1262" s="106" t="s">
        <v>17</v>
      </c>
      <c r="C1262" s="107">
        <v>11041</v>
      </c>
      <c r="D1262" s="107">
        <v>41814</v>
      </c>
      <c r="E1262" s="107">
        <v>41822</v>
      </c>
      <c r="F1262" s="108">
        <v>41842</v>
      </c>
      <c r="G1262" s="109">
        <v>7250</v>
      </c>
      <c r="H1262" s="109">
        <v>5.64</v>
      </c>
      <c r="I1262" s="109">
        <v>0</v>
      </c>
      <c r="J1262" s="109">
        <f t="shared" si="19"/>
        <v>7255.64</v>
      </c>
    </row>
    <row r="1263" spans="1:10" s="102" customFormat="1" ht="18" customHeight="1" x14ac:dyDescent="0.2">
      <c r="A1263" s="106" t="s">
        <v>43</v>
      </c>
      <c r="B1263" s="106" t="s">
        <v>13</v>
      </c>
      <c r="C1263" s="107">
        <v>8933</v>
      </c>
      <c r="D1263" s="107">
        <v>43154</v>
      </c>
      <c r="E1263" s="107">
        <v>43172</v>
      </c>
      <c r="F1263" s="108">
        <v>43203</v>
      </c>
      <c r="G1263" s="109">
        <v>5000</v>
      </c>
      <c r="H1263" s="109">
        <v>5.57</v>
      </c>
      <c r="I1263" s="109">
        <v>0</v>
      </c>
      <c r="J1263" s="109">
        <f t="shared" si="19"/>
        <v>5005.57</v>
      </c>
    </row>
    <row r="1264" spans="1:10" s="102" customFormat="1" ht="18" customHeight="1" x14ac:dyDescent="0.2">
      <c r="A1264" s="106" t="s">
        <v>43</v>
      </c>
      <c r="B1264" s="106" t="s">
        <v>17</v>
      </c>
      <c r="C1264" s="107">
        <v>14187</v>
      </c>
      <c r="D1264" s="107">
        <v>42089</v>
      </c>
      <c r="E1264" s="107">
        <v>42108</v>
      </c>
      <c r="F1264" s="108">
        <v>42115</v>
      </c>
      <c r="G1264" s="109">
        <v>6250</v>
      </c>
      <c r="H1264" s="109">
        <v>4.51</v>
      </c>
      <c r="I1264" s="109">
        <v>0</v>
      </c>
      <c r="J1264" s="109">
        <f t="shared" si="19"/>
        <v>6254.51</v>
      </c>
    </row>
    <row r="1265" spans="1:10" s="102" customFormat="1" ht="18" customHeight="1" x14ac:dyDescent="0.2">
      <c r="A1265" s="106" t="s">
        <v>43</v>
      </c>
      <c r="B1265" s="106" t="s">
        <v>17</v>
      </c>
      <c r="C1265" s="107">
        <v>14622</v>
      </c>
      <c r="D1265" s="107">
        <v>42900</v>
      </c>
      <c r="E1265" s="107">
        <v>42905</v>
      </c>
      <c r="F1265" s="108">
        <v>42912</v>
      </c>
      <c r="G1265" s="109">
        <v>5500</v>
      </c>
      <c r="H1265" s="109">
        <v>1.81</v>
      </c>
      <c r="I1265" s="109">
        <v>0</v>
      </c>
      <c r="J1265" s="109">
        <f t="shared" si="19"/>
        <v>5501.81</v>
      </c>
    </row>
    <row r="1266" spans="1:10" s="102" customFormat="1" ht="18" customHeight="1" x14ac:dyDescent="0.2">
      <c r="A1266" s="106" t="s">
        <v>43</v>
      </c>
      <c r="B1266" s="106" t="s">
        <v>17</v>
      </c>
      <c r="C1266" s="107">
        <v>17115</v>
      </c>
      <c r="D1266" s="107">
        <v>42936</v>
      </c>
      <c r="E1266" s="107">
        <v>42937</v>
      </c>
      <c r="F1266" s="108">
        <v>42956</v>
      </c>
      <c r="G1266" s="109">
        <v>8250</v>
      </c>
      <c r="H1266" s="109">
        <v>4.5199999999999996</v>
      </c>
      <c r="I1266" s="109">
        <v>0</v>
      </c>
      <c r="J1266" s="109">
        <f t="shared" si="19"/>
        <v>8254.52</v>
      </c>
    </row>
    <row r="1267" spans="1:10" s="102" customFormat="1" ht="18" customHeight="1" x14ac:dyDescent="0.2">
      <c r="A1267" s="106" t="s">
        <v>43</v>
      </c>
      <c r="B1267" s="106" t="s">
        <v>17</v>
      </c>
      <c r="C1267" s="107">
        <v>12540</v>
      </c>
      <c r="D1267" s="107">
        <v>43429</v>
      </c>
      <c r="E1267" s="107">
        <v>43472</v>
      </c>
      <c r="F1267" s="108">
        <v>43481</v>
      </c>
      <c r="G1267" s="109">
        <v>3250</v>
      </c>
      <c r="H1267" s="109">
        <v>4.59</v>
      </c>
      <c r="I1267" s="109">
        <v>0</v>
      </c>
      <c r="J1267" s="109">
        <f t="shared" si="19"/>
        <v>3254.59</v>
      </c>
    </row>
    <row r="1268" spans="1:10" s="102" customFormat="1" ht="18" customHeight="1" x14ac:dyDescent="0.2">
      <c r="A1268" s="106" t="s">
        <v>43</v>
      </c>
      <c r="B1268" s="106" t="s">
        <v>17</v>
      </c>
      <c r="C1268" s="107">
        <v>7877</v>
      </c>
      <c r="D1268" s="107">
        <v>41987</v>
      </c>
      <c r="E1268" s="107">
        <v>41999</v>
      </c>
      <c r="F1268" s="108">
        <v>42026</v>
      </c>
      <c r="G1268" s="109">
        <v>2750</v>
      </c>
      <c r="H1268" s="109">
        <v>2.98</v>
      </c>
      <c r="I1268" s="109">
        <v>0</v>
      </c>
      <c r="J1268" s="109">
        <f t="shared" si="19"/>
        <v>2752.98</v>
      </c>
    </row>
    <row r="1269" spans="1:10" s="102" customFormat="1" ht="18" customHeight="1" x14ac:dyDescent="0.2">
      <c r="A1269" s="106" t="s">
        <v>43</v>
      </c>
      <c r="B1269" s="106" t="s">
        <v>13</v>
      </c>
      <c r="C1269" s="107">
        <v>10992</v>
      </c>
      <c r="D1269" s="107">
        <v>42491</v>
      </c>
      <c r="E1269" s="107">
        <v>42516</v>
      </c>
      <c r="F1269" s="108">
        <v>42531</v>
      </c>
      <c r="G1269" s="109">
        <v>7500</v>
      </c>
      <c r="H1269" s="109">
        <v>8.2200000000000006</v>
      </c>
      <c r="I1269" s="109">
        <v>0</v>
      </c>
      <c r="J1269" s="109">
        <f t="shared" si="19"/>
        <v>7508.22</v>
      </c>
    </row>
    <row r="1270" spans="1:10" s="102" customFormat="1" ht="18" customHeight="1" x14ac:dyDescent="0.2">
      <c r="A1270" s="106" t="s">
        <v>43</v>
      </c>
      <c r="B1270" s="106" t="s">
        <v>13</v>
      </c>
      <c r="C1270" s="107">
        <v>16970</v>
      </c>
      <c r="D1270" s="107">
        <v>41971</v>
      </c>
      <c r="E1270" s="107">
        <v>41984</v>
      </c>
      <c r="F1270" s="108">
        <v>42018</v>
      </c>
      <c r="G1270" s="109">
        <v>17250</v>
      </c>
      <c r="H1270" s="109">
        <v>21.57</v>
      </c>
      <c r="I1270" s="109">
        <v>0</v>
      </c>
      <c r="J1270" s="109">
        <f t="shared" si="19"/>
        <v>17271.57</v>
      </c>
    </row>
    <row r="1271" spans="1:10" s="102" customFormat="1" ht="18" customHeight="1" x14ac:dyDescent="0.2">
      <c r="A1271" s="106" t="s">
        <v>43</v>
      </c>
      <c r="B1271" s="106" t="s">
        <v>17</v>
      </c>
      <c r="C1271" s="107">
        <v>11063</v>
      </c>
      <c r="D1271" s="107">
        <v>42829</v>
      </c>
      <c r="E1271" s="107">
        <v>42838</v>
      </c>
      <c r="F1271" s="108">
        <v>42852</v>
      </c>
      <c r="G1271" s="109">
        <v>6250</v>
      </c>
      <c r="H1271" s="109">
        <v>3.94</v>
      </c>
      <c r="I1271" s="109">
        <v>0</v>
      </c>
      <c r="J1271" s="109">
        <f t="shared" si="19"/>
        <v>6253.94</v>
      </c>
    </row>
    <row r="1272" spans="1:10" s="102" customFormat="1" ht="18" customHeight="1" x14ac:dyDescent="0.2">
      <c r="A1272" s="106" t="s">
        <v>37</v>
      </c>
      <c r="B1272" s="106" t="s">
        <v>17</v>
      </c>
      <c r="C1272" s="107">
        <v>22720</v>
      </c>
      <c r="D1272" s="107">
        <v>42741</v>
      </c>
      <c r="E1272" s="107">
        <v>42766</v>
      </c>
      <c r="F1272" s="108">
        <v>42766</v>
      </c>
      <c r="G1272" s="109">
        <v>20000</v>
      </c>
      <c r="H1272" s="109">
        <f>6.85+6.85</f>
        <v>13.7</v>
      </c>
      <c r="I1272" s="109">
        <v>0</v>
      </c>
      <c r="J1272" s="109">
        <f t="shared" si="19"/>
        <v>20013.7</v>
      </c>
    </row>
    <row r="1273" spans="1:10" s="102" customFormat="1" ht="18" customHeight="1" x14ac:dyDescent="0.2">
      <c r="A1273" s="106" t="s">
        <v>43</v>
      </c>
      <c r="B1273" s="106" t="s">
        <v>17</v>
      </c>
      <c r="C1273" s="107">
        <v>12548</v>
      </c>
      <c r="D1273" s="107">
        <v>43082</v>
      </c>
      <c r="E1273" s="107">
        <v>43110</v>
      </c>
      <c r="F1273" s="108">
        <v>43188</v>
      </c>
      <c r="G1273" s="109">
        <v>12250</v>
      </c>
      <c r="H1273" s="109">
        <v>34.409999999999997</v>
      </c>
      <c r="I1273" s="109">
        <v>0</v>
      </c>
      <c r="J1273" s="109">
        <f t="shared" si="19"/>
        <v>12284.41</v>
      </c>
    </row>
    <row r="1274" spans="1:10" s="102" customFormat="1" ht="18" customHeight="1" x14ac:dyDescent="0.2">
      <c r="A1274" s="106" t="s">
        <v>37</v>
      </c>
      <c r="B1274" s="106" t="s">
        <v>17</v>
      </c>
      <c r="C1274" s="107">
        <v>22954</v>
      </c>
      <c r="D1274" s="107">
        <v>43155</v>
      </c>
      <c r="E1274" s="107">
        <v>43214</v>
      </c>
      <c r="F1274" s="108">
        <v>43214</v>
      </c>
      <c r="G1274" s="109">
        <v>20000</v>
      </c>
      <c r="H1274" s="109">
        <f>16.16+16.16</f>
        <v>32.32</v>
      </c>
      <c r="I1274" s="109">
        <v>0</v>
      </c>
      <c r="J1274" s="109">
        <f t="shared" si="19"/>
        <v>20032.32</v>
      </c>
    </row>
    <row r="1275" spans="1:10" s="102" customFormat="1" ht="18" customHeight="1" x14ac:dyDescent="0.2">
      <c r="A1275" s="106" t="s">
        <v>43</v>
      </c>
      <c r="B1275" s="106" t="s">
        <v>13</v>
      </c>
      <c r="C1275" s="107">
        <v>12942</v>
      </c>
      <c r="D1275" s="107">
        <v>41928</v>
      </c>
      <c r="E1275" s="107">
        <v>41934</v>
      </c>
      <c r="F1275" s="108">
        <v>41967</v>
      </c>
      <c r="G1275" s="109">
        <v>29500</v>
      </c>
      <c r="H1275" s="109">
        <v>31.96</v>
      </c>
      <c r="I1275" s="109">
        <v>0</v>
      </c>
      <c r="J1275" s="109">
        <f t="shared" si="19"/>
        <v>29531.96</v>
      </c>
    </row>
    <row r="1276" spans="1:10" s="102" customFormat="1" ht="18" customHeight="1" x14ac:dyDescent="0.2">
      <c r="A1276" s="106" t="s">
        <v>43</v>
      </c>
      <c r="B1276" s="106" t="s">
        <v>17</v>
      </c>
      <c r="C1276" s="107">
        <v>10697</v>
      </c>
      <c r="D1276" s="107">
        <v>42224</v>
      </c>
      <c r="E1276" s="107">
        <v>42228</v>
      </c>
      <c r="F1276" s="108">
        <v>42248</v>
      </c>
      <c r="G1276" s="109">
        <v>5000</v>
      </c>
      <c r="H1276" s="109">
        <v>3.34</v>
      </c>
      <c r="I1276" s="109">
        <v>0</v>
      </c>
      <c r="J1276" s="109">
        <f t="shared" si="19"/>
        <v>5003.34</v>
      </c>
    </row>
    <row r="1277" spans="1:10" s="102" customFormat="1" ht="18" customHeight="1" x14ac:dyDescent="0.2">
      <c r="A1277" s="106" t="s">
        <v>43</v>
      </c>
      <c r="B1277" s="106" t="s">
        <v>13</v>
      </c>
      <c r="C1277" s="107">
        <v>18840</v>
      </c>
      <c r="D1277" s="107">
        <v>43104</v>
      </c>
      <c r="E1277" s="107">
        <v>43109</v>
      </c>
      <c r="F1277" s="108">
        <v>43130</v>
      </c>
      <c r="G1277" s="109">
        <v>47500</v>
      </c>
      <c r="H1277" s="109">
        <v>33.840000000000003</v>
      </c>
      <c r="I1277" s="109">
        <v>0</v>
      </c>
      <c r="J1277" s="109">
        <f t="shared" si="19"/>
        <v>47533.84</v>
      </c>
    </row>
    <row r="1278" spans="1:10" s="102" customFormat="1" ht="18" customHeight="1" x14ac:dyDescent="0.2">
      <c r="A1278" s="106" t="s">
        <v>37</v>
      </c>
      <c r="B1278" s="106" t="s">
        <v>17</v>
      </c>
      <c r="C1278" s="107">
        <v>19976</v>
      </c>
      <c r="D1278" s="107">
        <v>42868</v>
      </c>
      <c r="E1278" s="107">
        <v>42881</v>
      </c>
      <c r="F1278" s="108">
        <v>42881</v>
      </c>
      <c r="G1278" s="109">
        <v>20000</v>
      </c>
      <c r="H1278" s="109">
        <f>3.56+3.56</f>
        <v>7.12</v>
      </c>
      <c r="I1278" s="109">
        <v>0</v>
      </c>
      <c r="J1278" s="109">
        <f t="shared" si="19"/>
        <v>20007.12</v>
      </c>
    </row>
    <row r="1279" spans="1:10" s="102" customFormat="1" ht="18" customHeight="1" x14ac:dyDescent="0.2">
      <c r="A1279" s="106" t="s">
        <v>43</v>
      </c>
      <c r="B1279" s="106" t="s">
        <v>17</v>
      </c>
      <c r="C1279" s="107">
        <v>11236</v>
      </c>
      <c r="D1279" s="107">
        <v>41796</v>
      </c>
      <c r="E1279" s="107">
        <v>41806</v>
      </c>
      <c r="F1279" s="108">
        <v>41822</v>
      </c>
      <c r="G1279" s="109">
        <v>5250</v>
      </c>
      <c r="H1279" s="109">
        <v>3.8</v>
      </c>
      <c r="I1279" s="109">
        <v>0</v>
      </c>
      <c r="J1279" s="109">
        <f t="shared" si="19"/>
        <v>5253.8</v>
      </c>
    </row>
    <row r="1280" spans="1:10" s="102" customFormat="1" ht="18" customHeight="1" x14ac:dyDescent="0.2">
      <c r="A1280" s="106" t="s">
        <v>43</v>
      </c>
      <c r="B1280" s="106" t="s">
        <v>17</v>
      </c>
      <c r="C1280" s="107">
        <v>16250</v>
      </c>
      <c r="D1280" s="107">
        <v>42024</v>
      </c>
      <c r="E1280" s="107">
        <v>42030</v>
      </c>
      <c r="F1280" s="108">
        <v>42069</v>
      </c>
      <c r="G1280" s="109">
        <v>17000</v>
      </c>
      <c r="H1280" s="109">
        <v>21.24</v>
      </c>
      <c r="I1280" s="109">
        <v>0</v>
      </c>
      <c r="J1280" s="109">
        <f t="shared" si="19"/>
        <v>17021.240000000002</v>
      </c>
    </row>
    <row r="1281" spans="1:10" s="102" customFormat="1" ht="18" customHeight="1" x14ac:dyDescent="0.2">
      <c r="A1281" s="106" t="s">
        <v>43</v>
      </c>
      <c r="B1281" s="106" t="s">
        <v>17</v>
      </c>
      <c r="C1281" s="107">
        <v>13286</v>
      </c>
      <c r="D1281" s="107">
        <v>42338</v>
      </c>
      <c r="E1281" s="107">
        <v>42342</v>
      </c>
      <c r="F1281" s="108">
        <v>42401</v>
      </c>
      <c r="G1281" s="109">
        <v>5750</v>
      </c>
      <c r="H1281" s="109">
        <v>10.06</v>
      </c>
      <c r="I1281" s="109">
        <v>0</v>
      </c>
      <c r="J1281" s="109">
        <f t="shared" si="19"/>
        <v>5760.06</v>
      </c>
    </row>
    <row r="1282" spans="1:10" s="102" customFormat="1" ht="18" customHeight="1" x14ac:dyDescent="0.2">
      <c r="A1282" s="106" t="s">
        <v>43</v>
      </c>
      <c r="B1282" s="106" t="s">
        <v>17</v>
      </c>
      <c r="C1282" s="107">
        <v>11589</v>
      </c>
      <c r="D1282" s="107">
        <v>42718</v>
      </c>
      <c r="E1282" s="107">
        <v>42724</v>
      </c>
      <c r="F1282" s="108">
        <v>42733</v>
      </c>
      <c r="G1282" s="109">
        <v>4750</v>
      </c>
      <c r="H1282" s="109">
        <v>1.95</v>
      </c>
      <c r="I1282" s="109">
        <v>0</v>
      </c>
      <c r="J1282" s="109">
        <f t="shared" si="19"/>
        <v>4751.95</v>
      </c>
    </row>
    <row r="1283" spans="1:10" s="102" customFormat="1" ht="18" customHeight="1" x14ac:dyDescent="0.2">
      <c r="A1283" s="106" t="s">
        <v>43</v>
      </c>
      <c r="B1283" s="106" t="s">
        <v>13</v>
      </c>
      <c r="C1283" s="107">
        <v>13390</v>
      </c>
      <c r="D1283" s="107">
        <v>42350</v>
      </c>
      <c r="E1283" s="107">
        <v>42382</v>
      </c>
      <c r="F1283" s="108">
        <v>42403</v>
      </c>
      <c r="G1283" s="109">
        <v>7750</v>
      </c>
      <c r="H1283" s="109">
        <v>11.41</v>
      </c>
      <c r="I1283" s="109">
        <v>0</v>
      </c>
      <c r="J1283" s="109">
        <f t="shared" si="19"/>
        <v>7761.41</v>
      </c>
    </row>
    <row r="1284" spans="1:10" s="102" customFormat="1" ht="18" customHeight="1" x14ac:dyDescent="0.2">
      <c r="A1284" s="106" t="s">
        <v>43</v>
      </c>
      <c r="B1284" s="106" t="s">
        <v>17</v>
      </c>
      <c r="C1284" s="107">
        <v>15279</v>
      </c>
      <c r="D1284" s="107">
        <v>43433</v>
      </c>
      <c r="E1284" s="107">
        <v>43475</v>
      </c>
      <c r="F1284" s="108">
        <v>43543</v>
      </c>
      <c r="G1284" s="109">
        <v>4250</v>
      </c>
      <c r="H1284" s="109">
        <v>10.940000000000001</v>
      </c>
      <c r="I1284" s="109">
        <v>0</v>
      </c>
      <c r="J1284" s="109">
        <f t="shared" si="19"/>
        <v>4260.9399999999996</v>
      </c>
    </row>
    <row r="1285" spans="1:10" s="102" customFormat="1" ht="18" customHeight="1" x14ac:dyDescent="0.2">
      <c r="A1285" s="106" t="s">
        <v>43</v>
      </c>
      <c r="B1285" s="106" t="s">
        <v>17</v>
      </c>
      <c r="C1285" s="107">
        <v>14552</v>
      </c>
      <c r="D1285" s="107">
        <v>43093</v>
      </c>
      <c r="E1285" s="107">
        <v>43137</v>
      </c>
      <c r="F1285" s="108">
        <v>43175</v>
      </c>
      <c r="G1285" s="109">
        <v>4750</v>
      </c>
      <c r="H1285" s="109">
        <v>10.67</v>
      </c>
      <c r="I1285" s="109">
        <v>0</v>
      </c>
      <c r="J1285" s="109">
        <f t="shared" si="19"/>
        <v>4760.67</v>
      </c>
    </row>
    <row r="1286" spans="1:10" s="102" customFormat="1" ht="18" customHeight="1" x14ac:dyDescent="0.2">
      <c r="A1286" s="106" t="s">
        <v>43</v>
      </c>
      <c r="B1286" s="106" t="s">
        <v>13</v>
      </c>
      <c r="C1286" s="107">
        <v>13897</v>
      </c>
      <c r="D1286" s="107">
        <v>43278</v>
      </c>
      <c r="E1286" s="107">
        <v>43287</v>
      </c>
      <c r="F1286" s="108">
        <v>43417</v>
      </c>
      <c r="G1286" s="109">
        <v>11750</v>
      </c>
      <c r="H1286" s="109">
        <v>39.51</v>
      </c>
      <c r="I1286" s="109">
        <v>0</v>
      </c>
      <c r="J1286" s="109">
        <f t="shared" ref="J1286:J1349" si="20">+G1286+H1286+I1286</f>
        <v>11789.51</v>
      </c>
    </row>
    <row r="1287" spans="1:10" s="102" customFormat="1" ht="18" customHeight="1" x14ac:dyDescent="0.2">
      <c r="A1287" s="106" t="s">
        <v>43</v>
      </c>
      <c r="B1287" s="106" t="s">
        <v>17</v>
      </c>
      <c r="C1287" s="107">
        <v>12135</v>
      </c>
      <c r="D1287" s="107">
        <v>41745</v>
      </c>
      <c r="E1287" s="107">
        <v>41768</v>
      </c>
      <c r="F1287" s="108">
        <v>41800</v>
      </c>
      <c r="G1287" s="109">
        <v>1500</v>
      </c>
      <c r="H1287" s="109">
        <v>2.2999999999999998</v>
      </c>
      <c r="I1287" s="109">
        <v>0</v>
      </c>
      <c r="J1287" s="109">
        <f t="shared" si="20"/>
        <v>1502.3</v>
      </c>
    </row>
    <row r="1288" spans="1:10" s="102" customFormat="1" ht="18" customHeight="1" x14ac:dyDescent="0.2">
      <c r="A1288" s="106" t="s">
        <v>43</v>
      </c>
      <c r="B1288" s="106" t="s">
        <v>13</v>
      </c>
      <c r="C1288" s="107">
        <v>11680</v>
      </c>
      <c r="D1288" s="107">
        <v>41751</v>
      </c>
      <c r="E1288" s="107">
        <v>41765</v>
      </c>
      <c r="F1288" s="108">
        <v>41795</v>
      </c>
      <c r="G1288" s="109">
        <v>11000</v>
      </c>
      <c r="H1288" s="109">
        <v>13.44</v>
      </c>
      <c r="I1288" s="109">
        <v>0</v>
      </c>
      <c r="J1288" s="109">
        <f t="shared" si="20"/>
        <v>11013.44</v>
      </c>
    </row>
    <row r="1289" spans="1:10" s="102" customFormat="1" ht="18" customHeight="1" x14ac:dyDescent="0.2">
      <c r="A1289" s="106" t="s">
        <v>31</v>
      </c>
      <c r="B1289" s="106" t="s">
        <v>17</v>
      </c>
      <c r="C1289" s="107">
        <v>20824</v>
      </c>
      <c r="D1289" s="107">
        <v>42106</v>
      </c>
      <c r="E1289" s="107">
        <v>42115</v>
      </c>
      <c r="F1289" s="108">
        <v>42144</v>
      </c>
      <c r="G1289" s="109">
        <v>39000</v>
      </c>
      <c r="H1289" s="109">
        <v>41.16</v>
      </c>
      <c r="I1289" s="109">
        <v>0</v>
      </c>
      <c r="J1289" s="109">
        <f t="shared" si="20"/>
        <v>39041.160000000003</v>
      </c>
    </row>
    <row r="1290" spans="1:10" s="102" customFormat="1" ht="18" customHeight="1" x14ac:dyDescent="0.2">
      <c r="A1290" s="106" t="s">
        <v>33</v>
      </c>
      <c r="B1290" s="106" t="s">
        <v>17</v>
      </c>
      <c r="C1290" s="107">
        <v>20824</v>
      </c>
      <c r="D1290" s="107">
        <v>42106</v>
      </c>
      <c r="E1290" s="107">
        <v>42115</v>
      </c>
      <c r="F1290" s="108">
        <v>42144</v>
      </c>
      <c r="G1290" s="109">
        <v>39000</v>
      </c>
      <c r="H1290" s="109">
        <v>41.16</v>
      </c>
      <c r="I1290" s="109">
        <v>0</v>
      </c>
      <c r="J1290" s="109">
        <f t="shared" si="20"/>
        <v>39041.160000000003</v>
      </c>
    </row>
    <row r="1291" spans="1:10" s="102" customFormat="1" ht="18" customHeight="1" x14ac:dyDescent="0.2">
      <c r="A1291" s="106" t="s">
        <v>34</v>
      </c>
      <c r="B1291" s="106" t="s">
        <v>17</v>
      </c>
      <c r="C1291" s="107">
        <v>20824</v>
      </c>
      <c r="D1291" s="107">
        <v>42106</v>
      </c>
      <c r="E1291" s="107">
        <v>42115</v>
      </c>
      <c r="F1291" s="108">
        <v>42144</v>
      </c>
      <c r="G1291" s="109">
        <v>39000</v>
      </c>
      <c r="H1291" s="109">
        <v>41.16</v>
      </c>
      <c r="I1291" s="109">
        <v>0</v>
      </c>
      <c r="J1291" s="109">
        <f t="shared" si="20"/>
        <v>39041.160000000003</v>
      </c>
    </row>
    <row r="1292" spans="1:10" s="102" customFormat="1" ht="18" customHeight="1" x14ac:dyDescent="0.2">
      <c r="A1292" s="106" t="s">
        <v>31</v>
      </c>
      <c r="B1292" s="106" t="s">
        <v>13</v>
      </c>
      <c r="C1292" s="107">
        <v>20642</v>
      </c>
      <c r="D1292" s="107">
        <v>42984</v>
      </c>
      <c r="E1292" s="107">
        <v>43004</v>
      </c>
      <c r="F1292" s="108">
        <v>43671</v>
      </c>
      <c r="G1292" s="109">
        <v>55000</v>
      </c>
      <c r="H1292" s="109">
        <v>395.29</v>
      </c>
      <c r="I1292" s="109">
        <v>0</v>
      </c>
      <c r="J1292" s="109">
        <f t="shared" si="20"/>
        <v>55395.29</v>
      </c>
    </row>
    <row r="1293" spans="1:10" s="102" customFormat="1" ht="18" customHeight="1" x14ac:dyDescent="0.2">
      <c r="A1293" s="106" t="s">
        <v>43</v>
      </c>
      <c r="B1293" s="106" t="s">
        <v>13</v>
      </c>
      <c r="C1293" s="107">
        <v>7906</v>
      </c>
      <c r="D1293" s="107">
        <v>42586</v>
      </c>
      <c r="E1293" s="107">
        <v>42604</v>
      </c>
      <c r="F1293" s="108">
        <v>42632</v>
      </c>
      <c r="G1293" s="109">
        <v>8750</v>
      </c>
      <c r="H1293" s="109">
        <v>11.04</v>
      </c>
      <c r="I1293" s="109">
        <v>0</v>
      </c>
      <c r="J1293" s="109">
        <f t="shared" si="20"/>
        <v>8761.0400000000009</v>
      </c>
    </row>
    <row r="1294" spans="1:10" s="102" customFormat="1" ht="18" customHeight="1" x14ac:dyDescent="0.2">
      <c r="A1294" s="106" t="s">
        <v>43</v>
      </c>
      <c r="B1294" s="106" t="s">
        <v>17</v>
      </c>
      <c r="C1294" s="107">
        <v>11485</v>
      </c>
      <c r="D1294" s="107">
        <v>42391</v>
      </c>
      <c r="E1294" s="107">
        <v>42395</v>
      </c>
      <c r="F1294" s="108">
        <v>42404</v>
      </c>
      <c r="G1294" s="109">
        <v>4250</v>
      </c>
      <c r="H1294" s="109">
        <v>1.53</v>
      </c>
      <c r="I1294" s="109">
        <v>0</v>
      </c>
      <c r="J1294" s="109">
        <f t="shared" si="20"/>
        <v>4251.53</v>
      </c>
    </row>
    <row r="1295" spans="1:10" s="102" customFormat="1" ht="18" customHeight="1" x14ac:dyDescent="0.2">
      <c r="A1295" s="106" t="s">
        <v>43</v>
      </c>
      <c r="B1295" s="106" t="s">
        <v>13</v>
      </c>
      <c r="C1295" s="107">
        <v>10107</v>
      </c>
      <c r="D1295" s="107">
        <v>42513</v>
      </c>
      <c r="E1295" s="107">
        <v>42517</v>
      </c>
      <c r="F1295" s="108">
        <v>42545</v>
      </c>
      <c r="G1295" s="109">
        <v>7250</v>
      </c>
      <c r="H1295" s="109">
        <v>6.35</v>
      </c>
      <c r="I1295" s="109">
        <v>0</v>
      </c>
      <c r="J1295" s="109">
        <f t="shared" si="20"/>
        <v>7256.35</v>
      </c>
    </row>
    <row r="1296" spans="1:10" s="102" customFormat="1" ht="18" customHeight="1" x14ac:dyDescent="0.2">
      <c r="A1296" s="106" t="s">
        <v>43</v>
      </c>
      <c r="B1296" s="106" t="s">
        <v>17</v>
      </c>
      <c r="C1296" s="107">
        <v>12984</v>
      </c>
      <c r="D1296" s="107">
        <v>43443</v>
      </c>
      <c r="E1296" s="107">
        <v>43454</v>
      </c>
      <c r="F1296" s="108"/>
      <c r="G1296" s="109">
        <v>0</v>
      </c>
      <c r="H1296" s="109">
        <v>0</v>
      </c>
      <c r="I1296" s="109">
        <v>7000</v>
      </c>
      <c r="J1296" s="109">
        <f t="shared" si="20"/>
        <v>7000</v>
      </c>
    </row>
    <row r="1297" spans="1:10" s="102" customFormat="1" ht="18" customHeight="1" x14ac:dyDescent="0.2">
      <c r="A1297" s="106" t="s">
        <v>31</v>
      </c>
      <c r="B1297" s="106" t="s">
        <v>13</v>
      </c>
      <c r="C1297" s="107">
        <v>26190</v>
      </c>
      <c r="D1297" s="107">
        <v>43101</v>
      </c>
      <c r="E1297" s="107">
        <v>43104</v>
      </c>
      <c r="F1297" s="108">
        <v>43132</v>
      </c>
      <c r="G1297" s="109">
        <v>79000</v>
      </c>
      <c r="H1297" s="109">
        <v>67.099999999999994</v>
      </c>
      <c r="I1297" s="109">
        <v>0</v>
      </c>
      <c r="J1297" s="109">
        <f t="shared" si="20"/>
        <v>79067.100000000006</v>
      </c>
    </row>
    <row r="1298" spans="1:10" s="102" customFormat="1" ht="18" customHeight="1" x14ac:dyDescent="0.2">
      <c r="A1298" s="106" t="s">
        <v>36</v>
      </c>
      <c r="B1298" s="106" t="s">
        <v>13</v>
      </c>
      <c r="C1298" s="107">
        <v>26190</v>
      </c>
      <c r="D1298" s="107">
        <v>43101</v>
      </c>
      <c r="E1298" s="107">
        <v>43104</v>
      </c>
      <c r="F1298" s="108">
        <v>43171</v>
      </c>
      <c r="G1298" s="109">
        <v>79000</v>
      </c>
      <c r="H1298" s="109">
        <v>151.51</v>
      </c>
      <c r="I1298" s="109">
        <v>0</v>
      </c>
      <c r="J1298" s="109">
        <f t="shared" si="20"/>
        <v>79151.509999999995</v>
      </c>
    </row>
    <row r="1299" spans="1:10" s="102" customFormat="1" ht="18" customHeight="1" x14ac:dyDescent="0.2">
      <c r="A1299" s="106" t="s">
        <v>170</v>
      </c>
      <c r="B1299" s="106" t="s">
        <v>13</v>
      </c>
      <c r="C1299" s="107">
        <v>26190</v>
      </c>
      <c r="D1299" s="107">
        <v>43101</v>
      </c>
      <c r="E1299" s="107">
        <v>43104</v>
      </c>
      <c r="F1299" s="108">
        <v>43132</v>
      </c>
      <c r="G1299" s="109">
        <v>237000</v>
      </c>
      <c r="H1299" s="109">
        <v>201.29</v>
      </c>
      <c r="I1299" s="109">
        <v>0</v>
      </c>
      <c r="J1299" s="109">
        <f t="shared" si="20"/>
        <v>237201.29</v>
      </c>
    </row>
    <row r="1300" spans="1:10" s="102" customFormat="1" ht="18" customHeight="1" x14ac:dyDescent="0.2">
      <c r="A1300" s="106" t="s">
        <v>34</v>
      </c>
      <c r="B1300" s="106" t="s">
        <v>13</v>
      </c>
      <c r="C1300" s="107">
        <v>26190</v>
      </c>
      <c r="D1300" s="107">
        <v>43101</v>
      </c>
      <c r="E1300" s="107">
        <v>43104</v>
      </c>
      <c r="F1300" s="108">
        <v>43171</v>
      </c>
      <c r="G1300" s="109">
        <v>237000</v>
      </c>
      <c r="H1300" s="109">
        <v>454.52</v>
      </c>
      <c r="I1300" s="109">
        <v>0</v>
      </c>
      <c r="J1300" s="109">
        <f t="shared" si="20"/>
        <v>237454.52</v>
      </c>
    </row>
    <row r="1301" spans="1:10" s="102" customFormat="1" ht="18" customHeight="1" x14ac:dyDescent="0.2">
      <c r="A1301" s="106" t="s">
        <v>43</v>
      </c>
      <c r="B1301" s="106" t="s">
        <v>17</v>
      </c>
      <c r="C1301" s="107">
        <v>10100</v>
      </c>
      <c r="D1301" s="107">
        <v>41858</v>
      </c>
      <c r="E1301" s="107">
        <v>41870</v>
      </c>
      <c r="F1301" s="108">
        <v>41907</v>
      </c>
      <c r="G1301" s="109">
        <v>4250</v>
      </c>
      <c r="H1301" s="109">
        <v>5.78</v>
      </c>
      <c r="I1301" s="109">
        <v>0</v>
      </c>
      <c r="J1301" s="109">
        <f t="shared" si="20"/>
        <v>4255.78</v>
      </c>
    </row>
    <row r="1302" spans="1:10" s="102" customFormat="1" ht="18" customHeight="1" x14ac:dyDescent="0.2">
      <c r="A1302" s="106" t="s">
        <v>43</v>
      </c>
      <c r="B1302" s="106" t="s">
        <v>17</v>
      </c>
      <c r="C1302" s="107">
        <v>11424</v>
      </c>
      <c r="D1302" s="107">
        <v>41904</v>
      </c>
      <c r="E1302" s="107">
        <v>41908</v>
      </c>
      <c r="F1302" s="108">
        <v>41927</v>
      </c>
      <c r="G1302" s="109">
        <v>11500</v>
      </c>
      <c r="H1302" s="109">
        <v>7.35</v>
      </c>
      <c r="I1302" s="109">
        <v>0</v>
      </c>
      <c r="J1302" s="109">
        <f t="shared" si="20"/>
        <v>11507.35</v>
      </c>
    </row>
    <row r="1303" spans="1:10" s="102" customFormat="1" ht="18" customHeight="1" x14ac:dyDescent="0.2">
      <c r="A1303" s="106" t="s">
        <v>43</v>
      </c>
      <c r="B1303" s="106" t="s">
        <v>17</v>
      </c>
      <c r="C1303" s="107">
        <v>9124</v>
      </c>
      <c r="D1303" s="107">
        <v>41719</v>
      </c>
      <c r="E1303" s="107">
        <v>41745</v>
      </c>
      <c r="F1303" s="108">
        <v>41771</v>
      </c>
      <c r="G1303" s="109">
        <v>7250</v>
      </c>
      <c r="H1303" s="109">
        <v>10.48</v>
      </c>
      <c r="I1303" s="109">
        <v>0</v>
      </c>
      <c r="J1303" s="109">
        <f t="shared" si="20"/>
        <v>7260.48</v>
      </c>
    </row>
    <row r="1304" spans="1:10" s="102" customFormat="1" ht="18" customHeight="1" x14ac:dyDescent="0.2">
      <c r="A1304" s="106" t="s">
        <v>40</v>
      </c>
      <c r="B1304" s="106" t="s">
        <v>17</v>
      </c>
      <c r="C1304" s="107">
        <v>31204</v>
      </c>
      <c r="D1304" s="107">
        <v>43228</v>
      </c>
      <c r="E1304" s="107">
        <v>43244</v>
      </c>
      <c r="F1304" s="108">
        <v>43465</v>
      </c>
      <c r="G1304" s="109">
        <v>10000</v>
      </c>
      <c r="H1304" s="109">
        <f>32.47+32.47</f>
        <v>64.94</v>
      </c>
      <c r="I1304" s="109">
        <v>0</v>
      </c>
      <c r="J1304" s="109">
        <f t="shared" si="20"/>
        <v>10064.94</v>
      </c>
    </row>
    <row r="1305" spans="1:10" s="102" customFormat="1" ht="18" customHeight="1" x14ac:dyDescent="0.2">
      <c r="A1305" s="106" t="s">
        <v>43</v>
      </c>
      <c r="B1305" s="106" t="s">
        <v>13</v>
      </c>
      <c r="C1305" s="107">
        <v>11373</v>
      </c>
      <c r="D1305" s="107">
        <v>42375</v>
      </c>
      <c r="E1305" s="107">
        <v>42381</v>
      </c>
      <c r="F1305" s="108">
        <v>42389</v>
      </c>
      <c r="G1305" s="109">
        <v>7000</v>
      </c>
      <c r="H1305" s="109">
        <v>2.72</v>
      </c>
      <c r="I1305" s="109">
        <v>0</v>
      </c>
      <c r="J1305" s="109">
        <f t="shared" si="20"/>
        <v>7002.72</v>
      </c>
    </row>
    <row r="1306" spans="1:10" s="102" customFormat="1" ht="18" customHeight="1" x14ac:dyDescent="0.2">
      <c r="A1306" s="106" t="s">
        <v>43</v>
      </c>
      <c r="B1306" s="106" t="s">
        <v>13</v>
      </c>
      <c r="C1306" s="107">
        <v>10726</v>
      </c>
      <c r="D1306" s="107">
        <v>42390</v>
      </c>
      <c r="E1306" s="107">
        <v>42397</v>
      </c>
      <c r="F1306" s="108">
        <v>42437</v>
      </c>
      <c r="G1306" s="109">
        <v>6500</v>
      </c>
      <c r="H1306" s="109">
        <v>8.49</v>
      </c>
      <c r="I1306" s="109">
        <v>0</v>
      </c>
      <c r="J1306" s="109">
        <f t="shared" si="20"/>
        <v>6508.49</v>
      </c>
    </row>
    <row r="1307" spans="1:10" s="102" customFormat="1" ht="18" customHeight="1" x14ac:dyDescent="0.2">
      <c r="A1307" s="106" t="s">
        <v>43</v>
      </c>
      <c r="B1307" s="106" t="s">
        <v>17</v>
      </c>
      <c r="C1307" s="107">
        <v>14576</v>
      </c>
      <c r="D1307" s="107">
        <v>42984</v>
      </c>
      <c r="E1307" s="107">
        <v>43005</v>
      </c>
      <c r="F1307" s="108">
        <v>43109</v>
      </c>
      <c r="G1307" s="109">
        <v>4000</v>
      </c>
      <c r="H1307" s="109">
        <v>11.89</v>
      </c>
      <c r="I1307" s="109">
        <v>0</v>
      </c>
      <c r="J1307" s="109">
        <f t="shared" si="20"/>
        <v>4011.89</v>
      </c>
    </row>
    <row r="1308" spans="1:10" s="102" customFormat="1" ht="18" customHeight="1" x14ac:dyDescent="0.2">
      <c r="A1308" s="106" t="s">
        <v>43</v>
      </c>
      <c r="B1308" s="106" t="s">
        <v>13</v>
      </c>
      <c r="C1308" s="107">
        <v>12188</v>
      </c>
      <c r="D1308" s="107">
        <v>43032</v>
      </c>
      <c r="E1308" s="107">
        <v>43040</v>
      </c>
      <c r="F1308" s="108">
        <v>43073</v>
      </c>
      <c r="G1308" s="109">
        <v>12000</v>
      </c>
      <c r="H1308" s="109">
        <v>13.48</v>
      </c>
      <c r="I1308" s="109">
        <v>0</v>
      </c>
      <c r="J1308" s="109">
        <f t="shared" si="20"/>
        <v>12013.48</v>
      </c>
    </row>
    <row r="1309" spans="1:10" s="102" customFormat="1" ht="18" customHeight="1" x14ac:dyDescent="0.2">
      <c r="A1309" s="106" t="s">
        <v>43</v>
      </c>
      <c r="B1309" s="106" t="s">
        <v>13</v>
      </c>
      <c r="C1309" s="107">
        <v>10022</v>
      </c>
      <c r="D1309" s="107">
        <v>43287</v>
      </c>
      <c r="E1309" s="107">
        <v>43320</v>
      </c>
      <c r="F1309" s="108">
        <v>43356</v>
      </c>
      <c r="G1309" s="109">
        <v>9500</v>
      </c>
      <c r="H1309" s="109">
        <v>15.100000000000001</v>
      </c>
      <c r="I1309" s="109">
        <v>0</v>
      </c>
      <c r="J1309" s="109">
        <f t="shared" si="20"/>
        <v>9515.1</v>
      </c>
    </row>
    <row r="1310" spans="1:10" s="102" customFormat="1" ht="18" customHeight="1" x14ac:dyDescent="0.2">
      <c r="A1310" s="106" t="s">
        <v>40</v>
      </c>
      <c r="B1310" s="106" t="s">
        <v>17</v>
      </c>
      <c r="C1310" s="107">
        <v>35500</v>
      </c>
      <c r="D1310" s="107">
        <v>42210</v>
      </c>
      <c r="E1310" s="107">
        <v>42436</v>
      </c>
      <c r="F1310" s="108">
        <v>42436</v>
      </c>
      <c r="G1310" s="109">
        <v>10000</v>
      </c>
      <c r="H1310" s="109">
        <f>31.39+31.39</f>
        <v>62.78</v>
      </c>
      <c r="I1310" s="109">
        <v>0</v>
      </c>
      <c r="J1310" s="109">
        <f t="shared" si="20"/>
        <v>10062.780000000001</v>
      </c>
    </row>
    <row r="1311" spans="1:10" s="102" customFormat="1" ht="18" customHeight="1" x14ac:dyDescent="0.2">
      <c r="A1311" s="106" t="s">
        <v>43</v>
      </c>
      <c r="B1311" s="106" t="s">
        <v>17</v>
      </c>
      <c r="C1311" s="107">
        <v>8632</v>
      </c>
      <c r="D1311" s="107">
        <v>42202</v>
      </c>
      <c r="E1311" s="107">
        <v>42244</v>
      </c>
      <c r="F1311" s="108">
        <v>42311</v>
      </c>
      <c r="G1311" s="109">
        <v>7000</v>
      </c>
      <c r="H1311" s="109">
        <v>21.2</v>
      </c>
      <c r="I1311" s="109">
        <v>0</v>
      </c>
      <c r="J1311" s="109">
        <f t="shared" si="20"/>
        <v>7021.2</v>
      </c>
    </row>
    <row r="1312" spans="1:10" s="102" customFormat="1" ht="18" customHeight="1" x14ac:dyDescent="0.2">
      <c r="A1312" s="106" t="s">
        <v>43</v>
      </c>
      <c r="B1312" s="106" t="s">
        <v>17</v>
      </c>
      <c r="C1312" s="107">
        <v>11338</v>
      </c>
      <c r="D1312" s="107">
        <v>42824</v>
      </c>
      <c r="E1312" s="107">
        <v>42825</v>
      </c>
      <c r="F1312" s="108">
        <v>42850</v>
      </c>
      <c r="G1312" s="109">
        <v>14750</v>
      </c>
      <c r="H1312" s="109">
        <v>10.51</v>
      </c>
      <c r="I1312" s="109">
        <v>0</v>
      </c>
      <c r="J1312" s="109">
        <f t="shared" si="20"/>
        <v>14760.51</v>
      </c>
    </row>
    <row r="1313" spans="1:10" s="102" customFormat="1" ht="18" customHeight="1" x14ac:dyDescent="0.2">
      <c r="A1313" s="106" t="s">
        <v>43</v>
      </c>
      <c r="B1313" s="106" t="s">
        <v>13</v>
      </c>
      <c r="C1313" s="107">
        <v>10618</v>
      </c>
      <c r="D1313" s="107">
        <v>42780</v>
      </c>
      <c r="E1313" s="107">
        <v>42782</v>
      </c>
      <c r="F1313" s="108">
        <v>42797</v>
      </c>
      <c r="G1313" s="109">
        <v>4500</v>
      </c>
      <c r="H1313" s="109">
        <v>2.1</v>
      </c>
      <c r="I1313" s="109">
        <v>0</v>
      </c>
      <c r="J1313" s="109">
        <f t="shared" si="20"/>
        <v>4502.1000000000004</v>
      </c>
    </row>
    <row r="1314" spans="1:10" s="102" customFormat="1" ht="18" customHeight="1" x14ac:dyDescent="0.2">
      <c r="A1314" s="106" t="s">
        <v>40</v>
      </c>
      <c r="B1314" s="106" t="s">
        <v>13</v>
      </c>
      <c r="C1314" s="107">
        <v>34319</v>
      </c>
      <c r="D1314" s="107">
        <v>41744</v>
      </c>
      <c r="E1314" s="107">
        <v>41815</v>
      </c>
      <c r="F1314" s="108">
        <v>41831</v>
      </c>
      <c r="G1314" s="109">
        <v>10000</v>
      </c>
      <c r="H1314" s="109">
        <v>24.16</v>
      </c>
      <c r="I1314" s="109">
        <v>0</v>
      </c>
      <c r="J1314" s="109">
        <f t="shared" si="20"/>
        <v>10024.16</v>
      </c>
    </row>
    <row r="1315" spans="1:10" s="102" customFormat="1" ht="18" customHeight="1" x14ac:dyDescent="0.2">
      <c r="A1315" s="106" t="s">
        <v>43</v>
      </c>
      <c r="B1315" s="106" t="s">
        <v>17</v>
      </c>
      <c r="C1315" s="107">
        <v>13815</v>
      </c>
      <c r="D1315" s="107">
        <v>42726</v>
      </c>
      <c r="E1315" s="107">
        <v>42733</v>
      </c>
      <c r="F1315" s="108">
        <v>42781</v>
      </c>
      <c r="G1315" s="109">
        <v>8500</v>
      </c>
      <c r="H1315" s="109">
        <v>12.8</v>
      </c>
      <c r="I1315" s="109">
        <v>0</v>
      </c>
      <c r="J1315" s="109">
        <f t="shared" si="20"/>
        <v>8512.7999999999993</v>
      </c>
    </row>
    <row r="1316" spans="1:10" s="102" customFormat="1" ht="18" customHeight="1" x14ac:dyDescent="0.2">
      <c r="A1316" s="106" t="s">
        <v>43</v>
      </c>
      <c r="B1316" s="106" t="s">
        <v>13</v>
      </c>
      <c r="C1316" s="107">
        <v>14146</v>
      </c>
      <c r="D1316" s="107">
        <v>43367</v>
      </c>
      <c r="E1316" s="107">
        <v>43369</v>
      </c>
      <c r="F1316" s="108">
        <v>43390</v>
      </c>
      <c r="G1316" s="109">
        <v>9000</v>
      </c>
      <c r="H1316" s="109">
        <v>5.67</v>
      </c>
      <c r="I1316" s="109">
        <v>0</v>
      </c>
      <c r="J1316" s="109">
        <f t="shared" si="20"/>
        <v>9005.67</v>
      </c>
    </row>
    <row r="1317" spans="1:10" s="102" customFormat="1" ht="18" customHeight="1" x14ac:dyDescent="0.2">
      <c r="A1317" s="106" t="s">
        <v>43</v>
      </c>
      <c r="B1317" s="106" t="s">
        <v>13</v>
      </c>
      <c r="C1317" s="107">
        <v>12683</v>
      </c>
      <c r="D1317" s="107">
        <v>43456</v>
      </c>
      <c r="E1317" s="107">
        <v>43474</v>
      </c>
      <c r="F1317" s="108">
        <v>43481</v>
      </c>
      <c r="G1317" s="109">
        <v>5250</v>
      </c>
      <c r="H1317" s="109">
        <v>3.6</v>
      </c>
      <c r="I1317" s="109">
        <v>0</v>
      </c>
      <c r="J1317" s="109">
        <f t="shared" si="20"/>
        <v>5253.6</v>
      </c>
    </row>
    <row r="1318" spans="1:10" s="102" customFormat="1" ht="18" customHeight="1" x14ac:dyDescent="0.2">
      <c r="A1318" s="106" t="s">
        <v>43</v>
      </c>
      <c r="B1318" s="106" t="s">
        <v>17</v>
      </c>
      <c r="C1318" s="107">
        <v>8028</v>
      </c>
      <c r="D1318" s="107">
        <v>42015</v>
      </c>
      <c r="E1318" s="107">
        <v>42026</v>
      </c>
      <c r="F1318" s="108">
        <v>42053</v>
      </c>
      <c r="G1318" s="109">
        <v>4500</v>
      </c>
      <c r="H1318" s="109">
        <v>4.76</v>
      </c>
      <c r="I1318" s="109">
        <v>0</v>
      </c>
      <c r="J1318" s="109">
        <f t="shared" si="20"/>
        <v>4504.76</v>
      </c>
    </row>
    <row r="1319" spans="1:10" s="102" customFormat="1" ht="18" customHeight="1" x14ac:dyDescent="0.2">
      <c r="A1319" s="106" t="s">
        <v>43</v>
      </c>
      <c r="B1319" s="106" t="s">
        <v>13</v>
      </c>
      <c r="C1319" s="107">
        <v>14889</v>
      </c>
      <c r="D1319" s="107">
        <v>42332</v>
      </c>
      <c r="E1319" s="107">
        <v>42340</v>
      </c>
      <c r="F1319" s="108">
        <v>42349</v>
      </c>
      <c r="G1319" s="109">
        <v>12750</v>
      </c>
      <c r="H1319" s="109">
        <v>6.02</v>
      </c>
      <c r="I1319" s="109">
        <v>0</v>
      </c>
      <c r="J1319" s="109">
        <f t="shared" si="20"/>
        <v>12756.02</v>
      </c>
    </row>
    <row r="1320" spans="1:10" s="102" customFormat="1" ht="18" customHeight="1" x14ac:dyDescent="0.2">
      <c r="A1320" s="106" t="s">
        <v>43</v>
      </c>
      <c r="B1320" s="106" t="s">
        <v>13</v>
      </c>
      <c r="C1320" s="107">
        <v>9658</v>
      </c>
      <c r="D1320" s="107">
        <v>42753</v>
      </c>
      <c r="E1320" s="107">
        <v>42760</v>
      </c>
      <c r="F1320" s="108">
        <v>42787</v>
      </c>
      <c r="G1320" s="109">
        <v>5750</v>
      </c>
      <c r="H1320" s="109">
        <v>5.36</v>
      </c>
      <c r="I1320" s="109">
        <v>0</v>
      </c>
      <c r="J1320" s="109">
        <f t="shared" si="20"/>
        <v>5755.36</v>
      </c>
    </row>
    <row r="1321" spans="1:10" s="102" customFormat="1" ht="18" customHeight="1" x14ac:dyDescent="0.2">
      <c r="A1321" s="106" t="s">
        <v>43</v>
      </c>
      <c r="B1321" s="106" t="s">
        <v>13</v>
      </c>
      <c r="C1321" s="107">
        <v>12838</v>
      </c>
      <c r="D1321" s="107">
        <v>42765</v>
      </c>
      <c r="E1321" s="107">
        <v>42772</v>
      </c>
      <c r="F1321" s="108">
        <v>42779</v>
      </c>
      <c r="G1321" s="109">
        <v>8750</v>
      </c>
      <c r="H1321" s="109">
        <v>3.36</v>
      </c>
      <c r="I1321" s="109">
        <v>0</v>
      </c>
      <c r="J1321" s="109">
        <f t="shared" si="20"/>
        <v>8753.36</v>
      </c>
    </row>
    <row r="1322" spans="1:10" s="102" customFormat="1" ht="18" customHeight="1" x14ac:dyDescent="0.2">
      <c r="A1322" s="106" t="s">
        <v>43</v>
      </c>
      <c r="B1322" s="106" t="s">
        <v>17</v>
      </c>
      <c r="C1322" s="107">
        <v>17188</v>
      </c>
      <c r="D1322" s="107">
        <v>43206</v>
      </c>
      <c r="E1322" s="107">
        <v>43214</v>
      </c>
      <c r="F1322" s="108">
        <v>43228</v>
      </c>
      <c r="G1322" s="109">
        <v>6500</v>
      </c>
      <c r="H1322" s="109">
        <v>3.92</v>
      </c>
      <c r="I1322" s="109">
        <v>0</v>
      </c>
      <c r="J1322" s="109">
        <f t="shared" si="20"/>
        <v>6503.92</v>
      </c>
    </row>
    <row r="1323" spans="1:10" s="102" customFormat="1" ht="18" customHeight="1" x14ac:dyDescent="0.2">
      <c r="A1323" s="106" t="s">
        <v>31</v>
      </c>
      <c r="B1323" s="106" t="s">
        <v>13</v>
      </c>
      <c r="C1323" s="107">
        <v>19831</v>
      </c>
      <c r="D1323" s="107">
        <v>42637</v>
      </c>
      <c r="E1323" s="107">
        <v>42646</v>
      </c>
      <c r="F1323" s="108">
        <v>42660</v>
      </c>
      <c r="G1323" s="109">
        <v>77000</v>
      </c>
      <c r="H1323" s="109">
        <v>48.52</v>
      </c>
      <c r="I1323" s="109">
        <v>0</v>
      </c>
      <c r="J1323" s="109">
        <f t="shared" si="20"/>
        <v>77048.52</v>
      </c>
    </row>
    <row r="1324" spans="1:10" s="102" customFormat="1" ht="18" customHeight="1" x14ac:dyDescent="0.2">
      <c r="A1324" s="106" t="s">
        <v>43</v>
      </c>
      <c r="B1324" s="106" t="s">
        <v>13</v>
      </c>
      <c r="C1324" s="107">
        <v>11230</v>
      </c>
      <c r="D1324" s="107">
        <v>43233</v>
      </c>
      <c r="E1324" s="107">
        <v>43256</v>
      </c>
      <c r="F1324" s="108">
        <v>43269</v>
      </c>
      <c r="G1324" s="109">
        <v>5250</v>
      </c>
      <c r="H1324" s="109">
        <v>5.18</v>
      </c>
      <c r="I1324" s="109">
        <v>0</v>
      </c>
      <c r="J1324" s="109">
        <f t="shared" si="20"/>
        <v>5255.18</v>
      </c>
    </row>
    <row r="1325" spans="1:10" s="102" customFormat="1" ht="18" customHeight="1" x14ac:dyDescent="0.2">
      <c r="A1325" s="106" t="s">
        <v>43</v>
      </c>
      <c r="B1325" s="106" t="s">
        <v>17</v>
      </c>
      <c r="C1325" s="107">
        <v>9892</v>
      </c>
      <c r="D1325" s="107">
        <v>41862</v>
      </c>
      <c r="E1325" s="107">
        <v>41876</v>
      </c>
      <c r="F1325" s="108">
        <v>41926</v>
      </c>
      <c r="G1325" s="109">
        <v>4000</v>
      </c>
      <c r="H1325" s="109">
        <v>7.11</v>
      </c>
      <c r="I1325" s="109">
        <v>0</v>
      </c>
      <c r="J1325" s="109">
        <f t="shared" si="20"/>
        <v>4007.11</v>
      </c>
    </row>
    <row r="1326" spans="1:10" s="102" customFormat="1" ht="18" customHeight="1" x14ac:dyDescent="0.2">
      <c r="A1326" s="106" t="s">
        <v>43</v>
      </c>
      <c r="B1326" s="106" t="s">
        <v>13</v>
      </c>
      <c r="C1326" s="107">
        <v>11089</v>
      </c>
      <c r="D1326" s="107">
        <v>42019</v>
      </c>
      <c r="E1326" s="107">
        <v>42026</v>
      </c>
      <c r="F1326" s="108">
        <v>42054</v>
      </c>
      <c r="G1326" s="109">
        <v>6000</v>
      </c>
      <c r="H1326" s="109">
        <v>5.83</v>
      </c>
      <c r="I1326" s="109">
        <v>0</v>
      </c>
      <c r="J1326" s="109">
        <f t="shared" si="20"/>
        <v>6005.83</v>
      </c>
    </row>
    <row r="1327" spans="1:10" s="102" customFormat="1" ht="18" customHeight="1" x14ac:dyDescent="0.2">
      <c r="A1327" s="106" t="s">
        <v>43</v>
      </c>
      <c r="B1327" s="106" t="s">
        <v>13</v>
      </c>
      <c r="C1327" s="107">
        <v>11895</v>
      </c>
      <c r="D1327" s="107">
        <v>42374</v>
      </c>
      <c r="E1327" s="107">
        <v>42398</v>
      </c>
      <c r="F1327" s="108">
        <v>42430</v>
      </c>
      <c r="G1327" s="109">
        <v>7000</v>
      </c>
      <c r="H1327" s="109">
        <v>10.88</v>
      </c>
      <c r="I1327" s="109">
        <v>0</v>
      </c>
      <c r="J1327" s="109">
        <f t="shared" si="20"/>
        <v>7010.88</v>
      </c>
    </row>
    <row r="1328" spans="1:10" s="102" customFormat="1" ht="18" customHeight="1" x14ac:dyDescent="0.2">
      <c r="A1328" s="106" t="s">
        <v>31</v>
      </c>
      <c r="B1328" s="106" t="s">
        <v>17</v>
      </c>
      <c r="C1328" s="107">
        <v>18250</v>
      </c>
      <c r="D1328" s="107">
        <v>41839</v>
      </c>
      <c r="E1328" s="107">
        <v>41842</v>
      </c>
      <c r="F1328" s="108">
        <v>41859</v>
      </c>
      <c r="G1328" s="109">
        <v>41000</v>
      </c>
      <c r="H1328" s="109">
        <v>22.78</v>
      </c>
      <c r="I1328" s="109">
        <v>0</v>
      </c>
      <c r="J1328" s="109">
        <f t="shared" si="20"/>
        <v>41022.78</v>
      </c>
    </row>
    <row r="1329" spans="1:10" s="102" customFormat="1" ht="18" customHeight="1" x14ac:dyDescent="0.2">
      <c r="A1329" s="106" t="s">
        <v>43</v>
      </c>
      <c r="B1329" s="106" t="s">
        <v>13</v>
      </c>
      <c r="C1329" s="107">
        <v>12990</v>
      </c>
      <c r="D1329" s="107">
        <v>43050</v>
      </c>
      <c r="E1329" s="107">
        <v>43053</v>
      </c>
      <c r="F1329" s="108">
        <v>43096</v>
      </c>
      <c r="G1329" s="109">
        <v>11000</v>
      </c>
      <c r="H1329" s="109">
        <v>13.86</v>
      </c>
      <c r="I1329" s="109">
        <v>0</v>
      </c>
      <c r="J1329" s="109">
        <f t="shared" si="20"/>
        <v>11013.86</v>
      </c>
    </row>
    <row r="1330" spans="1:10" s="102" customFormat="1" ht="18" customHeight="1" x14ac:dyDescent="0.2">
      <c r="A1330" s="106" t="s">
        <v>31</v>
      </c>
      <c r="B1330" s="106" t="s">
        <v>17</v>
      </c>
      <c r="C1330" s="107">
        <v>24127</v>
      </c>
      <c r="D1330" s="107">
        <v>43039</v>
      </c>
      <c r="E1330" s="107">
        <v>43052</v>
      </c>
      <c r="F1330" s="108">
        <v>43109</v>
      </c>
      <c r="G1330" s="109">
        <v>18000</v>
      </c>
      <c r="H1330" s="109">
        <v>31.56</v>
      </c>
      <c r="I1330" s="109">
        <v>0</v>
      </c>
      <c r="J1330" s="109">
        <f t="shared" si="20"/>
        <v>18031.560000000001</v>
      </c>
    </row>
    <row r="1331" spans="1:10" s="102" customFormat="1" ht="18" customHeight="1" x14ac:dyDescent="0.2">
      <c r="A1331" s="106" t="s">
        <v>43</v>
      </c>
      <c r="B1331" s="106" t="s">
        <v>13</v>
      </c>
      <c r="C1331" s="107">
        <v>13184</v>
      </c>
      <c r="D1331" s="107">
        <v>42866</v>
      </c>
      <c r="E1331" s="107">
        <v>42886</v>
      </c>
      <c r="F1331" s="108">
        <v>42907</v>
      </c>
      <c r="G1331" s="109">
        <v>14000</v>
      </c>
      <c r="H1331" s="109">
        <v>15.73</v>
      </c>
      <c r="I1331" s="109">
        <v>0</v>
      </c>
      <c r="J1331" s="109">
        <f t="shared" si="20"/>
        <v>14015.73</v>
      </c>
    </row>
    <row r="1332" spans="1:10" s="102" customFormat="1" ht="18" customHeight="1" x14ac:dyDescent="0.2">
      <c r="A1332" s="106" t="s">
        <v>43</v>
      </c>
      <c r="B1332" s="106" t="s">
        <v>13</v>
      </c>
      <c r="C1332" s="107">
        <v>12349</v>
      </c>
      <c r="D1332" s="107">
        <v>42194</v>
      </c>
      <c r="E1332" s="107">
        <v>43215</v>
      </c>
      <c r="F1332" s="108">
        <v>43286</v>
      </c>
      <c r="G1332" s="109">
        <v>5000</v>
      </c>
      <c r="H1332" s="109">
        <v>148.69</v>
      </c>
      <c r="I1332" s="109">
        <v>0</v>
      </c>
      <c r="J1332" s="109">
        <f t="shared" si="20"/>
        <v>5148.6899999999996</v>
      </c>
    </row>
    <row r="1333" spans="1:10" s="102" customFormat="1" ht="18" customHeight="1" x14ac:dyDescent="0.2">
      <c r="A1333" s="106" t="s">
        <v>31</v>
      </c>
      <c r="B1333" s="106" t="s">
        <v>13</v>
      </c>
      <c r="C1333" s="107">
        <v>19802</v>
      </c>
      <c r="D1333" s="107">
        <v>43370</v>
      </c>
      <c r="E1333" s="107">
        <v>43375</v>
      </c>
      <c r="F1333" s="108">
        <v>43383</v>
      </c>
      <c r="G1333" s="109">
        <v>59000</v>
      </c>
      <c r="H1333" s="109">
        <v>21.01</v>
      </c>
      <c r="I1333" s="109">
        <v>0</v>
      </c>
      <c r="J1333" s="109">
        <f t="shared" si="20"/>
        <v>59021.01</v>
      </c>
    </row>
    <row r="1334" spans="1:10" s="102" customFormat="1" ht="18" customHeight="1" x14ac:dyDescent="0.2">
      <c r="A1334" s="106" t="s">
        <v>37</v>
      </c>
      <c r="B1334" s="106" t="s">
        <v>13</v>
      </c>
      <c r="C1334" s="107">
        <v>19802</v>
      </c>
      <c r="D1334" s="107">
        <v>43370</v>
      </c>
      <c r="E1334" s="107">
        <v>43382</v>
      </c>
      <c r="F1334" s="108">
        <v>43383</v>
      </c>
      <c r="G1334" s="109">
        <v>20000</v>
      </c>
      <c r="H1334" s="109">
        <f>3.56+3.56</f>
        <v>7.12</v>
      </c>
      <c r="I1334" s="109">
        <v>0</v>
      </c>
      <c r="J1334" s="109">
        <f t="shared" si="20"/>
        <v>20007.12</v>
      </c>
    </row>
    <row r="1335" spans="1:10" s="102" customFormat="1" ht="18" customHeight="1" x14ac:dyDescent="0.2">
      <c r="A1335" s="106" t="s">
        <v>34</v>
      </c>
      <c r="B1335" s="106" t="s">
        <v>13</v>
      </c>
      <c r="C1335" s="107">
        <v>19802</v>
      </c>
      <c r="D1335" s="107">
        <v>43370</v>
      </c>
      <c r="E1335" s="107">
        <v>43375</v>
      </c>
      <c r="F1335" s="108">
        <v>43383</v>
      </c>
      <c r="G1335" s="109">
        <v>59000</v>
      </c>
      <c r="H1335" s="109">
        <v>21.01</v>
      </c>
      <c r="I1335" s="109">
        <v>0</v>
      </c>
      <c r="J1335" s="109">
        <f t="shared" si="20"/>
        <v>59021.01</v>
      </c>
    </row>
    <row r="1336" spans="1:10" s="102" customFormat="1" ht="18" customHeight="1" x14ac:dyDescent="0.2">
      <c r="A1336" s="106" t="s">
        <v>43</v>
      </c>
      <c r="B1336" s="106" t="s">
        <v>13</v>
      </c>
      <c r="C1336" s="107">
        <v>15773</v>
      </c>
      <c r="D1336" s="107">
        <v>41950</v>
      </c>
      <c r="E1336" s="107">
        <v>41956</v>
      </c>
      <c r="F1336" s="108">
        <v>41974</v>
      </c>
      <c r="G1336" s="109">
        <v>12500</v>
      </c>
      <c r="H1336" s="109">
        <v>8.33</v>
      </c>
      <c r="I1336" s="109">
        <v>0</v>
      </c>
      <c r="J1336" s="109">
        <f t="shared" si="20"/>
        <v>12508.33</v>
      </c>
    </row>
    <row r="1337" spans="1:10" s="102" customFormat="1" ht="18" customHeight="1" x14ac:dyDescent="0.2">
      <c r="A1337" s="106" t="s">
        <v>43</v>
      </c>
      <c r="B1337" s="106" t="s">
        <v>17</v>
      </c>
      <c r="C1337" s="107">
        <v>11113</v>
      </c>
      <c r="D1337" s="107">
        <v>41914</v>
      </c>
      <c r="E1337" s="107">
        <v>41955</v>
      </c>
      <c r="F1337" s="108">
        <v>42082</v>
      </c>
      <c r="G1337" s="109">
        <v>3500</v>
      </c>
      <c r="H1337" s="109">
        <v>16.329999999999998</v>
      </c>
      <c r="I1337" s="109">
        <v>0</v>
      </c>
      <c r="J1337" s="109">
        <f t="shared" si="20"/>
        <v>3516.33</v>
      </c>
    </row>
    <row r="1338" spans="1:10" s="102" customFormat="1" ht="18" customHeight="1" x14ac:dyDescent="0.2">
      <c r="A1338" s="106" t="s">
        <v>43</v>
      </c>
      <c r="B1338" s="106" t="s">
        <v>17</v>
      </c>
      <c r="C1338" s="107">
        <v>8110</v>
      </c>
      <c r="D1338" s="107">
        <v>42575</v>
      </c>
      <c r="E1338" s="107">
        <v>42580</v>
      </c>
      <c r="F1338" s="108">
        <v>42599</v>
      </c>
      <c r="G1338" s="109">
        <v>6750</v>
      </c>
      <c r="H1338" s="109">
        <v>4.4400000000000004</v>
      </c>
      <c r="I1338" s="109">
        <v>0</v>
      </c>
      <c r="J1338" s="109">
        <f t="shared" si="20"/>
        <v>6754.44</v>
      </c>
    </row>
    <row r="1339" spans="1:10" s="102" customFormat="1" ht="18" customHeight="1" x14ac:dyDescent="0.2">
      <c r="A1339" s="106" t="s">
        <v>43</v>
      </c>
      <c r="B1339" s="106" t="s">
        <v>17</v>
      </c>
      <c r="C1339" s="107">
        <v>15123</v>
      </c>
      <c r="D1339" s="107">
        <v>43453</v>
      </c>
      <c r="E1339" s="107">
        <v>43475</v>
      </c>
      <c r="F1339" s="108">
        <v>43486</v>
      </c>
      <c r="G1339" s="109">
        <v>24000</v>
      </c>
      <c r="H1339" s="109">
        <v>21.7</v>
      </c>
      <c r="I1339" s="109">
        <v>0</v>
      </c>
      <c r="J1339" s="109">
        <f t="shared" si="20"/>
        <v>24021.7</v>
      </c>
    </row>
    <row r="1340" spans="1:10" s="102" customFormat="1" ht="18" customHeight="1" x14ac:dyDescent="0.2">
      <c r="A1340" s="106" t="s">
        <v>43</v>
      </c>
      <c r="B1340" s="106" t="s">
        <v>13</v>
      </c>
      <c r="C1340" s="107">
        <v>10942</v>
      </c>
      <c r="D1340" s="107">
        <v>43309</v>
      </c>
      <c r="E1340" s="107">
        <v>43320</v>
      </c>
      <c r="F1340" s="108">
        <v>43395</v>
      </c>
      <c r="G1340" s="109">
        <v>8500</v>
      </c>
      <c r="H1340" s="109">
        <v>20.03</v>
      </c>
      <c r="I1340" s="109">
        <v>0</v>
      </c>
      <c r="J1340" s="109">
        <f t="shared" si="20"/>
        <v>8520.0300000000007</v>
      </c>
    </row>
    <row r="1341" spans="1:10" s="102" customFormat="1" ht="18" customHeight="1" x14ac:dyDescent="0.2">
      <c r="A1341" s="106" t="s">
        <v>43</v>
      </c>
      <c r="B1341" s="106" t="s">
        <v>17</v>
      </c>
      <c r="C1341" s="107">
        <v>11567</v>
      </c>
      <c r="D1341" s="107">
        <v>42197</v>
      </c>
      <c r="E1341" s="107">
        <v>42212</v>
      </c>
      <c r="F1341" s="108">
        <v>42236</v>
      </c>
      <c r="G1341" s="109">
        <v>10750</v>
      </c>
      <c r="H1341" s="109">
        <v>11.64</v>
      </c>
      <c r="I1341" s="109">
        <v>0</v>
      </c>
      <c r="J1341" s="109">
        <f t="shared" si="20"/>
        <v>10761.64</v>
      </c>
    </row>
    <row r="1342" spans="1:10" s="102" customFormat="1" ht="18" customHeight="1" x14ac:dyDescent="0.2">
      <c r="A1342" s="106" t="s">
        <v>43</v>
      </c>
      <c r="B1342" s="106" t="s">
        <v>13</v>
      </c>
      <c r="C1342" s="107">
        <v>21727</v>
      </c>
      <c r="D1342" s="107">
        <v>43258</v>
      </c>
      <c r="E1342" s="107">
        <v>43266</v>
      </c>
      <c r="F1342" s="108">
        <v>43287</v>
      </c>
      <c r="G1342" s="109">
        <v>74000</v>
      </c>
      <c r="H1342" s="109">
        <v>58.8</v>
      </c>
      <c r="I1342" s="109">
        <v>0</v>
      </c>
      <c r="J1342" s="109">
        <f t="shared" si="20"/>
        <v>74058.8</v>
      </c>
    </row>
    <row r="1343" spans="1:10" s="102" customFormat="1" ht="18" customHeight="1" x14ac:dyDescent="0.2">
      <c r="A1343" s="106" t="s">
        <v>35</v>
      </c>
      <c r="B1343" s="106" t="s">
        <v>13</v>
      </c>
      <c r="C1343" s="107">
        <v>21727</v>
      </c>
      <c r="D1343" s="107">
        <v>43258</v>
      </c>
      <c r="E1343" s="107">
        <v>43266</v>
      </c>
      <c r="F1343" s="108">
        <v>43287</v>
      </c>
      <c r="G1343" s="109">
        <v>74000</v>
      </c>
      <c r="H1343" s="109">
        <v>58.8</v>
      </c>
      <c r="I1343" s="109">
        <v>0</v>
      </c>
      <c r="J1343" s="109">
        <f t="shared" si="20"/>
        <v>74058.8</v>
      </c>
    </row>
    <row r="1344" spans="1:10" s="102" customFormat="1" ht="18" customHeight="1" x14ac:dyDescent="0.2">
      <c r="A1344" s="106" t="s">
        <v>39</v>
      </c>
      <c r="B1344" s="106" t="s">
        <v>13</v>
      </c>
      <c r="C1344" s="107">
        <v>21727</v>
      </c>
      <c r="D1344" s="107">
        <v>43258</v>
      </c>
      <c r="E1344" s="107">
        <v>43266</v>
      </c>
      <c r="F1344" s="108">
        <v>43287</v>
      </c>
      <c r="G1344" s="109">
        <v>74000</v>
      </c>
      <c r="H1344" s="109">
        <v>58.8</v>
      </c>
      <c r="I1344" s="109">
        <v>0</v>
      </c>
      <c r="J1344" s="109">
        <f t="shared" si="20"/>
        <v>74058.8</v>
      </c>
    </row>
    <row r="1345" spans="1:10" s="102" customFormat="1" ht="18" customHeight="1" x14ac:dyDescent="0.2">
      <c r="A1345" s="106" t="s">
        <v>43</v>
      </c>
      <c r="B1345" s="106" t="s">
        <v>13</v>
      </c>
      <c r="C1345" s="107">
        <v>17224</v>
      </c>
      <c r="D1345" s="107">
        <v>41920</v>
      </c>
      <c r="E1345" s="107">
        <v>41928</v>
      </c>
      <c r="F1345" s="108">
        <v>41946</v>
      </c>
      <c r="G1345" s="109">
        <v>15750</v>
      </c>
      <c r="H1345" s="109">
        <v>11.38</v>
      </c>
      <c r="I1345" s="109">
        <v>0</v>
      </c>
      <c r="J1345" s="109">
        <f t="shared" si="20"/>
        <v>15761.38</v>
      </c>
    </row>
    <row r="1346" spans="1:10" s="102" customFormat="1" ht="18" customHeight="1" x14ac:dyDescent="0.2">
      <c r="A1346" s="106" t="s">
        <v>31</v>
      </c>
      <c r="B1346" s="106" t="s">
        <v>17</v>
      </c>
      <c r="C1346" s="107">
        <v>22702</v>
      </c>
      <c r="D1346" s="107">
        <v>41904</v>
      </c>
      <c r="E1346" s="107">
        <v>41907</v>
      </c>
      <c r="F1346" s="108">
        <v>41919</v>
      </c>
      <c r="G1346" s="109">
        <v>37000</v>
      </c>
      <c r="H1346" s="109">
        <v>15.42</v>
      </c>
      <c r="I1346" s="109">
        <v>0</v>
      </c>
      <c r="J1346" s="109">
        <f t="shared" si="20"/>
        <v>37015.42</v>
      </c>
    </row>
    <row r="1347" spans="1:10" s="102" customFormat="1" ht="18" customHeight="1" x14ac:dyDescent="0.2">
      <c r="A1347" s="106" t="s">
        <v>43</v>
      </c>
      <c r="B1347" s="106" t="s">
        <v>13</v>
      </c>
      <c r="C1347" s="107">
        <v>11021</v>
      </c>
      <c r="D1347" s="107">
        <v>43434</v>
      </c>
      <c r="E1347" s="107">
        <v>43440</v>
      </c>
      <c r="F1347" s="108">
        <v>43460</v>
      </c>
      <c r="G1347" s="109">
        <v>7750</v>
      </c>
      <c r="H1347" s="109">
        <v>5.52</v>
      </c>
      <c r="I1347" s="109">
        <v>0</v>
      </c>
      <c r="J1347" s="109">
        <f t="shared" si="20"/>
        <v>7755.52</v>
      </c>
    </row>
    <row r="1348" spans="1:10" s="102" customFormat="1" ht="18" customHeight="1" x14ac:dyDescent="0.2">
      <c r="A1348" s="106" t="s">
        <v>43</v>
      </c>
      <c r="B1348" s="106" t="s">
        <v>13</v>
      </c>
      <c r="C1348" s="107">
        <v>10574</v>
      </c>
      <c r="D1348" s="107">
        <v>43230</v>
      </c>
      <c r="E1348" s="107">
        <v>43256</v>
      </c>
      <c r="F1348" s="108">
        <v>43279</v>
      </c>
      <c r="G1348" s="109">
        <v>11000</v>
      </c>
      <c r="H1348" s="109">
        <v>14.77</v>
      </c>
      <c r="I1348" s="109">
        <v>0</v>
      </c>
      <c r="J1348" s="109">
        <f t="shared" si="20"/>
        <v>11014.77</v>
      </c>
    </row>
    <row r="1349" spans="1:10" s="102" customFormat="1" ht="18" customHeight="1" x14ac:dyDescent="0.2">
      <c r="A1349" s="106" t="s">
        <v>43</v>
      </c>
      <c r="B1349" s="106" t="s">
        <v>17</v>
      </c>
      <c r="C1349" s="107">
        <v>16087</v>
      </c>
      <c r="D1349" s="107">
        <v>42326</v>
      </c>
      <c r="E1349" s="107">
        <v>42333</v>
      </c>
      <c r="F1349" s="108">
        <v>42352</v>
      </c>
      <c r="G1349" s="109">
        <v>8250</v>
      </c>
      <c r="H1349" s="109">
        <v>5.96</v>
      </c>
      <c r="I1349" s="109">
        <v>0</v>
      </c>
      <c r="J1349" s="109">
        <f t="shared" si="20"/>
        <v>8255.9599999999991</v>
      </c>
    </row>
    <row r="1350" spans="1:10" s="102" customFormat="1" ht="18" customHeight="1" x14ac:dyDescent="0.2">
      <c r="A1350" s="106" t="s">
        <v>43</v>
      </c>
      <c r="B1350" s="106" t="s">
        <v>17</v>
      </c>
      <c r="C1350" s="107">
        <v>21963</v>
      </c>
      <c r="D1350" s="107">
        <v>43272</v>
      </c>
      <c r="E1350" s="107">
        <v>43276</v>
      </c>
      <c r="F1350" s="108">
        <v>43290</v>
      </c>
      <c r="G1350" s="109">
        <v>68000</v>
      </c>
      <c r="H1350" s="109">
        <v>33.53</v>
      </c>
      <c r="I1350" s="109">
        <v>0</v>
      </c>
      <c r="J1350" s="109">
        <f t="shared" ref="J1350:J1413" si="21">+G1350+H1350+I1350</f>
        <v>68033.53</v>
      </c>
    </row>
    <row r="1351" spans="1:10" s="102" customFormat="1" ht="18" customHeight="1" x14ac:dyDescent="0.2">
      <c r="A1351" s="106" t="s">
        <v>43</v>
      </c>
      <c r="B1351" s="106" t="s">
        <v>17</v>
      </c>
      <c r="C1351" s="107">
        <v>12245</v>
      </c>
      <c r="D1351" s="107">
        <v>42529</v>
      </c>
      <c r="E1351" s="107">
        <v>42542</v>
      </c>
      <c r="F1351" s="108">
        <v>42569</v>
      </c>
      <c r="G1351" s="109">
        <v>6750</v>
      </c>
      <c r="H1351" s="109">
        <v>7.4</v>
      </c>
      <c r="I1351" s="109">
        <v>0</v>
      </c>
      <c r="J1351" s="109">
        <f t="shared" si="21"/>
        <v>6757.4</v>
      </c>
    </row>
    <row r="1352" spans="1:10" s="102" customFormat="1" ht="18" customHeight="1" x14ac:dyDescent="0.2">
      <c r="A1352" s="106" t="s">
        <v>43</v>
      </c>
      <c r="B1352" s="106" t="s">
        <v>13</v>
      </c>
      <c r="C1352" s="107">
        <v>13083</v>
      </c>
      <c r="D1352" s="107">
        <v>43115</v>
      </c>
      <c r="E1352" s="107">
        <v>43118</v>
      </c>
      <c r="F1352" s="108">
        <v>43126</v>
      </c>
      <c r="G1352" s="109">
        <v>10500</v>
      </c>
      <c r="H1352" s="109">
        <v>3.16</v>
      </c>
      <c r="I1352" s="109">
        <v>0</v>
      </c>
      <c r="J1352" s="109">
        <f t="shared" si="21"/>
        <v>10503.16</v>
      </c>
    </row>
    <row r="1353" spans="1:10" s="102" customFormat="1" ht="18" customHeight="1" x14ac:dyDescent="0.2">
      <c r="A1353" s="106" t="s">
        <v>43</v>
      </c>
      <c r="B1353" s="106" t="s">
        <v>13</v>
      </c>
      <c r="C1353" s="107">
        <v>12857</v>
      </c>
      <c r="D1353" s="107">
        <v>43381</v>
      </c>
      <c r="E1353" s="107">
        <v>43411</v>
      </c>
      <c r="F1353" s="108">
        <v>43431</v>
      </c>
      <c r="G1353" s="109">
        <v>13500</v>
      </c>
      <c r="H1353" s="109">
        <v>18.489999999999998</v>
      </c>
      <c r="I1353" s="109">
        <v>0</v>
      </c>
      <c r="J1353" s="109">
        <f t="shared" si="21"/>
        <v>13518.49</v>
      </c>
    </row>
    <row r="1354" spans="1:10" s="102" customFormat="1" ht="18" customHeight="1" x14ac:dyDescent="0.2">
      <c r="A1354" s="106" t="s">
        <v>43</v>
      </c>
      <c r="B1354" s="106" t="s">
        <v>13</v>
      </c>
      <c r="C1354" s="107">
        <v>12062</v>
      </c>
      <c r="D1354" s="107">
        <v>41781</v>
      </c>
      <c r="E1354" s="107">
        <v>41795</v>
      </c>
      <c r="F1354" s="108">
        <v>41820</v>
      </c>
      <c r="G1354" s="109">
        <v>8250</v>
      </c>
      <c r="H1354" s="109">
        <v>8.94</v>
      </c>
      <c r="I1354" s="109">
        <v>0</v>
      </c>
      <c r="J1354" s="109">
        <f t="shared" si="21"/>
        <v>8258.94</v>
      </c>
    </row>
    <row r="1355" spans="1:10" s="102" customFormat="1" ht="18" customHeight="1" x14ac:dyDescent="0.2">
      <c r="A1355" s="106" t="s">
        <v>37</v>
      </c>
      <c r="B1355" s="106" t="s">
        <v>13</v>
      </c>
      <c r="C1355" s="107">
        <v>21129</v>
      </c>
      <c r="D1355" s="107">
        <v>41855</v>
      </c>
      <c r="E1355" s="107">
        <v>41884</v>
      </c>
      <c r="F1355" s="108">
        <v>41885</v>
      </c>
      <c r="G1355" s="109">
        <v>10000</v>
      </c>
      <c r="H1355" s="109">
        <v>8.33</v>
      </c>
      <c r="I1355" s="109">
        <v>0</v>
      </c>
      <c r="J1355" s="109">
        <f t="shared" si="21"/>
        <v>10008.33</v>
      </c>
    </row>
    <row r="1356" spans="1:10" s="102" customFormat="1" ht="18" customHeight="1" x14ac:dyDescent="0.2">
      <c r="A1356" s="106" t="s">
        <v>43</v>
      </c>
      <c r="B1356" s="106" t="s">
        <v>17</v>
      </c>
      <c r="C1356" s="107">
        <v>11320</v>
      </c>
      <c r="D1356" s="107">
        <v>42904</v>
      </c>
      <c r="E1356" s="107">
        <v>42907</v>
      </c>
      <c r="F1356" s="108">
        <v>43116</v>
      </c>
      <c r="G1356" s="109">
        <v>20000</v>
      </c>
      <c r="H1356" s="109">
        <v>116.16</v>
      </c>
      <c r="I1356" s="109">
        <v>0</v>
      </c>
      <c r="J1356" s="109">
        <f t="shared" si="21"/>
        <v>20116.16</v>
      </c>
    </row>
    <row r="1357" spans="1:10" s="102" customFormat="1" ht="18" customHeight="1" x14ac:dyDescent="0.2">
      <c r="A1357" s="106" t="s">
        <v>31</v>
      </c>
      <c r="B1357" s="106" t="s">
        <v>17</v>
      </c>
      <c r="C1357" s="107">
        <v>19846</v>
      </c>
      <c r="D1357" s="107">
        <v>42401</v>
      </c>
      <c r="E1357" s="107">
        <v>42409</v>
      </c>
      <c r="F1357" s="108">
        <v>42432</v>
      </c>
      <c r="G1357" s="109">
        <v>22000</v>
      </c>
      <c r="H1357" s="109">
        <v>18.940000000000001</v>
      </c>
      <c r="I1357" s="109">
        <v>0</v>
      </c>
      <c r="J1357" s="109">
        <f t="shared" si="21"/>
        <v>22018.94</v>
      </c>
    </row>
    <row r="1358" spans="1:10" s="102" customFormat="1" ht="18" customHeight="1" x14ac:dyDescent="0.2">
      <c r="A1358" s="106" t="s">
        <v>36</v>
      </c>
      <c r="B1358" s="106" t="s">
        <v>17</v>
      </c>
      <c r="C1358" s="107">
        <v>19846</v>
      </c>
      <c r="D1358" s="107">
        <v>42401</v>
      </c>
      <c r="E1358" s="107">
        <v>42409</v>
      </c>
      <c r="F1358" s="108">
        <v>42437</v>
      </c>
      <c r="G1358" s="109">
        <v>22000</v>
      </c>
      <c r="H1358" s="109">
        <v>22</v>
      </c>
      <c r="I1358" s="109">
        <v>0</v>
      </c>
      <c r="J1358" s="109">
        <f t="shared" si="21"/>
        <v>22022</v>
      </c>
    </row>
    <row r="1359" spans="1:10" s="102" customFormat="1" ht="18" customHeight="1" x14ac:dyDescent="0.2">
      <c r="A1359" s="106" t="s">
        <v>33</v>
      </c>
      <c r="B1359" s="106" t="s">
        <v>17</v>
      </c>
      <c r="C1359" s="107">
        <v>19846</v>
      </c>
      <c r="D1359" s="107">
        <v>42401</v>
      </c>
      <c r="E1359" s="107">
        <v>42409</v>
      </c>
      <c r="F1359" s="108">
        <v>42432</v>
      </c>
      <c r="G1359" s="109">
        <v>22000</v>
      </c>
      <c r="H1359" s="109">
        <v>18.940000000000001</v>
      </c>
      <c r="I1359" s="109">
        <v>0</v>
      </c>
      <c r="J1359" s="109">
        <f t="shared" si="21"/>
        <v>22018.94</v>
      </c>
    </row>
    <row r="1360" spans="1:10" s="102" customFormat="1" ht="18" customHeight="1" x14ac:dyDescent="0.2">
      <c r="A1360" s="106" t="s">
        <v>38</v>
      </c>
      <c r="B1360" s="106" t="s">
        <v>17</v>
      </c>
      <c r="C1360" s="107">
        <v>19846</v>
      </c>
      <c r="D1360" s="107">
        <v>42401</v>
      </c>
      <c r="E1360" s="107">
        <v>42409</v>
      </c>
      <c r="F1360" s="108">
        <v>42437</v>
      </c>
      <c r="G1360" s="109">
        <v>22000</v>
      </c>
      <c r="H1360" s="109">
        <v>22</v>
      </c>
      <c r="I1360" s="109">
        <v>0</v>
      </c>
      <c r="J1360" s="109">
        <f t="shared" si="21"/>
        <v>22022</v>
      </c>
    </row>
    <row r="1361" spans="1:10" s="102" customFormat="1" ht="18" customHeight="1" x14ac:dyDescent="0.2">
      <c r="A1361" s="106" t="s">
        <v>43</v>
      </c>
      <c r="B1361" s="106" t="s">
        <v>17</v>
      </c>
      <c r="C1361" s="107">
        <v>11064</v>
      </c>
      <c r="D1361" s="107">
        <v>41895</v>
      </c>
      <c r="E1361" s="107">
        <v>41900</v>
      </c>
      <c r="F1361" s="108">
        <v>41935</v>
      </c>
      <c r="G1361" s="109">
        <v>5000</v>
      </c>
      <c r="H1361" s="109">
        <v>5.55</v>
      </c>
      <c r="I1361" s="109">
        <v>0</v>
      </c>
      <c r="J1361" s="109">
        <f t="shared" si="21"/>
        <v>5005.55</v>
      </c>
    </row>
    <row r="1362" spans="1:10" s="102" customFormat="1" ht="18" customHeight="1" x14ac:dyDescent="0.2">
      <c r="A1362" s="106" t="s">
        <v>43</v>
      </c>
      <c r="B1362" s="106" t="s">
        <v>17</v>
      </c>
      <c r="C1362" s="107">
        <v>7724</v>
      </c>
      <c r="D1362" s="107">
        <v>42615</v>
      </c>
      <c r="E1362" s="107">
        <v>42642</v>
      </c>
      <c r="F1362" s="108">
        <v>42668</v>
      </c>
      <c r="G1362" s="109">
        <v>2750</v>
      </c>
      <c r="H1362" s="109">
        <v>3.99</v>
      </c>
      <c r="I1362" s="109">
        <v>0</v>
      </c>
      <c r="J1362" s="109">
        <f t="shared" si="21"/>
        <v>2753.99</v>
      </c>
    </row>
    <row r="1363" spans="1:10" s="102" customFormat="1" ht="18" customHeight="1" x14ac:dyDescent="0.2">
      <c r="A1363" s="106" t="s">
        <v>43</v>
      </c>
      <c r="B1363" s="106" t="s">
        <v>13</v>
      </c>
      <c r="C1363" s="107">
        <v>12147</v>
      </c>
      <c r="D1363" s="107">
        <v>41900</v>
      </c>
      <c r="E1363" s="107">
        <v>42052</v>
      </c>
      <c r="F1363" s="108">
        <v>42136</v>
      </c>
      <c r="G1363" s="109">
        <v>13500</v>
      </c>
      <c r="H1363" s="109">
        <v>88.5</v>
      </c>
      <c r="I1363" s="109">
        <v>0</v>
      </c>
      <c r="J1363" s="109">
        <f t="shared" si="21"/>
        <v>13588.5</v>
      </c>
    </row>
    <row r="1364" spans="1:10" s="102" customFormat="1" ht="18" customHeight="1" x14ac:dyDescent="0.2">
      <c r="A1364" s="106" t="s">
        <v>43</v>
      </c>
      <c r="B1364" s="106" t="s">
        <v>17</v>
      </c>
      <c r="C1364" s="107">
        <v>16714</v>
      </c>
      <c r="D1364" s="107">
        <v>42397</v>
      </c>
      <c r="E1364" s="107">
        <v>42404</v>
      </c>
      <c r="F1364" s="108">
        <v>42471</v>
      </c>
      <c r="G1364" s="109">
        <v>23500</v>
      </c>
      <c r="H1364" s="109">
        <v>48.3</v>
      </c>
      <c r="I1364" s="109">
        <v>0</v>
      </c>
      <c r="J1364" s="109">
        <f t="shared" si="21"/>
        <v>23548.3</v>
      </c>
    </row>
    <row r="1365" spans="1:10" s="102" customFormat="1" ht="18" customHeight="1" x14ac:dyDescent="0.2">
      <c r="A1365" s="106" t="s">
        <v>43</v>
      </c>
      <c r="B1365" s="106" t="s">
        <v>17</v>
      </c>
      <c r="C1365" s="107">
        <v>6412</v>
      </c>
      <c r="D1365" s="107">
        <v>41754</v>
      </c>
      <c r="E1365" s="107">
        <v>41758</v>
      </c>
      <c r="F1365" s="108">
        <v>41778</v>
      </c>
      <c r="G1365" s="109">
        <v>4500</v>
      </c>
      <c r="H1365" s="109">
        <v>3</v>
      </c>
      <c r="I1365" s="109">
        <v>0</v>
      </c>
      <c r="J1365" s="109">
        <f t="shared" si="21"/>
        <v>4503</v>
      </c>
    </row>
    <row r="1366" spans="1:10" s="102" customFormat="1" ht="18" customHeight="1" x14ac:dyDescent="0.2">
      <c r="A1366" s="106" t="s">
        <v>43</v>
      </c>
      <c r="B1366" s="106" t="s">
        <v>17</v>
      </c>
      <c r="C1366" s="107">
        <v>19968</v>
      </c>
      <c r="D1366" s="107">
        <v>43443</v>
      </c>
      <c r="E1366" s="107">
        <v>43453</v>
      </c>
      <c r="F1366" s="108">
        <v>43616</v>
      </c>
      <c r="G1366" s="109">
        <v>65000</v>
      </c>
      <c r="H1366" s="109">
        <v>308.08</v>
      </c>
      <c r="I1366" s="109">
        <v>0</v>
      </c>
      <c r="J1366" s="109">
        <f t="shared" si="21"/>
        <v>65308.08</v>
      </c>
    </row>
    <row r="1367" spans="1:10" s="102" customFormat="1" ht="18" customHeight="1" x14ac:dyDescent="0.2">
      <c r="A1367" s="106" t="s">
        <v>43</v>
      </c>
      <c r="B1367" s="106" t="s">
        <v>13</v>
      </c>
      <c r="C1367" s="107">
        <v>9785</v>
      </c>
      <c r="D1367" s="107">
        <v>43256</v>
      </c>
      <c r="E1367" s="107">
        <v>43287</v>
      </c>
      <c r="F1367" s="108">
        <v>43299</v>
      </c>
      <c r="G1367" s="109">
        <v>4750</v>
      </c>
      <c r="H1367" s="109">
        <v>5.6</v>
      </c>
      <c r="I1367" s="109">
        <v>0</v>
      </c>
      <c r="J1367" s="109">
        <f t="shared" si="21"/>
        <v>4755.6000000000004</v>
      </c>
    </row>
    <row r="1368" spans="1:10" s="102" customFormat="1" ht="18" customHeight="1" x14ac:dyDescent="0.2">
      <c r="A1368" s="106" t="s">
        <v>43</v>
      </c>
      <c r="B1368" s="106" t="s">
        <v>13</v>
      </c>
      <c r="C1368" s="107">
        <v>12183</v>
      </c>
      <c r="D1368" s="107">
        <v>43297</v>
      </c>
      <c r="E1368" s="107">
        <v>43319</v>
      </c>
      <c r="F1368" s="108">
        <v>43326</v>
      </c>
      <c r="G1368" s="109">
        <v>10750</v>
      </c>
      <c r="H1368" s="109">
        <v>8.5399999999999991</v>
      </c>
      <c r="I1368" s="109">
        <v>0</v>
      </c>
      <c r="J1368" s="109">
        <f t="shared" si="21"/>
        <v>10758.54</v>
      </c>
    </row>
    <row r="1369" spans="1:10" s="102" customFormat="1" ht="18" customHeight="1" x14ac:dyDescent="0.2">
      <c r="A1369" s="106" t="s">
        <v>43</v>
      </c>
      <c r="B1369" s="106" t="s">
        <v>13</v>
      </c>
      <c r="C1369" s="107">
        <v>13052</v>
      </c>
      <c r="D1369" s="107">
        <v>42393</v>
      </c>
      <c r="E1369" s="107">
        <v>42398</v>
      </c>
      <c r="F1369" s="108">
        <v>42417</v>
      </c>
      <c r="G1369" s="109">
        <v>9500</v>
      </c>
      <c r="H1369" s="109">
        <v>6.33</v>
      </c>
      <c r="I1369" s="109">
        <v>0</v>
      </c>
      <c r="J1369" s="109">
        <f t="shared" si="21"/>
        <v>9506.33</v>
      </c>
    </row>
    <row r="1370" spans="1:10" s="102" customFormat="1" ht="18" customHeight="1" x14ac:dyDescent="0.2">
      <c r="A1370" s="106" t="s">
        <v>43</v>
      </c>
      <c r="B1370" s="106" t="s">
        <v>13</v>
      </c>
      <c r="C1370" s="107">
        <v>16221</v>
      </c>
      <c r="D1370" s="107">
        <v>42605</v>
      </c>
      <c r="E1370" s="107">
        <v>42614</v>
      </c>
      <c r="F1370" s="108">
        <v>42635</v>
      </c>
      <c r="G1370" s="109">
        <v>14000</v>
      </c>
      <c r="H1370" s="109">
        <v>11.51</v>
      </c>
      <c r="I1370" s="109">
        <v>0</v>
      </c>
      <c r="J1370" s="109">
        <f t="shared" si="21"/>
        <v>14011.51</v>
      </c>
    </row>
    <row r="1371" spans="1:10" s="102" customFormat="1" ht="18" customHeight="1" x14ac:dyDescent="0.2">
      <c r="A1371" s="106" t="s">
        <v>43</v>
      </c>
      <c r="B1371" s="106" t="s">
        <v>17</v>
      </c>
      <c r="C1371" s="107">
        <v>11362</v>
      </c>
      <c r="D1371" s="107">
        <v>42800</v>
      </c>
      <c r="E1371" s="107">
        <v>42817</v>
      </c>
      <c r="F1371" s="108">
        <v>42835</v>
      </c>
      <c r="G1371" s="109">
        <v>6000</v>
      </c>
      <c r="H1371" s="109">
        <v>5.75</v>
      </c>
      <c r="I1371" s="109">
        <v>0</v>
      </c>
      <c r="J1371" s="109">
        <f t="shared" si="21"/>
        <v>6005.75</v>
      </c>
    </row>
    <row r="1372" spans="1:10" s="102" customFormat="1" ht="18" customHeight="1" x14ac:dyDescent="0.2">
      <c r="A1372" s="106" t="s">
        <v>43</v>
      </c>
      <c r="B1372" s="106" t="s">
        <v>17</v>
      </c>
      <c r="C1372" s="107">
        <v>11910</v>
      </c>
      <c r="D1372" s="107">
        <v>42290</v>
      </c>
      <c r="E1372" s="107">
        <v>42311</v>
      </c>
      <c r="F1372" s="108">
        <v>42327</v>
      </c>
      <c r="G1372" s="109">
        <v>6500</v>
      </c>
      <c r="H1372" s="109">
        <v>6.68</v>
      </c>
      <c r="I1372" s="109">
        <v>0</v>
      </c>
      <c r="J1372" s="109">
        <f t="shared" si="21"/>
        <v>6506.68</v>
      </c>
    </row>
    <row r="1373" spans="1:10" s="102" customFormat="1" ht="18" customHeight="1" x14ac:dyDescent="0.2">
      <c r="A1373" s="106" t="s">
        <v>43</v>
      </c>
      <c r="B1373" s="106" t="s">
        <v>13</v>
      </c>
      <c r="C1373" s="107">
        <v>14203</v>
      </c>
      <c r="D1373" s="107">
        <v>43056</v>
      </c>
      <c r="E1373" s="107">
        <v>43074</v>
      </c>
      <c r="F1373" s="108">
        <v>43090</v>
      </c>
      <c r="G1373" s="109">
        <v>9000</v>
      </c>
      <c r="H1373" s="109">
        <v>8.3800000000000008</v>
      </c>
      <c r="I1373" s="109">
        <v>0</v>
      </c>
      <c r="J1373" s="109">
        <f t="shared" si="21"/>
        <v>9008.3799999999992</v>
      </c>
    </row>
    <row r="1374" spans="1:10" s="102" customFormat="1" ht="18" customHeight="1" x14ac:dyDescent="0.2">
      <c r="A1374" s="106" t="s">
        <v>31</v>
      </c>
      <c r="B1374" s="106" t="s">
        <v>13</v>
      </c>
      <c r="C1374" s="107">
        <v>19840</v>
      </c>
      <c r="D1374" s="107">
        <v>42007</v>
      </c>
      <c r="E1374" s="107">
        <v>42011</v>
      </c>
      <c r="F1374" s="108">
        <v>42047</v>
      </c>
      <c r="G1374" s="109">
        <v>38000</v>
      </c>
      <c r="H1374" s="109">
        <v>42.22</v>
      </c>
      <c r="I1374" s="109">
        <v>0</v>
      </c>
      <c r="J1374" s="109">
        <f t="shared" si="21"/>
        <v>38042.22</v>
      </c>
    </row>
    <row r="1375" spans="1:10" s="102" customFormat="1" ht="18" customHeight="1" x14ac:dyDescent="0.2">
      <c r="A1375" s="106" t="s">
        <v>43</v>
      </c>
      <c r="B1375" s="106" t="s">
        <v>13</v>
      </c>
      <c r="C1375" s="107">
        <v>18411</v>
      </c>
      <c r="D1375" s="107">
        <v>43225</v>
      </c>
      <c r="E1375" s="107">
        <v>43230</v>
      </c>
      <c r="F1375" s="108">
        <v>43244</v>
      </c>
      <c r="G1375" s="109">
        <v>10000</v>
      </c>
      <c r="H1375" s="109">
        <v>5.21</v>
      </c>
      <c r="I1375" s="109">
        <v>0</v>
      </c>
      <c r="J1375" s="109">
        <f t="shared" si="21"/>
        <v>10005.209999999999</v>
      </c>
    </row>
    <row r="1376" spans="1:10" s="102" customFormat="1" ht="18" customHeight="1" x14ac:dyDescent="0.2">
      <c r="A1376" s="106" t="s">
        <v>43</v>
      </c>
      <c r="B1376" s="106" t="s">
        <v>17</v>
      </c>
      <c r="C1376" s="107">
        <v>7618</v>
      </c>
      <c r="D1376" s="107">
        <v>42965</v>
      </c>
      <c r="E1376" s="107">
        <v>42990</v>
      </c>
      <c r="F1376" s="108">
        <v>43013</v>
      </c>
      <c r="G1376" s="109">
        <v>4250</v>
      </c>
      <c r="H1376" s="109">
        <v>5.59</v>
      </c>
      <c r="I1376" s="109">
        <v>0</v>
      </c>
      <c r="J1376" s="109">
        <f t="shared" si="21"/>
        <v>4255.59</v>
      </c>
    </row>
    <row r="1377" spans="1:10" s="102" customFormat="1" ht="18" customHeight="1" x14ac:dyDescent="0.2">
      <c r="A1377" s="106" t="s">
        <v>43</v>
      </c>
      <c r="B1377" s="106" t="s">
        <v>17</v>
      </c>
      <c r="C1377" s="107">
        <v>10288</v>
      </c>
      <c r="D1377" s="107">
        <v>41874</v>
      </c>
      <c r="E1377" s="107">
        <v>41887</v>
      </c>
      <c r="F1377" s="108">
        <v>41911</v>
      </c>
      <c r="G1377" s="109">
        <v>8750</v>
      </c>
      <c r="H1377" s="109">
        <v>9</v>
      </c>
      <c r="I1377" s="109">
        <v>0</v>
      </c>
      <c r="J1377" s="109">
        <f t="shared" si="21"/>
        <v>8759</v>
      </c>
    </row>
    <row r="1378" spans="1:10" s="102" customFormat="1" ht="18" customHeight="1" x14ac:dyDescent="0.2">
      <c r="A1378" s="106" t="s">
        <v>43</v>
      </c>
      <c r="B1378" s="106" t="s">
        <v>17</v>
      </c>
      <c r="C1378" s="107">
        <v>14805</v>
      </c>
      <c r="D1378" s="107">
        <v>41772</v>
      </c>
      <c r="E1378" s="107">
        <v>41775</v>
      </c>
      <c r="F1378" s="108">
        <v>41835</v>
      </c>
      <c r="G1378" s="109">
        <v>8250</v>
      </c>
      <c r="H1378" s="109">
        <v>14.44</v>
      </c>
      <c r="I1378" s="109">
        <v>0</v>
      </c>
      <c r="J1378" s="109">
        <f t="shared" si="21"/>
        <v>8264.44</v>
      </c>
    </row>
    <row r="1379" spans="1:10" s="102" customFormat="1" ht="18" customHeight="1" x14ac:dyDescent="0.2">
      <c r="A1379" s="106" t="s">
        <v>43</v>
      </c>
      <c r="B1379" s="106" t="s">
        <v>17</v>
      </c>
      <c r="C1379" s="107">
        <v>15679</v>
      </c>
      <c r="D1379" s="107">
        <v>42871</v>
      </c>
      <c r="E1379" s="107">
        <v>42877</v>
      </c>
      <c r="F1379" s="108">
        <v>42888</v>
      </c>
      <c r="G1379" s="109">
        <v>7750</v>
      </c>
      <c r="H1379" s="109">
        <v>3.61</v>
      </c>
      <c r="I1379" s="109">
        <v>0</v>
      </c>
      <c r="J1379" s="109">
        <f t="shared" si="21"/>
        <v>7753.61</v>
      </c>
    </row>
    <row r="1380" spans="1:10" s="102" customFormat="1" ht="18" customHeight="1" x14ac:dyDescent="0.2">
      <c r="A1380" s="106" t="s">
        <v>43</v>
      </c>
      <c r="B1380" s="106" t="s">
        <v>13</v>
      </c>
      <c r="C1380" s="107">
        <v>12682</v>
      </c>
      <c r="D1380" s="107">
        <v>42457</v>
      </c>
      <c r="E1380" s="107">
        <v>42466</v>
      </c>
      <c r="F1380" s="108">
        <v>42482</v>
      </c>
      <c r="G1380" s="109">
        <v>9000</v>
      </c>
      <c r="H1380" s="109">
        <v>6.16</v>
      </c>
      <c r="I1380" s="109">
        <v>0</v>
      </c>
      <c r="J1380" s="109">
        <f t="shared" si="21"/>
        <v>9006.16</v>
      </c>
    </row>
    <row r="1381" spans="1:10" s="102" customFormat="1" ht="18" customHeight="1" x14ac:dyDescent="0.2">
      <c r="A1381" s="106" t="s">
        <v>43</v>
      </c>
      <c r="B1381" s="106" t="s">
        <v>17</v>
      </c>
      <c r="C1381" s="107">
        <v>12182</v>
      </c>
      <c r="D1381" s="107">
        <v>42019</v>
      </c>
      <c r="E1381" s="107">
        <v>42026</v>
      </c>
      <c r="F1381" s="108">
        <v>42034</v>
      </c>
      <c r="G1381" s="109">
        <v>9500</v>
      </c>
      <c r="H1381" s="109">
        <v>3.96</v>
      </c>
      <c r="I1381" s="109">
        <v>0</v>
      </c>
      <c r="J1381" s="109">
        <f t="shared" si="21"/>
        <v>9503.9599999999991</v>
      </c>
    </row>
    <row r="1382" spans="1:10" s="102" customFormat="1" ht="18" customHeight="1" x14ac:dyDescent="0.2">
      <c r="A1382" s="106" t="s">
        <v>43</v>
      </c>
      <c r="B1382" s="106" t="s">
        <v>13</v>
      </c>
      <c r="C1382" s="107">
        <v>13354</v>
      </c>
      <c r="D1382" s="107">
        <v>42128</v>
      </c>
      <c r="E1382" s="107">
        <v>42139</v>
      </c>
      <c r="F1382" s="108">
        <v>42156</v>
      </c>
      <c r="G1382" s="109">
        <v>7500</v>
      </c>
      <c r="H1382" s="109">
        <v>5.82</v>
      </c>
      <c r="I1382" s="109">
        <v>0</v>
      </c>
      <c r="J1382" s="109">
        <f t="shared" si="21"/>
        <v>7505.82</v>
      </c>
    </row>
    <row r="1383" spans="1:10" s="102" customFormat="1" ht="18" customHeight="1" x14ac:dyDescent="0.2">
      <c r="A1383" s="106" t="s">
        <v>43</v>
      </c>
      <c r="B1383" s="106" t="s">
        <v>13</v>
      </c>
      <c r="C1383" s="107">
        <v>10446</v>
      </c>
      <c r="D1383" s="107">
        <v>43417</v>
      </c>
      <c r="E1383" s="107">
        <v>43423</v>
      </c>
      <c r="F1383" s="108">
        <v>43434</v>
      </c>
      <c r="G1383" s="109">
        <v>7500</v>
      </c>
      <c r="H1383" s="109">
        <v>3.49</v>
      </c>
      <c r="I1383" s="109">
        <v>0</v>
      </c>
      <c r="J1383" s="109">
        <f t="shared" si="21"/>
        <v>7503.49</v>
      </c>
    </row>
    <row r="1384" spans="1:10" s="102" customFormat="1" ht="18" customHeight="1" x14ac:dyDescent="0.2">
      <c r="A1384" s="106" t="s">
        <v>43</v>
      </c>
      <c r="B1384" s="106" t="s">
        <v>13</v>
      </c>
      <c r="C1384" s="107">
        <v>14726</v>
      </c>
      <c r="D1384" s="107">
        <v>42323</v>
      </c>
      <c r="E1384" s="107">
        <v>42328</v>
      </c>
      <c r="F1384" s="108">
        <v>42394</v>
      </c>
      <c r="G1384" s="109">
        <v>4000</v>
      </c>
      <c r="H1384" s="109">
        <v>7.89</v>
      </c>
      <c r="I1384" s="109">
        <v>0</v>
      </c>
      <c r="J1384" s="109">
        <f t="shared" si="21"/>
        <v>4007.89</v>
      </c>
    </row>
    <row r="1385" spans="1:10" s="102" customFormat="1" ht="18" customHeight="1" x14ac:dyDescent="0.2">
      <c r="A1385" s="106" t="s">
        <v>43</v>
      </c>
      <c r="B1385" s="106" t="s">
        <v>13</v>
      </c>
      <c r="C1385" s="107">
        <v>12441</v>
      </c>
      <c r="D1385" s="107">
        <v>42721</v>
      </c>
      <c r="E1385" s="107">
        <v>42744</v>
      </c>
      <c r="F1385" s="108">
        <v>42754</v>
      </c>
      <c r="G1385" s="109">
        <v>7750</v>
      </c>
      <c r="H1385" s="109">
        <v>7.01</v>
      </c>
      <c r="I1385" s="109">
        <v>0</v>
      </c>
      <c r="J1385" s="109">
        <f t="shared" si="21"/>
        <v>7757.01</v>
      </c>
    </row>
    <row r="1386" spans="1:10" s="102" customFormat="1" ht="18" customHeight="1" x14ac:dyDescent="0.2">
      <c r="A1386" s="106" t="s">
        <v>43</v>
      </c>
      <c r="B1386" s="106" t="s">
        <v>13</v>
      </c>
      <c r="C1386" s="107">
        <v>11296</v>
      </c>
      <c r="D1386" s="107">
        <v>42690</v>
      </c>
      <c r="E1386" s="107">
        <v>42692</v>
      </c>
      <c r="F1386" s="108">
        <v>42703</v>
      </c>
      <c r="G1386" s="109">
        <v>17250</v>
      </c>
      <c r="H1386" s="109">
        <v>6.14</v>
      </c>
      <c r="I1386" s="109">
        <v>0</v>
      </c>
      <c r="J1386" s="109">
        <f t="shared" si="21"/>
        <v>17256.14</v>
      </c>
    </row>
    <row r="1387" spans="1:10" s="102" customFormat="1" ht="18" customHeight="1" x14ac:dyDescent="0.2">
      <c r="A1387" s="106" t="s">
        <v>43</v>
      </c>
      <c r="B1387" s="106" t="s">
        <v>13</v>
      </c>
      <c r="C1387" s="107">
        <v>9591</v>
      </c>
      <c r="D1387" s="107">
        <v>42177</v>
      </c>
      <c r="E1387" s="107">
        <v>42191</v>
      </c>
      <c r="F1387" s="108">
        <v>42213</v>
      </c>
      <c r="G1387" s="109">
        <v>5500</v>
      </c>
      <c r="H1387" s="109">
        <v>5.49</v>
      </c>
      <c r="I1387" s="109">
        <v>0</v>
      </c>
      <c r="J1387" s="109">
        <f t="shared" si="21"/>
        <v>5505.49</v>
      </c>
    </row>
    <row r="1388" spans="1:10" s="102" customFormat="1" ht="18" customHeight="1" x14ac:dyDescent="0.2">
      <c r="A1388" s="106" t="s">
        <v>43</v>
      </c>
      <c r="B1388" s="106" t="s">
        <v>17</v>
      </c>
      <c r="C1388" s="107">
        <v>10331</v>
      </c>
      <c r="D1388" s="107">
        <v>43292</v>
      </c>
      <c r="E1388" s="107">
        <v>43311</v>
      </c>
      <c r="F1388" s="108">
        <v>43369</v>
      </c>
      <c r="G1388" s="109">
        <v>1750</v>
      </c>
      <c r="H1388" s="109">
        <v>2.95</v>
      </c>
      <c r="I1388" s="109">
        <v>0</v>
      </c>
      <c r="J1388" s="109">
        <f t="shared" si="21"/>
        <v>1752.95</v>
      </c>
    </row>
    <row r="1389" spans="1:10" s="102" customFormat="1" ht="18" customHeight="1" x14ac:dyDescent="0.2">
      <c r="A1389" s="106" t="s">
        <v>43</v>
      </c>
      <c r="B1389" s="106" t="s">
        <v>13</v>
      </c>
      <c r="C1389" s="107">
        <v>14005</v>
      </c>
      <c r="D1389" s="107">
        <v>42782</v>
      </c>
      <c r="E1389" s="107">
        <v>42789</v>
      </c>
      <c r="F1389" s="108">
        <v>42801</v>
      </c>
      <c r="G1389" s="109">
        <v>7250</v>
      </c>
      <c r="H1389" s="109">
        <v>3.77</v>
      </c>
      <c r="I1389" s="109">
        <v>0</v>
      </c>
      <c r="J1389" s="109">
        <f t="shared" si="21"/>
        <v>7253.77</v>
      </c>
    </row>
    <row r="1390" spans="1:10" s="102" customFormat="1" ht="18" customHeight="1" x14ac:dyDescent="0.2">
      <c r="A1390" s="106" t="s">
        <v>43</v>
      </c>
      <c r="B1390" s="106" t="s">
        <v>17</v>
      </c>
      <c r="C1390" s="107">
        <v>16833</v>
      </c>
      <c r="D1390" s="107">
        <v>42371</v>
      </c>
      <c r="E1390" s="107">
        <v>42374</v>
      </c>
      <c r="F1390" s="108">
        <v>42394</v>
      </c>
      <c r="G1390" s="109">
        <v>7250</v>
      </c>
      <c r="H1390" s="109">
        <v>4.6399999999999997</v>
      </c>
      <c r="I1390" s="109">
        <v>0</v>
      </c>
      <c r="J1390" s="109">
        <f t="shared" si="21"/>
        <v>7254.64</v>
      </c>
    </row>
    <row r="1391" spans="1:10" s="102" customFormat="1" ht="18" customHeight="1" x14ac:dyDescent="0.2">
      <c r="A1391" s="106" t="s">
        <v>43</v>
      </c>
      <c r="B1391" s="106" t="s">
        <v>13</v>
      </c>
      <c r="C1391" s="107">
        <v>12429</v>
      </c>
      <c r="D1391" s="107">
        <v>42238</v>
      </c>
      <c r="E1391" s="107">
        <v>42243</v>
      </c>
      <c r="F1391" s="108">
        <v>42291</v>
      </c>
      <c r="G1391" s="109">
        <v>7000</v>
      </c>
      <c r="H1391" s="109">
        <v>10.31</v>
      </c>
      <c r="I1391" s="109">
        <v>0</v>
      </c>
      <c r="J1391" s="109">
        <f t="shared" si="21"/>
        <v>7010.31</v>
      </c>
    </row>
    <row r="1392" spans="1:10" s="102" customFormat="1" ht="18" customHeight="1" x14ac:dyDescent="0.2">
      <c r="A1392" s="106" t="s">
        <v>37</v>
      </c>
      <c r="B1392" s="106" t="s">
        <v>13</v>
      </c>
      <c r="C1392" s="107">
        <v>19540</v>
      </c>
      <c r="D1392" s="107">
        <v>41765</v>
      </c>
      <c r="E1392" s="107">
        <v>41778</v>
      </c>
      <c r="F1392" s="108">
        <v>41788</v>
      </c>
      <c r="G1392" s="109">
        <v>20000</v>
      </c>
      <c r="H1392" s="109">
        <f>6.39+6.39</f>
        <v>12.78</v>
      </c>
      <c r="I1392" s="109">
        <v>0</v>
      </c>
      <c r="J1392" s="109">
        <f t="shared" si="21"/>
        <v>20012.78</v>
      </c>
    </row>
    <row r="1393" spans="1:10" s="102" customFormat="1" ht="18" customHeight="1" x14ac:dyDescent="0.2">
      <c r="A1393" s="106" t="s">
        <v>43</v>
      </c>
      <c r="B1393" s="106" t="s">
        <v>17</v>
      </c>
      <c r="C1393" s="107">
        <v>11943</v>
      </c>
      <c r="D1393" s="107">
        <v>42192</v>
      </c>
      <c r="E1393" s="107">
        <v>42200</v>
      </c>
      <c r="F1393" s="108">
        <v>42212</v>
      </c>
      <c r="G1393" s="109">
        <v>9000</v>
      </c>
      <c r="H1393" s="109">
        <v>5</v>
      </c>
      <c r="I1393" s="109">
        <v>0</v>
      </c>
      <c r="J1393" s="109">
        <f t="shared" si="21"/>
        <v>9005</v>
      </c>
    </row>
    <row r="1394" spans="1:10" s="102" customFormat="1" ht="18" customHeight="1" x14ac:dyDescent="0.2">
      <c r="A1394" s="106" t="s">
        <v>43</v>
      </c>
      <c r="B1394" s="106" t="s">
        <v>13</v>
      </c>
      <c r="C1394" s="107">
        <v>10481</v>
      </c>
      <c r="D1394" s="107">
        <v>41858</v>
      </c>
      <c r="E1394" s="107">
        <v>41871</v>
      </c>
      <c r="F1394" s="108">
        <v>41880</v>
      </c>
      <c r="G1394" s="109">
        <v>20000</v>
      </c>
      <c r="H1394" s="109">
        <v>12.22</v>
      </c>
      <c r="I1394" s="109">
        <v>0</v>
      </c>
      <c r="J1394" s="109">
        <f t="shared" si="21"/>
        <v>20012.22</v>
      </c>
    </row>
    <row r="1395" spans="1:10" s="102" customFormat="1" ht="18" customHeight="1" x14ac:dyDescent="0.2">
      <c r="A1395" s="106" t="s">
        <v>37</v>
      </c>
      <c r="B1395" s="106" t="s">
        <v>13</v>
      </c>
      <c r="C1395" s="107">
        <v>22041</v>
      </c>
      <c r="D1395" s="107">
        <v>41979</v>
      </c>
      <c r="E1395" s="107">
        <v>42002</v>
      </c>
      <c r="F1395" s="108">
        <v>42002</v>
      </c>
      <c r="G1395" s="109">
        <v>10000</v>
      </c>
      <c r="H1395" s="109">
        <v>6.39</v>
      </c>
      <c r="I1395" s="109">
        <v>0</v>
      </c>
      <c r="J1395" s="109">
        <f t="shared" si="21"/>
        <v>10006.39</v>
      </c>
    </row>
    <row r="1396" spans="1:10" s="102" customFormat="1" ht="18" customHeight="1" x14ac:dyDescent="0.2">
      <c r="A1396" s="106" t="s">
        <v>43</v>
      </c>
      <c r="B1396" s="106" t="s">
        <v>13</v>
      </c>
      <c r="C1396" s="107">
        <v>13174</v>
      </c>
      <c r="D1396" s="107">
        <v>43120</v>
      </c>
      <c r="E1396" s="107">
        <v>43138</v>
      </c>
      <c r="F1396" s="108">
        <v>43160</v>
      </c>
      <c r="G1396" s="109">
        <v>14000</v>
      </c>
      <c r="H1396" s="109">
        <v>15.34</v>
      </c>
      <c r="I1396" s="109">
        <v>0</v>
      </c>
      <c r="J1396" s="109">
        <f t="shared" si="21"/>
        <v>14015.34</v>
      </c>
    </row>
    <row r="1397" spans="1:10" s="102" customFormat="1" ht="18" customHeight="1" x14ac:dyDescent="0.2">
      <c r="A1397" s="106" t="s">
        <v>43</v>
      </c>
      <c r="B1397" s="106" t="s">
        <v>13</v>
      </c>
      <c r="C1397" s="107">
        <v>12254</v>
      </c>
      <c r="D1397" s="107">
        <v>42211</v>
      </c>
      <c r="E1397" s="107">
        <v>42219</v>
      </c>
      <c r="F1397" s="108">
        <v>42236</v>
      </c>
      <c r="G1397" s="109">
        <v>10750</v>
      </c>
      <c r="H1397" s="109">
        <v>7.47</v>
      </c>
      <c r="I1397" s="109">
        <v>0</v>
      </c>
      <c r="J1397" s="109">
        <f t="shared" si="21"/>
        <v>10757.47</v>
      </c>
    </row>
    <row r="1398" spans="1:10" s="102" customFormat="1" ht="18" customHeight="1" x14ac:dyDescent="0.2">
      <c r="A1398" s="106" t="s">
        <v>43</v>
      </c>
      <c r="B1398" s="106" t="s">
        <v>13</v>
      </c>
      <c r="C1398" s="107">
        <v>12632</v>
      </c>
      <c r="D1398" s="107">
        <v>42977</v>
      </c>
      <c r="E1398" s="107">
        <v>42990</v>
      </c>
      <c r="F1398" s="108">
        <v>43031</v>
      </c>
      <c r="G1398" s="109">
        <v>6750</v>
      </c>
      <c r="H1398" s="109">
        <v>9.99</v>
      </c>
      <c r="I1398" s="109">
        <v>0</v>
      </c>
      <c r="J1398" s="109">
        <f t="shared" si="21"/>
        <v>6759.99</v>
      </c>
    </row>
    <row r="1399" spans="1:10" s="102" customFormat="1" ht="18" customHeight="1" x14ac:dyDescent="0.2">
      <c r="A1399" s="106" t="s">
        <v>43</v>
      </c>
      <c r="B1399" s="106" t="s">
        <v>17</v>
      </c>
      <c r="C1399" s="107">
        <v>10146</v>
      </c>
      <c r="D1399" s="107">
        <v>42385</v>
      </c>
      <c r="E1399" s="107">
        <v>42396</v>
      </c>
      <c r="F1399" s="108">
        <v>42417</v>
      </c>
      <c r="G1399" s="109">
        <v>8250</v>
      </c>
      <c r="H1399" s="109">
        <v>7.34</v>
      </c>
      <c r="I1399" s="109">
        <v>0</v>
      </c>
      <c r="J1399" s="109">
        <f t="shared" si="21"/>
        <v>8257.34</v>
      </c>
    </row>
    <row r="1400" spans="1:10" s="102" customFormat="1" ht="18" customHeight="1" x14ac:dyDescent="0.2">
      <c r="A1400" s="106" t="s">
        <v>43</v>
      </c>
      <c r="B1400" s="106" t="s">
        <v>17</v>
      </c>
      <c r="C1400" s="107">
        <v>14616</v>
      </c>
      <c r="D1400" s="107">
        <v>42789</v>
      </c>
      <c r="E1400" s="107">
        <v>42800</v>
      </c>
      <c r="F1400" s="108">
        <v>42810</v>
      </c>
      <c r="G1400" s="109">
        <v>2750</v>
      </c>
      <c r="H1400" s="109">
        <v>1.58</v>
      </c>
      <c r="I1400" s="109">
        <v>0</v>
      </c>
      <c r="J1400" s="109">
        <f t="shared" si="21"/>
        <v>2751.58</v>
      </c>
    </row>
    <row r="1401" spans="1:10" s="102" customFormat="1" ht="18" customHeight="1" x14ac:dyDescent="0.2">
      <c r="A1401" s="106" t="s">
        <v>43</v>
      </c>
      <c r="B1401" s="106" t="s">
        <v>13</v>
      </c>
      <c r="C1401" s="107">
        <v>15539</v>
      </c>
      <c r="D1401" s="107">
        <v>41999</v>
      </c>
      <c r="E1401" s="107">
        <v>42003</v>
      </c>
      <c r="F1401" s="108">
        <v>42039</v>
      </c>
      <c r="G1401" s="109">
        <v>12250</v>
      </c>
      <c r="H1401" s="109">
        <v>13.61</v>
      </c>
      <c r="I1401" s="109">
        <v>0</v>
      </c>
      <c r="J1401" s="109">
        <f t="shared" si="21"/>
        <v>12263.61</v>
      </c>
    </row>
    <row r="1402" spans="1:10" s="102" customFormat="1" ht="18" customHeight="1" x14ac:dyDescent="0.2">
      <c r="A1402" s="106" t="s">
        <v>43</v>
      </c>
      <c r="B1402" s="106" t="s">
        <v>13</v>
      </c>
      <c r="C1402" s="107">
        <v>11424</v>
      </c>
      <c r="D1402" s="107">
        <v>42156</v>
      </c>
      <c r="E1402" s="107">
        <v>42171</v>
      </c>
      <c r="F1402" s="108">
        <v>42177</v>
      </c>
      <c r="G1402" s="109">
        <v>8500</v>
      </c>
      <c r="H1402" s="109">
        <v>4.96</v>
      </c>
      <c r="I1402" s="109">
        <v>0</v>
      </c>
      <c r="J1402" s="109">
        <f t="shared" si="21"/>
        <v>8504.9599999999991</v>
      </c>
    </row>
    <row r="1403" spans="1:10" s="102" customFormat="1" ht="18" customHeight="1" x14ac:dyDescent="0.2">
      <c r="A1403" s="106" t="s">
        <v>43</v>
      </c>
      <c r="B1403" s="106" t="s">
        <v>13</v>
      </c>
      <c r="C1403" s="107">
        <v>16640</v>
      </c>
      <c r="D1403" s="107">
        <v>42926</v>
      </c>
      <c r="E1403" s="107">
        <v>42929</v>
      </c>
      <c r="F1403" s="108">
        <v>42948</v>
      </c>
      <c r="G1403" s="109">
        <v>14750</v>
      </c>
      <c r="H1403" s="109">
        <v>8.89</v>
      </c>
      <c r="I1403" s="109">
        <v>0</v>
      </c>
      <c r="J1403" s="109">
        <f t="shared" si="21"/>
        <v>14758.89</v>
      </c>
    </row>
    <row r="1404" spans="1:10" s="102" customFormat="1" ht="18" customHeight="1" x14ac:dyDescent="0.2">
      <c r="A1404" s="106" t="s">
        <v>43</v>
      </c>
      <c r="B1404" s="106" t="s">
        <v>17</v>
      </c>
      <c r="C1404" s="107">
        <v>16107</v>
      </c>
      <c r="D1404" s="107">
        <v>42640</v>
      </c>
      <c r="E1404" s="107">
        <v>42643</v>
      </c>
      <c r="F1404" s="108">
        <v>42654</v>
      </c>
      <c r="G1404" s="109">
        <v>17750</v>
      </c>
      <c r="H1404" s="109">
        <v>6.81</v>
      </c>
      <c r="I1404" s="109">
        <v>0</v>
      </c>
      <c r="J1404" s="109">
        <f t="shared" si="21"/>
        <v>17756.810000000001</v>
      </c>
    </row>
    <row r="1405" spans="1:10" s="102" customFormat="1" ht="18" customHeight="1" x14ac:dyDescent="0.2">
      <c r="A1405" s="106" t="s">
        <v>43</v>
      </c>
      <c r="B1405" s="106" t="s">
        <v>13</v>
      </c>
      <c r="C1405" s="107">
        <v>10533</v>
      </c>
      <c r="D1405" s="107">
        <v>42605</v>
      </c>
      <c r="E1405" s="107">
        <v>42614</v>
      </c>
      <c r="F1405" s="108">
        <v>42632</v>
      </c>
      <c r="G1405" s="109">
        <v>5250</v>
      </c>
      <c r="H1405" s="109">
        <v>3.88</v>
      </c>
      <c r="I1405" s="109">
        <v>0</v>
      </c>
      <c r="J1405" s="109">
        <f t="shared" si="21"/>
        <v>5253.88</v>
      </c>
    </row>
    <row r="1406" spans="1:10" s="102" customFormat="1" ht="18" customHeight="1" x14ac:dyDescent="0.2">
      <c r="A1406" s="106" t="s">
        <v>43</v>
      </c>
      <c r="B1406" s="106" t="s">
        <v>17</v>
      </c>
      <c r="C1406" s="107">
        <v>13767</v>
      </c>
      <c r="D1406" s="107">
        <v>42879</v>
      </c>
      <c r="E1406" s="107">
        <v>42887</v>
      </c>
      <c r="F1406" s="108">
        <v>42894</v>
      </c>
      <c r="G1406" s="109">
        <v>8250</v>
      </c>
      <c r="H1406" s="109">
        <v>3.39</v>
      </c>
      <c r="I1406" s="109">
        <v>0</v>
      </c>
      <c r="J1406" s="109">
        <f t="shared" si="21"/>
        <v>8253.39</v>
      </c>
    </row>
    <row r="1407" spans="1:10" s="102" customFormat="1" ht="18" customHeight="1" x14ac:dyDescent="0.2">
      <c r="A1407" s="106" t="s">
        <v>43</v>
      </c>
      <c r="B1407" s="106" t="s">
        <v>17</v>
      </c>
      <c r="C1407" s="107">
        <v>13592</v>
      </c>
      <c r="D1407" s="107">
        <v>42461</v>
      </c>
      <c r="E1407" s="107">
        <v>42492</v>
      </c>
      <c r="F1407" s="108">
        <v>42531</v>
      </c>
      <c r="G1407" s="109">
        <v>9250</v>
      </c>
      <c r="H1407" s="109">
        <v>17.72</v>
      </c>
      <c r="I1407" s="109">
        <v>0</v>
      </c>
      <c r="J1407" s="109">
        <f t="shared" si="21"/>
        <v>9267.7199999999993</v>
      </c>
    </row>
    <row r="1408" spans="1:10" s="102" customFormat="1" ht="18" customHeight="1" x14ac:dyDescent="0.2">
      <c r="A1408" s="106" t="s">
        <v>43</v>
      </c>
      <c r="B1408" s="106" t="s">
        <v>13</v>
      </c>
      <c r="C1408" s="107">
        <v>10712</v>
      </c>
      <c r="D1408" s="107">
        <v>42526</v>
      </c>
      <c r="E1408" s="107">
        <v>42528</v>
      </c>
      <c r="F1408" s="108">
        <v>42556</v>
      </c>
      <c r="G1408" s="109">
        <v>7500</v>
      </c>
      <c r="H1408" s="109">
        <v>6.16</v>
      </c>
      <c r="I1408" s="109">
        <v>0</v>
      </c>
      <c r="J1408" s="109">
        <f t="shared" si="21"/>
        <v>7506.16</v>
      </c>
    </row>
    <row r="1409" spans="1:10" s="102" customFormat="1" ht="18" customHeight="1" x14ac:dyDescent="0.2">
      <c r="A1409" s="106" t="s">
        <v>43</v>
      </c>
      <c r="B1409" s="106" t="s">
        <v>13</v>
      </c>
      <c r="C1409" s="107">
        <v>11763</v>
      </c>
      <c r="D1409" s="107">
        <v>42173</v>
      </c>
      <c r="E1409" s="107">
        <v>42195</v>
      </c>
      <c r="F1409" s="108">
        <v>42213</v>
      </c>
      <c r="G1409" s="109">
        <v>11500</v>
      </c>
      <c r="H1409" s="109">
        <v>12.78</v>
      </c>
      <c r="I1409" s="109">
        <v>0</v>
      </c>
      <c r="J1409" s="109">
        <f t="shared" si="21"/>
        <v>11512.78</v>
      </c>
    </row>
    <row r="1410" spans="1:10" s="102" customFormat="1" ht="18" customHeight="1" x14ac:dyDescent="0.2">
      <c r="A1410" s="106" t="s">
        <v>43</v>
      </c>
      <c r="B1410" s="106" t="s">
        <v>13</v>
      </c>
      <c r="C1410" s="107">
        <v>21348</v>
      </c>
      <c r="D1410" s="107">
        <v>43138</v>
      </c>
      <c r="E1410" s="107">
        <v>43146</v>
      </c>
      <c r="F1410" s="108">
        <v>43160</v>
      </c>
      <c r="G1410" s="109">
        <v>67000</v>
      </c>
      <c r="H1410" s="109">
        <v>40.380000000000003</v>
      </c>
      <c r="I1410" s="109">
        <v>0</v>
      </c>
      <c r="J1410" s="109">
        <f t="shared" si="21"/>
        <v>67040.38</v>
      </c>
    </row>
    <row r="1411" spans="1:10" s="102" customFormat="1" ht="18" customHeight="1" x14ac:dyDescent="0.2">
      <c r="A1411" s="106" t="s">
        <v>35</v>
      </c>
      <c r="B1411" s="106" t="s">
        <v>13</v>
      </c>
      <c r="C1411" s="107">
        <v>21348</v>
      </c>
      <c r="D1411" s="107">
        <v>43138</v>
      </c>
      <c r="E1411" s="107">
        <v>43146</v>
      </c>
      <c r="F1411" s="108">
        <v>43160</v>
      </c>
      <c r="G1411" s="109">
        <v>67000</v>
      </c>
      <c r="H1411" s="109">
        <v>40.380000000000003</v>
      </c>
      <c r="I1411" s="109">
        <v>0</v>
      </c>
      <c r="J1411" s="109">
        <f t="shared" si="21"/>
        <v>67040.38</v>
      </c>
    </row>
    <row r="1412" spans="1:10" s="102" customFormat="1" ht="18" customHeight="1" x14ac:dyDescent="0.2">
      <c r="A1412" s="106" t="s">
        <v>43</v>
      </c>
      <c r="B1412" s="106" t="s">
        <v>17</v>
      </c>
      <c r="C1412" s="107">
        <v>18013</v>
      </c>
      <c r="D1412" s="107">
        <v>42815</v>
      </c>
      <c r="E1412" s="107">
        <v>42832</v>
      </c>
      <c r="F1412" s="108">
        <v>42839</v>
      </c>
      <c r="G1412" s="109">
        <v>9500</v>
      </c>
      <c r="H1412" s="109">
        <v>6.25</v>
      </c>
      <c r="I1412" s="109">
        <v>0</v>
      </c>
      <c r="J1412" s="109">
        <f t="shared" si="21"/>
        <v>9506.25</v>
      </c>
    </row>
    <row r="1413" spans="1:10" s="102" customFormat="1" ht="18" customHeight="1" x14ac:dyDescent="0.2">
      <c r="A1413" s="106" t="s">
        <v>43</v>
      </c>
      <c r="B1413" s="106" t="s">
        <v>17</v>
      </c>
      <c r="C1413" s="107">
        <v>11565</v>
      </c>
      <c r="D1413" s="107">
        <v>43114</v>
      </c>
      <c r="E1413" s="107">
        <v>43118</v>
      </c>
      <c r="F1413" s="108">
        <v>43137</v>
      </c>
      <c r="G1413" s="109">
        <v>9250</v>
      </c>
      <c r="H1413" s="109">
        <v>5.83</v>
      </c>
      <c r="I1413" s="109">
        <v>0</v>
      </c>
      <c r="J1413" s="109">
        <f t="shared" si="21"/>
        <v>9255.83</v>
      </c>
    </row>
    <row r="1414" spans="1:10" s="102" customFormat="1" ht="18" customHeight="1" x14ac:dyDescent="0.2">
      <c r="A1414" s="106" t="s">
        <v>31</v>
      </c>
      <c r="B1414" s="106" t="s">
        <v>17</v>
      </c>
      <c r="C1414" s="107">
        <v>23437</v>
      </c>
      <c r="D1414" s="107">
        <v>42204</v>
      </c>
      <c r="E1414" s="107">
        <v>42212</v>
      </c>
      <c r="F1414" s="108">
        <v>42229</v>
      </c>
      <c r="G1414" s="109">
        <v>25000</v>
      </c>
      <c r="H1414" s="109">
        <v>17.36</v>
      </c>
      <c r="I1414" s="109">
        <v>0</v>
      </c>
      <c r="J1414" s="109">
        <f t="shared" ref="J1414:J1477" si="22">+G1414+H1414+I1414</f>
        <v>25017.360000000001</v>
      </c>
    </row>
    <row r="1415" spans="1:10" s="102" customFormat="1" ht="18" customHeight="1" x14ac:dyDescent="0.2">
      <c r="A1415" s="106" t="s">
        <v>34</v>
      </c>
      <c r="B1415" s="106" t="s">
        <v>17</v>
      </c>
      <c r="C1415" s="107">
        <v>23437</v>
      </c>
      <c r="D1415" s="107">
        <v>42204</v>
      </c>
      <c r="E1415" s="107">
        <v>42212</v>
      </c>
      <c r="F1415" s="108">
        <v>42229</v>
      </c>
      <c r="G1415" s="109">
        <v>25000</v>
      </c>
      <c r="H1415" s="109">
        <v>17.36</v>
      </c>
      <c r="I1415" s="109">
        <v>0</v>
      </c>
      <c r="J1415" s="109">
        <f t="shared" si="22"/>
        <v>25017.360000000001</v>
      </c>
    </row>
    <row r="1416" spans="1:10" s="102" customFormat="1" ht="18" customHeight="1" x14ac:dyDescent="0.2">
      <c r="A1416" s="106" t="s">
        <v>43</v>
      </c>
      <c r="B1416" s="106" t="s">
        <v>17</v>
      </c>
      <c r="C1416" s="107">
        <v>11077</v>
      </c>
      <c r="D1416" s="107">
        <v>41873</v>
      </c>
      <c r="E1416" s="107">
        <v>41886</v>
      </c>
      <c r="F1416" s="108">
        <v>41922</v>
      </c>
      <c r="G1416" s="109">
        <v>3250</v>
      </c>
      <c r="H1416" s="109">
        <v>4.41</v>
      </c>
      <c r="I1416" s="109">
        <v>0</v>
      </c>
      <c r="J1416" s="109">
        <f t="shared" si="22"/>
        <v>3254.41</v>
      </c>
    </row>
    <row r="1417" spans="1:10" s="102" customFormat="1" ht="18" customHeight="1" x14ac:dyDescent="0.2">
      <c r="A1417" s="106" t="s">
        <v>43</v>
      </c>
      <c r="B1417" s="106" t="s">
        <v>13</v>
      </c>
      <c r="C1417" s="107">
        <v>5826</v>
      </c>
      <c r="D1417" s="107">
        <v>42414</v>
      </c>
      <c r="E1417" s="107">
        <v>42417</v>
      </c>
      <c r="F1417" s="108">
        <v>42430</v>
      </c>
      <c r="G1417" s="109">
        <v>4500</v>
      </c>
      <c r="H1417" s="109">
        <v>2</v>
      </c>
      <c r="I1417" s="109">
        <v>0</v>
      </c>
      <c r="J1417" s="109">
        <f t="shared" si="22"/>
        <v>4502</v>
      </c>
    </row>
    <row r="1418" spans="1:10" s="102" customFormat="1" ht="18" customHeight="1" x14ac:dyDescent="0.2">
      <c r="A1418" s="106" t="s">
        <v>31</v>
      </c>
      <c r="B1418" s="106" t="s">
        <v>13</v>
      </c>
      <c r="C1418" s="107">
        <v>20341</v>
      </c>
      <c r="D1418" s="107">
        <v>43226</v>
      </c>
      <c r="E1418" s="107">
        <v>43229</v>
      </c>
      <c r="F1418" s="108">
        <v>43242</v>
      </c>
      <c r="G1418" s="109">
        <v>33000</v>
      </c>
      <c r="H1418" s="109">
        <v>14.47</v>
      </c>
      <c r="I1418" s="109">
        <v>0</v>
      </c>
      <c r="J1418" s="109">
        <f t="shared" si="22"/>
        <v>33014.47</v>
      </c>
    </row>
    <row r="1419" spans="1:10" s="102" customFormat="1" ht="18" customHeight="1" x14ac:dyDescent="0.2">
      <c r="A1419" s="106" t="s">
        <v>33</v>
      </c>
      <c r="B1419" s="106" t="s">
        <v>13</v>
      </c>
      <c r="C1419" s="107">
        <v>20341</v>
      </c>
      <c r="D1419" s="107">
        <v>43226</v>
      </c>
      <c r="E1419" s="107">
        <v>43229</v>
      </c>
      <c r="F1419" s="108">
        <v>43242</v>
      </c>
      <c r="G1419" s="109">
        <v>33000</v>
      </c>
      <c r="H1419" s="109">
        <v>14.47</v>
      </c>
      <c r="I1419" s="109">
        <v>0</v>
      </c>
      <c r="J1419" s="109">
        <f t="shared" si="22"/>
        <v>33014.47</v>
      </c>
    </row>
    <row r="1420" spans="1:10" s="102" customFormat="1" ht="18" customHeight="1" x14ac:dyDescent="0.2">
      <c r="A1420" s="106" t="s">
        <v>43</v>
      </c>
      <c r="B1420" s="106" t="s">
        <v>17</v>
      </c>
      <c r="C1420" s="107">
        <v>13956</v>
      </c>
      <c r="D1420" s="107">
        <v>43189</v>
      </c>
      <c r="E1420" s="107">
        <v>43199</v>
      </c>
      <c r="F1420" s="108">
        <v>43228</v>
      </c>
      <c r="G1420" s="109">
        <v>12750</v>
      </c>
      <c r="H1420" s="109">
        <v>13.62</v>
      </c>
      <c r="I1420" s="109">
        <v>0</v>
      </c>
      <c r="J1420" s="109">
        <f t="shared" si="22"/>
        <v>12763.62</v>
      </c>
    </row>
    <row r="1421" spans="1:10" s="102" customFormat="1" ht="18" customHeight="1" x14ac:dyDescent="0.2">
      <c r="A1421" s="106" t="s">
        <v>43</v>
      </c>
      <c r="B1421" s="106" t="s">
        <v>13</v>
      </c>
      <c r="C1421" s="107">
        <v>7962</v>
      </c>
      <c r="D1421" s="107">
        <v>42755</v>
      </c>
      <c r="E1421" s="107">
        <v>42760</v>
      </c>
      <c r="F1421" s="108">
        <v>42772</v>
      </c>
      <c r="G1421" s="109">
        <v>8250</v>
      </c>
      <c r="H1421" s="109">
        <v>3.84</v>
      </c>
      <c r="I1421" s="109">
        <v>0</v>
      </c>
      <c r="J1421" s="109">
        <f t="shared" si="22"/>
        <v>8253.84</v>
      </c>
    </row>
    <row r="1422" spans="1:10" s="102" customFormat="1" ht="18" customHeight="1" x14ac:dyDescent="0.2">
      <c r="A1422" s="106" t="s">
        <v>31</v>
      </c>
      <c r="B1422" s="106" t="s">
        <v>13</v>
      </c>
      <c r="C1422" s="107">
        <v>20653</v>
      </c>
      <c r="D1422" s="107">
        <v>42703</v>
      </c>
      <c r="E1422" s="107">
        <v>42706</v>
      </c>
      <c r="F1422" s="108">
        <v>42733</v>
      </c>
      <c r="G1422" s="109">
        <v>68000</v>
      </c>
      <c r="H1422" s="109">
        <v>55.89</v>
      </c>
      <c r="I1422" s="109">
        <v>0</v>
      </c>
      <c r="J1422" s="109">
        <f t="shared" si="22"/>
        <v>68055.89</v>
      </c>
    </row>
    <row r="1423" spans="1:10" s="102" customFormat="1" ht="18" customHeight="1" x14ac:dyDescent="0.2">
      <c r="A1423" s="106" t="s">
        <v>43</v>
      </c>
      <c r="B1423" s="106" t="s">
        <v>13</v>
      </c>
      <c r="C1423" s="107">
        <v>14859</v>
      </c>
      <c r="D1423" s="107">
        <v>42950</v>
      </c>
      <c r="E1423" s="107">
        <v>42971</v>
      </c>
      <c r="F1423" s="108">
        <v>42991</v>
      </c>
      <c r="G1423" s="109">
        <v>7750</v>
      </c>
      <c r="H1423" s="109">
        <v>8.7100000000000009</v>
      </c>
      <c r="I1423" s="109">
        <v>0</v>
      </c>
      <c r="J1423" s="109">
        <f t="shared" si="22"/>
        <v>7758.71</v>
      </c>
    </row>
    <row r="1424" spans="1:10" s="102" customFormat="1" ht="18" customHeight="1" x14ac:dyDescent="0.2">
      <c r="A1424" s="106" t="s">
        <v>43</v>
      </c>
      <c r="B1424" s="106" t="s">
        <v>13</v>
      </c>
      <c r="C1424" s="107">
        <v>15295</v>
      </c>
      <c r="D1424" s="107">
        <v>41871</v>
      </c>
      <c r="E1424" s="107">
        <v>41890</v>
      </c>
      <c r="F1424" s="108">
        <v>41908</v>
      </c>
      <c r="G1424" s="109">
        <v>12000</v>
      </c>
      <c r="H1424" s="109">
        <v>12.33</v>
      </c>
      <c r="I1424" s="109">
        <v>0</v>
      </c>
      <c r="J1424" s="109">
        <f t="shared" si="22"/>
        <v>12012.33</v>
      </c>
    </row>
    <row r="1425" spans="1:10" s="102" customFormat="1" ht="18" customHeight="1" x14ac:dyDescent="0.2">
      <c r="A1425" s="106" t="s">
        <v>43</v>
      </c>
      <c r="B1425" s="106" t="s">
        <v>17</v>
      </c>
      <c r="C1425" s="107">
        <v>7524</v>
      </c>
      <c r="D1425" s="107">
        <v>42797</v>
      </c>
      <c r="E1425" s="107">
        <v>42836</v>
      </c>
      <c r="F1425" s="108">
        <v>42901</v>
      </c>
      <c r="G1425" s="109">
        <v>5250</v>
      </c>
      <c r="H1425" s="109">
        <v>14.96</v>
      </c>
      <c r="I1425" s="109">
        <v>0</v>
      </c>
      <c r="J1425" s="109">
        <f t="shared" si="22"/>
        <v>5264.96</v>
      </c>
    </row>
    <row r="1426" spans="1:10" s="102" customFormat="1" ht="18" customHeight="1" x14ac:dyDescent="0.2">
      <c r="A1426" s="106" t="s">
        <v>43</v>
      </c>
      <c r="B1426" s="106" t="s">
        <v>13</v>
      </c>
      <c r="C1426" s="107">
        <v>16365</v>
      </c>
      <c r="D1426" s="107">
        <v>42893</v>
      </c>
      <c r="E1426" s="107">
        <v>42899</v>
      </c>
      <c r="F1426" s="108">
        <v>42912</v>
      </c>
      <c r="G1426" s="109">
        <v>14250</v>
      </c>
      <c r="H1426" s="109">
        <v>7.42</v>
      </c>
      <c r="I1426" s="109">
        <v>0</v>
      </c>
      <c r="J1426" s="109">
        <f t="shared" si="22"/>
        <v>14257.42</v>
      </c>
    </row>
    <row r="1427" spans="1:10" s="102" customFormat="1" ht="18" customHeight="1" x14ac:dyDescent="0.2">
      <c r="A1427" s="106" t="s">
        <v>43</v>
      </c>
      <c r="B1427" s="106" t="s">
        <v>17</v>
      </c>
      <c r="C1427" s="107">
        <v>5279</v>
      </c>
      <c r="D1427" s="107">
        <v>41990</v>
      </c>
      <c r="E1427" s="107">
        <v>41996</v>
      </c>
      <c r="F1427" s="108">
        <v>42037</v>
      </c>
      <c r="G1427" s="109">
        <v>1750</v>
      </c>
      <c r="H1427" s="109">
        <v>2.2799999999999998</v>
      </c>
      <c r="I1427" s="109">
        <v>0</v>
      </c>
      <c r="J1427" s="109">
        <f t="shared" si="22"/>
        <v>1752.28</v>
      </c>
    </row>
    <row r="1428" spans="1:10" s="102" customFormat="1" ht="18" customHeight="1" x14ac:dyDescent="0.2">
      <c r="A1428" s="106" t="s">
        <v>43</v>
      </c>
      <c r="B1428" s="106" t="s">
        <v>13</v>
      </c>
      <c r="C1428" s="107">
        <v>11048</v>
      </c>
      <c r="D1428" s="107">
        <v>42200</v>
      </c>
      <c r="E1428" s="107">
        <v>42208</v>
      </c>
      <c r="F1428" s="108">
        <v>42234</v>
      </c>
      <c r="G1428" s="109">
        <v>6750</v>
      </c>
      <c r="H1428" s="109">
        <v>6.38</v>
      </c>
      <c r="I1428" s="109">
        <v>0</v>
      </c>
      <c r="J1428" s="109">
        <f t="shared" si="22"/>
        <v>6756.38</v>
      </c>
    </row>
    <row r="1429" spans="1:10" s="102" customFormat="1" ht="18" customHeight="1" x14ac:dyDescent="0.2">
      <c r="A1429" s="106" t="s">
        <v>31</v>
      </c>
      <c r="B1429" s="106" t="s">
        <v>13</v>
      </c>
      <c r="C1429" s="107">
        <v>27153</v>
      </c>
      <c r="D1429" s="107">
        <v>42602</v>
      </c>
      <c r="E1429" s="107">
        <v>42605</v>
      </c>
      <c r="F1429" s="108">
        <v>42649</v>
      </c>
      <c r="G1429" s="109">
        <v>52000</v>
      </c>
      <c r="H1429" s="109">
        <v>48.44</v>
      </c>
      <c r="I1429" s="109">
        <v>0</v>
      </c>
      <c r="J1429" s="109">
        <f t="shared" si="22"/>
        <v>52048.44</v>
      </c>
    </row>
    <row r="1430" spans="1:10" s="102" customFormat="1" ht="18" customHeight="1" x14ac:dyDescent="0.2">
      <c r="A1430" s="106" t="s">
        <v>43</v>
      </c>
      <c r="B1430" s="106" t="s">
        <v>13</v>
      </c>
      <c r="C1430" s="107">
        <v>13119</v>
      </c>
      <c r="D1430" s="107">
        <v>43172</v>
      </c>
      <c r="E1430" s="107">
        <v>43180</v>
      </c>
      <c r="F1430" s="108">
        <v>43216</v>
      </c>
      <c r="G1430" s="109">
        <v>9250</v>
      </c>
      <c r="H1430" s="109">
        <v>11.15</v>
      </c>
      <c r="I1430" s="109">
        <v>0</v>
      </c>
      <c r="J1430" s="109">
        <f t="shared" si="22"/>
        <v>9261.15</v>
      </c>
    </row>
    <row r="1431" spans="1:10" s="102" customFormat="1" ht="18" customHeight="1" x14ac:dyDescent="0.2">
      <c r="A1431" s="106" t="s">
        <v>43</v>
      </c>
      <c r="B1431" s="106" t="s">
        <v>13</v>
      </c>
      <c r="C1431" s="107">
        <v>11885</v>
      </c>
      <c r="D1431" s="107">
        <v>42723</v>
      </c>
      <c r="E1431" s="107">
        <v>42746</v>
      </c>
      <c r="F1431" s="108">
        <v>42760</v>
      </c>
      <c r="G1431" s="109">
        <v>5750</v>
      </c>
      <c r="H1431" s="109">
        <v>5.82</v>
      </c>
      <c r="I1431" s="109">
        <v>0</v>
      </c>
      <c r="J1431" s="109">
        <f t="shared" si="22"/>
        <v>5755.82</v>
      </c>
    </row>
    <row r="1432" spans="1:10" s="102" customFormat="1" ht="18" customHeight="1" x14ac:dyDescent="0.2">
      <c r="A1432" s="106" t="s">
        <v>37</v>
      </c>
      <c r="B1432" s="106" t="s">
        <v>13</v>
      </c>
      <c r="C1432" s="107">
        <v>14242</v>
      </c>
      <c r="D1432" s="107">
        <v>42085</v>
      </c>
      <c r="E1432" s="107">
        <v>42100</v>
      </c>
      <c r="F1432" s="108">
        <v>42101</v>
      </c>
      <c r="G1432" s="109">
        <v>20000</v>
      </c>
      <c r="H1432" s="109">
        <v>8.8800000000000008</v>
      </c>
      <c r="I1432" s="109">
        <v>0</v>
      </c>
      <c r="J1432" s="109">
        <f t="shared" si="22"/>
        <v>20008.88</v>
      </c>
    </row>
    <row r="1433" spans="1:10" s="102" customFormat="1" ht="18" customHeight="1" x14ac:dyDescent="0.2">
      <c r="A1433" s="106" t="s">
        <v>43</v>
      </c>
      <c r="B1433" s="106" t="s">
        <v>13</v>
      </c>
      <c r="C1433" s="107">
        <v>17610</v>
      </c>
      <c r="D1433" s="107">
        <v>43031</v>
      </c>
      <c r="E1433" s="107">
        <v>43033</v>
      </c>
      <c r="F1433" s="108">
        <v>43052</v>
      </c>
      <c r="G1433" s="109">
        <v>7000</v>
      </c>
      <c r="H1433" s="109">
        <v>4.03</v>
      </c>
      <c r="I1433" s="109">
        <v>0</v>
      </c>
      <c r="J1433" s="109">
        <f t="shared" si="22"/>
        <v>7004.03</v>
      </c>
    </row>
    <row r="1434" spans="1:10" s="102" customFormat="1" ht="18" customHeight="1" x14ac:dyDescent="0.2">
      <c r="A1434" s="106" t="s">
        <v>43</v>
      </c>
      <c r="B1434" s="106" t="s">
        <v>13</v>
      </c>
      <c r="C1434" s="107">
        <v>13415</v>
      </c>
      <c r="D1434" s="107">
        <v>42734</v>
      </c>
      <c r="E1434" s="107">
        <v>42746</v>
      </c>
      <c r="F1434" s="108">
        <v>42755</v>
      </c>
      <c r="G1434" s="109">
        <v>18250</v>
      </c>
      <c r="H1434" s="109">
        <v>10.5</v>
      </c>
      <c r="I1434" s="109">
        <v>0</v>
      </c>
      <c r="J1434" s="109">
        <f t="shared" si="22"/>
        <v>18260.5</v>
      </c>
    </row>
    <row r="1435" spans="1:10" s="102" customFormat="1" ht="18" customHeight="1" x14ac:dyDescent="0.2">
      <c r="A1435" s="106" t="s">
        <v>37</v>
      </c>
      <c r="B1435" s="106" t="s">
        <v>13</v>
      </c>
      <c r="C1435" s="107">
        <v>23773</v>
      </c>
      <c r="D1435" s="107">
        <v>43151</v>
      </c>
      <c r="E1435" s="107">
        <v>43179</v>
      </c>
      <c r="F1435" s="108">
        <v>43179</v>
      </c>
      <c r="G1435" s="109">
        <v>20000</v>
      </c>
      <c r="H1435" s="109">
        <f>7.67+7.67</f>
        <v>15.34</v>
      </c>
      <c r="I1435" s="109">
        <v>0</v>
      </c>
      <c r="J1435" s="109">
        <f t="shared" si="22"/>
        <v>20015.34</v>
      </c>
    </row>
    <row r="1436" spans="1:10" s="102" customFormat="1" ht="18" customHeight="1" x14ac:dyDescent="0.2">
      <c r="A1436" s="106" t="s">
        <v>43</v>
      </c>
      <c r="B1436" s="106" t="s">
        <v>17</v>
      </c>
      <c r="C1436" s="107">
        <v>11083</v>
      </c>
      <c r="D1436" s="107">
        <v>42728</v>
      </c>
      <c r="E1436" s="107">
        <v>42738</v>
      </c>
      <c r="F1436" s="108">
        <v>42772</v>
      </c>
      <c r="G1436" s="109">
        <v>4000</v>
      </c>
      <c r="H1436" s="109">
        <v>4.84</v>
      </c>
      <c r="I1436" s="109">
        <v>0</v>
      </c>
      <c r="J1436" s="109">
        <f t="shared" si="22"/>
        <v>4004.84</v>
      </c>
    </row>
    <row r="1437" spans="1:10" s="102" customFormat="1" ht="18" customHeight="1" x14ac:dyDescent="0.2">
      <c r="A1437" s="106" t="s">
        <v>43</v>
      </c>
      <c r="B1437" s="106" t="s">
        <v>17</v>
      </c>
      <c r="C1437" s="107">
        <v>12304</v>
      </c>
      <c r="D1437" s="107">
        <v>42158</v>
      </c>
      <c r="E1437" s="107">
        <v>42160</v>
      </c>
      <c r="F1437" s="108">
        <v>42208</v>
      </c>
      <c r="G1437" s="109">
        <v>5750</v>
      </c>
      <c r="H1437" s="109">
        <v>7.98</v>
      </c>
      <c r="I1437" s="109">
        <v>0</v>
      </c>
      <c r="J1437" s="109">
        <f t="shared" si="22"/>
        <v>5757.98</v>
      </c>
    </row>
    <row r="1438" spans="1:10" s="102" customFormat="1" ht="18" customHeight="1" x14ac:dyDescent="0.2">
      <c r="A1438" s="106" t="s">
        <v>43</v>
      </c>
      <c r="B1438" s="106" t="s">
        <v>17</v>
      </c>
      <c r="C1438" s="107">
        <v>11403</v>
      </c>
      <c r="D1438" s="107">
        <v>42613</v>
      </c>
      <c r="E1438" s="107">
        <v>42627</v>
      </c>
      <c r="F1438" s="108">
        <v>42723</v>
      </c>
      <c r="G1438" s="109">
        <v>6250</v>
      </c>
      <c r="H1438" s="109">
        <v>18.84</v>
      </c>
      <c r="I1438" s="109">
        <v>0</v>
      </c>
      <c r="J1438" s="109">
        <f t="shared" si="22"/>
        <v>6268.84</v>
      </c>
    </row>
    <row r="1439" spans="1:10" s="102" customFormat="1" ht="18" customHeight="1" x14ac:dyDescent="0.2">
      <c r="A1439" s="106" t="s">
        <v>43</v>
      </c>
      <c r="B1439" s="106" t="s">
        <v>17</v>
      </c>
      <c r="C1439" s="107">
        <v>12453</v>
      </c>
      <c r="D1439" s="107">
        <v>42140</v>
      </c>
      <c r="E1439" s="107">
        <v>42172</v>
      </c>
      <c r="F1439" s="108">
        <v>42243</v>
      </c>
      <c r="G1439" s="109">
        <v>4750</v>
      </c>
      <c r="H1439" s="109">
        <v>13.59</v>
      </c>
      <c r="I1439" s="109">
        <v>0</v>
      </c>
      <c r="J1439" s="109">
        <f t="shared" si="22"/>
        <v>4763.59</v>
      </c>
    </row>
    <row r="1440" spans="1:10" s="102" customFormat="1" ht="18" customHeight="1" x14ac:dyDescent="0.2">
      <c r="A1440" s="106" t="s">
        <v>43</v>
      </c>
      <c r="B1440" s="106" t="s">
        <v>17</v>
      </c>
      <c r="C1440" s="107">
        <v>16174</v>
      </c>
      <c r="D1440" s="107">
        <v>43282</v>
      </c>
      <c r="E1440" s="107">
        <v>43294</v>
      </c>
      <c r="F1440" s="108">
        <v>43320</v>
      </c>
      <c r="G1440" s="109">
        <v>8500</v>
      </c>
      <c r="H1440" s="109">
        <v>7.21</v>
      </c>
      <c r="I1440" s="109">
        <v>0</v>
      </c>
      <c r="J1440" s="109">
        <f t="shared" si="22"/>
        <v>8507.2099999999991</v>
      </c>
    </row>
    <row r="1441" spans="1:10" s="102" customFormat="1" ht="18" customHeight="1" x14ac:dyDescent="0.2">
      <c r="A1441" s="106" t="s">
        <v>43</v>
      </c>
      <c r="B1441" s="106" t="s">
        <v>13</v>
      </c>
      <c r="C1441" s="107">
        <v>15903</v>
      </c>
      <c r="D1441" s="107">
        <v>41815</v>
      </c>
      <c r="E1441" s="107">
        <v>41820</v>
      </c>
      <c r="F1441" s="108">
        <v>41838</v>
      </c>
      <c r="G1441" s="109">
        <v>11750</v>
      </c>
      <c r="H1441" s="109">
        <v>7.51</v>
      </c>
      <c r="I1441" s="109">
        <v>0</v>
      </c>
      <c r="J1441" s="109">
        <f t="shared" si="22"/>
        <v>11757.51</v>
      </c>
    </row>
    <row r="1442" spans="1:10" s="102" customFormat="1" ht="18" customHeight="1" x14ac:dyDescent="0.2">
      <c r="A1442" s="106" t="s">
        <v>43</v>
      </c>
      <c r="B1442" s="106" t="s">
        <v>17</v>
      </c>
      <c r="C1442" s="107">
        <v>6751</v>
      </c>
      <c r="D1442" s="107">
        <v>42969</v>
      </c>
      <c r="E1442" s="107">
        <v>42990</v>
      </c>
      <c r="F1442" s="108">
        <v>43017</v>
      </c>
      <c r="G1442" s="109">
        <v>2000</v>
      </c>
      <c r="H1442" s="109">
        <v>2.63</v>
      </c>
      <c r="I1442" s="109">
        <v>0</v>
      </c>
      <c r="J1442" s="109">
        <f t="shared" si="22"/>
        <v>2002.63</v>
      </c>
    </row>
    <row r="1443" spans="1:10" s="102" customFormat="1" ht="18" customHeight="1" x14ac:dyDescent="0.2">
      <c r="A1443" s="106" t="s">
        <v>43</v>
      </c>
      <c r="B1443" s="106" t="s">
        <v>13</v>
      </c>
      <c r="C1443" s="107">
        <v>11495</v>
      </c>
      <c r="D1443" s="107">
        <v>43005</v>
      </c>
      <c r="E1443" s="107">
        <v>43018</v>
      </c>
      <c r="F1443" s="108">
        <v>43074</v>
      </c>
      <c r="G1443" s="109">
        <v>9750</v>
      </c>
      <c r="H1443" s="109">
        <v>18.43</v>
      </c>
      <c r="I1443" s="109">
        <v>0</v>
      </c>
      <c r="J1443" s="109">
        <f t="shared" si="22"/>
        <v>9768.43</v>
      </c>
    </row>
    <row r="1444" spans="1:10" s="102" customFormat="1" ht="18" customHeight="1" x14ac:dyDescent="0.2">
      <c r="A1444" s="106" t="s">
        <v>43</v>
      </c>
      <c r="B1444" s="106" t="s">
        <v>17</v>
      </c>
      <c r="C1444" s="107">
        <v>10214</v>
      </c>
      <c r="D1444" s="107">
        <v>42807</v>
      </c>
      <c r="E1444" s="107">
        <v>42817</v>
      </c>
      <c r="F1444" s="108">
        <v>42940</v>
      </c>
      <c r="G1444" s="109">
        <v>3000</v>
      </c>
      <c r="H1444" s="109">
        <v>10.27</v>
      </c>
      <c r="I1444" s="109">
        <v>0</v>
      </c>
      <c r="J1444" s="109">
        <f t="shared" si="22"/>
        <v>3010.27</v>
      </c>
    </row>
    <row r="1445" spans="1:10" s="102" customFormat="1" ht="18" customHeight="1" x14ac:dyDescent="0.2">
      <c r="A1445" s="106" t="s">
        <v>43</v>
      </c>
      <c r="B1445" s="106" t="s">
        <v>13</v>
      </c>
      <c r="C1445" s="107">
        <v>11344</v>
      </c>
      <c r="D1445" s="107">
        <v>43363</v>
      </c>
      <c r="E1445" s="107">
        <v>43364</v>
      </c>
      <c r="F1445" s="108">
        <v>43381</v>
      </c>
      <c r="G1445" s="109">
        <v>10000</v>
      </c>
      <c r="H1445" s="109">
        <v>3.9800000000000004</v>
      </c>
      <c r="I1445" s="109">
        <v>0</v>
      </c>
      <c r="J1445" s="109">
        <f t="shared" si="22"/>
        <v>10003.98</v>
      </c>
    </row>
    <row r="1446" spans="1:10" s="102" customFormat="1" ht="18" customHeight="1" x14ac:dyDescent="0.2">
      <c r="A1446" s="106" t="s">
        <v>43</v>
      </c>
      <c r="B1446" s="106" t="s">
        <v>13</v>
      </c>
      <c r="C1446" s="107">
        <v>12412</v>
      </c>
      <c r="D1446" s="107">
        <v>42308</v>
      </c>
      <c r="E1446" s="107">
        <v>42313</v>
      </c>
      <c r="F1446" s="108">
        <v>42324</v>
      </c>
      <c r="G1446" s="109">
        <v>8750</v>
      </c>
      <c r="H1446" s="109">
        <v>3.89</v>
      </c>
      <c r="I1446" s="109">
        <v>0</v>
      </c>
      <c r="J1446" s="109">
        <f t="shared" si="22"/>
        <v>8753.89</v>
      </c>
    </row>
    <row r="1447" spans="1:10" s="102" customFormat="1" ht="18" customHeight="1" x14ac:dyDescent="0.2">
      <c r="A1447" s="106" t="s">
        <v>43</v>
      </c>
      <c r="B1447" s="106" t="s">
        <v>13</v>
      </c>
      <c r="C1447" s="107">
        <v>16391</v>
      </c>
      <c r="D1447" s="107">
        <v>42863</v>
      </c>
      <c r="E1447" s="107">
        <v>42881</v>
      </c>
      <c r="F1447" s="108">
        <v>42888</v>
      </c>
      <c r="G1447" s="109">
        <v>8750</v>
      </c>
      <c r="H1447" s="109">
        <v>5.99</v>
      </c>
      <c r="I1447" s="109">
        <v>0</v>
      </c>
      <c r="J1447" s="109">
        <f t="shared" si="22"/>
        <v>8755.99</v>
      </c>
    </row>
    <row r="1448" spans="1:10" s="102" customFormat="1" ht="18" customHeight="1" x14ac:dyDescent="0.2">
      <c r="A1448" s="106" t="s">
        <v>43</v>
      </c>
      <c r="B1448" s="106" t="s">
        <v>17</v>
      </c>
      <c r="C1448" s="107">
        <v>17083</v>
      </c>
      <c r="D1448" s="107">
        <v>43370</v>
      </c>
      <c r="E1448" s="107">
        <v>43371</v>
      </c>
      <c r="F1448" s="108">
        <v>43397</v>
      </c>
      <c r="G1448" s="109">
        <v>8250</v>
      </c>
      <c r="H1448" s="109">
        <v>5.1999999999999993</v>
      </c>
      <c r="I1448" s="109">
        <v>0</v>
      </c>
      <c r="J1448" s="109">
        <f t="shared" si="22"/>
        <v>8255.2000000000007</v>
      </c>
    </row>
    <row r="1449" spans="1:10" s="102" customFormat="1" ht="18" customHeight="1" x14ac:dyDescent="0.2">
      <c r="A1449" s="106" t="s">
        <v>43</v>
      </c>
      <c r="B1449" s="106" t="s">
        <v>17</v>
      </c>
      <c r="C1449" s="107">
        <v>10749</v>
      </c>
      <c r="D1449" s="107">
        <v>42601</v>
      </c>
      <c r="E1449" s="107">
        <v>42612</v>
      </c>
      <c r="F1449" s="108">
        <v>42625</v>
      </c>
      <c r="G1449" s="109">
        <v>6000</v>
      </c>
      <c r="H1449" s="109">
        <v>3.94</v>
      </c>
      <c r="I1449" s="109">
        <v>0</v>
      </c>
      <c r="J1449" s="109">
        <f t="shared" si="22"/>
        <v>6003.94</v>
      </c>
    </row>
    <row r="1450" spans="1:10" s="102" customFormat="1" ht="18" customHeight="1" x14ac:dyDescent="0.2">
      <c r="A1450" s="106" t="s">
        <v>43</v>
      </c>
      <c r="B1450" s="106" t="s">
        <v>13</v>
      </c>
      <c r="C1450" s="107">
        <v>12566</v>
      </c>
      <c r="D1450" s="107">
        <v>42962</v>
      </c>
      <c r="E1450" s="107">
        <v>42965</v>
      </c>
      <c r="F1450" s="108">
        <v>43136</v>
      </c>
      <c r="G1450" s="109">
        <v>10500</v>
      </c>
      <c r="H1450" s="109">
        <v>28.19</v>
      </c>
      <c r="I1450" s="109">
        <v>0</v>
      </c>
      <c r="J1450" s="109">
        <f t="shared" si="22"/>
        <v>10528.19</v>
      </c>
    </row>
    <row r="1451" spans="1:10" s="102" customFormat="1" ht="18" customHeight="1" x14ac:dyDescent="0.2">
      <c r="A1451" s="106" t="s">
        <v>43</v>
      </c>
      <c r="B1451" s="106" t="s">
        <v>13</v>
      </c>
      <c r="C1451" s="107">
        <v>19645</v>
      </c>
      <c r="D1451" s="107">
        <v>42037</v>
      </c>
      <c r="E1451" s="107">
        <v>42068</v>
      </c>
      <c r="F1451" s="108">
        <v>42263</v>
      </c>
      <c r="G1451" s="109">
        <v>47000</v>
      </c>
      <c r="H1451" s="109">
        <v>91.38</v>
      </c>
      <c r="I1451" s="109">
        <v>0</v>
      </c>
      <c r="J1451" s="109">
        <f t="shared" si="22"/>
        <v>47091.38</v>
      </c>
    </row>
    <row r="1452" spans="1:10" s="102" customFormat="1" ht="18" customHeight="1" x14ac:dyDescent="0.2">
      <c r="A1452" s="106" t="s">
        <v>43</v>
      </c>
      <c r="B1452" s="106" t="s">
        <v>17</v>
      </c>
      <c r="C1452" s="107">
        <v>6773</v>
      </c>
      <c r="D1452" s="107">
        <v>41691</v>
      </c>
      <c r="E1452" s="107">
        <v>41717</v>
      </c>
      <c r="F1452" s="108">
        <v>41758</v>
      </c>
      <c r="G1452" s="109">
        <v>3500</v>
      </c>
      <c r="H1452" s="109">
        <v>6.52</v>
      </c>
      <c r="I1452" s="109">
        <v>0</v>
      </c>
      <c r="J1452" s="109">
        <f t="shared" si="22"/>
        <v>3506.52</v>
      </c>
    </row>
    <row r="1453" spans="1:10" s="102" customFormat="1" ht="18" customHeight="1" x14ac:dyDescent="0.2">
      <c r="A1453" s="106" t="s">
        <v>43</v>
      </c>
      <c r="B1453" s="106" t="s">
        <v>13</v>
      </c>
      <c r="C1453" s="107">
        <v>11960</v>
      </c>
      <c r="D1453" s="107">
        <v>41671</v>
      </c>
      <c r="E1453" s="107">
        <v>41702</v>
      </c>
      <c r="F1453" s="108">
        <v>41719</v>
      </c>
      <c r="G1453" s="109">
        <v>9250</v>
      </c>
      <c r="H1453" s="109">
        <v>12.34</v>
      </c>
      <c r="I1453" s="109">
        <v>0</v>
      </c>
      <c r="J1453" s="109">
        <f t="shared" si="22"/>
        <v>9262.34</v>
      </c>
    </row>
    <row r="1454" spans="1:10" s="102" customFormat="1" ht="18" customHeight="1" x14ac:dyDescent="0.2">
      <c r="A1454" s="106" t="s">
        <v>43</v>
      </c>
      <c r="B1454" s="106" t="s">
        <v>13</v>
      </c>
      <c r="C1454" s="107">
        <v>14796</v>
      </c>
      <c r="D1454" s="107">
        <v>43453</v>
      </c>
      <c r="E1454" s="107">
        <v>43476</v>
      </c>
      <c r="F1454" s="108">
        <v>43497</v>
      </c>
      <c r="G1454" s="109">
        <v>7250</v>
      </c>
      <c r="H1454" s="109">
        <v>8.74</v>
      </c>
      <c r="I1454" s="109">
        <v>0</v>
      </c>
      <c r="J1454" s="109">
        <f t="shared" si="22"/>
        <v>7258.74</v>
      </c>
    </row>
    <row r="1455" spans="1:10" s="102" customFormat="1" ht="18" customHeight="1" x14ac:dyDescent="0.2">
      <c r="A1455" s="106" t="s">
        <v>43</v>
      </c>
      <c r="B1455" s="106" t="s">
        <v>17</v>
      </c>
      <c r="C1455" s="107">
        <v>17774</v>
      </c>
      <c r="D1455" s="107">
        <v>42425</v>
      </c>
      <c r="E1455" s="107">
        <v>42437</v>
      </c>
      <c r="F1455" s="108">
        <v>42478</v>
      </c>
      <c r="G1455" s="109">
        <v>16000</v>
      </c>
      <c r="H1455" s="109">
        <v>23.56</v>
      </c>
      <c r="I1455" s="109">
        <v>0</v>
      </c>
      <c r="J1455" s="109">
        <f t="shared" si="22"/>
        <v>16023.56</v>
      </c>
    </row>
    <row r="1456" spans="1:10" s="102" customFormat="1" ht="18" customHeight="1" x14ac:dyDescent="0.2">
      <c r="A1456" s="106" t="s">
        <v>43</v>
      </c>
      <c r="B1456" s="106" t="s">
        <v>13</v>
      </c>
      <c r="C1456" s="107">
        <v>5191</v>
      </c>
      <c r="D1456" s="107">
        <v>41899</v>
      </c>
      <c r="E1456" s="107">
        <v>41906</v>
      </c>
      <c r="F1456" s="108">
        <v>41921</v>
      </c>
      <c r="G1456" s="109">
        <v>3500</v>
      </c>
      <c r="H1456" s="109">
        <v>2.14</v>
      </c>
      <c r="I1456" s="109">
        <v>0</v>
      </c>
      <c r="J1456" s="109">
        <f t="shared" si="22"/>
        <v>3502.14</v>
      </c>
    </row>
    <row r="1457" spans="1:10" s="102" customFormat="1" ht="18" customHeight="1" x14ac:dyDescent="0.2">
      <c r="A1457" s="106" t="s">
        <v>37</v>
      </c>
      <c r="B1457" s="106" t="s">
        <v>13</v>
      </c>
      <c r="C1457" s="107">
        <v>18398</v>
      </c>
      <c r="D1457" s="107">
        <v>43292</v>
      </c>
      <c r="E1457" s="107">
        <v>43308</v>
      </c>
      <c r="F1457" s="108">
        <v>43308</v>
      </c>
      <c r="G1457" s="109">
        <v>20000</v>
      </c>
      <c r="H1457" s="109">
        <f>4.38+4.38</f>
        <v>8.76</v>
      </c>
      <c r="I1457" s="109">
        <v>0</v>
      </c>
      <c r="J1457" s="109">
        <f t="shared" si="22"/>
        <v>20008.759999999998</v>
      </c>
    </row>
    <row r="1458" spans="1:10" s="102" customFormat="1" ht="18" customHeight="1" x14ac:dyDescent="0.2">
      <c r="A1458" s="106" t="s">
        <v>43</v>
      </c>
      <c r="B1458" s="106" t="s">
        <v>17</v>
      </c>
      <c r="C1458" s="107">
        <v>7596</v>
      </c>
      <c r="D1458" s="107">
        <v>42532</v>
      </c>
      <c r="E1458" s="107">
        <v>42542</v>
      </c>
      <c r="F1458" s="108">
        <v>42573</v>
      </c>
      <c r="G1458" s="109">
        <v>6000</v>
      </c>
      <c r="H1458" s="109">
        <v>6.74</v>
      </c>
      <c r="I1458" s="109">
        <v>0</v>
      </c>
      <c r="J1458" s="109">
        <f t="shared" si="22"/>
        <v>6006.74</v>
      </c>
    </row>
    <row r="1459" spans="1:10" s="102" customFormat="1" ht="18" customHeight="1" x14ac:dyDescent="0.2">
      <c r="A1459" s="106" t="s">
        <v>43</v>
      </c>
      <c r="B1459" s="106" t="s">
        <v>13</v>
      </c>
      <c r="C1459" s="107">
        <v>12107</v>
      </c>
      <c r="D1459" s="107">
        <v>41830</v>
      </c>
      <c r="E1459" s="107">
        <v>41841</v>
      </c>
      <c r="F1459" s="108">
        <v>41858</v>
      </c>
      <c r="G1459" s="109">
        <v>13250</v>
      </c>
      <c r="H1459" s="109">
        <v>10.31</v>
      </c>
      <c r="I1459" s="109">
        <v>0</v>
      </c>
      <c r="J1459" s="109">
        <f t="shared" si="22"/>
        <v>13260.31</v>
      </c>
    </row>
    <row r="1460" spans="1:10" s="102" customFormat="1" ht="18" customHeight="1" x14ac:dyDescent="0.2">
      <c r="A1460" s="106" t="s">
        <v>43</v>
      </c>
      <c r="B1460" s="106" t="s">
        <v>13</v>
      </c>
      <c r="C1460" s="107">
        <v>14348</v>
      </c>
      <c r="D1460" s="107">
        <v>42802</v>
      </c>
      <c r="E1460" s="107">
        <v>42808</v>
      </c>
      <c r="F1460" s="108">
        <v>42815</v>
      </c>
      <c r="G1460" s="109">
        <v>13000</v>
      </c>
      <c r="H1460" s="109">
        <v>4.63</v>
      </c>
      <c r="I1460" s="109">
        <v>0</v>
      </c>
      <c r="J1460" s="109">
        <f t="shared" si="22"/>
        <v>13004.63</v>
      </c>
    </row>
    <row r="1461" spans="1:10" s="102" customFormat="1" ht="18" customHeight="1" x14ac:dyDescent="0.2">
      <c r="A1461" s="106" t="s">
        <v>43</v>
      </c>
      <c r="B1461" s="106" t="s">
        <v>13</v>
      </c>
      <c r="C1461" s="107">
        <v>11444</v>
      </c>
      <c r="D1461" s="107">
        <v>42319</v>
      </c>
      <c r="E1461" s="107">
        <v>42321</v>
      </c>
      <c r="F1461" s="108">
        <v>42331</v>
      </c>
      <c r="G1461" s="109">
        <v>16250</v>
      </c>
      <c r="H1461" s="109">
        <v>5.42</v>
      </c>
      <c r="I1461" s="109">
        <v>0</v>
      </c>
      <c r="J1461" s="109">
        <f t="shared" si="22"/>
        <v>16255.42</v>
      </c>
    </row>
    <row r="1462" spans="1:10" s="102" customFormat="1" ht="18" customHeight="1" x14ac:dyDescent="0.2">
      <c r="A1462" s="106" t="s">
        <v>43</v>
      </c>
      <c r="B1462" s="106" t="s">
        <v>13</v>
      </c>
      <c r="C1462" s="107">
        <v>7436</v>
      </c>
      <c r="D1462" s="107">
        <v>42157</v>
      </c>
      <c r="E1462" s="107">
        <v>42164</v>
      </c>
      <c r="F1462" s="108">
        <v>42191</v>
      </c>
      <c r="G1462" s="109">
        <v>6250</v>
      </c>
      <c r="H1462" s="109">
        <v>5.9</v>
      </c>
      <c r="I1462" s="109">
        <v>0</v>
      </c>
      <c r="J1462" s="109">
        <f t="shared" si="22"/>
        <v>6255.9</v>
      </c>
    </row>
    <row r="1463" spans="1:10" s="102" customFormat="1" ht="18" customHeight="1" x14ac:dyDescent="0.2">
      <c r="A1463" s="106" t="s">
        <v>31</v>
      </c>
      <c r="B1463" s="106" t="s">
        <v>17</v>
      </c>
      <c r="C1463" s="107">
        <v>20444</v>
      </c>
      <c r="D1463" s="107">
        <v>42785</v>
      </c>
      <c r="E1463" s="107">
        <v>42790</v>
      </c>
      <c r="F1463" s="108">
        <v>42815</v>
      </c>
      <c r="G1463" s="109">
        <v>36000</v>
      </c>
      <c r="H1463" s="109">
        <v>29.59</v>
      </c>
      <c r="I1463" s="109">
        <v>0</v>
      </c>
      <c r="J1463" s="109">
        <f t="shared" si="22"/>
        <v>36029.589999999997</v>
      </c>
    </row>
    <row r="1464" spans="1:10" s="102" customFormat="1" ht="18" customHeight="1" x14ac:dyDescent="0.2">
      <c r="A1464" s="106" t="s">
        <v>33</v>
      </c>
      <c r="B1464" s="106" t="s">
        <v>17</v>
      </c>
      <c r="C1464" s="107">
        <v>20444</v>
      </c>
      <c r="D1464" s="107">
        <v>42785</v>
      </c>
      <c r="E1464" s="107">
        <v>42790</v>
      </c>
      <c r="F1464" s="108">
        <v>42815</v>
      </c>
      <c r="G1464" s="109">
        <v>36000</v>
      </c>
      <c r="H1464" s="109">
        <v>29.59</v>
      </c>
      <c r="I1464" s="109">
        <v>0</v>
      </c>
      <c r="J1464" s="109">
        <f t="shared" si="22"/>
        <v>36029.589999999997</v>
      </c>
    </row>
    <row r="1465" spans="1:10" s="102" customFormat="1" ht="18" customHeight="1" x14ac:dyDescent="0.2">
      <c r="A1465" s="106" t="s">
        <v>34</v>
      </c>
      <c r="B1465" s="106" t="s">
        <v>17</v>
      </c>
      <c r="C1465" s="107">
        <v>20444</v>
      </c>
      <c r="D1465" s="107">
        <v>42785</v>
      </c>
      <c r="E1465" s="107">
        <v>42790</v>
      </c>
      <c r="F1465" s="108">
        <v>42815</v>
      </c>
      <c r="G1465" s="109">
        <v>108000</v>
      </c>
      <c r="H1465" s="109">
        <v>88.77</v>
      </c>
      <c r="I1465" s="109">
        <v>0</v>
      </c>
      <c r="J1465" s="109">
        <f t="shared" si="22"/>
        <v>108088.77</v>
      </c>
    </row>
    <row r="1466" spans="1:10" s="102" customFormat="1" ht="18" customHeight="1" x14ac:dyDescent="0.2">
      <c r="A1466" s="106" t="s">
        <v>43</v>
      </c>
      <c r="B1466" s="106" t="s">
        <v>13</v>
      </c>
      <c r="C1466" s="107">
        <v>11701</v>
      </c>
      <c r="D1466" s="107">
        <v>42216</v>
      </c>
      <c r="E1466" s="107">
        <v>42236</v>
      </c>
      <c r="F1466" s="108">
        <v>42243</v>
      </c>
      <c r="G1466" s="109">
        <v>10000</v>
      </c>
      <c r="H1466" s="109">
        <v>7.5</v>
      </c>
      <c r="I1466" s="109">
        <v>0</v>
      </c>
      <c r="J1466" s="109">
        <f t="shared" si="22"/>
        <v>10007.5</v>
      </c>
    </row>
    <row r="1467" spans="1:10" s="102" customFormat="1" ht="18" customHeight="1" x14ac:dyDescent="0.2">
      <c r="A1467" s="106" t="s">
        <v>43</v>
      </c>
      <c r="B1467" s="106" t="s">
        <v>13</v>
      </c>
      <c r="C1467" s="107">
        <v>13815</v>
      </c>
      <c r="D1467" s="107">
        <v>42638</v>
      </c>
      <c r="E1467" s="107">
        <v>42647</v>
      </c>
      <c r="F1467" s="108">
        <v>42657</v>
      </c>
      <c r="G1467" s="109">
        <v>10000</v>
      </c>
      <c r="H1467" s="109">
        <v>5.21</v>
      </c>
      <c r="I1467" s="109">
        <v>0</v>
      </c>
      <c r="J1467" s="109">
        <f t="shared" si="22"/>
        <v>10005.209999999999</v>
      </c>
    </row>
    <row r="1468" spans="1:10" s="102" customFormat="1" ht="18" customHeight="1" x14ac:dyDescent="0.2">
      <c r="A1468" s="106" t="s">
        <v>43</v>
      </c>
      <c r="B1468" s="106" t="s">
        <v>13</v>
      </c>
      <c r="C1468" s="107">
        <v>17681</v>
      </c>
      <c r="D1468" s="107">
        <v>42296</v>
      </c>
      <c r="E1468" s="107">
        <v>42310</v>
      </c>
      <c r="F1468" s="108">
        <v>42318</v>
      </c>
      <c r="G1468" s="109">
        <v>10250</v>
      </c>
      <c r="H1468" s="109">
        <v>6.26</v>
      </c>
      <c r="I1468" s="109">
        <v>0</v>
      </c>
      <c r="J1468" s="109">
        <f t="shared" si="22"/>
        <v>10256.26</v>
      </c>
    </row>
    <row r="1469" spans="1:10" s="102" customFormat="1" ht="18" customHeight="1" x14ac:dyDescent="0.2">
      <c r="A1469" s="106" t="s">
        <v>43</v>
      </c>
      <c r="B1469" s="106" t="s">
        <v>13</v>
      </c>
      <c r="C1469" s="107">
        <v>12595</v>
      </c>
      <c r="D1469" s="107">
        <v>43450</v>
      </c>
      <c r="E1469" s="107">
        <v>43475</v>
      </c>
      <c r="F1469" s="108">
        <v>43483</v>
      </c>
      <c r="G1469" s="109">
        <v>10000</v>
      </c>
      <c r="H1469" s="109">
        <v>9.0399999999999991</v>
      </c>
      <c r="I1469" s="109">
        <v>0</v>
      </c>
      <c r="J1469" s="109">
        <f t="shared" si="22"/>
        <v>10009.040000000001</v>
      </c>
    </row>
    <row r="1470" spans="1:10" s="102" customFormat="1" ht="18" customHeight="1" x14ac:dyDescent="0.2">
      <c r="A1470" s="106" t="s">
        <v>43</v>
      </c>
      <c r="B1470" s="106" t="s">
        <v>13</v>
      </c>
      <c r="C1470" s="107">
        <v>15688</v>
      </c>
      <c r="D1470" s="107">
        <v>43115</v>
      </c>
      <c r="E1470" s="107">
        <v>43136</v>
      </c>
      <c r="F1470" s="108">
        <v>43171</v>
      </c>
      <c r="G1470" s="109">
        <v>3500</v>
      </c>
      <c r="H1470" s="109">
        <v>5.37</v>
      </c>
      <c r="I1470" s="109">
        <v>0</v>
      </c>
      <c r="J1470" s="109">
        <f t="shared" si="22"/>
        <v>3505.37</v>
      </c>
    </row>
    <row r="1471" spans="1:10" s="102" customFormat="1" ht="18" customHeight="1" x14ac:dyDescent="0.2">
      <c r="A1471" s="106" t="s">
        <v>43</v>
      </c>
      <c r="B1471" s="106" t="s">
        <v>17</v>
      </c>
      <c r="C1471" s="107">
        <v>15289</v>
      </c>
      <c r="D1471" s="107">
        <v>42730</v>
      </c>
      <c r="E1471" s="107">
        <v>42733</v>
      </c>
      <c r="F1471" s="108">
        <v>42741</v>
      </c>
      <c r="G1471" s="109">
        <v>10250</v>
      </c>
      <c r="H1471" s="109">
        <v>3.09</v>
      </c>
      <c r="I1471" s="109">
        <v>0</v>
      </c>
      <c r="J1471" s="109">
        <f t="shared" si="22"/>
        <v>10253.09</v>
      </c>
    </row>
    <row r="1472" spans="1:10" s="102" customFormat="1" ht="18" customHeight="1" x14ac:dyDescent="0.2">
      <c r="A1472" s="106" t="s">
        <v>43</v>
      </c>
      <c r="B1472" s="106" t="s">
        <v>17</v>
      </c>
      <c r="C1472" s="107">
        <v>16951</v>
      </c>
      <c r="D1472" s="107">
        <v>42804</v>
      </c>
      <c r="E1472" s="107">
        <v>42809</v>
      </c>
      <c r="F1472" s="108">
        <v>42829</v>
      </c>
      <c r="G1472" s="109">
        <v>12000</v>
      </c>
      <c r="H1472" s="109">
        <v>8.2200000000000006</v>
      </c>
      <c r="I1472" s="109">
        <v>0</v>
      </c>
      <c r="J1472" s="109">
        <f t="shared" si="22"/>
        <v>12008.22</v>
      </c>
    </row>
    <row r="1473" spans="1:10" s="102" customFormat="1" ht="18" customHeight="1" x14ac:dyDescent="0.2">
      <c r="A1473" s="106" t="s">
        <v>43</v>
      </c>
      <c r="B1473" s="106" t="s">
        <v>17</v>
      </c>
      <c r="C1473" s="107">
        <v>9747</v>
      </c>
      <c r="D1473" s="107">
        <v>42465</v>
      </c>
      <c r="E1473" s="107">
        <v>42501</v>
      </c>
      <c r="F1473" s="108">
        <v>42534</v>
      </c>
      <c r="G1473" s="109">
        <v>7000</v>
      </c>
      <c r="H1473" s="109">
        <v>13.24</v>
      </c>
      <c r="I1473" s="109">
        <v>0</v>
      </c>
      <c r="J1473" s="109">
        <f t="shared" si="22"/>
        <v>7013.24</v>
      </c>
    </row>
    <row r="1474" spans="1:10" s="102" customFormat="1" ht="18" customHeight="1" x14ac:dyDescent="0.2">
      <c r="A1474" s="106" t="s">
        <v>43</v>
      </c>
      <c r="B1474" s="106" t="s">
        <v>13</v>
      </c>
      <c r="C1474" s="107">
        <v>10773</v>
      </c>
      <c r="D1474" s="107">
        <v>41985</v>
      </c>
      <c r="E1474" s="107">
        <v>41991</v>
      </c>
      <c r="F1474" s="108">
        <v>41999</v>
      </c>
      <c r="G1474" s="109">
        <v>9500</v>
      </c>
      <c r="H1474" s="109">
        <v>3.69</v>
      </c>
      <c r="I1474" s="109">
        <v>0</v>
      </c>
      <c r="J1474" s="109">
        <f t="shared" si="22"/>
        <v>9503.69</v>
      </c>
    </row>
    <row r="1475" spans="1:10" s="102" customFormat="1" ht="18" customHeight="1" x14ac:dyDescent="0.2">
      <c r="A1475" s="106" t="s">
        <v>43</v>
      </c>
      <c r="B1475" s="106" t="s">
        <v>13</v>
      </c>
      <c r="C1475" s="107">
        <v>14538</v>
      </c>
      <c r="D1475" s="107">
        <v>42368</v>
      </c>
      <c r="E1475" s="107">
        <v>42389</v>
      </c>
      <c r="F1475" s="108">
        <v>42401</v>
      </c>
      <c r="G1475" s="109">
        <v>10500</v>
      </c>
      <c r="H1475" s="109">
        <v>9.6300000000000008</v>
      </c>
      <c r="I1475" s="109">
        <v>0</v>
      </c>
      <c r="J1475" s="109">
        <f t="shared" si="22"/>
        <v>10509.63</v>
      </c>
    </row>
    <row r="1476" spans="1:10" s="102" customFormat="1" ht="18" customHeight="1" x14ac:dyDescent="0.2">
      <c r="A1476" s="106" t="s">
        <v>43</v>
      </c>
      <c r="B1476" s="106" t="s">
        <v>17</v>
      </c>
      <c r="C1476" s="107">
        <v>13540</v>
      </c>
      <c r="D1476" s="107">
        <v>42839</v>
      </c>
      <c r="E1476" s="107">
        <v>42850</v>
      </c>
      <c r="F1476" s="108">
        <v>42859</v>
      </c>
      <c r="G1476" s="109">
        <v>24500</v>
      </c>
      <c r="H1476" s="109">
        <v>13.42</v>
      </c>
      <c r="I1476" s="109">
        <v>0</v>
      </c>
      <c r="J1476" s="109">
        <f t="shared" si="22"/>
        <v>24513.42</v>
      </c>
    </row>
    <row r="1477" spans="1:10" s="102" customFormat="1" ht="18" customHeight="1" x14ac:dyDescent="0.2">
      <c r="A1477" s="106" t="s">
        <v>43</v>
      </c>
      <c r="B1477" s="106" t="s">
        <v>13</v>
      </c>
      <c r="C1477" s="107">
        <v>10117</v>
      </c>
      <c r="D1477" s="107">
        <v>41988</v>
      </c>
      <c r="E1477" s="107">
        <v>41999</v>
      </c>
      <c r="F1477" s="108">
        <v>42055</v>
      </c>
      <c r="G1477" s="109">
        <v>7250</v>
      </c>
      <c r="H1477" s="109">
        <v>13.49</v>
      </c>
      <c r="I1477" s="109">
        <v>0</v>
      </c>
      <c r="J1477" s="109">
        <f t="shared" si="22"/>
        <v>7263.49</v>
      </c>
    </row>
    <row r="1478" spans="1:10" s="102" customFormat="1" ht="18" customHeight="1" x14ac:dyDescent="0.2">
      <c r="A1478" s="106" t="s">
        <v>43</v>
      </c>
      <c r="B1478" s="106" t="s">
        <v>17</v>
      </c>
      <c r="C1478" s="107">
        <v>10214</v>
      </c>
      <c r="D1478" s="107">
        <v>42617</v>
      </c>
      <c r="E1478" s="107">
        <v>42648</v>
      </c>
      <c r="F1478" s="108">
        <v>42752</v>
      </c>
      <c r="G1478" s="109">
        <v>4250</v>
      </c>
      <c r="H1478" s="109">
        <v>15.72</v>
      </c>
      <c r="I1478" s="109">
        <v>0</v>
      </c>
      <c r="J1478" s="109">
        <f t="shared" ref="J1478:J1541" si="23">+G1478+H1478+I1478</f>
        <v>4265.72</v>
      </c>
    </row>
    <row r="1479" spans="1:10" s="102" customFormat="1" ht="18" customHeight="1" x14ac:dyDescent="0.2">
      <c r="A1479" s="106" t="s">
        <v>43</v>
      </c>
      <c r="B1479" s="106" t="s">
        <v>13</v>
      </c>
      <c r="C1479" s="107">
        <v>14873</v>
      </c>
      <c r="D1479" s="107">
        <v>42486</v>
      </c>
      <c r="E1479" s="107">
        <v>42494</v>
      </c>
      <c r="F1479" s="108">
        <v>42507</v>
      </c>
      <c r="G1479" s="109">
        <v>12000</v>
      </c>
      <c r="H1479" s="109">
        <v>6.92</v>
      </c>
      <c r="I1479" s="109">
        <v>0</v>
      </c>
      <c r="J1479" s="109">
        <f t="shared" si="23"/>
        <v>12006.92</v>
      </c>
    </row>
    <row r="1480" spans="1:10" s="102" customFormat="1" ht="18" customHeight="1" x14ac:dyDescent="0.2">
      <c r="A1480" s="106" t="s">
        <v>43</v>
      </c>
      <c r="B1480" s="106" t="s">
        <v>13</v>
      </c>
      <c r="C1480" s="107">
        <v>6903</v>
      </c>
      <c r="D1480" s="107">
        <v>42001</v>
      </c>
      <c r="E1480" s="107">
        <v>42004</v>
      </c>
      <c r="F1480" s="108">
        <v>42027</v>
      </c>
      <c r="G1480" s="109">
        <v>2750</v>
      </c>
      <c r="H1480" s="109">
        <v>1.99</v>
      </c>
      <c r="I1480" s="109">
        <v>0</v>
      </c>
      <c r="J1480" s="109">
        <f t="shared" si="23"/>
        <v>2751.99</v>
      </c>
    </row>
    <row r="1481" spans="1:10" s="102" customFormat="1" ht="18" customHeight="1" x14ac:dyDescent="0.2">
      <c r="A1481" s="106" t="s">
        <v>43</v>
      </c>
      <c r="B1481" s="106" t="s">
        <v>13</v>
      </c>
      <c r="C1481" s="107">
        <v>18166</v>
      </c>
      <c r="D1481" s="107">
        <v>43092</v>
      </c>
      <c r="E1481" s="107">
        <v>43103</v>
      </c>
      <c r="F1481" s="108">
        <v>43118</v>
      </c>
      <c r="G1481" s="109">
        <v>13750</v>
      </c>
      <c r="H1481" s="109">
        <v>9.7899999999999991</v>
      </c>
      <c r="I1481" s="109">
        <v>0</v>
      </c>
      <c r="J1481" s="109">
        <f t="shared" si="23"/>
        <v>13759.79</v>
      </c>
    </row>
    <row r="1482" spans="1:10" s="102" customFormat="1" ht="18" customHeight="1" x14ac:dyDescent="0.2">
      <c r="A1482" s="106" t="s">
        <v>43</v>
      </c>
      <c r="B1482" s="106" t="s">
        <v>17</v>
      </c>
      <c r="C1482" s="107">
        <v>7036</v>
      </c>
      <c r="D1482" s="107">
        <v>42578</v>
      </c>
      <c r="E1482" s="107">
        <v>42591</v>
      </c>
      <c r="F1482" s="108">
        <v>42640</v>
      </c>
      <c r="G1482" s="109">
        <v>2000</v>
      </c>
      <c r="H1482" s="109">
        <v>3.39</v>
      </c>
      <c r="I1482" s="109">
        <v>0</v>
      </c>
      <c r="J1482" s="109">
        <f t="shared" si="23"/>
        <v>2003.39</v>
      </c>
    </row>
    <row r="1483" spans="1:10" s="102" customFormat="1" ht="18" customHeight="1" x14ac:dyDescent="0.2">
      <c r="A1483" s="106" t="s">
        <v>43</v>
      </c>
      <c r="B1483" s="106" t="s">
        <v>13</v>
      </c>
      <c r="C1483" s="107">
        <v>13932</v>
      </c>
      <c r="D1483" s="107">
        <v>41714</v>
      </c>
      <c r="E1483" s="107">
        <v>41717</v>
      </c>
      <c r="F1483" s="108">
        <v>41731</v>
      </c>
      <c r="G1483" s="109">
        <v>12750</v>
      </c>
      <c r="H1483" s="109">
        <v>6.02</v>
      </c>
      <c r="I1483" s="109">
        <v>0</v>
      </c>
      <c r="J1483" s="109">
        <f t="shared" si="23"/>
        <v>12756.02</v>
      </c>
    </row>
    <row r="1484" spans="1:10" s="102" customFormat="1" ht="18" customHeight="1" x14ac:dyDescent="0.2">
      <c r="A1484" s="106" t="s">
        <v>43</v>
      </c>
      <c r="B1484" s="106" t="s">
        <v>17</v>
      </c>
      <c r="C1484" s="107">
        <v>7167</v>
      </c>
      <c r="D1484" s="107">
        <v>42238</v>
      </c>
      <c r="E1484" s="107">
        <v>42262</v>
      </c>
      <c r="F1484" s="108">
        <v>42314</v>
      </c>
      <c r="G1484" s="109">
        <v>7000</v>
      </c>
      <c r="H1484" s="109">
        <v>14.77</v>
      </c>
      <c r="I1484" s="109">
        <v>0</v>
      </c>
      <c r="J1484" s="109">
        <f t="shared" si="23"/>
        <v>7014.77</v>
      </c>
    </row>
    <row r="1485" spans="1:10" s="102" customFormat="1" ht="18" customHeight="1" x14ac:dyDescent="0.2">
      <c r="A1485" s="106" t="s">
        <v>31</v>
      </c>
      <c r="B1485" s="106" t="s">
        <v>13</v>
      </c>
      <c r="C1485" s="107">
        <v>22259</v>
      </c>
      <c r="D1485" s="107">
        <v>41673</v>
      </c>
      <c r="E1485" s="107">
        <v>41674</v>
      </c>
      <c r="F1485" s="108">
        <v>41694</v>
      </c>
      <c r="G1485" s="109">
        <v>52000</v>
      </c>
      <c r="H1485" s="109">
        <v>30.33</v>
      </c>
      <c r="I1485" s="109">
        <v>0</v>
      </c>
      <c r="J1485" s="109">
        <f t="shared" si="23"/>
        <v>52030.33</v>
      </c>
    </row>
    <row r="1486" spans="1:10" s="102" customFormat="1" ht="18" customHeight="1" x14ac:dyDescent="0.2">
      <c r="A1486" s="106" t="s">
        <v>31</v>
      </c>
      <c r="B1486" s="106" t="s">
        <v>13</v>
      </c>
      <c r="C1486" s="107">
        <v>20149</v>
      </c>
      <c r="D1486" s="107">
        <v>41971</v>
      </c>
      <c r="E1486" s="107">
        <v>41984</v>
      </c>
      <c r="F1486" s="108">
        <v>42004</v>
      </c>
      <c r="G1486" s="109">
        <v>44000</v>
      </c>
      <c r="H1486" s="109">
        <v>40.33</v>
      </c>
      <c r="I1486" s="109">
        <v>0</v>
      </c>
      <c r="J1486" s="109">
        <f t="shared" si="23"/>
        <v>44040.33</v>
      </c>
    </row>
    <row r="1487" spans="1:10" s="102" customFormat="1" ht="18" customHeight="1" x14ac:dyDescent="0.2">
      <c r="A1487" s="106" t="s">
        <v>34</v>
      </c>
      <c r="B1487" s="106" t="s">
        <v>13</v>
      </c>
      <c r="C1487" s="107">
        <v>20149</v>
      </c>
      <c r="D1487" s="107">
        <v>41971</v>
      </c>
      <c r="E1487" s="107">
        <v>41984</v>
      </c>
      <c r="F1487" s="108">
        <v>42004</v>
      </c>
      <c r="G1487" s="109">
        <v>44000</v>
      </c>
      <c r="H1487" s="109">
        <v>40.33</v>
      </c>
      <c r="I1487" s="109">
        <v>0</v>
      </c>
      <c r="J1487" s="109">
        <f t="shared" si="23"/>
        <v>44040.33</v>
      </c>
    </row>
    <row r="1488" spans="1:10" s="102" customFormat="1" ht="18" customHeight="1" x14ac:dyDescent="0.2">
      <c r="A1488" s="106" t="s">
        <v>43</v>
      </c>
      <c r="B1488" s="106" t="s">
        <v>13</v>
      </c>
      <c r="C1488" s="107">
        <v>17460</v>
      </c>
      <c r="D1488" s="107">
        <v>43137</v>
      </c>
      <c r="E1488" s="107">
        <v>43138</v>
      </c>
      <c r="F1488" s="108">
        <v>43153</v>
      </c>
      <c r="G1488" s="109">
        <v>26750</v>
      </c>
      <c r="H1488" s="109">
        <v>11.72</v>
      </c>
      <c r="I1488" s="109">
        <v>0</v>
      </c>
      <c r="J1488" s="109">
        <f t="shared" si="23"/>
        <v>26761.72</v>
      </c>
    </row>
    <row r="1489" spans="1:10" s="102" customFormat="1" ht="18" customHeight="1" x14ac:dyDescent="0.2">
      <c r="A1489" s="106" t="s">
        <v>43</v>
      </c>
      <c r="B1489" s="106" t="s">
        <v>17</v>
      </c>
      <c r="C1489" s="107">
        <v>12760</v>
      </c>
      <c r="D1489" s="107">
        <v>41693</v>
      </c>
      <c r="E1489" s="107">
        <v>41710</v>
      </c>
      <c r="F1489" s="108">
        <v>41737</v>
      </c>
      <c r="G1489" s="109">
        <v>4250</v>
      </c>
      <c r="H1489" s="109">
        <v>5.19</v>
      </c>
      <c r="I1489" s="109">
        <v>0</v>
      </c>
      <c r="J1489" s="109">
        <f t="shared" si="23"/>
        <v>4255.1899999999996</v>
      </c>
    </row>
    <row r="1490" spans="1:10" s="102" customFormat="1" ht="18" customHeight="1" x14ac:dyDescent="0.2">
      <c r="A1490" s="106" t="s">
        <v>43</v>
      </c>
      <c r="B1490" s="106" t="s">
        <v>13</v>
      </c>
      <c r="C1490" s="107">
        <v>13824</v>
      </c>
      <c r="D1490" s="107">
        <v>42101</v>
      </c>
      <c r="E1490" s="107">
        <v>42102</v>
      </c>
      <c r="F1490" s="108">
        <v>42128</v>
      </c>
      <c r="G1490" s="109">
        <v>4250</v>
      </c>
      <c r="H1490" s="109">
        <v>3.19</v>
      </c>
      <c r="I1490" s="109">
        <v>0</v>
      </c>
      <c r="J1490" s="109">
        <f t="shared" si="23"/>
        <v>4253.1899999999996</v>
      </c>
    </row>
    <row r="1491" spans="1:10" s="102" customFormat="1" ht="18" customHeight="1" x14ac:dyDescent="0.2">
      <c r="A1491" s="106" t="s">
        <v>43</v>
      </c>
      <c r="B1491" s="106" t="s">
        <v>17</v>
      </c>
      <c r="C1491" s="107">
        <v>9816</v>
      </c>
      <c r="D1491" s="107">
        <v>41812</v>
      </c>
      <c r="E1491" s="107">
        <v>41815</v>
      </c>
      <c r="F1491" s="108">
        <v>41858</v>
      </c>
      <c r="G1491" s="109">
        <v>8250</v>
      </c>
      <c r="H1491" s="109">
        <v>10.54</v>
      </c>
      <c r="I1491" s="109">
        <v>0</v>
      </c>
      <c r="J1491" s="109">
        <f t="shared" si="23"/>
        <v>8260.5400000000009</v>
      </c>
    </row>
    <row r="1492" spans="1:10" s="102" customFormat="1" ht="18" customHeight="1" x14ac:dyDescent="0.2">
      <c r="A1492" s="106" t="s">
        <v>37</v>
      </c>
      <c r="B1492" s="106" t="s">
        <v>13</v>
      </c>
      <c r="C1492" s="107">
        <v>19519</v>
      </c>
      <c r="D1492" s="107">
        <v>43447</v>
      </c>
      <c r="E1492" s="107">
        <v>43472</v>
      </c>
      <c r="F1492" s="108">
        <v>43472</v>
      </c>
      <c r="G1492" s="109">
        <v>10000</v>
      </c>
      <c r="H1492" s="109">
        <v>6.85</v>
      </c>
      <c r="I1492" s="109">
        <v>0</v>
      </c>
      <c r="J1492" s="109">
        <f t="shared" si="23"/>
        <v>10006.85</v>
      </c>
    </row>
    <row r="1493" spans="1:10" s="102" customFormat="1" ht="18" customHeight="1" x14ac:dyDescent="0.2">
      <c r="A1493" s="106" t="s">
        <v>43</v>
      </c>
      <c r="B1493" s="106" t="s">
        <v>17</v>
      </c>
      <c r="C1493" s="107">
        <v>16636</v>
      </c>
      <c r="D1493" s="107">
        <v>41860</v>
      </c>
      <c r="E1493" s="107">
        <v>41878</v>
      </c>
      <c r="F1493" s="108">
        <v>41898</v>
      </c>
      <c r="G1493" s="109">
        <v>8000</v>
      </c>
      <c r="H1493" s="109">
        <v>8.44</v>
      </c>
      <c r="I1493" s="109">
        <v>0</v>
      </c>
      <c r="J1493" s="109">
        <f t="shared" si="23"/>
        <v>8008.44</v>
      </c>
    </row>
    <row r="1494" spans="1:10" s="102" customFormat="1" ht="18" customHeight="1" x14ac:dyDescent="0.2">
      <c r="A1494" s="106" t="s">
        <v>43</v>
      </c>
      <c r="B1494" s="106" t="s">
        <v>17</v>
      </c>
      <c r="C1494" s="107">
        <v>16135</v>
      </c>
      <c r="D1494" s="107">
        <v>42411</v>
      </c>
      <c r="E1494" s="107">
        <v>42430</v>
      </c>
      <c r="F1494" s="108">
        <v>42489</v>
      </c>
      <c r="G1494" s="109">
        <v>8500</v>
      </c>
      <c r="H1494" s="109">
        <v>18.420000000000002</v>
      </c>
      <c r="I1494" s="109">
        <v>0</v>
      </c>
      <c r="J1494" s="109">
        <f t="shared" si="23"/>
        <v>8518.42</v>
      </c>
    </row>
    <row r="1495" spans="1:10" s="102" customFormat="1" ht="18" customHeight="1" x14ac:dyDescent="0.2">
      <c r="A1495" s="106" t="s">
        <v>43</v>
      </c>
      <c r="B1495" s="106" t="s">
        <v>13</v>
      </c>
      <c r="C1495" s="107">
        <v>14261</v>
      </c>
      <c r="D1495" s="107">
        <v>43298</v>
      </c>
      <c r="E1495" s="107">
        <v>43320</v>
      </c>
      <c r="F1495" s="108">
        <v>43411</v>
      </c>
      <c r="G1495" s="109">
        <v>7071.4299999999985</v>
      </c>
      <c r="H1495" s="109">
        <v>12.149999999999999</v>
      </c>
      <c r="I1495" s="109">
        <v>1178.57</v>
      </c>
      <c r="J1495" s="109">
        <f t="shared" si="23"/>
        <v>8262.1499999999978</v>
      </c>
    </row>
    <row r="1496" spans="1:10" s="102" customFormat="1" ht="18" customHeight="1" x14ac:dyDescent="0.2">
      <c r="A1496" s="106" t="s">
        <v>43</v>
      </c>
      <c r="B1496" s="106" t="s">
        <v>17</v>
      </c>
      <c r="C1496" s="107">
        <v>14364</v>
      </c>
      <c r="D1496" s="107">
        <v>41647</v>
      </c>
      <c r="E1496" s="107">
        <v>41703</v>
      </c>
      <c r="F1496" s="108">
        <v>41726</v>
      </c>
      <c r="G1496" s="109">
        <v>6250</v>
      </c>
      <c r="H1496" s="109">
        <v>13.72</v>
      </c>
      <c r="I1496" s="109">
        <v>0</v>
      </c>
      <c r="J1496" s="109">
        <f t="shared" si="23"/>
        <v>6263.72</v>
      </c>
    </row>
    <row r="1497" spans="1:10" s="102" customFormat="1" ht="18" customHeight="1" x14ac:dyDescent="0.2">
      <c r="A1497" s="106" t="s">
        <v>43</v>
      </c>
      <c r="B1497" s="106" t="s">
        <v>13</v>
      </c>
      <c r="C1497" s="107">
        <v>15861</v>
      </c>
      <c r="D1497" s="107">
        <v>43396</v>
      </c>
      <c r="E1497" s="107">
        <v>43409</v>
      </c>
      <c r="F1497" s="108">
        <v>43486</v>
      </c>
      <c r="G1497" s="109">
        <v>19500</v>
      </c>
      <c r="H1497" s="109">
        <v>26.45</v>
      </c>
      <c r="I1497" s="109">
        <v>0</v>
      </c>
      <c r="J1497" s="109">
        <f t="shared" si="23"/>
        <v>19526.45</v>
      </c>
    </row>
    <row r="1498" spans="1:10" s="102" customFormat="1" ht="18" customHeight="1" x14ac:dyDescent="0.2">
      <c r="A1498" s="106" t="s">
        <v>43</v>
      </c>
      <c r="B1498" s="106" t="s">
        <v>17</v>
      </c>
      <c r="C1498" s="107">
        <v>11530</v>
      </c>
      <c r="D1498" s="107">
        <v>42222</v>
      </c>
      <c r="E1498" s="107">
        <v>42227</v>
      </c>
      <c r="F1498" s="108">
        <v>42262</v>
      </c>
      <c r="G1498" s="109">
        <v>8250</v>
      </c>
      <c r="H1498" s="109">
        <v>9.16</v>
      </c>
      <c r="I1498" s="109">
        <v>0</v>
      </c>
      <c r="J1498" s="109">
        <f t="shared" si="23"/>
        <v>8259.16</v>
      </c>
    </row>
    <row r="1499" spans="1:10" s="102" customFormat="1" ht="18" customHeight="1" x14ac:dyDescent="0.2">
      <c r="A1499" s="106" t="s">
        <v>43</v>
      </c>
      <c r="B1499" s="106" t="s">
        <v>13</v>
      </c>
      <c r="C1499" s="107">
        <v>12691</v>
      </c>
      <c r="D1499" s="107">
        <v>42612</v>
      </c>
      <c r="E1499" s="107">
        <v>42621</v>
      </c>
      <c r="F1499" s="108">
        <v>42627</v>
      </c>
      <c r="G1499" s="109">
        <v>10500</v>
      </c>
      <c r="H1499" s="109">
        <v>4.32</v>
      </c>
      <c r="I1499" s="109">
        <v>0</v>
      </c>
      <c r="J1499" s="109">
        <f t="shared" si="23"/>
        <v>10504.32</v>
      </c>
    </row>
    <row r="1500" spans="1:10" s="102" customFormat="1" ht="18" customHeight="1" x14ac:dyDescent="0.2">
      <c r="A1500" s="106" t="s">
        <v>43</v>
      </c>
      <c r="B1500" s="106" t="s">
        <v>13</v>
      </c>
      <c r="C1500" s="107">
        <v>9528</v>
      </c>
      <c r="D1500" s="107">
        <v>41952</v>
      </c>
      <c r="E1500" s="107">
        <v>41964</v>
      </c>
      <c r="F1500" s="108">
        <v>41978</v>
      </c>
      <c r="G1500" s="109">
        <v>5250</v>
      </c>
      <c r="H1500" s="109">
        <v>3.8</v>
      </c>
      <c r="I1500" s="109">
        <v>0</v>
      </c>
      <c r="J1500" s="109">
        <f t="shared" si="23"/>
        <v>5253.8</v>
      </c>
    </row>
    <row r="1501" spans="1:10" s="102" customFormat="1" ht="18" customHeight="1" x14ac:dyDescent="0.2">
      <c r="A1501" s="106" t="s">
        <v>43</v>
      </c>
      <c r="B1501" s="106" t="s">
        <v>17</v>
      </c>
      <c r="C1501" s="107">
        <v>6142</v>
      </c>
      <c r="D1501" s="107">
        <v>42612</v>
      </c>
      <c r="E1501" s="107">
        <v>42648</v>
      </c>
      <c r="F1501" s="108">
        <v>42725</v>
      </c>
      <c r="G1501" s="109">
        <v>17500</v>
      </c>
      <c r="H1501" s="109">
        <v>54.14</v>
      </c>
      <c r="I1501" s="109">
        <v>0</v>
      </c>
      <c r="J1501" s="109">
        <f t="shared" si="23"/>
        <v>17554.14</v>
      </c>
    </row>
    <row r="1502" spans="1:10" s="102" customFormat="1" ht="18" customHeight="1" x14ac:dyDescent="0.2">
      <c r="A1502" s="106" t="s">
        <v>43</v>
      </c>
      <c r="B1502" s="106" t="s">
        <v>17</v>
      </c>
      <c r="C1502" s="107">
        <v>17941</v>
      </c>
      <c r="D1502" s="107">
        <v>43165</v>
      </c>
      <c r="E1502" s="107">
        <v>43171</v>
      </c>
      <c r="F1502" s="108">
        <v>43186</v>
      </c>
      <c r="G1502" s="109">
        <v>10000</v>
      </c>
      <c r="H1502" s="109">
        <v>4.8</v>
      </c>
      <c r="I1502" s="109">
        <v>0</v>
      </c>
      <c r="J1502" s="109">
        <f t="shared" si="23"/>
        <v>10004.799999999999</v>
      </c>
    </row>
    <row r="1503" spans="1:10" s="102" customFormat="1" ht="18" customHeight="1" x14ac:dyDescent="0.2">
      <c r="A1503" s="106" t="s">
        <v>43</v>
      </c>
      <c r="B1503" s="106" t="s">
        <v>13</v>
      </c>
      <c r="C1503" s="107">
        <v>13698</v>
      </c>
      <c r="D1503" s="107">
        <v>43293</v>
      </c>
      <c r="E1503" s="107">
        <v>43319</v>
      </c>
      <c r="F1503" s="108">
        <v>43329</v>
      </c>
      <c r="G1503" s="109">
        <v>8750</v>
      </c>
      <c r="H1503" s="109">
        <v>8.6300000000000008</v>
      </c>
      <c r="I1503" s="109">
        <v>0</v>
      </c>
      <c r="J1503" s="109">
        <f t="shared" si="23"/>
        <v>8758.6299999999992</v>
      </c>
    </row>
    <row r="1504" spans="1:10" s="102" customFormat="1" ht="18" customHeight="1" x14ac:dyDescent="0.2">
      <c r="A1504" s="106" t="s">
        <v>43</v>
      </c>
      <c r="B1504" s="106" t="s">
        <v>17</v>
      </c>
      <c r="C1504" s="107">
        <v>19452</v>
      </c>
      <c r="D1504" s="107">
        <v>43409</v>
      </c>
      <c r="E1504" s="107">
        <v>43424</v>
      </c>
      <c r="F1504" s="108">
        <v>43731</v>
      </c>
      <c r="G1504" s="109">
        <v>48632.18</v>
      </c>
      <c r="H1504" s="109">
        <v>257.44999999999993</v>
      </c>
      <c r="I1504" s="109">
        <v>1617.82</v>
      </c>
      <c r="J1504" s="109">
        <f t="shared" si="23"/>
        <v>50507.45</v>
      </c>
    </row>
    <row r="1505" spans="1:10" s="102" customFormat="1" ht="18" customHeight="1" x14ac:dyDescent="0.2">
      <c r="A1505" s="106" t="s">
        <v>43</v>
      </c>
      <c r="B1505" s="106" t="s">
        <v>17</v>
      </c>
      <c r="C1505" s="107">
        <v>8088</v>
      </c>
      <c r="D1505" s="107">
        <v>43124</v>
      </c>
      <c r="E1505" s="107">
        <v>43136</v>
      </c>
      <c r="F1505" s="108">
        <v>43153</v>
      </c>
      <c r="G1505" s="109">
        <v>4500</v>
      </c>
      <c r="H1505" s="109">
        <v>3.58</v>
      </c>
      <c r="I1505" s="109">
        <v>0</v>
      </c>
      <c r="J1505" s="109">
        <f t="shared" si="23"/>
        <v>4503.58</v>
      </c>
    </row>
    <row r="1506" spans="1:10" s="102" customFormat="1" ht="18" customHeight="1" x14ac:dyDescent="0.2">
      <c r="A1506" s="106" t="s">
        <v>43</v>
      </c>
      <c r="B1506" s="106" t="s">
        <v>13</v>
      </c>
      <c r="C1506" s="107">
        <v>6974</v>
      </c>
      <c r="D1506" s="107">
        <v>42294</v>
      </c>
      <c r="E1506" s="107">
        <v>42342</v>
      </c>
      <c r="F1506" s="108">
        <v>42366</v>
      </c>
      <c r="G1506" s="109">
        <v>4250</v>
      </c>
      <c r="H1506" s="109">
        <v>8.52</v>
      </c>
      <c r="I1506" s="109">
        <v>0</v>
      </c>
      <c r="J1506" s="109">
        <f t="shared" si="23"/>
        <v>4258.5200000000004</v>
      </c>
    </row>
    <row r="1507" spans="1:10" s="102" customFormat="1" ht="18" customHeight="1" x14ac:dyDescent="0.2">
      <c r="A1507" s="106" t="s">
        <v>43</v>
      </c>
      <c r="B1507" s="106" t="s">
        <v>17</v>
      </c>
      <c r="C1507" s="107">
        <v>11494</v>
      </c>
      <c r="D1507" s="107">
        <v>42203</v>
      </c>
      <c r="E1507" s="107">
        <v>42212</v>
      </c>
      <c r="F1507" s="108">
        <v>42296</v>
      </c>
      <c r="G1507" s="109">
        <v>10750</v>
      </c>
      <c r="H1507" s="109">
        <v>27.76</v>
      </c>
      <c r="I1507" s="109">
        <v>0</v>
      </c>
      <c r="J1507" s="109">
        <f t="shared" si="23"/>
        <v>10777.76</v>
      </c>
    </row>
    <row r="1508" spans="1:10" s="102" customFormat="1" ht="18" customHeight="1" x14ac:dyDescent="0.2">
      <c r="A1508" s="106" t="s">
        <v>43</v>
      </c>
      <c r="B1508" s="106" t="s">
        <v>17</v>
      </c>
      <c r="C1508" s="107">
        <v>11849</v>
      </c>
      <c r="D1508" s="107">
        <v>41746</v>
      </c>
      <c r="E1508" s="107">
        <v>41750</v>
      </c>
      <c r="F1508" s="108">
        <v>41774</v>
      </c>
      <c r="G1508" s="109">
        <v>1500</v>
      </c>
      <c r="H1508" s="109">
        <v>1.17</v>
      </c>
      <c r="I1508" s="109">
        <v>0</v>
      </c>
      <c r="J1508" s="109">
        <f t="shared" si="23"/>
        <v>1501.17</v>
      </c>
    </row>
    <row r="1509" spans="1:10" s="102" customFormat="1" ht="18" customHeight="1" x14ac:dyDescent="0.2">
      <c r="A1509" s="106" t="s">
        <v>37</v>
      </c>
      <c r="B1509" s="106" t="s">
        <v>13</v>
      </c>
      <c r="C1509" s="107">
        <v>17631</v>
      </c>
      <c r="D1509" s="107">
        <v>42382</v>
      </c>
      <c r="E1509" s="107">
        <v>42415</v>
      </c>
      <c r="F1509" s="108">
        <v>42415</v>
      </c>
      <c r="G1509" s="109">
        <v>20000</v>
      </c>
      <c r="H1509" s="109">
        <f>9.17+9.17</f>
        <v>18.34</v>
      </c>
      <c r="I1509" s="109">
        <v>0</v>
      </c>
      <c r="J1509" s="109">
        <f t="shared" si="23"/>
        <v>20018.34</v>
      </c>
    </row>
    <row r="1510" spans="1:10" s="102" customFormat="1" ht="18" customHeight="1" x14ac:dyDescent="0.2">
      <c r="A1510" s="106" t="s">
        <v>43</v>
      </c>
      <c r="B1510" s="106" t="s">
        <v>13</v>
      </c>
      <c r="C1510" s="107">
        <v>17314</v>
      </c>
      <c r="D1510" s="107">
        <v>43222</v>
      </c>
      <c r="E1510" s="107">
        <v>43236</v>
      </c>
      <c r="F1510" s="108">
        <v>43245</v>
      </c>
      <c r="G1510" s="109">
        <v>10750</v>
      </c>
      <c r="H1510" s="109">
        <v>6.77</v>
      </c>
      <c r="I1510" s="109">
        <v>0</v>
      </c>
      <c r="J1510" s="109">
        <f t="shared" si="23"/>
        <v>10756.77</v>
      </c>
    </row>
    <row r="1511" spans="1:10" s="102" customFormat="1" ht="18" customHeight="1" x14ac:dyDescent="0.2">
      <c r="A1511" s="106" t="s">
        <v>43</v>
      </c>
      <c r="B1511" s="106" t="s">
        <v>17</v>
      </c>
      <c r="C1511" s="107">
        <v>9678</v>
      </c>
      <c r="D1511" s="107">
        <v>42485</v>
      </c>
      <c r="E1511" s="107">
        <v>42487</v>
      </c>
      <c r="F1511" s="108">
        <v>42508</v>
      </c>
      <c r="G1511" s="109">
        <v>6750</v>
      </c>
      <c r="H1511" s="109">
        <v>4.26</v>
      </c>
      <c r="I1511" s="109">
        <v>0</v>
      </c>
      <c r="J1511" s="109">
        <f t="shared" si="23"/>
        <v>6754.26</v>
      </c>
    </row>
    <row r="1512" spans="1:10" s="102" customFormat="1" ht="18" customHeight="1" x14ac:dyDescent="0.2">
      <c r="A1512" s="106" t="s">
        <v>43</v>
      </c>
      <c r="B1512" s="106" t="s">
        <v>17</v>
      </c>
      <c r="C1512" s="107">
        <v>5976</v>
      </c>
      <c r="D1512" s="107">
        <v>42477</v>
      </c>
      <c r="E1512" s="107">
        <v>42494</v>
      </c>
      <c r="F1512" s="108">
        <v>42549</v>
      </c>
      <c r="G1512" s="109">
        <v>4750</v>
      </c>
      <c r="H1512" s="109">
        <v>9.36</v>
      </c>
      <c r="I1512" s="109">
        <v>0</v>
      </c>
      <c r="J1512" s="109">
        <f t="shared" si="23"/>
        <v>4759.3599999999997</v>
      </c>
    </row>
    <row r="1513" spans="1:10" s="102" customFormat="1" ht="18" customHeight="1" x14ac:dyDescent="0.2">
      <c r="A1513" s="106" t="s">
        <v>43</v>
      </c>
      <c r="B1513" s="106" t="s">
        <v>13</v>
      </c>
      <c r="C1513" s="107">
        <v>13424</v>
      </c>
      <c r="D1513" s="107">
        <v>41930</v>
      </c>
      <c r="E1513" s="107">
        <v>41942</v>
      </c>
      <c r="F1513" s="108">
        <v>41957</v>
      </c>
      <c r="G1513" s="109">
        <v>6750</v>
      </c>
      <c r="H1513" s="109">
        <v>5.0599999999999996</v>
      </c>
      <c r="I1513" s="109">
        <v>0</v>
      </c>
      <c r="J1513" s="109">
        <f t="shared" si="23"/>
        <v>6755.06</v>
      </c>
    </row>
    <row r="1514" spans="1:10" s="102" customFormat="1" ht="18" customHeight="1" x14ac:dyDescent="0.2">
      <c r="A1514" s="106" t="s">
        <v>43</v>
      </c>
      <c r="B1514" s="106" t="s">
        <v>13</v>
      </c>
      <c r="C1514" s="107">
        <v>15380</v>
      </c>
      <c r="D1514" s="107">
        <v>42954</v>
      </c>
      <c r="E1514" s="107">
        <v>42963</v>
      </c>
      <c r="F1514" s="108">
        <v>42978</v>
      </c>
      <c r="G1514" s="109">
        <v>12750</v>
      </c>
      <c r="H1514" s="109">
        <v>8.3800000000000008</v>
      </c>
      <c r="I1514" s="109">
        <v>0</v>
      </c>
      <c r="J1514" s="109">
        <f t="shared" si="23"/>
        <v>12758.38</v>
      </c>
    </row>
    <row r="1515" spans="1:10" s="102" customFormat="1" ht="18" customHeight="1" x14ac:dyDescent="0.2">
      <c r="A1515" s="106" t="s">
        <v>43</v>
      </c>
      <c r="B1515" s="106" t="s">
        <v>17</v>
      </c>
      <c r="C1515" s="107">
        <v>14107</v>
      </c>
      <c r="D1515" s="107">
        <v>42154</v>
      </c>
      <c r="E1515" s="107">
        <v>42157</v>
      </c>
      <c r="F1515" s="108">
        <v>42166</v>
      </c>
      <c r="G1515" s="109">
        <v>7000</v>
      </c>
      <c r="H1515" s="109">
        <v>2.33</v>
      </c>
      <c r="I1515" s="109">
        <v>0</v>
      </c>
      <c r="J1515" s="109">
        <f t="shared" si="23"/>
        <v>7002.33</v>
      </c>
    </row>
    <row r="1516" spans="1:10" s="102" customFormat="1" ht="18" customHeight="1" x14ac:dyDescent="0.2">
      <c r="A1516" s="106" t="s">
        <v>43</v>
      </c>
      <c r="B1516" s="106" t="s">
        <v>17</v>
      </c>
      <c r="C1516" s="107">
        <v>13133</v>
      </c>
      <c r="D1516" s="107">
        <v>43257</v>
      </c>
      <c r="E1516" s="107">
        <v>43262</v>
      </c>
      <c r="F1516" s="108">
        <v>43279</v>
      </c>
      <c r="G1516" s="109">
        <v>4500</v>
      </c>
      <c r="H1516" s="109">
        <v>2.72</v>
      </c>
      <c r="I1516" s="109">
        <v>0</v>
      </c>
      <c r="J1516" s="109">
        <f t="shared" si="23"/>
        <v>4502.72</v>
      </c>
    </row>
    <row r="1517" spans="1:10" s="102" customFormat="1" ht="18" customHeight="1" x14ac:dyDescent="0.2">
      <c r="A1517" s="106" t="s">
        <v>43</v>
      </c>
      <c r="B1517" s="106" t="s">
        <v>13</v>
      </c>
      <c r="C1517" s="107">
        <v>7216</v>
      </c>
      <c r="D1517" s="107">
        <v>42025</v>
      </c>
      <c r="E1517" s="107">
        <v>42030</v>
      </c>
      <c r="F1517" s="108">
        <v>42093</v>
      </c>
      <c r="G1517" s="109">
        <v>4000</v>
      </c>
      <c r="H1517" s="109">
        <v>7.56</v>
      </c>
      <c r="I1517" s="109">
        <v>0</v>
      </c>
      <c r="J1517" s="109">
        <f t="shared" si="23"/>
        <v>4007.56</v>
      </c>
    </row>
    <row r="1518" spans="1:10" s="102" customFormat="1" ht="18" customHeight="1" x14ac:dyDescent="0.2">
      <c r="A1518" s="106" t="s">
        <v>43</v>
      </c>
      <c r="B1518" s="106" t="s">
        <v>13</v>
      </c>
      <c r="C1518" s="107">
        <v>16286</v>
      </c>
      <c r="D1518" s="107">
        <v>42360</v>
      </c>
      <c r="E1518" s="107">
        <v>42382</v>
      </c>
      <c r="F1518" s="108">
        <v>42394</v>
      </c>
      <c r="G1518" s="109">
        <v>10000</v>
      </c>
      <c r="H1518" s="109">
        <v>9.44</v>
      </c>
      <c r="I1518" s="109">
        <v>0</v>
      </c>
      <c r="J1518" s="109">
        <f t="shared" si="23"/>
        <v>10009.44</v>
      </c>
    </row>
    <row r="1519" spans="1:10" s="102" customFormat="1" ht="18" customHeight="1" x14ac:dyDescent="0.2">
      <c r="A1519" s="106" t="s">
        <v>43</v>
      </c>
      <c r="B1519" s="106" t="s">
        <v>17</v>
      </c>
      <c r="C1519" s="107">
        <v>20547</v>
      </c>
      <c r="D1519" s="107">
        <v>43016</v>
      </c>
      <c r="E1519" s="107">
        <v>43031</v>
      </c>
      <c r="F1519" s="108">
        <v>43048</v>
      </c>
      <c r="G1519" s="109">
        <v>40000</v>
      </c>
      <c r="H1519" s="109">
        <v>35.07</v>
      </c>
      <c r="I1519" s="109">
        <v>0</v>
      </c>
      <c r="J1519" s="109">
        <f t="shared" si="23"/>
        <v>40035.07</v>
      </c>
    </row>
    <row r="1520" spans="1:10" s="102" customFormat="1" ht="18" customHeight="1" x14ac:dyDescent="0.2">
      <c r="A1520" s="106" t="s">
        <v>43</v>
      </c>
      <c r="B1520" s="106" t="s">
        <v>17</v>
      </c>
      <c r="C1520" s="107">
        <v>14895</v>
      </c>
      <c r="D1520" s="107">
        <v>43143</v>
      </c>
      <c r="E1520" s="107">
        <v>43150</v>
      </c>
      <c r="F1520" s="108">
        <v>43231</v>
      </c>
      <c r="G1520" s="109">
        <v>10250</v>
      </c>
      <c r="H1520" s="109">
        <v>22.33</v>
      </c>
      <c r="I1520" s="109">
        <v>0</v>
      </c>
      <c r="J1520" s="109">
        <f t="shared" si="23"/>
        <v>10272.33</v>
      </c>
    </row>
    <row r="1521" spans="1:10" s="102" customFormat="1" ht="18" customHeight="1" x14ac:dyDescent="0.2">
      <c r="A1521" s="106" t="s">
        <v>43</v>
      </c>
      <c r="B1521" s="106" t="s">
        <v>17</v>
      </c>
      <c r="C1521" s="107">
        <v>14175</v>
      </c>
      <c r="D1521" s="107">
        <v>42392</v>
      </c>
      <c r="E1521" s="107">
        <v>42396</v>
      </c>
      <c r="F1521" s="108">
        <v>42404</v>
      </c>
      <c r="G1521" s="109">
        <v>11500</v>
      </c>
      <c r="H1521" s="109">
        <v>3.83</v>
      </c>
      <c r="I1521" s="109">
        <v>0</v>
      </c>
      <c r="J1521" s="109">
        <f t="shared" si="23"/>
        <v>11503.83</v>
      </c>
    </row>
    <row r="1522" spans="1:10" s="102" customFormat="1" ht="18" customHeight="1" x14ac:dyDescent="0.2">
      <c r="A1522" s="106" t="s">
        <v>43</v>
      </c>
      <c r="B1522" s="106" t="s">
        <v>13</v>
      </c>
      <c r="C1522" s="107">
        <v>12123</v>
      </c>
      <c r="D1522" s="107">
        <v>43342</v>
      </c>
      <c r="E1522" s="107">
        <v>43383</v>
      </c>
      <c r="F1522" s="108">
        <v>43437</v>
      </c>
      <c r="G1522" s="109">
        <v>7000</v>
      </c>
      <c r="H1522" s="109">
        <v>18.22</v>
      </c>
      <c r="I1522" s="109">
        <v>0</v>
      </c>
      <c r="J1522" s="109">
        <f t="shared" si="23"/>
        <v>7018.22</v>
      </c>
    </row>
    <row r="1523" spans="1:10" s="102" customFormat="1" ht="18" customHeight="1" x14ac:dyDescent="0.2">
      <c r="A1523" s="106" t="s">
        <v>43</v>
      </c>
      <c r="B1523" s="106" t="s">
        <v>17</v>
      </c>
      <c r="C1523" s="107">
        <v>11966</v>
      </c>
      <c r="D1523" s="107">
        <v>41709</v>
      </c>
      <c r="E1523" s="107">
        <v>41726</v>
      </c>
      <c r="F1523" s="108">
        <v>41737</v>
      </c>
      <c r="G1523" s="109">
        <v>500</v>
      </c>
      <c r="H1523" s="109">
        <v>0.39</v>
      </c>
      <c r="I1523" s="109">
        <v>0</v>
      </c>
      <c r="J1523" s="109">
        <f t="shared" si="23"/>
        <v>500.39</v>
      </c>
    </row>
    <row r="1524" spans="1:10" s="102" customFormat="1" ht="18" customHeight="1" x14ac:dyDescent="0.2">
      <c r="A1524" s="106" t="s">
        <v>43</v>
      </c>
      <c r="B1524" s="106" t="s">
        <v>13</v>
      </c>
      <c r="C1524" s="107">
        <v>11657</v>
      </c>
      <c r="D1524" s="107">
        <v>42536</v>
      </c>
      <c r="E1524" s="107">
        <v>42542</v>
      </c>
      <c r="F1524" s="108">
        <v>42563</v>
      </c>
      <c r="G1524" s="109">
        <v>8250</v>
      </c>
      <c r="H1524" s="109">
        <v>6.09</v>
      </c>
      <c r="I1524" s="109">
        <v>0</v>
      </c>
      <c r="J1524" s="109">
        <f t="shared" si="23"/>
        <v>8256.09</v>
      </c>
    </row>
    <row r="1525" spans="1:10" s="102" customFormat="1" ht="18" customHeight="1" x14ac:dyDescent="0.2">
      <c r="A1525" s="106" t="s">
        <v>43</v>
      </c>
      <c r="B1525" s="106" t="s">
        <v>13</v>
      </c>
      <c r="C1525" s="107">
        <v>14132</v>
      </c>
      <c r="D1525" s="107">
        <v>43107</v>
      </c>
      <c r="E1525" s="107">
        <v>43118</v>
      </c>
      <c r="F1525" s="108">
        <v>43129</v>
      </c>
      <c r="G1525" s="109">
        <v>22750</v>
      </c>
      <c r="H1525" s="109">
        <v>13.71</v>
      </c>
      <c r="I1525" s="109">
        <v>0</v>
      </c>
      <c r="J1525" s="109">
        <f t="shared" si="23"/>
        <v>22763.71</v>
      </c>
    </row>
    <row r="1526" spans="1:10" s="102" customFormat="1" ht="18" customHeight="1" x14ac:dyDescent="0.2">
      <c r="A1526" s="106" t="s">
        <v>43</v>
      </c>
      <c r="B1526" s="106" t="s">
        <v>13</v>
      </c>
      <c r="C1526" s="107">
        <v>17908</v>
      </c>
      <c r="D1526" s="107">
        <v>42664</v>
      </c>
      <c r="E1526" s="107">
        <v>42669</v>
      </c>
      <c r="F1526" s="108">
        <v>42682</v>
      </c>
      <c r="G1526" s="109">
        <v>14250</v>
      </c>
      <c r="H1526" s="109">
        <v>7.03</v>
      </c>
      <c r="I1526" s="109">
        <v>0</v>
      </c>
      <c r="J1526" s="109">
        <f t="shared" si="23"/>
        <v>14257.03</v>
      </c>
    </row>
    <row r="1527" spans="1:10" s="102" customFormat="1" ht="18" customHeight="1" x14ac:dyDescent="0.2">
      <c r="A1527" s="106" t="s">
        <v>43</v>
      </c>
      <c r="B1527" s="106" t="s">
        <v>17</v>
      </c>
      <c r="C1527" s="107">
        <v>10150</v>
      </c>
      <c r="D1527" s="107">
        <v>43450</v>
      </c>
      <c r="E1527" s="107">
        <v>43472</v>
      </c>
      <c r="F1527" s="108">
        <v>43550</v>
      </c>
      <c r="G1527" s="109">
        <v>3250</v>
      </c>
      <c r="H1527" s="109">
        <v>35.619999999999997</v>
      </c>
      <c r="I1527" s="109">
        <v>0</v>
      </c>
      <c r="J1527" s="109">
        <f t="shared" si="23"/>
        <v>3285.62</v>
      </c>
    </row>
    <row r="1528" spans="1:10" s="102" customFormat="1" ht="18" customHeight="1" x14ac:dyDescent="0.2">
      <c r="A1528" s="106" t="s">
        <v>43</v>
      </c>
      <c r="B1528" s="106" t="s">
        <v>17</v>
      </c>
      <c r="C1528" s="107">
        <v>9539</v>
      </c>
      <c r="D1528" s="107">
        <v>42532</v>
      </c>
      <c r="E1528" s="107">
        <v>42541</v>
      </c>
      <c r="F1528" s="108">
        <v>42612</v>
      </c>
      <c r="G1528" s="109">
        <v>5500</v>
      </c>
      <c r="H1528" s="109">
        <v>12.04</v>
      </c>
      <c r="I1528" s="109">
        <v>0</v>
      </c>
      <c r="J1528" s="109">
        <f t="shared" si="23"/>
        <v>5512.04</v>
      </c>
    </row>
    <row r="1529" spans="1:10" s="102" customFormat="1" ht="18" customHeight="1" x14ac:dyDescent="0.2">
      <c r="A1529" s="106" t="s">
        <v>31</v>
      </c>
      <c r="B1529" s="106" t="s">
        <v>17</v>
      </c>
      <c r="C1529" s="107">
        <v>22193</v>
      </c>
      <c r="D1529" s="107">
        <v>43444</v>
      </c>
      <c r="E1529" s="107">
        <v>43472</v>
      </c>
      <c r="F1529" s="108">
        <v>43535</v>
      </c>
      <c r="G1529" s="109">
        <v>56000</v>
      </c>
      <c r="H1529" s="109">
        <v>139.62</v>
      </c>
      <c r="I1529" s="109">
        <v>0</v>
      </c>
      <c r="J1529" s="109">
        <f t="shared" si="23"/>
        <v>56139.62</v>
      </c>
    </row>
    <row r="1530" spans="1:10" s="102" customFormat="1" ht="18" customHeight="1" x14ac:dyDescent="0.2">
      <c r="A1530" s="106" t="s">
        <v>43</v>
      </c>
      <c r="B1530" s="106" t="s">
        <v>17</v>
      </c>
      <c r="C1530" s="107">
        <v>21870</v>
      </c>
      <c r="D1530" s="107">
        <v>42406</v>
      </c>
      <c r="E1530" s="107">
        <v>42410</v>
      </c>
      <c r="F1530" s="108">
        <v>42464</v>
      </c>
      <c r="G1530" s="109">
        <v>56000</v>
      </c>
      <c r="H1530" s="109">
        <v>17.89</v>
      </c>
      <c r="I1530" s="109">
        <v>0</v>
      </c>
      <c r="J1530" s="109">
        <f t="shared" si="23"/>
        <v>56017.89</v>
      </c>
    </row>
    <row r="1531" spans="1:10" s="102" customFormat="1" ht="18" customHeight="1" x14ac:dyDescent="0.2">
      <c r="A1531" s="106" t="s">
        <v>35</v>
      </c>
      <c r="B1531" s="106" t="s">
        <v>17</v>
      </c>
      <c r="C1531" s="107">
        <v>21870</v>
      </c>
      <c r="D1531" s="107">
        <v>42406</v>
      </c>
      <c r="E1531" s="107">
        <v>42410</v>
      </c>
      <c r="F1531" s="108">
        <v>42464</v>
      </c>
      <c r="G1531" s="109">
        <v>56000</v>
      </c>
      <c r="H1531" s="109">
        <v>17.89</v>
      </c>
      <c r="I1531" s="109">
        <v>0</v>
      </c>
      <c r="J1531" s="109">
        <f t="shared" si="23"/>
        <v>56017.89</v>
      </c>
    </row>
    <row r="1532" spans="1:10" s="102" customFormat="1" ht="18" customHeight="1" x14ac:dyDescent="0.2">
      <c r="A1532" s="106" t="s">
        <v>43</v>
      </c>
      <c r="B1532" s="106" t="s">
        <v>13</v>
      </c>
      <c r="C1532" s="107">
        <v>17450</v>
      </c>
      <c r="D1532" s="107">
        <v>43111</v>
      </c>
      <c r="E1532" s="107">
        <v>43131</v>
      </c>
      <c r="F1532" s="108">
        <v>43140</v>
      </c>
      <c r="G1532" s="109">
        <v>14250</v>
      </c>
      <c r="H1532" s="109">
        <v>11.32</v>
      </c>
      <c r="I1532" s="109">
        <v>0</v>
      </c>
      <c r="J1532" s="109">
        <f t="shared" si="23"/>
        <v>14261.32</v>
      </c>
    </row>
    <row r="1533" spans="1:10" s="102" customFormat="1" ht="18" customHeight="1" x14ac:dyDescent="0.2">
      <c r="A1533" s="106" t="s">
        <v>43</v>
      </c>
      <c r="B1533" s="106" t="s">
        <v>17</v>
      </c>
      <c r="C1533" s="107">
        <v>17418</v>
      </c>
      <c r="D1533" s="107">
        <v>41887</v>
      </c>
      <c r="E1533" s="107">
        <v>41898</v>
      </c>
      <c r="F1533" s="108">
        <v>41911</v>
      </c>
      <c r="G1533" s="109">
        <v>26000</v>
      </c>
      <c r="H1533" s="109">
        <v>17.329999999999998</v>
      </c>
      <c r="I1533" s="109">
        <v>0</v>
      </c>
      <c r="J1533" s="109">
        <f t="shared" si="23"/>
        <v>26017.33</v>
      </c>
    </row>
    <row r="1534" spans="1:10" s="102" customFormat="1" ht="18" customHeight="1" x14ac:dyDescent="0.2">
      <c r="A1534" s="106" t="s">
        <v>43</v>
      </c>
      <c r="B1534" s="106" t="s">
        <v>17</v>
      </c>
      <c r="C1534" s="107">
        <v>7925</v>
      </c>
      <c r="D1534" s="107">
        <v>41989</v>
      </c>
      <c r="E1534" s="107">
        <v>41995</v>
      </c>
      <c r="F1534" s="108">
        <v>42054</v>
      </c>
      <c r="G1534" s="109">
        <v>1500</v>
      </c>
      <c r="H1534" s="109">
        <v>2.7</v>
      </c>
      <c r="I1534" s="109">
        <v>0</v>
      </c>
      <c r="J1534" s="109">
        <f t="shared" si="23"/>
        <v>1502.7</v>
      </c>
    </row>
    <row r="1535" spans="1:10" s="102" customFormat="1" ht="18" customHeight="1" x14ac:dyDescent="0.2">
      <c r="A1535" s="106" t="s">
        <v>43</v>
      </c>
      <c r="B1535" s="106" t="s">
        <v>17</v>
      </c>
      <c r="C1535" s="107">
        <v>12169</v>
      </c>
      <c r="D1535" s="107">
        <v>43094</v>
      </c>
      <c r="E1535" s="107">
        <v>43097</v>
      </c>
      <c r="F1535" s="108">
        <v>43157</v>
      </c>
      <c r="G1535" s="109">
        <v>5000</v>
      </c>
      <c r="H1535" s="109">
        <v>5.5699999999999994</v>
      </c>
      <c r="I1535" s="109">
        <v>0</v>
      </c>
      <c r="J1535" s="109">
        <f t="shared" si="23"/>
        <v>5005.57</v>
      </c>
    </row>
    <row r="1536" spans="1:10" s="102" customFormat="1" ht="18" customHeight="1" x14ac:dyDescent="0.2">
      <c r="A1536" s="106" t="s">
        <v>43</v>
      </c>
      <c r="B1536" s="106" t="s">
        <v>13</v>
      </c>
      <c r="C1536" s="107">
        <v>11036</v>
      </c>
      <c r="D1536" s="107">
        <v>42756</v>
      </c>
      <c r="E1536" s="107">
        <v>42774</v>
      </c>
      <c r="F1536" s="108">
        <v>42790</v>
      </c>
      <c r="G1536" s="109">
        <v>8000</v>
      </c>
      <c r="H1536" s="109">
        <v>7.45</v>
      </c>
      <c r="I1536" s="109">
        <v>0</v>
      </c>
      <c r="J1536" s="109">
        <f t="shared" si="23"/>
        <v>8007.45</v>
      </c>
    </row>
    <row r="1537" spans="1:10" s="102" customFormat="1" ht="18" customHeight="1" x14ac:dyDescent="0.2">
      <c r="A1537" s="106" t="s">
        <v>43</v>
      </c>
      <c r="B1537" s="106" t="s">
        <v>13</v>
      </c>
      <c r="C1537" s="107">
        <v>11778</v>
      </c>
      <c r="D1537" s="107">
        <v>42352</v>
      </c>
      <c r="E1537" s="107">
        <v>42369</v>
      </c>
      <c r="F1537" s="108">
        <v>42380</v>
      </c>
      <c r="G1537" s="109">
        <v>7250</v>
      </c>
      <c r="H1537" s="109">
        <v>5.64</v>
      </c>
      <c r="I1537" s="109">
        <v>0</v>
      </c>
      <c r="J1537" s="109">
        <f t="shared" si="23"/>
        <v>7255.64</v>
      </c>
    </row>
    <row r="1538" spans="1:10" s="102" customFormat="1" ht="18" customHeight="1" x14ac:dyDescent="0.2">
      <c r="A1538" s="106" t="s">
        <v>43</v>
      </c>
      <c r="B1538" s="106" t="s">
        <v>13</v>
      </c>
      <c r="C1538" s="107">
        <v>14526</v>
      </c>
      <c r="D1538" s="107">
        <v>43436</v>
      </c>
      <c r="E1538" s="107">
        <v>43440</v>
      </c>
      <c r="F1538" s="108">
        <v>43454</v>
      </c>
      <c r="G1538" s="109">
        <v>9750</v>
      </c>
      <c r="H1538" s="109">
        <v>4.8099999999999996</v>
      </c>
      <c r="I1538" s="109">
        <v>0</v>
      </c>
      <c r="J1538" s="109">
        <f t="shared" si="23"/>
        <v>9754.81</v>
      </c>
    </row>
    <row r="1539" spans="1:10" s="102" customFormat="1" ht="18" customHeight="1" x14ac:dyDescent="0.2">
      <c r="A1539" s="106" t="s">
        <v>37</v>
      </c>
      <c r="B1539" s="106" t="s">
        <v>17</v>
      </c>
      <c r="C1539" s="107">
        <v>27167</v>
      </c>
      <c r="D1539" s="107">
        <v>42805</v>
      </c>
      <c r="E1539" s="107">
        <v>42836</v>
      </c>
      <c r="F1539" s="108">
        <v>42836</v>
      </c>
      <c r="G1539" s="109">
        <v>20000</v>
      </c>
      <c r="H1539" s="109">
        <f>8.49+8.49</f>
        <v>16.98</v>
      </c>
      <c r="I1539" s="109">
        <v>0</v>
      </c>
      <c r="J1539" s="109">
        <f t="shared" si="23"/>
        <v>20016.98</v>
      </c>
    </row>
    <row r="1540" spans="1:10" s="102" customFormat="1" ht="18" customHeight="1" x14ac:dyDescent="0.2">
      <c r="A1540" s="106" t="s">
        <v>43</v>
      </c>
      <c r="B1540" s="106" t="s">
        <v>13</v>
      </c>
      <c r="C1540" s="107">
        <v>12657</v>
      </c>
      <c r="D1540" s="107">
        <v>42187</v>
      </c>
      <c r="E1540" s="107">
        <v>42199</v>
      </c>
      <c r="F1540" s="108">
        <v>42206</v>
      </c>
      <c r="G1540" s="109">
        <v>5000</v>
      </c>
      <c r="H1540" s="109">
        <v>2.64</v>
      </c>
      <c r="I1540" s="109">
        <v>0</v>
      </c>
      <c r="J1540" s="109">
        <f t="shared" si="23"/>
        <v>5002.6400000000003</v>
      </c>
    </row>
    <row r="1541" spans="1:10" s="102" customFormat="1" ht="18" customHeight="1" x14ac:dyDescent="0.2">
      <c r="A1541" s="106" t="s">
        <v>43</v>
      </c>
      <c r="B1541" s="106" t="s">
        <v>13</v>
      </c>
      <c r="C1541" s="107">
        <v>16010</v>
      </c>
      <c r="D1541" s="107">
        <v>42297</v>
      </c>
      <c r="E1541" s="107">
        <v>42304</v>
      </c>
      <c r="F1541" s="108">
        <v>42320</v>
      </c>
      <c r="G1541" s="109">
        <v>12750</v>
      </c>
      <c r="H1541" s="109">
        <v>8.15</v>
      </c>
      <c r="I1541" s="109">
        <v>0</v>
      </c>
      <c r="J1541" s="109">
        <f t="shared" si="23"/>
        <v>12758.15</v>
      </c>
    </row>
    <row r="1542" spans="1:10" s="102" customFormat="1" ht="18" customHeight="1" x14ac:dyDescent="0.2">
      <c r="A1542" s="106" t="s">
        <v>43</v>
      </c>
      <c r="B1542" s="106" t="s">
        <v>17</v>
      </c>
      <c r="C1542" s="107">
        <v>17752</v>
      </c>
      <c r="D1542" s="107">
        <v>43315</v>
      </c>
      <c r="E1542" s="107">
        <v>43335</v>
      </c>
      <c r="F1542" s="108">
        <v>43363</v>
      </c>
      <c r="G1542" s="109">
        <v>4500</v>
      </c>
      <c r="H1542" s="109">
        <v>5.3</v>
      </c>
      <c r="I1542" s="109">
        <v>0</v>
      </c>
      <c r="J1542" s="109">
        <f t="shared" ref="J1542:J1605" si="24">+G1542+H1542+I1542</f>
        <v>4505.3</v>
      </c>
    </row>
    <row r="1543" spans="1:10" s="102" customFormat="1" ht="18" customHeight="1" x14ac:dyDescent="0.2">
      <c r="A1543" s="106" t="s">
        <v>43</v>
      </c>
      <c r="B1543" s="106" t="s">
        <v>17</v>
      </c>
      <c r="C1543" s="107">
        <v>12462</v>
      </c>
      <c r="D1543" s="107">
        <v>42312</v>
      </c>
      <c r="E1543" s="107">
        <v>42321</v>
      </c>
      <c r="F1543" s="108">
        <v>42328</v>
      </c>
      <c r="G1543" s="109">
        <v>9500</v>
      </c>
      <c r="H1543" s="109">
        <v>4.22</v>
      </c>
      <c r="I1543" s="109">
        <v>0</v>
      </c>
      <c r="J1543" s="109">
        <f t="shared" si="24"/>
        <v>9504.2199999999993</v>
      </c>
    </row>
    <row r="1544" spans="1:10" s="102" customFormat="1" ht="18" customHeight="1" x14ac:dyDescent="0.2">
      <c r="A1544" s="106" t="s">
        <v>43</v>
      </c>
      <c r="B1544" s="106" t="s">
        <v>13</v>
      </c>
      <c r="C1544" s="107">
        <v>7005</v>
      </c>
      <c r="D1544" s="107">
        <v>41737</v>
      </c>
      <c r="E1544" s="107">
        <v>41767</v>
      </c>
      <c r="F1544" s="108">
        <v>41786</v>
      </c>
      <c r="G1544" s="109">
        <v>2000</v>
      </c>
      <c r="H1544" s="109">
        <v>2.72</v>
      </c>
      <c r="I1544" s="109">
        <v>0</v>
      </c>
      <c r="J1544" s="109">
        <f t="shared" si="24"/>
        <v>2002.72</v>
      </c>
    </row>
    <row r="1545" spans="1:10" s="102" customFormat="1" ht="18" customHeight="1" x14ac:dyDescent="0.2">
      <c r="A1545" s="106" t="s">
        <v>43</v>
      </c>
      <c r="B1545" s="106" t="s">
        <v>13</v>
      </c>
      <c r="C1545" s="107">
        <v>9694</v>
      </c>
      <c r="D1545" s="107">
        <v>42929</v>
      </c>
      <c r="E1545" s="107">
        <v>42941</v>
      </c>
      <c r="F1545" s="108">
        <v>43077</v>
      </c>
      <c r="G1545" s="109">
        <v>6250</v>
      </c>
      <c r="H1545" s="109">
        <v>25.34</v>
      </c>
      <c r="I1545" s="109">
        <v>0</v>
      </c>
      <c r="J1545" s="109">
        <f t="shared" si="24"/>
        <v>6275.34</v>
      </c>
    </row>
    <row r="1546" spans="1:10" s="102" customFormat="1" ht="18" customHeight="1" x14ac:dyDescent="0.2">
      <c r="A1546" s="106" t="s">
        <v>43</v>
      </c>
      <c r="B1546" s="106" t="s">
        <v>13</v>
      </c>
      <c r="C1546" s="107">
        <v>19806</v>
      </c>
      <c r="D1546" s="107">
        <v>42665</v>
      </c>
      <c r="E1546" s="107">
        <v>42670</v>
      </c>
      <c r="F1546" s="108">
        <v>42683</v>
      </c>
      <c r="G1546" s="109">
        <v>42000</v>
      </c>
      <c r="H1546" s="109">
        <v>20.71</v>
      </c>
      <c r="I1546" s="109">
        <v>0</v>
      </c>
      <c r="J1546" s="109">
        <f t="shared" si="24"/>
        <v>42020.71</v>
      </c>
    </row>
    <row r="1547" spans="1:10" s="102" customFormat="1" ht="18" customHeight="1" x14ac:dyDescent="0.2">
      <c r="A1547" s="106" t="s">
        <v>39</v>
      </c>
      <c r="B1547" s="106" t="s">
        <v>13</v>
      </c>
      <c r="C1547" s="107">
        <v>19806</v>
      </c>
      <c r="D1547" s="107">
        <v>42665</v>
      </c>
      <c r="E1547" s="107">
        <v>42670</v>
      </c>
      <c r="F1547" s="108">
        <v>42683</v>
      </c>
      <c r="G1547" s="109">
        <v>126000</v>
      </c>
      <c r="H1547" s="109">
        <v>62.14</v>
      </c>
      <c r="I1547" s="109">
        <v>0</v>
      </c>
      <c r="J1547" s="109">
        <f t="shared" si="24"/>
        <v>126062.14</v>
      </c>
    </row>
    <row r="1548" spans="1:10" s="102" customFormat="1" ht="18" customHeight="1" x14ac:dyDescent="0.2">
      <c r="A1548" s="106" t="s">
        <v>43</v>
      </c>
      <c r="B1548" s="106" t="s">
        <v>13</v>
      </c>
      <c r="C1548" s="107">
        <v>12221</v>
      </c>
      <c r="D1548" s="107">
        <v>42297</v>
      </c>
      <c r="E1548" s="107">
        <v>42300</v>
      </c>
      <c r="F1548" s="108">
        <v>42352</v>
      </c>
      <c r="G1548" s="109">
        <v>15500</v>
      </c>
      <c r="H1548" s="109">
        <v>23.68</v>
      </c>
      <c r="I1548" s="109">
        <v>0</v>
      </c>
      <c r="J1548" s="109">
        <f t="shared" si="24"/>
        <v>15523.68</v>
      </c>
    </row>
    <row r="1549" spans="1:10" s="102" customFormat="1" ht="18" customHeight="1" x14ac:dyDescent="0.2">
      <c r="A1549" s="106" t="s">
        <v>43</v>
      </c>
      <c r="B1549" s="106" t="s">
        <v>17</v>
      </c>
      <c r="C1549" s="107">
        <v>14197</v>
      </c>
      <c r="D1549" s="107">
        <v>42174</v>
      </c>
      <c r="E1549" s="107">
        <v>42187</v>
      </c>
      <c r="F1549" s="108">
        <v>42195</v>
      </c>
      <c r="G1549" s="109">
        <v>8750</v>
      </c>
      <c r="H1549" s="109">
        <v>5.0999999999999996</v>
      </c>
      <c r="I1549" s="109">
        <v>0</v>
      </c>
      <c r="J1549" s="109">
        <f t="shared" si="24"/>
        <v>8755.1</v>
      </c>
    </row>
    <row r="1550" spans="1:10" s="102" customFormat="1" ht="18" customHeight="1" x14ac:dyDescent="0.2">
      <c r="A1550" s="106" t="s">
        <v>43</v>
      </c>
      <c r="B1550" s="106" t="s">
        <v>17</v>
      </c>
      <c r="C1550" s="107">
        <v>20946</v>
      </c>
      <c r="D1550" s="107">
        <v>41929</v>
      </c>
      <c r="E1550" s="107">
        <v>41942</v>
      </c>
      <c r="F1550" s="108">
        <v>41961</v>
      </c>
      <c r="G1550" s="109">
        <v>48000</v>
      </c>
      <c r="H1550" s="109">
        <v>42.66</v>
      </c>
      <c r="I1550" s="109">
        <v>0</v>
      </c>
      <c r="J1550" s="109">
        <f t="shared" si="24"/>
        <v>48042.66</v>
      </c>
    </row>
    <row r="1551" spans="1:10" s="102" customFormat="1" ht="18" customHeight="1" x14ac:dyDescent="0.2">
      <c r="A1551" s="106" t="s">
        <v>43</v>
      </c>
      <c r="B1551" s="106" t="s">
        <v>13</v>
      </c>
      <c r="C1551" s="107">
        <v>9338</v>
      </c>
      <c r="D1551" s="107">
        <v>42972</v>
      </c>
      <c r="E1551" s="107">
        <v>42986</v>
      </c>
      <c r="F1551" s="108">
        <v>42996</v>
      </c>
      <c r="G1551" s="109">
        <v>5500</v>
      </c>
      <c r="H1551" s="109">
        <v>3.62</v>
      </c>
      <c r="I1551" s="109">
        <v>0</v>
      </c>
      <c r="J1551" s="109">
        <f t="shared" si="24"/>
        <v>5503.62</v>
      </c>
    </row>
    <row r="1552" spans="1:10" s="102" customFormat="1" ht="18" customHeight="1" x14ac:dyDescent="0.2">
      <c r="A1552" s="106" t="s">
        <v>43</v>
      </c>
      <c r="B1552" s="106" t="s">
        <v>13</v>
      </c>
      <c r="C1552" s="107">
        <v>13687</v>
      </c>
      <c r="D1552" s="107">
        <v>42781</v>
      </c>
      <c r="E1552" s="107">
        <v>42790</v>
      </c>
      <c r="F1552" s="108">
        <v>42804</v>
      </c>
      <c r="G1552" s="109">
        <v>11250</v>
      </c>
      <c r="H1552" s="109">
        <v>7.09</v>
      </c>
      <c r="I1552" s="109">
        <v>0</v>
      </c>
      <c r="J1552" s="109">
        <f t="shared" si="24"/>
        <v>11257.09</v>
      </c>
    </row>
    <row r="1553" spans="1:10" s="102" customFormat="1" ht="18" customHeight="1" x14ac:dyDescent="0.2">
      <c r="A1553" s="106" t="s">
        <v>43</v>
      </c>
      <c r="B1553" s="106" t="s">
        <v>13</v>
      </c>
      <c r="C1553" s="107">
        <v>14481</v>
      </c>
      <c r="D1553" s="107">
        <v>42208</v>
      </c>
      <c r="E1553" s="107">
        <v>42221</v>
      </c>
      <c r="F1553" s="108">
        <v>42242</v>
      </c>
      <c r="G1553" s="109">
        <v>14250</v>
      </c>
      <c r="H1553" s="109">
        <v>13.46</v>
      </c>
      <c r="I1553" s="109">
        <v>0</v>
      </c>
      <c r="J1553" s="109">
        <f t="shared" si="24"/>
        <v>14263.46</v>
      </c>
    </row>
    <row r="1554" spans="1:10" s="102" customFormat="1" ht="18" customHeight="1" x14ac:dyDescent="0.2">
      <c r="A1554" s="106" t="s">
        <v>43</v>
      </c>
      <c r="B1554" s="106" t="s">
        <v>17</v>
      </c>
      <c r="C1554" s="107">
        <v>10165</v>
      </c>
      <c r="D1554" s="107">
        <v>43270</v>
      </c>
      <c r="E1554" s="107">
        <v>43276</v>
      </c>
      <c r="F1554" s="108">
        <v>43549</v>
      </c>
      <c r="G1554" s="109">
        <v>8000</v>
      </c>
      <c r="H1554" s="109">
        <v>7.1</v>
      </c>
      <c r="I1554" s="109">
        <v>0</v>
      </c>
      <c r="J1554" s="109">
        <f t="shared" si="24"/>
        <v>8007.1</v>
      </c>
    </row>
    <row r="1555" spans="1:10" s="102" customFormat="1" ht="18" customHeight="1" x14ac:dyDescent="0.2">
      <c r="A1555" s="106" t="s">
        <v>43</v>
      </c>
      <c r="B1555" s="106" t="s">
        <v>17</v>
      </c>
      <c r="C1555" s="107">
        <v>14235</v>
      </c>
      <c r="D1555" s="107">
        <v>43017</v>
      </c>
      <c r="E1555" s="107">
        <v>43020</v>
      </c>
      <c r="F1555" s="108">
        <v>43031</v>
      </c>
      <c r="G1555" s="109">
        <v>3500</v>
      </c>
      <c r="H1555" s="109">
        <v>1.34</v>
      </c>
      <c r="I1555" s="109">
        <v>0</v>
      </c>
      <c r="J1555" s="109">
        <f t="shared" si="24"/>
        <v>3501.34</v>
      </c>
    </row>
    <row r="1556" spans="1:10" s="102" customFormat="1" ht="18" customHeight="1" x14ac:dyDescent="0.2">
      <c r="A1556" s="106" t="s">
        <v>43</v>
      </c>
      <c r="B1556" s="106" t="s">
        <v>13</v>
      </c>
      <c r="C1556" s="107">
        <v>9091</v>
      </c>
      <c r="D1556" s="107">
        <v>42190</v>
      </c>
      <c r="E1556" s="107">
        <v>42207</v>
      </c>
      <c r="F1556" s="108">
        <v>42276</v>
      </c>
      <c r="G1556" s="109">
        <v>14500</v>
      </c>
      <c r="H1556" s="109">
        <v>34.64</v>
      </c>
      <c r="I1556" s="109">
        <v>0</v>
      </c>
      <c r="J1556" s="109">
        <f t="shared" si="24"/>
        <v>14534.64</v>
      </c>
    </row>
    <row r="1557" spans="1:10" s="102" customFormat="1" ht="18" customHeight="1" x14ac:dyDescent="0.2">
      <c r="A1557" s="106" t="s">
        <v>43</v>
      </c>
      <c r="B1557" s="106" t="s">
        <v>13</v>
      </c>
      <c r="C1557" s="107">
        <v>12953</v>
      </c>
      <c r="D1557" s="107">
        <v>42362</v>
      </c>
      <c r="E1557" s="107">
        <v>42390</v>
      </c>
      <c r="F1557" s="108">
        <v>42404</v>
      </c>
      <c r="G1557" s="109">
        <v>11500</v>
      </c>
      <c r="H1557" s="109">
        <v>13.42</v>
      </c>
      <c r="I1557" s="109">
        <v>0</v>
      </c>
      <c r="J1557" s="109">
        <f t="shared" si="24"/>
        <v>11513.42</v>
      </c>
    </row>
    <row r="1558" spans="1:10" s="102" customFormat="1" ht="18" customHeight="1" x14ac:dyDescent="0.2">
      <c r="A1558" s="106" t="s">
        <v>43</v>
      </c>
      <c r="B1558" s="106" t="s">
        <v>13</v>
      </c>
      <c r="C1558" s="107">
        <v>19225</v>
      </c>
      <c r="D1558" s="107">
        <v>41641</v>
      </c>
      <c r="E1558" s="107">
        <v>41654</v>
      </c>
      <c r="F1558" s="108">
        <v>41673</v>
      </c>
      <c r="G1558" s="109">
        <v>51000</v>
      </c>
      <c r="H1558" s="109">
        <v>45.33</v>
      </c>
      <c r="I1558" s="109">
        <v>0</v>
      </c>
      <c r="J1558" s="109">
        <f t="shared" si="24"/>
        <v>51045.33</v>
      </c>
    </row>
    <row r="1559" spans="1:10" s="102" customFormat="1" ht="18" customHeight="1" x14ac:dyDescent="0.2">
      <c r="A1559" s="106" t="s">
        <v>35</v>
      </c>
      <c r="B1559" s="106" t="s">
        <v>13</v>
      </c>
      <c r="C1559" s="107">
        <v>19225</v>
      </c>
      <c r="D1559" s="107">
        <v>41641</v>
      </c>
      <c r="E1559" s="107">
        <v>41654</v>
      </c>
      <c r="F1559" s="108">
        <v>41673</v>
      </c>
      <c r="G1559" s="109">
        <v>51000</v>
      </c>
      <c r="H1559" s="109">
        <v>45.33</v>
      </c>
      <c r="I1559" s="109">
        <v>0</v>
      </c>
      <c r="J1559" s="109">
        <f t="shared" si="24"/>
        <v>51045.33</v>
      </c>
    </row>
    <row r="1560" spans="1:10" s="102" customFormat="1" ht="18" customHeight="1" x14ac:dyDescent="0.2">
      <c r="A1560" s="106" t="s">
        <v>43</v>
      </c>
      <c r="B1560" s="106" t="s">
        <v>13</v>
      </c>
      <c r="C1560" s="107">
        <v>14638</v>
      </c>
      <c r="D1560" s="107">
        <v>42745</v>
      </c>
      <c r="E1560" s="107">
        <v>42746</v>
      </c>
      <c r="F1560" s="108">
        <v>42808</v>
      </c>
      <c r="G1560" s="109">
        <v>7750</v>
      </c>
      <c r="H1560" s="109">
        <v>13.38</v>
      </c>
      <c r="I1560" s="109">
        <v>0</v>
      </c>
      <c r="J1560" s="109">
        <f t="shared" si="24"/>
        <v>7763.38</v>
      </c>
    </row>
    <row r="1561" spans="1:10" s="102" customFormat="1" ht="18" customHeight="1" x14ac:dyDescent="0.2">
      <c r="A1561" s="106" t="s">
        <v>43</v>
      </c>
      <c r="B1561" s="106" t="s">
        <v>17</v>
      </c>
      <c r="C1561" s="107">
        <v>8631</v>
      </c>
      <c r="D1561" s="107">
        <v>42915</v>
      </c>
      <c r="E1561" s="107">
        <v>42927</v>
      </c>
      <c r="F1561" s="108">
        <v>42947</v>
      </c>
      <c r="G1561" s="109">
        <v>7000</v>
      </c>
      <c r="H1561" s="109">
        <v>6.14</v>
      </c>
      <c r="I1561" s="109">
        <v>0</v>
      </c>
      <c r="J1561" s="109">
        <f t="shared" si="24"/>
        <v>7006.14</v>
      </c>
    </row>
    <row r="1562" spans="1:10" s="102" customFormat="1" ht="18" customHeight="1" x14ac:dyDescent="0.2">
      <c r="A1562" s="106" t="s">
        <v>43</v>
      </c>
      <c r="B1562" s="106" t="s">
        <v>13</v>
      </c>
      <c r="C1562" s="107">
        <v>11709</v>
      </c>
      <c r="D1562" s="107">
        <v>43177</v>
      </c>
      <c r="E1562" s="107">
        <v>43179</v>
      </c>
      <c r="F1562" s="108">
        <v>43187</v>
      </c>
      <c r="G1562" s="109">
        <v>12000</v>
      </c>
      <c r="H1562" s="109">
        <v>3.29</v>
      </c>
      <c r="I1562" s="109">
        <v>0</v>
      </c>
      <c r="J1562" s="109">
        <f t="shared" si="24"/>
        <v>12003.29</v>
      </c>
    </row>
    <row r="1563" spans="1:10" s="102" customFormat="1" ht="18" customHeight="1" x14ac:dyDescent="0.2">
      <c r="A1563" s="106" t="s">
        <v>43</v>
      </c>
      <c r="B1563" s="106" t="s">
        <v>17</v>
      </c>
      <c r="C1563" s="107">
        <v>12984</v>
      </c>
      <c r="D1563" s="107">
        <v>42120</v>
      </c>
      <c r="E1563" s="107">
        <v>42137</v>
      </c>
      <c r="F1563" s="108">
        <v>42163</v>
      </c>
      <c r="G1563" s="109">
        <v>9750</v>
      </c>
      <c r="H1563" s="109">
        <v>11.65</v>
      </c>
      <c r="I1563" s="109">
        <v>0</v>
      </c>
      <c r="J1563" s="109">
        <f t="shared" si="24"/>
        <v>9761.65</v>
      </c>
    </row>
    <row r="1564" spans="1:10" s="102" customFormat="1" ht="18" customHeight="1" x14ac:dyDescent="0.2">
      <c r="A1564" s="106" t="s">
        <v>43</v>
      </c>
      <c r="B1564" s="106" t="s">
        <v>13</v>
      </c>
      <c r="C1564" s="107">
        <v>15151</v>
      </c>
      <c r="D1564" s="107">
        <v>42928</v>
      </c>
      <c r="E1564" s="107">
        <v>42936</v>
      </c>
      <c r="F1564" s="108">
        <v>42940</v>
      </c>
      <c r="G1564" s="109">
        <v>13750</v>
      </c>
      <c r="H1564" s="109">
        <v>4.5199999999999996</v>
      </c>
      <c r="I1564" s="109">
        <v>0</v>
      </c>
      <c r="J1564" s="109">
        <f t="shared" si="24"/>
        <v>13754.52</v>
      </c>
    </row>
    <row r="1565" spans="1:10" s="102" customFormat="1" ht="18" customHeight="1" x14ac:dyDescent="0.2">
      <c r="A1565" s="106" t="s">
        <v>43</v>
      </c>
      <c r="B1565" s="106" t="s">
        <v>13</v>
      </c>
      <c r="C1565" s="107">
        <v>12665</v>
      </c>
      <c r="D1565" s="107">
        <v>41994</v>
      </c>
      <c r="E1565" s="107">
        <v>42018</v>
      </c>
      <c r="F1565" s="108">
        <v>42039</v>
      </c>
      <c r="G1565" s="109">
        <v>11250</v>
      </c>
      <c r="H1565" s="109">
        <v>14.06</v>
      </c>
      <c r="I1565" s="109">
        <v>0</v>
      </c>
      <c r="J1565" s="109">
        <f t="shared" si="24"/>
        <v>11264.06</v>
      </c>
    </row>
    <row r="1566" spans="1:10" s="102" customFormat="1" ht="18" customHeight="1" x14ac:dyDescent="0.2">
      <c r="A1566" s="106" t="s">
        <v>37</v>
      </c>
      <c r="B1566" s="106" t="s">
        <v>17</v>
      </c>
      <c r="C1566" s="107">
        <v>23817</v>
      </c>
      <c r="D1566" s="107">
        <v>42293</v>
      </c>
      <c r="E1566" s="107">
        <v>42306</v>
      </c>
      <c r="F1566" s="108">
        <v>42306</v>
      </c>
      <c r="G1566" s="109">
        <v>10000</v>
      </c>
      <c r="H1566" s="109">
        <v>3.61</v>
      </c>
      <c r="I1566" s="109">
        <v>0</v>
      </c>
      <c r="J1566" s="109">
        <f t="shared" si="24"/>
        <v>10003.61</v>
      </c>
    </row>
    <row r="1567" spans="1:10" s="102" customFormat="1" ht="18" customHeight="1" x14ac:dyDescent="0.2">
      <c r="A1567" s="106" t="s">
        <v>43</v>
      </c>
      <c r="B1567" s="106" t="s">
        <v>17</v>
      </c>
      <c r="C1567" s="107">
        <v>13019</v>
      </c>
      <c r="D1567" s="107">
        <v>42494</v>
      </c>
      <c r="E1567" s="107">
        <v>42502</v>
      </c>
      <c r="F1567" s="108">
        <v>42510</v>
      </c>
      <c r="G1567" s="109">
        <v>5250</v>
      </c>
      <c r="H1567" s="109">
        <v>2.3199999999999998</v>
      </c>
      <c r="I1567" s="109">
        <v>0</v>
      </c>
      <c r="J1567" s="109">
        <f t="shared" si="24"/>
        <v>5252.32</v>
      </c>
    </row>
    <row r="1568" spans="1:10" s="102" customFormat="1" ht="18" customHeight="1" x14ac:dyDescent="0.2">
      <c r="A1568" s="106" t="s">
        <v>43</v>
      </c>
      <c r="B1568" s="106" t="s">
        <v>13</v>
      </c>
      <c r="C1568" s="107">
        <v>8488</v>
      </c>
      <c r="D1568" s="107">
        <v>43074</v>
      </c>
      <c r="E1568" s="107">
        <v>43087</v>
      </c>
      <c r="F1568" s="108">
        <v>43138</v>
      </c>
      <c r="G1568" s="109">
        <v>10000</v>
      </c>
      <c r="H1568" s="109">
        <v>17.53</v>
      </c>
      <c r="I1568" s="109">
        <v>0</v>
      </c>
      <c r="J1568" s="109">
        <f t="shared" si="24"/>
        <v>10017.530000000001</v>
      </c>
    </row>
    <row r="1569" spans="1:10" s="102" customFormat="1" ht="18" customHeight="1" x14ac:dyDescent="0.2">
      <c r="A1569" s="106" t="s">
        <v>43</v>
      </c>
      <c r="B1569" s="106" t="s">
        <v>17</v>
      </c>
      <c r="C1569" s="107">
        <v>14287</v>
      </c>
      <c r="D1569" s="107">
        <v>43293</v>
      </c>
      <c r="E1569" s="107">
        <v>43308</v>
      </c>
      <c r="F1569" s="108">
        <v>43334</v>
      </c>
      <c r="G1569" s="109">
        <v>8250</v>
      </c>
      <c r="H1569" s="109">
        <v>9.27</v>
      </c>
      <c r="I1569" s="109">
        <v>0</v>
      </c>
      <c r="J1569" s="109">
        <f t="shared" si="24"/>
        <v>8259.27</v>
      </c>
    </row>
    <row r="1570" spans="1:10" s="102" customFormat="1" ht="18" customHeight="1" x14ac:dyDescent="0.2">
      <c r="A1570" s="106" t="s">
        <v>43</v>
      </c>
      <c r="B1570" s="106" t="s">
        <v>17</v>
      </c>
      <c r="C1570" s="107">
        <v>10056</v>
      </c>
      <c r="D1570" s="107">
        <v>42986</v>
      </c>
      <c r="E1570" s="107">
        <v>42992</v>
      </c>
      <c r="F1570" s="108">
        <v>43018</v>
      </c>
      <c r="G1570" s="109">
        <v>5250</v>
      </c>
      <c r="H1570" s="109">
        <v>4.5999999999999996</v>
      </c>
      <c r="I1570" s="109">
        <v>0</v>
      </c>
      <c r="J1570" s="109">
        <f t="shared" si="24"/>
        <v>5254.6</v>
      </c>
    </row>
    <row r="1571" spans="1:10" s="102" customFormat="1" ht="18" customHeight="1" x14ac:dyDescent="0.2">
      <c r="A1571" s="106" t="s">
        <v>43</v>
      </c>
      <c r="B1571" s="106" t="s">
        <v>13</v>
      </c>
      <c r="C1571" s="107">
        <v>17426</v>
      </c>
      <c r="D1571" s="107">
        <v>42391</v>
      </c>
      <c r="E1571" s="107">
        <v>42408</v>
      </c>
      <c r="F1571" s="108">
        <v>42425</v>
      </c>
      <c r="G1571" s="109">
        <v>10000</v>
      </c>
      <c r="H1571" s="109">
        <v>9.44</v>
      </c>
      <c r="I1571" s="109">
        <v>0</v>
      </c>
      <c r="J1571" s="109">
        <f t="shared" si="24"/>
        <v>10009.44</v>
      </c>
    </row>
    <row r="1572" spans="1:10" s="102" customFormat="1" ht="18" customHeight="1" x14ac:dyDescent="0.2">
      <c r="A1572" s="106" t="s">
        <v>37</v>
      </c>
      <c r="B1572" s="106" t="s">
        <v>13</v>
      </c>
      <c r="C1572" s="107">
        <v>17426</v>
      </c>
      <c r="D1572" s="107">
        <v>42391</v>
      </c>
      <c r="E1572" s="107">
        <v>42405</v>
      </c>
      <c r="F1572" s="108">
        <v>42405</v>
      </c>
      <c r="G1572" s="109">
        <v>20000</v>
      </c>
      <c r="H1572" s="109">
        <f>3.89+3.89</f>
        <v>7.78</v>
      </c>
      <c r="I1572" s="109">
        <v>0</v>
      </c>
      <c r="J1572" s="109">
        <f t="shared" si="24"/>
        <v>20007.78</v>
      </c>
    </row>
    <row r="1573" spans="1:10" s="102" customFormat="1" ht="18" customHeight="1" x14ac:dyDescent="0.2">
      <c r="A1573" s="106" t="s">
        <v>43</v>
      </c>
      <c r="B1573" s="106" t="s">
        <v>17</v>
      </c>
      <c r="C1573" s="107">
        <v>7809</v>
      </c>
      <c r="D1573" s="107">
        <v>41974</v>
      </c>
      <c r="E1573" s="107">
        <v>41985</v>
      </c>
      <c r="F1573" s="108">
        <v>42038</v>
      </c>
      <c r="G1573" s="109">
        <v>4250</v>
      </c>
      <c r="H1573" s="109">
        <v>7.56</v>
      </c>
      <c r="I1573" s="109">
        <v>0</v>
      </c>
      <c r="J1573" s="109">
        <f t="shared" si="24"/>
        <v>4257.5600000000004</v>
      </c>
    </row>
    <row r="1574" spans="1:10" s="102" customFormat="1" ht="18" customHeight="1" x14ac:dyDescent="0.2">
      <c r="A1574" s="106" t="s">
        <v>43</v>
      </c>
      <c r="B1574" s="106" t="s">
        <v>17</v>
      </c>
      <c r="C1574" s="107">
        <v>8969</v>
      </c>
      <c r="D1574" s="107">
        <v>42801</v>
      </c>
      <c r="E1574" s="107">
        <v>42832</v>
      </c>
      <c r="F1574" s="108">
        <v>42908</v>
      </c>
      <c r="G1574" s="109">
        <v>2250</v>
      </c>
      <c r="H1574" s="109">
        <v>6.6</v>
      </c>
      <c r="I1574" s="109">
        <v>0</v>
      </c>
      <c r="J1574" s="109">
        <f t="shared" si="24"/>
        <v>2256.6</v>
      </c>
    </row>
    <row r="1575" spans="1:10" s="102" customFormat="1" ht="18" customHeight="1" x14ac:dyDescent="0.2">
      <c r="A1575" s="106" t="s">
        <v>43</v>
      </c>
      <c r="B1575" s="106" t="s">
        <v>13</v>
      </c>
      <c r="C1575" s="107">
        <v>9951</v>
      </c>
      <c r="D1575" s="107">
        <v>42181</v>
      </c>
      <c r="E1575" s="107">
        <v>42220</v>
      </c>
      <c r="F1575" s="108">
        <v>42236</v>
      </c>
      <c r="G1575" s="109">
        <v>2750</v>
      </c>
      <c r="H1575" s="109">
        <v>4.2</v>
      </c>
      <c r="I1575" s="109">
        <v>0</v>
      </c>
      <c r="J1575" s="109">
        <f t="shared" si="24"/>
        <v>2754.2</v>
      </c>
    </row>
    <row r="1576" spans="1:10" s="102" customFormat="1" ht="18" customHeight="1" x14ac:dyDescent="0.2">
      <c r="A1576" s="106" t="s">
        <v>43</v>
      </c>
      <c r="B1576" s="106" t="s">
        <v>13</v>
      </c>
      <c r="C1576" s="107">
        <v>7947</v>
      </c>
      <c r="D1576" s="107">
        <v>41985</v>
      </c>
      <c r="E1576" s="107">
        <v>42653</v>
      </c>
      <c r="F1576" s="108">
        <v>42695</v>
      </c>
      <c r="G1576" s="109">
        <v>4000</v>
      </c>
      <c r="H1576" s="109">
        <v>77.81</v>
      </c>
      <c r="I1576" s="109">
        <v>0</v>
      </c>
      <c r="J1576" s="109">
        <f t="shared" si="24"/>
        <v>4077.81</v>
      </c>
    </row>
    <row r="1577" spans="1:10" s="102" customFormat="1" ht="18" customHeight="1" x14ac:dyDescent="0.2">
      <c r="A1577" s="106" t="s">
        <v>43</v>
      </c>
      <c r="B1577" s="106" t="s">
        <v>17</v>
      </c>
      <c r="C1577" s="107">
        <v>12101</v>
      </c>
      <c r="D1577" s="107">
        <v>43081</v>
      </c>
      <c r="E1577" s="107">
        <v>43097</v>
      </c>
      <c r="F1577" s="108">
        <v>43130</v>
      </c>
      <c r="G1577" s="109">
        <v>2750</v>
      </c>
      <c r="H1577" s="109">
        <v>3.69</v>
      </c>
      <c r="I1577" s="109">
        <v>0</v>
      </c>
      <c r="J1577" s="109">
        <f t="shared" si="24"/>
        <v>2753.69</v>
      </c>
    </row>
    <row r="1578" spans="1:10" s="102" customFormat="1" ht="18" customHeight="1" x14ac:dyDescent="0.2">
      <c r="A1578" s="106" t="s">
        <v>43</v>
      </c>
      <c r="B1578" s="106" t="s">
        <v>13</v>
      </c>
      <c r="C1578" s="107">
        <v>12546</v>
      </c>
      <c r="D1578" s="107">
        <v>43035</v>
      </c>
      <c r="E1578" s="107">
        <v>43053</v>
      </c>
      <c r="F1578" s="108">
        <v>43130</v>
      </c>
      <c r="G1578" s="109">
        <v>9500</v>
      </c>
      <c r="H1578" s="109">
        <v>14.36</v>
      </c>
      <c r="I1578" s="109">
        <v>0</v>
      </c>
      <c r="J1578" s="109">
        <f t="shared" si="24"/>
        <v>9514.36</v>
      </c>
    </row>
    <row r="1579" spans="1:10" s="102" customFormat="1" ht="18" customHeight="1" x14ac:dyDescent="0.2">
      <c r="A1579" s="106" t="s">
        <v>43</v>
      </c>
      <c r="B1579" s="106" t="s">
        <v>13</v>
      </c>
      <c r="C1579" s="107">
        <v>18785</v>
      </c>
      <c r="D1579" s="107">
        <v>42459</v>
      </c>
      <c r="E1579" s="107">
        <v>42465</v>
      </c>
      <c r="F1579" s="108">
        <v>42486</v>
      </c>
      <c r="G1579" s="109">
        <v>68000</v>
      </c>
      <c r="H1579" s="109">
        <v>50.3</v>
      </c>
      <c r="I1579" s="109">
        <v>0</v>
      </c>
      <c r="J1579" s="109">
        <f t="shared" si="24"/>
        <v>68050.3</v>
      </c>
    </row>
    <row r="1580" spans="1:10" s="102" customFormat="1" ht="18" customHeight="1" x14ac:dyDescent="0.2">
      <c r="A1580" s="106" t="s">
        <v>43</v>
      </c>
      <c r="B1580" s="106" t="s">
        <v>17</v>
      </c>
      <c r="C1580" s="107">
        <v>15661</v>
      </c>
      <c r="D1580" s="107">
        <v>43158</v>
      </c>
      <c r="E1580" s="107">
        <v>43173</v>
      </c>
      <c r="F1580" s="108">
        <v>43202</v>
      </c>
      <c r="G1580" s="109">
        <v>6000</v>
      </c>
      <c r="H1580" s="109">
        <v>7.06</v>
      </c>
      <c r="I1580" s="109">
        <v>0</v>
      </c>
      <c r="J1580" s="109">
        <f t="shared" si="24"/>
        <v>6007.06</v>
      </c>
    </row>
    <row r="1581" spans="1:10" s="102" customFormat="1" ht="18" customHeight="1" x14ac:dyDescent="0.2">
      <c r="A1581" s="106" t="s">
        <v>43</v>
      </c>
      <c r="B1581" s="106" t="s">
        <v>13</v>
      </c>
      <c r="C1581" s="107">
        <v>10204</v>
      </c>
      <c r="D1581" s="107">
        <v>42040</v>
      </c>
      <c r="E1581" s="107">
        <v>42047</v>
      </c>
      <c r="F1581" s="108">
        <v>42069</v>
      </c>
      <c r="G1581" s="109">
        <v>5750</v>
      </c>
      <c r="H1581" s="109">
        <v>4.62</v>
      </c>
      <c r="I1581" s="109">
        <v>0</v>
      </c>
      <c r="J1581" s="109">
        <f t="shared" si="24"/>
        <v>5754.62</v>
      </c>
    </row>
    <row r="1582" spans="1:10" s="102" customFormat="1" ht="18" customHeight="1" x14ac:dyDescent="0.2">
      <c r="A1582" s="106" t="s">
        <v>43</v>
      </c>
      <c r="B1582" s="106" t="s">
        <v>17</v>
      </c>
      <c r="C1582" s="107">
        <v>12883</v>
      </c>
      <c r="D1582" s="107">
        <v>42212</v>
      </c>
      <c r="E1582" s="107">
        <v>42221</v>
      </c>
      <c r="F1582" s="108">
        <v>42240</v>
      </c>
      <c r="G1582" s="109">
        <v>4750</v>
      </c>
      <c r="H1582" s="109">
        <v>3.7</v>
      </c>
      <c r="I1582" s="109">
        <v>0</v>
      </c>
      <c r="J1582" s="109">
        <f t="shared" si="24"/>
        <v>4753.7</v>
      </c>
    </row>
    <row r="1583" spans="1:10" s="102" customFormat="1" ht="18" customHeight="1" x14ac:dyDescent="0.2">
      <c r="A1583" s="106" t="s">
        <v>43</v>
      </c>
      <c r="B1583" s="106" t="s">
        <v>17</v>
      </c>
      <c r="C1583" s="107">
        <v>10254</v>
      </c>
      <c r="D1583" s="107">
        <v>42127</v>
      </c>
      <c r="E1583" s="107">
        <v>42138</v>
      </c>
      <c r="F1583" s="108">
        <v>42201</v>
      </c>
      <c r="G1583" s="109">
        <v>8000</v>
      </c>
      <c r="H1583" s="109">
        <v>16.440000000000001</v>
      </c>
      <c r="I1583" s="109">
        <v>0</v>
      </c>
      <c r="J1583" s="109">
        <f t="shared" si="24"/>
        <v>8016.44</v>
      </c>
    </row>
    <row r="1584" spans="1:10" s="102" customFormat="1" ht="18" customHeight="1" x14ac:dyDescent="0.2">
      <c r="A1584" s="106" t="s">
        <v>43</v>
      </c>
      <c r="B1584" s="106" t="s">
        <v>17</v>
      </c>
      <c r="C1584" s="107">
        <v>9920</v>
      </c>
      <c r="D1584" s="107">
        <v>42498</v>
      </c>
      <c r="E1584" s="107">
        <v>42509</v>
      </c>
      <c r="F1584" s="108">
        <v>42524</v>
      </c>
      <c r="G1584" s="109">
        <v>2500</v>
      </c>
      <c r="H1584" s="109">
        <v>1.78</v>
      </c>
      <c r="I1584" s="109">
        <v>0</v>
      </c>
      <c r="J1584" s="109">
        <f t="shared" si="24"/>
        <v>2501.7800000000002</v>
      </c>
    </row>
    <row r="1585" spans="1:10" s="102" customFormat="1" ht="18" customHeight="1" x14ac:dyDescent="0.2">
      <c r="A1585" s="106" t="s">
        <v>43</v>
      </c>
      <c r="B1585" s="106" t="s">
        <v>17</v>
      </c>
      <c r="C1585" s="107">
        <v>16929</v>
      </c>
      <c r="D1585" s="107">
        <v>42913</v>
      </c>
      <c r="E1585" s="107">
        <v>42922</v>
      </c>
      <c r="F1585" s="108">
        <v>42929</v>
      </c>
      <c r="G1585" s="109">
        <v>13250</v>
      </c>
      <c r="H1585" s="109">
        <v>5.81</v>
      </c>
      <c r="I1585" s="109">
        <v>0</v>
      </c>
      <c r="J1585" s="109">
        <f t="shared" si="24"/>
        <v>13255.81</v>
      </c>
    </row>
    <row r="1586" spans="1:10" s="102" customFormat="1" ht="18" customHeight="1" x14ac:dyDescent="0.2">
      <c r="A1586" s="106" t="s">
        <v>31</v>
      </c>
      <c r="B1586" s="106" t="s">
        <v>17</v>
      </c>
      <c r="C1586" s="107">
        <v>19369</v>
      </c>
      <c r="D1586" s="107">
        <v>41664</v>
      </c>
      <c r="E1586" s="107">
        <v>41677</v>
      </c>
      <c r="F1586" s="108">
        <v>41807</v>
      </c>
      <c r="G1586" s="109">
        <v>73000</v>
      </c>
      <c r="H1586" s="109">
        <v>81.78</v>
      </c>
      <c r="I1586" s="109">
        <v>0</v>
      </c>
      <c r="J1586" s="109">
        <f t="shared" si="24"/>
        <v>73081.78</v>
      </c>
    </row>
    <row r="1587" spans="1:10" s="102" customFormat="1" ht="18" customHeight="1" x14ac:dyDescent="0.2">
      <c r="A1587" s="106" t="s">
        <v>31</v>
      </c>
      <c r="B1587" s="106" t="s">
        <v>13</v>
      </c>
      <c r="C1587" s="107">
        <v>17849</v>
      </c>
      <c r="D1587" s="107">
        <v>42304</v>
      </c>
      <c r="E1587" s="107">
        <v>42313</v>
      </c>
      <c r="F1587" s="108">
        <v>42328</v>
      </c>
      <c r="G1587" s="109">
        <v>41000</v>
      </c>
      <c r="H1587" s="109">
        <v>27.33</v>
      </c>
      <c r="I1587" s="109">
        <v>0</v>
      </c>
      <c r="J1587" s="109">
        <f t="shared" si="24"/>
        <v>41027.33</v>
      </c>
    </row>
    <row r="1588" spans="1:10" s="102" customFormat="1" ht="18" customHeight="1" x14ac:dyDescent="0.2">
      <c r="A1588" s="106" t="s">
        <v>36</v>
      </c>
      <c r="B1588" s="106" t="s">
        <v>13</v>
      </c>
      <c r="C1588" s="107">
        <v>17849</v>
      </c>
      <c r="D1588" s="107">
        <v>42304</v>
      </c>
      <c r="E1588" s="107">
        <v>42313</v>
      </c>
      <c r="F1588" s="108">
        <v>42339</v>
      </c>
      <c r="G1588" s="109">
        <v>41000</v>
      </c>
      <c r="H1588" s="109">
        <v>39.86</v>
      </c>
      <c r="I1588" s="109">
        <v>0</v>
      </c>
      <c r="J1588" s="109">
        <f t="shared" si="24"/>
        <v>41039.86</v>
      </c>
    </row>
    <row r="1589" spans="1:10" s="102" customFormat="1" ht="18" customHeight="1" x14ac:dyDescent="0.2">
      <c r="A1589" s="106" t="s">
        <v>43</v>
      </c>
      <c r="B1589" s="106" t="s">
        <v>17</v>
      </c>
      <c r="C1589" s="107">
        <v>6079</v>
      </c>
      <c r="D1589" s="107">
        <v>41641</v>
      </c>
      <c r="E1589" s="107">
        <v>41648</v>
      </c>
      <c r="F1589" s="108">
        <v>41738</v>
      </c>
      <c r="G1589" s="109">
        <v>1750</v>
      </c>
      <c r="H1589" s="109">
        <v>4.72</v>
      </c>
      <c r="I1589" s="109">
        <v>0</v>
      </c>
      <c r="J1589" s="109">
        <f t="shared" si="24"/>
        <v>1754.72</v>
      </c>
    </row>
    <row r="1590" spans="1:10" s="102" customFormat="1" ht="18" customHeight="1" x14ac:dyDescent="0.2">
      <c r="A1590" s="106" t="s">
        <v>43</v>
      </c>
      <c r="B1590" s="106" t="s">
        <v>13</v>
      </c>
      <c r="C1590" s="107">
        <v>6239</v>
      </c>
      <c r="D1590" s="107">
        <v>41723</v>
      </c>
      <c r="E1590" s="107">
        <v>41745</v>
      </c>
      <c r="F1590" s="108">
        <v>41816</v>
      </c>
      <c r="G1590" s="109">
        <v>5000</v>
      </c>
      <c r="H1590" s="109">
        <v>12.92</v>
      </c>
      <c r="I1590" s="109">
        <v>0</v>
      </c>
      <c r="J1590" s="109">
        <f t="shared" si="24"/>
        <v>5012.92</v>
      </c>
    </row>
    <row r="1591" spans="1:10" s="102" customFormat="1" ht="18" customHeight="1" x14ac:dyDescent="0.2">
      <c r="A1591" s="106" t="s">
        <v>43</v>
      </c>
      <c r="B1591" s="106" t="s">
        <v>17</v>
      </c>
      <c r="C1591" s="107">
        <v>12048</v>
      </c>
      <c r="D1591" s="107">
        <v>43245</v>
      </c>
      <c r="E1591" s="107">
        <v>43263</v>
      </c>
      <c r="F1591" s="108">
        <v>43271</v>
      </c>
      <c r="G1591" s="109">
        <v>11750</v>
      </c>
      <c r="H1591" s="109">
        <v>33.479999999999997</v>
      </c>
      <c r="I1591" s="109">
        <v>0</v>
      </c>
      <c r="J1591" s="109">
        <f t="shared" si="24"/>
        <v>11783.48</v>
      </c>
    </row>
    <row r="1592" spans="1:10" s="102" customFormat="1" ht="18" customHeight="1" x14ac:dyDescent="0.2">
      <c r="A1592" s="106" t="s">
        <v>37</v>
      </c>
      <c r="B1592" s="106" t="s">
        <v>13</v>
      </c>
      <c r="C1592" s="107">
        <v>17649</v>
      </c>
      <c r="D1592" s="107">
        <v>42456</v>
      </c>
      <c r="E1592" s="107">
        <v>42486</v>
      </c>
      <c r="F1592" s="108">
        <v>42486</v>
      </c>
      <c r="G1592" s="109">
        <v>20000</v>
      </c>
      <c r="H1592" s="109">
        <f>8.22+8.22</f>
        <v>16.440000000000001</v>
      </c>
      <c r="I1592" s="109">
        <v>0</v>
      </c>
      <c r="J1592" s="109">
        <f t="shared" si="24"/>
        <v>20016.439999999999</v>
      </c>
    </row>
    <row r="1593" spans="1:10" s="102" customFormat="1" ht="18" customHeight="1" x14ac:dyDescent="0.2">
      <c r="A1593" s="106" t="s">
        <v>43</v>
      </c>
      <c r="B1593" s="106" t="s">
        <v>13</v>
      </c>
      <c r="C1593" s="107">
        <v>12167</v>
      </c>
      <c r="D1593" s="107">
        <v>42254</v>
      </c>
      <c r="E1593" s="107">
        <v>42271</v>
      </c>
      <c r="F1593" s="108">
        <v>42278</v>
      </c>
      <c r="G1593" s="109">
        <v>14250</v>
      </c>
      <c r="H1593" s="109">
        <v>9.5</v>
      </c>
      <c r="I1593" s="109">
        <v>0</v>
      </c>
      <c r="J1593" s="109">
        <f t="shared" si="24"/>
        <v>14259.5</v>
      </c>
    </row>
    <row r="1594" spans="1:10" s="102" customFormat="1" ht="18" customHeight="1" x14ac:dyDescent="0.2">
      <c r="A1594" s="106" t="s">
        <v>43</v>
      </c>
      <c r="B1594" s="106" t="s">
        <v>17</v>
      </c>
      <c r="C1594" s="107">
        <v>9671</v>
      </c>
      <c r="D1594" s="107">
        <v>42382</v>
      </c>
      <c r="E1594" s="107">
        <v>42387</v>
      </c>
      <c r="F1594" s="108">
        <v>42409</v>
      </c>
      <c r="G1594" s="109">
        <v>4500</v>
      </c>
      <c r="H1594" s="109">
        <v>3.36</v>
      </c>
      <c r="I1594" s="109">
        <v>0</v>
      </c>
      <c r="J1594" s="109">
        <f t="shared" si="24"/>
        <v>4503.3599999999997</v>
      </c>
    </row>
    <row r="1595" spans="1:10" s="102" customFormat="1" ht="18" customHeight="1" x14ac:dyDescent="0.2">
      <c r="A1595" s="106" t="s">
        <v>43</v>
      </c>
      <c r="B1595" s="106" t="s">
        <v>17</v>
      </c>
      <c r="C1595" s="107">
        <v>12090</v>
      </c>
      <c r="D1595" s="107">
        <v>41643</v>
      </c>
      <c r="E1595" s="107">
        <v>41649</v>
      </c>
      <c r="F1595" s="108">
        <v>41744</v>
      </c>
      <c r="G1595" s="109">
        <v>3250</v>
      </c>
      <c r="H1595" s="109">
        <v>9.1199999999999992</v>
      </c>
      <c r="I1595" s="109">
        <v>0</v>
      </c>
      <c r="J1595" s="109">
        <f t="shared" si="24"/>
        <v>3259.12</v>
      </c>
    </row>
    <row r="1596" spans="1:10" s="102" customFormat="1" ht="18" customHeight="1" x14ac:dyDescent="0.2">
      <c r="A1596" s="106" t="s">
        <v>31</v>
      </c>
      <c r="B1596" s="106" t="s">
        <v>13</v>
      </c>
      <c r="C1596" s="107">
        <v>22409</v>
      </c>
      <c r="D1596" s="107">
        <v>43296</v>
      </c>
      <c r="E1596" s="107">
        <v>43301</v>
      </c>
      <c r="F1596" s="108">
        <v>43319</v>
      </c>
      <c r="G1596" s="109">
        <v>57000</v>
      </c>
      <c r="H1596" s="109">
        <v>25.26</v>
      </c>
      <c r="I1596" s="109">
        <v>0</v>
      </c>
      <c r="J1596" s="109">
        <f t="shared" si="24"/>
        <v>57025.26</v>
      </c>
    </row>
    <row r="1597" spans="1:10" s="102" customFormat="1" ht="18" customHeight="1" x14ac:dyDescent="0.2">
      <c r="A1597" s="106" t="s">
        <v>34</v>
      </c>
      <c r="B1597" s="106" t="s">
        <v>13</v>
      </c>
      <c r="C1597" s="107">
        <v>22409</v>
      </c>
      <c r="D1597" s="107">
        <v>43296</v>
      </c>
      <c r="E1597" s="107">
        <v>43301</v>
      </c>
      <c r="F1597" s="108">
        <v>43319</v>
      </c>
      <c r="G1597" s="109">
        <v>171000</v>
      </c>
      <c r="H1597" s="109">
        <v>75.77</v>
      </c>
      <c r="I1597" s="109">
        <v>0</v>
      </c>
      <c r="J1597" s="109">
        <f t="shared" si="24"/>
        <v>171075.77</v>
      </c>
    </row>
    <row r="1598" spans="1:10" s="102" customFormat="1" ht="18" customHeight="1" x14ac:dyDescent="0.2">
      <c r="A1598" s="106" t="s">
        <v>43</v>
      </c>
      <c r="B1598" s="106" t="s">
        <v>13</v>
      </c>
      <c r="C1598" s="107">
        <v>10976</v>
      </c>
      <c r="D1598" s="107">
        <v>42818</v>
      </c>
      <c r="E1598" s="107">
        <v>42821</v>
      </c>
      <c r="F1598" s="108">
        <v>42853</v>
      </c>
      <c r="G1598" s="109">
        <v>7750</v>
      </c>
      <c r="H1598" s="109">
        <v>7.44</v>
      </c>
      <c r="I1598" s="109">
        <v>0</v>
      </c>
      <c r="J1598" s="109">
        <f t="shared" si="24"/>
        <v>7757.44</v>
      </c>
    </row>
    <row r="1599" spans="1:10" s="102" customFormat="1" ht="18" customHeight="1" x14ac:dyDescent="0.2">
      <c r="A1599" s="106" t="s">
        <v>43</v>
      </c>
      <c r="B1599" s="106" t="s">
        <v>17</v>
      </c>
      <c r="C1599" s="107">
        <v>11118</v>
      </c>
      <c r="D1599" s="107">
        <v>42534</v>
      </c>
      <c r="E1599" s="107">
        <v>42536</v>
      </c>
      <c r="F1599" s="108">
        <v>42605</v>
      </c>
      <c r="G1599" s="109">
        <v>12000</v>
      </c>
      <c r="H1599" s="109">
        <v>23.64</v>
      </c>
      <c r="I1599" s="109">
        <v>0</v>
      </c>
      <c r="J1599" s="109">
        <f t="shared" si="24"/>
        <v>12023.64</v>
      </c>
    </row>
    <row r="1600" spans="1:10" s="102" customFormat="1" ht="18" customHeight="1" x14ac:dyDescent="0.2">
      <c r="A1600" s="106" t="s">
        <v>43</v>
      </c>
      <c r="B1600" s="106" t="s">
        <v>13</v>
      </c>
      <c r="C1600" s="107">
        <v>10747</v>
      </c>
      <c r="D1600" s="107">
        <v>42715</v>
      </c>
      <c r="E1600" s="107">
        <v>42724</v>
      </c>
      <c r="F1600" s="108">
        <v>42744</v>
      </c>
      <c r="G1600" s="109">
        <v>6250</v>
      </c>
      <c r="H1600" s="109">
        <v>4.97</v>
      </c>
      <c r="I1600" s="109">
        <v>0</v>
      </c>
      <c r="J1600" s="109">
        <f t="shared" si="24"/>
        <v>6254.97</v>
      </c>
    </row>
    <row r="1601" spans="1:10" s="102" customFormat="1" ht="18" customHeight="1" x14ac:dyDescent="0.2">
      <c r="A1601" s="106" t="s">
        <v>43</v>
      </c>
      <c r="B1601" s="106" t="s">
        <v>17</v>
      </c>
      <c r="C1601" s="107">
        <v>17204</v>
      </c>
      <c r="D1601" s="107">
        <v>42842</v>
      </c>
      <c r="E1601" s="107">
        <v>42845</v>
      </c>
      <c r="F1601" s="108">
        <v>42941</v>
      </c>
      <c r="G1601" s="109">
        <v>11250</v>
      </c>
      <c r="H1601" s="109">
        <v>30.51</v>
      </c>
      <c r="I1601" s="109">
        <v>0</v>
      </c>
      <c r="J1601" s="109">
        <f t="shared" si="24"/>
        <v>11280.51</v>
      </c>
    </row>
    <row r="1602" spans="1:10" s="102" customFormat="1" ht="18" customHeight="1" x14ac:dyDescent="0.2">
      <c r="A1602" s="106" t="s">
        <v>43</v>
      </c>
      <c r="B1602" s="106" t="s">
        <v>13</v>
      </c>
      <c r="C1602" s="107">
        <v>12783</v>
      </c>
      <c r="D1602" s="107">
        <v>42260</v>
      </c>
      <c r="E1602" s="107">
        <v>42279</v>
      </c>
      <c r="F1602" s="108">
        <v>42286</v>
      </c>
      <c r="G1602" s="109">
        <v>8500</v>
      </c>
      <c r="H1602" s="109">
        <v>6.14</v>
      </c>
      <c r="I1602" s="109">
        <v>0</v>
      </c>
      <c r="J1602" s="109">
        <f t="shared" si="24"/>
        <v>8506.14</v>
      </c>
    </row>
    <row r="1603" spans="1:10" s="102" customFormat="1" ht="18" customHeight="1" x14ac:dyDescent="0.2">
      <c r="A1603" s="106" t="s">
        <v>43</v>
      </c>
      <c r="B1603" s="106" t="s">
        <v>13</v>
      </c>
      <c r="C1603" s="107">
        <v>14072</v>
      </c>
      <c r="D1603" s="107">
        <v>43156</v>
      </c>
      <c r="E1603" s="107">
        <v>43160</v>
      </c>
      <c r="F1603" s="108">
        <v>43166</v>
      </c>
      <c r="G1603" s="109">
        <v>9500</v>
      </c>
      <c r="H1603" s="109">
        <v>2.6</v>
      </c>
      <c r="I1603" s="109">
        <v>0</v>
      </c>
      <c r="J1603" s="109">
        <f t="shared" si="24"/>
        <v>9502.6</v>
      </c>
    </row>
    <row r="1604" spans="1:10" s="102" customFormat="1" ht="18" customHeight="1" x14ac:dyDescent="0.2">
      <c r="A1604" s="106" t="s">
        <v>43</v>
      </c>
      <c r="B1604" s="106" t="s">
        <v>17</v>
      </c>
      <c r="C1604" s="107">
        <v>18423</v>
      </c>
      <c r="D1604" s="107">
        <v>42801</v>
      </c>
      <c r="E1604" s="107">
        <v>42823</v>
      </c>
      <c r="F1604" s="108">
        <v>42842</v>
      </c>
      <c r="G1604" s="109">
        <v>19500</v>
      </c>
      <c r="H1604" s="109">
        <v>21.9</v>
      </c>
      <c r="I1604" s="109">
        <v>0</v>
      </c>
      <c r="J1604" s="109">
        <f t="shared" si="24"/>
        <v>19521.900000000001</v>
      </c>
    </row>
    <row r="1605" spans="1:10" s="102" customFormat="1" ht="18" customHeight="1" x14ac:dyDescent="0.2">
      <c r="A1605" s="106" t="s">
        <v>31</v>
      </c>
      <c r="B1605" s="106" t="s">
        <v>13</v>
      </c>
      <c r="C1605" s="107">
        <v>33471</v>
      </c>
      <c r="D1605" s="107">
        <v>43342</v>
      </c>
      <c r="E1605" s="107">
        <v>43347</v>
      </c>
      <c r="F1605" s="108">
        <v>43371</v>
      </c>
      <c r="G1605" s="109">
        <v>40000</v>
      </c>
      <c r="H1605" s="109">
        <v>31.78</v>
      </c>
      <c r="I1605" s="109">
        <v>0</v>
      </c>
      <c r="J1605" s="109">
        <f t="shared" si="24"/>
        <v>40031.78</v>
      </c>
    </row>
    <row r="1606" spans="1:10" s="102" customFormat="1" ht="18" customHeight="1" x14ac:dyDescent="0.2">
      <c r="A1606" s="106" t="s">
        <v>33</v>
      </c>
      <c r="B1606" s="106" t="s">
        <v>13</v>
      </c>
      <c r="C1606" s="107">
        <v>33471</v>
      </c>
      <c r="D1606" s="107">
        <v>43342</v>
      </c>
      <c r="E1606" s="107">
        <v>43347</v>
      </c>
      <c r="F1606" s="108">
        <v>43371</v>
      </c>
      <c r="G1606" s="109">
        <v>40000</v>
      </c>
      <c r="H1606" s="109">
        <v>31.78</v>
      </c>
      <c r="I1606" s="109">
        <v>0</v>
      </c>
      <c r="J1606" s="109">
        <f t="shared" ref="J1606:J1669" si="25">+G1606+H1606+I1606</f>
        <v>40031.78</v>
      </c>
    </row>
    <row r="1607" spans="1:10" s="102" customFormat="1" ht="18" customHeight="1" x14ac:dyDescent="0.2">
      <c r="A1607" s="106" t="s">
        <v>34</v>
      </c>
      <c r="B1607" s="106" t="s">
        <v>13</v>
      </c>
      <c r="C1607" s="107">
        <v>33471</v>
      </c>
      <c r="D1607" s="107">
        <v>43342</v>
      </c>
      <c r="E1607" s="107">
        <v>43347</v>
      </c>
      <c r="F1607" s="108">
        <v>43371</v>
      </c>
      <c r="G1607" s="109">
        <v>120000</v>
      </c>
      <c r="H1607" s="109">
        <v>95.34</v>
      </c>
      <c r="I1607" s="109">
        <v>0</v>
      </c>
      <c r="J1607" s="109">
        <f t="shared" si="25"/>
        <v>120095.34</v>
      </c>
    </row>
    <row r="1608" spans="1:10" s="102" customFormat="1" ht="18" customHeight="1" x14ac:dyDescent="0.2">
      <c r="A1608" s="106" t="s">
        <v>43</v>
      </c>
      <c r="B1608" s="106" t="s">
        <v>13</v>
      </c>
      <c r="C1608" s="107">
        <v>16732</v>
      </c>
      <c r="D1608" s="107">
        <v>41770</v>
      </c>
      <c r="E1608" s="107">
        <v>41774</v>
      </c>
      <c r="F1608" s="108">
        <v>41788</v>
      </c>
      <c r="G1608" s="109">
        <v>11000</v>
      </c>
      <c r="H1608" s="109">
        <v>5.5</v>
      </c>
      <c r="I1608" s="109">
        <v>0</v>
      </c>
      <c r="J1608" s="109">
        <f t="shared" si="25"/>
        <v>11005.5</v>
      </c>
    </row>
    <row r="1609" spans="1:10" s="102" customFormat="1" ht="18" customHeight="1" x14ac:dyDescent="0.2">
      <c r="A1609" s="106" t="s">
        <v>43</v>
      </c>
      <c r="B1609" s="106" t="s">
        <v>13</v>
      </c>
      <c r="C1609" s="107">
        <v>10056</v>
      </c>
      <c r="D1609" s="107">
        <v>42385</v>
      </c>
      <c r="E1609" s="107">
        <v>42389</v>
      </c>
      <c r="F1609" s="108">
        <v>42471</v>
      </c>
      <c r="G1609" s="109">
        <v>7750</v>
      </c>
      <c r="H1609" s="109">
        <v>18.510000000000002</v>
      </c>
      <c r="I1609" s="109">
        <v>0</v>
      </c>
      <c r="J1609" s="109">
        <f t="shared" si="25"/>
        <v>7768.51</v>
      </c>
    </row>
    <row r="1610" spans="1:10" s="102" customFormat="1" ht="18" customHeight="1" x14ac:dyDescent="0.2">
      <c r="A1610" s="106" t="s">
        <v>43</v>
      </c>
      <c r="B1610" s="106" t="s">
        <v>17</v>
      </c>
      <c r="C1610" s="107">
        <v>11286</v>
      </c>
      <c r="D1610" s="107">
        <v>43346</v>
      </c>
      <c r="E1610" s="107">
        <v>43356</v>
      </c>
      <c r="F1610" s="108">
        <v>43381</v>
      </c>
      <c r="G1610" s="109">
        <v>4250</v>
      </c>
      <c r="H1610" s="109">
        <v>4.08</v>
      </c>
      <c r="I1610" s="109">
        <v>0</v>
      </c>
      <c r="J1610" s="109">
        <f t="shared" si="25"/>
        <v>4254.08</v>
      </c>
    </row>
    <row r="1611" spans="1:10" s="102" customFormat="1" ht="18" customHeight="1" x14ac:dyDescent="0.2">
      <c r="A1611" s="106" t="s">
        <v>43</v>
      </c>
      <c r="B1611" s="106" t="s">
        <v>13</v>
      </c>
      <c r="C1611" s="107">
        <v>10180</v>
      </c>
      <c r="D1611" s="107">
        <v>42197</v>
      </c>
      <c r="E1611" s="107">
        <v>42205</v>
      </c>
      <c r="F1611" s="108">
        <v>42228</v>
      </c>
      <c r="G1611" s="109">
        <v>6000</v>
      </c>
      <c r="H1611" s="109">
        <v>5.16</v>
      </c>
      <c r="I1611" s="109">
        <v>0</v>
      </c>
      <c r="J1611" s="109">
        <f t="shared" si="25"/>
        <v>6005.16</v>
      </c>
    </row>
    <row r="1612" spans="1:10" s="102" customFormat="1" ht="18" customHeight="1" x14ac:dyDescent="0.2">
      <c r="A1612" s="106" t="s">
        <v>37</v>
      </c>
      <c r="B1612" s="106" t="s">
        <v>13</v>
      </c>
      <c r="C1612" s="107">
        <v>29775</v>
      </c>
      <c r="D1612" s="107">
        <v>42380</v>
      </c>
      <c r="E1612" s="107">
        <v>42417</v>
      </c>
      <c r="F1612" s="108">
        <v>42417</v>
      </c>
      <c r="G1612" s="109">
        <v>20000</v>
      </c>
      <c r="H1612" s="109">
        <f>10.28+10.28</f>
        <v>20.56</v>
      </c>
      <c r="I1612" s="109">
        <v>0</v>
      </c>
      <c r="J1612" s="109">
        <f t="shared" si="25"/>
        <v>20020.560000000001</v>
      </c>
    </row>
    <row r="1613" spans="1:10" s="102" customFormat="1" ht="18" customHeight="1" x14ac:dyDescent="0.2">
      <c r="A1613" s="106" t="s">
        <v>43</v>
      </c>
      <c r="B1613" s="106" t="s">
        <v>17</v>
      </c>
      <c r="C1613" s="107">
        <v>16102</v>
      </c>
      <c r="D1613" s="107">
        <v>43116</v>
      </c>
      <c r="E1613" s="107">
        <v>43137</v>
      </c>
      <c r="F1613" s="108">
        <v>43166</v>
      </c>
      <c r="G1613" s="109">
        <v>5000</v>
      </c>
      <c r="H1613" s="109">
        <v>6.91</v>
      </c>
      <c r="I1613" s="109">
        <v>0</v>
      </c>
      <c r="J1613" s="109">
        <f t="shared" si="25"/>
        <v>5006.91</v>
      </c>
    </row>
    <row r="1614" spans="1:10" s="102" customFormat="1" ht="18" customHeight="1" x14ac:dyDescent="0.2">
      <c r="A1614" s="106" t="s">
        <v>43</v>
      </c>
      <c r="B1614" s="106" t="s">
        <v>17</v>
      </c>
      <c r="C1614" s="107">
        <v>16420</v>
      </c>
      <c r="D1614" s="107">
        <v>43104</v>
      </c>
      <c r="E1614" s="107">
        <v>43136</v>
      </c>
      <c r="F1614" s="108">
        <v>43145</v>
      </c>
      <c r="G1614" s="109">
        <v>5250</v>
      </c>
      <c r="H1614" s="109">
        <v>5.9</v>
      </c>
      <c r="I1614" s="109">
        <v>0</v>
      </c>
      <c r="J1614" s="109">
        <f t="shared" si="25"/>
        <v>5255.9</v>
      </c>
    </row>
    <row r="1615" spans="1:10" s="102" customFormat="1" ht="18" customHeight="1" x14ac:dyDescent="0.2">
      <c r="A1615" s="106" t="s">
        <v>43</v>
      </c>
      <c r="B1615" s="106" t="s">
        <v>13</v>
      </c>
      <c r="C1615" s="107">
        <v>15917</v>
      </c>
      <c r="D1615" s="107">
        <v>43445</v>
      </c>
      <c r="E1615" s="107">
        <v>43447</v>
      </c>
      <c r="F1615" s="108">
        <v>43475</v>
      </c>
      <c r="G1615" s="109">
        <v>7250</v>
      </c>
      <c r="H1615" s="109">
        <v>5.96</v>
      </c>
      <c r="I1615" s="109">
        <v>0</v>
      </c>
      <c r="J1615" s="109">
        <f t="shared" si="25"/>
        <v>7255.96</v>
      </c>
    </row>
    <row r="1616" spans="1:10" s="102" customFormat="1" ht="18" customHeight="1" x14ac:dyDescent="0.2">
      <c r="A1616" s="106" t="s">
        <v>37</v>
      </c>
      <c r="B1616" s="106" t="s">
        <v>17</v>
      </c>
      <c r="C1616" s="107">
        <v>27680</v>
      </c>
      <c r="D1616" s="107">
        <v>42904</v>
      </c>
      <c r="E1616" s="107">
        <v>42922</v>
      </c>
      <c r="F1616" s="108">
        <v>42922</v>
      </c>
      <c r="G1616" s="109">
        <v>20000</v>
      </c>
      <c r="H1616" s="109">
        <f>4.93+4.93</f>
        <v>9.86</v>
      </c>
      <c r="I1616" s="109">
        <v>0</v>
      </c>
      <c r="J1616" s="109">
        <f t="shared" si="25"/>
        <v>20009.86</v>
      </c>
    </row>
    <row r="1617" spans="1:10" s="102" customFormat="1" ht="18" customHeight="1" x14ac:dyDescent="0.2">
      <c r="A1617" s="106" t="s">
        <v>43</v>
      </c>
      <c r="B1617" s="106" t="s">
        <v>13</v>
      </c>
      <c r="C1617" s="107">
        <v>8151</v>
      </c>
      <c r="D1617" s="107">
        <v>43121</v>
      </c>
      <c r="E1617" s="107">
        <v>43131</v>
      </c>
      <c r="F1617" s="108">
        <v>43166</v>
      </c>
      <c r="G1617" s="109">
        <v>7500</v>
      </c>
      <c r="H1617" s="109">
        <v>6.98</v>
      </c>
      <c r="I1617" s="109">
        <v>0</v>
      </c>
      <c r="J1617" s="109">
        <f t="shared" si="25"/>
        <v>7506.98</v>
      </c>
    </row>
    <row r="1618" spans="1:10" s="102" customFormat="1" ht="18" customHeight="1" x14ac:dyDescent="0.2">
      <c r="A1618" s="106" t="s">
        <v>43</v>
      </c>
      <c r="B1618" s="106" t="s">
        <v>13</v>
      </c>
      <c r="C1618" s="107">
        <v>17194</v>
      </c>
      <c r="D1618" s="107">
        <v>42646</v>
      </c>
      <c r="E1618" s="107">
        <v>42653</v>
      </c>
      <c r="F1618" s="108">
        <v>42717</v>
      </c>
      <c r="G1618" s="109">
        <v>26000</v>
      </c>
      <c r="H1618" s="109">
        <v>50.58</v>
      </c>
      <c r="I1618" s="109">
        <v>0</v>
      </c>
      <c r="J1618" s="109">
        <f t="shared" si="25"/>
        <v>26050.58</v>
      </c>
    </row>
    <row r="1619" spans="1:10" s="102" customFormat="1" ht="18" customHeight="1" x14ac:dyDescent="0.2">
      <c r="A1619" s="106" t="s">
        <v>43</v>
      </c>
      <c r="B1619" s="106" t="s">
        <v>13</v>
      </c>
      <c r="C1619" s="107">
        <v>12534</v>
      </c>
      <c r="D1619" s="107">
        <v>42066</v>
      </c>
      <c r="E1619" s="107">
        <v>42086</v>
      </c>
      <c r="F1619" s="108">
        <v>42117</v>
      </c>
      <c r="G1619" s="109">
        <v>7750</v>
      </c>
      <c r="H1619" s="109">
        <v>10.98</v>
      </c>
      <c r="I1619" s="109">
        <v>0</v>
      </c>
      <c r="J1619" s="109">
        <f t="shared" si="25"/>
        <v>7760.98</v>
      </c>
    </row>
    <row r="1620" spans="1:10" s="102" customFormat="1" ht="18" customHeight="1" x14ac:dyDescent="0.2">
      <c r="A1620" s="106" t="s">
        <v>43</v>
      </c>
      <c r="B1620" s="106" t="s">
        <v>13</v>
      </c>
      <c r="C1620" s="107">
        <v>10025</v>
      </c>
      <c r="D1620" s="107">
        <v>41679</v>
      </c>
      <c r="E1620" s="107">
        <v>41690</v>
      </c>
      <c r="F1620" s="108">
        <v>41716</v>
      </c>
      <c r="G1620" s="109">
        <v>5750</v>
      </c>
      <c r="H1620" s="109">
        <v>5.91</v>
      </c>
      <c r="I1620" s="109">
        <v>0</v>
      </c>
      <c r="J1620" s="109">
        <f t="shared" si="25"/>
        <v>5755.91</v>
      </c>
    </row>
    <row r="1621" spans="1:10" s="102" customFormat="1" ht="18" customHeight="1" x14ac:dyDescent="0.2">
      <c r="A1621" s="106" t="s">
        <v>43</v>
      </c>
      <c r="B1621" s="106" t="s">
        <v>17</v>
      </c>
      <c r="C1621" s="107">
        <v>10127</v>
      </c>
      <c r="D1621" s="107">
        <v>43425</v>
      </c>
      <c r="E1621" s="107">
        <v>43431</v>
      </c>
      <c r="F1621" s="108">
        <v>43454</v>
      </c>
      <c r="G1621" s="109">
        <v>7000</v>
      </c>
      <c r="H1621" s="109">
        <v>4.8899999999999997</v>
      </c>
      <c r="I1621" s="109">
        <v>0</v>
      </c>
      <c r="J1621" s="109">
        <f t="shared" si="25"/>
        <v>7004.89</v>
      </c>
    </row>
    <row r="1622" spans="1:10" s="102" customFormat="1" ht="18" customHeight="1" x14ac:dyDescent="0.2">
      <c r="A1622" s="106" t="s">
        <v>43</v>
      </c>
      <c r="B1622" s="106" t="s">
        <v>13</v>
      </c>
      <c r="C1622" s="107">
        <v>13396</v>
      </c>
      <c r="D1622" s="107">
        <v>41941</v>
      </c>
      <c r="E1622" s="107">
        <v>41948</v>
      </c>
      <c r="F1622" s="108">
        <v>41968</v>
      </c>
      <c r="G1622" s="109">
        <v>6250</v>
      </c>
      <c r="H1622" s="109">
        <v>4.6900000000000004</v>
      </c>
      <c r="I1622" s="109">
        <v>0</v>
      </c>
      <c r="J1622" s="109">
        <f t="shared" si="25"/>
        <v>6254.69</v>
      </c>
    </row>
    <row r="1623" spans="1:10" s="102" customFormat="1" ht="18" customHeight="1" x14ac:dyDescent="0.2">
      <c r="A1623" s="106" t="s">
        <v>43</v>
      </c>
      <c r="B1623" s="106" t="s">
        <v>13</v>
      </c>
      <c r="C1623" s="107">
        <v>11625</v>
      </c>
      <c r="D1623" s="107">
        <v>42288</v>
      </c>
      <c r="E1623" s="107">
        <v>42291</v>
      </c>
      <c r="F1623" s="108">
        <v>42327</v>
      </c>
      <c r="G1623" s="109">
        <v>8250</v>
      </c>
      <c r="H1623" s="109">
        <v>8.94</v>
      </c>
      <c r="I1623" s="109">
        <v>0</v>
      </c>
      <c r="J1623" s="109">
        <f t="shared" si="25"/>
        <v>8258.94</v>
      </c>
    </row>
    <row r="1624" spans="1:10" s="102" customFormat="1" ht="18" customHeight="1" x14ac:dyDescent="0.2">
      <c r="A1624" s="106" t="s">
        <v>43</v>
      </c>
      <c r="B1624" s="106" t="s">
        <v>13</v>
      </c>
      <c r="C1624" s="107">
        <v>11400</v>
      </c>
      <c r="D1624" s="107">
        <v>42055</v>
      </c>
      <c r="E1624" s="107">
        <v>42067</v>
      </c>
      <c r="F1624" s="108">
        <v>42128</v>
      </c>
      <c r="G1624" s="109">
        <v>8750</v>
      </c>
      <c r="H1624" s="109">
        <v>17.739999999999998</v>
      </c>
      <c r="I1624" s="109">
        <v>0</v>
      </c>
      <c r="J1624" s="109">
        <f t="shared" si="25"/>
        <v>8767.74</v>
      </c>
    </row>
    <row r="1625" spans="1:10" s="102" customFormat="1" ht="18" customHeight="1" x14ac:dyDescent="0.2">
      <c r="A1625" s="106" t="s">
        <v>43</v>
      </c>
      <c r="B1625" s="106" t="s">
        <v>13</v>
      </c>
      <c r="C1625" s="107">
        <v>16661</v>
      </c>
      <c r="D1625" s="107">
        <v>43080</v>
      </c>
      <c r="E1625" s="107">
        <v>43091</v>
      </c>
      <c r="F1625" s="108">
        <v>43122</v>
      </c>
      <c r="G1625" s="109">
        <v>10250</v>
      </c>
      <c r="H1625" s="109">
        <v>11.79</v>
      </c>
      <c r="I1625" s="109">
        <v>0</v>
      </c>
      <c r="J1625" s="109">
        <f t="shared" si="25"/>
        <v>10261.790000000001</v>
      </c>
    </row>
    <row r="1626" spans="1:10" s="102" customFormat="1" ht="18" customHeight="1" x14ac:dyDescent="0.2">
      <c r="A1626" s="106" t="s">
        <v>43</v>
      </c>
      <c r="B1626" s="106" t="s">
        <v>17</v>
      </c>
      <c r="C1626" s="107">
        <v>13281</v>
      </c>
      <c r="D1626" s="107">
        <v>42364</v>
      </c>
      <c r="E1626" s="107">
        <v>42391</v>
      </c>
      <c r="F1626" s="108">
        <v>42431</v>
      </c>
      <c r="G1626" s="109">
        <v>5750</v>
      </c>
      <c r="H1626" s="109">
        <v>10.71</v>
      </c>
      <c r="I1626" s="109">
        <v>0</v>
      </c>
      <c r="J1626" s="109">
        <f t="shared" si="25"/>
        <v>5760.71</v>
      </c>
    </row>
    <row r="1627" spans="1:10" s="102" customFormat="1" ht="18" customHeight="1" x14ac:dyDescent="0.2">
      <c r="A1627" s="106" t="s">
        <v>43</v>
      </c>
      <c r="B1627" s="106" t="s">
        <v>13</v>
      </c>
      <c r="C1627" s="107">
        <v>17332</v>
      </c>
      <c r="D1627" s="107">
        <v>42820</v>
      </c>
      <c r="E1627" s="107">
        <v>42829</v>
      </c>
      <c r="F1627" s="108">
        <v>42836</v>
      </c>
      <c r="G1627" s="109">
        <v>10500</v>
      </c>
      <c r="H1627" s="109">
        <v>4.5999999999999996</v>
      </c>
      <c r="I1627" s="109">
        <v>0</v>
      </c>
      <c r="J1627" s="109">
        <f t="shared" si="25"/>
        <v>10504.6</v>
      </c>
    </row>
    <row r="1628" spans="1:10" s="102" customFormat="1" ht="18" customHeight="1" x14ac:dyDescent="0.2">
      <c r="A1628" s="106" t="s">
        <v>43</v>
      </c>
      <c r="B1628" s="106" t="s">
        <v>13</v>
      </c>
      <c r="C1628" s="107">
        <v>12594</v>
      </c>
      <c r="D1628" s="107">
        <v>42063</v>
      </c>
      <c r="E1628" s="107">
        <v>42067</v>
      </c>
      <c r="F1628" s="108">
        <v>42128</v>
      </c>
      <c r="G1628" s="109">
        <v>10250</v>
      </c>
      <c r="H1628" s="109">
        <v>18.510000000000002</v>
      </c>
      <c r="I1628" s="109">
        <v>0</v>
      </c>
      <c r="J1628" s="109">
        <f t="shared" si="25"/>
        <v>10268.51</v>
      </c>
    </row>
    <row r="1629" spans="1:10" s="102" customFormat="1" ht="18" customHeight="1" x14ac:dyDescent="0.2">
      <c r="A1629" s="106" t="s">
        <v>43</v>
      </c>
      <c r="B1629" s="106" t="s">
        <v>13</v>
      </c>
      <c r="C1629" s="107">
        <v>15488</v>
      </c>
      <c r="D1629" s="107">
        <v>43291</v>
      </c>
      <c r="E1629" s="107">
        <v>43306</v>
      </c>
      <c r="F1629" s="108">
        <v>43320</v>
      </c>
      <c r="G1629" s="109">
        <v>9750</v>
      </c>
      <c r="H1629" s="109">
        <v>7.75</v>
      </c>
      <c r="I1629" s="109">
        <v>0</v>
      </c>
      <c r="J1629" s="109">
        <f t="shared" si="25"/>
        <v>9757.75</v>
      </c>
    </row>
    <row r="1630" spans="1:10" s="102" customFormat="1" ht="18" customHeight="1" x14ac:dyDescent="0.2">
      <c r="A1630" s="106" t="s">
        <v>43</v>
      </c>
      <c r="B1630" s="106" t="s">
        <v>13</v>
      </c>
      <c r="C1630" s="107">
        <v>9016</v>
      </c>
      <c r="D1630" s="107">
        <v>42977</v>
      </c>
      <c r="E1630" s="107">
        <v>43019</v>
      </c>
      <c r="F1630" s="108">
        <v>43027</v>
      </c>
      <c r="G1630" s="109">
        <v>8250</v>
      </c>
      <c r="H1630" s="109">
        <v>11.3</v>
      </c>
      <c r="I1630" s="109">
        <v>0</v>
      </c>
      <c r="J1630" s="109">
        <f t="shared" si="25"/>
        <v>8261.2999999999993</v>
      </c>
    </row>
    <row r="1631" spans="1:10" s="102" customFormat="1" ht="18" customHeight="1" x14ac:dyDescent="0.2">
      <c r="A1631" s="106" t="s">
        <v>43</v>
      </c>
      <c r="B1631" s="106" t="s">
        <v>13</v>
      </c>
      <c r="C1631" s="107">
        <v>14563</v>
      </c>
      <c r="D1631" s="107">
        <v>42984</v>
      </c>
      <c r="E1631" s="107">
        <v>42997</v>
      </c>
      <c r="F1631" s="108">
        <v>43007</v>
      </c>
      <c r="G1631" s="109">
        <v>8250</v>
      </c>
      <c r="H1631" s="109">
        <v>5.2</v>
      </c>
      <c r="I1631" s="109">
        <v>0</v>
      </c>
      <c r="J1631" s="109">
        <f t="shared" si="25"/>
        <v>8255.2000000000007</v>
      </c>
    </row>
    <row r="1632" spans="1:10" s="102" customFormat="1" ht="18" customHeight="1" x14ac:dyDescent="0.2">
      <c r="A1632" s="106" t="s">
        <v>43</v>
      </c>
      <c r="B1632" s="106" t="s">
        <v>13</v>
      </c>
      <c r="C1632" s="107">
        <v>10472</v>
      </c>
      <c r="D1632" s="107">
        <v>42077</v>
      </c>
      <c r="E1632" s="107">
        <v>42088</v>
      </c>
      <c r="F1632" s="108">
        <v>42096</v>
      </c>
      <c r="G1632" s="109">
        <v>5250</v>
      </c>
      <c r="H1632" s="109">
        <v>2.77</v>
      </c>
      <c r="I1632" s="109">
        <v>0</v>
      </c>
      <c r="J1632" s="109">
        <f t="shared" si="25"/>
        <v>5252.77</v>
      </c>
    </row>
    <row r="1633" spans="1:10" s="102" customFormat="1" ht="18" customHeight="1" x14ac:dyDescent="0.2">
      <c r="A1633" s="106" t="s">
        <v>43</v>
      </c>
      <c r="B1633" s="106" t="s">
        <v>13</v>
      </c>
      <c r="C1633" s="107">
        <v>15026</v>
      </c>
      <c r="D1633" s="107">
        <v>42130</v>
      </c>
      <c r="E1633" s="107">
        <v>42135</v>
      </c>
      <c r="F1633" s="108">
        <v>42153</v>
      </c>
      <c r="G1633" s="109">
        <v>10250</v>
      </c>
      <c r="H1633" s="109">
        <v>6.55</v>
      </c>
      <c r="I1633" s="109">
        <v>0</v>
      </c>
      <c r="J1633" s="109">
        <f t="shared" si="25"/>
        <v>10256.549999999999</v>
      </c>
    </row>
    <row r="1634" spans="1:10" s="102" customFormat="1" ht="18" customHeight="1" x14ac:dyDescent="0.2">
      <c r="A1634" s="106" t="s">
        <v>43</v>
      </c>
      <c r="B1634" s="106" t="s">
        <v>13</v>
      </c>
      <c r="C1634" s="107">
        <v>9426</v>
      </c>
      <c r="D1634" s="107">
        <v>42586</v>
      </c>
      <c r="E1634" s="107">
        <v>42599</v>
      </c>
      <c r="F1634" s="108">
        <v>42619</v>
      </c>
      <c r="G1634" s="109">
        <v>7000</v>
      </c>
      <c r="H1634" s="109">
        <v>6.33</v>
      </c>
      <c r="I1634" s="109">
        <v>0</v>
      </c>
      <c r="J1634" s="109">
        <f t="shared" si="25"/>
        <v>7006.33</v>
      </c>
    </row>
    <row r="1635" spans="1:10" s="102" customFormat="1" ht="18" customHeight="1" x14ac:dyDescent="0.2">
      <c r="A1635" s="106" t="s">
        <v>43</v>
      </c>
      <c r="B1635" s="106" t="s">
        <v>17</v>
      </c>
      <c r="C1635" s="107">
        <v>15426</v>
      </c>
      <c r="D1635" s="107">
        <v>42611</v>
      </c>
      <c r="E1635" s="107">
        <v>42614</v>
      </c>
      <c r="F1635" s="108">
        <v>42632</v>
      </c>
      <c r="G1635" s="109">
        <v>9500</v>
      </c>
      <c r="H1635" s="109">
        <v>5.46</v>
      </c>
      <c r="I1635" s="109">
        <v>0</v>
      </c>
      <c r="J1635" s="109">
        <f t="shared" si="25"/>
        <v>9505.4599999999991</v>
      </c>
    </row>
    <row r="1636" spans="1:10" s="102" customFormat="1" ht="18" customHeight="1" x14ac:dyDescent="0.2">
      <c r="A1636" s="106" t="s">
        <v>43</v>
      </c>
      <c r="B1636" s="106" t="s">
        <v>17</v>
      </c>
      <c r="C1636" s="107">
        <v>10383</v>
      </c>
      <c r="D1636" s="107">
        <v>43163</v>
      </c>
      <c r="E1636" s="107">
        <v>43165</v>
      </c>
      <c r="F1636" s="108">
        <v>43175</v>
      </c>
      <c r="G1636" s="109">
        <v>6000</v>
      </c>
      <c r="H1636" s="109">
        <v>1.98</v>
      </c>
      <c r="I1636" s="109">
        <v>0</v>
      </c>
      <c r="J1636" s="109">
        <f t="shared" si="25"/>
        <v>6001.98</v>
      </c>
    </row>
    <row r="1637" spans="1:10" s="102" customFormat="1" ht="18" customHeight="1" x14ac:dyDescent="0.2">
      <c r="A1637" s="106" t="s">
        <v>43</v>
      </c>
      <c r="B1637" s="106" t="s">
        <v>17</v>
      </c>
      <c r="C1637" s="107">
        <v>9792</v>
      </c>
      <c r="D1637" s="107">
        <v>41655</v>
      </c>
      <c r="E1637" s="107">
        <v>41669</v>
      </c>
      <c r="F1637" s="108">
        <v>41689</v>
      </c>
      <c r="G1637" s="109">
        <v>8000</v>
      </c>
      <c r="H1637" s="109">
        <v>7.56</v>
      </c>
      <c r="I1637" s="109">
        <v>0</v>
      </c>
      <c r="J1637" s="109">
        <f t="shared" si="25"/>
        <v>8007.56</v>
      </c>
    </row>
    <row r="1638" spans="1:10" s="102" customFormat="1" ht="18" customHeight="1" x14ac:dyDescent="0.2">
      <c r="A1638" s="106" t="s">
        <v>43</v>
      </c>
      <c r="B1638" s="106" t="s">
        <v>13</v>
      </c>
      <c r="C1638" s="107">
        <v>17128</v>
      </c>
      <c r="D1638" s="107">
        <v>42222</v>
      </c>
      <c r="E1638" s="107">
        <v>42226</v>
      </c>
      <c r="F1638" s="108">
        <v>42237</v>
      </c>
      <c r="G1638" s="109">
        <v>7750</v>
      </c>
      <c r="H1638" s="109">
        <v>3.23</v>
      </c>
      <c r="I1638" s="109">
        <v>0</v>
      </c>
      <c r="J1638" s="109">
        <f t="shared" si="25"/>
        <v>7753.23</v>
      </c>
    </row>
    <row r="1639" spans="1:10" s="102" customFormat="1" ht="18" customHeight="1" x14ac:dyDescent="0.2">
      <c r="A1639" s="106" t="s">
        <v>43</v>
      </c>
      <c r="B1639" s="106" t="s">
        <v>13</v>
      </c>
      <c r="C1639" s="107">
        <v>10924</v>
      </c>
      <c r="D1639" s="107">
        <v>42535</v>
      </c>
      <c r="E1639" s="107">
        <v>42538</v>
      </c>
      <c r="F1639" s="108">
        <v>42550</v>
      </c>
      <c r="G1639" s="109">
        <v>6750</v>
      </c>
      <c r="H1639" s="109">
        <v>2.78</v>
      </c>
      <c r="I1639" s="109">
        <v>0</v>
      </c>
      <c r="J1639" s="109">
        <f t="shared" si="25"/>
        <v>6752.78</v>
      </c>
    </row>
    <row r="1640" spans="1:10" s="102" customFormat="1" ht="18" customHeight="1" x14ac:dyDescent="0.2">
      <c r="A1640" s="106" t="s">
        <v>43</v>
      </c>
      <c r="B1640" s="106" t="s">
        <v>13</v>
      </c>
      <c r="C1640" s="107">
        <v>15905</v>
      </c>
      <c r="D1640" s="107">
        <v>43193</v>
      </c>
      <c r="E1640" s="107">
        <v>43227</v>
      </c>
      <c r="F1640" s="108">
        <v>43278</v>
      </c>
      <c r="G1640" s="109">
        <v>4250</v>
      </c>
      <c r="H1640" s="109">
        <v>9.01</v>
      </c>
      <c r="I1640" s="109">
        <v>0</v>
      </c>
      <c r="J1640" s="109">
        <f t="shared" si="25"/>
        <v>4259.01</v>
      </c>
    </row>
    <row r="1641" spans="1:10" s="102" customFormat="1" ht="18" customHeight="1" x14ac:dyDescent="0.2">
      <c r="A1641" s="106" t="s">
        <v>37</v>
      </c>
      <c r="B1641" s="106" t="s">
        <v>13</v>
      </c>
      <c r="C1641" s="107">
        <v>22892</v>
      </c>
      <c r="D1641" s="107">
        <v>43332</v>
      </c>
      <c r="E1641" s="107">
        <v>43343</v>
      </c>
      <c r="F1641" s="108">
        <v>43343</v>
      </c>
      <c r="G1641" s="109">
        <v>10000</v>
      </c>
      <c r="H1641" s="109">
        <v>3.01</v>
      </c>
      <c r="I1641" s="109">
        <v>0</v>
      </c>
      <c r="J1641" s="109">
        <f t="shared" si="25"/>
        <v>10003.01</v>
      </c>
    </row>
    <row r="1642" spans="1:10" s="102" customFormat="1" ht="18" customHeight="1" x14ac:dyDescent="0.2">
      <c r="A1642" s="106" t="s">
        <v>43</v>
      </c>
      <c r="B1642" s="106" t="s">
        <v>13</v>
      </c>
      <c r="C1642" s="107">
        <v>16931</v>
      </c>
      <c r="D1642" s="107">
        <v>43055</v>
      </c>
      <c r="E1642" s="107">
        <v>43059</v>
      </c>
      <c r="F1642" s="108">
        <v>43069</v>
      </c>
      <c r="G1642" s="109">
        <v>13250</v>
      </c>
      <c r="H1642" s="109">
        <v>5.08</v>
      </c>
      <c r="I1642" s="109">
        <v>0</v>
      </c>
      <c r="J1642" s="109">
        <f t="shared" si="25"/>
        <v>13255.08</v>
      </c>
    </row>
    <row r="1643" spans="1:10" s="102" customFormat="1" ht="18" customHeight="1" x14ac:dyDescent="0.2">
      <c r="A1643" s="106" t="s">
        <v>43</v>
      </c>
      <c r="B1643" s="106" t="s">
        <v>17</v>
      </c>
      <c r="C1643" s="107">
        <v>10035</v>
      </c>
      <c r="D1643" s="107">
        <v>41923</v>
      </c>
      <c r="E1643" s="107">
        <v>41927</v>
      </c>
      <c r="F1643" s="108">
        <v>41950</v>
      </c>
      <c r="G1643" s="109">
        <v>5750</v>
      </c>
      <c r="H1643" s="109">
        <v>4.32</v>
      </c>
      <c r="I1643" s="109">
        <v>0</v>
      </c>
      <c r="J1643" s="109">
        <f t="shared" si="25"/>
        <v>5754.32</v>
      </c>
    </row>
    <row r="1644" spans="1:10" s="102" customFormat="1" ht="18" customHeight="1" x14ac:dyDescent="0.2">
      <c r="A1644" s="106" t="s">
        <v>43</v>
      </c>
      <c r="B1644" s="106" t="s">
        <v>13</v>
      </c>
      <c r="C1644" s="107">
        <v>13195</v>
      </c>
      <c r="D1644" s="107">
        <v>42819</v>
      </c>
      <c r="E1644" s="107">
        <v>42828</v>
      </c>
      <c r="F1644" s="108">
        <v>42836</v>
      </c>
      <c r="G1644" s="109">
        <v>8500</v>
      </c>
      <c r="H1644" s="109">
        <v>3.96</v>
      </c>
      <c r="I1644" s="109">
        <v>0</v>
      </c>
      <c r="J1644" s="109">
        <f t="shared" si="25"/>
        <v>8503.9599999999991</v>
      </c>
    </row>
    <row r="1645" spans="1:10" s="102" customFormat="1" ht="18" customHeight="1" x14ac:dyDescent="0.2">
      <c r="A1645" s="106" t="s">
        <v>40</v>
      </c>
      <c r="B1645" s="106" t="s">
        <v>13</v>
      </c>
      <c r="C1645" s="107">
        <v>34932</v>
      </c>
      <c r="D1645" s="107">
        <v>42904</v>
      </c>
      <c r="E1645" s="107">
        <v>42916</v>
      </c>
      <c r="F1645" s="108">
        <v>42999</v>
      </c>
      <c r="G1645" s="109">
        <v>10000</v>
      </c>
      <c r="H1645" s="109">
        <v>26.02</v>
      </c>
      <c r="I1645" s="109">
        <v>0</v>
      </c>
      <c r="J1645" s="109">
        <f t="shared" si="25"/>
        <v>10026.02</v>
      </c>
    </row>
    <row r="1646" spans="1:10" s="102" customFormat="1" ht="18" customHeight="1" x14ac:dyDescent="0.2">
      <c r="A1646" s="106" t="s">
        <v>43</v>
      </c>
      <c r="B1646" s="106" t="s">
        <v>13</v>
      </c>
      <c r="C1646" s="107">
        <v>15579</v>
      </c>
      <c r="D1646" s="107">
        <v>41992</v>
      </c>
      <c r="E1646" s="107">
        <v>41999</v>
      </c>
      <c r="F1646" s="108">
        <v>42030</v>
      </c>
      <c r="G1646" s="109">
        <v>10500</v>
      </c>
      <c r="H1646" s="109">
        <v>11.08</v>
      </c>
      <c r="I1646" s="109">
        <v>0</v>
      </c>
      <c r="J1646" s="109">
        <f t="shared" si="25"/>
        <v>10511.08</v>
      </c>
    </row>
    <row r="1647" spans="1:10" s="102" customFormat="1" ht="18" customHeight="1" x14ac:dyDescent="0.2">
      <c r="A1647" s="106" t="s">
        <v>43</v>
      </c>
      <c r="B1647" s="106" t="s">
        <v>13</v>
      </c>
      <c r="C1647" s="107">
        <v>9606</v>
      </c>
      <c r="D1647" s="107">
        <v>43123</v>
      </c>
      <c r="E1647" s="107">
        <v>43137</v>
      </c>
      <c r="F1647" s="108">
        <v>43189</v>
      </c>
      <c r="G1647" s="109">
        <v>6750</v>
      </c>
      <c r="H1647" s="109">
        <v>11.28</v>
      </c>
      <c r="I1647" s="109">
        <v>0</v>
      </c>
      <c r="J1647" s="109">
        <f t="shared" si="25"/>
        <v>6761.28</v>
      </c>
    </row>
    <row r="1648" spans="1:10" s="102" customFormat="1" ht="18" customHeight="1" x14ac:dyDescent="0.2">
      <c r="A1648" s="106" t="s">
        <v>43</v>
      </c>
      <c r="B1648" s="106" t="s">
        <v>13</v>
      </c>
      <c r="C1648" s="107">
        <v>11945</v>
      </c>
      <c r="D1648" s="107">
        <v>42018</v>
      </c>
      <c r="E1648" s="107">
        <v>42026</v>
      </c>
      <c r="F1648" s="108">
        <v>42037</v>
      </c>
      <c r="G1648" s="109">
        <v>8750</v>
      </c>
      <c r="H1648" s="109">
        <v>4.62</v>
      </c>
      <c r="I1648" s="109">
        <v>0</v>
      </c>
      <c r="J1648" s="109">
        <f t="shared" si="25"/>
        <v>8754.6200000000008</v>
      </c>
    </row>
    <row r="1649" spans="1:10" s="102" customFormat="1" ht="18" customHeight="1" x14ac:dyDescent="0.2">
      <c r="A1649" s="106" t="s">
        <v>43</v>
      </c>
      <c r="B1649" s="106" t="s">
        <v>17</v>
      </c>
      <c r="C1649" s="107">
        <v>11781</v>
      </c>
      <c r="D1649" s="107">
        <v>42655</v>
      </c>
      <c r="E1649" s="107">
        <v>42660</v>
      </c>
      <c r="F1649" s="108">
        <v>42688</v>
      </c>
      <c r="G1649" s="109">
        <v>2750</v>
      </c>
      <c r="H1649" s="109">
        <v>2.4900000000000002</v>
      </c>
      <c r="I1649" s="109">
        <v>0</v>
      </c>
      <c r="J1649" s="109">
        <f t="shared" si="25"/>
        <v>2752.49</v>
      </c>
    </row>
    <row r="1650" spans="1:10" s="102" customFormat="1" ht="18" customHeight="1" x14ac:dyDescent="0.2">
      <c r="A1650" s="106" t="s">
        <v>43</v>
      </c>
      <c r="B1650" s="106" t="s">
        <v>17</v>
      </c>
      <c r="C1650" s="107">
        <v>12648</v>
      </c>
      <c r="D1650" s="107">
        <v>42018</v>
      </c>
      <c r="E1650" s="107">
        <v>42026</v>
      </c>
      <c r="F1650" s="108">
        <v>42034</v>
      </c>
      <c r="G1650" s="109">
        <v>3000</v>
      </c>
      <c r="H1650" s="109">
        <v>1.33</v>
      </c>
      <c r="I1650" s="109">
        <v>0</v>
      </c>
      <c r="J1650" s="109">
        <f t="shared" si="25"/>
        <v>3001.33</v>
      </c>
    </row>
    <row r="1651" spans="1:10" s="102" customFormat="1" ht="18" customHeight="1" x14ac:dyDescent="0.2">
      <c r="A1651" s="106" t="s">
        <v>37</v>
      </c>
      <c r="B1651" s="106" t="s">
        <v>13</v>
      </c>
      <c r="C1651" s="107">
        <v>14598</v>
      </c>
      <c r="D1651" s="107">
        <v>42771</v>
      </c>
      <c r="E1651" s="107">
        <v>42783</v>
      </c>
      <c r="F1651" s="108">
        <v>42787</v>
      </c>
      <c r="G1651" s="109">
        <v>20000</v>
      </c>
      <c r="H1651" s="109">
        <f>4.38+4.38</f>
        <v>8.76</v>
      </c>
      <c r="I1651" s="109">
        <v>0</v>
      </c>
      <c r="J1651" s="109">
        <f t="shared" si="25"/>
        <v>20008.759999999998</v>
      </c>
    </row>
    <row r="1652" spans="1:10" s="102" customFormat="1" ht="18" customHeight="1" x14ac:dyDescent="0.2">
      <c r="A1652" s="106" t="s">
        <v>31</v>
      </c>
      <c r="B1652" s="106" t="s">
        <v>17</v>
      </c>
      <c r="C1652" s="107">
        <v>29886</v>
      </c>
      <c r="D1652" s="107">
        <v>41904</v>
      </c>
      <c r="E1652" s="107">
        <v>41941</v>
      </c>
      <c r="F1652" s="108">
        <v>42062</v>
      </c>
      <c r="G1652" s="109">
        <v>40000</v>
      </c>
      <c r="H1652" s="109">
        <v>175.56</v>
      </c>
      <c r="I1652" s="109">
        <v>0</v>
      </c>
      <c r="J1652" s="109">
        <f t="shared" si="25"/>
        <v>40175.56</v>
      </c>
    </row>
    <row r="1653" spans="1:10" s="102" customFormat="1" ht="18" customHeight="1" x14ac:dyDescent="0.2">
      <c r="A1653" s="106" t="s">
        <v>43</v>
      </c>
      <c r="B1653" s="106" t="s">
        <v>13</v>
      </c>
      <c r="C1653" s="107">
        <v>12289</v>
      </c>
      <c r="D1653" s="107">
        <v>42269</v>
      </c>
      <c r="E1653" s="107">
        <v>42276</v>
      </c>
      <c r="F1653" s="108">
        <v>42291</v>
      </c>
      <c r="G1653" s="109">
        <v>7250</v>
      </c>
      <c r="H1653" s="109">
        <v>4.43</v>
      </c>
      <c r="I1653" s="109">
        <v>0</v>
      </c>
      <c r="J1653" s="109">
        <f t="shared" si="25"/>
        <v>7254.43</v>
      </c>
    </row>
    <row r="1654" spans="1:10" s="102" customFormat="1" ht="18" customHeight="1" x14ac:dyDescent="0.2">
      <c r="A1654" s="106" t="s">
        <v>43</v>
      </c>
      <c r="B1654" s="106" t="s">
        <v>17</v>
      </c>
      <c r="C1654" s="107">
        <v>9547</v>
      </c>
      <c r="D1654" s="107">
        <v>42243</v>
      </c>
      <c r="E1654" s="107">
        <v>42249</v>
      </c>
      <c r="F1654" s="108">
        <v>42261</v>
      </c>
      <c r="G1654" s="109">
        <v>7250</v>
      </c>
      <c r="H1654" s="109">
        <v>3.63</v>
      </c>
      <c r="I1654" s="109">
        <v>0</v>
      </c>
      <c r="J1654" s="109">
        <f t="shared" si="25"/>
        <v>7253.63</v>
      </c>
    </row>
    <row r="1655" spans="1:10" s="102" customFormat="1" ht="18" customHeight="1" x14ac:dyDescent="0.2">
      <c r="A1655" s="106" t="s">
        <v>43</v>
      </c>
      <c r="B1655" s="106" t="s">
        <v>13</v>
      </c>
      <c r="C1655" s="107">
        <v>8397</v>
      </c>
      <c r="D1655" s="107">
        <v>42378</v>
      </c>
      <c r="E1655" s="107">
        <v>42381</v>
      </c>
      <c r="F1655" s="108">
        <v>42409</v>
      </c>
      <c r="G1655" s="109">
        <v>11750</v>
      </c>
      <c r="H1655" s="109">
        <v>10.11</v>
      </c>
      <c r="I1655" s="109">
        <v>0</v>
      </c>
      <c r="J1655" s="109">
        <f t="shared" si="25"/>
        <v>11760.11</v>
      </c>
    </row>
    <row r="1656" spans="1:10" s="102" customFormat="1" ht="18" customHeight="1" x14ac:dyDescent="0.2">
      <c r="A1656" s="106" t="s">
        <v>43</v>
      </c>
      <c r="B1656" s="106" t="s">
        <v>17</v>
      </c>
      <c r="C1656" s="107">
        <v>13661</v>
      </c>
      <c r="D1656" s="107">
        <v>43238</v>
      </c>
      <c r="E1656" s="107">
        <v>43258</v>
      </c>
      <c r="F1656" s="108">
        <v>43395</v>
      </c>
      <c r="G1656" s="109">
        <v>4750</v>
      </c>
      <c r="H1656" s="109">
        <v>20.43</v>
      </c>
      <c r="I1656" s="109">
        <v>0</v>
      </c>
      <c r="J1656" s="109">
        <f t="shared" si="25"/>
        <v>4770.43</v>
      </c>
    </row>
    <row r="1657" spans="1:10" s="102" customFormat="1" ht="18" customHeight="1" x14ac:dyDescent="0.2">
      <c r="A1657" s="106" t="s">
        <v>43</v>
      </c>
      <c r="B1657" s="106" t="s">
        <v>17</v>
      </c>
      <c r="C1657" s="107">
        <v>14434</v>
      </c>
      <c r="D1657" s="107">
        <v>42862</v>
      </c>
      <c r="E1657" s="107">
        <v>42866</v>
      </c>
      <c r="F1657" s="108">
        <v>42885</v>
      </c>
      <c r="G1657" s="109">
        <v>10000</v>
      </c>
      <c r="H1657" s="109">
        <v>6.3</v>
      </c>
      <c r="I1657" s="109">
        <v>0</v>
      </c>
      <c r="J1657" s="109">
        <f t="shared" si="25"/>
        <v>10006.299999999999</v>
      </c>
    </row>
    <row r="1658" spans="1:10" s="102" customFormat="1" ht="18" customHeight="1" x14ac:dyDescent="0.2">
      <c r="A1658" s="106" t="s">
        <v>43</v>
      </c>
      <c r="B1658" s="106" t="s">
        <v>13</v>
      </c>
      <c r="C1658" s="107">
        <v>16062</v>
      </c>
      <c r="D1658" s="107">
        <v>42987</v>
      </c>
      <c r="E1658" s="107">
        <v>43000</v>
      </c>
      <c r="F1658" s="108">
        <v>43025</v>
      </c>
      <c r="G1658" s="109">
        <v>6000</v>
      </c>
      <c r="H1658" s="109">
        <v>6.25</v>
      </c>
      <c r="I1658" s="109">
        <v>0</v>
      </c>
      <c r="J1658" s="109">
        <f t="shared" si="25"/>
        <v>6006.25</v>
      </c>
    </row>
    <row r="1659" spans="1:10" s="102" customFormat="1" ht="18" customHeight="1" x14ac:dyDescent="0.2">
      <c r="A1659" s="106" t="s">
        <v>43</v>
      </c>
      <c r="B1659" s="106" t="s">
        <v>13</v>
      </c>
      <c r="C1659" s="107">
        <v>11248</v>
      </c>
      <c r="D1659" s="107">
        <v>42522</v>
      </c>
      <c r="E1659" s="107">
        <v>42528</v>
      </c>
      <c r="F1659" s="108">
        <v>42541</v>
      </c>
      <c r="G1659" s="109">
        <v>9000</v>
      </c>
      <c r="H1659" s="109">
        <v>4.68</v>
      </c>
      <c r="I1659" s="109">
        <v>0</v>
      </c>
      <c r="J1659" s="109">
        <f t="shared" si="25"/>
        <v>9004.68</v>
      </c>
    </row>
    <row r="1660" spans="1:10" s="102" customFormat="1" ht="18" customHeight="1" x14ac:dyDescent="0.2">
      <c r="A1660" s="106" t="s">
        <v>43</v>
      </c>
      <c r="B1660" s="106" t="s">
        <v>17</v>
      </c>
      <c r="C1660" s="107">
        <v>16771</v>
      </c>
      <c r="D1660" s="107">
        <v>43457</v>
      </c>
      <c r="E1660" s="107">
        <v>43507</v>
      </c>
      <c r="F1660" s="108">
        <v>43523</v>
      </c>
      <c r="G1660" s="109">
        <v>15250</v>
      </c>
      <c r="H1660" s="109">
        <v>27.58</v>
      </c>
      <c r="I1660" s="109">
        <v>0</v>
      </c>
      <c r="J1660" s="109">
        <f t="shared" si="25"/>
        <v>15277.58</v>
      </c>
    </row>
    <row r="1661" spans="1:10" s="102" customFormat="1" ht="18" customHeight="1" x14ac:dyDescent="0.2">
      <c r="A1661" s="106" t="s">
        <v>43</v>
      </c>
      <c r="B1661" s="106" t="s">
        <v>13</v>
      </c>
      <c r="C1661" s="107">
        <v>8556</v>
      </c>
      <c r="D1661" s="107">
        <v>42215</v>
      </c>
      <c r="E1661" s="107">
        <v>42229</v>
      </c>
      <c r="F1661" s="108">
        <v>42240</v>
      </c>
      <c r="G1661" s="109">
        <v>9250</v>
      </c>
      <c r="H1661" s="109">
        <v>6.42</v>
      </c>
      <c r="I1661" s="109">
        <v>0</v>
      </c>
      <c r="J1661" s="109">
        <f t="shared" si="25"/>
        <v>9256.42</v>
      </c>
    </row>
    <row r="1662" spans="1:10" s="102" customFormat="1" ht="18" customHeight="1" x14ac:dyDescent="0.2">
      <c r="A1662" s="106" t="s">
        <v>43</v>
      </c>
      <c r="B1662" s="106" t="s">
        <v>13</v>
      </c>
      <c r="C1662" s="107">
        <v>9752</v>
      </c>
      <c r="D1662" s="107">
        <v>42302</v>
      </c>
      <c r="E1662" s="107">
        <v>42325</v>
      </c>
      <c r="F1662" s="108">
        <v>42342</v>
      </c>
      <c r="G1662" s="109">
        <v>8000</v>
      </c>
      <c r="H1662" s="109">
        <v>8.89</v>
      </c>
      <c r="I1662" s="109">
        <v>0</v>
      </c>
      <c r="J1662" s="109">
        <f t="shared" si="25"/>
        <v>8008.89</v>
      </c>
    </row>
    <row r="1663" spans="1:10" s="102" customFormat="1" ht="18" customHeight="1" x14ac:dyDescent="0.2">
      <c r="A1663" s="106" t="s">
        <v>43</v>
      </c>
      <c r="B1663" s="106" t="s">
        <v>17</v>
      </c>
      <c r="C1663" s="107">
        <v>11677</v>
      </c>
      <c r="D1663" s="107">
        <v>42190</v>
      </c>
      <c r="E1663" s="107">
        <v>42233</v>
      </c>
      <c r="F1663" s="108">
        <v>42389</v>
      </c>
      <c r="G1663" s="109">
        <v>2750</v>
      </c>
      <c r="H1663" s="109">
        <v>11.99</v>
      </c>
      <c r="I1663" s="109">
        <v>0</v>
      </c>
      <c r="J1663" s="109">
        <f t="shared" si="25"/>
        <v>2761.99</v>
      </c>
    </row>
    <row r="1664" spans="1:10" s="102" customFormat="1" ht="18" customHeight="1" x14ac:dyDescent="0.2">
      <c r="A1664" s="106" t="s">
        <v>43</v>
      </c>
      <c r="B1664" s="106" t="s">
        <v>17</v>
      </c>
      <c r="C1664" s="107">
        <v>11930</v>
      </c>
      <c r="D1664" s="107">
        <v>41880</v>
      </c>
      <c r="E1664" s="107">
        <v>41899</v>
      </c>
      <c r="F1664" s="108">
        <v>41920</v>
      </c>
      <c r="G1664" s="109">
        <v>2500</v>
      </c>
      <c r="H1664" s="109">
        <v>2.8</v>
      </c>
      <c r="I1664" s="109">
        <v>0</v>
      </c>
      <c r="J1664" s="109">
        <f t="shared" si="25"/>
        <v>2502.8000000000002</v>
      </c>
    </row>
    <row r="1665" spans="1:10" s="102" customFormat="1" ht="18" customHeight="1" x14ac:dyDescent="0.2">
      <c r="A1665" s="106" t="s">
        <v>43</v>
      </c>
      <c r="B1665" s="106" t="s">
        <v>17</v>
      </c>
      <c r="C1665" s="107">
        <v>5927</v>
      </c>
      <c r="D1665" s="107">
        <v>42018</v>
      </c>
      <c r="E1665" s="107">
        <v>42024</v>
      </c>
      <c r="F1665" s="108">
        <v>42045</v>
      </c>
      <c r="G1665" s="109">
        <v>3500</v>
      </c>
      <c r="H1665" s="109">
        <v>2.62</v>
      </c>
      <c r="I1665" s="109">
        <v>0</v>
      </c>
      <c r="J1665" s="109">
        <f t="shared" si="25"/>
        <v>3502.62</v>
      </c>
    </row>
    <row r="1666" spans="1:10" s="102" customFormat="1" ht="18" customHeight="1" x14ac:dyDescent="0.2">
      <c r="A1666" s="106" t="s">
        <v>43</v>
      </c>
      <c r="B1666" s="106" t="s">
        <v>13</v>
      </c>
      <c r="C1666" s="107">
        <v>15629</v>
      </c>
      <c r="D1666" s="107">
        <v>43043</v>
      </c>
      <c r="E1666" s="107">
        <v>43046</v>
      </c>
      <c r="F1666" s="108">
        <v>43055</v>
      </c>
      <c r="G1666" s="109">
        <v>11000</v>
      </c>
      <c r="H1666" s="109">
        <v>3.62</v>
      </c>
      <c r="I1666" s="109">
        <v>0</v>
      </c>
      <c r="J1666" s="109">
        <f t="shared" si="25"/>
        <v>11003.62</v>
      </c>
    </row>
    <row r="1667" spans="1:10" s="102" customFormat="1" ht="18" customHeight="1" x14ac:dyDescent="0.2">
      <c r="A1667" s="106" t="s">
        <v>43</v>
      </c>
      <c r="B1667" s="106" t="s">
        <v>13</v>
      </c>
      <c r="C1667" s="107">
        <v>10905</v>
      </c>
      <c r="D1667" s="107">
        <v>43085</v>
      </c>
      <c r="E1667" s="107">
        <v>43088</v>
      </c>
      <c r="F1667" s="108">
        <v>43125</v>
      </c>
      <c r="G1667" s="109">
        <v>8000</v>
      </c>
      <c r="H1667" s="109">
        <v>8.77</v>
      </c>
      <c r="I1667" s="109">
        <v>0</v>
      </c>
      <c r="J1667" s="109">
        <f t="shared" si="25"/>
        <v>8008.77</v>
      </c>
    </row>
    <row r="1668" spans="1:10" s="102" customFormat="1" ht="18" customHeight="1" x14ac:dyDescent="0.2">
      <c r="A1668" s="106" t="s">
        <v>43</v>
      </c>
      <c r="B1668" s="106" t="s">
        <v>13</v>
      </c>
      <c r="C1668" s="107">
        <v>11756</v>
      </c>
      <c r="D1668" s="107">
        <v>43246</v>
      </c>
      <c r="E1668" s="107">
        <v>43256</v>
      </c>
      <c r="F1668" s="108">
        <v>43265</v>
      </c>
      <c r="G1668" s="109">
        <v>9500</v>
      </c>
      <c r="H1668" s="109">
        <v>4.95</v>
      </c>
      <c r="I1668" s="109">
        <v>0</v>
      </c>
      <c r="J1668" s="109">
        <f t="shared" si="25"/>
        <v>9504.9500000000007</v>
      </c>
    </row>
    <row r="1669" spans="1:10" s="102" customFormat="1" ht="18" customHeight="1" x14ac:dyDescent="0.2">
      <c r="A1669" s="106" t="s">
        <v>43</v>
      </c>
      <c r="B1669" s="106" t="s">
        <v>17</v>
      </c>
      <c r="C1669" s="107">
        <v>11224</v>
      </c>
      <c r="D1669" s="107">
        <v>42457</v>
      </c>
      <c r="E1669" s="107">
        <v>42460</v>
      </c>
      <c r="F1669" s="108">
        <v>42500</v>
      </c>
      <c r="G1669" s="109">
        <v>5750</v>
      </c>
      <c r="H1669" s="109">
        <v>6.78</v>
      </c>
      <c r="I1669" s="109">
        <v>0</v>
      </c>
      <c r="J1669" s="109">
        <f t="shared" si="25"/>
        <v>5756.78</v>
      </c>
    </row>
    <row r="1670" spans="1:10" s="102" customFormat="1" ht="18" customHeight="1" x14ac:dyDescent="0.2">
      <c r="A1670" s="106" t="s">
        <v>43</v>
      </c>
      <c r="B1670" s="106" t="s">
        <v>17</v>
      </c>
      <c r="C1670" s="107">
        <v>14556</v>
      </c>
      <c r="D1670" s="107">
        <v>42573</v>
      </c>
      <c r="E1670" s="107">
        <v>42585</v>
      </c>
      <c r="F1670" s="108">
        <v>42612</v>
      </c>
      <c r="G1670" s="109">
        <v>11750</v>
      </c>
      <c r="H1670" s="109">
        <v>12.72</v>
      </c>
      <c r="I1670" s="109">
        <v>0</v>
      </c>
      <c r="J1670" s="109">
        <f t="shared" ref="J1670:J1733" si="26">+G1670+H1670+I1670</f>
        <v>11762.72</v>
      </c>
    </row>
    <row r="1671" spans="1:10" s="102" customFormat="1" ht="18" customHeight="1" x14ac:dyDescent="0.2">
      <c r="A1671" s="106" t="s">
        <v>43</v>
      </c>
      <c r="B1671" s="106" t="s">
        <v>17</v>
      </c>
      <c r="C1671" s="107">
        <v>14307</v>
      </c>
      <c r="D1671" s="107">
        <v>42720</v>
      </c>
      <c r="E1671" s="107">
        <v>42744</v>
      </c>
      <c r="F1671" s="108">
        <v>42761</v>
      </c>
      <c r="G1671" s="109">
        <v>7250</v>
      </c>
      <c r="H1671" s="109">
        <v>8.14</v>
      </c>
      <c r="I1671" s="109">
        <v>0</v>
      </c>
      <c r="J1671" s="109">
        <f t="shared" si="26"/>
        <v>7258.14</v>
      </c>
    </row>
    <row r="1672" spans="1:10" s="102" customFormat="1" ht="18" customHeight="1" x14ac:dyDescent="0.2">
      <c r="A1672" s="106" t="s">
        <v>43</v>
      </c>
      <c r="B1672" s="106" t="s">
        <v>17</v>
      </c>
      <c r="C1672" s="107">
        <v>9609</v>
      </c>
      <c r="D1672" s="107">
        <v>43016</v>
      </c>
      <c r="E1672" s="107">
        <v>43054</v>
      </c>
      <c r="F1672" s="108">
        <v>43174</v>
      </c>
      <c r="G1672" s="109">
        <v>8500</v>
      </c>
      <c r="H1672" s="109">
        <v>36.79</v>
      </c>
      <c r="I1672" s="109">
        <v>0</v>
      </c>
      <c r="J1672" s="109">
        <f t="shared" si="26"/>
        <v>8536.7900000000009</v>
      </c>
    </row>
    <row r="1673" spans="1:10" s="102" customFormat="1" ht="18" customHeight="1" x14ac:dyDescent="0.2">
      <c r="A1673" s="106" t="s">
        <v>43</v>
      </c>
      <c r="B1673" s="106" t="s">
        <v>13</v>
      </c>
      <c r="C1673" s="107">
        <v>9589</v>
      </c>
      <c r="D1673" s="107">
        <v>42598</v>
      </c>
      <c r="E1673" s="107">
        <v>42613</v>
      </c>
      <c r="F1673" s="108">
        <v>42660</v>
      </c>
      <c r="G1673" s="109">
        <v>7250</v>
      </c>
      <c r="H1673" s="109">
        <v>30.78</v>
      </c>
      <c r="I1673" s="109">
        <v>0</v>
      </c>
      <c r="J1673" s="109">
        <f t="shared" si="26"/>
        <v>7280.78</v>
      </c>
    </row>
    <row r="1674" spans="1:10" s="102" customFormat="1" ht="18" customHeight="1" x14ac:dyDescent="0.2">
      <c r="A1674" s="106" t="s">
        <v>37</v>
      </c>
      <c r="B1674" s="106" t="s">
        <v>13</v>
      </c>
      <c r="C1674" s="107">
        <v>19025</v>
      </c>
      <c r="D1674" s="107">
        <v>42440</v>
      </c>
      <c r="E1674" s="107">
        <v>42460</v>
      </c>
      <c r="F1674" s="108">
        <v>42460</v>
      </c>
      <c r="G1674" s="109">
        <v>20000</v>
      </c>
      <c r="H1674" s="109">
        <f>5.48+5.48</f>
        <v>10.96</v>
      </c>
      <c r="I1674" s="109">
        <v>0</v>
      </c>
      <c r="J1674" s="109">
        <f t="shared" si="26"/>
        <v>20010.96</v>
      </c>
    </row>
    <row r="1675" spans="1:10" s="102" customFormat="1" ht="18" customHeight="1" x14ac:dyDescent="0.2">
      <c r="A1675" s="106" t="s">
        <v>43</v>
      </c>
      <c r="B1675" s="106" t="s">
        <v>17</v>
      </c>
      <c r="C1675" s="107">
        <v>15197</v>
      </c>
      <c r="D1675" s="107">
        <v>42779</v>
      </c>
      <c r="E1675" s="107">
        <v>42783</v>
      </c>
      <c r="F1675" s="108">
        <v>42794</v>
      </c>
      <c r="G1675" s="109">
        <v>4500</v>
      </c>
      <c r="H1675" s="109">
        <v>1.85</v>
      </c>
      <c r="I1675" s="109">
        <v>0</v>
      </c>
      <c r="J1675" s="109">
        <f t="shared" si="26"/>
        <v>4501.8500000000004</v>
      </c>
    </row>
    <row r="1676" spans="1:10" s="102" customFormat="1" ht="18" customHeight="1" x14ac:dyDescent="0.2">
      <c r="A1676" s="106" t="s">
        <v>43</v>
      </c>
      <c r="B1676" s="106" t="s">
        <v>17</v>
      </c>
      <c r="C1676" s="107">
        <v>11169</v>
      </c>
      <c r="D1676" s="107">
        <v>42911</v>
      </c>
      <c r="E1676" s="107">
        <v>42913</v>
      </c>
      <c r="F1676" s="108">
        <v>42934</v>
      </c>
      <c r="G1676" s="109">
        <v>4500</v>
      </c>
      <c r="H1676" s="109">
        <v>2.84</v>
      </c>
      <c r="I1676" s="109">
        <v>0</v>
      </c>
      <c r="J1676" s="109">
        <f t="shared" si="26"/>
        <v>4502.84</v>
      </c>
    </row>
    <row r="1677" spans="1:10" s="102" customFormat="1" ht="18" customHeight="1" x14ac:dyDescent="0.2">
      <c r="A1677" s="106" t="s">
        <v>43</v>
      </c>
      <c r="B1677" s="106" t="s">
        <v>13</v>
      </c>
      <c r="C1677" s="107">
        <v>14122</v>
      </c>
      <c r="D1677" s="107">
        <v>42900</v>
      </c>
      <c r="E1677" s="107">
        <v>42908</v>
      </c>
      <c r="F1677" s="108">
        <v>42912</v>
      </c>
      <c r="G1677" s="109">
        <v>10500</v>
      </c>
      <c r="H1677" s="109">
        <v>3.45</v>
      </c>
      <c r="I1677" s="109">
        <v>0</v>
      </c>
      <c r="J1677" s="109">
        <f t="shared" si="26"/>
        <v>10503.45</v>
      </c>
    </row>
    <row r="1678" spans="1:10" s="102" customFormat="1" ht="18" customHeight="1" x14ac:dyDescent="0.2">
      <c r="A1678" s="106" t="s">
        <v>37</v>
      </c>
      <c r="B1678" s="106" t="s">
        <v>13</v>
      </c>
      <c r="C1678" s="107">
        <v>23137</v>
      </c>
      <c r="D1678" s="107">
        <v>42776</v>
      </c>
      <c r="E1678" s="107">
        <v>42800</v>
      </c>
      <c r="F1678" s="108">
        <v>42800</v>
      </c>
      <c r="G1678" s="109">
        <v>20000</v>
      </c>
      <c r="H1678" s="109">
        <f>6.58+6.58</f>
        <v>13.16</v>
      </c>
      <c r="I1678" s="109">
        <v>0</v>
      </c>
      <c r="J1678" s="109">
        <f t="shared" si="26"/>
        <v>20013.16</v>
      </c>
    </row>
    <row r="1679" spans="1:10" s="102" customFormat="1" ht="18" customHeight="1" x14ac:dyDescent="0.2">
      <c r="A1679" s="106" t="s">
        <v>43</v>
      </c>
      <c r="B1679" s="106" t="s">
        <v>17</v>
      </c>
      <c r="C1679" s="107">
        <v>14391</v>
      </c>
      <c r="D1679" s="107">
        <v>41686</v>
      </c>
      <c r="E1679" s="107">
        <v>41690</v>
      </c>
      <c r="F1679" s="108">
        <v>41709</v>
      </c>
      <c r="G1679" s="109">
        <v>3250</v>
      </c>
      <c r="H1679" s="109">
        <v>2.08</v>
      </c>
      <c r="I1679" s="109">
        <v>0</v>
      </c>
      <c r="J1679" s="109">
        <f t="shared" si="26"/>
        <v>3252.08</v>
      </c>
    </row>
    <row r="1680" spans="1:10" s="102" customFormat="1" ht="18" customHeight="1" x14ac:dyDescent="0.2">
      <c r="A1680" s="106" t="s">
        <v>43</v>
      </c>
      <c r="B1680" s="106" t="s">
        <v>13</v>
      </c>
      <c r="C1680" s="107">
        <v>9183</v>
      </c>
      <c r="D1680" s="107">
        <v>42794</v>
      </c>
      <c r="E1680" s="107">
        <v>42821</v>
      </c>
      <c r="F1680" s="108">
        <v>42856</v>
      </c>
      <c r="G1680" s="109">
        <v>5250</v>
      </c>
      <c r="H1680" s="109">
        <v>8.5599999999999987</v>
      </c>
      <c r="I1680" s="109">
        <v>0</v>
      </c>
      <c r="J1680" s="109">
        <f t="shared" si="26"/>
        <v>5258.56</v>
      </c>
    </row>
    <row r="1681" spans="1:10" s="102" customFormat="1" ht="18" customHeight="1" x14ac:dyDescent="0.2">
      <c r="A1681" s="106" t="s">
        <v>43</v>
      </c>
      <c r="B1681" s="106" t="s">
        <v>17</v>
      </c>
      <c r="C1681" s="107">
        <v>12566</v>
      </c>
      <c r="D1681" s="107">
        <v>41891</v>
      </c>
      <c r="E1681" s="107">
        <v>41906</v>
      </c>
      <c r="F1681" s="108">
        <v>41918</v>
      </c>
      <c r="G1681" s="109">
        <v>8000</v>
      </c>
      <c r="H1681" s="109">
        <v>6</v>
      </c>
      <c r="I1681" s="109">
        <v>0</v>
      </c>
      <c r="J1681" s="109">
        <f t="shared" si="26"/>
        <v>8006</v>
      </c>
    </row>
    <row r="1682" spans="1:10" s="102" customFormat="1" ht="18" customHeight="1" x14ac:dyDescent="0.2">
      <c r="A1682" s="106" t="s">
        <v>43</v>
      </c>
      <c r="B1682" s="106" t="s">
        <v>17</v>
      </c>
      <c r="C1682" s="107">
        <v>7021</v>
      </c>
      <c r="D1682" s="107">
        <v>41910</v>
      </c>
      <c r="E1682" s="107">
        <v>41913</v>
      </c>
      <c r="F1682" s="108">
        <v>41932</v>
      </c>
      <c r="G1682" s="109">
        <v>3000</v>
      </c>
      <c r="H1682" s="109">
        <v>1.83</v>
      </c>
      <c r="I1682" s="109">
        <v>0</v>
      </c>
      <c r="J1682" s="109">
        <f t="shared" si="26"/>
        <v>3001.83</v>
      </c>
    </row>
    <row r="1683" spans="1:10" s="102" customFormat="1" ht="18" customHeight="1" x14ac:dyDescent="0.2">
      <c r="A1683" s="106" t="s">
        <v>43</v>
      </c>
      <c r="B1683" s="106" t="s">
        <v>13</v>
      </c>
      <c r="C1683" s="107">
        <v>11651</v>
      </c>
      <c r="D1683" s="107">
        <v>43011</v>
      </c>
      <c r="E1683" s="107">
        <v>43014</v>
      </c>
      <c r="F1683" s="108">
        <v>43053</v>
      </c>
      <c r="G1683" s="109">
        <v>12250</v>
      </c>
      <c r="H1683" s="109">
        <v>11.08</v>
      </c>
      <c r="I1683" s="109">
        <v>0</v>
      </c>
      <c r="J1683" s="109">
        <f t="shared" si="26"/>
        <v>12261.08</v>
      </c>
    </row>
    <row r="1684" spans="1:10" s="102" customFormat="1" ht="18" customHeight="1" x14ac:dyDescent="0.2">
      <c r="A1684" s="106" t="s">
        <v>43</v>
      </c>
      <c r="B1684" s="106" t="s">
        <v>17</v>
      </c>
      <c r="C1684" s="107">
        <v>16447</v>
      </c>
      <c r="D1684" s="107">
        <v>41740</v>
      </c>
      <c r="E1684" s="107">
        <v>41759</v>
      </c>
      <c r="F1684" s="108">
        <v>42094</v>
      </c>
      <c r="G1684" s="109">
        <v>15750</v>
      </c>
      <c r="H1684" s="109">
        <v>154.88</v>
      </c>
      <c r="I1684" s="109">
        <v>0</v>
      </c>
      <c r="J1684" s="109">
        <f t="shared" si="26"/>
        <v>15904.88</v>
      </c>
    </row>
    <row r="1685" spans="1:10" s="102" customFormat="1" ht="18" customHeight="1" x14ac:dyDescent="0.2">
      <c r="A1685" s="106" t="s">
        <v>43</v>
      </c>
      <c r="B1685" s="106" t="s">
        <v>13</v>
      </c>
      <c r="C1685" s="107">
        <v>10084</v>
      </c>
      <c r="D1685" s="107">
        <v>42903</v>
      </c>
      <c r="E1685" s="107">
        <v>43046</v>
      </c>
      <c r="F1685" s="108">
        <v>43059</v>
      </c>
      <c r="G1685" s="109">
        <v>4000</v>
      </c>
      <c r="H1685" s="109">
        <v>17.100000000000001</v>
      </c>
      <c r="I1685" s="109">
        <v>0</v>
      </c>
      <c r="J1685" s="109">
        <f t="shared" si="26"/>
        <v>4017.1</v>
      </c>
    </row>
    <row r="1686" spans="1:10" s="102" customFormat="1" ht="18" customHeight="1" x14ac:dyDescent="0.2">
      <c r="A1686" s="106" t="s">
        <v>43</v>
      </c>
      <c r="B1686" s="106" t="s">
        <v>17</v>
      </c>
      <c r="C1686" s="107">
        <v>7020</v>
      </c>
      <c r="D1686" s="107">
        <v>41882</v>
      </c>
      <c r="E1686" s="107">
        <v>41887</v>
      </c>
      <c r="F1686" s="108">
        <v>41920</v>
      </c>
      <c r="G1686" s="109">
        <v>8750</v>
      </c>
      <c r="H1686" s="109">
        <v>9.24</v>
      </c>
      <c r="I1686" s="109">
        <v>0</v>
      </c>
      <c r="J1686" s="109">
        <f t="shared" si="26"/>
        <v>8759.24</v>
      </c>
    </row>
    <row r="1687" spans="1:10" s="102" customFormat="1" ht="18" customHeight="1" x14ac:dyDescent="0.2">
      <c r="A1687" s="106" t="s">
        <v>43</v>
      </c>
      <c r="B1687" s="106" t="s">
        <v>17</v>
      </c>
      <c r="C1687" s="107">
        <v>9987</v>
      </c>
      <c r="D1687" s="107">
        <v>41900</v>
      </c>
      <c r="E1687" s="107">
        <v>41907</v>
      </c>
      <c r="F1687" s="108">
        <v>41969</v>
      </c>
      <c r="G1687" s="109">
        <v>7500</v>
      </c>
      <c r="H1687" s="109">
        <v>14.38</v>
      </c>
      <c r="I1687" s="109">
        <v>0</v>
      </c>
      <c r="J1687" s="109">
        <f t="shared" si="26"/>
        <v>7514.38</v>
      </c>
    </row>
    <row r="1688" spans="1:10" s="102" customFormat="1" ht="18" customHeight="1" x14ac:dyDescent="0.2">
      <c r="A1688" s="106" t="s">
        <v>43</v>
      </c>
      <c r="B1688" s="106" t="s">
        <v>13</v>
      </c>
      <c r="C1688" s="107">
        <v>9499</v>
      </c>
      <c r="D1688" s="107">
        <v>42631</v>
      </c>
      <c r="E1688" s="107">
        <v>42646</v>
      </c>
      <c r="F1688" s="108">
        <v>42713</v>
      </c>
      <c r="G1688" s="109">
        <v>5250</v>
      </c>
      <c r="H1688" s="109">
        <v>11.8</v>
      </c>
      <c r="I1688" s="109">
        <v>0</v>
      </c>
      <c r="J1688" s="109">
        <f t="shared" si="26"/>
        <v>5261.8</v>
      </c>
    </row>
    <row r="1689" spans="1:10" s="102" customFormat="1" ht="18" customHeight="1" x14ac:dyDescent="0.2">
      <c r="A1689" s="106" t="s">
        <v>43</v>
      </c>
      <c r="B1689" s="106" t="s">
        <v>13</v>
      </c>
      <c r="C1689" s="107">
        <v>18053</v>
      </c>
      <c r="D1689" s="107">
        <v>41802</v>
      </c>
      <c r="E1689" s="107">
        <v>41808</v>
      </c>
      <c r="F1689" s="108">
        <v>41821</v>
      </c>
      <c r="G1689" s="109">
        <v>30750</v>
      </c>
      <c r="H1689" s="109">
        <v>16.23</v>
      </c>
      <c r="I1689" s="109">
        <v>0</v>
      </c>
      <c r="J1689" s="109">
        <f t="shared" si="26"/>
        <v>30766.23</v>
      </c>
    </row>
    <row r="1690" spans="1:10" s="102" customFormat="1" ht="18" customHeight="1" x14ac:dyDescent="0.2">
      <c r="A1690" s="106" t="s">
        <v>43</v>
      </c>
      <c r="B1690" s="106" t="s">
        <v>13</v>
      </c>
      <c r="C1690" s="107">
        <v>10542</v>
      </c>
      <c r="D1690" s="107">
        <v>42172</v>
      </c>
      <c r="E1690" s="107">
        <v>42186</v>
      </c>
      <c r="F1690" s="108">
        <v>42256</v>
      </c>
      <c r="G1690" s="109">
        <v>5000</v>
      </c>
      <c r="H1690" s="109">
        <v>11.65</v>
      </c>
      <c r="I1690" s="109">
        <v>0</v>
      </c>
      <c r="J1690" s="109">
        <f t="shared" si="26"/>
        <v>5011.6499999999996</v>
      </c>
    </row>
    <row r="1691" spans="1:10" s="102" customFormat="1" ht="18" customHeight="1" x14ac:dyDescent="0.2">
      <c r="A1691" s="106" t="s">
        <v>43</v>
      </c>
      <c r="B1691" s="106" t="s">
        <v>17</v>
      </c>
      <c r="C1691" s="107">
        <v>6743</v>
      </c>
      <c r="D1691" s="107">
        <v>42059</v>
      </c>
      <c r="E1691" s="107">
        <v>42072</v>
      </c>
      <c r="F1691" s="108">
        <v>42101</v>
      </c>
      <c r="G1691" s="109">
        <v>2500</v>
      </c>
      <c r="H1691" s="109">
        <v>2.91</v>
      </c>
      <c r="I1691" s="109">
        <v>0</v>
      </c>
      <c r="J1691" s="109">
        <f t="shared" si="26"/>
        <v>2502.91</v>
      </c>
    </row>
    <row r="1692" spans="1:10" s="102" customFormat="1" ht="18" customHeight="1" x14ac:dyDescent="0.2">
      <c r="A1692" s="106" t="s">
        <v>43</v>
      </c>
      <c r="B1692" s="106" t="s">
        <v>13</v>
      </c>
      <c r="C1692" s="107">
        <v>14077</v>
      </c>
      <c r="D1692" s="107">
        <v>41880</v>
      </c>
      <c r="E1692" s="107">
        <v>41887</v>
      </c>
      <c r="F1692" s="108">
        <v>41904</v>
      </c>
      <c r="G1692" s="109">
        <v>7750</v>
      </c>
      <c r="H1692" s="109">
        <v>5.17</v>
      </c>
      <c r="I1692" s="109">
        <v>0</v>
      </c>
      <c r="J1692" s="109">
        <f t="shared" si="26"/>
        <v>7755.17</v>
      </c>
    </row>
    <row r="1693" spans="1:10" s="102" customFormat="1" ht="18" customHeight="1" x14ac:dyDescent="0.2">
      <c r="A1693" s="106" t="s">
        <v>43</v>
      </c>
      <c r="B1693" s="106" t="s">
        <v>17</v>
      </c>
      <c r="C1693" s="107">
        <v>7532</v>
      </c>
      <c r="D1693" s="107">
        <v>43057</v>
      </c>
      <c r="E1693" s="107">
        <v>43060</v>
      </c>
      <c r="F1693" s="108">
        <v>43081</v>
      </c>
      <c r="G1693" s="109">
        <v>4750</v>
      </c>
      <c r="H1693" s="109">
        <v>3.12</v>
      </c>
      <c r="I1693" s="109">
        <v>0</v>
      </c>
      <c r="J1693" s="109">
        <f t="shared" si="26"/>
        <v>4753.12</v>
      </c>
    </row>
    <row r="1694" spans="1:10" s="102" customFormat="1" ht="18" customHeight="1" x14ac:dyDescent="0.2">
      <c r="A1694" s="106" t="s">
        <v>37</v>
      </c>
      <c r="B1694" s="106" t="s">
        <v>17</v>
      </c>
      <c r="C1694" s="107">
        <v>20015</v>
      </c>
      <c r="D1694" s="107">
        <v>41769</v>
      </c>
      <c r="E1694" s="107">
        <v>41773</v>
      </c>
      <c r="F1694" s="108">
        <v>41800</v>
      </c>
      <c r="G1694" s="109">
        <v>20000</v>
      </c>
      <c r="H1694" s="109">
        <f>8.61+8.61</f>
        <v>17.22</v>
      </c>
      <c r="I1694" s="109">
        <v>0</v>
      </c>
      <c r="J1694" s="109">
        <f t="shared" si="26"/>
        <v>20017.22</v>
      </c>
    </row>
    <row r="1695" spans="1:10" s="102" customFormat="1" ht="18" customHeight="1" x14ac:dyDescent="0.2">
      <c r="A1695" s="106" t="s">
        <v>31</v>
      </c>
      <c r="B1695" s="106" t="s">
        <v>17</v>
      </c>
      <c r="C1695" s="107">
        <v>24469</v>
      </c>
      <c r="D1695" s="107">
        <v>41737</v>
      </c>
      <c r="E1695" s="107">
        <v>41737</v>
      </c>
      <c r="F1695" s="108">
        <v>41737</v>
      </c>
      <c r="G1695" s="109">
        <v>69000</v>
      </c>
      <c r="H1695" s="109">
        <v>0</v>
      </c>
      <c r="I1695" s="109">
        <v>0</v>
      </c>
      <c r="J1695" s="109">
        <f t="shared" si="26"/>
        <v>69000</v>
      </c>
    </row>
    <row r="1696" spans="1:10" s="102" customFormat="1" ht="18" customHeight="1" x14ac:dyDescent="0.2">
      <c r="A1696" s="106" t="s">
        <v>33</v>
      </c>
      <c r="B1696" s="106" t="s">
        <v>17</v>
      </c>
      <c r="C1696" s="107">
        <v>24469</v>
      </c>
      <c r="D1696" s="107">
        <v>41737</v>
      </c>
      <c r="E1696" s="107">
        <v>41737</v>
      </c>
      <c r="F1696" s="108">
        <v>41737</v>
      </c>
      <c r="G1696" s="109">
        <v>69000</v>
      </c>
      <c r="H1696" s="109">
        <v>0</v>
      </c>
      <c r="I1696" s="109">
        <v>0</v>
      </c>
      <c r="J1696" s="109">
        <f t="shared" si="26"/>
        <v>69000</v>
      </c>
    </row>
    <row r="1697" spans="1:10" s="102" customFormat="1" ht="18" customHeight="1" x14ac:dyDescent="0.2">
      <c r="A1697" s="106" t="s">
        <v>43</v>
      </c>
      <c r="B1697" s="106" t="s">
        <v>13</v>
      </c>
      <c r="C1697" s="107">
        <v>16112</v>
      </c>
      <c r="D1697" s="107">
        <v>43357</v>
      </c>
      <c r="E1697" s="107">
        <v>43370</v>
      </c>
      <c r="F1697" s="108">
        <v>43389</v>
      </c>
      <c r="G1697" s="109">
        <v>15000</v>
      </c>
      <c r="H1697" s="109">
        <v>13.15</v>
      </c>
      <c r="I1697" s="109">
        <v>0</v>
      </c>
      <c r="J1697" s="109">
        <f t="shared" si="26"/>
        <v>15013.15</v>
      </c>
    </row>
    <row r="1698" spans="1:10" s="102" customFormat="1" ht="18" customHeight="1" x14ac:dyDescent="0.2">
      <c r="A1698" s="106" t="s">
        <v>43</v>
      </c>
      <c r="B1698" s="106" t="s">
        <v>13</v>
      </c>
      <c r="C1698" s="107">
        <v>12964</v>
      </c>
      <c r="D1698" s="107">
        <v>42616</v>
      </c>
      <c r="E1698" s="107">
        <v>42634</v>
      </c>
      <c r="F1698" s="108">
        <v>42647</v>
      </c>
      <c r="G1698" s="109">
        <v>27000</v>
      </c>
      <c r="H1698" s="109">
        <v>22.93</v>
      </c>
      <c r="I1698" s="109">
        <v>0</v>
      </c>
      <c r="J1698" s="109">
        <f t="shared" si="26"/>
        <v>27022.93</v>
      </c>
    </row>
    <row r="1699" spans="1:10" s="102" customFormat="1" ht="18" customHeight="1" x14ac:dyDescent="0.2">
      <c r="A1699" s="106" t="s">
        <v>43</v>
      </c>
      <c r="B1699" s="106" t="s">
        <v>17</v>
      </c>
      <c r="C1699" s="107">
        <v>8056</v>
      </c>
      <c r="D1699" s="107">
        <v>41846</v>
      </c>
      <c r="E1699" s="107">
        <v>41859</v>
      </c>
      <c r="F1699" s="108">
        <v>41894</v>
      </c>
      <c r="G1699" s="109">
        <v>5500</v>
      </c>
      <c r="H1699" s="109">
        <v>7.34</v>
      </c>
      <c r="I1699" s="109">
        <v>0</v>
      </c>
      <c r="J1699" s="109">
        <f t="shared" si="26"/>
        <v>5507.34</v>
      </c>
    </row>
    <row r="1700" spans="1:10" s="102" customFormat="1" ht="18" customHeight="1" x14ac:dyDescent="0.2">
      <c r="A1700" s="106" t="s">
        <v>43</v>
      </c>
      <c r="B1700" s="106" t="s">
        <v>13</v>
      </c>
      <c r="C1700" s="107">
        <v>16103</v>
      </c>
      <c r="D1700" s="107">
        <v>42805</v>
      </c>
      <c r="E1700" s="107">
        <v>42810</v>
      </c>
      <c r="F1700" s="108">
        <v>42817</v>
      </c>
      <c r="G1700" s="109">
        <v>9750</v>
      </c>
      <c r="H1700" s="109">
        <v>3.21</v>
      </c>
      <c r="I1700" s="109">
        <v>0</v>
      </c>
      <c r="J1700" s="109">
        <f t="shared" si="26"/>
        <v>9753.2099999999991</v>
      </c>
    </row>
    <row r="1701" spans="1:10" s="102" customFormat="1" ht="18" customHeight="1" x14ac:dyDescent="0.2">
      <c r="A1701" s="106" t="s">
        <v>43</v>
      </c>
      <c r="B1701" s="106" t="s">
        <v>17</v>
      </c>
      <c r="C1701" s="107">
        <v>10544</v>
      </c>
      <c r="D1701" s="107">
        <v>43162</v>
      </c>
      <c r="E1701" s="107">
        <v>43173</v>
      </c>
      <c r="F1701" s="108">
        <v>43217</v>
      </c>
      <c r="G1701" s="109">
        <v>4250</v>
      </c>
      <c r="H1701" s="109">
        <v>5.45</v>
      </c>
      <c r="I1701" s="109">
        <v>0</v>
      </c>
      <c r="J1701" s="109">
        <f t="shared" si="26"/>
        <v>4255.45</v>
      </c>
    </row>
    <row r="1702" spans="1:10" s="102" customFormat="1" ht="18" customHeight="1" x14ac:dyDescent="0.2">
      <c r="A1702" s="106" t="s">
        <v>43</v>
      </c>
      <c r="B1702" s="106" t="s">
        <v>17</v>
      </c>
      <c r="C1702" s="107">
        <v>11088</v>
      </c>
      <c r="D1702" s="107">
        <v>42346</v>
      </c>
      <c r="E1702" s="107">
        <v>42375</v>
      </c>
      <c r="F1702" s="108">
        <v>42384</v>
      </c>
      <c r="G1702" s="109">
        <v>4000</v>
      </c>
      <c r="H1702" s="109">
        <v>4.22</v>
      </c>
      <c r="I1702" s="109">
        <v>0</v>
      </c>
      <c r="J1702" s="109">
        <f t="shared" si="26"/>
        <v>4004.22</v>
      </c>
    </row>
    <row r="1703" spans="1:10" s="102" customFormat="1" ht="18" customHeight="1" x14ac:dyDescent="0.2">
      <c r="A1703" s="106" t="s">
        <v>43</v>
      </c>
      <c r="B1703" s="106" t="s">
        <v>17</v>
      </c>
      <c r="C1703" s="107">
        <v>13729</v>
      </c>
      <c r="D1703" s="107">
        <v>43459</v>
      </c>
      <c r="E1703" s="107">
        <v>43469</v>
      </c>
      <c r="F1703" s="108">
        <v>43482</v>
      </c>
      <c r="G1703" s="109">
        <v>9000</v>
      </c>
      <c r="H1703" s="109">
        <v>5.24</v>
      </c>
      <c r="I1703" s="109">
        <v>0</v>
      </c>
      <c r="J1703" s="109">
        <f t="shared" si="26"/>
        <v>9005.24</v>
      </c>
    </row>
    <row r="1704" spans="1:10" s="102" customFormat="1" ht="18" customHeight="1" x14ac:dyDescent="0.2">
      <c r="A1704" s="106" t="s">
        <v>43</v>
      </c>
      <c r="B1704" s="106" t="s">
        <v>13</v>
      </c>
      <c r="C1704" s="107">
        <v>11272</v>
      </c>
      <c r="D1704" s="107">
        <v>43239</v>
      </c>
      <c r="E1704" s="107">
        <v>43242</v>
      </c>
      <c r="F1704" s="108">
        <v>43251</v>
      </c>
      <c r="G1704" s="109">
        <v>8000</v>
      </c>
      <c r="H1704" s="109">
        <v>2.63</v>
      </c>
      <c r="I1704" s="109">
        <v>0</v>
      </c>
      <c r="J1704" s="109">
        <f t="shared" si="26"/>
        <v>8002.63</v>
      </c>
    </row>
    <row r="1705" spans="1:10" s="102" customFormat="1" ht="18" customHeight="1" x14ac:dyDescent="0.2">
      <c r="A1705" s="106" t="s">
        <v>43</v>
      </c>
      <c r="B1705" s="106" t="s">
        <v>17</v>
      </c>
      <c r="C1705" s="107">
        <v>18516</v>
      </c>
      <c r="D1705" s="107">
        <v>42505</v>
      </c>
      <c r="E1705" s="107">
        <v>42528</v>
      </c>
      <c r="F1705" s="108">
        <v>42559</v>
      </c>
      <c r="G1705" s="109">
        <v>41250</v>
      </c>
      <c r="H1705" s="109">
        <v>61.03</v>
      </c>
      <c r="I1705" s="109">
        <v>0</v>
      </c>
      <c r="J1705" s="109">
        <f t="shared" si="26"/>
        <v>41311.03</v>
      </c>
    </row>
    <row r="1706" spans="1:10" s="102" customFormat="1" ht="18" customHeight="1" x14ac:dyDescent="0.2">
      <c r="A1706" s="106" t="s">
        <v>43</v>
      </c>
      <c r="B1706" s="106" t="s">
        <v>13</v>
      </c>
      <c r="C1706" s="107">
        <v>15903</v>
      </c>
      <c r="D1706" s="107">
        <v>43274</v>
      </c>
      <c r="E1706" s="107">
        <v>43277</v>
      </c>
      <c r="F1706" s="108">
        <v>43306</v>
      </c>
      <c r="G1706" s="109">
        <v>10750</v>
      </c>
      <c r="H1706" s="109">
        <v>9.42</v>
      </c>
      <c r="I1706" s="109">
        <v>0</v>
      </c>
      <c r="J1706" s="109">
        <f t="shared" si="26"/>
        <v>10759.42</v>
      </c>
    </row>
    <row r="1707" spans="1:10" s="102" customFormat="1" ht="18" customHeight="1" x14ac:dyDescent="0.2">
      <c r="A1707" s="106" t="s">
        <v>43</v>
      </c>
      <c r="B1707" s="106" t="s">
        <v>17</v>
      </c>
      <c r="C1707" s="107">
        <v>10593</v>
      </c>
      <c r="D1707" s="107">
        <v>43184</v>
      </c>
      <c r="E1707" s="107">
        <v>43199</v>
      </c>
      <c r="F1707" s="108">
        <v>43223</v>
      </c>
      <c r="G1707" s="109">
        <v>10250</v>
      </c>
      <c r="H1707" s="109">
        <v>10.79</v>
      </c>
      <c r="I1707" s="109">
        <v>0</v>
      </c>
      <c r="J1707" s="109">
        <f t="shared" si="26"/>
        <v>10260.790000000001</v>
      </c>
    </row>
    <row r="1708" spans="1:10" s="102" customFormat="1" ht="18" customHeight="1" x14ac:dyDescent="0.2">
      <c r="A1708" s="106" t="s">
        <v>43</v>
      </c>
      <c r="B1708" s="106" t="s">
        <v>13</v>
      </c>
      <c r="C1708" s="107">
        <v>18334</v>
      </c>
      <c r="D1708" s="107">
        <v>42452</v>
      </c>
      <c r="E1708" s="107">
        <v>42458</v>
      </c>
      <c r="F1708" s="108">
        <v>42471</v>
      </c>
      <c r="G1708" s="109">
        <v>22500</v>
      </c>
      <c r="H1708" s="109">
        <v>11.71</v>
      </c>
      <c r="I1708" s="109">
        <v>0</v>
      </c>
      <c r="J1708" s="109">
        <f t="shared" si="26"/>
        <v>22511.71</v>
      </c>
    </row>
    <row r="1709" spans="1:10" s="102" customFormat="1" ht="18" customHeight="1" x14ac:dyDescent="0.2">
      <c r="A1709" s="106" t="s">
        <v>43</v>
      </c>
      <c r="B1709" s="106" t="s">
        <v>13</v>
      </c>
      <c r="C1709" s="107">
        <v>18935</v>
      </c>
      <c r="D1709" s="107">
        <v>43151</v>
      </c>
      <c r="E1709" s="107">
        <v>43154</v>
      </c>
      <c r="F1709" s="108">
        <v>43168</v>
      </c>
      <c r="G1709" s="109">
        <v>24000</v>
      </c>
      <c r="H1709" s="109">
        <v>10.31</v>
      </c>
      <c r="I1709" s="109">
        <v>0</v>
      </c>
      <c r="J1709" s="109">
        <f t="shared" si="26"/>
        <v>24010.31</v>
      </c>
    </row>
    <row r="1710" spans="1:10" s="102" customFormat="1" ht="18" customHeight="1" x14ac:dyDescent="0.2">
      <c r="A1710" s="106" t="s">
        <v>43</v>
      </c>
      <c r="B1710" s="106" t="s">
        <v>13</v>
      </c>
      <c r="C1710" s="107">
        <v>13010</v>
      </c>
      <c r="D1710" s="107">
        <v>42416</v>
      </c>
      <c r="E1710" s="107">
        <v>42422</v>
      </c>
      <c r="F1710" s="108">
        <v>42432</v>
      </c>
      <c r="G1710" s="109">
        <v>12000</v>
      </c>
      <c r="H1710" s="109">
        <v>5.33</v>
      </c>
      <c r="I1710" s="109">
        <v>0</v>
      </c>
      <c r="J1710" s="109">
        <f t="shared" si="26"/>
        <v>12005.33</v>
      </c>
    </row>
    <row r="1711" spans="1:10" s="102" customFormat="1" ht="18" customHeight="1" x14ac:dyDescent="0.2">
      <c r="A1711" s="106" t="s">
        <v>43</v>
      </c>
      <c r="B1711" s="106" t="s">
        <v>13</v>
      </c>
      <c r="C1711" s="107">
        <v>11109</v>
      </c>
      <c r="D1711" s="107">
        <v>42118</v>
      </c>
      <c r="E1711" s="107">
        <v>42137</v>
      </c>
      <c r="F1711" s="108">
        <v>42153</v>
      </c>
      <c r="G1711" s="109">
        <v>6500</v>
      </c>
      <c r="H1711" s="109">
        <v>6.32</v>
      </c>
      <c r="I1711" s="109">
        <v>0</v>
      </c>
      <c r="J1711" s="109">
        <f t="shared" si="26"/>
        <v>6506.32</v>
      </c>
    </row>
    <row r="1712" spans="1:10" s="102" customFormat="1" ht="18" customHeight="1" x14ac:dyDescent="0.2">
      <c r="A1712" s="106" t="s">
        <v>37</v>
      </c>
      <c r="B1712" s="106" t="s">
        <v>13</v>
      </c>
      <c r="C1712" s="107">
        <v>20290</v>
      </c>
      <c r="D1712" s="107">
        <v>42832</v>
      </c>
      <c r="E1712" s="107">
        <v>42866</v>
      </c>
      <c r="F1712" s="108">
        <v>42872</v>
      </c>
      <c r="G1712" s="109">
        <v>10000</v>
      </c>
      <c r="H1712" s="109">
        <v>11.11</v>
      </c>
      <c r="I1712" s="109">
        <v>0</v>
      </c>
      <c r="J1712" s="109">
        <f t="shared" si="26"/>
        <v>10011.11</v>
      </c>
    </row>
    <row r="1713" spans="1:10" s="102" customFormat="1" ht="18" customHeight="1" x14ac:dyDescent="0.2">
      <c r="A1713" s="106" t="s">
        <v>43</v>
      </c>
      <c r="B1713" s="106" t="s">
        <v>17</v>
      </c>
      <c r="C1713" s="107">
        <v>14299</v>
      </c>
      <c r="D1713" s="107">
        <v>42024</v>
      </c>
      <c r="E1713" s="107">
        <v>42051</v>
      </c>
      <c r="F1713" s="108">
        <v>42108</v>
      </c>
      <c r="G1713" s="109">
        <v>8000</v>
      </c>
      <c r="H1713" s="109">
        <v>18.66</v>
      </c>
      <c r="I1713" s="109">
        <v>0</v>
      </c>
      <c r="J1713" s="109">
        <f t="shared" si="26"/>
        <v>8018.66</v>
      </c>
    </row>
    <row r="1714" spans="1:10" s="102" customFormat="1" ht="18" customHeight="1" x14ac:dyDescent="0.2">
      <c r="A1714" s="106" t="s">
        <v>43</v>
      </c>
      <c r="B1714" s="106" t="s">
        <v>13</v>
      </c>
      <c r="C1714" s="107">
        <v>13993</v>
      </c>
      <c r="D1714" s="107">
        <v>41641</v>
      </c>
      <c r="E1714" s="107">
        <v>41653</v>
      </c>
      <c r="F1714" s="108">
        <v>41673</v>
      </c>
      <c r="G1714" s="109">
        <v>12000</v>
      </c>
      <c r="H1714" s="109">
        <v>10.67</v>
      </c>
      <c r="I1714" s="109">
        <v>0</v>
      </c>
      <c r="J1714" s="109">
        <f t="shared" si="26"/>
        <v>12010.67</v>
      </c>
    </row>
    <row r="1715" spans="1:10" s="102" customFormat="1" ht="18" customHeight="1" x14ac:dyDescent="0.2">
      <c r="A1715" s="106" t="s">
        <v>43</v>
      </c>
      <c r="B1715" s="106" t="s">
        <v>17</v>
      </c>
      <c r="C1715" s="107">
        <v>16050</v>
      </c>
      <c r="D1715" s="107">
        <v>42000</v>
      </c>
      <c r="E1715" s="107">
        <v>42006</v>
      </c>
      <c r="F1715" s="108">
        <v>42051</v>
      </c>
      <c r="G1715" s="109">
        <v>13750</v>
      </c>
      <c r="H1715" s="109">
        <v>19.48</v>
      </c>
      <c r="I1715" s="109">
        <v>0</v>
      </c>
      <c r="J1715" s="109">
        <f t="shared" si="26"/>
        <v>13769.48</v>
      </c>
    </row>
    <row r="1716" spans="1:10" s="102" customFormat="1" ht="18" customHeight="1" x14ac:dyDescent="0.2">
      <c r="A1716" s="106" t="s">
        <v>43</v>
      </c>
      <c r="B1716" s="106" t="s">
        <v>13</v>
      </c>
      <c r="C1716" s="107">
        <v>10322</v>
      </c>
      <c r="D1716" s="107">
        <v>42722</v>
      </c>
      <c r="E1716" s="107">
        <v>42731</v>
      </c>
      <c r="F1716" s="108">
        <v>42783</v>
      </c>
      <c r="G1716" s="109">
        <v>7000</v>
      </c>
      <c r="H1716" s="109">
        <v>11.7</v>
      </c>
      <c r="I1716" s="109">
        <v>0</v>
      </c>
      <c r="J1716" s="109">
        <f t="shared" si="26"/>
        <v>7011.7</v>
      </c>
    </row>
    <row r="1717" spans="1:10" s="102" customFormat="1" ht="18" customHeight="1" x14ac:dyDescent="0.2">
      <c r="A1717" s="106" t="s">
        <v>43</v>
      </c>
      <c r="B1717" s="106" t="s">
        <v>17</v>
      </c>
      <c r="C1717" s="107">
        <v>7451</v>
      </c>
      <c r="D1717" s="107">
        <v>42280</v>
      </c>
      <c r="E1717" s="107">
        <v>42298</v>
      </c>
      <c r="F1717" s="108">
        <v>42331</v>
      </c>
      <c r="G1717" s="109">
        <v>7250</v>
      </c>
      <c r="H1717" s="109">
        <v>10.28</v>
      </c>
      <c r="I1717" s="109">
        <v>0</v>
      </c>
      <c r="J1717" s="109">
        <f t="shared" si="26"/>
        <v>7260.28</v>
      </c>
    </row>
    <row r="1718" spans="1:10" s="102" customFormat="1" ht="18" customHeight="1" x14ac:dyDescent="0.2">
      <c r="A1718" s="106" t="s">
        <v>31</v>
      </c>
      <c r="B1718" s="106" t="s">
        <v>17</v>
      </c>
      <c r="C1718" s="107">
        <v>21224</v>
      </c>
      <c r="D1718" s="107">
        <v>43208</v>
      </c>
      <c r="E1718" s="107">
        <v>43221</v>
      </c>
      <c r="F1718" s="108">
        <v>43229</v>
      </c>
      <c r="G1718" s="109">
        <v>17000</v>
      </c>
      <c r="H1718" s="109">
        <v>9.7799999999999994</v>
      </c>
      <c r="I1718" s="109">
        <v>0</v>
      </c>
      <c r="J1718" s="109">
        <f t="shared" si="26"/>
        <v>17009.78</v>
      </c>
    </row>
    <row r="1719" spans="1:10" s="102" customFormat="1" ht="18" customHeight="1" x14ac:dyDescent="0.2">
      <c r="A1719" s="106" t="s">
        <v>34</v>
      </c>
      <c r="B1719" s="106" t="s">
        <v>17</v>
      </c>
      <c r="C1719" s="107">
        <v>21224</v>
      </c>
      <c r="D1719" s="107">
        <v>43208</v>
      </c>
      <c r="E1719" s="107">
        <v>43221</v>
      </c>
      <c r="F1719" s="108">
        <v>43229</v>
      </c>
      <c r="G1719" s="109">
        <v>51000</v>
      </c>
      <c r="H1719" s="109">
        <v>29.34</v>
      </c>
      <c r="I1719" s="109">
        <v>0</v>
      </c>
      <c r="J1719" s="109">
        <f t="shared" si="26"/>
        <v>51029.34</v>
      </c>
    </row>
    <row r="1720" spans="1:10" s="102" customFormat="1" ht="18" customHeight="1" x14ac:dyDescent="0.2">
      <c r="A1720" s="106" t="s">
        <v>43</v>
      </c>
      <c r="B1720" s="106" t="s">
        <v>17</v>
      </c>
      <c r="C1720" s="107">
        <v>6752</v>
      </c>
      <c r="D1720" s="107">
        <v>42981</v>
      </c>
      <c r="E1720" s="107">
        <v>42992</v>
      </c>
      <c r="F1720" s="108">
        <v>43027</v>
      </c>
      <c r="G1720" s="109">
        <v>2000</v>
      </c>
      <c r="H1720" s="109">
        <v>2.08</v>
      </c>
      <c r="I1720" s="109">
        <v>0</v>
      </c>
      <c r="J1720" s="109">
        <f t="shared" si="26"/>
        <v>2002.08</v>
      </c>
    </row>
    <row r="1721" spans="1:10" s="102" customFormat="1" ht="18" customHeight="1" x14ac:dyDescent="0.2">
      <c r="A1721" s="106" t="s">
        <v>43</v>
      </c>
      <c r="B1721" s="106" t="s">
        <v>13</v>
      </c>
      <c r="C1721" s="107">
        <v>16425</v>
      </c>
      <c r="D1721" s="107">
        <v>43098</v>
      </c>
      <c r="E1721" s="107">
        <v>43103</v>
      </c>
      <c r="F1721" s="108">
        <v>43119</v>
      </c>
      <c r="G1721" s="109">
        <v>13500</v>
      </c>
      <c r="H1721" s="109">
        <v>7.77</v>
      </c>
      <c r="I1721" s="109">
        <v>0</v>
      </c>
      <c r="J1721" s="109">
        <f t="shared" si="26"/>
        <v>13507.77</v>
      </c>
    </row>
    <row r="1722" spans="1:10" s="102" customFormat="1" ht="18" customHeight="1" x14ac:dyDescent="0.2">
      <c r="A1722" s="106" t="s">
        <v>43</v>
      </c>
      <c r="B1722" s="106" t="s">
        <v>17</v>
      </c>
      <c r="C1722" s="107">
        <v>9830</v>
      </c>
      <c r="D1722" s="107">
        <v>42539</v>
      </c>
      <c r="E1722" s="107">
        <v>42548</v>
      </c>
      <c r="F1722" s="108">
        <v>42573</v>
      </c>
      <c r="G1722" s="109">
        <v>2500</v>
      </c>
      <c r="H1722" s="109">
        <v>2.3199999999999998</v>
      </c>
      <c r="I1722" s="109">
        <v>0</v>
      </c>
      <c r="J1722" s="109">
        <f t="shared" si="26"/>
        <v>2502.3200000000002</v>
      </c>
    </row>
    <row r="1723" spans="1:10" s="102" customFormat="1" ht="18" customHeight="1" x14ac:dyDescent="0.2">
      <c r="A1723" s="106" t="s">
        <v>43</v>
      </c>
      <c r="B1723" s="106" t="s">
        <v>17</v>
      </c>
      <c r="C1723" s="107">
        <v>7935</v>
      </c>
      <c r="D1723" s="107">
        <v>43082</v>
      </c>
      <c r="E1723" s="107">
        <v>43087</v>
      </c>
      <c r="F1723" s="108">
        <v>43103</v>
      </c>
      <c r="G1723" s="109">
        <v>8000</v>
      </c>
      <c r="H1723" s="109">
        <v>4.5999999999999996</v>
      </c>
      <c r="I1723" s="109">
        <v>0</v>
      </c>
      <c r="J1723" s="109">
        <f t="shared" si="26"/>
        <v>8004.6</v>
      </c>
    </row>
    <row r="1724" spans="1:10" s="102" customFormat="1" ht="18" customHeight="1" x14ac:dyDescent="0.2">
      <c r="A1724" s="106" t="s">
        <v>43</v>
      </c>
      <c r="B1724" s="106" t="s">
        <v>17</v>
      </c>
      <c r="C1724" s="107">
        <v>22301</v>
      </c>
      <c r="D1724" s="107">
        <v>42241</v>
      </c>
      <c r="E1724" s="107">
        <v>42255</v>
      </c>
      <c r="F1724" s="108">
        <v>42264</v>
      </c>
      <c r="G1724" s="109">
        <v>42000</v>
      </c>
      <c r="H1724" s="109">
        <v>26.83</v>
      </c>
      <c r="I1724" s="109">
        <v>0</v>
      </c>
      <c r="J1724" s="109">
        <f t="shared" si="26"/>
        <v>42026.83</v>
      </c>
    </row>
    <row r="1725" spans="1:10" s="102" customFormat="1" ht="18" customHeight="1" x14ac:dyDescent="0.2">
      <c r="A1725" s="106" t="s">
        <v>37</v>
      </c>
      <c r="B1725" s="106" t="s">
        <v>13</v>
      </c>
      <c r="C1725" s="107">
        <v>20094</v>
      </c>
      <c r="D1725" s="107">
        <v>42960</v>
      </c>
      <c r="E1725" s="107">
        <v>42997</v>
      </c>
      <c r="F1725" s="108">
        <v>42998</v>
      </c>
      <c r="G1725" s="109">
        <v>10000</v>
      </c>
      <c r="H1725" s="109">
        <v>10.41</v>
      </c>
      <c r="I1725" s="109">
        <v>0</v>
      </c>
      <c r="J1725" s="109">
        <f t="shared" si="26"/>
        <v>10010.41</v>
      </c>
    </row>
    <row r="1726" spans="1:10" s="102" customFormat="1" ht="18" customHeight="1" x14ac:dyDescent="0.2">
      <c r="A1726" s="106" t="s">
        <v>43</v>
      </c>
      <c r="B1726" s="106" t="s">
        <v>13</v>
      </c>
      <c r="C1726" s="107">
        <v>14876</v>
      </c>
      <c r="D1726" s="107">
        <v>43025</v>
      </c>
      <c r="E1726" s="107">
        <v>43031</v>
      </c>
      <c r="F1726" s="108">
        <v>43039</v>
      </c>
      <c r="G1726" s="109">
        <v>12000</v>
      </c>
      <c r="H1726" s="109">
        <v>4.5999999999999996</v>
      </c>
      <c r="I1726" s="109">
        <v>0</v>
      </c>
      <c r="J1726" s="109">
        <f t="shared" si="26"/>
        <v>12004.6</v>
      </c>
    </row>
    <row r="1727" spans="1:10" s="102" customFormat="1" ht="18" customHeight="1" x14ac:dyDescent="0.2">
      <c r="A1727" s="106" t="s">
        <v>31</v>
      </c>
      <c r="B1727" s="106" t="s">
        <v>13</v>
      </c>
      <c r="C1727" s="107">
        <v>30935</v>
      </c>
      <c r="D1727" s="107">
        <v>43235</v>
      </c>
      <c r="E1727" s="107">
        <v>43237</v>
      </c>
      <c r="F1727" s="108">
        <v>43291</v>
      </c>
      <c r="G1727" s="109">
        <v>61000</v>
      </c>
      <c r="H1727" s="109">
        <v>0</v>
      </c>
      <c r="I1727" s="109">
        <v>0</v>
      </c>
      <c r="J1727" s="109">
        <f t="shared" si="26"/>
        <v>61000</v>
      </c>
    </row>
    <row r="1728" spans="1:10" s="102" customFormat="1" ht="18" customHeight="1" x14ac:dyDescent="0.2">
      <c r="A1728" s="106" t="s">
        <v>43</v>
      </c>
      <c r="B1728" s="106" t="s">
        <v>17</v>
      </c>
      <c r="C1728" s="107">
        <v>8380</v>
      </c>
      <c r="D1728" s="107">
        <v>41925</v>
      </c>
      <c r="E1728" s="107">
        <v>41939</v>
      </c>
      <c r="F1728" s="108">
        <v>41984</v>
      </c>
      <c r="G1728" s="109">
        <v>4250</v>
      </c>
      <c r="H1728" s="109">
        <v>4.5299999999999994</v>
      </c>
      <c r="I1728" s="109">
        <v>0</v>
      </c>
      <c r="J1728" s="109">
        <f t="shared" si="26"/>
        <v>4254.53</v>
      </c>
    </row>
    <row r="1729" spans="1:10" s="102" customFormat="1" ht="18" customHeight="1" x14ac:dyDescent="0.2">
      <c r="A1729" s="106" t="s">
        <v>43</v>
      </c>
      <c r="B1729" s="106" t="s">
        <v>13</v>
      </c>
      <c r="C1729" s="107">
        <v>12082</v>
      </c>
      <c r="D1729" s="107">
        <v>42347</v>
      </c>
      <c r="E1729" s="107">
        <v>42352</v>
      </c>
      <c r="F1729" s="108">
        <v>42373</v>
      </c>
      <c r="G1729" s="109">
        <v>5500</v>
      </c>
      <c r="H1729" s="109">
        <v>3.97</v>
      </c>
      <c r="I1729" s="109">
        <v>0</v>
      </c>
      <c r="J1729" s="109">
        <f t="shared" si="26"/>
        <v>5503.97</v>
      </c>
    </row>
    <row r="1730" spans="1:10" s="102" customFormat="1" ht="18" customHeight="1" x14ac:dyDescent="0.2">
      <c r="A1730" s="106" t="s">
        <v>43</v>
      </c>
      <c r="B1730" s="106" t="s">
        <v>17</v>
      </c>
      <c r="C1730" s="107">
        <v>13257</v>
      </c>
      <c r="D1730" s="107">
        <v>42360</v>
      </c>
      <c r="E1730" s="107">
        <v>42368</v>
      </c>
      <c r="F1730" s="108">
        <v>42506</v>
      </c>
      <c r="G1730" s="109">
        <v>2750</v>
      </c>
      <c r="H1730" s="109">
        <v>11.16</v>
      </c>
      <c r="I1730" s="109">
        <v>0</v>
      </c>
      <c r="J1730" s="109">
        <f t="shared" si="26"/>
        <v>2761.16</v>
      </c>
    </row>
    <row r="1731" spans="1:10" s="102" customFormat="1" ht="18" customHeight="1" x14ac:dyDescent="0.2">
      <c r="A1731" s="106" t="s">
        <v>43</v>
      </c>
      <c r="B1731" s="106" t="s">
        <v>13</v>
      </c>
      <c r="C1731" s="107">
        <v>12344</v>
      </c>
      <c r="D1731" s="107">
        <v>42163</v>
      </c>
      <c r="E1731" s="107">
        <v>42165</v>
      </c>
      <c r="F1731" s="108">
        <v>42177</v>
      </c>
      <c r="G1731" s="109">
        <v>4750</v>
      </c>
      <c r="H1731" s="109">
        <v>1.84</v>
      </c>
      <c r="I1731" s="109">
        <v>0</v>
      </c>
      <c r="J1731" s="109">
        <f t="shared" si="26"/>
        <v>4751.84</v>
      </c>
    </row>
    <row r="1732" spans="1:10" s="102" customFormat="1" ht="18" customHeight="1" x14ac:dyDescent="0.2">
      <c r="A1732" s="106" t="s">
        <v>43</v>
      </c>
      <c r="B1732" s="106" t="s">
        <v>17</v>
      </c>
      <c r="C1732" s="107">
        <v>9247</v>
      </c>
      <c r="D1732" s="107">
        <v>41680</v>
      </c>
      <c r="E1732" s="107">
        <v>41683</v>
      </c>
      <c r="F1732" s="108">
        <v>41702</v>
      </c>
      <c r="G1732" s="109">
        <v>4250</v>
      </c>
      <c r="H1732" s="109">
        <v>2.6</v>
      </c>
      <c r="I1732" s="109">
        <v>0</v>
      </c>
      <c r="J1732" s="109">
        <f t="shared" si="26"/>
        <v>4252.6000000000004</v>
      </c>
    </row>
    <row r="1733" spans="1:10" s="102" customFormat="1" ht="18" customHeight="1" x14ac:dyDescent="0.2">
      <c r="A1733" s="106" t="s">
        <v>43</v>
      </c>
      <c r="B1733" s="106" t="s">
        <v>13</v>
      </c>
      <c r="C1733" s="107">
        <v>14398</v>
      </c>
      <c r="D1733" s="107">
        <v>42874</v>
      </c>
      <c r="E1733" s="107">
        <v>42878</v>
      </c>
      <c r="F1733" s="108">
        <v>42901</v>
      </c>
      <c r="G1733" s="109">
        <v>7750</v>
      </c>
      <c r="H1733" s="109">
        <v>5.73</v>
      </c>
      <c r="I1733" s="109">
        <v>0</v>
      </c>
      <c r="J1733" s="109">
        <f t="shared" si="26"/>
        <v>7755.73</v>
      </c>
    </row>
    <row r="1734" spans="1:10" s="102" customFormat="1" ht="18" customHeight="1" x14ac:dyDescent="0.2">
      <c r="A1734" s="106" t="s">
        <v>43</v>
      </c>
      <c r="B1734" s="106" t="s">
        <v>13</v>
      </c>
      <c r="C1734" s="107">
        <v>12319</v>
      </c>
      <c r="D1734" s="107">
        <v>42005</v>
      </c>
      <c r="E1734" s="107">
        <v>42026</v>
      </c>
      <c r="F1734" s="108">
        <v>42047</v>
      </c>
      <c r="G1734" s="109">
        <v>12250</v>
      </c>
      <c r="H1734" s="109">
        <v>14.29</v>
      </c>
      <c r="I1734" s="109">
        <v>0</v>
      </c>
      <c r="J1734" s="109">
        <f t="shared" ref="J1734:J1797" si="27">+G1734+H1734+I1734</f>
        <v>12264.29</v>
      </c>
    </row>
    <row r="1735" spans="1:10" s="102" customFormat="1" ht="18" customHeight="1" x14ac:dyDescent="0.2">
      <c r="A1735" s="106" t="s">
        <v>37</v>
      </c>
      <c r="B1735" s="106" t="s">
        <v>13</v>
      </c>
      <c r="C1735" s="107">
        <v>21881</v>
      </c>
      <c r="D1735" s="107">
        <v>43431</v>
      </c>
      <c r="E1735" s="107">
        <v>43439</v>
      </c>
      <c r="F1735" s="108">
        <v>43439</v>
      </c>
      <c r="G1735" s="109">
        <v>20000</v>
      </c>
      <c r="H1735" s="109">
        <f>2.19+2.19</f>
        <v>4.38</v>
      </c>
      <c r="I1735" s="109">
        <v>0</v>
      </c>
      <c r="J1735" s="109">
        <f t="shared" si="27"/>
        <v>20004.38</v>
      </c>
    </row>
    <row r="1736" spans="1:10" s="102" customFormat="1" ht="18" customHeight="1" x14ac:dyDescent="0.2">
      <c r="A1736" s="106" t="s">
        <v>43</v>
      </c>
      <c r="B1736" s="106" t="s">
        <v>13</v>
      </c>
      <c r="C1736" s="107">
        <v>9516</v>
      </c>
      <c r="D1736" s="107">
        <v>42283</v>
      </c>
      <c r="E1736" s="107">
        <v>42303</v>
      </c>
      <c r="F1736" s="108">
        <v>42311</v>
      </c>
      <c r="G1736" s="109">
        <v>1250</v>
      </c>
      <c r="H1736" s="109">
        <v>0.96</v>
      </c>
      <c r="I1736" s="109">
        <v>0</v>
      </c>
      <c r="J1736" s="109">
        <f t="shared" si="27"/>
        <v>1250.96</v>
      </c>
    </row>
    <row r="1737" spans="1:10" s="102" customFormat="1" ht="18" customHeight="1" x14ac:dyDescent="0.2">
      <c r="A1737" s="106" t="s">
        <v>43</v>
      </c>
      <c r="B1737" s="106" t="s">
        <v>17</v>
      </c>
      <c r="C1737" s="107">
        <v>8231</v>
      </c>
      <c r="D1737" s="107">
        <v>43203</v>
      </c>
      <c r="E1737" s="107">
        <v>43227</v>
      </c>
      <c r="F1737" s="108">
        <v>43255</v>
      </c>
      <c r="G1737" s="109">
        <v>7000</v>
      </c>
      <c r="H1737" s="109">
        <v>9.9700000000000006</v>
      </c>
      <c r="I1737" s="109">
        <v>0</v>
      </c>
      <c r="J1737" s="109">
        <f t="shared" si="27"/>
        <v>7009.97</v>
      </c>
    </row>
    <row r="1738" spans="1:10" s="102" customFormat="1" ht="18" customHeight="1" x14ac:dyDescent="0.2">
      <c r="A1738" s="106" t="s">
        <v>43</v>
      </c>
      <c r="B1738" s="106" t="s">
        <v>13</v>
      </c>
      <c r="C1738" s="107">
        <v>17902</v>
      </c>
      <c r="D1738" s="107">
        <v>41877</v>
      </c>
      <c r="E1738" s="107">
        <v>41879</v>
      </c>
      <c r="F1738" s="108">
        <v>41907</v>
      </c>
      <c r="G1738" s="109">
        <v>39000</v>
      </c>
      <c r="H1738" s="109">
        <v>32.5</v>
      </c>
      <c r="I1738" s="109">
        <v>0</v>
      </c>
      <c r="J1738" s="109">
        <f t="shared" si="27"/>
        <v>39032.5</v>
      </c>
    </row>
    <row r="1739" spans="1:10" s="102" customFormat="1" ht="18" customHeight="1" x14ac:dyDescent="0.2">
      <c r="A1739" s="106" t="s">
        <v>43</v>
      </c>
      <c r="B1739" s="106" t="s">
        <v>13</v>
      </c>
      <c r="C1739" s="107">
        <v>10831</v>
      </c>
      <c r="D1739" s="107">
        <v>42202</v>
      </c>
      <c r="E1739" s="107">
        <v>42208</v>
      </c>
      <c r="F1739" s="108">
        <v>42227</v>
      </c>
      <c r="G1739" s="109">
        <v>7000</v>
      </c>
      <c r="H1739" s="109">
        <v>4.8600000000000003</v>
      </c>
      <c r="I1739" s="109">
        <v>0</v>
      </c>
      <c r="J1739" s="109">
        <f t="shared" si="27"/>
        <v>7004.86</v>
      </c>
    </row>
    <row r="1740" spans="1:10" s="102" customFormat="1" ht="18" customHeight="1" x14ac:dyDescent="0.2">
      <c r="A1740" s="106" t="s">
        <v>43</v>
      </c>
      <c r="B1740" s="106" t="s">
        <v>13</v>
      </c>
      <c r="C1740" s="107">
        <v>14656</v>
      </c>
      <c r="D1740" s="107">
        <v>42423</v>
      </c>
      <c r="E1740" s="107">
        <v>42436</v>
      </c>
      <c r="F1740" s="108">
        <v>42444</v>
      </c>
      <c r="G1740" s="109">
        <v>8250</v>
      </c>
      <c r="H1740" s="109">
        <v>4.8099999999999996</v>
      </c>
      <c r="I1740" s="109">
        <v>0</v>
      </c>
      <c r="J1740" s="109">
        <f t="shared" si="27"/>
        <v>8254.81</v>
      </c>
    </row>
    <row r="1741" spans="1:10" s="102" customFormat="1" ht="18" customHeight="1" x14ac:dyDescent="0.2">
      <c r="A1741" s="106" t="s">
        <v>43</v>
      </c>
      <c r="B1741" s="106" t="s">
        <v>17</v>
      </c>
      <c r="C1741" s="107">
        <v>13551</v>
      </c>
      <c r="D1741" s="107">
        <v>42883</v>
      </c>
      <c r="E1741" s="107">
        <v>42902</v>
      </c>
      <c r="F1741" s="108">
        <v>42940</v>
      </c>
      <c r="G1741" s="109">
        <v>8000</v>
      </c>
      <c r="H1741" s="109">
        <v>12.49</v>
      </c>
      <c r="I1741" s="109">
        <v>0</v>
      </c>
      <c r="J1741" s="109">
        <f t="shared" si="27"/>
        <v>8012.49</v>
      </c>
    </row>
    <row r="1742" spans="1:10" s="102" customFormat="1" ht="18" customHeight="1" x14ac:dyDescent="0.2">
      <c r="A1742" s="106" t="s">
        <v>43</v>
      </c>
      <c r="B1742" s="106" t="s">
        <v>13</v>
      </c>
      <c r="C1742" s="107">
        <v>11947</v>
      </c>
      <c r="D1742" s="107">
        <v>42532</v>
      </c>
      <c r="E1742" s="107">
        <v>42535</v>
      </c>
      <c r="F1742" s="108">
        <v>42549</v>
      </c>
      <c r="G1742" s="109">
        <v>8250</v>
      </c>
      <c r="H1742" s="109">
        <v>3.84</v>
      </c>
      <c r="I1742" s="109">
        <v>0</v>
      </c>
      <c r="J1742" s="109">
        <f t="shared" si="27"/>
        <v>8253.84</v>
      </c>
    </row>
    <row r="1743" spans="1:10" s="102" customFormat="1" ht="18" customHeight="1" x14ac:dyDescent="0.2">
      <c r="A1743" s="106" t="s">
        <v>37</v>
      </c>
      <c r="B1743" s="106" t="s">
        <v>13</v>
      </c>
      <c r="C1743" s="107">
        <v>17184</v>
      </c>
      <c r="D1743" s="107">
        <v>41665</v>
      </c>
      <c r="E1743" s="107">
        <v>42097</v>
      </c>
      <c r="F1743" s="108">
        <v>42104</v>
      </c>
      <c r="G1743" s="109">
        <v>20000</v>
      </c>
      <c r="H1743" s="109">
        <f>121.94+121.94</f>
        <v>243.88</v>
      </c>
      <c r="I1743" s="109">
        <v>0</v>
      </c>
      <c r="J1743" s="109">
        <f t="shared" si="27"/>
        <v>20243.88</v>
      </c>
    </row>
    <row r="1744" spans="1:10" s="102" customFormat="1" ht="18" customHeight="1" x14ac:dyDescent="0.2">
      <c r="A1744" s="106" t="s">
        <v>31</v>
      </c>
      <c r="B1744" s="106" t="s">
        <v>17</v>
      </c>
      <c r="C1744" s="107">
        <v>22962</v>
      </c>
      <c r="D1744" s="107">
        <v>41940</v>
      </c>
      <c r="E1744" s="107">
        <v>41956</v>
      </c>
      <c r="F1744" s="108">
        <v>42017</v>
      </c>
      <c r="G1744" s="109">
        <v>70000</v>
      </c>
      <c r="H1744" s="109">
        <v>149.72</v>
      </c>
      <c r="I1744" s="109">
        <v>0</v>
      </c>
      <c r="J1744" s="109">
        <f t="shared" si="27"/>
        <v>70149.72</v>
      </c>
    </row>
    <row r="1745" spans="1:10" s="102" customFormat="1" ht="18" customHeight="1" x14ac:dyDescent="0.2">
      <c r="A1745" s="106" t="s">
        <v>43</v>
      </c>
      <c r="B1745" s="106" t="s">
        <v>13</v>
      </c>
      <c r="C1745" s="107">
        <v>15492</v>
      </c>
      <c r="D1745" s="107">
        <v>42383</v>
      </c>
      <c r="E1745" s="107">
        <v>42390</v>
      </c>
      <c r="F1745" s="108">
        <v>42397</v>
      </c>
      <c r="G1745" s="109">
        <v>16000</v>
      </c>
      <c r="H1745" s="109">
        <v>6.22</v>
      </c>
      <c r="I1745" s="109">
        <v>0</v>
      </c>
      <c r="J1745" s="109">
        <f t="shared" si="27"/>
        <v>16006.22</v>
      </c>
    </row>
    <row r="1746" spans="1:10" s="102" customFormat="1" ht="18" customHeight="1" x14ac:dyDescent="0.2">
      <c r="A1746" s="106" t="s">
        <v>43</v>
      </c>
      <c r="B1746" s="106" t="s">
        <v>13</v>
      </c>
      <c r="C1746" s="107">
        <v>12119</v>
      </c>
      <c r="D1746" s="107">
        <v>43055</v>
      </c>
      <c r="E1746" s="107">
        <v>43056</v>
      </c>
      <c r="F1746" s="108">
        <v>43089</v>
      </c>
      <c r="G1746" s="109">
        <v>8250</v>
      </c>
      <c r="H1746" s="109">
        <v>7.13</v>
      </c>
      <c r="I1746" s="109">
        <v>0</v>
      </c>
      <c r="J1746" s="109">
        <f t="shared" si="27"/>
        <v>8257.1299999999992</v>
      </c>
    </row>
    <row r="1747" spans="1:10" s="102" customFormat="1" ht="18" customHeight="1" x14ac:dyDescent="0.2">
      <c r="A1747" s="106" t="s">
        <v>31</v>
      </c>
      <c r="B1747" s="106" t="s">
        <v>17</v>
      </c>
      <c r="C1747" s="107">
        <v>19458</v>
      </c>
      <c r="D1747" s="107">
        <v>41738</v>
      </c>
      <c r="E1747" s="107">
        <v>41739</v>
      </c>
      <c r="F1747" s="108">
        <v>41752</v>
      </c>
      <c r="G1747" s="109">
        <v>29000</v>
      </c>
      <c r="H1747" s="109">
        <v>11.28</v>
      </c>
      <c r="I1747" s="109">
        <v>0</v>
      </c>
      <c r="J1747" s="109">
        <f t="shared" si="27"/>
        <v>29011.279999999999</v>
      </c>
    </row>
    <row r="1748" spans="1:10" s="102" customFormat="1" ht="18" customHeight="1" x14ac:dyDescent="0.2">
      <c r="A1748" s="106" t="s">
        <v>33</v>
      </c>
      <c r="B1748" s="106" t="s">
        <v>17</v>
      </c>
      <c r="C1748" s="107">
        <v>19458</v>
      </c>
      <c r="D1748" s="107">
        <v>41738</v>
      </c>
      <c r="E1748" s="107">
        <v>41739</v>
      </c>
      <c r="F1748" s="108">
        <v>41752</v>
      </c>
      <c r="G1748" s="109">
        <v>29000</v>
      </c>
      <c r="H1748" s="109">
        <v>11.28</v>
      </c>
      <c r="I1748" s="109">
        <v>0</v>
      </c>
      <c r="J1748" s="109">
        <f t="shared" si="27"/>
        <v>29011.279999999999</v>
      </c>
    </row>
    <row r="1749" spans="1:10" s="102" customFormat="1" ht="18" customHeight="1" x14ac:dyDescent="0.2">
      <c r="A1749" s="106" t="s">
        <v>31</v>
      </c>
      <c r="B1749" s="106" t="s">
        <v>17</v>
      </c>
      <c r="C1749" s="107">
        <v>23503</v>
      </c>
      <c r="D1749" s="107">
        <v>42181</v>
      </c>
      <c r="E1749" s="107">
        <v>42181</v>
      </c>
      <c r="F1749" s="108">
        <v>42191</v>
      </c>
      <c r="G1749" s="109">
        <v>68000</v>
      </c>
      <c r="H1749" s="109">
        <v>0</v>
      </c>
      <c r="I1749" s="109">
        <v>0</v>
      </c>
      <c r="J1749" s="109">
        <f t="shared" si="27"/>
        <v>68000</v>
      </c>
    </row>
    <row r="1750" spans="1:10" s="102" customFormat="1" ht="18" customHeight="1" x14ac:dyDescent="0.2">
      <c r="A1750" s="106" t="s">
        <v>33</v>
      </c>
      <c r="B1750" s="106" t="s">
        <v>17</v>
      </c>
      <c r="C1750" s="107">
        <v>23503</v>
      </c>
      <c r="D1750" s="107">
        <v>42181</v>
      </c>
      <c r="E1750" s="107">
        <v>42181</v>
      </c>
      <c r="F1750" s="108">
        <v>42191</v>
      </c>
      <c r="G1750" s="109">
        <v>68000</v>
      </c>
      <c r="H1750" s="109">
        <v>0</v>
      </c>
      <c r="I1750" s="109">
        <v>0</v>
      </c>
      <c r="J1750" s="109">
        <f t="shared" si="27"/>
        <v>68000</v>
      </c>
    </row>
    <row r="1751" spans="1:10" s="102" customFormat="1" ht="18" customHeight="1" x14ac:dyDescent="0.2">
      <c r="A1751" s="106" t="s">
        <v>34</v>
      </c>
      <c r="B1751" s="106" t="s">
        <v>17</v>
      </c>
      <c r="C1751" s="107">
        <v>23503</v>
      </c>
      <c r="D1751" s="107">
        <v>42181</v>
      </c>
      <c r="E1751" s="107">
        <v>42181</v>
      </c>
      <c r="F1751" s="108">
        <v>42191</v>
      </c>
      <c r="G1751" s="109">
        <v>204000</v>
      </c>
      <c r="H1751" s="109">
        <v>0</v>
      </c>
      <c r="I1751" s="109">
        <v>0</v>
      </c>
      <c r="J1751" s="109">
        <f t="shared" si="27"/>
        <v>204000</v>
      </c>
    </row>
    <row r="1752" spans="1:10" s="102" customFormat="1" ht="18" customHeight="1" x14ac:dyDescent="0.2">
      <c r="A1752" s="106" t="s">
        <v>43</v>
      </c>
      <c r="B1752" s="106" t="s">
        <v>13</v>
      </c>
      <c r="C1752" s="107">
        <v>12116</v>
      </c>
      <c r="D1752" s="107">
        <v>43177</v>
      </c>
      <c r="E1752" s="107">
        <v>43185</v>
      </c>
      <c r="F1752" s="108">
        <v>43214</v>
      </c>
      <c r="G1752" s="109">
        <v>7000</v>
      </c>
      <c r="H1752" s="109">
        <v>7.1</v>
      </c>
      <c r="I1752" s="109">
        <v>0</v>
      </c>
      <c r="J1752" s="109">
        <f t="shared" si="27"/>
        <v>7007.1</v>
      </c>
    </row>
    <row r="1753" spans="1:10" s="102" customFormat="1" ht="18" customHeight="1" x14ac:dyDescent="0.2">
      <c r="A1753" s="106" t="s">
        <v>43</v>
      </c>
      <c r="B1753" s="106" t="s">
        <v>17</v>
      </c>
      <c r="C1753" s="107">
        <v>15564</v>
      </c>
      <c r="D1753" s="107">
        <v>43403</v>
      </c>
      <c r="E1753" s="107">
        <v>43411</v>
      </c>
      <c r="F1753" s="108">
        <v>43445</v>
      </c>
      <c r="G1753" s="109">
        <v>5500</v>
      </c>
      <c r="H1753" s="109">
        <v>6.33</v>
      </c>
      <c r="I1753" s="109">
        <v>0</v>
      </c>
      <c r="J1753" s="109">
        <f t="shared" si="27"/>
        <v>5506.33</v>
      </c>
    </row>
    <row r="1754" spans="1:10" s="102" customFormat="1" ht="18" customHeight="1" x14ac:dyDescent="0.2">
      <c r="A1754" s="106" t="s">
        <v>43</v>
      </c>
      <c r="B1754" s="106" t="s">
        <v>17</v>
      </c>
      <c r="C1754" s="107">
        <v>17821</v>
      </c>
      <c r="D1754" s="107">
        <v>42591</v>
      </c>
      <c r="E1754" s="107">
        <v>42607</v>
      </c>
      <c r="F1754" s="108">
        <v>42619</v>
      </c>
      <c r="G1754" s="109">
        <v>9250</v>
      </c>
      <c r="H1754" s="109">
        <v>7.1</v>
      </c>
      <c r="I1754" s="109">
        <v>0</v>
      </c>
      <c r="J1754" s="109">
        <f t="shared" si="27"/>
        <v>9257.1</v>
      </c>
    </row>
    <row r="1755" spans="1:10" s="102" customFormat="1" ht="18" customHeight="1" x14ac:dyDescent="0.2">
      <c r="A1755" s="106" t="s">
        <v>43</v>
      </c>
      <c r="B1755" s="106" t="s">
        <v>17</v>
      </c>
      <c r="C1755" s="107">
        <v>8260</v>
      </c>
      <c r="D1755" s="107">
        <v>42152</v>
      </c>
      <c r="E1755" s="107">
        <v>42166</v>
      </c>
      <c r="F1755" s="108">
        <v>42219</v>
      </c>
      <c r="G1755" s="109">
        <v>4250</v>
      </c>
      <c r="H1755" s="109">
        <v>7.91</v>
      </c>
      <c r="I1755" s="109">
        <v>0</v>
      </c>
      <c r="J1755" s="109">
        <f t="shared" si="27"/>
        <v>4257.91</v>
      </c>
    </row>
    <row r="1756" spans="1:10" s="102" customFormat="1" ht="18" customHeight="1" x14ac:dyDescent="0.2">
      <c r="A1756" s="106" t="s">
        <v>43</v>
      </c>
      <c r="B1756" s="106" t="s">
        <v>17</v>
      </c>
      <c r="C1756" s="107">
        <v>11096</v>
      </c>
      <c r="D1756" s="107">
        <v>42623</v>
      </c>
      <c r="E1756" s="107">
        <v>42626</v>
      </c>
      <c r="F1756" s="108">
        <v>42654</v>
      </c>
      <c r="G1756" s="109">
        <v>4500</v>
      </c>
      <c r="H1756" s="109">
        <v>3.82</v>
      </c>
      <c r="I1756" s="109">
        <v>0</v>
      </c>
      <c r="J1756" s="109">
        <f t="shared" si="27"/>
        <v>4503.82</v>
      </c>
    </row>
    <row r="1757" spans="1:10" s="102" customFormat="1" ht="18" customHeight="1" x14ac:dyDescent="0.2">
      <c r="A1757" s="106" t="s">
        <v>43</v>
      </c>
      <c r="B1757" s="106" t="s">
        <v>17</v>
      </c>
      <c r="C1757" s="107">
        <v>10346</v>
      </c>
      <c r="D1757" s="107">
        <v>42023</v>
      </c>
      <c r="E1757" s="107">
        <v>42026</v>
      </c>
      <c r="F1757" s="108">
        <v>42062</v>
      </c>
      <c r="G1757" s="109">
        <v>5750</v>
      </c>
      <c r="H1757" s="109">
        <v>6.23</v>
      </c>
      <c r="I1757" s="109">
        <v>0</v>
      </c>
      <c r="J1757" s="109">
        <f t="shared" si="27"/>
        <v>5756.23</v>
      </c>
    </row>
    <row r="1758" spans="1:10" s="102" customFormat="1" ht="18" customHeight="1" x14ac:dyDescent="0.2">
      <c r="A1758" s="106" t="s">
        <v>43</v>
      </c>
      <c r="B1758" s="106" t="s">
        <v>17</v>
      </c>
      <c r="C1758" s="107">
        <v>10044</v>
      </c>
      <c r="D1758" s="107">
        <v>42357</v>
      </c>
      <c r="E1758" s="107">
        <v>42382</v>
      </c>
      <c r="F1758" s="108">
        <v>42507</v>
      </c>
      <c r="G1758" s="109">
        <v>4750</v>
      </c>
      <c r="H1758" s="109">
        <v>19.79</v>
      </c>
      <c r="I1758" s="109">
        <v>0</v>
      </c>
      <c r="J1758" s="109">
        <f t="shared" si="27"/>
        <v>4769.79</v>
      </c>
    </row>
    <row r="1759" spans="1:10" s="102" customFormat="1" ht="18" customHeight="1" x14ac:dyDescent="0.2">
      <c r="A1759" s="106" t="s">
        <v>43</v>
      </c>
      <c r="B1759" s="106" t="s">
        <v>17</v>
      </c>
      <c r="C1759" s="107">
        <v>10241</v>
      </c>
      <c r="D1759" s="107">
        <v>42832</v>
      </c>
      <c r="E1759" s="107">
        <v>42835</v>
      </c>
      <c r="F1759" s="108">
        <v>42843</v>
      </c>
      <c r="G1759" s="109">
        <v>2000</v>
      </c>
      <c r="H1759" s="109">
        <v>0.6</v>
      </c>
      <c r="I1759" s="109">
        <v>0</v>
      </c>
      <c r="J1759" s="109">
        <f t="shared" si="27"/>
        <v>2000.6</v>
      </c>
    </row>
    <row r="1760" spans="1:10" s="102" customFormat="1" ht="18" customHeight="1" x14ac:dyDescent="0.2">
      <c r="A1760" s="106" t="s">
        <v>43</v>
      </c>
      <c r="B1760" s="106" t="s">
        <v>17</v>
      </c>
      <c r="C1760" s="107">
        <v>14452</v>
      </c>
      <c r="D1760" s="107">
        <v>42217</v>
      </c>
      <c r="E1760" s="107">
        <v>42228</v>
      </c>
      <c r="F1760" s="108">
        <v>42236</v>
      </c>
      <c r="G1760" s="109">
        <v>7000</v>
      </c>
      <c r="H1760" s="109">
        <v>3.69</v>
      </c>
      <c r="I1760" s="109">
        <v>0</v>
      </c>
      <c r="J1760" s="109">
        <f t="shared" si="27"/>
        <v>7003.69</v>
      </c>
    </row>
    <row r="1761" spans="1:10" s="102" customFormat="1" ht="18" customHeight="1" x14ac:dyDescent="0.2">
      <c r="A1761" s="106" t="s">
        <v>43</v>
      </c>
      <c r="B1761" s="106" t="s">
        <v>17</v>
      </c>
      <c r="C1761" s="107">
        <v>11418</v>
      </c>
      <c r="D1761" s="107">
        <v>42112</v>
      </c>
      <c r="E1761" s="107">
        <v>42115</v>
      </c>
      <c r="F1761" s="108">
        <v>42165</v>
      </c>
      <c r="G1761" s="109">
        <v>15000</v>
      </c>
      <c r="H1761" s="109">
        <v>22.08</v>
      </c>
      <c r="I1761" s="109">
        <v>0</v>
      </c>
      <c r="J1761" s="109">
        <f t="shared" si="27"/>
        <v>15022.08</v>
      </c>
    </row>
    <row r="1762" spans="1:10" s="102" customFormat="1" ht="18" customHeight="1" x14ac:dyDescent="0.2">
      <c r="A1762" s="106" t="s">
        <v>43</v>
      </c>
      <c r="B1762" s="106" t="s">
        <v>13</v>
      </c>
      <c r="C1762" s="107">
        <v>9713</v>
      </c>
      <c r="D1762" s="107">
        <v>41825</v>
      </c>
      <c r="E1762" s="107">
        <v>41828</v>
      </c>
      <c r="F1762" s="108">
        <v>41838</v>
      </c>
      <c r="G1762" s="109">
        <v>8000</v>
      </c>
      <c r="H1762" s="109">
        <v>2.89</v>
      </c>
      <c r="I1762" s="109">
        <v>0</v>
      </c>
      <c r="J1762" s="109">
        <f t="shared" si="27"/>
        <v>8002.89</v>
      </c>
    </row>
    <row r="1763" spans="1:10" s="102" customFormat="1" ht="18" customHeight="1" x14ac:dyDescent="0.2">
      <c r="A1763" s="106" t="s">
        <v>43</v>
      </c>
      <c r="B1763" s="106" t="s">
        <v>13</v>
      </c>
      <c r="C1763" s="107">
        <v>7472</v>
      </c>
      <c r="D1763" s="107">
        <v>41731</v>
      </c>
      <c r="E1763" s="107">
        <v>41736</v>
      </c>
      <c r="F1763" s="108">
        <v>41758</v>
      </c>
      <c r="G1763" s="109">
        <v>4500</v>
      </c>
      <c r="H1763" s="109">
        <v>3.38</v>
      </c>
      <c r="I1763" s="109">
        <v>0</v>
      </c>
      <c r="J1763" s="109">
        <f t="shared" si="27"/>
        <v>4503.38</v>
      </c>
    </row>
    <row r="1764" spans="1:10" s="102" customFormat="1" ht="18" customHeight="1" x14ac:dyDescent="0.2">
      <c r="A1764" s="106" t="s">
        <v>43</v>
      </c>
      <c r="B1764" s="106" t="s">
        <v>13</v>
      </c>
      <c r="C1764" s="107">
        <v>16265</v>
      </c>
      <c r="D1764" s="107">
        <v>42049</v>
      </c>
      <c r="E1764" s="107">
        <v>42068</v>
      </c>
      <c r="F1764" s="108">
        <v>42087</v>
      </c>
      <c r="G1764" s="109">
        <v>11000</v>
      </c>
      <c r="H1764" s="109">
        <v>11.61</v>
      </c>
      <c r="I1764" s="109">
        <v>0</v>
      </c>
      <c r="J1764" s="109">
        <f t="shared" si="27"/>
        <v>11011.61</v>
      </c>
    </row>
    <row r="1765" spans="1:10" s="102" customFormat="1" ht="18" customHeight="1" x14ac:dyDescent="0.2">
      <c r="A1765" s="106" t="s">
        <v>37</v>
      </c>
      <c r="B1765" s="106" t="s">
        <v>17</v>
      </c>
      <c r="C1765" s="107">
        <v>19980</v>
      </c>
      <c r="D1765" s="107">
        <v>42020</v>
      </c>
      <c r="E1765" s="107">
        <v>42038</v>
      </c>
      <c r="F1765" s="108">
        <v>42038</v>
      </c>
      <c r="G1765" s="109">
        <v>10000</v>
      </c>
      <c r="H1765" s="109">
        <v>5</v>
      </c>
      <c r="I1765" s="109">
        <v>0</v>
      </c>
      <c r="J1765" s="109">
        <f t="shared" si="27"/>
        <v>10005</v>
      </c>
    </row>
    <row r="1766" spans="1:10" s="102" customFormat="1" ht="18" customHeight="1" x14ac:dyDescent="0.2">
      <c r="A1766" s="106" t="s">
        <v>43</v>
      </c>
      <c r="B1766" s="106" t="s">
        <v>17</v>
      </c>
      <c r="C1766" s="107">
        <v>14015</v>
      </c>
      <c r="D1766" s="107">
        <v>42276</v>
      </c>
      <c r="E1766" s="107">
        <v>42340</v>
      </c>
      <c r="F1766" s="108">
        <v>42450</v>
      </c>
      <c r="G1766" s="109">
        <v>3000</v>
      </c>
      <c r="H1766" s="109">
        <v>14.49</v>
      </c>
      <c r="I1766" s="109">
        <v>0</v>
      </c>
      <c r="J1766" s="109">
        <f t="shared" si="27"/>
        <v>3014.49</v>
      </c>
    </row>
    <row r="1767" spans="1:10" s="102" customFormat="1" ht="18" customHeight="1" x14ac:dyDescent="0.2">
      <c r="A1767" s="106" t="s">
        <v>43</v>
      </c>
      <c r="B1767" s="106" t="s">
        <v>13</v>
      </c>
      <c r="C1767" s="107">
        <v>14723</v>
      </c>
      <c r="D1767" s="107">
        <v>42276</v>
      </c>
      <c r="E1767" s="107">
        <v>42303</v>
      </c>
      <c r="F1767" s="108">
        <v>42311</v>
      </c>
      <c r="G1767" s="109">
        <v>7000</v>
      </c>
      <c r="H1767" s="109">
        <v>6.81</v>
      </c>
      <c r="I1767" s="109">
        <v>0</v>
      </c>
      <c r="J1767" s="109">
        <f t="shared" si="27"/>
        <v>7006.81</v>
      </c>
    </row>
    <row r="1768" spans="1:10" s="102" customFormat="1" ht="18" customHeight="1" x14ac:dyDescent="0.2">
      <c r="A1768" s="106" t="s">
        <v>31</v>
      </c>
      <c r="B1768" s="106" t="s">
        <v>13</v>
      </c>
      <c r="C1768" s="107">
        <v>22159</v>
      </c>
      <c r="D1768" s="107">
        <v>42055</v>
      </c>
      <c r="E1768" s="107">
        <v>42062</v>
      </c>
      <c r="F1768" s="108">
        <v>42079</v>
      </c>
      <c r="G1768" s="109">
        <v>56000</v>
      </c>
      <c r="H1768" s="109">
        <v>37.33</v>
      </c>
      <c r="I1768" s="109">
        <v>0</v>
      </c>
      <c r="J1768" s="109">
        <f t="shared" si="27"/>
        <v>56037.33</v>
      </c>
    </row>
    <row r="1769" spans="1:10" s="102" customFormat="1" ht="18" customHeight="1" x14ac:dyDescent="0.2">
      <c r="A1769" s="106" t="s">
        <v>34</v>
      </c>
      <c r="B1769" s="106" t="s">
        <v>13</v>
      </c>
      <c r="C1769" s="107">
        <v>22159</v>
      </c>
      <c r="D1769" s="107">
        <v>42055</v>
      </c>
      <c r="E1769" s="107">
        <v>42062</v>
      </c>
      <c r="F1769" s="108">
        <v>42079</v>
      </c>
      <c r="G1769" s="109">
        <v>168000</v>
      </c>
      <c r="H1769" s="109">
        <v>112</v>
      </c>
      <c r="I1769" s="109">
        <v>0</v>
      </c>
      <c r="J1769" s="109">
        <f t="shared" si="27"/>
        <v>168112</v>
      </c>
    </row>
    <row r="1770" spans="1:10" s="102" customFormat="1" ht="18" customHeight="1" x14ac:dyDescent="0.2">
      <c r="A1770" s="106" t="s">
        <v>43</v>
      </c>
      <c r="B1770" s="106" t="s">
        <v>17</v>
      </c>
      <c r="C1770" s="107">
        <v>10092</v>
      </c>
      <c r="D1770" s="107">
        <v>42806</v>
      </c>
      <c r="E1770" s="107">
        <v>42815</v>
      </c>
      <c r="F1770" s="108">
        <v>42846</v>
      </c>
      <c r="G1770" s="109">
        <v>1500</v>
      </c>
      <c r="H1770" s="109">
        <v>1.65</v>
      </c>
      <c r="I1770" s="109">
        <v>0</v>
      </c>
      <c r="J1770" s="109">
        <f t="shared" si="27"/>
        <v>1501.65</v>
      </c>
    </row>
    <row r="1771" spans="1:10" s="102" customFormat="1" ht="18" customHeight="1" x14ac:dyDescent="0.2">
      <c r="A1771" s="106" t="s">
        <v>43</v>
      </c>
      <c r="B1771" s="106" t="s">
        <v>13</v>
      </c>
      <c r="C1771" s="107">
        <v>6903</v>
      </c>
      <c r="D1771" s="107">
        <v>41910</v>
      </c>
      <c r="E1771" s="107">
        <v>41974</v>
      </c>
      <c r="F1771" s="108">
        <v>42192</v>
      </c>
      <c r="G1771" s="109">
        <v>1750</v>
      </c>
      <c r="H1771" s="109">
        <v>13.72</v>
      </c>
      <c r="I1771" s="109">
        <v>0</v>
      </c>
      <c r="J1771" s="109">
        <f t="shared" si="27"/>
        <v>1763.72</v>
      </c>
    </row>
    <row r="1772" spans="1:10" s="102" customFormat="1" ht="18" customHeight="1" x14ac:dyDescent="0.2">
      <c r="A1772" s="106" t="s">
        <v>43</v>
      </c>
      <c r="B1772" s="106" t="s">
        <v>17</v>
      </c>
      <c r="C1772" s="107">
        <v>18990</v>
      </c>
      <c r="D1772" s="107">
        <v>42231</v>
      </c>
      <c r="E1772" s="107">
        <v>42236</v>
      </c>
      <c r="F1772" s="108">
        <v>42256</v>
      </c>
      <c r="G1772" s="109">
        <v>59000</v>
      </c>
      <c r="H1772" s="109">
        <v>40.97</v>
      </c>
      <c r="I1772" s="109">
        <v>0</v>
      </c>
      <c r="J1772" s="109">
        <f t="shared" si="27"/>
        <v>59040.97</v>
      </c>
    </row>
    <row r="1773" spans="1:10" s="102" customFormat="1" ht="18" customHeight="1" x14ac:dyDescent="0.2">
      <c r="A1773" s="106" t="s">
        <v>31</v>
      </c>
      <c r="B1773" s="106" t="s">
        <v>17</v>
      </c>
      <c r="C1773" s="107">
        <v>27471</v>
      </c>
      <c r="D1773" s="107">
        <v>42276</v>
      </c>
      <c r="E1773" s="107">
        <v>42278</v>
      </c>
      <c r="F1773" s="108">
        <v>43255</v>
      </c>
      <c r="G1773" s="109">
        <v>48000</v>
      </c>
      <c r="H1773" s="109">
        <v>464.81</v>
      </c>
      <c r="I1773" s="109">
        <v>0</v>
      </c>
      <c r="J1773" s="109">
        <f t="shared" si="27"/>
        <v>48464.81</v>
      </c>
    </row>
    <row r="1774" spans="1:10" s="102" customFormat="1" ht="18" customHeight="1" x14ac:dyDescent="0.2">
      <c r="A1774" s="106" t="s">
        <v>33</v>
      </c>
      <c r="B1774" s="106" t="s">
        <v>17</v>
      </c>
      <c r="C1774" s="107">
        <v>27471</v>
      </c>
      <c r="D1774" s="107">
        <v>42276</v>
      </c>
      <c r="E1774" s="107">
        <v>42278</v>
      </c>
      <c r="F1774" s="108">
        <v>43255</v>
      </c>
      <c r="G1774" s="109">
        <v>48000</v>
      </c>
      <c r="H1774" s="109">
        <v>493.77</v>
      </c>
      <c r="I1774" s="109">
        <v>0</v>
      </c>
      <c r="J1774" s="109">
        <f t="shared" si="27"/>
        <v>48493.77</v>
      </c>
    </row>
    <row r="1775" spans="1:10" s="102" customFormat="1" ht="18" customHeight="1" x14ac:dyDescent="0.2">
      <c r="A1775" s="106" t="s">
        <v>34</v>
      </c>
      <c r="B1775" s="106" t="s">
        <v>17</v>
      </c>
      <c r="C1775" s="107">
        <v>27471</v>
      </c>
      <c r="D1775" s="107">
        <v>42276</v>
      </c>
      <c r="E1775" s="107">
        <v>42278</v>
      </c>
      <c r="F1775" s="108">
        <v>43255</v>
      </c>
      <c r="G1775" s="109">
        <v>144000</v>
      </c>
      <c r="H1775" s="109">
        <v>1481.33</v>
      </c>
      <c r="I1775" s="109">
        <v>0</v>
      </c>
      <c r="J1775" s="109">
        <f t="shared" si="27"/>
        <v>145481.32999999999</v>
      </c>
    </row>
    <row r="1776" spans="1:10" s="102" customFormat="1" ht="18" customHeight="1" x14ac:dyDescent="0.2">
      <c r="A1776" s="106" t="s">
        <v>43</v>
      </c>
      <c r="B1776" s="106" t="s">
        <v>17</v>
      </c>
      <c r="C1776" s="107">
        <v>22394</v>
      </c>
      <c r="D1776" s="107">
        <v>42975</v>
      </c>
      <c r="E1776" s="107">
        <v>42985</v>
      </c>
      <c r="F1776" s="108">
        <v>43011</v>
      </c>
      <c r="G1776" s="109">
        <v>18000</v>
      </c>
      <c r="H1776" s="109">
        <v>17.760000000000002</v>
      </c>
      <c r="I1776" s="109">
        <v>0</v>
      </c>
      <c r="J1776" s="109">
        <f t="shared" si="27"/>
        <v>18017.759999999998</v>
      </c>
    </row>
    <row r="1777" spans="1:10" s="102" customFormat="1" ht="18" customHeight="1" x14ac:dyDescent="0.2">
      <c r="A1777" s="106" t="s">
        <v>43</v>
      </c>
      <c r="B1777" s="106" t="s">
        <v>13</v>
      </c>
      <c r="C1777" s="107">
        <v>6472</v>
      </c>
      <c r="D1777" s="107">
        <v>41749</v>
      </c>
      <c r="E1777" s="107">
        <v>41774</v>
      </c>
      <c r="F1777" s="108">
        <v>41793</v>
      </c>
      <c r="G1777" s="109">
        <v>6500</v>
      </c>
      <c r="H1777" s="109">
        <v>7.94</v>
      </c>
      <c r="I1777" s="109">
        <v>0</v>
      </c>
      <c r="J1777" s="109">
        <f t="shared" si="27"/>
        <v>6507.94</v>
      </c>
    </row>
    <row r="1778" spans="1:10" s="102" customFormat="1" ht="18" customHeight="1" x14ac:dyDescent="0.2">
      <c r="A1778" s="106" t="s">
        <v>31</v>
      </c>
      <c r="B1778" s="106" t="s">
        <v>13</v>
      </c>
      <c r="C1778" s="107">
        <v>20025</v>
      </c>
      <c r="D1778" s="107">
        <v>42152</v>
      </c>
      <c r="E1778" s="107">
        <v>42179</v>
      </c>
      <c r="F1778" s="108">
        <v>42739</v>
      </c>
      <c r="G1778" s="109">
        <v>39000</v>
      </c>
      <c r="H1778" s="109">
        <v>635.91999999999996</v>
      </c>
      <c r="I1778" s="109">
        <v>0</v>
      </c>
      <c r="J1778" s="109">
        <f t="shared" si="27"/>
        <v>39635.919999999998</v>
      </c>
    </row>
    <row r="1779" spans="1:10" s="102" customFormat="1" ht="18" customHeight="1" x14ac:dyDescent="0.2">
      <c r="A1779" s="106" t="s">
        <v>31</v>
      </c>
      <c r="B1779" s="106" t="s">
        <v>17</v>
      </c>
      <c r="C1779" s="107">
        <v>23502</v>
      </c>
      <c r="D1779" s="107">
        <v>42136</v>
      </c>
      <c r="E1779" s="107">
        <v>42160</v>
      </c>
      <c r="F1779" s="108">
        <v>42212</v>
      </c>
      <c r="G1779" s="109">
        <v>45000</v>
      </c>
      <c r="H1779" s="109">
        <v>95</v>
      </c>
      <c r="I1779" s="109">
        <v>0</v>
      </c>
      <c r="J1779" s="109">
        <f t="shared" si="27"/>
        <v>45095</v>
      </c>
    </row>
    <row r="1780" spans="1:10" s="102" customFormat="1" ht="18" customHeight="1" x14ac:dyDescent="0.2">
      <c r="A1780" s="106" t="s">
        <v>34</v>
      </c>
      <c r="B1780" s="106" t="s">
        <v>17</v>
      </c>
      <c r="C1780" s="107">
        <v>23502</v>
      </c>
      <c r="D1780" s="107">
        <v>42136</v>
      </c>
      <c r="E1780" s="107">
        <v>42160</v>
      </c>
      <c r="F1780" s="108">
        <v>42212</v>
      </c>
      <c r="G1780" s="109">
        <v>45000</v>
      </c>
      <c r="H1780" s="109">
        <v>95</v>
      </c>
      <c r="I1780" s="109">
        <v>0</v>
      </c>
      <c r="J1780" s="109">
        <f t="shared" si="27"/>
        <v>45095</v>
      </c>
    </row>
    <row r="1781" spans="1:10" s="102" customFormat="1" ht="18" customHeight="1" x14ac:dyDescent="0.2">
      <c r="A1781" s="106" t="s">
        <v>43</v>
      </c>
      <c r="B1781" s="106" t="s">
        <v>17</v>
      </c>
      <c r="C1781" s="107">
        <v>15308</v>
      </c>
      <c r="D1781" s="107">
        <v>42808</v>
      </c>
      <c r="E1781" s="107">
        <v>42815</v>
      </c>
      <c r="F1781" s="108">
        <v>42836</v>
      </c>
      <c r="G1781" s="109">
        <v>8250</v>
      </c>
      <c r="H1781" s="109">
        <v>6.32</v>
      </c>
      <c r="I1781" s="109">
        <v>0</v>
      </c>
      <c r="J1781" s="109">
        <f t="shared" si="27"/>
        <v>8256.32</v>
      </c>
    </row>
    <row r="1782" spans="1:10" s="102" customFormat="1" ht="18" customHeight="1" x14ac:dyDescent="0.2">
      <c r="A1782" s="106" t="s">
        <v>43</v>
      </c>
      <c r="B1782" s="106" t="s">
        <v>17</v>
      </c>
      <c r="C1782" s="107">
        <v>18312</v>
      </c>
      <c r="D1782" s="107">
        <v>42713</v>
      </c>
      <c r="E1782" s="107">
        <v>42724</v>
      </c>
      <c r="F1782" s="108">
        <v>42738</v>
      </c>
      <c r="G1782" s="109">
        <v>11000</v>
      </c>
      <c r="H1782" s="109">
        <v>7.53</v>
      </c>
      <c r="I1782" s="109">
        <v>0</v>
      </c>
      <c r="J1782" s="109">
        <f t="shared" si="27"/>
        <v>11007.53</v>
      </c>
    </row>
    <row r="1783" spans="1:10" s="102" customFormat="1" ht="18" customHeight="1" x14ac:dyDescent="0.2">
      <c r="A1783" s="106" t="s">
        <v>43</v>
      </c>
      <c r="B1783" s="106" t="s">
        <v>17</v>
      </c>
      <c r="C1783" s="107">
        <v>5496</v>
      </c>
      <c r="D1783" s="107">
        <v>41755</v>
      </c>
      <c r="E1783" s="107">
        <v>41760</v>
      </c>
      <c r="F1783" s="108">
        <v>41842</v>
      </c>
      <c r="G1783" s="109">
        <v>3750</v>
      </c>
      <c r="H1783" s="109">
        <v>9.06</v>
      </c>
      <c r="I1783" s="109">
        <v>0</v>
      </c>
      <c r="J1783" s="109">
        <f t="shared" si="27"/>
        <v>3759.06</v>
      </c>
    </row>
    <row r="1784" spans="1:10" s="102" customFormat="1" ht="18" customHeight="1" x14ac:dyDescent="0.2">
      <c r="A1784" s="106" t="s">
        <v>43</v>
      </c>
      <c r="B1784" s="106" t="s">
        <v>13</v>
      </c>
      <c r="C1784" s="107">
        <v>16073</v>
      </c>
      <c r="D1784" s="107">
        <v>42992</v>
      </c>
      <c r="E1784" s="107">
        <v>43004</v>
      </c>
      <c r="F1784" s="108">
        <v>43014</v>
      </c>
      <c r="G1784" s="109">
        <v>9750</v>
      </c>
      <c r="H1784" s="109">
        <v>5.88</v>
      </c>
      <c r="I1784" s="109">
        <v>0</v>
      </c>
      <c r="J1784" s="109">
        <f t="shared" si="27"/>
        <v>9755.8799999999992</v>
      </c>
    </row>
    <row r="1785" spans="1:10" s="102" customFormat="1" ht="18" customHeight="1" x14ac:dyDescent="0.2">
      <c r="A1785" s="106" t="s">
        <v>43</v>
      </c>
      <c r="B1785" s="106" t="s">
        <v>13</v>
      </c>
      <c r="C1785" s="107">
        <v>11377</v>
      </c>
      <c r="D1785" s="107">
        <v>42296</v>
      </c>
      <c r="E1785" s="107">
        <v>42313</v>
      </c>
      <c r="F1785" s="108">
        <v>42321</v>
      </c>
      <c r="G1785" s="109">
        <v>5500</v>
      </c>
      <c r="H1785" s="109">
        <v>3.82</v>
      </c>
      <c r="I1785" s="109">
        <v>0</v>
      </c>
      <c r="J1785" s="109">
        <f t="shared" si="27"/>
        <v>5503.82</v>
      </c>
    </row>
    <row r="1786" spans="1:10" s="102" customFormat="1" ht="18" customHeight="1" x14ac:dyDescent="0.2">
      <c r="A1786" s="106" t="s">
        <v>43</v>
      </c>
      <c r="B1786" s="106" t="s">
        <v>17</v>
      </c>
      <c r="C1786" s="107">
        <v>12302</v>
      </c>
      <c r="D1786" s="107">
        <v>42653</v>
      </c>
      <c r="E1786" s="107">
        <v>42661</v>
      </c>
      <c r="F1786" s="108">
        <v>42675</v>
      </c>
      <c r="G1786" s="109">
        <v>7250</v>
      </c>
      <c r="H1786" s="109">
        <v>4.38</v>
      </c>
      <c r="I1786" s="109">
        <v>0</v>
      </c>
      <c r="J1786" s="109">
        <f t="shared" si="27"/>
        <v>7254.38</v>
      </c>
    </row>
    <row r="1787" spans="1:10" s="102" customFormat="1" ht="18" customHeight="1" x14ac:dyDescent="0.2">
      <c r="A1787" s="106" t="s">
        <v>43</v>
      </c>
      <c r="B1787" s="106" t="s">
        <v>17</v>
      </c>
      <c r="C1787" s="107">
        <v>6504</v>
      </c>
      <c r="D1787" s="107">
        <v>42157</v>
      </c>
      <c r="E1787" s="107">
        <v>42165</v>
      </c>
      <c r="F1787" s="108">
        <v>42172</v>
      </c>
      <c r="G1787" s="109">
        <v>4750</v>
      </c>
      <c r="H1787" s="109">
        <v>1.98</v>
      </c>
      <c r="I1787" s="109">
        <v>0</v>
      </c>
      <c r="J1787" s="109">
        <f t="shared" si="27"/>
        <v>4751.9799999999996</v>
      </c>
    </row>
    <row r="1788" spans="1:10" s="102" customFormat="1" ht="18" customHeight="1" x14ac:dyDescent="0.2">
      <c r="A1788" s="106" t="s">
        <v>43</v>
      </c>
      <c r="B1788" s="106" t="s">
        <v>13</v>
      </c>
      <c r="C1788" s="107">
        <v>12572</v>
      </c>
      <c r="D1788" s="107">
        <v>43135</v>
      </c>
      <c r="E1788" s="107">
        <v>43139</v>
      </c>
      <c r="F1788" s="108">
        <v>43154</v>
      </c>
      <c r="G1788" s="109">
        <v>7250</v>
      </c>
      <c r="H1788" s="109">
        <v>3.77</v>
      </c>
      <c r="I1788" s="109">
        <v>0</v>
      </c>
      <c r="J1788" s="109">
        <f t="shared" si="27"/>
        <v>7253.77</v>
      </c>
    </row>
    <row r="1789" spans="1:10" s="102" customFormat="1" ht="18" customHeight="1" x14ac:dyDescent="0.2">
      <c r="A1789" s="106" t="s">
        <v>43</v>
      </c>
      <c r="B1789" s="106" t="s">
        <v>13</v>
      </c>
      <c r="C1789" s="107">
        <v>18456</v>
      </c>
      <c r="D1789" s="107">
        <v>42951</v>
      </c>
      <c r="E1789" s="107">
        <v>42969</v>
      </c>
      <c r="F1789" s="108">
        <v>43325</v>
      </c>
      <c r="G1789" s="109">
        <v>13500</v>
      </c>
      <c r="H1789" s="109">
        <v>138.33000000000001</v>
      </c>
      <c r="I1789" s="109">
        <v>0</v>
      </c>
      <c r="J1789" s="109">
        <f t="shared" si="27"/>
        <v>13638.33</v>
      </c>
    </row>
    <row r="1790" spans="1:10" s="102" customFormat="1" ht="18" customHeight="1" x14ac:dyDescent="0.2">
      <c r="A1790" s="106" t="s">
        <v>37</v>
      </c>
      <c r="B1790" s="106" t="s">
        <v>17</v>
      </c>
      <c r="C1790" s="107">
        <v>18268</v>
      </c>
      <c r="D1790" s="107">
        <v>42424</v>
      </c>
      <c r="E1790" s="107">
        <v>42437</v>
      </c>
      <c r="F1790" s="108">
        <v>42459</v>
      </c>
      <c r="G1790" s="109">
        <v>20000</v>
      </c>
      <c r="H1790" s="109">
        <f>9.72+9.72</f>
        <v>19.440000000000001</v>
      </c>
      <c r="I1790" s="109">
        <v>0</v>
      </c>
      <c r="J1790" s="109">
        <f t="shared" si="27"/>
        <v>20019.439999999999</v>
      </c>
    </row>
    <row r="1791" spans="1:10" s="102" customFormat="1" ht="18" customHeight="1" x14ac:dyDescent="0.2">
      <c r="A1791" s="106" t="s">
        <v>43</v>
      </c>
      <c r="B1791" s="106" t="s">
        <v>13</v>
      </c>
      <c r="C1791" s="107">
        <v>7922</v>
      </c>
      <c r="D1791" s="107">
        <v>41978</v>
      </c>
      <c r="E1791" s="107">
        <v>42019</v>
      </c>
      <c r="F1791" s="108">
        <v>42033</v>
      </c>
      <c r="G1791" s="109">
        <v>5500</v>
      </c>
      <c r="H1791" s="109">
        <v>8.4</v>
      </c>
      <c r="I1791" s="109">
        <v>0</v>
      </c>
      <c r="J1791" s="109">
        <f t="shared" si="27"/>
        <v>5508.4</v>
      </c>
    </row>
    <row r="1792" spans="1:10" s="102" customFormat="1" ht="18" customHeight="1" x14ac:dyDescent="0.2">
      <c r="A1792" s="106" t="s">
        <v>43</v>
      </c>
      <c r="B1792" s="106" t="s">
        <v>17</v>
      </c>
      <c r="C1792" s="107">
        <v>7325</v>
      </c>
      <c r="D1792" s="107">
        <v>42212</v>
      </c>
      <c r="E1792" s="107">
        <v>42234</v>
      </c>
      <c r="F1792" s="108">
        <v>42394</v>
      </c>
      <c r="G1792" s="109">
        <v>13500</v>
      </c>
      <c r="H1792" s="109">
        <v>68.260000000000005</v>
      </c>
      <c r="I1792" s="109">
        <v>0</v>
      </c>
      <c r="J1792" s="109">
        <f t="shared" si="27"/>
        <v>13568.26</v>
      </c>
    </row>
    <row r="1793" spans="1:10" s="102" customFormat="1" ht="18" customHeight="1" x14ac:dyDescent="0.2">
      <c r="A1793" s="106" t="s">
        <v>43</v>
      </c>
      <c r="B1793" s="106" t="s">
        <v>17</v>
      </c>
      <c r="C1793" s="107">
        <v>17845</v>
      </c>
      <c r="D1793" s="107">
        <v>42290</v>
      </c>
      <c r="E1793" s="107">
        <v>42303</v>
      </c>
      <c r="F1793" s="108">
        <v>42311</v>
      </c>
      <c r="G1793" s="109">
        <v>28500</v>
      </c>
      <c r="H1793" s="109">
        <v>16.63</v>
      </c>
      <c r="I1793" s="109">
        <v>0</v>
      </c>
      <c r="J1793" s="109">
        <f t="shared" si="27"/>
        <v>28516.63</v>
      </c>
    </row>
    <row r="1794" spans="1:10" s="102" customFormat="1" ht="18" customHeight="1" x14ac:dyDescent="0.2">
      <c r="A1794" s="106" t="s">
        <v>37</v>
      </c>
      <c r="B1794" s="106" t="s">
        <v>17</v>
      </c>
      <c r="C1794" s="107">
        <v>20763</v>
      </c>
      <c r="D1794" s="107">
        <v>42239</v>
      </c>
      <c r="E1794" s="107">
        <v>42261</v>
      </c>
      <c r="F1794" s="108">
        <v>42262</v>
      </c>
      <c r="G1794" s="109">
        <v>20000</v>
      </c>
      <c r="H1794" s="109">
        <f>6.38+6.38</f>
        <v>12.76</v>
      </c>
      <c r="I1794" s="109">
        <v>0</v>
      </c>
      <c r="J1794" s="109">
        <f t="shared" si="27"/>
        <v>20012.759999999998</v>
      </c>
    </row>
    <row r="1795" spans="1:10" s="102" customFormat="1" ht="18" customHeight="1" x14ac:dyDescent="0.2">
      <c r="A1795" s="106" t="s">
        <v>31</v>
      </c>
      <c r="B1795" s="106" t="s">
        <v>13</v>
      </c>
      <c r="C1795" s="107">
        <v>22957</v>
      </c>
      <c r="D1795" s="107">
        <v>42207</v>
      </c>
      <c r="E1795" s="107">
        <v>42207</v>
      </c>
      <c r="F1795" s="108">
        <v>42249</v>
      </c>
      <c r="G1795" s="109">
        <v>84000</v>
      </c>
      <c r="H1795" s="109">
        <v>98</v>
      </c>
      <c r="I1795" s="109">
        <v>0</v>
      </c>
      <c r="J1795" s="109">
        <f t="shared" si="27"/>
        <v>84098</v>
      </c>
    </row>
    <row r="1796" spans="1:10" s="102" customFormat="1" ht="18" customHeight="1" x14ac:dyDescent="0.2">
      <c r="A1796" s="106" t="s">
        <v>36</v>
      </c>
      <c r="B1796" s="106" t="s">
        <v>13</v>
      </c>
      <c r="C1796" s="107">
        <v>22957</v>
      </c>
      <c r="D1796" s="107">
        <v>42207</v>
      </c>
      <c r="E1796" s="107">
        <v>42207</v>
      </c>
      <c r="F1796" s="108">
        <v>42249</v>
      </c>
      <c r="G1796" s="109">
        <v>84000</v>
      </c>
      <c r="H1796" s="109">
        <v>98</v>
      </c>
      <c r="I1796" s="109">
        <v>0</v>
      </c>
      <c r="J1796" s="109">
        <f t="shared" si="27"/>
        <v>84098</v>
      </c>
    </row>
    <row r="1797" spans="1:10" s="102" customFormat="1" ht="18" customHeight="1" x14ac:dyDescent="0.2">
      <c r="A1797" s="106" t="s">
        <v>37</v>
      </c>
      <c r="B1797" s="106" t="s">
        <v>13</v>
      </c>
      <c r="C1797" s="107">
        <v>22957</v>
      </c>
      <c r="D1797" s="107">
        <v>42207</v>
      </c>
      <c r="E1797" s="107">
        <v>42227</v>
      </c>
      <c r="F1797" s="108">
        <v>42236</v>
      </c>
      <c r="G1797" s="109">
        <v>10000</v>
      </c>
      <c r="H1797" s="109">
        <v>8.06</v>
      </c>
      <c r="I1797" s="109">
        <v>0</v>
      </c>
      <c r="J1797" s="109">
        <f t="shared" si="27"/>
        <v>10008.06</v>
      </c>
    </row>
    <row r="1798" spans="1:10" s="102" customFormat="1" ht="18" customHeight="1" x14ac:dyDescent="0.2">
      <c r="A1798" s="106" t="s">
        <v>33</v>
      </c>
      <c r="B1798" s="106" t="s">
        <v>13</v>
      </c>
      <c r="C1798" s="107">
        <v>22957</v>
      </c>
      <c r="D1798" s="107">
        <v>42207</v>
      </c>
      <c r="E1798" s="107">
        <v>42207</v>
      </c>
      <c r="F1798" s="108">
        <v>42249</v>
      </c>
      <c r="G1798" s="109">
        <v>84000</v>
      </c>
      <c r="H1798" s="109">
        <v>98</v>
      </c>
      <c r="I1798" s="109">
        <v>0</v>
      </c>
      <c r="J1798" s="109">
        <f t="shared" ref="J1798:J1861" si="28">+G1798+H1798+I1798</f>
        <v>84098</v>
      </c>
    </row>
    <row r="1799" spans="1:10" s="102" customFormat="1" ht="18" customHeight="1" x14ac:dyDescent="0.2">
      <c r="A1799" s="106" t="s">
        <v>38</v>
      </c>
      <c r="B1799" s="106" t="s">
        <v>13</v>
      </c>
      <c r="C1799" s="107">
        <v>22957</v>
      </c>
      <c r="D1799" s="107">
        <v>42207</v>
      </c>
      <c r="E1799" s="107">
        <v>42207</v>
      </c>
      <c r="F1799" s="108">
        <v>42249</v>
      </c>
      <c r="G1799" s="109">
        <v>84000</v>
      </c>
      <c r="H1799" s="109">
        <v>98</v>
      </c>
      <c r="I1799" s="109">
        <v>0</v>
      </c>
      <c r="J1799" s="109">
        <f t="shared" si="28"/>
        <v>84098</v>
      </c>
    </row>
    <row r="1800" spans="1:10" s="102" customFormat="1" ht="18" customHeight="1" x14ac:dyDescent="0.2">
      <c r="A1800" s="106" t="s">
        <v>170</v>
      </c>
      <c r="B1800" s="106" t="s">
        <v>13</v>
      </c>
      <c r="C1800" s="107">
        <v>22957</v>
      </c>
      <c r="D1800" s="107">
        <v>42207</v>
      </c>
      <c r="E1800" s="107">
        <v>42207</v>
      </c>
      <c r="F1800" s="108">
        <v>42249</v>
      </c>
      <c r="G1800" s="109">
        <v>252000</v>
      </c>
      <c r="H1800" s="109">
        <v>294</v>
      </c>
      <c r="I1800" s="109">
        <v>0</v>
      </c>
      <c r="J1800" s="109">
        <f t="shared" si="28"/>
        <v>252294</v>
      </c>
    </row>
    <row r="1801" spans="1:10" s="102" customFormat="1" ht="18" customHeight="1" x14ac:dyDescent="0.2">
      <c r="A1801" s="106" t="s">
        <v>34</v>
      </c>
      <c r="B1801" s="106" t="s">
        <v>13</v>
      </c>
      <c r="C1801" s="107">
        <v>22957</v>
      </c>
      <c r="D1801" s="107">
        <v>42207</v>
      </c>
      <c r="E1801" s="107">
        <v>42207</v>
      </c>
      <c r="F1801" s="108">
        <v>42249</v>
      </c>
      <c r="G1801" s="109">
        <v>252000</v>
      </c>
      <c r="H1801" s="109">
        <v>294</v>
      </c>
      <c r="I1801" s="109">
        <v>0</v>
      </c>
      <c r="J1801" s="109">
        <f t="shared" si="28"/>
        <v>252294</v>
      </c>
    </row>
    <row r="1802" spans="1:10" s="102" customFormat="1" ht="18" customHeight="1" x14ac:dyDescent="0.2">
      <c r="A1802" s="106" t="s">
        <v>31</v>
      </c>
      <c r="B1802" s="106" t="s">
        <v>17</v>
      </c>
      <c r="C1802" s="107">
        <v>21991</v>
      </c>
      <c r="D1802" s="107">
        <v>41952</v>
      </c>
      <c r="E1802" s="107">
        <v>42010</v>
      </c>
      <c r="F1802" s="108">
        <v>42067</v>
      </c>
      <c r="G1802" s="109">
        <v>28000</v>
      </c>
      <c r="H1802" s="109">
        <v>82.45</v>
      </c>
      <c r="I1802" s="109">
        <v>0</v>
      </c>
      <c r="J1802" s="109">
        <f t="shared" si="28"/>
        <v>28082.45</v>
      </c>
    </row>
    <row r="1803" spans="1:10" s="102" customFormat="1" ht="18" customHeight="1" x14ac:dyDescent="0.2">
      <c r="A1803" s="106" t="s">
        <v>33</v>
      </c>
      <c r="B1803" s="106" t="s">
        <v>17</v>
      </c>
      <c r="C1803" s="107">
        <v>21991</v>
      </c>
      <c r="D1803" s="107">
        <v>41952</v>
      </c>
      <c r="E1803" s="107">
        <v>42010</v>
      </c>
      <c r="F1803" s="108">
        <v>42067</v>
      </c>
      <c r="G1803" s="109">
        <v>28000</v>
      </c>
      <c r="H1803" s="109">
        <v>82.45</v>
      </c>
      <c r="I1803" s="109">
        <v>0</v>
      </c>
      <c r="J1803" s="109">
        <f t="shared" si="28"/>
        <v>28082.45</v>
      </c>
    </row>
    <row r="1804" spans="1:10" s="102" customFormat="1" ht="18" customHeight="1" x14ac:dyDescent="0.2">
      <c r="A1804" s="106" t="s">
        <v>34</v>
      </c>
      <c r="B1804" s="106" t="s">
        <v>17</v>
      </c>
      <c r="C1804" s="107">
        <v>21991</v>
      </c>
      <c r="D1804" s="107">
        <v>41952</v>
      </c>
      <c r="E1804" s="107">
        <v>42010</v>
      </c>
      <c r="F1804" s="108">
        <v>42067</v>
      </c>
      <c r="G1804" s="109">
        <v>56000</v>
      </c>
      <c r="H1804" s="109">
        <v>164.9</v>
      </c>
      <c r="I1804" s="109">
        <v>0</v>
      </c>
      <c r="J1804" s="109">
        <f t="shared" si="28"/>
        <v>56164.9</v>
      </c>
    </row>
    <row r="1805" spans="1:10" s="102" customFormat="1" ht="18" customHeight="1" x14ac:dyDescent="0.2">
      <c r="A1805" s="106" t="s">
        <v>43</v>
      </c>
      <c r="B1805" s="106" t="s">
        <v>17</v>
      </c>
      <c r="C1805" s="107">
        <v>16489</v>
      </c>
      <c r="D1805" s="107">
        <v>43351</v>
      </c>
      <c r="E1805" s="107">
        <v>43357</v>
      </c>
      <c r="F1805" s="108">
        <v>43376</v>
      </c>
      <c r="G1805" s="109">
        <v>7750</v>
      </c>
      <c r="H1805" s="109">
        <v>4.57</v>
      </c>
      <c r="I1805" s="109">
        <v>0</v>
      </c>
      <c r="J1805" s="109">
        <f t="shared" si="28"/>
        <v>7754.57</v>
      </c>
    </row>
    <row r="1806" spans="1:10" s="102" customFormat="1" ht="18" customHeight="1" x14ac:dyDescent="0.2">
      <c r="A1806" s="106" t="s">
        <v>43</v>
      </c>
      <c r="B1806" s="106" t="s">
        <v>17</v>
      </c>
      <c r="C1806" s="107">
        <v>13699</v>
      </c>
      <c r="D1806" s="107">
        <v>42003</v>
      </c>
      <c r="E1806" s="107">
        <v>42013</v>
      </c>
      <c r="F1806" s="108">
        <v>42041</v>
      </c>
      <c r="G1806" s="109">
        <v>10250</v>
      </c>
      <c r="H1806" s="109">
        <v>10.82</v>
      </c>
      <c r="I1806" s="109">
        <v>0</v>
      </c>
      <c r="J1806" s="109">
        <f t="shared" si="28"/>
        <v>10260.82</v>
      </c>
    </row>
    <row r="1807" spans="1:10" s="102" customFormat="1" ht="18" customHeight="1" x14ac:dyDescent="0.2">
      <c r="A1807" s="106" t="s">
        <v>37</v>
      </c>
      <c r="B1807" s="106" t="s">
        <v>13</v>
      </c>
      <c r="C1807" s="107">
        <v>23720</v>
      </c>
      <c r="D1807" s="107">
        <v>42898</v>
      </c>
      <c r="E1807" s="107">
        <v>42912</v>
      </c>
      <c r="F1807" s="108">
        <v>42919</v>
      </c>
      <c r="G1807" s="109">
        <v>20000</v>
      </c>
      <c r="H1807" s="109">
        <v>11.5</v>
      </c>
      <c r="I1807" s="109">
        <v>0</v>
      </c>
      <c r="J1807" s="109">
        <f t="shared" si="28"/>
        <v>20011.5</v>
      </c>
    </row>
    <row r="1808" spans="1:10" s="102" customFormat="1" ht="18" customHeight="1" x14ac:dyDescent="0.2">
      <c r="A1808" s="106" t="s">
        <v>43</v>
      </c>
      <c r="B1808" s="106" t="s">
        <v>13</v>
      </c>
      <c r="C1808" s="107">
        <v>14728</v>
      </c>
      <c r="D1808" s="107">
        <v>42535</v>
      </c>
      <c r="E1808" s="107">
        <v>42587</v>
      </c>
      <c r="F1808" s="108">
        <v>42614</v>
      </c>
      <c r="G1808" s="109">
        <v>26500</v>
      </c>
      <c r="H1808" s="109">
        <v>57.36</v>
      </c>
      <c r="I1808" s="109">
        <v>0</v>
      </c>
      <c r="J1808" s="109">
        <f t="shared" si="28"/>
        <v>26557.360000000001</v>
      </c>
    </row>
    <row r="1809" spans="1:10" s="102" customFormat="1" ht="18" customHeight="1" x14ac:dyDescent="0.2">
      <c r="A1809" s="106" t="s">
        <v>43</v>
      </c>
      <c r="B1809" s="106" t="s">
        <v>13</v>
      </c>
      <c r="C1809" s="107">
        <v>20003</v>
      </c>
      <c r="D1809" s="107">
        <v>42455</v>
      </c>
      <c r="E1809" s="107">
        <v>42459</v>
      </c>
      <c r="F1809" s="108">
        <v>42481</v>
      </c>
      <c r="G1809" s="109">
        <v>90000</v>
      </c>
      <c r="H1809" s="109">
        <v>64.11</v>
      </c>
      <c r="I1809" s="109">
        <v>0</v>
      </c>
      <c r="J1809" s="109">
        <f t="shared" si="28"/>
        <v>90064.11</v>
      </c>
    </row>
    <row r="1810" spans="1:10" s="102" customFormat="1" ht="18" customHeight="1" x14ac:dyDescent="0.2">
      <c r="A1810" s="106" t="s">
        <v>43</v>
      </c>
      <c r="B1810" s="106" t="s">
        <v>13</v>
      </c>
      <c r="C1810" s="107">
        <v>10907</v>
      </c>
      <c r="D1810" s="107">
        <v>43293</v>
      </c>
      <c r="E1810" s="107">
        <v>43305</v>
      </c>
      <c r="F1810" s="108">
        <v>43318</v>
      </c>
      <c r="G1810" s="109">
        <v>12000</v>
      </c>
      <c r="H1810" s="109">
        <v>8.2200000000000006</v>
      </c>
      <c r="I1810" s="109">
        <v>0</v>
      </c>
      <c r="J1810" s="109">
        <f t="shared" si="28"/>
        <v>12008.22</v>
      </c>
    </row>
    <row r="1811" spans="1:10" s="102" customFormat="1" ht="18" customHeight="1" x14ac:dyDescent="0.2">
      <c r="A1811" s="106" t="s">
        <v>43</v>
      </c>
      <c r="B1811" s="106" t="s">
        <v>13</v>
      </c>
      <c r="C1811" s="107">
        <v>10800</v>
      </c>
      <c r="D1811" s="107">
        <v>42694</v>
      </c>
      <c r="E1811" s="107">
        <v>42697</v>
      </c>
      <c r="F1811" s="108">
        <v>42727</v>
      </c>
      <c r="G1811" s="109">
        <v>4250</v>
      </c>
      <c r="H1811" s="109">
        <v>3.84</v>
      </c>
      <c r="I1811" s="109">
        <v>0</v>
      </c>
      <c r="J1811" s="109">
        <f t="shared" si="28"/>
        <v>4253.84</v>
      </c>
    </row>
    <row r="1812" spans="1:10" s="102" customFormat="1" ht="18" customHeight="1" x14ac:dyDescent="0.2">
      <c r="A1812" s="106" t="s">
        <v>31</v>
      </c>
      <c r="B1812" s="106" t="s">
        <v>13</v>
      </c>
      <c r="C1812" s="107">
        <v>21517</v>
      </c>
      <c r="D1812" s="107">
        <v>42980</v>
      </c>
      <c r="E1812" s="107">
        <v>42984</v>
      </c>
      <c r="F1812" s="108">
        <v>42996</v>
      </c>
      <c r="G1812" s="109">
        <v>98000</v>
      </c>
      <c r="H1812" s="109">
        <v>42.96</v>
      </c>
      <c r="I1812" s="109">
        <v>0</v>
      </c>
      <c r="J1812" s="109">
        <f t="shared" si="28"/>
        <v>98042.96</v>
      </c>
    </row>
    <row r="1813" spans="1:10" s="102" customFormat="1" ht="18" customHeight="1" x14ac:dyDescent="0.2">
      <c r="A1813" s="106" t="s">
        <v>34</v>
      </c>
      <c r="B1813" s="106" t="s">
        <v>13</v>
      </c>
      <c r="C1813" s="107">
        <v>21517</v>
      </c>
      <c r="D1813" s="107">
        <v>42980</v>
      </c>
      <c r="E1813" s="107">
        <v>42984</v>
      </c>
      <c r="F1813" s="108">
        <v>42996</v>
      </c>
      <c r="G1813" s="109">
        <v>98000</v>
      </c>
      <c r="H1813" s="109">
        <v>42.96</v>
      </c>
      <c r="I1813" s="109">
        <v>0</v>
      </c>
      <c r="J1813" s="109">
        <f t="shared" si="28"/>
        <v>98042.96</v>
      </c>
    </row>
    <row r="1814" spans="1:10" s="102" customFormat="1" ht="18" customHeight="1" x14ac:dyDescent="0.2">
      <c r="A1814" s="106" t="s">
        <v>43</v>
      </c>
      <c r="B1814" s="106" t="s">
        <v>17</v>
      </c>
      <c r="C1814" s="107">
        <v>12270</v>
      </c>
      <c r="D1814" s="107">
        <v>42441</v>
      </c>
      <c r="E1814" s="107">
        <v>42472</v>
      </c>
      <c r="F1814" s="108">
        <v>42486</v>
      </c>
      <c r="G1814" s="109">
        <v>8500</v>
      </c>
      <c r="H1814" s="109">
        <v>10.48</v>
      </c>
      <c r="I1814" s="109">
        <v>0</v>
      </c>
      <c r="J1814" s="109">
        <f t="shared" si="28"/>
        <v>8510.48</v>
      </c>
    </row>
    <row r="1815" spans="1:10" s="102" customFormat="1" ht="18" customHeight="1" x14ac:dyDescent="0.2">
      <c r="A1815" s="106" t="s">
        <v>43</v>
      </c>
      <c r="B1815" s="106" t="s">
        <v>13</v>
      </c>
      <c r="C1815" s="107">
        <v>11437</v>
      </c>
      <c r="D1815" s="107">
        <v>42351</v>
      </c>
      <c r="E1815" s="107">
        <v>42382</v>
      </c>
      <c r="F1815" s="108">
        <v>42391</v>
      </c>
      <c r="G1815" s="109">
        <v>5500</v>
      </c>
      <c r="H1815" s="109">
        <v>6.11</v>
      </c>
      <c r="I1815" s="109">
        <v>0</v>
      </c>
      <c r="J1815" s="109">
        <f t="shared" si="28"/>
        <v>5506.11</v>
      </c>
    </row>
    <row r="1816" spans="1:10" s="102" customFormat="1" ht="18" customHeight="1" x14ac:dyDescent="0.2">
      <c r="A1816" s="106" t="s">
        <v>43</v>
      </c>
      <c r="B1816" s="106" t="s">
        <v>13</v>
      </c>
      <c r="C1816" s="107">
        <v>18074</v>
      </c>
      <c r="D1816" s="107">
        <v>43073</v>
      </c>
      <c r="E1816" s="107">
        <v>43088</v>
      </c>
      <c r="F1816" s="108">
        <v>43102</v>
      </c>
      <c r="G1816" s="109">
        <v>14750</v>
      </c>
      <c r="H1816" s="109">
        <v>11.72</v>
      </c>
      <c r="I1816" s="109">
        <v>0</v>
      </c>
      <c r="J1816" s="109">
        <f t="shared" si="28"/>
        <v>14761.72</v>
      </c>
    </row>
    <row r="1817" spans="1:10" s="102" customFormat="1" ht="18" customHeight="1" x14ac:dyDescent="0.2">
      <c r="A1817" s="106" t="s">
        <v>43</v>
      </c>
      <c r="B1817" s="106" t="s">
        <v>13</v>
      </c>
      <c r="C1817" s="107">
        <v>12680</v>
      </c>
      <c r="D1817" s="107">
        <v>42388</v>
      </c>
      <c r="E1817" s="107">
        <v>42397</v>
      </c>
      <c r="F1817" s="108">
        <v>42409</v>
      </c>
      <c r="G1817" s="109">
        <v>11500</v>
      </c>
      <c r="H1817" s="109">
        <v>6.71</v>
      </c>
      <c r="I1817" s="109">
        <v>0</v>
      </c>
      <c r="J1817" s="109">
        <f t="shared" si="28"/>
        <v>11506.71</v>
      </c>
    </row>
    <row r="1818" spans="1:10" s="102" customFormat="1" ht="18" customHeight="1" x14ac:dyDescent="0.2">
      <c r="A1818" s="106" t="s">
        <v>43</v>
      </c>
      <c r="B1818" s="106" t="s">
        <v>17</v>
      </c>
      <c r="C1818" s="107">
        <v>7146</v>
      </c>
      <c r="D1818" s="107">
        <v>42505</v>
      </c>
      <c r="E1818" s="107">
        <v>42509</v>
      </c>
      <c r="F1818" s="108">
        <v>42536</v>
      </c>
      <c r="G1818" s="109">
        <v>4250</v>
      </c>
      <c r="H1818" s="109">
        <v>3.6</v>
      </c>
      <c r="I1818" s="109">
        <v>0</v>
      </c>
      <c r="J1818" s="109">
        <f t="shared" si="28"/>
        <v>4253.6000000000004</v>
      </c>
    </row>
    <row r="1819" spans="1:10" s="102" customFormat="1" ht="18" customHeight="1" x14ac:dyDescent="0.2">
      <c r="A1819" s="106" t="s">
        <v>43</v>
      </c>
      <c r="B1819" s="106" t="s">
        <v>17</v>
      </c>
      <c r="C1819" s="107">
        <v>20408</v>
      </c>
      <c r="D1819" s="107">
        <v>43212</v>
      </c>
      <c r="E1819" s="107">
        <v>43223</v>
      </c>
      <c r="F1819" s="108">
        <v>43259</v>
      </c>
      <c r="G1819" s="109">
        <v>26000</v>
      </c>
      <c r="H1819" s="109">
        <v>27.24</v>
      </c>
      <c r="I1819" s="109">
        <v>0</v>
      </c>
      <c r="J1819" s="109">
        <f t="shared" si="28"/>
        <v>26027.24</v>
      </c>
    </row>
    <row r="1820" spans="1:10" s="102" customFormat="1" ht="18" customHeight="1" x14ac:dyDescent="0.2">
      <c r="A1820" s="106" t="s">
        <v>43</v>
      </c>
      <c r="B1820" s="106" t="s">
        <v>17</v>
      </c>
      <c r="C1820" s="107">
        <v>18112</v>
      </c>
      <c r="D1820" s="107">
        <v>43212</v>
      </c>
      <c r="E1820" s="107">
        <v>43227</v>
      </c>
      <c r="F1820" s="108">
        <v>43258</v>
      </c>
      <c r="G1820" s="109">
        <v>6500</v>
      </c>
      <c r="H1820" s="109">
        <v>8.1999999999999993</v>
      </c>
      <c r="I1820" s="109">
        <v>0</v>
      </c>
      <c r="J1820" s="109">
        <f t="shared" si="28"/>
        <v>6508.2</v>
      </c>
    </row>
    <row r="1821" spans="1:10" s="102" customFormat="1" ht="18" customHeight="1" x14ac:dyDescent="0.2">
      <c r="A1821" s="106" t="s">
        <v>43</v>
      </c>
      <c r="B1821" s="106" t="s">
        <v>17</v>
      </c>
      <c r="C1821" s="107">
        <v>8456</v>
      </c>
      <c r="D1821" s="107">
        <v>43018</v>
      </c>
      <c r="E1821" s="107">
        <v>43035</v>
      </c>
      <c r="F1821" s="108">
        <v>43069</v>
      </c>
      <c r="G1821" s="109">
        <v>8000</v>
      </c>
      <c r="H1821" s="109">
        <v>11.11</v>
      </c>
      <c r="I1821" s="109">
        <v>0</v>
      </c>
      <c r="J1821" s="109">
        <f t="shared" si="28"/>
        <v>8011.11</v>
      </c>
    </row>
    <row r="1822" spans="1:10" s="102" customFormat="1" ht="18" customHeight="1" x14ac:dyDescent="0.2">
      <c r="A1822" s="106" t="s">
        <v>43</v>
      </c>
      <c r="B1822" s="106" t="s">
        <v>13</v>
      </c>
      <c r="C1822" s="107">
        <v>7377</v>
      </c>
      <c r="D1822" s="107">
        <v>42071</v>
      </c>
      <c r="E1822" s="107">
        <v>42087</v>
      </c>
      <c r="F1822" s="108">
        <v>42115</v>
      </c>
      <c r="G1822" s="109">
        <v>5750</v>
      </c>
      <c r="H1822" s="109">
        <v>7.03</v>
      </c>
      <c r="I1822" s="109">
        <v>0</v>
      </c>
      <c r="J1822" s="109">
        <f t="shared" si="28"/>
        <v>5757.03</v>
      </c>
    </row>
    <row r="1823" spans="1:10" s="102" customFormat="1" ht="18" customHeight="1" x14ac:dyDescent="0.2">
      <c r="A1823" s="106" t="s">
        <v>43</v>
      </c>
      <c r="B1823" s="106" t="s">
        <v>17</v>
      </c>
      <c r="C1823" s="107">
        <v>7712</v>
      </c>
      <c r="D1823" s="107">
        <v>42762</v>
      </c>
      <c r="E1823" s="107">
        <v>42774</v>
      </c>
      <c r="F1823" s="108">
        <v>42789</v>
      </c>
      <c r="G1823" s="109">
        <v>6750</v>
      </c>
      <c r="H1823" s="109">
        <v>4.99</v>
      </c>
      <c r="I1823" s="109">
        <v>0</v>
      </c>
      <c r="J1823" s="109">
        <f t="shared" si="28"/>
        <v>6754.99</v>
      </c>
    </row>
    <row r="1824" spans="1:10" s="102" customFormat="1" ht="18" customHeight="1" x14ac:dyDescent="0.2">
      <c r="A1824" s="106" t="s">
        <v>31</v>
      </c>
      <c r="B1824" s="106" t="s">
        <v>13</v>
      </c>
      <c r="C1824" s="107">
        <v>23423</v>
      </c>
      <c r="D1824" s="107">
        <v>43310</v>
      </c>
      <c r="E1824" s="107">
        <v>43311</v>
      </c>
      <c r="F1824" s="108">
        <v>43354</v>
      </c>
      <c r="G1824" s="109">
        <v>55000</v>
      </c>
      <c r="H1824" s="109">
        <v>66.3</v>
      </c>
      <c r="I1824" s="109">
        <v>0</v>
      </c>
      <c r="J1824" s="109">
        <f t="shared" si="28"/>
        <v>55066.3</v>
      </c>
    </row>
    <row r="1825" spans="1:10" s="102" customFormat="1" ht="18" customHeight="1" x14ac:dyDescent="0.2">
      <c r="A1825" s="106" t="s">
        <v>33</v>
      </c>
      <c r="B1825" s="106" t="s">
        <v>13</v>
      </c>
      <c r="C1825" s="107">
        <v>23423</v>
      </c>
      <c r="D1825" s="107">
        <v>43310</v>
      </c>
      <c r="E1825" s="107">
        <v>43311</v>
      </c>
      <c r="F1825" s="108">
        <v>43354</v>
      </c>
      <c r="G1825" s="109">
        <v>55000</v>
      </c>
      <c r="H1825" s="109">
        <v>66.3</v>
      </c>
      <c r="I1825" s="109">
        <v>0</v>
      </c>
      <c r="J1825" s="109">
        <f t="shared" si="28"/>
        <v>55066.3</v>
      </c>
    </row>
    <row r="1826" spans="1:10" s="102" customFormat="1" ht="18" customHeight="1" x14ac:dyDescent="0.2">
      <c r="A1826" s="106" t="s">
        <v>34</v>
      </c>
      <c r="B1826" s="106" t="s">
        <v>13</v>
      </c>
      <c r="C1826" s="107">
        <v>23423</v>
      </c>
      <c r="D1826" s="107">
        <v>43310</v>
      </c>
      <c r="E1826" s="107">
        <v>43311</v>
      </c>
      <c r="F1826" s="108">
        <v>43354</v>
      </c>
      <c r="G1826" s="109">
        <v>165000</v>
      </c>
      <c r="H1826" s="109">
        <v>198.9</v>
      </c>
      <c r="I1826" s="109">
        <v>0</v>
      </c>
      <c r="J1826" s="109">
        <f t="shared" si="28"/>
        <v>165198.9</v>
      </c>
    </row>
    <row r="1827" spans="1:10" s="102" customFormat="1" ht="18" customHeight="1" x14ac:dyDescent="0.2">
      <c r="A1827" s="106" t="s">
        <v>43</v>
      </c>
      <c r="B1827" s="106" t="s">
        <v>13</v>
      </c>
      <c r="C1827" s="107">
        <v>11526</v>
      </c>
      <c r="D1827" s="107">
        <v>42050</v>
      </c>
      <c r="E1827" s="107">
        <v>42055</v>
      </c>
      <c r="F1827" s="108">
        <v>42073</v>
      </c>
      <c r="G1827" s="109">
        <v>16000</v>
      </c>
      <c r="H1827" s="109">
        <v>10.220000000000001</v>
      </c>
      <c r="I1827" s="109">
        <v>0</v>
      </c>
      <c r="J1827" s="109">
        <f t="shared" si="28"/>
        <v>16010.22</v>
      </c>
    </row>
    <row r="1828" spans="1:10" s="102" customFormat="1" ht="18" customHeight="1" x14ac:dyDescent="0.2">
      <c r="A1828" s="106" t="s">
        <v>43</v>
      </c>
      <c r="B1828" s="106" t="s">
        <v>17</v>
      </c>
      <c r="C1828" s="107">
        <v>15293</v>
      </c>
      <c r="D1828" s="107">
        <v>42401</v>
      </c>
      <c r="E1828" s="107">
        <v>42409</v>
      </c>
      <c r="F1828" s="108">
        <v>42430</v>
      </c>
      <c r="G1828" s="109">
        <v>12250</v>
      </c>
      <c r="H1828" s="109">
        <v>9.86</v>
      </c>
      <c r="I1828" s="109">
        <v>0</v>
      </c>
      <c r="J1828" s="109">
        <f t="shared" si="28"/>
        <v>12259.86</v>
      </c>
    </row>
    <row r="1829" spans="1:10" s="102" customFormat="1" ht="18" customHeight="1" x14ac:dyDescent="0.2">
      <c r="A1829" s="106" t="s">
        <v>31</v>
      </c>
      <c r="B1829" s="106" t="s">
        <v>17</v>
      </c>
      <c r="C1829" s="107">
        <v>27352</v>
      </c>
      <c r="D1829" s="107">
        <v>42443</v>
      </c>
      <c r="E1829" s="107">
        <v>42453</v>
      </c>
      <c r="F1829" s="108">
        <v>42496</v>
      </c>
      <c r="G1829" s="109">
        <v>66000</v>
      </c>
      <c r="H1829" s="109">
        <v>95.84</v>
      </c>
      <c r="I1829" s="109">
        <v>0</v>
      </c>
      <c r="J1829" s="109">
        <f t="shared" si="28"/>
        <v>66095.839999999997</v>
      </c>
    </row>
    <row r="1830" spans="1:10" s="102" customFormat="1" ht="18" customHeight="1" x14ac:dyDescent="0.2">
      <c r="A1830" s="106" t="s">
        <v>43</v>
      </c>
      <c r="B1830" s="106" t="s">
        <v>17</v>
      </c>
      <c r="C1830" s="107">
        <v>11577</v>
      </c>
      <c r="D1830" s="107">
        <v>42485</v>
      </c>
      <c r="E1830" s="107">
        <v>42507</v>
      </c>
      <c r="F1830" s="108">
        <v>42535</v>
      </c>
      <c r="G1830" s="109">
        <v>6750</v>
      </c>
      <c r="H1830" s="109">
        <v>9.25</v>
      </c>
      <c r="I1830" s="109">
        <v>0</v>
      </c>
      <c r="J1830" s="109">
        <f t="shared" si="28"/>
        <v>6759.25</v>
      </c>
    </row>
    <row r="1831" spans="1:10" s="102" customFormat="1" ht="18" customHeight="1" x14ac:dyDescent="0.2">
      <c r="A1831" s="106" t="s">
        <v>43</v>
      </c>
      <c r="B1831" s="106" t="s">
        <v>13</v>
      </c>
      <c r="C1831" s="107">
        <v>18419</v>
      </c>
      <c r="D1831" s="107">
        <v>42644</v>
      </c>
      <c r="E1831" s="107">
        <v>42655</v>
      </c>
      <c r="F1831" s="108">
        <v>42676</v>
      </c>
      <c r="G1831" s="109">
        <v>33500</v>
      </c>
      <c r="H1831" s="109">
        <v>29.37</v>
      </c>
      <c r="I1831" s="109">
        <v>0</v>
      </c>
      <c r="J1831" s="109">
        <f t="shared" si="28"/>
        <v>33529.370000000003</v>
      </c>
    </row>
    <row r="1832" spans="1:10" s="102" customFormat="1" ht="18" customHeight="1" x14ac:dyDescent="0.2">
      <c r="A1832" s="106" t="s">
        <v>43</v>
      </c>
      <c r="B1832" s="106" t="s">
        <v>17</v>
      </c>
      <c r="C1832" s="107">
        <v>12855</v>
      </c>
      <c r="D1832" s="107">
        <v>42206</v>
      </c>
      <c r="E1832" s="107">
        <v>42228</v>
      </c>
      <c r="F1832" s="108">
        <v>42283</v>
      </c>
      <c r="G1832" s="109">
        <v>4750</v>
      </c>
      <c r="H1832" s="109">
        <v>10.15</v>
      </c>
      <c r="I1832" s="109">
        <v>0</v>
      </c>
      <c r="J1832" s="109">
        <f t="shared" si="28"/>
        <v>4760.1499999999996</v>
      </c>
    </row>
    <row r="1833" spans="1:10" s="102" customFormat="1" ht="18" customHeight="1" x14ac:dyDescent="0.2">
      <c r="A1833" s="106" t="s">
        <v>31</v>
      </c>
      <c r="B1833" s="106" t="s">
        <v>17</v>
      </c>
      <c r="C1833" s="107">
        <v>23966</v>
      </c>
      <c r="D1833" s="107">
        <v>42876</v>
      </c>
      <c r="E1833" s="107">
        <v>42891</v>
      </c>
      <c r="F1833" s="108">
        <v>42905</v>
      </c>
      <c r="G1833" s="109">
        <v>16000</v>
      </c>
      <c r="H1833" s="109">
        <v>12.71</v>
      </c>
      <c r="I1833" s="109">
        <v>0</v>
      </c>
      <c r="J1833" s="109">
        <f t="shared" si="28"/>
        <v>16012.71</v>
      </c>
    </row>
    <row r="1834" spans="1:10" s="102" customFormat="1" ht="18" customHeight="1" x14ac:dyDescent="0.2">
      <c r="A1834" s="106" t="s">
        <v>43</v>
      </c>
      <c r="B1834" s="106" t="s">
        <v>13</v>
      </c>
      <c r="C1834" s="107">
        <v>17479</v>
      </c>
      <c r="D1834" s="107">
        <v>42906</v>
      </c>
      <c r="E1834" s="107">
        <v>42909</v>
      </c>
      <c r="F1834" s="108">
        <v>42921</v>
      </c>
      <c r="G1834" s="109">
        <v>17750</v>
      </c>
      <c r="H1834" s="109">
        <v>7.29</v>
      </c>
      <c r="I1834" s="109">
        <v>0</v>
      </c>
      <c r="J1834" s="109">
        <f t="shared" si="28"/>
        <v>17757.29</v>
      </c>
    </row>
    <row r="1835" spans="1:10" s="102" customFormat="1" ht="18" customHeight="1" x14ac:dyDescent="0.2">
      <c r="A1835" s="106" t="s">
        <v>43</v>
      </c>
      <c r="B1835" s="106" t="s">
        <v>17</v>
      </c>
      <c r="C1835" s="107">
        <v>9440</v>
      </c>
      <c r="D1835" s="107">
        <v>42124</v>
      </c>
      <c r="E1835" s="107">
        <v>42129</v>
      </c>
      <c r="F1835" s="108">
        <v>42146</v>
      </c>
      <c r="G1835" s="109">
        <v>2500</v>
      </c>
      <c r="H1835" s="109">
        <v>1.53</v>
      </c>
      <c r="I1835" s="109">
        <v>0</v>
      </c>
      <c r="J1835" s="109">
        <f t="shared" si="28"/>
        <v>2501.5300000000002</v>
      </c>
    </row>
    <row r="1836" spans="1:10" s="102" customFormat="1" ht="18" customHeight="1" x14ac:dyDescent="0.2">
      <c r="A1836" s="106" t="s">
        <v>43</v>
      </c>
      <c r="B1836" s="106" t="s">
        <v>17</v>
      </c>
      <c r="C1836" s="107">
        <v>9440</v>
      </c>
      <c r="D1836" s="107">
        <v>42119</v>
      </c>
      <c r="E1836" s="107">
        <v>42124</v>
      </c>
      <c r="F1836" s="108">
        <v>42191</v>
      </c>
      <c r="G1836" s="109">
        <v>4500</v>
      </c>
      <c r="H1836" s="109">
        <v>9</v>
      </c>
      <c r="I1836" s="109">
        <v>0</v>
      </c>
      <c r="J1836" s="109">
        <f t="shared" si="28"/>
        <v>4509</v>
      </c>
    </row>
    <row r="1837" spans="1:10" s="102" customFormat="1" ht="18" customHeight="1" x14ac:dyDescent="0.2">
      <c r="A1837" s="106" t="s">
        <v>43</v>
      </c>
      <c r="B1837" s="106" t="s">
        <v>17</v>
      </c>
      <c r="C1837" s="107">
        <v>13565</v>
      </c>
      <c r="D1837" s="107">
        <v>42583</v>
      </c>
      <c r="E1837" s="107">
        <v>42627</v>
      </c>
      <c r="F1837" s="108">
        <v>42691</v>
      </c>
      <c r="G1837" s="109">
        <v>9750</v>
      </c>
      <c r="H1837" s="109">
        <v>28.85</v>
      </c>
      <c r="I1837" s="109">
        <v>0</v>
      </c>
      <c r="J1837" s="109">
        <f t="shared" si="28"/>
        <v>9778.85</v>
      </c>
    </row>
    <row r="1838" spans="1:10" s="102" customFormat="1" ht="18" customHeight="1" x14ac:dyDescent="0.2">
      <c r="A1838" s="106" t="s">
        <v>43</v>
      </c>
      <c r="B1838" s="106" t="s">
        <v>13</v>
      </c>
      <c r="C1838" s="107">
        <v>10792</v>
      </c>
      <c r="D1838" s="107">
        <v>43353</v>
      </c>
      <c r="E1838" s="107">
        <v>43362</v>
      </c>
      <c r="F1838" s="108">
        <v>43383</v>
      </c>
      <c r="G1838" s="109">
        <v>8500</v>
      </c>
      <c r="H1838" s="109">
        <v>6.06</v>
      </c>
      <c r="I1838" s="109">
        <v>0</v>
      </c>
      <c r="J1838" s="109">
        <f t="shared" si="28"/>
        <v>8506.06</v>
      </c>
    </row>
    <row r="1839" spans="1:10" s="102" customFormat="1" ht="18" customHeight="1" x14ac:dyDescent="0.2">
      <c r="A1839" s="106" t="s">
        <v>43</v>
      </c>
      <c r="B1839" s="106" t="s">
        <v>17</v>
      </c>
      <c r="C1839" s="107">
        <v>13747</v>
      </c>
      <c r="D1839" s="107">
        <v>42264</v>
      </c>
      <c r="E1839" s="107">
        <v>42271</v>
      </c>
      <c r="F1839" s="108">
        <v>42285</v>
      </c>
      <c r="G1839" s="109">
        <v>16500</v>
      </c>
      <c r="H1839" s="109">
        <v>9.6300000000000008</v>
      </c>
      <c r="I1839" s="109">
        <v>0</v>
      </c>
      <c r="J1839" s="109">
        <f t="shared" si="28"/>
        <v>16509.63</v>
      </c>
    </row>
    <row r="1840" spans="1:10" s="102" customFormat="1" ht="18" customHeight="1" x14ac:dyDescent="0.2">
      <c r="A1840" s="106" t="s">
        <v>43</v>
      </c>
      <c r="B1840" s="106" t="s">
        <v>13</v>
      </c>
      <c r="C1840" s="107">
        <v>16993</v>
      </c>
      <c r="D1840" s="107">
        <v>42950</v>
      </c>
      <c r="E1840" s="107">
        <v>42956</v>
      </c>
      <c r="F1840" s="108">
        <v>42961</v>
      </c>
      <c r="G1840" s="109">
        <v>11500</v>
      </c>
      <c r="H1840" s="109">
        <v>3.47</v>
      </c>
      <c r="I1840" s="109">
        <v>0</v>
      </c>
      <c r="J1840" s="109">
        <f t="shared" si="28"/>
        <v>11503.47</v>
      </c>
    </row>
    <row r="1841" spans="1:10" s="102" customFormat="1" ht="18" customHeight="1" x14ac:dyDescent="0.2">
      <c r="A1841" s="106" t="s">
        <v>43</v>
      </c>
      <c r="B1841" s="106" t="s">
        <v>13</v>
      </c>
      <c r="C1841" s="107">
        <v>13410</v>
      </c>
      <c r="D1841" s="107">
        <v>42436</v>
      </c>
      <c r="E1841" s="107">
        <v>42439</v>
      </c>
      <c r="F1841" s="108">
        <v>42458</v>
      </c>
      <c r="G1841" s="109">
        <v>6750</v>
      </c>
      <c r="H1841" s="109">
        <v>4.07</v>
      </c>
      <c r="I1841" s="109">
        <v>0</v>
      </c>
      <c r="J1841" s="109">
        <f t="shared" si="28"/>
        <v>6754.07</v>
      </c>
    </row>
    <row r="1842" spans="1:10" s="102" customFormat="1" ht="18" customHeight="1" x14ac:dyDescent="0.2">
      <c r="A1842" s="106" t="s">
        <v>43</v>
      </c>
      <c r="B1842" s="106" t="s">
        <v>13</v>
      </c>
      <c r="C1842" s="107">
        <v>18028</v>
      </c>
      <c r="D1842" s="107">
        <v>41803</v>
      </c>
      <c r="E1842" s="107">
        <v>41827</v>
      </c>
      <c r="F1842" s="108">
        <v>41981</v>
      </c>
      <c r="G1842" s="109">
        <v>28500</v>
      </c>
      <c r="H1842" s="109">
        <v>140.91999999999999</v>
      </c>
      <c r="I1842" s="109">
        <v>0</v>
      </c>
      <c r="J1842" s="109">
        <f t="shared" si="28"/>
        <v>28640.92</v>
      </c>
    </row>
    <row r="1843" spans="1:10" s="102" customFormat="1" ht="18" customHeight="1" x14ac:dyDescent="0.2">
      <c r="A1843" s="106" t="s">
        <v>43</v>
      </c>
      <c r="B1843" s="106" t="s">
        <v>13</v>
      </c>
      <c r="C1843" s="107">
        <v>9837</v>
      </c>
      <c r="D1843" s="107">
        <v>43465</v>
      </c>
      <c r="E1843" s="107">
        <v>43465</v>
      </c>
      <c r="F1843" s="108">
        <v>43487</v>
      </c>
      <c r="G1843" s="109">
        <v>7750</v>
      </c>
      <c r="H1843" s="109">
        <v>4.67</v>
      </c>
      <c r="I1843" s="109">
        <v>0</v>
      </c>
      <c r="J1843" s="109">
        <f t="shared" si="28"/>
        <v>7754.67</v>
      </c>
    </row>
    <row r="1844" spans="1:10" s="102" customFormat="1" ht="18" customHeight="1" x14ac:dyDescent="0.2">
      <c r="A1844" s="106" t="s">
        <v>43</v>
      </c>
      <c r="B1844" s="106" t="s">
        <v>17</v>
      </c>
      <c r="C1844" s="107">
        <v>4341</v>
      </c>
      <c r="D1844" s="107">
        <v>41657</v>
      </c>
      <c r="E1844" s="107">
        <v>41668</v>
      </c>
      <c r="F1844" s="108">
        <v>41717</v>
      </c>
      <c r="G1844" s="109">
        <v>3250</v>
      </c>
      <c r="H1844" s="109">
        <v>5.4</v>
      </c>
      <c r="I1844" s="109">
        <v>0</v>
      </c>
      <c r="J1844" s="109">
        <f t="shared" si="28"/>
        <v>3255.4</v>
      </c>
    </row>
    <row r="1845" spans="1:10" s="102" customFormat="1" ht="18" customHeight="1" x14ac:dyDescent="0.2">
      <c r="A1845" s="106" t="s">
        <v>31</v>
      </c>
      <c r="B1845" s="106" t="s">
        <v>17</v>
      </c>
      <c r="C1845" s="107">
        <v>20639</v>
      </c>
      <c r="D1845" s="107">
        <v>42234</v>
      </c>
      <c r="E1845" s="107">
        <v>42289</v>
      </c>
      <c r="F1845" s="108">
        <v>42312</v>
      </c>
      <c r="G1845" s="109">
        <v>26000</v>
      </c>
      <c r="H1845" s="109">
        <v>56.33</v>
      </c>
      <c r="I1845" s="109">
        <v>0</v>
      </c>
      <c r="J1845" s="109">
        <f t="shared" si="28"/>
        <v>26056.33</v>
      </c>
    </row>
    <row r="1846" spans="1:10" s="102" customFormat="1" ht="18" customHeight="1" x14ac:dyDescent="0.2">
      <c r="A1846" s="106" t="s">
        <v>43</v>
      </c>
      <c r="B1846" s="106" t="s">
        <v>17</v>
      </c>
      <c r="C1846" s="107">
        <v>15656</v>
      </c>
      <c r="D1846" s="107">
        <v>42774</v>
      </c>
      <c r="E1846" s="107">
        <v>42779</v>
      </c>
      <c r="F1846" s="108">
        <v>42795</v>
      </c>
      <c r="G1846" s="109">
        <v>17500</v>
      </c>
      <c r="H1846" s="109">
        <v>10.06</v>
      </c>
      <c r="I1846" s="109">
        <v>0</v>
      </c>
      <c r="J1846" s="109">
        <f t="shared" si="28"/>
        <v>17510.060000000001</v>
      </c>
    </row>
    <row r="1847" spans="1:10" s="102" customFormat="1" ht="18" customHeight="1" x14ac:dyDescent="0.2">
      <c r="A1847" s="106" t="s">
        <v>43</v>
      </c>
      <c r="B1847" s="106" t="s">
        <v>13</v>
      </c>
      <c r="C1847" s="107">
        <v>9050</v>
      </c>
      <c r="D1847" s="107">
        <v>43286</v>
      </c>
      <c r="E1847" s="107">
        <v>43299</v>
      </c>
      <c r="F1847" s="108">
        <v>43306</v>
      </c>
      <c r="G1847" s="109">
        <v>3500</v>
      </c>
      <c r="H1847" s="109">
        <v>1.92</v>
      </c>
      <c r="I1847" s="109">
        <v>0</v>
      </c>
      <c r="J1847" s="109">
        <f t="shared" si="28"/>
        <v>3501.92</v>
      </c>
    </row>
    <row r="1848" spans="1:10" s="102" customFormat="1" ht="18" customHeight="1" x14ac:dyDescent="0.2">
      <c r="A1848" s="106" t="s">
        <v>43</v>
      </c>
      <c r="B1848" s="106" t="s">
        <v>13</v>
      </c>
      <c r="C1848" s="107">
        <v>11448</v>
      </c>
      <c r="D1848" s="107">
        <v>43278</v>
      </c>
      <c r="E1848" s="107">
        <v>43284</v>
      </c>
      <c r="F1848" s="108">
        <v>43293</v>
      </c>
      <c r="G1848" s="109">
        <v>12000</v>
      </c>
      <c r="H1848" s="109">
        <v>4.93</v>
      </c>
      <c r="I1848" s="109">
        <v>0</v>
      </c>
      <c r="J1848" s="109">
        <f t="shared" si="28"/>
        <v>12004.93</v>
      </c>
    </row>
    <row r="1849" spans="1:10" s="102" customFormat="1" ht="18" customHeight="1" x14ac:dyDescent="0.2">
      <c r="A1849" s="106" t="s">
        <v>31</v>
      </c>
      <c r="B1849" s="106" t="s">
        <v>17</v>
      </c>
      <c r="C1849" s="107">
        <v>23610</v>
      </c>
      <c r="D1849" s="107">
        <v>42118</v>
      </c>
      <c r="E1849" s="107">
        <v>42123</v>
      </c>
      <c r="F1849" s="108">
        <v>42139</v>
      </c>
      <c r="G1849" s="109">
        <v>33000</v>
      </c>
      <c r="H1849" s="109">
        <v>19.25</v>
      </c>
      <c r="I1849" s="109">
        <v>0</v>
      </c>
      <c r="J1849" s="109">
        <f t="shared" si="28"/>
        <v>33019.25</v>
      </c>
    </row>
    <row r="1850" spans="1:10" s="102" customFormat="1" ht="18" customHeight="1" x14ac:dyDescent="0.2">
      <c r="A1850" s="106" t="s">
        <v>34</v>
      </c>
      <c r="B1850" s="106" t="s">
        <v>17</v>
      </c>
      <c r="C1850" s="107">
        <v>23610</v>
      </c>
      <c r="D1850" s="107">
        <v>42118</v>
      </c>
      <c r="E1850" s="107">
        <v>42123</v>
      </c>
      <c r="F1850" s="108">
        <v>42139</v>
      </c>
      <c r="G1850" s="109">
        <v>99000</v>
      </c>
      <c r="H1850" s="109">
        <v>57.75</v>
      </c>
      <c r="I1850" s="109">
        <v>0</v>
      </c>
      <c r="J1850" s="109">
        <f t="shared" si="28"/>
        <v>99057.75</v>
      </c>
    </row>
    <row r="1851" spans="1:10" s="102" customFormat="1" ht="18" customHeight="1" x14ac:dyDescent="0.2">
      <c r="A1851" s="106" t="s">
        <v>37</v>
      </c>
      <c r="B1851" s="106" t="s">
        <v>13</v>
      </c>
      <c r="C1851" s="107">
        <v>18902</v>
      </c>
      <c r="D1851" s="107">
        <v>42039</v>
      </c>
      <c r="E1851" s="107">
        <v>42068</v>
      </c>
      <c r="F1851" s="108">
        <v>42130</v>
      </c>
      <c r="G1851" s="109">
        <v>20000</v>
      </c>
      <c r="H1851" s="109">
        <f>9.44+9.44</f>
        <v>18.88</v>
      </c>
      <c r="I1851" s="109">
        <v>0</v>
      </c>
      <c r="J1851" s="109">
        <f t="shared" si="28"/>
        <v>20018.88</v>
      </c>
    </row>
    <row r="1852" spans="1:10" s="102" customFormat="1" ht="18" customHeight="1" x14ac:dyDescent="0.2">
      <c r="A1852" s="106" t="s">
        <v>43</v>
      </c>
      <c r="B1852" s="106" t="s">
        <v>13</v>
      </c>
      <c r="C1852" s="107">
        <v>11485</v>
      </c>
      <c r="D1852" s="107">
        <v>42081</v>
      </c>
      <c r="E1852" s="107">
        <v>42108</v>
      </c>
      <c r="F1852" s="108">
        <v>42213</v>
      </c>
      <c r="G1852" s="109">
        <v>7250</v>
      </c>
      <c r="H1852" s="109">
        <v>26.6</v>
      </c>
      <c r="I1852" s="109">
        <v>0</v>
      </c>
      <c r="J1852" s="109">
        <f t="shared" si="28"/>
        <v>7276.6</v>
      </c>
    </row>
    <row r="1853" spans="1:10" s="102" customFormat="1" ht="18" customHeight="1" x14ac:dyDescent="0.2">
      <c r="A1853" s="106" t="s">
        <v>43</v>
      </c>
      <c r="B1853" s="106" t="s">
        <v>13</v>
      </c>
      <c r="C1853" s="107">
        <v>12459</v>
      </c>
      <c r="D1853" s="107">
        <v>42747</v>
      </c>
      <c r="E1853" s="107">
        <v>42754</v>
      </c>
      <c r="F1853" s="108">
        <v>42768</v>
      </c>
      <c r="G1853" s="109">
        <v>7000</v>
      </c>
      <c r="H1853" s="109">
        <v>4.03</v>
      </c>
      <c r="I1853" s="109">
        <v>0</v>
      </c>
      <c r="J1853" s="109">
        <f t="shared" si="28"/>
        <v>7004.03</v>
      </c>
    </row>
    <row r="1854" spans="1:10" s="102" customFormat="1" ht="18" customHeight="1" x14ac:dyDescent="0.2">
      <c r="A1854" s="106" t="s">
        <v>37</v>
      </c>
      <c r="B1854" s="106" t="s">
        <v>13</v>
      </c>
      <c r="C1854" s="107">
        <v>21062</v>
      </c>
      <c r="D1854" s="107">
        <v>43340</v>
      </c>
      <c r="E1854" s="107">
        <v>43350</v>
      </c>
      <c r="F1854" s="108">
        <v>43350</v>
      </c>
      <c r="G1854" s="109">
        <v>10000</v>
      </c>
      <c r="H1854" s="109">
        <v>2.74</v>
      </c>
      <c r="I1854" s="109">
        <v>0</v>
      </c>
      <c r="J1854" s="109">
        <f t="shared" si="28"/>
        <v>10002.74</v>
      </c>
    </row>
    <row r="1855" spans="1:10" s="102" customFormat="1" ht="18" customHeight="1" x14ac:dyDescent="0.2">
      <c r="A1855" s="106" t="s">
        <v>31</v>
      </c>
      <c r="B1855" s="106" t="s">
        <v>13</v>
      </c>
      <c r="C1855" s="107">
        <v>29081</v>
      </c>
      <c r="D1855" s="107">
        <v>42869</v>
      </c>
      <c r="E1855" s="107">
        <v>42872</v>
      </c>
      <c r="F1855" s="108">
        <v>43130</v>
      </c>
      <c r="G1855" s="109">
        <v>55000</v>
      </c>
      <c r="H1855" s="109">
        <v>70.069999999999993</v>
      </c>
      <c r="I1855" s="109">
        <v>0</v>
      </c>
      <c r="J1855" s="109">
        <f t="shared" si="28"/>
        <v>55070.07</v>
      </c>
    </row>
    <row r="1856" spans="1:10" s="102" customFormat="1" ht="18" customHeight="1" x14ac:dyDescent="0.2">
      <c r="A1856" s="106" t="s">
        <v>43</v>
      </c>
      <c r="B1856" s="106" t="s">
        <v>13</v>
      </c>
      <c r="C1856" s="107">
        <v>17996</v>
      </c>
      <c r="D1856" s="107">
        <v>42775</v>
      </c>
      <c r="E1856" s="107">
        <v>42781</v>
      </c>
      <c r="F1856" s="108">
        <v>42789</v>
      </c>
      <c r="G1856" s="109">
        <v>12500</v>
      </c>
      <c r="H1856" s="109">
        <v>4.79</v>
      </c>
      <c r="I1856" s="109">
        <v>0</v>
      </c>
      <c r="J1856" s="109">
        <f t="shared" si="28"/>
        <v>12504.79</v>
      </c>
    </row>
    <row r="1857" spans="1:10" s="102" customFormat="1" ht="18" customHeight="1" x14ac:dyDescent="0.2">
      <c r="A1857" s="106" t="s">
        <v>37</v>
      </c>
      <c r="B1857" s="106" t="s">
        <v>13</v>
      </c>
      <c r="C1857" s="107">
        <v>17996</v>
      </c>
      <c r="D1857" s="107">
        <v>42775</v>
      </c>
      <c r="E1857" s="107">
        <v>42793</v>
      </c>
      <c r="F1857" s="108">
        <v>42801</v>
      </c>
      <c r="G1857" s="109">
        <v>20000</v>
      </c>
      <c r="H1857" s="109">
        <f>7.12+7.12</f>
        <v>14.24</v>
      </c>
      <c r="I1857" s="109">
        <v>0</v>
      </c>
      <c r="J1857" s="109">
        <f t="shared" si="28"/>
        <v>20014.240000000002</v>
      </c>
    </row>
    <row r="1858" spans="1:10" s="102" customFormat="1" ht="18" customHeight="1" x14ac:dyDescent="0.2">
      <c r="A1858" s="106" t="s">
        <v>43</v>
      </c>
      <c r="B1858" s="106" t="s">
        <v>13</v>
      </c>
      <c r="C1858" s="107">
        <v>12646</v>
      </c>
      <c r="D1858" s="107">
        <v>42277</v>
      </c>
      <c r="E1858" s="107">
        <v>42283</v>
      </c>
      <c r="F1858" s="108">
        <v>42296</v>
      </c>
      <c r="G1858" s="109">
        <v>9000</v>
      </c>
      <c r="H1858" s="109">
        <v>4.75</v>
      </c>
      <c r="I1858" s="109">
        <v>0</v>
      </c>
      <c r="J1858" s="109">
        <f t="shared" si="28"/>
        <v>9004.75</v>
      </c>
    </row>
    <row r="1859" spans="1:10" s="102" customFormat="1" ht="18" customHeight="1" x14ac:dyDescent="0.2">
      <c r="A1859" s="106" t="s">
        <v>43</v>
      </c>
      <c r="B1859" s="106" t="s">
        <v>13</v>
      </c>
      <c r="C1859" s="107">
        <v>16145</v>
      </c>
      <c r="D1859" s="107">
        <v>42766</v>
      </c>
      <c r="E1859" s="107">
        <v>42775</v>
      </c>
      <c r="F1859" s="108">
        <v>42787</v>
      </c>
      <c r="G1859" s="109">
        <v>16750</v>
      </c>
      <c r="H1859" s="109">
        <v>9.64</v>
      </c>
      <c r="I1859" s="109">
        <v>0</v>
      </c>
      <c r="J1859" s="109">
        <f t="shared" si="28"/>
        <v>16759.64</v>
      </c>
    </row>
    <row r="1860" spans="1:10" s="102" customFormat="1" ht="18" customHeight="1" x14ac:dyDescent="0.2">
      <c r="A1860" s="106" t="s">
        <v>43</v>
      </c>
      <c r="B1860" s="106" t="s">
        <v>17</v>
      </c>
      <c r="C1860" s="107">
        <v>13179</v>
      </c>
      <c r="D1860" s="107">
        <v>42001</v>
      </c>
      <c r="E1860" s="107">
        <v>42051</v>
      </c>
      <c r="F1860" s="108">
        <v>42171</v>
      </c>
      <c r="G1860" s="109">
        <v>6000</v>
      </c>
      <c r="H1860" s="109">
        <v>28.33</v>
      </c>
      <c r="I1860" s="109">
        <v>0</v>
      </c>
      <c r="J1860" s="109">
        <f t="shared" si="28"/>
        <v>6028.33</v>
      </c>
    </row>
    <row r="1861" spans="1:10" s="102" customFormat="1" ht="18" customHeight="1" x14ac:dyDescent="0.2">
      <c r="A1861" s="106" t="s">
        <v>43</v>
      </c>
      <c r="B1861" s="106" t="s">
        <v>13</v>
      </c>
      <c r="C1861" s="107">
        <v>10835</v>
      </c>
      <c r="D1861" s="107">
        <v>42659</v>
      </c>
      <c r="E1861" s="107">
        <v>42662</v>
      </c>
      <c r="F1861" s="108">
        <v>42674</v>
      </c>
      <c r="G1861" s="109">
        <v>7250</v>
      </c>
      <c r="H1861" s="109">
        <v>2.98</v>
      </c>
      <c r="I1861" s="109">
        <v>0</v>
      </c>
      <c r="J1861" s="109">
        <f t="shared" si="28"/>
        <v>7252.98</v>
      </c>
    </row>
    <row r="1862" spans="1:10" s="102" customFormat="1" ht="18" customHeight="1" x14ac:dyDescent="0.2">
      <c r="A1862" s="106" t="s">
        <v>43</v>
      </c>
      <c r="B1862" s="106" t="s">
        <v>13</v>
      </c>
      <c r="C1862" s="107">
        <v>11653</v>
      </c>
      <c r="D1862" s="107">
        <v>42848</v>
      </c>
      <c r="E1862" s="107">
        <v>42853</v>
      </c>
      <c r="F1862" s="108">
        <v>42860</v>
      </c>
      <c r="G1862" s="109">
        <v>10750</v>
      </c>
      <c r="H1862" s="109">
        <v>3.53</v>
      </c>
      <c r="I1862" s="109">
        <v>0</v>
      </c>
      <c r="J1862" s="109">
        <f t="shared" ref="J1862:J1925" si="29">+G1862+H1862+I1862</f>
        <v>10753.53</v>
      </c>
    </row>
    <row r="1863" spans="1:10" s="102" customFormat="1" ht="18" customHeight="1" x14ac:dyDescent="0.2">
      <c r="A1863" s="106" t="s">
        <v>43</v>
      </c>
      <c r="B1863" s="106" t="s">
        <v>13</v>
      </c>
      <c r="C1863" s="107">
        <v>11101</v>
      </c>
      <c r="D1863" s="107">
        <v>43111</v>
      </c>
      <c r="E1863" s="107">
        <v>43129</v>
      </c>
      <c r="F1863" s="108">
        <v>43160</v>
      </c>
      <c r="G1863" s="109">
        <v>7250</v>
      </c>
      <c r="H1863" s="109">
        <v>9.73</v>
      </c>
      <c r="I1863" s="109">
        <v>0</v>
      </c>
      <c r="J1863" s="109">
        <f t="shared" si="29"/>
        <v>7259.73</v>
      </c>
    </row>
    <row r="1864" spans="1:10" s="102" customFormat="1" ht="18" customHeight="1" x14ac:dyDescent="0.2">
      <c r="A1864" s="106" t="s">
        <v>31</v>
      </c>
      <c r="B1864" s="106" t="s">
        <v>13</v>
      </c>
      <c r="C1864" s="107">
        <v>17294</v>
      </c>
      <c r="D1864" s="107">
        <v>42130</v>
      </c>
      <c r="E1864" s="107">
        <v>42135</v>
      </c>
      <c r="F1864" s="108">
        <v>42193</v>
      </c>
      <c r="G1864" s="109">
        <v>13000</v>
      </c>
      <c r="H1864" s="109">
        <v>22.75</v>
      </c>
      <c r="I1864" s="109">
        <v>0</v>
      </c>
      <c r="J1864" s="109">
        <f t="shared" si="29"/>
        <v>13022.75</v>
      </c>
    </row>
    <row r="1865" spans="1:10" s="102" customFormat="1" ht="18" customHeight="1" x14ac:dyDescent="0.2">
      <c r="A1865" s="106" t="s">
        <v>43</v>
      </c>
      <c r="B1865" s="106" t="s">
        <v>17</v>
      </c>
      <c r="C1865" s="107">
        <v>8022</v>
      </c>
      <c r="D1865" s="107">
        <v>43056</v>
      </c>
      <c r="E1865" s="107">
        <v>43137</v>
      </c>
      <c r="F1865" s="108">
        <v>43249</v>
      </c>
      <c r="G1865" s="109">
        <v>3250</v>
      </c>
      <c r="H1865" s="109">
        <v>17.18</v>
      </c>
      <c r="I1865" s="109">
        <v>0</v>
      </c>
      <c r="J1865" s="109">
        <f t="shared" si="29"/>
        <v>3267.18</v>
      </c>
    </row>
    <row r="1866" spans="1:10" s="102" customFormat="1" ht="18" customHeight="1" x14ac:dyDescent="0.2">
      <c r="A1866" s="106" t="s">
        <v>43</v>
      </c>
      <c r="B1866" s="106" t="s">
        <v>13</v>
      </c>
      <c r="C1866" s="107">
        <v>19248</v>
      </c>
      <c r="D1866" s="107">
        <v>42981</v>
      </c>
      <c r="E1866" s="107">
        <v>42989</v>
      </c>
      <c r="F1866" s="108">
        <v>43028</v>
      </c>
      <c r="G1866" s="109">
        <v>66000</v>
      </c>
      <c r="H1866" s="109">
        <v>84.99</v>
      </c>
      <c r="I1866" s="109">
        <v>0</v>
      </c>
      <c r="J1866" s="109">
        <f t="shared" si="29"/>
        <v>66084.990000000005</v>
      </c>
    </row>
    <row r="1867" spans="1:10" s="102" customFormat="1" ht="18" customHeight="1" x14ac:dyDescent="0.2">
      <c r="A1867" s="106" t="s">
        <v>41</v>
      </c>
      <c r="B1867" s="106" t="s">
        <v>13</v>
      </c>
      <c r="C1867" s="107">
        <v>19248</v>
      </c>
      <c r="D1867" s="107">
        <v>42981</v>
      </c>
      <c r="E1867" s="107">
        <v>42989</v>
      </c>
      <c r="F1867" s="108">
        <v>43081</v>
      </c>
      <c r="G1867" s="109">
        <v>66000</v>
      </c>
      <c r="H1867" s="109">
        <v>180.82</v>
      </c>
      <c r="I1867" s="109">
        <v>0</v>
      </c>
      <c r="J1867" s="109">
        <f t="shared" si="29"/>
        <v>66180.820000000007</v>
      </c>
    </row>
    <row r="1868" spans="1:10" s="102" customFormat="1" ht="18" customHeight="1" x14ac:dyDescent="0.2">
      <c r="A1868" s="106" t="s">
        <v>35</v>
      </c>
      <c r="B1868" s="106" t="s">
        <v>13</v>
      </c>
      <c r="C1868" s="107">
        <v>19248</v>
      </c>
      <c r="D1868" s="107">
        <v>42981</v>
      </c>
      <c r="E1868" s="107">
        <v>42989</v>
      </c>
      <c r="F1868" s="108">
        <v>43028</v>
      </c>
      <c r="G1868" s="109">
        <v>66000</v>
      </c>
      <c r="H1868" s="109">
        <v>84.99</v>
      </c>
      <c r="I1868" s="109">
        <v>0</v>
      </c>
      <c r="J1868" s="109">
        <f t="shared" si="29"/>
        <v>66084.990000000005</v>
      </c>
    </row>
    <row r="1869" spans="1:10" s="102" customFormat="1" ht="18" customHeight="1" x14ac:dyDescent="0.2">
      <c r="A1869" s="106" t="s">
        <v>42</v>
      </c>
      <c r="B1869" s="106" t="s">
        <v>13</v>
      </c>
      <c r="C1869" s="107">
        <v>19248</v>
      </c>
      <c r="D1869" s="107">
        <v>42981</v>
      </c>
      <c r="E1869" s="107">
        <v>42989</v>
      </c>
      <c r="F1869" s="108">
        <v>43081</v>
      </c>
      <c r="G1869" s="109">
        <v>66000</v>
      </c>
      <c r="H1869" s="109">
        <v>180.82</v>
      </c>
      <c r="I1869" s="109">
        <v>0</v>
      </c>
      <c r="J1869" s="109">
        <f t="shared" si="29"/>
        <v>66180.820000000007</v>
      </c>
    </row>
    <row r="1870" spans="1:10" s="102" customFormat="1" ht="18" customHeight="1" x14ac:dyDescent="0.2">
      <c r="A1870" s="106" t="s">
        <v>43</v>
      </c>
      <c r="B1870" s="106" t="s">
        <v>17</v>
      </c>
      <c r="C1870" s="107">
        <v>22873</v>
      </c>
      <c r="D1870" s="107">
        <v>42289</v>
      </c>
      <c r="E1870" s="107">
        <v>42292</v>
      </c>
      <c r="F1870" s="108">
        <v>42307</v>
      </c>
      <c r="G1870" s="109">
        <v>57000</v>
      </c>
      <c r="H1870" s="109">
        <v>28.5</v>
      </c>
      <c r="I1870" s="109">
        <v>0</v>
      </c>
      <c r="J1870" s="109">
        <f t="shared" si="29"/>
        <v>57028.5</v>
      </c>
    </row>
    <row r="1871" spans="1:10" s="102" customFormat="1" ht="18" customHeight="1" x14ac:dyDescent="0.2">
      <c r="A1871" s="106" t="s">
        <v>35</v>
      </c>
      <c r="B1871" s="106" t="s">
        <v>17</v>
      </c>
      <c r="C1871" s="107">
        <v>22873</v>
      </c>
      <c r="D1871" s="107">
        <v>42289</v>
      </c>
      <c r="E1871" s="107">
        <v>42292</v>
      </c>
      <c r="F1871" s="108">
        <v>42307</v>
      </c>
      <c r="G1871" s="109">
        <v>57000</v>
      </c>
      <c r="H1871" s="109">
        <v>28.5</v>
      </c>
      <c r="I1871" s="109">
        <v>0</v>
      </c>
      <c r="J1871" s="109">
        <f t="shared" si="29"/>
        <v>57028.5</v>
      </c>
    </row>
    <row r="1872" spans="1:10" s="102" customFormat="1" ht="18" customHeight="1" x14ac:dyDescent="0.2">
      <c r="A1872" s="106" t="s">
        <v>39</v>
      </c>
      <c r="B1872" s="106" t="s">
        <v>17</v>
      </c>
      <c r="C1872" s="107">
        <v>22873</v>
      </c>
      <c r="D1872" s="107">
        <v>42289</v>
      </c>
      <c r="E1872" s="107">
        <v>42292</v>
      </c>
      <c r="F1872" s="108">
        <v>42307</v>
      </c>
      <c r="G1872" s="109">
        <v>57000</v>
      </c>
      <c r="H1872" s="109">
        <v>28.5</v>
      </c>
      <c r="I1872" s="109">
        <v>0</v>
      </c>
      <c r="J1872" s="109">
        <f t="shared" si="29"/>
        <v>57028.5</v>
      </c>
    </row>
    <row r="1873" spans="1:10" s="102" customFormat="1" ht="18" customHeight="1" x14ac:dyDescent="0.2">
      <c r="A1873" s="106" t="s">
        <v>43</v>
      </c>
      <c r="B1873" s="106" t="s">
        <v>17</v>
      </c>
      <c r="C1873" s="107">
        <v>19597</v>
      </c>
      <c r="D1873" s="107">
        <v>42439</v>
      </c>
      <c r="E1873" s="107">
        <v>42453</v>
      </c>
      <c r="F1873" s="108">
        <v>42474</v>
      </c>
      <c r="G1873" s="109">
        <v>44000</v>
      </c>
      <c r="H1873" s="109">
        <v>42.19</v>
      </c>
      <c r="I1873" s="109">
        <v>0</v>
      </c>
      <c r="J1873" s="109">
        <f t="shared" si="29"/>
        <v>44042.19</v>
      </c>
    </row>
    <row r="1874" spans="1:10" s="102" customFormat="1" ht="18" customHeight="1" x14ac:dyDescent="0.2">
      <c r="A1874" s="106" t="s">
        <v>43</v>
      </c>
      <c r="B1874" s="106" t="s">
        <v>17</v>
      </c>
      <c r="C1874" s="107">
        <v>6471</v>
      </c>
      <c r="D1874" s="107">
        <v>42526</v>
      </c>
      <c r="E1874" s="107">
        <v>42536</v>
      </c>
      <c r="F1874" s="108">
        <v>42542</v>
      </c>
      <c r="G1874" s="109">
        <v>6500</v>
      </c>
      <c r="H1874" s="109">
        <v>2.85</v>
      </c>
      <c r="I1874" s="109">
        <v>0</v>
      </c>
      <c r="J1874" s="109">
        <f t="shared" si="29"/>
        <v>6502.85</v>
      </c>
    </row>
    <row r="1875" spans="1:10" s="102" customFormat="1" ht="18" customHeight="1" x14ac:dyDescent="0.2">
      <c r="A1875" s="106" t="s">
        <v>43</v>
      </c>
      <c r="B1875" s="106" t="s">
        <v>13</v>
      </c>
      <c r="C1875" s="107">
        <v>13625</v>
      </c>
      <c r="D1875" s="107">
        <v>42833</v>
      </c>
      <c r="E1875" s="107">
        <v>42845</v>
      </c>
      <c r="F1875" s="108">
        <v>42877</v>
      </c>
      <c r="G1875" s="109">
        <v>8250</v>
      </c>
      <c r="H1875" s="109">
        <v>9.94</v>
      </c>
      <c r="I1875" s="109">
        <v>0</v>
      </c>
      <c r="J1875" s="109">
        <f t="shared" si="29"/>
        <v>8259.94</v>
      </c>
    </row>
    <row r="1876" spans="1:10" s="102" customFormat="1" ht="18" customHeight="1" x14ac:dyDescent="0.2">
      <c r="A1876" s="106" t="s">
        <v>37</v>
      </c>
      <c r="B1876" s="106" t="s">
        <v>13</v>
      </c>
      <c r="C1876" s="107">
        <v>20910</v>
      </c>
      <c r="D1876" s="107">
        <v>41938</v>
      </c>
      <c r="E1876" s="107">
        <v>41946</v>
      </c>
      <c r="F1876" s="108">
        <v>41963</v>
      </c>
      <c r="G1876" s="109">
        <v>20000</v>
      </c>
      <c r="H1876" s="109">
        <f>6.94+6.94</f>
        <v>13.88</v>
      </c>
      <c r="I1876" s="109">
        <v>0</v>
      </c>
      <c r="J1876" s="109">
        <f t="shared" si="29"/>
        <v>20013.88</v>
      </c>
    </row>
    <row r="1877" spans="1:10" s="102" customFormat="1" ht="18" customHeight="1" x14ac:dyDescent="0.2">
      <c r="A1877" s="106" t="s">
        <v>43</v>
      </c>
      <c r="B1877" s="106" t="s">
        <v>17</v>
      </c>
      <c r="C1877" s="107">
        <v>15393</v>
      </c>
      <c r="D1877" s="107">
        <v>42421</v>
      </c>
      <c r="E1877" s="107">
        <v>42423</v>
      </c>
      <c r="F1877" s="108">
        <v>42430</v>
      </c>
      <c r="G1877" s="109">
        <v>7750</v>
      </c>
      <c r="H1877" s="109">
        <v>1.94</v>
      </c>
      <c r="I1877" s="109">
        <v>0</v>
      </c>
      <c r="J1877" s="109">
        <f t="shared" si="29"/>
        <v>7751.94</v>
      </c>
    </row>
    <row r="1878" spans="1:10" s="102" customFormat="1" ht="18" customHeight="1" x14ac:dyDescent="0.2">
      <c r="A1878" s="106" t="s">
        <v>43</v>
      </c>
      <c r="B1878" s="106" t="s">
        <v>17</v>
      </c>
      <c r="C1878" s="107">
        <v>6569</v>
      </c>
      <c r="D1878" s="107">
        <v>41978</v>
      </c>
      <c r="E1878" s="107">
        <v>41988</v>
      </c>
      <c r="F1878" s="108">
        <v>42012</v>
      </c>
      <c r="G1878" s="109">
        <v>4000</v>
      </c>
      <c r="H1878" s="109">
        <v>3.78</v>
      </c>
      <c r="I1878" s="109">
        <v>0</v>
      </c>
      <c r="J1878" s="109">
        <f t="shared" si="29"/>
        <v>4003.78</v>
      </c>
    </row>
    <row r="1879" spans="1:10" s="102" customFormat="1" ht="18" customHeight="1" x14ac:dyDescent="0.2">
      <c r="A1879" s="106" t="s">
        <v>43</v>
      </c>
      <c r="B1879" s="106" t="s">
        <v>17</v>
      </c>
      <c r="C1879" s="107">
        <v>16914</v>
      </c>
      <c r="D1879" s="107">
        <v>42125</v>
      </c>
      <c r="E1879" s="107">
        <v>42158</v>
      </c>
      <c r="F1879" s="108">
        <v>42172</v>
      </c>
      <c r="G1879" s="109">
        <v>10500</v>
      </c>
      <c r="H1879" s="109">
        <v>13.71</v>
      </c>
      <c r="I1879" s="109">
        <v>0</v>
      </c>
      <c r="J1879" s="109">
        <f t="shared" si="29"/>
        <v>10513.71</v>
      </c>
    </row>
    <row r="1880" spans="1:10" s="102" customFormat="1" ht="18" customHeight="1" x14ac:dyDescent="0.2">
      <c r="A1880" s="106" t="s">
        <v>43</v>
      </c>
      <c r="B1880" s="106" t="s">
        <v>13</v>
      </c>
      <c r="C1880" s="107">
        <v>10610</v>
      </c>
      <c r="D1880" s="107">
        <v>42435</v>
      </c>
      <c r="E1880" s="107">
        <v>42437</v>
      </c>
      <c r="F1880" s="108">
        <v>42474</v>
      </c>
      <c r="G1880" s="109">
        <v>7750</v>
      </c>
      <c r="H1880" s="109">
        <v>8.4</v>
      </c>
      <c r="I1880" s="109">
        <v>0</v>
      </c>
      <c r="J1880" s="109">
        <f t="shared" si="29"/>
        <v>7758.4</v>
      </c>
    </row>
    <row r="1881" spans="1:10" s="102" customFormat="1" ht="18" customHeight="1" x14ac:dyDescent="0.2">
      <c r="A1881" s="106" t="s">
        <v>43</v>
      </c>
      <c r="B1881" s="106" t="s">
        <v>13</v>
      </c>
      <c r="C1881" s="107">
        <v>13072</v>
      </c>
      <c r="D1881" s="107">
        <v>43163</v>
      </c>
      <c r="E1881" s="107">
        <v>43165</v>
      </c>
      <c r="F1881" s="108">
        <v>43181</v>
      </c>
      <c r="G1881" s="109">
        <v>8500</v>
      </c>
      <c r="H1881" s="109">
        <v>4.1900000000000004</v>
      </c>
      <c r="I1881" s="109">
        <v>0</v>
      </c>
      <c r="J1881" s="109">
        <f t="shared" si="29"/>
        <v>8504.19</v>
      </c>
    </row>
    <row r="1882" spans="1:10" s="102" customFormat="1" ht="18" customHeight="1" x14ac:dyDescent="0.2">
      <c r="A1882" s="106" t="s">
        <v>43</v>
      </c>
      <c r="B1882" s="106" t="s">
        <v>13</v>
      </c>
      <c r="C1882" s="107">
        <v>17625</v>
      </c>
      <c r="D1882" s="107">
        <v>42466</v>
      </c>
      <c r="E1882" s="107">
        <v>42480</v>
      </c>
      <c r="F1882" s="108">
        <v>42578</v>
      </c>
      <c r="G1882" s="109">
        <v>7500</v>
      </c>
      <c r="H1882" s="109">
        <v>21.92</v>
      </c>
      <c r="I1882" s="109">
        <v>0</v>
      </c>
      <c r="J1882" s="109">
        <f t="shared" si="29"/>
        <v>7521.92</v>
      </c>
    </row>
    <row r="1883" spans="1:10" s="102" customFormat="1" ht="18" customHeight="1" x14ac:dyDescent="0.2">
      <c r="A1883" s="106" t="s">
        <v>43</v>
      </c>
      <c r="B1883" s="106" t="s">
        <v>13</v>
      </c>
      <c r="C1883" s="107">
        <v>10525</v>
      </c>
      <c r="D1883" s="107">
        <v>41797</v>
      </c>
      <c r="E1883" s="107">
        <v>41800</v>
      </c>
      <c r="F1883" s="108">
        <v>41820</v>
      </c>
      <c r="G1883" s="109">
        <v>6000</v>
      </c>
      <c r="H1883" s="109">
        <v>3.83</v>
      </c>
      <c r="I1883" s="109">
        <v>0</v>
      </c>
      <c r="J1883" s="109">
        <f t="shared" si="29"/>
        <v>6003.83</v>
      </c>
    </row>
    <row r="1884" spans="1:10" s="102" customFormat="1" ht="18" customHeight="1" x14ac:dyDescent="0.2">
      <c r="A1884" s="106" t="s">
        <v>43</v>
      </c>
      <c r="B1884" s="106" t="s">
        <v>13</v>
      </c>
      <c r="C1884" s="107">
        <v>12830</v>
      </c>
      <c r="D1884" s="107">
        <v>42460</v>
      </c>
      <c r="E1884" s="107">
        <v>42465</v>
      </c>
      <c r="F1884" s="108">
        <v>42475</v>
      </c>
      <c r="G1884" s="109">
        <v>8750</v>
      </c>
      <c r="H1884" s="109">
        <v>3.6</v>
      </c>
      <c r="I1884" s="109">
        <v>0</v>
      </c>
      <c r="J1884" s="109">
        <f t="shared" si="29"/>
        <v>8753.6</v>
      </c>
    </row>
    <row r="1885" spans="1:10" s="102" customFormat="1" ht="18" customHeight="1" x14ac:dyDescent="0.2">
      <c r="A1885" s="106" t="s">
        <v>40</v>
      </c>
      <c r="B1885" s="106" t="s">
        <v>13</v>
      </c>
      <c r="C1885" s="107">
        <v>34622</v>
      </c>
      <c r="D1885" s="107">
        <v>42115</v>
      </c>
      <c r="E1885" s="107">
        <v>42153</v>
      </c>
      <c r="F1885" s="108">
        <v>42170</v>
      </c>
      <c r="G1885" s="109">
        <v>10000</v>
      </c>
      <c r="H1885" s="109">
        <f>7.64+7.64</f>
        <v>15.28</v>
      </c>
      <c r="I1885" s="109">
        <v>0</v>
      </c>
      <c r="J1885" s="109">
        <f t="shared" si="29"/>
        <v>10015.280000000001</v>
      </c>
    </row>
    <row r="1886" spans="1:10" s="102" customFormat="1" ht="18" customHeight="1" x14ac:dyDescent="0.2">
      <c r="A1886" s="106" t="s">
        <v>43</v>
      </c>
      <c r="B1886" s="106" t="s">
        <v>17</v>
      </c>
      <c r="C1886" s="107">
        <v>14542</v>
      </c>
      <c r="D1886" s="107">
        <v>43080</v>
      </c>
      <c r="E1886" s="107">
        <v>43082</v>
      </c>
      <c r="F1886" s="108">
        <v>43118</v>
      </c>
      <c r="G1886" s="109">
        <v>4000</v>
      </c>
      <c r="H1886" s="109">
        <v>2.8600000000000003</v>
      </c>
      <c r="I1886" s="109">
        <v>0</v>
      </c>
      <c r="J1886" s="109">
        <f t="shared" si="29"/>
        <v>4002.86</v>
      </c>
    </row>
    <row r="1887" spans="1:10" s="102" customFormat="1" ht="18" customHeight="1" x14ac:dyDescent="0.2">
      <c r="A1887" s="106" t="s">
        <v>43</v>
      </c>
      <c r="B1887" s="106" t="s">
        <v>17</v>
      </c>
      <c r="C1887" s="107">
        <v>6483</v>
      </c>
      <c r="D1887" s="107">
        <v>42796</v>
      </c>
      <c r="E1887" s="107">
        <v>42800</v>
      </c>
      <c r="F1887" s="108">
        <v>42807</v>
      </c>
      <c r="G1887" s="109">
        <v>2500</v>
      </c>
      <c r="H1887" s="109">
        <v>0.76</v>
      </c>
      <c r="I1887" s="109">
        <v>0</v>
      </c>
      <c r="J1887" s="109">
        <f t="shared" si="29"/>
        <v>2500.7600000000002</v>
      </c>
    </row>
    <row r="1888" spans="1:10" s="102" customFormat="1" ht="18" customHeight="1" x14ac:dyDescent="0.2">
      <c r="A1888" s="106" t="s">
        <v>31</v>
      </c>
      <c r="B1888" s="106" t="s">
        <v>17</v>
      </c>
      <c r="C1888" s="107">
        <v>22468</v>
      </c>
      <c r="D1888" s="107">
        <v>41805</v>
      </c>
      <c r="E1888" s="107">
        <v>41807</v>
      </c>
      <c r="F1888" s="108">
        <v>41843</v>
      </c>
      <c r="G1888" s="109">
        <v>26000</v>
      </c>
      <c r="H1888" s="109">
        <v>27.44</v>
      </c>
      <c r="I1888" s="109">
        <v>0</v>
      </c>
      <c r="J1888" s="109">
        <f t="shared" si="29"/>
        <v>26027.439999999999</v>
      </c>
    </row>
    <row r="1889" spans="1:10" s="102" customFormat="1" ht="18" customHeight="1" x14ac:dyDescent="0.2">
      <c r="A1889" s="106" t="s">
        <v>31</v>
      </c>
      <c r="B1889" s="106" t="s">
        <v>17</v>
      </c>
      <c r="C1889" s="107">
        <v>22661</v>
      </c>
      <c r="D1889" s="107">
        <v>42846</v>
      </c>
      <c r="E1889" s="107">
        <v>42850</v>
      </c>
      <c r="F1889" s="108">
        <v>42857</v>
      </c>
      <c r="G1889" s="109">
        <v>22000</v>
      </c>
      <c r="H1889" s="109">
        <v>6.63</v>
      </c>
      <c r="I1889" s="109">
        <v>0</v>
      </c>
      <c r="J1889" s="109">
        <f t="shared" si="29"/>
        <v>22006.63</v>
      </c>
    </row>
    <row r="1890" spans="1:10" s="102" customFormat="1" ht="18" customHeight="1" x14ac:dyDescent="0.2">
      <c r="A1890" s="106" t="s">
        <v>43</v>
      </c>
      <c r="B1890" s="106" t="s">
        <v>17</v>
      </c>
      <c r="C1890" s="107">
        <v>6501</v>
      </c>
      <c r="D1890" s="107">
        <v>41670</v>
      </c>
      <c r="E1890" s="107">
        <v>41675</v>
      </c>
      <c r="F1890" s="108">
        <v>41695</v>
      </c>
      <c r="G1890" s="109">
        <v>4750</v>
      </c>
      <c r="H1890" s="109">
        <v>3.3</v>
      </c>
      <c r="I1890" s="109">
        <v>0</v>
      </c>
      <c r="J1890" s="109">
        <f t="shared" si="29"/>
        <v>4753.3</v>
      </c>
    </row>
    <row r="1891" spans="1:10" s="102" customFormat="1" ht="18" customHeight="1" x14ac:dyDescent="0.2">
      <c r="A1891" s="106" t="s">
        <v>31</v>
      </c>
      <c r="B1891" s="106" t="s">
        <v>17</v>
      </c>
      <c r="C1891" s="107">
        <v>23240</v>
      </c>
      <c r="D1891" s="107">
        <v>42454</v>
      </c>
      <c r="E1891" s="107">
        <v>42472</v>
      </c>
      <c r="F1891" s="108">
        <v>42513</v>
      </c>
      <c r="G1891" s="109">
        <v>49000</v>
      </c>
      <c r="H1891" s="109">
        <v>79.209999999999994</v>
      </c>
      <c r="I1891" s="109">
        <v>0</v>
      </c>
      <c r="J1891" s="109">
        <f t="shared" si="29"/>
        <v>49079.21</v>
      </c>
    </row>
    <row r="1892" spans="1:10" s="102" customFormat="1" ht="18" customHeight="1" x14ac:dyDescent="0.2">
      <c r="A1892" s="106" t="s">
        <v>34</v>
      </c>
      <c r="B1892" s="106" t="s">
        <v>17</v>
      </c>
      <c r="C1892" s="107">
        <v>23240</v>
      </c>
      <c r="D1892" s="107">
        <v>42454</v>
      </c>
      <c r="E1892" s="107">
        <v>42472</v>
      </c>
      <c r="F1892" s="108">
        <v>42513</v>
      </c>
      <c r="G1892" s="109">
        <v>147000</v>
      </c>
      <c r="H1892" s="109">
        <v>237.62</v>
      </c>
      <c r="I1892" s="109">
        <v>0</v>
      </c>
      <c r="J1892" s="109">
        <f t="shared" si="29"/>
        <v>147237.62</v>
      </c>
    </row>
    <row r="1893" spans="1:10" s="102" customFormat="1" ht="18" customHeight="1" x14ac:dyDescent="0.2">
      <c r="A1893" s="106" t="s">
        <v>43</v>
      </c>
      <c r="B1893" s="106" t="s">
        <v>17</v>
      </c>
      <c r="C1893" s="107">
        <v>12686</v>
      </c>
      <c r="D1893" s="107">
        <v>43113</v>
      </c>
      <c r="E1893" s="107">
        <v>43116</v>
      </c>
      <c r="F1893" s="108">
        <v>43125</v>
      </c>
      <c r="G1893" s="109">
        <v>2750</v>
      </c>
      <c r="H1893" s="109">
        <v>0.9</v>
      </c>
      <c r="I1893" s="109">
        <v>0</v>
      </c>
      <c r="J1893" s="109">
        <f t="shared" si="29"/>
        <v>2750.9</v>
      </c>
    </row>
    <row r="1894" spans="1:10" s="102" customFormat="1" ht="18" customHeight="1" x14ac:dyDescent="0.2">
      <c r="A1894" s="106" t="s">
        <v>31</v>
      </c>
      <c r="B1894" s="106" t="s">
        <v>17</v>
      </c>
      <c r="C1894" s="107">
        <v>21307</v>
      </c>
      <c r="D1894" s="107">
        <v>42824</v>
      </c>
      <c r="E1894" s="107">
        <v>42828</v>
      </c>
      <c r="F1894" s="108">
        <v>42858</v>
      </c>
      <c r="G1894" s="109">
        <v>50000</v>
      </c>
      <c r="H1894" s="109">
        <v>30.14</v>
      </c>
      <c r="I1894" s="109">
        <v>0</v>
      </c>
      <c r="J1894" s="109">
        <f t="shared" si="29"/>
        <v>50030.14</v>
      </c>
    </row>
    <row r="1895" spans="1:10" s="102" customFormat="1" ht="18" customHeight="1" x14ac:dyDescent="0.2">
      <c r="A1895" s="106" t="s">
        <v>34</v>
      </c>
      <c r="B1895" s="106" t="s">
        <v>17</v>
      </c>
      <c r="C1895" s="107">
        <v>21307</v>
      </c>
      <c r="D1895" s="107">
        <v>42824</v>
      </c>
      <c r="E1895" s="107">
        <v>42828</v>
      </c>
      <c r="F1895" s="108">
        <v>42858</v>
      </c>
      <c r="G1895" s="109">
        <v>150000</v>
      </c>
      <c r="H1895" s="109">
        <v>139.72999999999999</v>
      </c>
      <c r="I1895" s="109">
        <v>0</v>
      </c>
      <c r="J1895" s="109">
        <f t="shared" si="29"/>
        <v>150139.73000000001</v>
      </c>
    </row>
    <row r="1896" spans="1:10" s="102" customFormat="1" ht="18" customHeight="1" x14ac:dyDescent="0.2">
      <c r="A1896" s="106" t="s">
        <v>43</v>
      </c>
      <c r="B1896" s="106" t="s">
        <v>13</v>
      </c>
      <c r="C1896" s="107">
        <v>19183</v>
      </c>
      <c r="D1896" s="107">
        <v>41960</v>
      </c>
      <c r="E1896" s="107">
        <v>41969</v>
      </c>
      <c r="F1896" s="108">
        <v>42010</v>
      </c>
      <c r="G1896" s="109">
        <v>66000</v>
      </c>
      <c r="H1896" s="109">
        <v>91.67</v>
      </c>
      <c r="I1896" s="109">
        <v>0</v>
      </c>
      <c r="J1896" s="109">
        <f t="shared" si="29"/>
        <v>66091.67</v>
      </c>
    </row>
    <row r="1897" spans="1:10" s="102" customFormat="1" ht="18" customHeight="1" x14ac:dyDescent="0.2">
      <c r="A1897" s="106" t="s">
        <v>35</v>
      </c>
      <c r="B1897" s="106" t="s">
        <v>13</v>
      </c>
      <c r="C1897" s="107">
        <v>19183</v>
      </c>
      <c r="D1897" s="107">
        <v>41960</v>
      </c>
      <c r="E1897" s="107">
        <v>41969</v>
      </c>
      <c r="F1897" s="108">
        <v>42010</v>
      </c>
      <c r="G1897" s="109">
        <v>66000</v>
      </c>
      <c r="H1897" s="109">
        <v>91.67</v>
      </c>
      <c r="I1897" s="109">
        <v>0</v>
      </c>
      <c r="J1897" s="109">
        <f t="shared" si="29"/>
        <v>66091.67</v>
      </c>
    </row>
    <row r="1898" spans="1:10" s="102" customFormat="1" ht="18" customHeight="1" x14ac:dyDescent="0.2">
      <c r="A1898" s="106" t="s">
        <v>39</v>
      </c>
      <c r="B1898" s="106" t="s">
        <v>13</v>
      </c>
      <c r="C1898" s="107">
        <v>19183</v>
      </c>
      <c r="D1898" s="107">
        <v>41960</v>
      </c>
      <c r="E1898" s="107">
        <v>41969</v>
      </c>
      <c r="F1898" s="108">
        <v>42010</v>
      </c>
      <c r="G1898" s="109">
        <v>66000</v>
      </c>
      <c r="H1898" s="109">
        <v>91.67</v>
      </c>
      <c r="I1898" s="109">
        <v>0</v>
      </c>
      <c r="J1898" s="109">
        <f t="shared" si="29"/>
        <v>66091.67</v>
      </c>
    </row>
    <row r="1899" spans="1:10" s="102" customFormat="1" ht="18" customHeight="1" x14ac:dyDescent="0.2">
      <c r="A1899" s="106" t="s">
        <v>43</v>
      </c>
      <c r="B1899" s="106" t="s">
        <v>17</v>
      </c>
      <c r="C1899" s="107">
        <v>7116</v>
      </c>
      <c r="D1899" s="107">
        <v>42585</v>
      </c>
      <c r="E1899" s="107">
        <v>42605</v>
      </c>
      <c r="F1899" s="108">
        <v>42647</v>
      </c>
      <c r="G1899" s="109">
        <v>3000</v>
      </c>
      <c r="H1899" s="109">
        <v>5.0999999999999996</v>
      </c>
      <c r="I1899" s="109">
        <v>0</v>
      </c>
      <c r="J1899" s="109">
        <f t="shared" si="29"/>
        <v>3005.1</v>
      </c>
    </row>
    <row r="1900" spans="1:10" s="102" customFormat="1" ht="18" customHeight="1" x14ac:dyDescent="0.2">
      <c r="A1900" s="106" t="s">
        <v>43</v>
      </c>
      <c r="B1900" s="106" t="s">
        <v>17</v>
      </c>
      <c r="C1900" s="107">
        <v>10326</v>
      </c>
      <c r="D1900" s="107">
        <v>42380</v>
      </c>
      <c r="E1900" s="107">
        <v>42381</v>
      </c>
      <c r="F1900" s="108">
        <v>42702</v>
      </c>
      <c r="G1900" s="109">
        <v>1000</v>
      </c>
      <c r="H1900" s="109">
        <v>2.15</v>
      </c>
      <c r="I1900" s="109">
        <v>0</v>
      </c>
      <c r="J1900" s="109">
        <f t="shared" si="29"/>
        <v>1002.15</v>
      </c>
    </row>
    <row r="1901" spans="1:10" s="102" customFormat="1" ht="18" customHeight="1" x14ac:dyDescent="0.2">
      <c r="A1901" s="106" t="s">
        <v>43</v>
      </c>
      <c r="B1901" s="106" t="s">
        <v>13</v>
      </c>
      <c r="C1901" s="107">
        <v>13123</v>
      </c>
      <c r="D1901" s="107">
        <v>41755</v>
      </c>
      <c r="E1901" s="107">
        <v>41765</v>
      </c>
      <c r="F1901" s="108">
        <v>41820</v>
      </c>
      <c r="G1901" s="109">
        <v>9250</v>
      </c>
      <c r="H1901" s="109">
        <v>16.7</v>
      </c>
      <c r="I1901" s="109">
        <v>0</v>
      </c>
      <c r="J1901" s="109">
        <f t="shared" si="29"/>
        <v>9266.7000000000007</v>
      </c>
    </row>
    <row r="1902" spans="1:10" s="102" customFormat="1" ht="18" customHeight="1" x14ac:dyDescent="0.2">
      <c r="A1902" s="106" t="s">
        <v>43</v>
      </c>
      <c r="B1902" s="106" t="s">
        <v>13</v>
      </c>
      <c r="C1902" s="107">
        <v>13391</v>
      </c>
      <c r="D1902" s="107">
        <v>42290</v>
      </c>
      <c r="E1902" s="107">
        <v>42310</v>
      </c>
      <c r="F1902" s="108">
        <v>42318</v>
      </c>
      <c r="G1902" s="109">
        <v>6500</v>
      </c>
      <c r="H1902" s="109">
        <v>5.0599999999999996</v>
      </c>
      <c r="I1902" s="109">
        <v>0</v>
      </c>
      <c r="J1902" s="109">
        <f t="shared" si="29"/>
        <v>6505.06</v>
      </c>
    </row>
    <row r="1903" spans="1:10" s="102" customFormat="1" ht="18" customHeight="1" x14ac:dyDescent="0.2">
      <c r="A1903" s="106" t="s">
        <v>43</v>
      </c>
      <c r="B1903" s="106" t="s">
        <v>17</v>
      </c>
      <c r="C1903" s="107">
        <v>11977</v>
      </c>
      <c r="D1903" s="107">
        <v>42030</v>
      </c>
      <c r="E1903" s="107">
        <v>42038</v>
      </c>
      <c r="F1903" s="108">
        <v>42201</v>
      </c>
      <c r="G1903" s="109">
        <v>11750</v>
      </c>
      <c r="H1903" s="109">
        <v>32.64</v>
      </c>
      <c r="I1903" s="109">
        <v>0</v>
      </c>
      <c r="J1903" s="109">
        <f t="shared" si="29"/>
        <v>11782.64</v>
      </c>
    </row>
    <row r="1904" spans="1:10" s="102" customFormat="1" ht="18" customHeight="1" x14ac:dyDescent="0.2">
      <c r="A1904" s="106" t="s">
        <v>43</v>
      </c>
      <c r="B1904" s="106" t="s">
        <v>17</v>
      </c>
      <c r="C1904" s="107">
        <v>18626</v>
      </c>
      <c r="D1904" s="107">
        <v>42699</v>
      </c>
      <c r="E1904" s="107">
        <v>42725</v>
      </c>
      <c r="F1904" s="108">
        <v>42751</v>
      </c>
      <c r="G1904" s="109">
        <v>38250</v>
      </c>
      <c r="H1904" s="109">
        <v>54.48</v>
      </c>
      <c r="I1904" s="109">
        <v>0</v>
      </c>
      <c r="J1904" s="109">
        <f t="shared" si="29"/>
        <v>38304.480000000003</v>
      </c>
    </row>
    <row r="1905" spans="1:10" s="102" customFormat="1" ht="18" customHeight="1" x14ac:dyDescent="0.2">
      <c r="A1905" s="106" t="s">
        <v>43</v>
      </c>
      <c r="B1905" s="106" t="s">
        <v>13</v>
      </c>
      <c r="C1905" s="107">
        <v>11489</v>
      </c>
      <c r="D1905" s="107">
        <v>42294</v>
      </c>
      <c r="E1905" s="107">
        <v>42304</v>
      </c>
      <c r="F1905" s="108">
        <v>42311</v>
      </c>
      <c r="G1905" s="109">
        <v>6750</v>
      </c>
      <c r="H1905" s="109">
        <v>3.19</v>
      </c>
      <c r="I1905" s="109">
        <v>0</v>
      </c>
      <c r="J1905" s="109">
        <f t="shared" si="29"/>
        <v>6753.19</v>
      </c>
    </row>
    <row r="1906" spans="1:10" s="102" customFormat="1" ht="18" customHeight="1" x14ac:dyDescent="0.2">
      <c r="A1906" s="106" t="s">
        <v>43</v>
      </c>
      <c r="B1906" s="106" t="s">
        <v>13</v>
      </c>
      <c r="C1906" s="107">
        <v>13272</v>
      </c>
      <c r="D1906" s="107">
        <v>42783</v>
      </c>
      <c r="E1906" s="107">
        <v>42801</v>
      </c>
      <c r="F1906" s="108">
        <v>42843</v>
      </c>
      <c r="G1906" s="109">
        <v>6500</v>
      </c>
      <c r="H1906" s="109">
        <v>10.68</v>
      </c>
      <c r="I1906" s="109">
        <v>0</v>
      </c>
      <c r="J1906" s="109">
        <f t="shared" si="29"/>
        <v>6510.68</v>
      </c>
    </row>
    <row r="1907" spans="1:10" s="102" customFormat="1" ht="18" customHeight="1" x14ac:dyDescent="0.2">
      <c r="A1907" s="106" t="s">
        <v>43</v>
      </c>
      <c r="B1907" s="106" t="s">
        <v>17</v>
      </c>
      <c r="C1907" s="107">
        <v>8827</v>
      </c>
      <c r="D1907" s="107">
        <v>43258</v>
      </c>
      <c r="E1907" s="107">
        <v>43263</v>
      </c>
      <c r="F1907" s="108">
        <v>43300</v>
      </c>
      <c r="G1907" s="109">
        <v>6500</v>
      </c>
      <c r="H1907" s="109">
        <v>7.48</v>
      </c>
      <c r="I1907" s="109">
        <v>0</v>
      </c>
      <c r="J1907" s="109">
        <f t="shared" si="29"/>
        <v>6507.48</v>
      </c>
    </row>
    <row r="1908" spans="1:10" s="102" customFormat="1" ht="18" customHeight="1" x14ac:dyDescent="0.2">
      <c r="A1908" s="106" t="s">
        <v>43</v>
      </c>
      <c r="B1908" s="106" t="s">
        <v>17</v>
      </c>
      <c r="C1908" s="107">
        <v>17209</v>
      </c>
      <c r="D1908" s="107">
        <v>42338</v>
      </c>
      <c r="E1908" s="107">
        <v>42345</v>
      </c>
      <c r="F1908" s="108">
        <v>42356</v>
      </c>
      <c r="G1908" s="109">
        <v>8500</v>
      </c>
      <c r="H1908" s="109">
        <v>4.26</v>
      </c>
      <c r="I1908" s="109">
        <v>0</v>
      </c>
      <c r="J1908" s="109">
        <f t="shared" si="29"/>
        <v>8504.26</v>
      </c>
    </row>
    <row r="1909" spans="1:10" s="102" customFormat="1" ht="18" customHeight="1" x14ac:dyDescent="0.2">
      <c r="A1909" s="106" t="s">
        <v>43</v>
      </c>
      <c r="B1909" s="106" t="s">
        <v>13</v>
      </c>
      <c r="C1909" s="107">
        <v>14725</v>
      </c>
      <c r="D1909" s="107">
        <v>42394</v>
      </c>
      <c r="E1909" s="107">
        <v>42396</v>
      </c>
      <c r="F1909" s="108">
        <v>42404</v>
      </c>
      <c r="G1909" s="109">
        <v>12500</v>
      </c>
      <c r="H1909" s="109">
        <v>3.47</v>
      </c>
      <c r="I1909" s="109">
        <v>0</v>
      </c>
      <c r="J1909" s="109">
        <f t="shared" si="29"/>
        <v>12503.47</v>
      </c>
    </row>
    <row r="1910" spans="1:10" s="102" customFormat="1" ht="18" customHeight="1" x14ac:dyDescent="0.2">
      <c r="A1910" s="106" t="s">
        <v>43</v>
      </c>
      <c r="B1910" s="106" t="s">
        <v>13</v>
      </c>
      <c r="C1910" s="107">
        <v>13061</v>
      </c>
      <c r="D1910" s="107">
        <v>42311</v>
      </c>
      <c r="E1910" s="107">
        <v>42339</v>
      </c>
      <c r="F1910" s="108">
        <v>42408</v>
      </c>
      <c r="G1910" s="109">
        <v>14750</v>
      </c>
      <c r="H1910" s="109">
        <v>39.75</v>
      </c>
      <c r="I1910" s="109">
        <v>0</v>
      </c>
      <c r="J1910" s="109">
        <f t="shared" si="29"/>
        <v>14789.75</v>
      </c>
    </row>
    <row r="1911" spans="1:10" s="102" customFormat="1" ht="18" customHeight="1" x14ac:dyDescent="0.2">
      <c r="A1911" s="106" t="s">
        <v>43</v>
      </c>
      <c r="B1911" s="106" t="s">
        <v>17</v>
      </c>
      <c r="C1911" s="107">
        <v>18375</v>
      </c>
      <c r="D1911" s="107">
        <v>41812</v>
      </c>
      <c r="E1911" s="107">
        <v>41820</v>
      </c>
      <c r="F1911" s="108">
        <v>41873</v>
      </c>
      <c r="G1911" s="109">
        <v>42000</v>
      </c>
      <c r="H1911" s="109">
        <v>71.17</v>
      </c>
      <c r="I1911" s="109">
        <v>0</v>
      </c>
      <c r="J1911" s="109">
        <f t="shared" si="29"/>
        <v>42071.17</v>
      </c>
    </row>
    <row r="1912" spans="1:10" s="102" customFormat="1" ht="18" customHeight="1" x14ac:dyDescent="0.2">
      <c r="A1912" s="106" t="s">
        <v>41</v>
      </c>
      <c r="B1912" s="106" t="s">
        <v>17</v>
      </c>
      <c r="C1912" s="107">
        <v>18375</v>
      </c>
      <c r="D1912" s="107">
        <v>41812</v>
      </c>
      <c r="E1912" s="107">
        <v>41820</v>
      </c>
      <c r="F1912" s="108">
        <v>41988</v>
      </c>
      <c r="G1912" s="109">
        <v>42000</v>
      </c>
      <c r="H1912" s="109">
        <v>205.33</v>
      </c>
      <c r="I1912" s="109">
        <v>0</v>
      </c>
      <c r="J1912" s="109">
        <f t="shared" si="29"/>
        <v>42205.33</v>
      </c>
    </row>
    <row r="1913" spans="1:10" s="102" customFormat="1" ht="18" customHeight="1" x14ac:dyDescent="0.2">
      <c r="A1913" s="106" t="s">
        <v>43</v>
      </c>
      <c r="B1913" s="106" t="s">
        <v>17</v>
      </c>
      <c r="C1913" s="107">
        <v>20823</v>
      </c>
      <c r="D1913" s="107">
        <v>42620</v>
      </c>
      <c r="E1913" s="107">
        <v>42626</v>
      </c>
      <c r="F1913" s="108">
        <v>42640</v>
      </c>
      <c r="G1913" s="109">
        <v>36000</v>
      </c>
      <c r="H1913" s="109">
        <v>19.73</v>
      </c>
      <c r="I1913" s="109">
        <v>0</v>
      </c>
      <c r="J1913" s="109">
        <f t="shared" si="29"/>
        <v>36019.730000000003</v>
      </c>
    </row>
    <row r="1914" spans="1:10" s="102" customFormat="1" ht="18" customHeight="1" x14ac:dyDescent="0.2">
      <c r="A1914" s="106" t="s">
        <v>39</v>
      </c>
      <c r="B1914" s="106" t="s">
        <v>17</v>
      </c>
      <c r="C1914" s="107">
        <v>20823</v>
      </c>
      <c r="D1914" s="107">
        <v>42620</v>
      </c>
      <c r="E1914" s="107">
        <v>42626</v>
      </c>
      <c r="F1914" s="108">
        <v>42640</v>
      </c>
      <c r="G1914" s="109">
        <v>36000</v>
      </c>
      <c r="H1914" s="109">
        <v>19.73</v>
      </c>
      <c r="I1914" s="109">
        <v>0</v>
      </c>
      <c r="J1914" s="109">
        <f t="shared" si="29"/>
        <v>36019.730000000003</v>
      </c>
    </row>
    <row r="1915" spans="1:10" s="102" customFormat="1" ht="18" customHeight="1" x14ac:dyDescent="0.2">
      <c r="A1915" s="106" t="s">
        <v>43</v>
      </c>
      <c r="B1915" s="106" t="s">
        <v>13</v>
      </c>
      <c r="C1915" s="107">
        <v>18135</v>
      </c>
      <c r="D1915" s="107">
        <v>42813</v>
      </c>
      <c r="E1915" s="107">
        <v>42824</v>
      </c>
      <c r="F1915" s="108">
        <v>42831</v>
      </c>
      <c r="G1915" s="109">
        <v>20000</v>
      </c>
      <c r="H1915" s="109">
        <v>9.86</v>
      </c>
      <c r="I1915" s="109">
        <v>0</v>
      </c>
      <c r="J1915" s="109">
        <f t="shared" si="29"/>
        <v>20009.86</v>
      </c>
    </row>
    <row r="1916" spans="1:10" s="102" customFormat="1" ht="18" customHeight="1" x14ac:dyDescent="0.2">
      <c r="A1916" s="106" t="s">
        <v>43</v>
      </c>
      <c r="B1916" s="106" t="s">
        <v>17</v>
      </c>
      <c r="C1916" s="107">
        <v>18033</v>
      </c>
      <c r="D1916" s="107">
        <v>42772</v>
      </c>
      <c r="E1916" s="107">
        <v>42800</v>
      </c>
      <c r="F1916" s="108">
        <v>42817</v>
      </c>
      <c r="G1916" s="109">
        <v>13000</v>
      </c>
      <c r="H1916" s="109">
        <v>16.03</v>
      </c>
      <c r="I1916" s="109">
        <v>0</v>
      </c>
      <c r="J1916" s="109">
        <f t="shared" si="29"/>
        <v>13016.03</v>
      </c>
    </row>
    <row r="1917" spans="1:10" s="102" customFormat="1" ht="18" customHeight="1" x14ac:dyDescent="0.2">
      <c r="A1917" s="106" t="s">
        <v>43</v>
      </c>
      <c r="B1917" s="106" t="s">
        <v>13</v>
      </c>
      <c r="C1917" s="107">
        <v>14314</v>
      </c>
      <c r="D1917" s="107">
        <v>42934</v>
      </c>
      <c r="E1917" s="107">
        <v>42941</v>
      </c>
      <c r="F1917" s="108">
        <v>42969</v>
      </c>
      <c r="G1917" s="109">
        <v>9500</v>
      </c>
      <c r="H1917" s="109">
        <v>9.1199999999999992</v>
      </c>
      <c r="I1917" s="109">
        <v>0</v>
      </c>
      <c r="J1917" s="109">
        <f t="shared" si="29"/>
        <v>9509.1200000000008</v>
      </c>
    </row>
    <row r="1918" spans="1:10" s="102" customFormat="1" ht="18" customHeight="1" x14ac:dyDescent="0.2">
      <c r="A1918" s="106" t="s">
        <v>43</v>
      </c>
      <c r="B1918" s="106" t="s">
        <v>13</v>
      </c>
      <c r="C1918" s="107">
        <v>15037</v>
      </c>
      <c r="D1918" s="107">
        <v>42679</v>
      </c>
      <c r="E1918" s="107">
        <v>42692</v>
      </c>
      <c r="F1918" s="108">
        <v>42709</v>
      </c>
      <c r="G1918" s="109">
        <v>15000</v>
      </c>
      <c r="H1918" s="109">
        <v>12.32</v>
      </c>
      <c r="I1918" s="109">
        <v>0</v>
      </c>
      <c r="J1918" s="109">
        <f t="shared" si="29"/>
        <v>15012.32</v>
      </c>
    </row>
    <row r="1919" spans="1:10" s="102" customFormat="1" ht="18" customHeight="1" x14ac:dyDescent="0.2">
      <c r="A1919" s="106" t="s">
        <v>43</v>
      </c>
      <c r="B1919" s="106" t="s">
        <v>17</v>
      </c>
      <c r="C1919" s="107">
        <v>5923</v>
      </c>
      <c r="D1919" s="107">
        <v>42225</v>
      </c>
      <c r="E1919" s="107">
        <v>42234</v>
      </c>
      <c r="F1919" s="108">
        <v>42249</v>
      </c>
      <c r="G1919" s="109">
        <v>1750</v>
      </c>
      <c r="H1919" s="109">
        <v>1.1599999999999999</v>
      </c>
      <c r="I1919" s="109">
        <v>0</v>
      </c>
      <c r="J1919" s="109">
        <f t="shared" si="29"/>
        <v>1751.16</v>
      </c>
    </row>
    <row r="1920" spans="1:10" s="102" customFormat="1" ht="18" customHeight="1" x14ac:dyDescent="0.2">
      <c r="A1920" s="106" t="s">
        <v>43</v>
      </c>
      <c r="B1920" s="106" t="s">
        <v>13</v>
      </c>
      <c r="C1920" s="107">
        <v>10456</v>
      </c>
      <c r="D1920" s="107">
        <v>43110</v>
      </c>
      <c r="E1920" s="107">
        <v>43112</v>
      </c>
      <c r="F1920" s="108">
        <v>43136</v>
      </c>
      <c r="G1920" s="109">
        <v>6250</v>
      </c>
      <c r="H1920" s="109">
        <v>3.6</v>
      </c>
      <c r="I1920" s="109">
        <v>0</v>
      </c>
      <c r="J1920" s="109">
        <f t="shared" si="29"/>
        <v>6253.6</v>
      </c>
    </row>
    <row r="1921" spans="1:10" s="102" customFormat="1" ht="18" customHeight="1" x14ac:dyDescent="0.2">
      <c r="A1921" s="106" t="s">
        <v>43</v>
      </c>
      <c r="B1921" s="106" t="s">
        <v>13</v>
      </c>
      <c r="C1921" s="107">
        <v>13823</v>
      </c>
      <c r="D1921" s="107">
        <v>42019</v>
      </c>
      <c r="E1921" s="107">
        <v>42026</v>
      </c>
      <c r="F1921" s="108">
        <v>42034</v>
      </c>
      <c r="G1921" s="109">
        <v>9750</v>
      </c>
      <c r="H1921" s="109">
        <v>4.0599999999999996</v>
      </c>
      <c r="I1921" s="109">
        <v>0</v>
      </c>
      <c r="J1921" s="109">
        <f t="shared" si="29"/>
        <v>9754.06</v>
      </c>
    </row>
    <row r="1922" spans="1:10" s="102" customFormat="1" ht="18" customHeight="1" x14ac:dyDescent="0.2">
      <c r="A1922" s="106" t="s">
        <v>31</v>
      </c>
      <c r="B1922" s="106" t="s">
        <v>17</v>
      </c>
      <c r="C1922" s="107">
        <v>20396</v>
      </c>
      <c r="D1922" s="107">
        <v>42965</v>
      </c>
      <c r="E1922" s="107">
        <v>42972</v>
      </c>
      <c r="F1922" s="108">
        <v>42991</v>
      </c>
      <c r="G1922" s="109">
        <v>43000</v>
      </c>
      <c r="H1922" s="109">
        <v>30.63</v>
      </c>
      <c r="I1922" s="109">
        <v>0</v>
      </c>
      <c r="J1922" s="109">
        <f t="shared" si="29"/>
        <v>43030.63</v>
      </c>
    </row>
    <row r="1923" spans="1:10" s="102" customFormat="1" ht="18" customHeight="1" x14ac:dyDescent="0.2">
      <c r="A1923" s="106" t="s">
        <v>33</v>
      </c>
      <c r="B1923" s="106" t="s">
        <v>17</v>
      </c>
      <c r="C1923" s="107">
        <v>20396</v>
      </c>
      <c r="D1923" s="107">
        <v>42965</v>
      </c>
      <c r="E1923" s="107">
        <v>42972</v>
      </c>
      <c r="F1923" s="108">
        <v>42991</v>
      </c>
      <c r="G1923" s="109">
        <v>43000</v>
      </c>
      <c r="H1923" s="109">
        <v>30.63</v>
      </c>
      <c r="I1923" s="109">
        <v>0</v>
      </c>
      <c r="J1923" s="109">
        <f t="shared" si="29"/>
        <v>43030.63</v>
      </c>
    </row>
    <row r="1924" spans="1:10" s="102" customFormat="1" ht="18" customHeight="1" x14ac:dyDescent="0.2">
      <c r="A1924" s="106" t="s">
        <v>43</v>
      </c>
      <c r="B1924" s="106" t="s">
        <v>13</v>
      </c>
      <c r="C1924" s="107">
        <v>15016</v>
      </c>
      <c r="D1924" s="107">
        <v>43141</v>
      </c>
      <c r="E1924" s="107">
        <v>43146</v>
      </c>
      <c r="F1924" s="108">
        <v>43172</v>
      </c>
      <c r="G1924" s="109">
        <v>4750</v>
      </c>
      <c r="H1924" s="109">
        <v>4.03</v>
      </c>
      <c r="I1924" s="109">
        <v>0</v>
      </c>
      <c r="J1924" s="109">
        <f t="shared" si="29"/>
        <v>4754.03</v>
      </c>
    </row>
    <row r="1925" spans="1:10" s="102" customFormat="1" ht="18" customHeight="1" x14ac:dyDescent="0.2">
      <c r="A1925" s="106" t="s">
        <v>43</v>
      </c>
      <c r="B1925" s="106" t="s">
        <v>17</v>
      </c>
      <c r="C1925" s="107">
        <v>10312</v>
      </c>
      <c r="D1925" s="107">
        <v>42036</v>
      </c>
      <c r="E1925" s="107">
        <v>42044</v>
      </c>
      <c r="F1925" s="108">
        <v>42123</v>
      </c>
      <c r="G1925" s="109">
        <v>11500</v>
      </c>
      <c r="H1925" s="109">
        <v>27.8</v>
      </c>
      <c r="I1925" s="109">
        <v>0</v>
      </c>
      <c r="J1925" s="109">
        <f t="shared" si="29"/>
        <v>11527.8</v>
      </c>
    </row>
    <row r="1926" spans="1:10" s="102" customFormat="1" ht="18" customHeight="1" x14ac:dyDescent="0.2">
      <c r="A1926" s="106" t="s">
        <v>43</v>
      </c>
      <c r="B1926" s="106" t="s">
        <v>13</v>
      </c>
      <c r="C1926" s="107">
        <v>6666</v>
      </c>
      <c r="D1926" s="107">
        <v>42674</v>
      </c>
      <c r="E1926" s="107">
        <v>42683</v>
      </c>
      <c r="F1926" s="108">
        <v>42717</v>
      </c>
      <c r="G1926" s="109">
        <v>7000</v>
      </c>
      <c r="H1926" s="109">
        <v>8.24</v>
      </c>
      <c r="I1926" s="109">
        <v>0</v>
      </c>
      <c r="J1926" s="109">
        <f t="shared" ref="J1926:J1989" si="30">+G1926+H1926+I1926</f>
        <v>7008.24</v>
      </c>
    </row>
    <row r="1927" spans="1:10" s="102" customFormat="1" ht="18" customHeight="1" x14ac:dyDescent="0.2">
      <c r="A1927" s="106" t="s">
        <v>43</v>
      </c>
      <c r="B1927" s="106" t="s">
        <v>17</v>
      </c>
      <c r="C1927" s="107">
        <v>10186</v>
      </c>
      <c r="D1927" s="107">
        <v>43418</v>
      </c>
      <c r="E1927" s="107">
        <v>43431</v>
      </c>
      <c r="F1927" s="108">
        <v>43453</v>
      </c>
      <c r="G1927" s="109">
        <v>6500</v>
      </c>
      <c r="H1927" s="109">
        <v>4.9000000000000004</v>
      </c>
      <c r="I1927" s="109">
        <v>0</v>
      </c>
      <c r="J1927" s="109">
        <f t="shared" si="30"/>
        <v>6504.9</v>
      </c>
    </row>
    <row r="1928" spans="1:10" s="102" customFormat="1" ht="18" customHeight="1" x14ac:dyDescent="0.2">
      <c r="A1928" s="106" t="s">
        <v>43</v>
      </c>
      <c r="B1928" s="106" t="s">
        <v>13</v>
      </c>
      <c r="C1928" s="107">
        <v>17424</v>
      </c>
      <c r="D1928" s="107">
        <v>42020</v>
      </c>
      <c r="E1928" s="107">
        <v>42040</v>
      </c>
      <c r="F1928" s="108">
        <v>42054</v>
      </c>
      <c r="G1928" s="109">
        <v>20250</v>
      </c>
      <c r="H1928" s="109">
        <v>19.13</v>
      </c>
      <c r="I1928" s="109">
        <v>0</v>
      </c>
      <c r="J1928" s="109">
        <f t="shared" si="30"/>
        <v>20269.13</v>
      </c>
    </row>
    <row r="1929" spans="1:10" s="102" customFormat="1" ht="18" customHeight="1" x14ac:dyDescent="0.2">
      <c r="A1929" s="106" t="s">
        <v>43</v>
      </c>
      <c r="B1929" s="106" t="s">
        <v>17</v>
      </c>
      <c r="C1929" s="107">
        <v>8799</v>
      </c>
      <c r="D1929" s="107">
        <v>41812</v>
      </c>
      <c r="E1929" s="107">
        <v>41821</v>
      </c>
      <c r="F1929" s="108">
        <v>41838</v>
      </c>
      <c r="G1929" s="109">
        <v>5750</v>
      </c>
      <c r="H1929" s="109">
        <v>4.1399999999999997</v>
      </c>
      <c r="I1929" s="109">
        <v>0</v>
      </c>
      <c r="J1929" s="109">
        <f t="shared" si="30"/>
        <v>5754.14</v>
      </c>
    </row>
    <row r="1930" spans="1:10" s="102" customFormat="1" ht="18" customHeight="1" x14ac:dyDescent="0.2">
      <c r="A1930" s="106" t="s">
        <v>43</v>
      </c>
      <c r="B1930" s="106" t="s">
        <v>17</v>
      </c>
      <c r="C1930" s="107">
        <v>14674</v>
      </c>
      <c r="D1930" s="107">
        <v>43376</v>
      </c>
      <c r="E1930" s="107">
        <v>43381</v>
      </c>
      <c r="F1930" s="108">
        <v>43431</v>
      </c>
      <c r="G1930" s="109">
        <v>8750</v>
      </c>
      <c r="H1930" s="109">
        <v>8.7200000000000006</v>
      </c>
      <c r="I1930" s="109">
        <v>0</v>
      </c>
      <c r="J1930" s="109">
        <f t="shared" si="30"/>
        <v>8758.7199999999993</v>
      </c>
    </row>
    <row r="1931" spans="1:10" s="102" customFormat="1" ht="18" customHeight="1" x14ac:dyDescent="0.2">
      <c r="A1931" s="106" t="s">
        <v>43</v>
      </c>
      <c r="B1931" s="106" t="s">
        <v>13</v>
      </c>
      <c r="C1931" s="107">
        <v>16943</v>
      </c>
      <c r="D1931" s="107">
        <v>41838</v>
      </c>
      <c r="E1931" s="107">
        <v>41841</v>
      </c>
      <c r="F1931" s="108">
        <v>41852</v>
      </c>
      <c r="G1931" s="109">
        <v>6500</v>
      </c>
      <c r="H1931" s="109">
        <v>2.5299999999999998</v>
      </c>
      <c r="I1931" s="109">
        <v>0</v>
      </c>
      <c r="J1931" s="109">
        <f t="shared" si="30"/>
        <v>6502.53</v>
      </c>
    </row>
    <row r="1932" spans="1:10" s="102" customFormat="1" ht="18" customHeight="1" x14ac:dyDescent="0.2">
      <c r="A1932" s="106" t="s">
        <v>37</v>
      </c>
      <c r="B1932" s="106" t="s">
        <v>13</v>
      </c>
      <c r="C1932" s="107">
        <v>16943</v>
      </c>
      <c r="D1932" s="107">
        <v>41838</v>
      </c>
      <c r="E1932" s="107">
        <v>41841</v>
      </c>
      <c r="F1932" s="108">
        <v>41852</v>
      </c>
      <c r="G1932" s="109">
        <v>20000</v>
      </c>
      <c r="H1932" s="109">
        <f>3.89+3.89</f>
        <v>7.78</v>
      </c>
      <c r="I1932" s="109">
        <v>0</v>
      </c>
      <c r="J1932" s="109">
        <f t="shared" si="30"/>
        <v>20007.78</v>
      </c>
    </row>
    <row r="1933" spans="1:10" s="102" customFormat="1" ht="18" customHeight="1" x14ac:dyDescent="0.2">
      <c r="A1933" s="106" t="s">
        <v>43</v>
      </c>
      <c r="B1933" s="106" t="s">
        <v>13</v>
      </c>
      <c r="C1933" s="107">
        <v>11956</v>
      </c>
      <c r="D1933" s="107">
        <v>42235</v>
      </c>
      <c r="E1933" s="107">
        <v>42249</v>
      </c>
      <c r="F1933" s="108">
        <v>42261</v>
      </c>
      <c r="G1933" s="109">
        <v>22500</v>
      </c>
      <c r="H1933" s="109">
        <v>16.25</v>
      </c>
      <c r="I1933" s="109">
        <v>0</v>
      </c>
      <c r="J1933" s="109">
        <f t="shared" si="30"/>
        <v>22516.25</v>
      </c>
    </row>
    <row r="1934" spans="1:10" s="102" customFormat="1" ht="18" customHeight="1" x14ac:dyDescent="0.2">
      <c r="A1934" s="106" t="s">
        <v>43</v>
      </c>
      <c r="B1934" s="106" t="s">
        <v>13</v>
      </c>
      <c r="C1934" s="107">
        <v>10274</v>
      </c>
      <c r="D1934" s="107">
        <v>42227</v>
      </c>
      <c r="E1934" s="107">
        <v>42240</v>
      </c>
      <c r="F1934" s="108">
        <v>42256</v>
      </c>
      <c r="G1934" s="109">
        <v>17500</v>
      </c>
      <c r="H1934" s="109">
        <v>14.1</v>
      </c>
      <c r="I1934" s="109">
        <v>0</v>
      </c>
      <c r="J1934" s="109">
        <f t="shared" si="30"/>
        <v>17514.099999999999</v>
      </c>
    </row>
    <row r="1935" spans="1:10" s="102" customFormat="1" ht="18" customHeight="1" x14ac:dyDescent="0.2">
      <c r="A1935" s="106" t="s">
        <v>43</v>
      </c>
      <c r="B1935" s="106" t="s">
        <v>17</v>
      </c>
      <c r="C1935" s="107">
        <v>4912</v>
      </c>
      <c r="D1935" s="107">
        <v>42197</v>
      </c>
      <c r="E1935" s="107">
        <v>42233</v>
      </c>
      <c r="F1935" s="108">
        <v>42241</v>
      </c>
      <c r="G1935" s="109">
        <v>5000</v>
      </c>
      <c r="H1935" s="109">
        <v>6.11</v>
      </c>
      <c r="I1935" s="109">
        <v>0</v>
      </c>
      <c r="J1935" s="109">
        <f t="shared" si="30"/>
        <v>5006.1099999999997</v>
      </c>
    </row>
    <row r="1936" spans="1:10" s="102" customFormat="1" ht="18" customHeight="1" x14ac:dyDescent="0.2">
      <c r="A1936" s="106" t="s">
        <v>43</v>
      </c>
      <c r="B1936" s="106" t="s">
        <v>13</v>
      </c>
      <c r="C1936" s="107">
        <v>13870</v>
      </c>
      <c r="D1936" s="107">
        <v>42429</v>
      </c>
      <c r="E1936" s="107">
        <v>42432</v>
      </c>
      <c r="F1936" s="108">
        <v>42457</v>
      </c>
      <c r="G1936" s="109">
        <v>9000</v>
      </c>
      <c r="H1936" s="109">
        <v>7</v>
      </c>
      <c r="I1936" s="109">
        <v>0</v>
      </c>
      <c r="J1936" s="109">
        <f t="shared" si="30"/>
        <v>9007</v>
      </c>
    </row>
    <row r="1937" spans="1:10" s="102" customFormat="1" ht="18" customHeight="1" x14ac:dyDescent="0.2">
      <c r="A1937" s="106" t="s">
        <v>43</v>
      </c>
      <c r="B1937" s="106" t="s">
        <v>13</v>
      </c>
      <c r="C1937" s="107">
        <v>7640</v>
      </c>
      <c r="D1937" s="107">
        <v>41719</v>
      </c>
      <c r="E1937" s="107">
        <v>41724</v>
      </c>
      <c r="F1937" s="108">
        <v>41765</v>
      </c>
      <c r="G1937" s="109">
        <v>8000</v>
      </c>
      <c r="H1937" s="109">
        <v>10.23</v>
      </c>
      <c r="I1937" s="109">
        <v>0</v>
      </c>
      <c r="J1937" s="109">
        <f t="shared" si="30"/>
        <v>8010.23</v>
      </c>
    </row>
    <row r="1938" spans="1:10" s="102" customFormat="1" ht="18" customHeight="1" x14ac:dyDescent="0.2">
      <c r="A1938" s="106" t="s">
        <v>43</v>
      </c>
      <c r="B1938" s="106" t="s">
        <v>13</v>
      </c>
      <c r="C1938" s="107">
        <v>17058</v>
      </c>
      <c r="D1938" s="107">
        <v>43222</v>
      </c>
      <c r="E1938" s="107">
        <v>43223</v>
      </c>
      <c r="F1938" s="108">
        <v>43242</v>
      </c>
      <c r="G1938" s="109">
        <v>11500</v>
      </c>
      <c r="H1938" s="109">
        <v>6.3</v>
      </c>
      <c r="I1938" s="109">
        <v>0</v>
      </c>
      <c r="J1938" s="109">
        <f t="shared" si="30"/>
        <v>11506.3</v>
      </c>
    </row>
    <row r="1939" spans="1:10" s="102" customFormat="1" ht="18" customHeight="1" x14ac:dyDescent="0.2">
      <c r="A1939" s="106" t="s">
        <v>43</v>
      </c>
      <c r="B1939" s="106" t="s">
        <v>13</v>
      </c>
      <c r="C1939" s="107">
        <v>14887</v>
      </c>
      <c r="D1939" s="107">
        <v>43397</v>
      </c>
      <c r="E1939" s="107">
        <v>43402</v>
      </c>
      <c r="F1939" s="108">
        <v>43431</v>
      </c>
      <c r="G1939" s="109">
        <v>8750</v>
      </c>
      <c r="H1939" s="109">
        <v>8.15</v>
      </c>
      <c r="I1939" s="109">
        <v>0</v>
      </c>
      <c r="J1939" s="109">
        <f t="shared" si="30"/>
        <v>8758.15</v>
      </c>
    </row>
    <row r="1940" spans="1:10" s="102" customFormat="1" ht="18" customHeight="1" x14ac:dyDescent="0.2">
      <c r="A1940" s="106" t="s">
        <v>43</v>
      </c>
      <c r="B1940" s="106" t="s">
        <v>13</v>
      </c>
      <c r="C1940" s="107">
        <v>12634</v>
      </c>
      <c r="D1940" s="107">
        <v>43005</v>
      </c>
      <c r="E1940" s="107">
        <v>43024</v>
      </c>
      <c r="F1940" s="108">
        <v>43046</v>
      </c>
      <c r="G1940" s="109">
        <v>9000</v>
      </c>
      <c r="H1940" s="109">
        <v>10.11</v>
      </c>
      <c r="I1940" s="109">
        <v>0</v>
      </c>
      <c r="J1940" s="109">
        <f t="shared" si="30"/>
        <v>9010.11</v>
      </c>
    </row>
    <row r="1941" spans="1:10" s="102" customFormat="1" ht="18" customHeight="1" x14ac:dyDescent="0.2">
      <c r="A1941" s="106" t="s">
        <v>43</v>
      </c>
      <c r="B1941" s="106" t="s">
        <v>13</v>
      </c>
      <c r="C1941" s="107">
        <v>16402</v>
      </c>
      <c r="D1941" s="107">
        <v>42771</v>
      </c>
      <c r="E1941" s="107">
        <v>42800</v>
      </c>
      <c r="F1941" s="108">
        <v>42811</v>
      </c>
      <c r="G1941" s="109">
        <v>8000</v>
      </c>
      <c r="H1941" s="109">
        <v>8.77</v>
      </c>
      <c r="I1941" s="109">
        <v>0</v>
      </c>
      <c r="J1941" s="109">
        <f t="shared" si="30"/>
        <v>8008.77</v>
      </c>
    </row>
    <row r="1942" spans="1:10" s="102" customFormat="1" ht="18" customHeight="1" x14ac:dyDescent="0.2">
      <c r="A1942" s="106" t="s">
        <v>43</v>
      </c>
      <c r="B1942" s="106" t="s">
        <v>13</v>
      </c>
      <c r="C1942" s="107">
        <v>8017</v>
      </c>
      <c r="D1942" s="107">
        <v>43058</v>
      </c>
      <c r="E1942" s="107">
        <v>43082</v>
      </c>
      <c r="F1942" s="108">
        <v>43194</v>
      </c>
      <c r="G1942" s="109">
        <v>7750</v>
      </c>
      <c r="H1942" s="109">
        <v>14.22</v>
      </c>
      <c r="I1942" s="109">
        <v>0</v>
      </c>
      <c r="J1942" s="109">
        <f t="shared" si="30"/>
        <v>7764.22</v>
      </c>
    </row>
    <row r="1943" spans="1:10" s="102" customFormat="1" ht="18" customHeight="1" x14ac:dyDescent="0.2">
      <c r="A1943" s="106" t="s">
        <v>43</v>
      </c>
      <c r="B1943" s="106" t="s">
        <v>17</v>
      </c>
      <c r="C1943" s="107">
        <v>15493</v>
      </c>
      <c r="D1943" s="107">
        <v>43174</v>
      </c>
      <c r="E1943" s="107">
        <v>43195</v>
      </c>
      <c r="F1943" s="108">
        <v>43207</v>
      </c>
      <c r="G1943" s="109">
        <v>8500</v>
      </c>
      <c r="H1943" s="109">
        <v>7.68</v>
      </c>
      <c r="I1943" s="109">
        <v>0</v>
      </c>
      <c r="J1943" s="109">
        <f t="shared" si="30"/>
        <v>8507.68</v>
      </c>
    </row>
    <row r="1944" spans="1:10" s="102" customFormat="1" ht="18" customHeight="1" x14ac:dyDescent="0.2">
      <c r="A1944" s="106" t="s">
        <v>43</v>
      </c>
      <c r="B1944" s="106" t="s">
        <v>17</v>
      </c>
      <c r="C1944" s="107">
        <v>11542</v>
      </c>
      <c r="D1944" s="107">
        <v>41710</v>
      </c>
      <c r="E1944" s="107">
        <v>41715</v>
      </c>
      <c r="F1944" s="108">
        <v>41726</v>
      </c>
      <c r="G1944" s="109">
        <v>9250</v>
      </c>
      <c r="H1944" s="109">
        <v>4.1100000000000003</v>
      </c>
      <c r="I1944" s="109">
        <v>0</v>
      </c>
      <c r="J1944" s="109">
        <f t="shared" si="30"/>
        <v>9254.11</v>
      </c>
    </row>
    <row r="1945" spans="1:10" s="102" customFormat="1" ht="18" customHeight="1" x14ac:dyDescent="0.2">
      <c r="A1945" s="106" t="s">
        <v>31</v>
      </c>
      <c r="B1945" s="106" t="s">
        <v>13</v>
      </c>
      <c r="C1945" s="107">
        <v>23600</v>
      </c>
      <c r="D1945" s="107">
        <v>42391</v>
      </c>
      <c r="E1945" s="107">
        <v>42401</v>
      </c>
      <c r="F1945" s="108">
        <v>42410</v>
      </c>
      <c r="G1945" s="109">
        <v>36000</v>
      </c>
      <c r="H1945" s="109">
        <v>19</v>
      </c>
      <c r="I1945" s="109">
        <v>0</v>
      </c>
      <c r="J1945" s="109">
        <f t="shared" si="30"/>
        <v>36019</v>
      </c>
    </row>
    <row r="1946" spans="1:10" s="102" customFormat="1" ht="18" customHeight="1" x14ac:dyDescent="0.2">
      <c r="A1946" s="106" t="s">
        <v>43</v>
      </c>
      <c r="B1946" s="106" t="s">
        <v>13</v>
      </c>
      <c r="C1946" s="107">
        <v>14147</v>
      </c>
      <c r="D1946" s="107">
        <v>42778</v>
      </c>
      <c r="E1946" s="107">
        <v>42801</v>
      </c>
      <c r="F1946" s="108">
        <v>42807</v>
      </c>
      <c r="G1946" s="109">
        <v>8250</v>
      </c>
      <c r="H1946" s="109">
        <v>6.55</v>
      </c>
      <c r="I1946" s="109">
        <v>0</v>
      </c>
      <c r="J1946" s="109">
        <f t="shared" si="30"/>
        <v>8256.5499999999993</v>
      </c>
    </row>
    <row r="1947" spans="1:10" s="102" customFormat="1" ht="18" customHeight="1" x14ac:dyDescent="0.2">
      <c r="A1947" s="106" t="s">
        <v>43</v>
      </c>
      <c r="B1947" s="106" t="s">
        <v>17</v>
      </c>
      <c r="C1947" s="107">
        <v>19689</v>
      </c>
      <c r="D1947" s="107">
        <v>42239</v>
      </c>
      <c r="E1947" s="107">
        <v>42255</v>
      </c>
      <c r="F1947" s="108">
        <v>42282</v>
      </c>
      <c r="G1947" s="109">
        <v>83000</v>
      </c>
      <c r="H1947" s="109">
        <v>99.14</v>
      </c>
      <c r="I1947" s="109">
        <v>0</v>
      </c>
      <c r="J1947" s="109">
        <f t="shared" si="30"/>
        <v>83099.14</v>
      </c>
    </row>
    <row r="1948" spans="1:10" s="102" customFormat="1" ht="18" customHeight="1" x14ac:dyDescent="0.2">
      <c r="A1948" s="106" t="s">
        <v>43</v>
      </c>
      <c r="B1948" s="106" t="s">
        <v>17</v>
      </c>
      <c r="C1948" s="107">
        <v>7795</v>
      </c>
      <c r="D1948" s="107">
        <v>41810</v>
      </c>
      <c r="E1948" s="107">
        <v>41815</v>
      </c>
      <c r="F1948" s="108">
        <v>41834</v>
      </c>
      <c r="G1948" s="109">
        <v>3500</v>
      </c>
      <c r="H1948" s="109">
        <v>2.34</v>
      </c>
      <c r="I1948" s="109">
        <v>0</v>
      </c>
      <c r="J1948" s="109">
        <f t="shared" si="30"/>
        <v>3502.34</v>
      </c>
    </row>
    <row r="1949" spans="1:10" s="102" customFormat="1" ht="18" customHeight="1" x14ac:dyDescent="0.2">
      <c r="A1949" s="106" t="s">
        <v>43</v>
      </c>
      <c r="B1949" s="106" t="s">
        <v>17</v>
      </c>
      <c r="C1949" s="107">
        <v>16162</v>
      </c>
      <c r="D1949" s="107">
        <v>43181</v>
      </c>
      <c r="E1949" s="107">
        <v>43182</v>
      </c>
      <c r="F1949" s="108">
        <v>43196</v>
      </c>
      <c r="G1949" s="109">
        <v>7750</v>
      </c>
      <c r="H1949" s="109">
        <v>3.18</v>
      </c>
      <c r="I1949" s="109">
        <v>0</v>
      </c>
      <c r="J1949" s="109">
        <f t="shared" si="30"/>
        <v>7753.18</v>
      </c>
    </row>
    <row r="1950" spans="1:10" s="102" customFormat="1" ht="18" customHeight="1" x14ac:dyDescent="0.2">
      <c r="A1950" s="106" t="s">
        <v>43</v>
      </c>
      <c r="B1950" s="106" t="s">
        <v>17</v>
      </c>
      <c r="C1950" s="107">
        <v>13346</v>
      </c>
      <c r="D1950" s="107">
        <v>43199</v>
      </c>
      <c r="E1950" s="107">
        <v>43201</v>
      </c>
      <c r="F1950" s="108">
        <v>43213</v>
      </c>
      <c r="G1950" s="109">
        <v>13000</v>
      </c>
      <c r="H1950" s="109">
        <v>4.99</v>
      </c>
      <c r="I1950" s="109">
        <v>0</v>
      </c>
      <c r="J1950" s="109">
        <f t="shared" si="30"/>
        <v>13004.99</v>
      </c>
    </row>
    <row r="1951" spans="1:10" s="102" customFormat="1" ht="18" customHeight="1" x14ac:dyDescent="0.2">
      <c r="A1951" s="106" t="s">
        <v>43</v>
      </c>
      <c r="B1951" s="106" t="s">
        <v>13</v>
      </c>
      <c r="C1951" s="107">
        <v>10395</v>
      </c>
      <c r="D1951" s="107">
        <v>43027</v>
      </c>
      <c r="E1951" s="107">
        <v>43033</v>
      </c>
      <c r="F1951" s="108">
        <v>43045</v>
      </c>
      <c r="G1951" s="109">
        <v>12250</v>
      </c>
      <c r="H1951" s="109">
        <v>6.04</v>
      </c>
      <c r="I1951" s="109">
        <v>0</v>
      </c>
      <c r="J1951" s="109">
        <f t="shared" si="30"/>
        <v>12256.04</v>
      </c>
    </row>
    <row r="1952" spans="1:10" s="102" customFormat="1" ht="18" customHeight="1" x14ac:dyDescent="0.2">
      <c r="A1952" s="106" t="s">
        <v>43</v>
      </c>
      <c r="B1952" s="106" t="s">
        <v>17</v>
      </c>
      <c r="C1952" s="107">
        <v>10544</v>
      </c>
      <c r="D1952" s="107">
        <v>43454</v>
      </c>
      <c r="E1952" s="107">
        <v>43455</v>
      </c>
      <c r="F1952" s="108">
        <v>43481</v>
      </c>
      <c r="G1952" s="109">
        <v>9000</v>
      </c>
      <c r="H1952" s="109">
        <v>6.08</v>
      </c>
      <c r="I1952" s="109">
        <v>0</v>
      </c>
      <c r="J1952" s="109">
        <f t="shared" si="30"/>
        <v>9006.08</v>
      </c>
    </row>
    <row r="1953" spans="1:10" s="102" customFormat="1" ht="18" customHeight="1" x14ac:dyDescent="0.2">
      <c r="A1953" s="106" t="s">
        <v>43</v>
      </c>
      <c r="B1953" s="106" t="s">
        <v>17</v>
      </c>
      <c r="C1953" s="107">
        <v>10479</v>
      </c>
      <c r="D1953" s="107">
        <v>42708</v>
      </c>
      <c r="E1953" s="107">
        <v>42744</v>
      </c>
      <c r="F1953" s="108">
        <v>42762</v>
      </c>
      <c r="G1953" s="109">
        <v>6750</v>
      </c>
      <c r="H1953" s="109">
        <v>9.99</v>
      </c>
      <c r="I1953" s="109">
        <v>0</v>
      </c>
      <c r="J1953" s="109">
        <f t="shared" si="30"/>
        <v>6759.99</v>
      </c>
    </row>
    <row r="1954" spans="1:10" s="102" customFormat="1" ht="18" customHeight="1" x14ac:dyDescent="0.2">
      <c r="A1954" s="106" t="s">
        <v>43</v>
      </c>
      <c r="B1954" s="106" t="s">
        <v>17</v>
      </c>
      <c r="C1954" s="107">
        <v>11904</v>
      </c>
      <c r="D1954" s="107">
        <v>42020</v>
      </c>
      <c r="E1954" s="107">
        <v>42046</v>
      </c>
      <c r="F1954" s="108">
        <v>42058</v>
      </c>
      <c r="G1954" s="109">
        <v>7000</v>
      </c>
      <c r="H1954" s="109">
        <v>7.39</v>
      </c>
      <c r="I1954" s="109">
        <v>0</v>
      </c>
      <c r="J1954" s="109">
        <f t="shared" si="30"/>
        <v>7007.39</v>
      </c>
    </row>
    <row r="1955" spans="1:10" s="102" customFormat="1" ht="18" customHeight="1" x14ac:dyDescent="0.2">
      <c r="A1955" s="106" t="s">
        <v>31</v>
      </c>
      <c r="B1955" s="106" t="s">
        <v>13</v>
      </c>
      <c r="C1955" s="107">
        <v>19012</v>
      </c>
      <c r="D1955" s="107">
        <v>41844</v>
      </c>
      <c r="E1955" s="107">
        <v>41850</v>
      </c>
      <c r="F1955" s="108">
        <v>41866</v>
      </c>
      <c r="G1955" s="109">
        <v>25000</v>
      </c>
      <c r="H1955" s="109">
        <v>15.28</v>
      </c>
      <c r="I1955" s="109">
        <v>0</v>
      </c>
      <c r="J1955" s="109">
        <f t="shared" si="30"/>
        <v>25015.279999999999</v>
      </c>
    </row>
    <row r="1956" spans="1:10" s="102" customFormat="1" ht="18" customHeight="1" x14ac:dyDescent="0.2">
      <c r="A1956" s="106" t="s">
        <v>43</v>
      </c>
      <c r="B1956" s="106" t="s">
        <v>17</v>
      </c>
      <c r="C1956" s="107">
        <v>19165</v>
      </c>
      <c r="D1956" s="107">
        <v>42886</v>
      </c>
      <c r="E1956" s="107">
        <v>42902</v>
      </c>
      <c r="F1956" s="108">
        <v>43333</v>
      </c>
      <c r="G1956" s="109">
        <v>72000</v>
      </c>
      <c r="H1956" s="109">
        <v>245.79</v>
      </c>
      <c r="I1956" s="109">
        <v>0</v>
      </c>
      <c r="J1956" s="109">
        <f t="shared" si="30"/>
        <v>72245.789999999994</v>
      </c>
    </row>
    <row r="1957" spans="1:10" s="102" customFormat="1" ht="18" customHeight="1" x14ac:dyDescent="0.2">
      <c r="A1957" s="106" t="s">
        <v>43</v>
      </c>
      <c r="B1957" s="106" t="s">
        <v>17</v>
      </c>
      <c r="C1957" s="107">
        <v>12927</v>
      </c>
      <c r="D1957" s="107">
        <v>42611</v>
      </c>
      <c r="E1957" s="107">
        <v>42622</v>
      </c>
      <c r="F1957" s="108">
        <v>42632</v>
      </c>
      <c r="G1957" s="109">
        <v>4750</v>
      </c>
      <c r="H1957" s="109">
        <v>2.73</v>
      </c>
      <c r="I1957" s="109">
        <v>0</v>
      </c>
      <c r="J1957" s="109">
        <f t="shared" si="30"/>
        <v>4752.7299999999996</v>
      </c>
    </row>
    <row r="1958" spans="1:10" s="102" customFormat="1" ht="18" customHeight="1" x14ac:dyDescent="0.2">
      <c r="A1958" s="106" t="s">
        <v>43</v>
      </c>
      <c r="B1958" s="106" t="s">
        <v>17</v>
      </c>
      <c r="C1958" s="107">
        <v>8538</v>
      </c>
      <c r="D1958" s="107">
        <v>43174</v>
      </c>
      <c r="E1958" s="107">
        <v>43182</v>
      </c>
      <c r="F1958" s="108">
        <v>43234</v>
      </c>
      <c r="G1958" s="109">
        <v>1500</v>
      </c>
      <c r="H1958" s="109">
        <v>1.79</v>
      </c>
      <c r="I1958" s="109">
        <v>0</v>
      </c>
      <c r="J1958" s="109">
        <f t="shared" si="30"/>
        <v>1501.79</v>
      </c>
    </row>
    <row r="1959" spans="1:10" s="102" customFormat="1" ht="18" customHeight="1" x14ac:dyDescent="0.2">
      <c r="A1959" s="106" t="s">
        <v>31</v>
      </c>
      <c r="B1959" s="106" t="s">
        <v>13</v>
      </c>
      <c r="C1959" s="107">
        <v>27676</v>
      </c>
      <c r="D1959" s="107">
        <v>42496</v>
      </c>
      <c r="E1959" s="107">
        <v>42510</v>
      </c>
      <c r="F1959" s="108">
        <v>42544</v>
      </c>
      <c r="G1959" s="109">
        <v>64000</v>
      </c>
      <c r="H1959" s="109">
        <v>84.16</v>
      </c>
      <c r="I1959" s="109">
        <v>0</v>
      </c>
      <c r="J1959" s="109">
        <f t="shared" si="30"/>
        <v>64084.160000000003</v>
      </c>
    </row>
    <row r="1960" spans="1:10" s="102" customFormat="1" ht="18" customHeight="1" x14ac:dyDescent="0.2">
      <c r="A1960" s="106" t="s">
        <v>43</v>
      </c>
      <c r="B1960" s="106" t="s">
        <v>13</v>
      </c>
      <c r="C1960" s="107">
        <v>15044</v>
      </c>
      <c r="D1960" s="107">
        <v>43282</v>
      </c>
      <c r="E1960" s="107">
        <v>43284</v>
      </c>
      <c r="F1960" s="108">
        <v>43297</v>
      </c>
      <c r="G1960" s="109">
        <v>6500</v>
      </c>
      <c r="H1960" s="109">
        <v>2.67</v>
      </c>
      <c r="I1960" s="109">
        <v>0</v>
      </c>
      <c r="J1960" s="109">
        <f t="shared" si="30"/>
        <v>6502.67</v>
      </c>
    </row>
    <row r="1961" spans="1:10" s="102" customFormat="1" ht="18" customHeight="1" x14ac:dyDescent="0.2">
      <c r="A1961" s="106" t="s">
        <v>43</v>
      </c>
      <c r="B1961" s="106" t="s">
        <v>13</v>
      </c>
      <c r="C1961" s="107">
        <v>16928</v>
      </c>
      <c r="D1961" s="107">
        <v>42962</v>
      </c>
      <c r="E1961" s="107">
        <v>42969</v>
      </c>
      <c r="F1961" s="108">
        <v>42984</v>
      </c>
      <c r="G1961" s="109">
        <v>10000</v>
      </c>
      <c r="H1961" s="109">
        <v>6.03</v>
      </c>
      <c r="I1961" s="109">
        <v>0</v>
      </c>
      <c r="J1961" s="109">
        <f t="shared" si="30"/>
        <v>10006.030000000001</v>
      </c>
    </row>
    <row r="1962" spans="1:10" s="102" customFormat="1" ht="18" customHeight="1" x14ac:dyDescent="0.2">
      <c r="A1962" s="106" t="s">
        <v>43</v>
      </c>
      <c r="B1962" s="106" t="s">
        <v>17</v>
      </c>
      <c r="C1962" s="107">
        <v>20028</v>
      </c>
      <c r="D1962" s="107">
        <v>42161</v>
      </c>
      <c r="E1962" s="107">
        <v>42167</v>
      </c>
      <c r="F1962" s="108">
        <v>42180</v>
      </c>
      <c r="G1962" s="109">
        <v>73000</v>
      </c>
      <c r="H1962" s="109">
        <v>38.53</v>
      </c>
      <c r="I1962" s="109">
        <v>0</v>
      </c>
      <c r="J1962" s="109">
        <f t="shared" si="30"/>
        <v>73038.53</v>
      </c>
    </row>
    <row r="1963" spans="1:10" s="102" customFormat="1" ht="18" customHeight="1" x14ac:dyDescent="0.2">
      <c r="A1963" s="106" t="s">
        <v>35</v>
      </c>
      <c r="B1963" s="106" t="s">
        <v>17</v>
      </c>
      <c r="C1963" s="107">
        <v>20028</v>
      </c>
      <c r="D1963" s="107">
        <v>42161</v>
      </c>
      <c r="E1963" s="107">
        <v>42167</v>
      </c>
      <c r="F1963" s="108">
        <v>42180</v>
      </c>
      <c r="G1963" s="109">
        <v>73000</v>
      </c>
      <c r="H1963" s="109">
        <v>38.53</v>
      </c>
      <c r="I1963" s="109">
        <v>0</v>
      </c>
      <c r="J1963" s="109">
        <f t="shared" si="30"/>
        <v>73038.53</v>
      </c>
    </row>
    <row r="1964" spans="1:10" s="102" customFormat="1" ht="18" customHeight="1" x14ac:dyDescent="0.2">
      <c r="A1964" s="106" t="s">
        <v>39</v>
      </c>
      <c r="B1964" s="106" t="s">
        <v>17</v>
      </c>
      <c r="C1964" s="107">
        <v>20028</v>
      </c>
      <c r="D1964" s="107">
        <v>42161</v>
      </c>
      <c r="E1964" s="107">
        <v>42167</v>
      </c>
      <c r="F1964" s="108">
        <v>42180</v>
      </c>
      <c r="G1964" s="109">
        <v>219000</v>
      </c>
      <c r="H1964" s="109">
        <v>115.58</v>
      </c>
      <c r="I1964" s="109">
        <v>0</v>
      </c>
      <c r="J1964" s="109">
        <f t="shared" si="30"/>
        <v>219115.58</v>
      </c>
    </row>
    <row r="1965" spans="1:10" s="102" customFormat="1" ht="18" customHeight="1" x14ac:dyDescent="0.2">
      <c r="A1965" s="106" t="s">
        <v>43</v>
      </c>
      <c r="B1965" s="106" t="s">
        <v>17</v>
      </c>
      <c r="C1965" s="107">
        <v>10494</v>
      </c>
      <c r="D1965" s="107">
        <v>42571</v>
      </c>
      <c r="E1965" s="107">
        <v>42592</v>
      </c>
      <c r="F1965" s="108">
        <v>42877</v>
      </c>
      <c r="G1965" s="109">
        <v>4000</v>
      </c>
      <c r="H1965" s="109">
        <v>4.41</v>
      </c>
      <c r="I1965" s="109">
        <v>0</v>
      </c>
      <c r="J1965" s="109">
        <f t="shared" si="30"/>
        <v>4004.41</v>
      </c>
    </row>
    <row r="1966" spans="1:10" s="102" customFormat="1" ht="18" customHeight="1" x14ac:dyDescent="0.2">
      <c r="A1966" s="106" t="s">
        <v>43</v>
      </c>
      <c r="B1966" s="106" t="s">
        <v>13</v>
      </c>
      <c r="C1966" s="107">
        <v>10140</v>
      </c>
      <c r="D1966" s="107">
        <v>42732</v>
      </c>
      <c r="E1966" s="107">
        <v>42740</v>
      </c>
      <c r="F1966" s="108">
        <v>42765</v>
      </c>
      <c r="G1966" s="109">
        <v>10250</v>
      </c>
      <c r="H1966" s="109">
        <v>9.27</v>
      </c>
      <c r="I1966" s="109">
        <v>0</v>
      </c>
      <c r="J1966" s="109">
        <f t="shared" si="30"/>
        <v>10259.27</v>
      </c>
    </row>
    <row r="1967" spans="1:10" s="102" customFormat="1" ht="18" customHeight="1" x14ac:dyDescent="0.2">
      <c r="A1967" s="106" t="s">
        <v>43</v>
      </c>
      <c r="B1967" s="106" t="s">
        <v>17</v>
      </c>
      <c r="C1967" s="107">
        <v>6144</v>
      </c>
      <c r="D1967" s="107">
        <v>43105</v>
      </c>
      <c r="E1967" s="107">
        <v>43110</v>
      </c>
      <c r="F1967" s="108">
        <v>43168</v>
      </c>
      <c r="G1967" s="109">
        <v>4500</v>
      </c>
      <c r="H1967" s="109">
        <v>5.15</v>
      </c>
      <c r="I1967" s="109">
        <v>0</v>
      </c>
      <c r="J1967" s="109">
        <f t="shared" si="30"/>
        <v>4505.1499999999996</v>
      </c>
    </row>
    <row r="1968" spans="1:10" s="102" customFormat="1" ht="18" customHeight="1" x14ac:dyDescent="0.2">
      <c r="A1968" s="106" t="s">
        <v>43</v>
      </c>
      <c r="B1968" s="106" t="s">
        <v>17</v>
      </c>
      <c r="C1968" s="107">
        <v>10847</v>
      </c>
      <c r="D1968" s="107">
        <v>43021</v>
      </c>
      <c r="E1968" s="107">
        <v>43026</v>
      </c>
      <c r="F1968" s="108">
        <v>43068</v>
      </c>
      <c r="G1968" s="109">
        <v>5500</v>
      </c>
      <c r="H1968" s="109">
        <v>5.35</v>
      </c>
      <c r="I1968" s="109">
        <v>0</v>
      </c>
      <c r="J1968" s="109">
        <f t="shared" si="30"/>
        <v>5505.35</v>
      </c>
    </row>
    <row r="1969" spans="1:10" s="102" customFormat="1" ht="18" customHeight="1" x14ac:dyDescent="0.2">
      <c r="A1969" s="106" t="s">
        <v>43</v>
      </c>
      <c r="B1969" s="106" t="s">
        <v>17</v>
      </c>
      <c r="C1969" s="107">
        <v>12448</v>
      </c>
      <c r="D1969" s="107">
        <v>43287</v>
      </c>
      <c r="E1969" s="107">
        <v>43291</v>
      </c>
      <c r="F1969" s="108">
        <v>43306</v>
      </c>
      <c r="G1969" s="109">
        <v>8750</v>
      </c>
      <c r="H1969" s="109">
        <v>4.55</v>
      </c>
      <c r="I1969" s="109">
        <v>0</v>
      </c>
      <c r="J1969" s="109">
        <f t="shared" si="30"/>
        <v>8754.5499999999993</v>
      </c>
    </row>
    <row r="1970" spans="1:10" s="102" customFormat="1" ht="18" customHeight="1" x14ac:dyDescent="0.2">
      <c r="A1970" s="106" t="s">
        <v>43</v>
      </c>
      <c r="B1970" s="106" t="s">
        <v>17</v>
      </c>
      <c r="C1970" s="107">
        <v>12164</v>
      </c>
      <c r="D1970" s="107">
        <v>42723</v>
      </c>
      <c r="E1970" s="107">
        <v>42734</v>
      </c>
      <c r="F1970" s="108">
        <v>42829</v>
      </c>
      <c r="G1970" s="109">
        <v>4750</v>
      </c>
      <c r="H1970" s="109">
        <v>13.8</v>
      </c>
      <c r="I1970" s="109">
        <v>0</v>
      </c>
      <c r="J1970" s="109">
        <f t="shared" si="30"/>
        <v>4763.8</v>
      </c>
    </row>
    <row r="1971" spans="1:10" s="102" customFormat="1" ht="18" customHeight="1" x14ac:dyDescent="0.2">
      <c r="A1971" s="106" t="s">
        <v>43</v>
      </c>
      <c r="B1971" s="106" t="s">
        <v>17</v>
      </c>
      <c r="C1971" s="107">
        <v>14950</v>
      </c>
      <c r="D1971" s="107">
        <v>43392</v>
      </c>
      <c r="E1971" s="107">
        <v>43412</v>
      </c>
      <c r="F1971" s="108">
        <v>43425</v>
      </c>
      <c r="G1971" s="109">
        <v>7750</v>
      </c>
      <c r="H1971" s="109">
        <v>7</v>
      </c>
      <c r="I1971" s="109">
        <v>0</v>
      </c>
      <c r="J1971" s="109">
        <f t="shared" si="30"/>
        <v>7757</v>
      </c>
    </row>
    <row r="1972" spans="1:10" s="102" customFormat="1" ht="18" customHeight="1" x14ac:dyDescent="0.2">
      <c r="A1972" s="106" t="s">
        <v>43</v>
      </c>
      <c r="B1972" s="106" t="s">
        <v>17</v>
      </c>
      <c r="C1972" s="107">
        <v>11157</v>
      </c>
      <c r="D1972" s="107">
        <v>42842</v>
      </c>
      <c r="E1972" s="107">
        <v>42850</v>
      </c>
      <c r="F1972" s="108">
        <v>42866</v>
      </c>
      <c r="G1972" s="109">
        <v>32500</v>
      </c>
      <c r="H1972" s="109">
        <v>21.36</v>
      </c>
      <c r="I1972" s="109">
        <v>0</v>
      </c>
      <c r="J1972" s="109">
        <f t="shared" si="30"/>
        <v>32521.360000000001</v>
      </c>
    </row>
    <row r="1973" spans="1:10" s="102" customFormat="1" ht="18" customHeight="1" x14ac:dyDescent="0.2">
      <c r="A1973" s="106" t="s">
        <v>43</v>
      </c>
      <c r="B1973" s="106" t="s">
        <v>13</v>
      </c>
      <c r="C1973" s="107">
        <v>12277</v>
      </c>
      <c r="D1973" s="107">
        <v>42813</v>
      </c>
      <c r="E1973" s="107">
        <v>42816</v>
      </c>
      <c r="F1973" s="108">
        <v>42828</v>
      </c>
      <c r="G1973" s="109">
        <v>8750</v>
      </c>
      <c r="H1973" s="109">
        <v>3.6</v>
      </c>
      <c r="I1973" s="109">
        <v>0</v>
      </c>
      <c r="J1973" s="109">
        <f t="shared" si="30"/>
        <v>8753.6</v>
      </c>
    </row>
    <row r="1974" spans="1:10" s="102" customFormat="1" ht="18" customHeight="1" x14ac:dyDescent="0.2">
      <c r="A1974" s="106" t="s">
        <v>43</v>
      </c>
      <c r="B1974" s="106" t="s">
        <v>13</v>
      </c>
      <c r="C1974" s="107">
        <v>14601</v>
      </c>
      <c r="D1974" s="107">
        <v>42977</v>
      </c>
      <c r="E1974" s="107">
        <v>42989</v>
      </c>
      <c r="F1974" s="108">
        <v>43006</v>
      </c>
      <c r="G1974" s="109">
        <v>7500</v>
      </c>
      <c r="H1974" s="109">
        <v>5.96</v>
      </c>
      <c r="I1974" s="109">
        <v>0</v>
      </c>
      <c r="J1974" s="109">
        <f t="shared" si="30"/>
        <v>7505.96</v>
      </c>
    </row>
    <row r="1975" spans="1:10" s="102" customFormat="1" ht="18" customHeight="1" x14ac:dyDescent="0.2">
      <c r="A1975" s="106" t="s">
        <v>43</v>
      </c>
      <c r="B1975" s="106" t="s">
        <v>13</v>
      </c>
      <c r="C1975" s="107">
        <v>14886</v>
      </c>
      <c r="D1975" s="107">
        <v>42433</v>
      </c>
      <c r="E1975" s="107">
        <v>42445</v>
      </c>
      <c r="F1975" s="108">
        <v>42454</v>
      </c>
      <c r="G1975" s="109">
        <v>19250</v>
      </c>
      <c r="H1975" s="109">
        <v>11.08</v>
      </c>
      <c r="I1975" s="109">
        <v>0</v>
      </c>
      <c r="J1975" s="109">
        <f t="shared" si="30"/>
        <v>19261.080000000002</v>
      </c>
    </row>
    <row r="1976" spans="1:10" s="102" customFormat="1" ht="18" customHeight="1" x14ac:dyDescent="0.2">
      <c r="A1976" s="106" t="s">
        <v>43</v>
      </c>
      <c r="B1976" s="106" t="s">
        <v>13</v>
      </c>
      <c r="C1976" s="107">
        <v>12590</v>
      </c>
      <c r="D1976" s="107">
        <v>42468</v>
      </c>
      <c r="E1976" s="107">
        <v>42482</v>
      </c>
      <c r="F1976" s="108">
        <v>42495</v>
      </c>
      <c r="G1976" s="109">
        <v>8250</v>
      </c>
      <c r="H1976" s="109">
        <v>6.1</v>
      </c>
      <c r="I1976" s="109">
        <v>0</v>
      </c>
      <c r="J1976" s="109">
        <f t="shared" si="30"/>
        <v>8256.1</v>
      </c>
    </row>
    <row r="1977" spans="1:10" s="102" customFormat="1" ht="18" customHeight="1" x14ac:dyDescent="0.2">
      <c r="A1977" s="106" t="s">
        <v>43</v>
      </c>
      <c r="B1977" s="106" t="s">
        <v>17</v>
      </c>
      <c r="C1977" s="107">
        <v>10616</v>
      </c>
      <c r="D1977" s="107">
        <v>42439</v>
      </c>
      <c r="E1977" s="107">
        <v>42447</v>
      </c>
      <c r="F1977" s="108">
        <v>42501</v>
      </c>
      <c r="G1977" s="109">
        <v>20500</v>
      </c>
      <c r="H1977" s="109">
        <v>34.82</v>
      </c>
      <c r="I1977" s="109">
        <v>0</v>
      </c>
      <c r="J1977" s="109">
        <f t="shared" si="30"/>
        <v>20534.82</v>
      </c>
    </row>
    <row r="1978" spans="1:10" s="102" customFormat="1" ht="18" customHeight="1" x14ac:dyDescent="0.2">
      <c r="A1978" s="106" t="s">
        <v>43</v>
      </c>
      <c r="B1978" s="106" t="s">
        <v>17</v>
      </c>
      <c r="C1978" s="107">
        <v>6378</v>
      </c>
      <c r="D1978" s="107">
        <v>42165</v>
      </c>
      <c r="E1978" s="107">
        <v>42198</v>
      </c>
      <c r="F1978" s="108">
        <v>42290</v>
      </c>
      <c r="G1978" s="109">
        <v>4250</v>
      </c>
      <c r="H1978" s="109">
        <v>14.76</v>
      </c>
      <c r="I1978" s="109">
        <v>0</v>
      </c>
      <c r="J1978" s="109">
        <f t="shared" si="30"/>
        <v>4264.76</v>
      </c>
    </row>
    <row r="1979" spans="1:10" s="102" customFormat="1" ht="18" customHeight="1" x14ac:dyDescent="0.2">
      <c r="A1979" s="106" t="s">
        <v>43</v>
      </c>
      <c r="B1979" s="106" t="s">
        <v>17</v>
      </c>
      <c r="C1979" s="107">
        <v>11111</v>
      </c>
      <c r="D1979" s="107">
        <v>42413</v>
      </c>
      <c r="E1979" s="107">
        <v>42423</v>
      </c>
      <c r="F1979" s="108">
        <v>42444</v>
      </c>
      <c r="G1979" s="109">
        <v>1500</v>
      </c>
      <c r="H1979" s="109">
        <v>1.3</v>
      </c>
      <c r="I1979" s="109">
        <v>0</v>
      </c>
      <c r="J1979" s="109">
        <f t="shared" si="30"/>
        <v>1501.3</v>
      </c>
    </row>
    <row r="1980" spans="1:10" s="102" customFormat="1" ht="18" customHeight="1" x14ac:dyDescent="0.2">
      <c r="A1980" s="106" t="s">
        <v>43</v>
      </c>
      <c r="B1980" s="106" t="s">
        <v>17</v>
      </c>
      <c r="C1980" s="107">
        <v>11067</v>
      </c>
      <c r="D1980" s="107">
        <v>42278</v>
      </c>
      <c r="E1980" s="107">
        <v>42326</v>
      </c>
      <c r="F1980" s="108">
        <v>42380</v>
      </c>
      <c r="G1980" s="109">
        <v>6000</v>
      </c>
      <c r="H1980" s="109">
        <v>17</v>
      </c>
      <c r="I1980" s="109">
        <v>0</v>
      </c>
      <c r="J1980" s="109">
        <f t="shared" si="30"/>
        <v>6017</v>
      </c>
    </row>
    <row r="1981" spans="1:10" s="102" customFormat="1" ht="18" customHeight="1" x14ac:dyDescent="0.2">
      <c r="A1981" s="106" t="s">
        <v>43</v>
      </c>
      <c r="B1981" s="106" t="s">
        <v>17</v>
      </c>
      <c r="C1981" s="107">
        <v>11498</v>
      </c>
      <c r="D1981" s="107">
        <v>42014</v>
      </c>
      <c r="E1981" s="107">
        <v>42080</v>
      </c>
      <c r="F1981" s="108">
        <v>42139</v>
      </c>
      <c r="G1981" s="109">
        <v>5250</v>
      </c>
      <c r="H1981" s="109">
        <v>18.239999999999998</v>
      </c>
      <c r="I1981" s="109">
        <v>0</v>
      </c>
      <c r="J1981" s="109">
        <f t="shared" si="30"/>
        <v>5268.24</v>
      </c>
    </row>
    <row r="1982" spans="1:10" s="102" customFormat="1" ht="18" customHeight="1" x14ac:dyDescent="0.2">
      <c r="A1982" s="106" t="s">
        <v>43</v>
      </c>
      <c r="B1982" s="106" t="s">
        <v>13</v>
      </c>
      <c r="C1982" s="107">
        <v>14147</v>
      </c>
      <c r="D1982" s="107">
        <v>42710</v>
      </c>
      <c r="E1982" s="107">
        <v>42711</v>
      </c>
      <c r="F1982" s="108">
        <v>42723</v>
      </c>
      <c r="G1982" s="109">
        <v>10750</v>
      </c>
      <c r="H1982" s="109">
        <v>3.83</v>
      </c>
      <c r="I1982" s="109">
        <v>0</v>
      </c>
      <c r="J1982" s="109">
        <f t="shared" si="30"/>
        <v>10753.83</v>
      </c>
    </row>
    <row r="1983" spans="1:10" s="102" customFormat="1" ht="18" customHeight="1" x14ac:dyDescent="0.2">
      <c r="A1983" s="106" t="s">
        <v>43</v>
      </c>
      <c r="B1983" s="106" t="s">
        <v>13</v>
      </c>
      <c r="C1983" s="107">
        <v>11830</v>
      </c>
      <c r="D1983" s="107">
        <v>42263</v>
      </c>
      <c r="E1983" s="107">
        <v>42291</v>
      </c>
      <c r="F1983" s="108">
        <v>42303</v>
      </c>
      <c r="G1983" s="109">
        <v>4500</v>
      </c>
      <c r="H1983" s="109">
        <v>5</v>
      </c>
      <c r="I1983" s="109">
        <v>0</v>
      </c>
      <c r="J1983" s="109">
        <f t="shared" si="30"/>
        <v>4505</v>
      </c>
    </row>
    <row r="1984" spans="1:10" s="102" customFormat="1" ht="18" customHeight="1" x14ac:dyDescent="0.2">
      <c r="A1984" s="106" t="s">
        <v>43</v>
      </c>
      <c r="B1984" s="106" t="s">
        <v>13</v>
      </c>
      <c r="C1984" s="107">
        <v>10917</v>
      </c>
      <c r="D1984" s="107">
        <v>41704</v>
      </c>
      <c r="E1984" s="107">
        <v>41724</v>
      </c>
      <c r="F1984" s="108">
        <v>41750</v>
      </c>
      <c r="G1984" s="109">
        <v>9750</v>
      </c>
      <c r="H1984" s="109">
        <v>12.46</v>
      </c>
      <c r="I1984" s="109">
        <v>0</v>
      </c>
      <c r="J1984" s="109">
        <f t="shared" si="30"/>
        <v>9762.4599999999991</v>
      </c>
    </row>
    <row r="1985" spans="1:10" s="102" customFormat="1" ht="18" customHeight="1" x14ac:dyDescent="0.2">
      <c r="A1985" s="106" t="s">
        <v>43</v>
      </c>
      <c r="B1985" s="106" t="s">
        <v>17</v>
      </c>
      <c r="C1985" s="107">
        <v>16456</v>
      </c>
      <c r="D1985" s="107">
        <v>42743</v>
      </c>
      <c r="E1985" s="107">
        <v>42774</v>
      </c>
      <c r="F1985" s="108">
        <v>42793</v>
      </c>
      <c r="G1985" s="109">
        <v>6250</v>
      </c>
      <c r="H1985" s="109">
        <v>8.5500000000000007</v>
      </c>
      <c r="I1985" s="109">
        <v>0</v>
      </c>
      <c r="J1985" s="109">
        <f t="shared" si="30"/>
        <v>6258.55</v>
      </c>
    </row>
    <row r="1986" spans="1:10" s="102" customFormat="1" ht="18" customHeight="1" x14ac:dyDescent="0.2">
      <c r="A1986" s="106" t="s">
        <v>43</v>
      </c>
      <c r="B1986" s="106" t="s">
        <v>17</v>
      </c>
      <c r="C1986" s="107">
        <v>17488</v>
      </c>
      <c r="D1986" s="107">
        <v>42649</v>
      </c>
      <c r="E1986" s="107">
        <v>42653</v>
      </c>
      <c r="F1986" s="108">
        <v>42669</v>
      </c>
      <c r="G1986" s="109">
        <v>24500</v>
      </c>
      <c r="H1986" s="109">
        <v>13.42</v>
      </c>
      <c r="I1986" s="109">
        <v>0</v>
      </c>
      <c r="J1986" s="109">
        <f t="shared" si="30"/>
        <v>24513.42</v>
      </c>
    </row>
    <row r="1987" spans="1:10" s="102" customFormat="1" ht="18" customHeight="1" x14ac:dyDescent="0.2">
      <c r="A1987" s="106" t="s">
        <v>43</v>
      </c>
      <c r="B1987" s="106" t="s">
        <v>17</v>
      </c>
      <c r="C1987" s="107">
        <v>10316</v>
      </c>
      <c r="D1987" s="107">
        <v>42356</v>
      </c>
      <c r="E1987" s="107">
        <v>42376</v>
      </c>
      <c r="F1987" s="108">
        <v>42409</v>
      </c>
      <c r="G1987" s="109">
        <v>9000</v>
      </c>
      <c r="H1987" s="109">
        <v>13.26</v>
      </c>
      <c r="I1987" s="109">
        <v>0</v>
      </c>
      <c r="J1987" s="109">
        <f t="shared" si="30"/>
        <v>9013.26</v>
      </c>
    </row>
    <row r="1988" spans="1:10" s="102" customFormat="1" ht="18" customHeight="1" x14ac:dyDescent="0.2">
      <c r="A1988" s="106" t="s">
        <v>43</v>
      </c>
      <c r="B1988" s="106" t="s">
        <v>17</v>
      </c>
      <c r="C1988" s="107">
        <v>8267</v>
      </c>
      <c r="D1988" s="107">
        <v>43133</v>
      </c>
      <c r="E1988" s="107">
        <v>43144</v>
      </c>
      <c r="F1988" s="108">
        <v>43166</v>
      </c>
      <c r="G1988" s="109">
        <v>5750</v>
      </c>
      <c r="H1988" s="109">
        <v>5.2</v>
      </c>
      <c r="I1988" s="109">
        <v>0</v>
      </c>
      <c r="J1988" s="109">
        <f t="shared" si="30"/>
        <v>5755.2</v>
      </c>
    </row>
    <row r="1989" spans="1:10" s="102" customFormat="1" ht="18" customHeight="1" x14ac:dyDescent="0.2">
      <c r="A1989" s="106" t="s">
        <v>43</v>
      </c>
      <c r="B1989" s="106" t="s">
        <v>17</v>
      </c>
      <c r="C1989" s="107">
        <v>5912</v>
      </c>
      <c r="D1989" s="107">
        <v>41707</v>
      </c>
      <c r="E1989" s="107">
        <v>41731</v>
      </c>
      <c r="F1989" s="108">
        <v>41739</v>
      </c>
      <c r="G1989" s="109">
        <v>2750</v>
      </c>
      <c r="H1989" s="109">
        <v>2.44</v>
      </c>
      <c r="I1989" s="109">
        <v>0</v>
      </c>
      <c r="J1989" s="109">
        <f t="shared" si="30"/>
        <v>2752.44</v>
      </c>
    </row>
    <row r="1990" spans="1:10" s="102" customFormat="1" ht="18" customHeight="1" x14ac:dyDescent="0.2">
      <c r="A1990" s="106" t="s">
        <v>43</v>
      </c>
      <c r="B1990" s="106" t="s">
        <v>13</v>
      </c>
      <c r="C1990" s="107">
        <v>10092</v>
      </c>
      <c r="D1990" s="107">
        <v>42305</v>
      </c>
      <c r="E1990" s="107">
        <v>42310</v>
      </c>
      <c r="F1990" s="108">
        <v>42356</v>
      </c>
      <c r="G1990" s="109">
        <v>6500</v>
      </c>
      <c r="H1990" s="109">
        <v>9.1999999999999993</v>
      </c>
      <c r="I1990" s="109">
        <v>0</v>
      </c>
      <c r="J1990" s="109">
        <f t="shared" ref="J1990:J2053" si="31">+G1990+H1990+I1990</f>
        <v>6509.2</v>
      </c>
    </row>
    <row r="1991" spans="1:10" s="102" customFormat="1" ht="18" customHeight="1" x14ac:dyDescent="0.2">
      <c r="A1991" s="106" t="s">
        <v>43</v>
      </c>
      <c r="B1991" s="106" t="s">
        <v>13</v>
      </c>
      <c r="C1991" s="107">
        <v>8380</v>
      </c>
      <c r="D1991" s="107">
        <v>43140</v>
      </c>
      <c r="E1991" s="107">
        <v>43165</v>
      </c>
      <c r="F1991" s="108">
        <v>43189</v>
      </c>
      <c r="G1991" s="109">
        <v>6750</v>
      </c>
      <c r="H1991" s="109">
        <v>8.7800000000000011</v>
      </c>
      <c r="I1991" s="109">
        <v>0</v>
      </c>
      <c r="J1991" s="109">
        <f t="shared" si="31"/>
        <v>6758.78</v>
      </c>
    </row>
    <row r="1992" spans="1:10" s="102" customFormat="1" ht="18" customHeight="1" x14ac:dyDescent="0.2">
      <c r="A1992" s="106" t="s">
        <v>43</v>
      </c>
      <c r="B1992" s="106" t="s">
        <v>17</v>
      </c>
      <c r="C1992" s="107">
        <v>17370</v>
      </c>
      <c r="D1992" s="107">
        <v>43116</v>
      </c>
      <c r="E1992" s="107">
        <v>43137</v>
      </c>
      <c r="F1992" s="108">
        <v>43231</v>
      </c>
      <c r="G1992" s="109">
        <v>9250</v>
      </c>
      <c r="H1992" s="109">
        <v>20.65</v>
      </c>
      <c r="I1992" s="109">
        <v>0</v>
      </c>
      <c r="J1992" s="109">
        <f t="shared" si="31"/>
        <v>9270.65</v>
      </c>
    </row>
    <row r="1993" spans="1:10" s="102" customFormat="1" ht="18" customHeight="1" x14ac:dyDescent="0.2">
      <c r="A1993" s="106" t="s">
        <v>43</v>
      </c>
      <c r="B1993" s="106" t="s">
        <v>17</v>
      </c>
      <c r="C1993" s="107">
        <v>14196</v>
      </c>
      <c r="D1993" s="107">
        <v>41830</v>
      </c>
      <c r="E1993" s="107">
        <v>41837</v>
      </c>
      <c r="F1993" s="108">
        <v>41848</v>
      </c>
      <c r="G1993" s="109">
        <v>6250</v>
      </c>
      <c r="H1993" s="109">
        <v>3.1100000000000003</v>
      </c>
      <c r="I1993" s="109">
        <v>0</v>
      </c>
      <c r="J1993" s="109">
        <f t="shared" si="31"/>
        <v>6253.11</v>
      </c>
    </row>
    <row r="1994" spans="1:10" s="102" customFormat="1" ht="18" customHeight="1" x14ac:dyDescent="0.2">
      <c r="A1994" s="106" t="s">
        <v>43</v>
      </c>
      <c r="B1994" s="106" t="s">
        <v>13</v>
      </c>
      <c r="C1994" s="107">
        <v>20508</v>
      </c>
      <c r="D1994" s="107">
        <v>43081</v>
      </c>
      <c r="E1994" s="107">
        <v>43084</v>
      </c>
      <c r="F1994" s="108">
        <v>43103</v>
      </c>
      <c r="G1994" s="109">
        <v>48000</v>
      </c>
      <c r="H1994" s="109">
        <v>28.93</v>
      </c>
      <c r="I1994" s="109">
        <v>0</v>
      </c>
      <c r="J1994" s="109">
        <f t="shared" si="31"/>
        <v>48028.93</v>
      </c>
    </row>
    <row r="1995" spans="1:10" s="102" customFormat="1" ht="18" customHeight="1" x14ac:dyDescent="0.2">
      <c r="A1995" s="106" t="s">
        <v>43</v>
      </c>
      <c r="B1995" s="106" t="s">
        <v>17</v>
      </c>
      <c r="C1995" s="107">
        <v>12344</v>
      </c>
      <c r="D1995" s="107">
        <v>42365</v>
      </c>
      <c r="E1995" s="107">
        <v>42408</v>
      </c>
      <c r="F1995" s="108">
        <v>42443</v>
      </c>
      <c r="G1995" s="109">
        <v>7500</v>
      </c>
      <c r="H1995" s="109">
        <v>16.23</v>
      </c>
      <c r="I1995" s="109">
        <v>0</v>
      </c>
      <c r="J1995" s="109">
        <f t="shared" si="31"/>
        <v>7516.23</v>
      </c>
    </row>
    <row r="1996" spans="1:10" s="102" customFormat="1" ht="18" customHeight="1" x14ac:dyDescent="0.2">
      <c r="A1996" s="106" t="s">
        <v>43</v>
      </c>
      <c r="B1996" s="106" t="s">
        <v>17</v>
      </c>
      <c r="C1996" s="107">
        <v>10375</v>
      </c>
      <c r="D1996" s="107">
        <v>43105</v>
      </c>
      <c r="E1996" s="107">
        <v>43130</v>
      </c>
      <c r="F1996" s="108">
        <v>43140</v>
      </c>
      <c r="G1996" s="109">
        <v>7250</v>
      </c>
      <c r="H1996" s="109">
        <v>6.86</v>
      </c>
      <c r="I1996" s="109">
        <v>0</v>
      </c>
      <c r="J1996" s="109">
        <f t="shared" si="31"/>
        <v>7256.86</v>
      </c>
    </row>
    <row r="1997" spans="1:10" s="102" customFormat="1" ht="18" customHeight="1" x14ac:dyDescent="0.2">
      <c r="A1997" s="106" t="s">
        <v>43</v>
      </c>
      <c r="B1997" s="106" t="s">
        <v>17</v>
      </c>
      <c r="C1997" s="107">
        <v>13365</v>
      </c>
      <c r="D1997" s="107">
        <v>42034</v>
      </c>
      <c r="E1997" s="107">
        <v>42047</v>
      </c>
      <c r="F1997" s="108">
        <v>42061</v>
      </c>
      <c r="G1997" s="109">
        <v>13250</v>
      </c>
      <c r="H1997" s="109">
        <v>9.94</v>
      </c>
      <c r="I1997" s="109">
        <v>0</v>
      </c>
      <c r="J1997" s="109">
        <f t="shared" si="31"/>
        <v>13259.94</v>
      </c>
    </row>
    <row r="1998" spans="1:10" s="102" customFormat="1" ht="18" customHeight="1" x14ac:dyDescent="0.2">
      <c r="A1998" s="106" t="s">
        <v>43</v>
      </c>
      <c r="B1998" s="106" t="s">
        <v>13</v>
      </c>
      <c r="C1998" s="107">
        <v>10972</v>
      </c>
      <c r="D1998" s="107">
        <v>43139</v>
      </c>
      <c r="E1998" s="107">
        <v>43165</v>
      </c>
      <c r="F1998" s="108">
        <v>43475</v>
      </c>
      <c r="G1998" s="109">
        <v>10250</v>
      </c>
      <c r="H1998" s="109">
        <v>88.800000000000011</v>
      </c>
      <c r="I1998" s="109">
        <v>0</v>
      </c>
      <c r="J1998" s="109">
        <f t="shared" si="31"/>
        <v>10338.799999999999</v>
      </c>
    </row>
    <row r="1999" spans="1:10" s="102" customFormat="1" ht="18" customHeight="1" x14ac:dyDescent="0.2">
      <c r="A1999" s="106" t="s">
        <v>43</v>
      </c>
      <c r="B1999" s="106" t="s">
        <v>17</v>
      </c>
      <c r="C1999" s="107">
        <v>10755</v>
      </c>
      <c r="D1999" s="107">
        <v>42766</v>
      </c>
      <c r="E1999" s="107">
        <v>42801</v>
      </c>
      <c r="F1999" s="108">
        <v>42836</v>
      </c>
      <c r="G1999" s="109">
        <v>2000</v>
      </c>
      <c r="H1999" s="109">
        <v>3.84</v>
      </c>
      <c r="I1999" s="109">
        <v>0</v>
      </c>
      <c r="J1999" s="109">
        <f t="shared" si="31"/>
        <v>2003.84</v>
      </c>
    </row>
    <row r="2000" spans="1:10" s="102" customFormat="1" ht="18" customHeight="1" x14ac:dyDescent="0.2">
      <c r="A2000" s="106" t="s">
        <v>31</v>
      </c>
      <c r="B2000" s="106" t="s">
        <v>17</v>
      </c>
      <c r="C2000" s="107">
        <v>23419</v>
      </c>
      <c r="D2000" s="107">
        <v>41771</v>
      </c>
      <c r="E2000" s="107">
        <v>41778</v>
      </c>
      <c r="F2000" s="108">
        <v>41808</v>
      </c>
      <c r="G2000" s="109">
        <v>77000</v>
      </c>
      <c r="H2000" s="109">
        <v>79.14</v>
      </c>
      <c r="I2000" s="109">
        <v>0</v>
      </c>
      <c r="J2000" s="109">
        <f t="shared" si="31"/>
        <v>77079.14</v>
      </c>
    </row>
    <row r="2001" spans="1:10" s="102" customFormat="1" ht="18" customHeight="1" x14ac:dyDescent="0.2">
      <c r="A2001" s="106" t="s">
        <v>33</v>
      </c>
      <c r="B2001" s="106" t="s">
        <v>17</v>
      </c>
      <c r="C2001" s="107">
        <v>23419</v>
      </c>
      <c r="D2001" s="107">
        <v>41771</v>
      </c>
      <c r="E2001" s="107">
        <v>41778</v>
      </c>
      <c r="F2001" s="108">
        <v>41808</v>
      </c>
      <c r="G2001" s="109">
        <v>77000</v>
      </c>
      <c r="H2001" s="109">
        <v>79.14</v>
      </c>
      <c r="I2001" s="109">
        <v>0</v>
      </c>
      <c r="J2001" s="109">
        <f t="shared" si="31"/>
        <v>77079.14</v>
      </c>
    </row>
    <row r="2002" spans="1:10" s="102" customFormat="1" ht="18" customHeight="1" x14ac:dyDescent="0.2">
      <c r="A2002" s="106" t="s">
        <v>37</v>
      </c>
      <c r="B2002" s="106" t="s">
        <v>17</v>
      </c>
      <c r="C2002" s="107">
        <v>23184</v>
      </c>
      <c r="D2002" s="107">
        <v>41655</v>
      </c>
      <c r="E2002" s="107">
        <v>41670</v>
      </c>
      <c r="F2002" s="108">
        <v>41821</v>
      </c>
      <c r="G2002" s="109">
        <v>20000</v>
      </c>
      <c r="H2002" s="109">
        <f>46.11+46.11</f>
        <v>92.22</v>
      </c>
      <c r="I2002" s="109">
        <v>0</v>
      </c>
      <c r="J2002" s="109">
        <f t="shared" si="31"/>
        <v>20092.22</v>
      </c>
    </row>
    <row r="2003" spans="1:10" s="102" customFormat="1" ht="18" customHeight="1" x14ac:dyDescent="0.2">
      <c r="A2003" s="106" t="s">
        <v>43</v>
      </c>
      <c r="B2003" s="106" t="s">
        <v>13</v>
      </c>
      <c r="C2003" s="107">
        <v>14851</v>
      </c>
      <c r="D2003" s="107">
        <v>43350</v>
      </c>
      <c r="E2003" s="107">
        <v>43378</v>
      </c>
      <c r="F2003" s="108">
        <v>43390</v>
      </c>
      <c r="G2003" s="109">
        <v>15000</v>
      </c>
      <c r="H2003" s="109">
        <v>16.440000000000001</v>
      </c>
      <c r="I2003" s="109">
        <v>0</v>
      </c>
      <c r="J2003" s="109">
        <f t="shared" si="31"/>
        <v>15016.44</v>
      </c>
    </row>
    <row r="2004" spans="1:10" s="102" customFormat="1" ht="18" customHeight="1" x14ac:dyDescent="0.2">
      <c r="A2004" s="106" t="s">
        <v>43</v>
      </c>
      <c r="B2004" s="106" t="s">
        <v>17</v>
      </c>
      <c r="C2004" s="107">
        <v>13155</v>
      </c>
      <c r="D2004" s="107">
        <v>43149</v>
      </c>
      <c r="E2004" s="107">
        <v>43154</v>
      </c>
      <c r="F2004" s="108">
        <v>43166</v>
      </c>
      <c r="G2004" s="109">
        <v>6250</v>
      </c>
      <c r="H2004" s="109">
        <v>2.91</v>
      </c>
      <c r="I2004" s="109">
        <v>0</v>
      </c>
      <c r="J2004" s="109">
        <f t="shared" si="31"/>
        <v>6252.91</v>
      </c>
    </row>
    <row r="2005" spans="1:10" s="102" customFormat="1" ht="18" customHeight="1" x14ac:dyDescent="0.2">
      <c r="A2005" s="106" t="s">
        <v>43</v>
      </c>
      <c r="B2005" s="106" t="s">
        <v>17</v>
      </c>
      <c r="C2005" s="107">
        <v>17268</v>
      </c>
      <c r="D2005" s="107">
        <v>41702</v>
      </c>
      <c r="E2005" s="107">
        <v>41710</v>
      </c>
      <c r="F2005" s="108">
        <v>41743</v>
      </c>
      <c r="G2005" s="109">
        <v>11000</v>
      </c>
      <c r="H2005" s="109">
        <v>12.55</v>
      </c>
      <c r="I2005" s="109">
        <v>0</v>
      </c>
      <c r="J2005" s="109">
        <f t="shared" si="31"/>
        <v>11012.55</v>
      </c>
    </row>
    <row r="2006" spans="1:10" s="102" customFormat="1" ht="18" customHeight="1" x14ac:dyDescent="0.2">
      <c r="A2006" s="106" t="s">
        <v>31</v>
      </c>
      <c r="B2006" s="106" t="s">
        <v>17</v>
      </c>
      <c r="C2006" s="107">
        <v>23767</v>
      </c>
      <c r="D2006" s="107">
        <v>42001</v>
      </c>
      <c r="E2006" s="107">
        <v>42017</v>
      </c>
      <c r="F2006" s="108">
        <v>42025</v>
      </c>
      <c r="G2006" s="109">
        <v>20000</v>
      </c>
      <c r="H2006" s="109">
        <v>13.33</v>
      </c>
      <c r="I2006" s="109">
        <v>0</v>
      </c>
      <c r="J2006" s="109">
        <f t="shared" si="31"/>
        <v>20013.330000000002</v>
      </c>
    </row>
    <row r="2007" spans="1:10" s="102" customFormat="1" ht="18" customHeight="1" x14ac:dyDescent="0.2">
      <c r="A2007" s="106" t="s">
        <v>31</v>
      </c>
      <c r="B2007" s="106" t="s">
        <v>13</v>
      </c>
      <c r="C2007" s="107">
        <v>19079</v>
      </c>
      <c r="D2007" s="107">
        <v>41866</v>
      </c>
      <c r="E2007" s="107">
        <v>41869</v>
      </c>
      <c r="F2007" s="108">
        <v>41886</v>
      </c>
      <c r="G2007" s="109">
        <v>55000</v>
      </c>
      <c r="H2007" s="109">
        <v>30.56</v>
      </c>
      <c r="I2007" s="109">
        <v>0</v>
      </c>
      <c r="J2007" s="109">
        <f t="shared" si="31"/>
        <v>55030.559999999998</v>
      </c>
    </row>
    <row r="2008" spans="1:10" s="102" customFormat="1" ht="18" customHeight="1" x14ac:dyDescent="0.2">
      <c r="A2008" s="106" t="s">
        <v>33</v>
      </c>
      <c r="B2008" s="106" t="s">
        <v>13</v>
      </c>
      <c r="C2008" s="107">
        <v>19079</v>
      </c>
      <c r="D2008" s="107">
        <v>41866</v>
      </c>
      <c r="E2008" s="107">
        <v>41869</v>
      </c>
      <c r="F2008" s="108">
        <v>41886</v>
      </c>
      <c r="G2008" s="109">
        <v>55000</v>
      </c>
      <c r="H2008" s="109">
        <v>30.56</v>
      </c>
      <c r="I2008" s="109">
        <v>0</v>
      </c>
      <c r="J2008" s="109">
        <f t="shared" si="31"/>
        <v>55030.559999999998</v>
      </c>
    </row>
    <row r="2009" spans="1:10" s="102" customFormat="1" ht="18" customHeight="1" x14ac:dyDescent="0.2">
      <c r="A2009" s="106" t="s">
        <v>34</v>
      </c>
      <c r="B2009" s="106" t="s">
        <v>13</v>
      </c>
      <c r="C2009" s="107">
        <v>19079</v>
      </c>
      <c r="D2009" s="107">
        <v>41866</v>
      </c>
      <c r="E2009" s="107">
        <v>41869</v>
      </c>
      <c r="F2009" s="108">
        <v>41886</v>
      </c>
      <c r="G2009" s="109">
        <v>55000</v>
      </c>
      <c r="H2009" s="109">
        <v>30.56</v>
      </c>
      <c r="I2009" s="109">
        <v>0</v>
      </c>
      <c r="J2009" s="109">
        <f t="shared" si="31"/>
        <v>55030.559999999998</v>
      </c>
    </row>
    <row r="2010" spans="1:10" s="102" customFormat="1" ht="18" customHeight="1" x14ac:dyDescent="0.2">
      <c r="A2010" s="106" t="s">
        <v>43</v>
      </c>
      <c r="B2010" s="106" t="s">
        <v>17</v>
      </c>
      <c r="C2010" s="107">
        <v>7028</v>
      </c>
      <c r="D2010" s="107">
        <v>41729</v>
      </c>
      <c r="E2010" s="107">
        <v>41761</v>
      </c>
      <c r="F2010" s="108">
        <v>41807</v>
      </c>
      <c r="G2010" s="109">
        <v>4750</v>
      </c>
      <c r="H2010" s="109">
        <v>10.29</v>
      </c>
      <c r="I2010" s="109">
        <v>0</v>
      </c>
      <c r="J2010" s="109">
        <f t="shared" si="31"/>
        <v>4760.29</v>
      </c>
    </row>
    <row r="2011" spans="1:10" s="102" customFormat="1" ht="18" customHeight="1" x14ac:dyDescent="0.2">
      <c r="A2011" s="106" t="s">
        <v>43</v>
      </c>
      <c r="B2011" s="106" t="s">
        <v>13</v>
      </c>
      <c r="C2011" s="107">
        <v>9979</v>
      </c>
      <c r="D2011" s="107">
        <v>42449</v>
      </c>
      <c r="E2011" s="107">
        <v>42460</v>
      </c>
      <c r="F2011" s="108">
        <v>42493</v>
      </c>
      <c r="G2011" s="109">
        <v>8000</v>
      </c>
      <c r="H2011" s="109">
        <v>9.6300000000000008</v>
      </c>
      <c r="I2011" s="109">
        <v>0</v>
      </c>
      <c r="J2011" s="109">
        <f t="shared" si="31"/>
        <v>8009.63</v>
      </c>
    </row>
    <row r="2012" spans="1:10" s="102" customFormat="1" ht="18" customHeight="1" x14ac:dyDescent="0.2">
      <c r="A2012" s="106" t="s">
        <v>43</v>
      </c>
      <c r="B2012" s="106" t="s">
        <v>13</v>
      </c>
      <c r="C2012" s="107">
        <v>21703</v>
      </c>
      <c r="D2012" s="107">
        <v>42617</v>
      </c>
      <c r="E2012" s="107">
        <v>42620</v>
      </c>
      <c r="F2012" s="108">
        <v>42634</v>
      </c>
      <c r="G2012" s="109">
        <v>49000</v>
      </c>
      <c r="H2012" s="109">
        <v>22.82</v>
      </c>
      <c r="I2012" s="109">
        <v>0</v>
      </c>
      <c r="J2012" s="109">
        <f t="shared" si="31"/>
        <v>49022.82</v>
      </c>
    </row>
    <row r="2013" spans="1:10" s="102" customFormat="1" ht="18" customHeight="1" x14ac:dyDescent="0.2">
      <c r="A2013" s="106" t="s">
        <v>43</v>
      </c>
      <c r="B2013" s="106" t="s">
        <v>13</v>
      </c>
      <c r="C2013" s="107">
        <v>11590</v>
      </c>
      <c r="D2013" s="107">
        <v>42492</v>
      </c>
      <c r="E2013" s="107">
        <v>42494</v>
      </c>
      <c r="F2013" s="108">
        <v>42503</v>
      </c>
      <c r="G2013" s="109">
        <v>9500</v>
      </c>
      <c r="H2013" s="109">
        <v>2.85</v>
      </c>
      <c r="I2013" s="109">
        <v>0</v>
      </c>
      <c r="J2013" s="109">
        <f t="shared" si="31"/>
        <v>9502.85</v>
      </c>
    </row>
    <row r="2014" spans="1:10" s="102" customFormat="1" ht="18" customHeight="1" x14ac:dyDescent="0.2">
      <c r="A2014" s="106" t="s">
        <v>43</v>
      </c>
      <c r="B2014" s="106" t="s">
        <v>13</v>
      </c>
      <c r="C2014" s="107">
        <v>13901</v>
      </c>
      <c r="D2014" s="107">
        <v>41849</v>
      </c>
      <c r="E2014" s="107">
        <v>41855</v>
      </c>
      <c r="F2014" s="108">
        <v>41862</v>
      </c>
      <c r="G2014" s="109">
        <v>6250</v>
      </c>
      <c r="H2014" s="109">
        <v>2.2599999999999998</v>
      </c>
      <c r="I2014" s="109">
        <v>0</v>
      </c>
      <c r="J2014" s="109">
        <f t="shared" si="31"/>
        <v>6252.26</v>
      </c>
    </row>
    <row r="2015" spans="1:10" s="102" customFormat="1" ht="18" customHeight="1" x14ac:dyDescent="0.2">
      <c r="A2015" s="106" t="s">
        <v>43</v>
      </c>
      <c r="B2015" s="106" t="s">
        <v>13</v>
      </c>
      <c r="C2015" s="107">
        <v>13933</v>
      </c>
      <c r="D2015" s="107">
        <v>42008</v>
      </c>
      <c r="E2015" s="107">
        <v>42020</v>
      </c>
      <c r="F2015" s="108">
        <v>42088</v>
      </c>
      <c r="G2015" s="109">
        <v>14250</v>
      </c>
      <c r="H2015" s="109">
        <v>18.21</v>
      </c>
      <c r="I2015" s="109">
        <v>0</v>
      </c>
      <c r="J2015" s="109">
        <f t="shared" si="31"/>
        <v>14268.21</v>
      </c>
    </row>
    <row r="2016" spans="1:10" s="102" customFormat="1" ht="18" customHeight="1" x14ac:dyDescent="0.2">
      <c r="A2016" s="106" t="s">
        <v>43</v>
      </c>
      <c r="B2016" s="106" t="s">
        <v>17</v>
      </c>
      <c r="C2016" s="107">
        <v>16148</v>
      </c>
      <c r="D2016" s="107">
        <v>42099</v>
      </c>
      <c r="E2016" s="107">
        <v>42104</v>
      </c>
      <c r="F2016" s="108">
        <v>42116</v>
      </c>
      <c r="G2016" s="109">
        <v>13000</v>
      </c>
      <c r="H2016" s="109">
        <v>6.14</v>
      </c>
      <c r="I2016" s="109">
        <v>0</v>
      </c>
      <c r="J2016" s="109">
        <f t="shared" si="31"/>
        <v>13006.14</v>
      </c>
    </row>
    <row r="2017" spans="1:10" s="102" customFormat="1" ht="18" customHeight="1" x14ac:dyDescent="0.2">
      <c r="A2017" s="106" t="s">
        <v>43</v>
      </c>
      <c r="B2017" s="106" t="s">
        <v>17</v>
      </c>
      <c r="C2017" s="107">
        <v>8428</v>
      </c>
      <c r="D2017" s="107">
        <v>42117</v>
      </c>
      <c r="E2017" s="107">
        <v>42123</v>
      </c>
      <c r="F2017" s="108">
        <v>42144</v>
      </c>
      <c r="G2017" s="109">
        <v>5000</v>
      </c>
      <c r="H2017" s="109">
        <v>3.75</v>
      </c>
      <c r="I2017" s="109">
        <v>0</v>
      </c>
      <c r="J2017" s="109">
        <f t="shared" si="31"/>
        <v>5003.75</v>
      </c>
    </row>
    <row r="2018" spans="1:10" s="102" customFormat="1" ht="18" customHeight="1" x14ac:dyDescent="0.2">
      <c r="A2018" s="106" t="s">
        <v>43</v>
      </c>
      <c r="B2018" s="106" t="s">
        <v>13</v>
      </c>
      <c r="C2018" s="107">
        <v>17494</v>
      </c>
      <c r="D2018" s="107">
        <v>43309</v>
      </c>
      <c r="E2018" s="107">
        <v>43335</v>
      </c>
      <c r="F2018" s="108">
        <v>43347</v>
      </c>
      <c r="G2018" s="109">
        <v>13750</v>
      </c>
      <c r="H2018" s="109">
        <v>14.32</v>
      </c>
      <c r="I2018" s="109">
        <v>0</v>
      </c>
      <c r="J2018" s="109">
        <f t="shared" si="31"/>
        <v>13764.32</v>
      </c>
    </row>
    <row r="2019" spans="1:10" s="102" customFormat="1" ht="18" customHeight="1" x14ac:dyDescent="0.2">
      <c r="A2019" s="106" t="s">
        <v>43</v>
      </c>
      <c r="B2019" s="106" t="s">
        <v>13</v>
      </c>
      <c r="C2019" s="107">
        <v>21628</v>
      </c>
      <c r="D2019" s="107">
        <v>43345</v>
      </c>
      <c r="E2019" s="107">
        <v>43356</v>
      </c>
      <c r="F2019" s="108">
        <v>43368</v>
      </c>
      <c r="G2019" s="109">
        <v>106000</v>
      </c>
      <c r="H2019" s="109">
        <v>66.790000000000006</v>
      </c>
      <c r="I2019" s="109">
        <v>0</v>
      </c>
      <c r="J2019" s="109">
        <f t="shared" si="31"/>
        <v>106066.79</v>
      </c>
    </row>
    <row r="2020" spans="1:10" s="102" customFormat="1" ht="18" customHeight="1" x14ac:dyDescent="0.2">
      <c r="A2020" s="106" t="s">
        <v>43</v>
      </c>
      <c r="B2020" s="106" t="s">
        <v>17</v>
      </c>
      <c r="C2020" s="107">
        <v>10334</v>
      </c>
      <c r="D2020" s="107">
        <v>42414</v>
      </c>
      <c r="E2020" s="107">
        <v>42437</v>
      </c>
      <c r="F2020" s="108">
        <v>42475</v>
      </c>
      <c r="G2020" s="109">
        <v>22500</v>
      </c>
      <c r="H2020" s="109">
        <v>38.15</v>
      </c>
      <c r="I2020" s="109">
        <v>0</v>
      </c>
      <c r="J2020" s="109">
        <f t="shared" si="31"/>
        <v>22538.15</v>
      </c>
    </row>
    <row r="2021" spans="1:10" s="102" customFormat="1" ht="18" customHeight="1" x14ac:dyDescent="0.2">
      <c r="A2021" s="106" t="s">
        <v>31</v>
      </c>
      <c r="B2021" s="106" t="s">
        <v>13</v>
      </c>
      <c r="C2021" s="107">
        <v>24151</v>
      </c>
      <c r="D2021" s="107">
        <v>43186</v>
      </c>
      <c r="E2021" s="107">
        <v>43188</v>
      </c>
      <c r="F2021" s="108">
        <v>43236</v>
      </c>
      <c r="G2021" s="109">
        <v>57000</v>
      </c>
      <c r="H2021" s="109">
        <v>63.55</v>
      </c>
      <c r="I2021" s="109">
        <v>0</v>
      </c>
      <c r="J2021" s="109">
        <f t="shared" si="31"/>
        <v>57063.55</v>
      </c>
    </row>
    <row r="2022" spans="1:10" s="102" customFormat="1" ht="18" customHeight="1" x14ac:dyDescent="0.2">
      <c r="A2022" s="106" t="s">
        <v>43</v>
      </c>
      <c r="B2022" s="106" t="s">
        <v>17</v>
      </c>
      <c r="C2022" s="107">
        <v>8849</v>
      </c>
      <c r="D2022" s="107">
        <v>42499</v>
      </c>
      <c r="E2022" s="107">
        <v>42503</v>
      </c>
      <c r="F2022" s="108">
        <v>42530</v>
      </c>
      <c r="G2022" s="109">
        <v>4750</v>
      </c>
      <c r="H2022" s="109">
        <v>4.0199999999999996</v>
      </c>
      <c r="I2022" s="109">
        <v>0</v>
      </c>
      <c r="J2022" s="109">
        <f t="shared" si="31"/>
        <v>4754.0200000000004</v>
      </c>
    </row>
    <row r="2023" spans="1:10" s="102" customFormat="1" ht="18" customHeight="1" x14ac:dyDescent="0.2">
      <c r="A2023" s="106" t="s">
        <v>43</v>
      </c>
      <c r="B2023" s="106" t="s">
        <v>17</v>
      </c>
      <c r="C2023" s="107">
        <v>11152</v>
      </c>
      <c r="D2023" s="107">
        <v>43142</v>
      </c>
      <c r="E2023" s="107">
        <v>43172</v>
      </c>
      <c r="F2023" s="108">
        <v>43181</v>
      </c>
      <c r="G2023" s="109">
        <v>1000</v>
      </c>
      <c r="H2023" s="109">
        <v>1.07</v>
      </c>
      <c r="I2023" s="109">
        <v>0</v>
      </c>
      <c r="J2023" s="109">
        <f t="shared" si="31"/>
        <v>1001.07</v>
      </c>
    </row>
    <row r="2024" spans="1:10" s="102" customFormat="1" ht="18" customHeight="1" x14ac:dyDescent="0.2">
      <c r="A2024" s="106" t="s">
        <v>43</v>
      </c>
      <c r="B2024" s="106" t="s">
        <v>17</v>
      </c>
      <c r="C2024" s="107">
        <v>13748</v>
      </c>
      <c r="D2024" s="107">
        <v>43104</v>
      </c>
      <c r="E2024" s="107">
        <v>43137</v>
      </c>
      <c r="F2024" s="108">
        <v>43224</v>
      </c>
      <c r="G2024" s="109">
        <v>7500</v>
      </c>
      <c r="H2024" s="109">
        <v>21.96</v>
      </c>
      <c r="I2024" s="109">
        <v>0</v>
      </c>
      <c r="J2024" s="109">
        <f t="shared" si="31"/>
        <v>7521.96</v>
      </c>
    </row>
    <row r="2025" spans="1:10" s="102" customFormat="1" ht="18" customHeight="1" x14ac:dyDescent="0.2">
      <c r="A2025" s="106" t="s">
        <v>43</v>
      </c>
      <c r="B2025" s="106" t="s">
        <v>13</v>
      </c>
      <c r="C2025" s="107">
        <v>15670</v>
      </c>
      <c r="D2025" s="107">
        <v>41907</v>
      </c>
      <c r="E2025" s="107">
        <v>41936</v>
      </c>
      <c r="F2025" s="108">
        <v>41955</v>
      </c>
      <c r="G2025" s="109">
        <v>11750</v>
      </c>
      <c r="H2025" s="109">
        <v>15.67</v>
      </c>
      <c r="I2025" s="109">
        <v>0</v>
      </c>
      <c r="J2025" s="109">
        <f t="shared" si="31"/>
        <v>11765.67</v>
      </c>
    </row>
    <row r="2026" spans="1:10" s="102" customFormat="1" ht="18" customHeight="1" x14ac:dyDescent="0.2">
      <c r="A2026" s="106" t="s">
        <v>43</v>
      </c>
      <c r="B2026" s="106" t="s">
        <v>13</v>
      </c>
      <c r="C2026" s="107">
        <v>10487</v>
      </c>
      <c r="D2026" s="107">
        <v>41663</v>
      </c>
      <c r="E2026" s="107">
        <v>41682</v>
      </c>
      <c r="F2026" s="108">
        <v>41708</v>
      </c>
      <c r="G2026" s="109">
        <v>10250</v>
      </c>
      <c r="H2026" s="109">
        <v>12.81</v>
      </c>
      <c r="I2026" s="109">
        <v>0</v>
      </c>
      <c r="J2026" s="109">
        <f t="shared" si="31"/>
        <v>10262.81</v>
      </c>
    </row>
    <row r="2027" spans="1:10" s="102" customFormat="1" ht="18" customHeight="1" x14ac:dyDescent="0.2">
      <c r="A2027" s="106" t="s">
        <v>43</v>
      </c>
      <c r="B2027" s="106" t="s">
        <v>13</v>
      </c>
      <c r="C2027" s="107">
        <v>7735</v>
      </c>
      <c r="D2027" s="107">
        <v>42809</v>
      </c>
      <c r="E2027" s="107">
        <v>42836</v>
      </c>
      <c r="F2027" s="108">
        <v>42880</v>
      </c>
      <c r="G2027" s="109">
        <v>4500</v>
      </c>
      <c r="H2027" s="109">
        <v>8.76</v>
      </c>
      <c r="I2027" s="109">
        <v>0</v>
      </c>
      <c r="J2027" s="109">
        <f t="shared" si="31"/>
        <v>4508.76</v>
      </c>
    </row>
    <row r="2028" spans="1:10" s="102" customFormat="1" ht="18" customHeight="1" x14ac:dyDescent="0.2">
      <c r="A2028" s="106" t="s">
        <v>43</v>
      </c>
      <c r="B2028" s="106" t="s">
        <v>17</v>
      </c>
      <c r="C2028" s="107">
        <v>10804</v>
      </c>
      <c r="D2028" s="107">
        <v>43030</v>
      </c>
      <c r="E2028" s="107">
        <v>43041</v>
      </c>
      <c r="F2028" s="108">
        <v>43074</v>
      </c>
      <c r="G2028" s="109">
        <v>5750</v>
      </c>
      <c r="H2028" s="109">
        <v>5.94</v>
      </c>
      <c r="I2028" s="109">
        <v>0</v>
      </c>
      <c r="J2028" s="109">
        <f t="shared" si="31"/>
        <v>5755.94</v>
      </c>
    </row>
    <row r="2029" spans="1:10" s="102" customFormat="1" ht="18" customHeight="1" x14ac:dyDescent="0.2">
      <c r="A2029" s="106" t="s">
        <v>43</v>
      </c>
      <c r="B2029" s="106" t="s">
        <v>17</v>
      </c>
      <c r="C2029" s="107">
        <v>14147</v>
      </c>
      <c r="D2029" s="107">
        <v>43205</v>
      </c>
      <c r="E2029" s="107">
        <v>43227</v>
      </c>
      <c r="F2029" s="108">
        <v>43262</v>
      </c>
      <c r="G2029" s="109">
        <v>3000</v>
      </c>
      <c r="H2029" s="109">
        <v>3.8499999999999996</v>
      </c>
      <c r="I2029" s="109">
        <v>0</v>
      </c>
      <c r="J2029" s="109">
        <f t="shared" si="31"/>
        <v>3003.85</v>
      </c>
    </row>
    <row r="2030" spans="1:10" s="102" customFormat="1" ht="18" customHeight="1" x14ac:dyDescent="0.2">
      <c r="A2030" s="106" t="s">
        <v>43</v>
      </c>
      <c r="B2030" s="106" t="s">
        <v>13</v>
      </c>
      <c r="C2030" s="107">
        <v>16339</v>
      </c>
      <c r="D2030" s="107">
        <v>42070</v>
      </c>
      <c r="E2030" s="107">
        <v>42075</v>
      </c>
      <c r="F2030" s="108">
        <v>42102</v>
      </c>
      <c r="G2030" s="109">
        <v>16750</v>
      </c>
      <c r="H2030" s="109">
        <v>14.88</v>
      </c>
      <c r="I2030" s="109">
        <v>0</v>
      </c>
      <c r="J2030" s="109">
        <f t="shared" si="31"/>
        <v>16764.88</v>
      </c>
    </row>
    <row r="2031" spans="1:10" s="102" customFormat="1" ht="18" customHeight="1" x14ac:dyDescent="0.2">
      <c r="A2031" s="106" t="s">
        <v>43</v>
      </c>
      <c r="B2031" s="106" t="s">
        <v>17</v>
      </c>
      <c r="C2031" s="107">
        <v>14543</v>
      </c>
      <c r="D2031" s="107">
        <v>42063</v>
      </c>
      <c r="E2031" s="107">
        <v>42067</v>
      </c>
      <c r="F2031" s="108">
        <v>42086</v>
      </c>
      <c r="G2031" s="109">
        <v>3500</v>
      </c>
      <c r="H2031" s="109">
        <v>2.2400000000000002</v>
      </c>
      <c r="I2031" s="109">
        <v>0</v>
      </c>
      <c r="J2031" s="109">
        <f t="shared" si="31"/>
        <v>3502.24</v>
      </c>
    </row>
    <row r="2032" spans="1:10" s="102" customFormat="1" ht="18" customHeight="1" x14ac:dyDescent="0.2">
      <c r="A2032" s="106" t="s">
        <v>43</v>
      </c>
      <c r="B2032" s="106" t="s">
        <v>13</v>
      </c>
      <c r="C2032" s="107">
        <v>11181</v>
      </c>
      <c r="D2032" s="107">
        <v>42452</v>
      </c>
      <c r="E2032" s="107">
        <v>42458</v>
      </c>
      <c r="F2032" s="108">
        <v>42467</v>
      </c>
      <c r="G2032" s="109">
        <v>6250</v>
      </c>
      <c r="H2032" s="109">
        <v>2.57</v>
      </c>
      <c r="I2032" s="109">
        <v>0</v>
      </c>
      <c r="J2032" s="109">
        <f t="shared" si="31"/>
        <v>6252.57</v>
      </c>
    </row>
    <row r="2033" spans="1:10" s="102" customFormat="1" ht="18" customHeight="1" x14ac:dyDescent="0.2">
      <c r="A2033" s="106" t="s">
        <v>43</v>
      </c>
      <c r="B2033" s="106" t="s">
        <v>13</v>
      </c>
      <c r="C2033" s="107">
        <v>8177</v>
      </c>
      <c r="D2033" s="107">
        <v>42698</v>
      </c>
      <c r="E2033" s="107">
        <v>42703</v>
      </c>
      <c r="F2033" s="108">
        <v>42790</v>
      </c>
      <c r="G2033" s="109">
        <v>3750</v>
      </c>
      <c r="H2033" s="109">
        <v>9.4499999999999993</v>
      </c>
      <c r="I2033" s="109">
        <v>0</v>
      </c>
      <c r="J2033" s="109">
        <f t="shared" si="31"/>
        <v>3759.45</v>
      </c>
    </row>
    <row r="2034" spans="1:10" s="102" customFormat="1" ht="18" customHeight="1" x14ac:dyDescent="0.2">
      <c r="A2034" s="106" t="s">
        <v>43</v>
      </c>
      <c r="B2034" s="106" t="s">
        <v>13</v>
      </c>
      <c r="C2034" s="107">
        <v>9984</v>
      </c>
      <c r="D2034" s="107">
        <v>42384</v>
      </c>
      <c r="E2034" s="107">
        <v>42401</v>
      </c>
      <c r="F2034" s="108">
        <v>42409</v>
      </c>
      <c r="G2034" s="109">
        <v>6750</v>
      </c>
      <c r="H2034" s="109">
        <v>4.6900000000000004</v>
      </c>
      <c r="I2034" s="109">
        <v>0</v>
      </c>
      <c r="J2034" s="109">
        <f t="shared" si="31"/>
        <v>6754.69</v>
      </c>
    </row>
    <row r="2035" spans="1:10" s="102" customFormat="1" ht="18" customHeight="1" x14ac:dyDescent="0.2">
      <c r="A2035" s="106" t="s">
        <v>43</v>
      </c>
      <c r="B2035" s="106" t="s">
        <v>13</v>
      </c>
      <c r="C2035" s="107">
        <v>14144</v>
      </c>
      <c r="D2035" s="107">
        <v>41966</v>
      </c>
      <c r="E2035" s="107">
        <v>41981</v>
      </c>
      <c r="F2035" s="108">
        <v>41991</v>
      </c>
      <c r="G2035" s="109">
        <v>10250</v>
      </c>
      <c r="H2035" s="109">
        <v>7.12</v>
      </c>
      <c r="I2035" s="109">
        <v>0</v>
      </c>
      <c r="J2035" s="109">
        <f t="shared" si="31"/>
        <v>10257.120000000001</v>
      </c>
    </row>
    <row r="2036" spans="1:10" s="102" customFormat="1" ht="18" customHeight="1" x14ac:dyDescent="0.2">
      <c r="A2036" s="106" t="s">
        <v>43</v>
      </c>
      <c r="B2036" s="106" t="s">
        <v>13</v>
      </c>
      <c r="C2036" s="107">
        <v>12843</v>
      </c>
      <c r="D2036" s="107">
        <v>42189</v>
      </c>
      <c r="E2036" s="107">
        <v>42214</v>
      </c>
      <c r="F2036" s="108">
        <v>42227</v>
      </c>
      <c r="G2036" s="109">
        <v>5750</v>
      </c>
      <c r="H2036" s="109">
        <v>6.07</v>
      </c>
      <c r="I2036" s="109">
        <v>0</v>
      </c>
      <c r="J2036" s="109">
        <f t="shared" si="31"/>
        <v>5756.07</v>
      </c>
    </row>
    <row r="2037" spans="1:10" s="102" customFormat="1" ht="18" customHeight="1" x14ac:dyDescent="0.2">
      <c r="A2037" s="106" t="s">
        <v>43</v>
      </c>
      <c r="B2037" s="106" t="s">
        <v>17</v>
      </c>
      <c r="C2037" s="107">
        <v>20515</v>
      </c>
      <c r="D2037" s="107">
        <v>42576</v>
      </c>
      <c r="E2037" s="107">
        <v>42662</v>
      </c>
      <c r="F2037" s="108">
        <v>42697</v>
      </c>
      <c r="G2037" s="109">
        <v>30000</v>
      </c>
      <c r="H2037" s="109">
        <v>99.45</v>
      </c>
      <c r="I2037" s="109">
        <v>0</v>
      </c>
      <c r="J2037" s="109">
        <f t="shared" si="31"/>
        <v>30099.45</v>
      </c>
    </row>
    <row r="2038" spans="1:10" s="102" customFormat="1" ht="18" customHeight="1" x14ac:dyDescent="0.2">
      <c r="A2038" s="106" t="s">
        <v>43</v>
      </c>
      <c r="B2038" s="106" t="s">
        <v>17</v>
      </c>
      <c r="C2038" s="107">
        <v>7479</v>
      </c>
      <c r="D2038" s="107">
        <v>42002</v>
      </c>
      <c r="E2038" s="107">
        <v>42010</v>
      </c>
      <c r="F2038" s="108">
        <v>42038</v>
      </c>
      <c r="G2038" s="109">
        <v>3750</v>
      </c>
      <c r="H2038" s="109">
        <v>3.75</v>
      </c>
      <c r="I2038" s="109">
        <v>0</v>
      </c>
      <c r="J2038" s="109">
        <f t="shared" si="31"/>
        <v>3753.75</v>
      </c>
    </row>
    <row r="2039" spans="1:10" s="102" customFormat="1" ht="18" customHeight="1" x14ac:dyDescent="0.2">
      <c r="A2039" s="106" t="s">
        <v>43</v>
      </c>
      <c r="B2039" s="106" t="s">
        <v>17</v>
      </c>
      <c r="C2039" s="107">
        <v>13813</v>
      </c>
      <c r="D2039" s="107">
        <v>42617</v>
      </c>
      <c r="E2039" s="107">
        <v>42621</v>
      </c>
      <c r="F2039" s="108">
        <v>42640</v>
      </c>
      <c r="G2039" s="109">
        <v>8250</v>
      </c>
      <c r="H2039" s="109">
        <v>5.2</v>
      </c>
      <c r="I2039" s="109">
        <v>0</v>
      </c>
      <c r="J2039" s="109">
        <f t="shared" si="31"/>
        <v>8255.2000000000007</v>
      </c>
    </row>
    <row r="2040" spans="1:10" s="102" customFormat="1" ht="18" customHeight="1" x14ac:dyDescent="0.2">
      <c r="A2040" s="106" t="s">
        <v>43</v>
      </c>
      <c r="B2040" s="106" t="s">
        <v>13</v>
      </c>
      <c r="C2040" s="107">
        <v>8084</v>
      </c>
      <c r="D2040" s="107">
        <v>43393</v>
      </c>
      <c r="E2040" s="107">
        <v>43403</v>
      </c>
      <c r="F2040" s="108">
        <v>43416</v>
      </c>
      <c r="G2040" s="109">
        <v>9750</v>
      </c>
      <c r="H2040" s="109">
        <v>6.14</v>
      </c>
      <c r="I2040" s="109">
        <v>0</v>
      </c>
      <c r="J2040" s="109">
        <f t="shared" si="31"/>
        <v>9756.14</v>
      </c>
    </row>
    <row r="2041" spans="1:10" s="102" customFormat="1" ht="18" customHeight="1" x14ac:dyDescent="0.2">
      <c r="A2041" s="106" t="s">
        <v>43</v>
      </c>
      <c r="B2041" s="106" t="s">
        <v>13</v>
      </c>
      <c r="C2041" s="107">
        <v>7761</v>
      </c>
      <c r="D2041" s="107">
        <v>42950</v>
      </c>
      <c r="E2041" s="107">
        <v>42990</v>
      </c>
      <c r="F2041" s="108">
        <v>43123</v>
      </c>
      <c r="G2041" s="109">
        <v>6000</v>
      </c>
      <c r="H2041" s="109">
        <v>21.450000000000003</v>
      </c>
      <c r="I2041" s="109">
        <v>0</v>
      </c>
      <c r="J2041" s="109">
        <f t="shared" si="31"/>
        <v>6021.45</v>
      </c>
    </row>
    <row r="2042" spans="1:10" s="102" customFormat="1" ht="18" customHeight="1" x14ac:dyDescent="0.2">
      <c r="A2042" s="106" t="s">
        <v>43</v>
      </c>
      <c r="B2042" s="106" t="s">
        <v>13</v>
      </c>
      <c r="C2042" s="107">
        <v>14980</v>
      </c>
      <c r="D2042" s="107">
        <v>41894</v>
      </c>
      <c r="E2042" s="107">
        <v>41900</v>
      </c>
      <c r="F2042" s="108">
        <v>41912</v>
      </c>
      <c r="G2042" s="109">
        <v>11000</v>
      </c>
      <c r="H2042" s="109">
        <v>5.5</v>
      </c>
      <c r="I2042" s="109">
        <v>0</v>
      </c>
      <c r="J2042" s="109">
        <f t="shared" si="31"/>
        <v>11005.5</v>
      </c>
    </row>
    <row r="2043" spans="1:10" s="102" customFormat="1" ht="18" customHeight="1" x14ac:dyDescent="0.2">
      <c r="A2043" s="106" t="s">
        <v>43</v>
      </c>
      <c r="B2043" s="106" t="s">
        <v>17</v>
      </c>
      <c r="C2043" s="107">
        <v>7169</v>
      </c>
      <c r="D2043" s="107">
        <v>43234</v>
      </c>
      <c r="E2043" s="107">
        <v>43237</v>
      </c>
      <c r="F2043" s="108">
        <v>43283</v>
      </c>
      <c r="G2043" s="109">
        <v>5500</v>
      </c>
      <c r="H2043" s="109">
        <v>7.38</v>
      </c>
      <c r="I2043" s="109">
        <v>0</v>
      </c>
      <c r="J2043" s="109">
        <f t="shared" si="31"/>
        <v>5507.38</v>
      </c>
    </row>
    <row r="2044" spans="1:10" s="102" customFormat="1" ht="18" customHeight="1" x14ac:dyDescent="0.2">
      <c r="A2044" s="106" t="s">
        <v>43</v>
      </c>
      <c r="B2044" s="106" t="s">
        <v>17</v>
      </c>
      <c r="C2044" s="107">
        <v>12905</v>
      </c>
      <c r="D2044" s="107">
        <v>41797</v>
      </c>
      <c r="E2044" s="107">
        <v>41813</v>
      </c>
      <c r="F2044" s="108">
        <v>41843</v>
      </c>
      <c r="G2044" s="109">
        <v>8000</v>
      </c>
      <c r="H2044" s="109">
        <v>10.24</v>
      </c>
      <c r="I2044" s="109">
        <v>0</v>
      </c>
      <c r="J2044" s="109">
        <f t="shared" si="31"/>
        <v>8010.24</v>
      </c>
    </row>
    <row r="2045" spans="1:10" s="102" customFormat="1" ht="18" customHeight="1" x14ac:dyDescent="0.2">
      <c r="A2045" s="106" t="s">
        <v>43</v>
      </c>
      <c r="B2045" s="106" t="s">
        <v>17</v>
      </c>
      <c r="C2045" s="107">
        <v>13158</v>
      </c>
      <c r="D2045" s="107">
        <v>42233</v>
      </c>
      <c r="E2045" s="107">
        <v>42247</v>
      </c>
      <c r="F2045" s="108">
        <v>42261</v>
      </c>
      <c r="G2045" s="109">
        <v>8250</v>
      </c>
      <c r="H2045" s="109">
        <v>6.42</v>
      </c>
      <c r="I2045" s="109">
        <v>0</v>
      </c>
      <c r="J2045" s="109">
        <f t="shared" si="31"/>
        <v>8256.42</v>
      </c>
    </row>
    <row r="2046" spans="1:10" s="102" customFormat="1" ht="18" customHeight="1" x14ac:dyDescent="0.2">
      <c r="A2046" s="106" t="s">
        <v>43</v>
      </c>
      <c r="B2046" s="106" t="s">
        <v>13</v>
      </c>
      <c r="C2046" s="107">
        <v>11500</v>
      </c>
      <c r="D2046" s="107">
        <v>41790</v>
      </c>
      <c r="E2046" s="107">
        <v>41810</v>
      </c>
      <c r="F2046" s="108">
        <v>41831</v>
      </c>
      <c r="G2046" s="109">
        <v>8000</v>
      </c>
      <c r="H2046" s="109">
        <v>9.11</v>
      </c>
      <c r="I2046" s="109">
        <v>0</v>
      </c>
      <c r="J2046" s="109">
        <f t="shared" si="31"/>
        <v>8009.11</v>
      </c>
    </row>
    <row r="2047" spans="1:10" s="102" customFormat="1" ht="18" customHeight="1" x14ac:dyDescent="0.2">
      <c r="A2047" s="106" t="s">
        <v>43</v>
      </c>
      <c r="B2047" s="106" t="s">
        <v>13</v>
      </c>
      <c r="C2047" s="107">
        <v>10443</v>
      </c>
      <c r="D2047" s="107">
        <v>42031</v>
      </c>
      <c r="E2047" s="107">
        <v>42061</v>
      </c>
      <c r="F2047" s="108">
        <v>42104</v>
      </c>
      <c r="G2047" s="109">
        <v>21000</v>
      </c>
      <c r="H2047" s="109">
        <v>42.57</v>
      </c>
      <c r="I2047" s="109">
        <v>0</v>
      </c>
      <c r="J2047" s="109">
        <f t="shared" si="31"/>
        <v>21042.57</v>
      </c>
    </row>
    <row r="2048" spans="1:10" s="102" customFormat="1" ht="18" customHeight="1" x14ac:dyDescent="0.2">
      <c r="A2048" s="106" t="s">
        <v>43</v>
      </c>
      <c r="B2048" s="106" t="s">
        <v>13</v>
      </c>
      <c r="C2048" s="107">
        <v>14142</v>
      </c>
      <c r="D2048" s="107">
        <v>43155</v>
      </c>
      <c r="E2048" s="107">
        <v>43188</v>
      </c>
      <c r="F2048" s="108">
        <v>43286</v>
      </c>
      <c r="G2048" s="109">
        <v>14500</v>
      </c>
      <c r="H2048" s="109">
        <v>52.05</v>
      </c>
      <c r="I2048" s="109">
        <v>0</v>
      </c>
      <c r="J2048" s="109">
        <f t="shared" si="31"/>
        <v>14552.05</v>
      </c>
    </row>
    <row r="2049" spans="1:10" s="102" customFormat="1" ht="18" customHeight="1" x14ac:dyDescent="0.2">
      <c r="A2049" s="106" t="s">
        <v>43</v>
      </c>
      <c r="B2049" s="106" t="s">
        <v>13</v>
      </c>
      <c r="C2049" s="107">
        <v>10723</v>
      </c>
      <c r="D2049" s="107">
        <v>41735</v>
      </c>
      <c r="E2049" s="107">
        <v>41744</v>
      </c>
      <c r="F2049" s="108">
        <v>41766</v>
      </c>
      <c r="G2049" s="109">
        <v>10750</v>
      </c>
      <c r="H2049" s="109">
        <v>9.26</v>
      </c>
      <c r="I2049" s="109">
        <v>0</v>
      </c>
      <c r="J2049" s="109">
        <f t="shared" si="31"/>
        <v>10759.26</v>
      </c>
    </row>
    <row r="2050" spans="1:10" s="102" customFormat="1" ht="18" customHeight="1" x14ac:dyDescent="0.2">
      <c r="A2050" s="106" t="s">
        <v>43</v>
      </c>
      <c r="B2050" s="106" t="s">
        <v>17</v>
      </c>
      <c r="C2050" s="107">
        <v>7771</v>
      </c>
      <c r="D2050" s="107">
        <v>42794</v>
      </c>
      <c r="E2050" s="107">
        <v>42797</v>
      </c>
      <c r="F2050" s="108">
        <v>42850</v>
      </c>
      <c r="G2050" s="109">
        <v>7250</v>
      </c>
      <c r="H2050" s="109">
        <v>11.13</v>
      </c>
      <c r="I2050" s="109">
        <v>0</v>
      </c>
      <c r="J2050" s="109">
        <f t="shared" si="31"/>
        <v>7261.13</v>
      </c>
    </row>
    <row r="2051" spans="1:10" s="102" customFormat="1" ht="18" customHeight="1" x14ac:dyDescent="0.2">
      <c r="A2051" s="106" t="s">
        <v>31</v>
      </c>
      <c r="B2051" s="106" t="s">
        <v>17</v>
      </c>
      <c r="C2051" s="107">
        <v>30295</v>
      </c>
      <c r="D2051" s="107">
        <v>43147</v>
      </c>
      <c r="E2051" s="107">
        <v>43152</v>
      </c>
      <c r="F2051" s="108">
        <v>43166</v>
      </c>
      <c r="G2051" s="109">
        <v>49000</v>
      </c>
      <c r="H2051" s="109">
        <v>25.51</v>
      </c>
      <c r="I2051" s="109">
        <v>0</v>
      </c>
      <c r="J2051" s="109">
        <f t="shared" si="31"/>
        <v>49025.51</v>
      </c>
    </row>
    <row r="2052" spans="1:10" s="102" customFormat="1" ht="18" customHeight="1" x14ac:dyDescent="0.2">
      <c r="A2052" s="106" t="s">
        <v>43</v>
      </c>
      <c r="B2052" s="106" t="s">
        <v>13</v>
      </c>
      <c r="C2052" s="107">
        <v>12123</v>
      </c>
      <c r="D2052" s="107">
        <v>41850</v>
      </c>
      <c r="E2052" s="107">
        <v>41858</v>
      </c>
      <c r="F2052" s="108">
        <v>41894</v>
      </c>
      <c r="G2052" s="109">
        <v>8500</v>
      </c>
      <c r="H2052" s="109">
        <v>10.39</v>
      </c>
      <c r="I2052" s="109">
        <v>0</v>
      </c>
      <c r="J2052" s="109">
        <f t="shared" si="31"/>
        <v>8510.39</v>
      </c>
    </row>
    <row r="2053" spans="1:10" s="102" customFormat="1" ht="18" customHeight="1" x14ac:dyDescent="0.2">
      <c r="A2053" s="106" t="s">
        <v>43</v>
      </c>
      <c r="B2053" s="106" t="s">
        <v>13</v>
      </c>
      <c r="C2053" s="107">
        <v>12158</v>
      </c>
      <c r="D2053" s="107">
        <v>42264</v>
      </c>
      <c r="E2053" s="107">
        <v>42269</v>
      </c>
      <c r="F2053" s="108">
        <v>42278</v>
      </c>
      <c r="G2053" s="109">
        <v>7000</v>
      </c>
      <c r="H2053" s="109">
        <v>2.72</v>
      </c>
      <c r="I2053" s="109">
        <v>0</v>
      </c>
      <c r="J2053" s="109">
        <f t="shared" si="31"/>
        <v>7002.72</v>
      </c>
    </row>
    <row r="2054" spans="1:10" s="102" customFormat="1" ht="18" customHeight="1" x14ac:dyDescent="0.2">
      <c r="A2054" s="106" t="s">
        <v>37</v>
      </c>
      <c r="B2054" s="106" t="s">
        <v>17</v>
      </c>
      <c r="C2054" s="107">
        <v>18309</v>
      </c>
      <c r="D2054" s="107">
        <v>41729</v>
      </c>
      <c r="E2054" s="107">
        <v>41737</v>
      </c>
      <c r="F2054" s="108">
        <v>41747</v>
      </c>
      <c r="G2054" s="109">
        <v>20000</v>
      </c>
      <c r="H2054" s="109">
        <v>10</v>
      </c>
      <c r="I2054" s="109">
        <v>0</v>
      </c>
      <c r="J2054" s="109">
        <f t="shared" ref="J2054:J2117" si="32">+G2054+H2054+I2054</f>
        <v>20010</v>
      </c>
    </row>
    <row r="2055" spans="1:10" s="102" customFormat="1" ht="18" customHeight="1" x14ac:dyDescent="0.2">
      <c r="A2055" s="106" t="s">
        <v>43</v>
      </c>
      <c r="B2055" s="106" t="s">
        <v>13</v>
      </c>
      <c r="C2055" s="107">
        <v>10380</v>
      </c>
      <c r="D2055" s="107">
        <v>42580</v>
      </c>
      <c r="E2055" s="107">
        <v>42591</v>
      </c>
      <c r="F2055" s="108">
        <v>42597</v>
      </c>
      <c r="G2055" s="109">
        <v>12500</v>
      </c>
      <c r="H2055" s="109">
        <v>5.9</v>
      </c>
      <c r="I2055" s="109">
        <v>0</v>
      </c>
      <c r="J2055" s="109">
        <f t="shared" si="32"/>
        <v>12505.9</v>
      </c>
    </row>
    <row r="2056" spans="1:10" s="102" customFormat="1" ht="18" customHeight="1" x14ac:dyDescent="0.2">
      <c r="A2056" s="106" t="s">
        <v>43</v>
      </c>
      <c r="B2056" s="106" t="s">
        <v>13</v>
      </c>
      <c r="C2056" s="107">
        <v>12757</v>
      </c>
      <c r="D2056" s="107">
        <v>42796</v>
      </c>
      <c r="E2056" s="107">
        <v>42879</v>
      </c>
      <c r="F2056" s="108">
        <v>42934</v>
      </c>
      <c r="G2056" s="109">
        <v>27000</v>
      </c>
      <c r="H2056" s="109">
        <v>102.09</v>
      </c>
      <c r="I2056" s="109">
        <v>0</v>
      </c>
      <c r="J2056" s="109">
        <f t="shared" si="32"/>
        <v>27102.09</v>
      </c>
    </row>
    <row r="2057" spans="1:10" s="102" customFormat="1" ht="18" customHeight="1" x14ac:dyDescent="0.2">
      <c r="A2057" s="106" t="s">
        <v>43</v>
      </c>
      <c r="B2057" s="106" t="s">
        <v>13</v>
      </c>
      <c r="C2057" s="107">
        <v>17773</v>
      </c>
      <c r="D2057" s="107">
        <v>41729</v>
      </c>
      <c r="E2057" s="107">
        <v>41738</v>
      </c>
      <c r="F2057" s="108">
        <v>41759</v>
      </c>
      <c r="G2057" s="109">
        <v>33750</v>
      </c>
      <c r="H2057" s="109">
        <v>28.13</v>
      </c>
      <c r="I2057" s="109">
        <v>0</v>
      </c>
      <c r="J2057" s="109">
        <f t="shared" si="32"/>
        <v>33778.129999999997</v>
      </c>
    </row>
    <row r="2058" spans="1:10" s="102" customFormat="1" ht="18" customHeight="1" x14ac:dyDescent="0.2">
      <c r="A2058" s="106" t="s">
        <v>31</v>
      </c>
      <c r="B2058" s="106" t="s">
        <v>17</v>
      </c>
      <c r="C2058" s="107">
        <v>20644</v>
      </c>
      <c r="D2058" s="107">
        <v>43110</v>
      </c>
      <c r="E2058" s="107">
        <v>43110</v>
      </c>
      <c r="F2058" s="108">
        <v>43138</v>
      </c>
      <c r="G2058" s="109">
        <v>41000</v>
      </c>
      <c r="H2058" s="109">
        <v>0</v>
      </c>
      <c r="I2058" s="109">
        <v>0</v>
      </c>
      <c r="J2058" s="109">
        <f t="shared" si="32"/>
        <v>41000</v>
      </c>
    </row>
    <row r="2059" spans="1:10" s="102" customFormat="1" ht="18" customHeight="1" x14ac:dyDescent="0.2">
      <c r="A2059" s="106" t="s">
        <v>34</v>
      </c>
      <c r="B2059" s="106" t="s">
        <v>17</v>
      </c>
      <c r="C2059" s="107">
        <v>20644</v>
      </c>
      <c r="D2059" s="107">
        <v>43110</v>
      </c>
      <c r="E2059" s="107">
        <v>43110</v>
      </c>
      <c r="F2059" s="108">
        <v>43138</v>
      </c>
      <c r="G2059" s="109">
        <v>82000</v>
      </c>
      <c r="H2059" s="109">
        <v>0</v>
      </c>
      <c r="I2059" s="109">
        <v>0</v>
      </c>
      <c r="J2059" s="109">
        <f t="shared" si="32"/>
        <v>82000</v>
      </c>
    </row>
    <row r="2060" spans="1:10" s="102" customFormat="1" ht="18" customHeight="1" x14ac:dyDescent="0.2">
      <c r="A2060" s="106" t="s">
        <v>43</v>
      </c>
      <c r="B2060" s="106" t="s">
        <v>17</v>
      </c>
      <c r="C2060" s="107">
        <v>9178</v>
      </c>
      <c r="D2060" s="107">
        <v>41663</v>
      </c>
      <c r="E2060" s="107">
        <v>41677</v>
      </c>
      <c r="F2060" s="108">
        <v>41689</v>
      </c>
      <c r="G2060" s="109">
        <v>6250</v>
      </c>
      <c r="H2060" s="109">
        <v>4.51</v>
      </c>
      <c r="I2060" s="109">
        <v>0</v>
      </c>
      <c r="J2060" s="109">
        <f t="shared" si="32"/>
        <v>6254.51</v>
      </c>
    </row>
    <row r="2061" spans="1:10" s="102" customFormat="1" ht="18" customHeight="1" x14ac:dyDescent="0.2">
      <c r="A2061" s="106" t="s">
        <v>43</v>
      </c>
      <c r="B2061" s="106" t="s">
        <v>13</v>
      </c>
      <c r="C2061" s="107">
        <v>14597</v>
      </c>
      <c r="D2061" s="107">
        <v>42043</v>
      </c>
      <c r="E2061" s="107">
        <v>42046</v>
      </c>
      <c r="F2061" s="108">
        <v>42066</v>
      </c>
      <c r="G2061" s="109">
        <v>10500</v>
      </c>
      <c r="H2061" s="109">
        <v>6.71</v>
      </c>
      <c r="I2061" s="109">
        <v>0</v>
      </c>
      <c r="J2061" s="109">
        <f t="shared" si="32"/>
        <v>10506.71</v>
      </c>
    </row>
    <row r="2062" spans="1:10" s="102" customFormat="1" ht="18" customHeight="1" x14ac:dyDescent="0.2">
      <c r="A2062" s="106" t="s">
        <v>43</v>
      </c>
      <c r="B2062" s="106" t="s">
        <v>13</v>
      </c>
      <c r="C2062" s="107">
        <v>10538</v>
      </c>
      <c r="D2062" s="107">
        <v>42295</v>
      </c>
      <c r="E2062" s="107">
        <v>42314</v>
      </c>
      <c r="F2062" s="108">
        <v>42328</v>
      </c>
      <c r="G2062" s="109">
        <v>8000</v>
      </c>
      <c r="H2062" s="109">
        <v>7.33</v>
      </c>
      <c r="I2062" s="109">
        <v>0</v>
      </c>
      <c r="J2062" s="109">
        <f t="shared" si="32"/>
        <v>8007.33</v>
      </c>
    </row>
    <row r="2063" spans="1:10" s="102" customFormat="1" ht="18" customHeight="1" x14ac:dyDescent="0.2">
      <c r="A2063" s="106" t="s">
        <v>43</v>
      </c>
      <c r="B2063" s="106" t="s">
        <v>13</v>
      </c>
      <c r="C2063" s="107">
        <v>11936</v>
      </c>
      <c r="D2063" s="107">
        <v>42824</v>
      </c>
      <c r="E2063" s="107">
        <v>42837</v>
      </c>
      <c r="F2063" s="108">
        <v>42844</v>
      </c>
      <c r="G2063" s="109">
        <v>6500</v>
      </c>
      <c r="H2063" s="109">
        <v>3.56</v>
      </c>
      <c r="I2063" s="109">
        <v>0</v>
      </c>
      <c r="J2063" s="109">
        <f t="shared" si="32"/>
        <v>6503.56</v>
      </c>
    </row>
    <row r="2064" spans="1:10" s="102" customFormat="1" ht="18" customHeight="1" x14ac:dyDescent="0.2">
      <c r="A2064" s="106" t="s">
        <v>43</v>
      </c>
      <c r="B2064" s="106" t="s">
        <v>13</v>
      </c>
      <c r="C2064" s="107">
        <v>15271</v>
      </c>
      <c r="D2064" s="107">
        <v>41968</v>
      </c>
      <c r="E2064" s="107">
        <v>42019</v>
      </c>
      <c r="F2064" s="108">
        <v>42052</v>
      </c>
      <c r="G2064" s="109">
        <v>14000</v>
      </c>
      <c r="H2064" s="109">
        <v>32.67</v>
      </c>
      <c r="I2064" s="109">
        <v>0</v>
      </c>
      <c r="J2064" s="109">
        <f t="shared" si="32"/>
        <v>14032.67</v>
      </c>
    </row>
    <row r="2065" spans="1:10" s="102" customFormat="1" ht="18" customHeight="1" x14ac:dyDescent="0.2">
      <c r="A2065" s="106" t="s">
        <v>31</v>
      </c>
      <c r="B2065" s="106" t="s">
        <v>13</v>
      </c>
      <c r="C2065" s="107">
        <v>20162</v>
      </c>
      <c r="D2065" s="107">
        <v>42290</v>
      </c>
      <c r="E2065" s="107">
        <v>42305</v>
      </c>
      <c r="F2065" s="108">
        <v>42332</v>
      </c>
      <c r="G2065" s="109">
        <v>92000</v>
      </c>
      <c r="H2065" s="109">
        <v>107.33</v>
      </c>
      <c r="I2065" s="109">
        <v>0</v>
      </c>
      <c r="J2065" s="109">
        <f t="shared" si="32"/>
        <v>92107.33</v>
      </c>
    </row>
    <row r="2066" spans="1:10" s="102" customFormat="1" ht="18" customHeight="1" x14ac:dyDescent="0.2">
      <c r="A2066" s="106" t="s">
        <v>43</v>
      </c>
      <c r="B2066" s="106" t="s">
        <v>13</v>
      </c>
      <c r="C2066" s="107">
        <v>16093</v>
      </c>
      <c r="D2066" s="107">
        <v>41775</v>
      </c>
      <c r="E2066" s="107">
        <v>41782</v>
      </c>
      <c r="F2066" s="108">
        <v>41830</v>
      </c>
      <c r="G2066" s="109">
        <v>14000</v>
      </c>
      <c r="H2066" s="109">
        <v>21.39</v>
      </c>
      <c r="I2066" s="109">
        <v>0</v>
      </c>
      <c r="J2066" s="109">
        <f t="shared" si="32"/>
        <v>14021.39</v>
      </c>
    </row>
    <row r="2067" spans="1:10" s="102" customFormat="1" ht="18" customHeight="1" x14ac:dyDescent="0.2">
      <c r="A2067" s="106" t="s">
        <v>43</v>
      </c>
      <c r="B2067" s="106" t="s">
        <v>17</v>
      </c>
      <c r="C2067" s="107">
        <v>16327</v>
      </c>
      <c r="D2067" s="107">
        <v>42731</v>
      </c>
      <c r="E2067" s="107">
        <v>42781</v>
      </c>
      <c r="F2067" s="108">
        <v>42793</v>
      </c>
      <c r="G2067" s="109">
        <v>6500</v>
      </c>
      <c r="H2067" s="109">
        <v>11.04</v>
      </c>
      <c r="I2067" s="109">
        <v>0</v>
      </c>
      <c r="J2067" s="109">
        <f t="shared" si="32"/>
        <v>6511.04</v>
      </c>
    </row>
    <row r="2068" spans="1:10" s="102" customFormat="1" ht="18" customHeight="1" x14ac:dyDescent="0.2">
      <c r="A2068" s="106" t="s">
        <v>43</v>
      </c>
      <c r="B2068" s="106" t="s">
        <v>17</v>
      </c>
      <c r="C2068" s="107">
        <v>14259</v>
      </c>
      <c r="D2068" s="107">
        <v>42779</v>
      </c>
      <c r="E2068" s="107">
        <v>42786</v>
      </c>
      <c r="F2068" s="108">
        <v>42811</v>
      </c>
      <c r="G2068" s="109">
        <v>11000</v>
      </c>
      <c r="H2068" s="109">
        <v>9.6300000000000008</v>
      </c>
      <c r="I2068" s="109">
        <v>0</v>
      </c>
      <c r="J2068" s="109">
        <f t="shared" si="32"/>
        <v>11009.63</v>
      </c>
    </row>
    <row r="2069" spans="1:10" s="102" customFormat="1" ht="18" customHeight="1" x14ac:dyDescent="0.2">
      <c r="A2069" s="106" t="s">
        <v>43</v>
      </c>
      <c r="B2069" s="106" t="s">
        <v>17</v>
      </c>
      <c r="C2069" s="107">
        <v>7433</v>
      </c>
      <c r="D2069" s="107">
        <v>43378</v>
      </c>
      <c r="E2069" s="107">
        <v>43397</v>
      </c>
      <c r="F2069" s="108">
        <v>43418</v>
      </c>
      <c r="G2069" s="109">
        <v>5250</v>
      </c>
      <c r="H2069" s="109">
        <v>5.75</v>
      </c>
      <c r="I2069" s="109">
        <v>0</v>
      </c>
      <c r="J2069" s="109">
        <f t="shared" si="32"/>
        <v>5255.75</v>
      </c>
    </row>
    <row r="2070" spans="1:10" s="102" customFormat="1" ht="18" customHeight="1" x14ac:dyDescent="0.2">
      <c r="A2070" s="106" t="s">
        <v>43</v>
      </c>
      <c r="B2070" s="106" t="s">
        <v>17</v>
      </c>
      <c r="C2070" s="107">
        <v>15233</v>
      </c>
      <c r="D2070" s="107">
        <v>41762</v>
      </c>
      <c r="E2070" s="107">
        <v>41774</v>
      </c>
      <c r="F2070" s="108">
        <v>41815</v>
      </c>
      <c r="G2070" s="109">
        <v>6250</v>
      </c>
      <c r="H2070" s="109">
        <v>9.1999999999999993</v>
      </c>
      <c r="I2070" s="109">
        <v>0</v>
      </c>
      <c r="J2070" s="109">
        <f t="shared" si="32"/>
        <v>6259.2</v>
      </c>
    </row>
    <row r="2071" spans="1:10" s="102" customFormat="1" ht="18" customHeight="1" x14ac:dyDescent="0.2">
      <c r="A2071" s="106" t="s">
        <v>43</v>
      </c>
      <c r="B2071" s="106" t="s">
        <v>13</v>
      </c>
      <c r="C2071" s="107">
        <v>17968</v>
      </c>
      <c r="D2071" s="107">
        <v>43119</v>
      </c>
      <c r="E2071" s="107">
        <v>43164</v>
      </c>
      <c r="F2071" s="108">
        <v>43277</v>
      </c>
      <c r="G2071" s="109">
        <v>19250</v>
      </c>
      <c r="H2071" s="109">
        <v>74.89</v>
      </c>
      <c r="I2071" s="109">
        <v>0</v>
      </c>
      <c r="J2071" s="109">
        <f t="shared" si="32"/>
        <v>19324.89</v>
      </c>
    </row>
    <row r="2072" spans="1:10" s="102" customFormat="1" ht="18" customHeight="1" x14ac:dyDescent="0.2">
      <c r="A2072" s="106" t="s">
        <v>43</v>
      </c>
      <c r="B2072" s="106" t="s">
        <v>13</v>
      </c>
      <c r="C2072" s="107">
        <v>12668</v>
      </c>
      <c r="D2072" s="107">
        <v>42880</v>
      </c>
      <c r="E2072" s="107">
        <v>42892</v>
      </c>
      <c r="F2072" s="108">
        <v>42906</v>
      </c>
      <c r="G2072" s="109">
        <v>8000</v>
      </c>
      <c r="H2072" s="109">
        <v>5.7</v>
      </c>
      <c r="I2072" s="109">
        <v>0</v>
      </c>
      <c r="J2072" s="109">
        <f t="shared" si="32"/>
        <v>8005.7</v>
      </c>
    </row>
    <row r="2073" spans="1:10" s="102" customFormat="1" ht="18" customHeight="1" x14ac:dyDescent="0.2">
      <c r="A2073" s="106" t="s">
        <v>37</v>
      </c>
      <c r="B2073" s="106" t="s">
        <v>13</v>
      </c>
      <c r="C2073" s="107">
        <v>17979</v>
      </c>
      <c r="D2073" s="107">
        <v>41807</v>
      </c>
      <c r="E2073" s="107">
        <v>41821</v>
      </c>
      <c r="F2073" s="108">
        <v>41828</v>
      </c>
      <c r="G2073" s="109">
        <v>10000</v>
      </c>
      <c r="H2073" s="109">
        <v>5.83</v>
      </c>
      <c r="I2073" s="109">
        <v>0</v>
      </c>
      <c r="J2073" s="109">
        <f t="shared" si="32"/>
        <v>10005.83</v>
      </c>
    </row>
    <row r="2074" spans="1:10" s="102" customFormat="1" ht="18" customHeight="1" x14ac:dyDescent="0.2">
      <c r="A2074" s="106" t="s">
        <v>43</v>
      </c>
      <c r="B2074" s="106" t="s">
        <v>17</v>
      </c>
      <c r="C2074" s="107">
        <v>11120</v>
      </c>
      <c r="D2074" s="107">
        <v>42008</v>
      </c>
      <c r="E2074" s="107">
        <v>42123</v>
      </c>
      <c r="F2074" s="108">
        <v>42145</v>
      </c>
      <c r="G2074" s="109">
        <v>6000</v>
      </c>
      <c r="H2074" s="109">
        <v>22.82</v>
      </c>
      <c r="I2074" s="109">
        <v>0</v>
      </c>
      <c r="J2074" s="109">
        <f t="shared" si="32"/>
        <v>6022.82</v>
      </c>
    </row>
    <row r="2075" spans="1:10" s="102" customFormat="1" ht="18" customHeight="1" x14ac:dyDescent="0.2">
      <c r="A2075" s="106" t="s">
        <v>43</v>
      </c>
      <c r="B2075" s="106" t="s">
        <v>13</v>
      </c>
      <c r="C2075" s="107">
        <v>13323</v>
      </c>
      <c r="D2075" s="107">
        <v>43079</v>
      </c>
      <c r="E2075" s="107">
        <v>43097</v>
      </c>
      <c r="F2075" s="108">
        <v>43112</v>
      </c>
      <c r="G2075" s="109">
        <v>9500</v>
      </c>
      <c r="H2075" s="109">
        <v>8.59</v>
      </c>
      <c r="I2075" s="109">
        <v>0</v>
      </c>
      <c r="J2075" s="109">
        <f t="shared" si="32"/>
        <v>9508.59</v>
      </c>
    </row>
    <row r="2076" spans="1:10" s="102" customFormat="1" ht="18" customHeight="1" x14ac:dyDescent="0.2">
      <c r="A2076" s="106" t="s">
        <v>43</v>
      </c>
      <c r="B2076" s="106" t="s">
        <v>13</v>
      </c>
      <c r="C2076" s="107">
        <v>9641</v>
      </c>
      <c r="D2076" s="107">
        <v>43387</v>
      </c>
      <c r="E2076" s="107">
        <v>43404</v>
      </c>
      <c r="F2076" s="108">
        <v>43514</v>
      </c>
      <c r="G2076" s="109">
        <v>7000</v>
      </c>
      <c r="H2076" s="109">
        <v>24.36</v>
      </c>
      <c r="I2076" s="109">
        <v>0</v>
      </c>
      <c r="J2076" s="109">
        <f t="shared" si="32"/>
        <v>7024.36</v>
      </c>
    </row>
    <row r="2077" spans="1:10" s="102" customFormat="1" ht="18" customHeight="1" x14ac:dyDescent="0.2">
      <c r="A2077" s="106" t="s">
        <v>43</v>
      </c>
      <c r="B2077" s="106" t="s">
        <v>13</v>
      </c>
      <c r="C2077" s="107">
        <v>13453</v>
      </c>
      <c r="D2077" s="107">
        <v>43386</v>
      </c>
      <c r="E2077" s="107">
        <v>43406</v>
      </c>
      <c r="F2077" s="108">
        <v>43432</v>
      </c>
      <c r="G2077" s="109">
        <v>7500</v>
      </c>
      <c r="H2077" s="109">
        <v>9.4499999999999993</v>
      </c>
      <c r="I2077" s="109">
        <v>0</v>
      </c>
      <c r="J2077" s="109">
        <f t="shared" si="32"/>
        <v>7509.45</v>
      </c>
    </row>
    <row r="2078" spans="1:10" s="102" customFormat="1" ht="18" customHeight="1" x14ac:dyDescent="0.2">
      <c r="A2078" s="106" t="s">
        <v>43</v>
      </c>
      <c r="B2078" s="106" t="s">
        <v>13</v>
      </c>
      <c r="C2078" s="107">
        <v>11695</v>
      </c>
      <c r="D2078" s="107">
        <v>42081</v>
      </c>
      <c r="E2078" s="107">
        <v>42130</v>
      </c>
      <c r="F2078" s="108">
        <v>42615</v>
      </c>
      <c r="G2078" s="109">
        <v>9250</v>
      </c>
      <c r="H2078" s="109">
        <v>57.61</v>
      </c>
      <c r="I2078" s="109">
        <v>0</v>
      </c>
      <c r="J2078" s="109">
        <f t="shared" si="32"/>
        <v>9307.61</v>
      </c>
    </row>
    <row r="2079" spans="1:10" s="102" customFormat="1" ht="18" customHeight="1" x14ac:dyDescent="0.2">
      <c r="A2079" s="106" t="s">
        <v>43</v>
      </c>
      <c r="B2079" s="106" t="s">
        <v>17</v>
      </c>
      <c r="C2079" s="107">
        <v>14547</v>
      </c>
      <c r="D2079" s="107">
        <v>41803</v>
      </c>
      <c r="E2079" s="107">
        <v>41813</v>
      </c>
      <c r="F2079" s="108">
        <v>41828</v>
      </c>
      <c r="G2079" s="109">
        <v>10250</v>
      </c>
      <c r="H2079" s="109">
        <v>17.8</v>
      </c>
      <c r="I2079" s="109">
        <v>0</v>
      </c>
      <c r="J2079" s="109">
        <f t="shared" si="32"/>
        <v>10267.799999999999</v>
      </c>
    </row>
    <row r="2080" spans="1:10" s="102" customFormat="1" ht="18" customHeight="1" x14ac:dyDescent="0.2">
      <c r="A2080" s="106" t="s">
        <v>43</v>
      </c>
      <c r="B2080" s="106" t="s">
        <v>13</v>
      </c>
      <c r="C2080" s="107">
        <v>13369</v>
      </c>
      <c r="D2080" s="107">
        <v>42879</v>
      </c>
      <c r="E2080" s="107">
        <v>42880</v>
      </c>
      <c r="F2080" s="108">
        <v>42892</v>
      </c>
      <c r="G2080" s="109">
        <v>5500</v>
      </c>
      <c r="H2080" s="109">
        <v>1.96</v>
      </c>
      <c r="I2080" s="109">
        <v>0</v>
      </c>
      <c r="J2080" s="109">
        <f t="shared" si="32"/>
        <v>5501.96</v>
      </c>
    </row>
    <row r="2081" spans="1:10" s="102" customFormat="1" ht="18" customHeight="1" x14ac:dyDescent="0.2">
      <c r="A2081" s="106" t="s">
        <v>43</v>
      </c>
      <c r="B2081" s="106" t="s">
        <v>13</v>
      </c>
      <c r="C2081" s="107">
        <v>17146</v>
      </c>
      <c r="D2081" s="107">
        <v>42585</v>
      </c>
      <c r="E2081" s="107">
        <v>42620</v>
      </c>
      <c r="F2081" s="108">
        <v>42682</v>
      </c>
      <c r="G2081" s="109">
        <v>14750</v>
      </c>
      <c r="H2081" s="109">
        <v>39.200000000000003</v>
      </c>
      <c r="I2081" s="109">
        <v>0</v>
      </c>
      <c r="J2081" s="109">
        <f t="shared" si="32"/>
        <v>14789.2</v>
      </c>
    </row>
    <row r="2082" spans="1:10" s="102" customFormat="1" ht="18" customHeight="1" x14ac:dyDescent="0.2">
      <c r="A2082" s="106" t="s">
        <v>43</v>
      </c>
      <c r="B2082" s="106" t="s">
        <v>17</v>
      </c>
      <c r="C2082" s="107">
        <v>11622</v>
      </c>
      <c r="D2082" s="107">
        <v>42460</v>
      </c>
      <c r="E2082" s="107">
        <v>42496</v>
      </c>
      <c r="F2082" s="108">
        <v>42565</v>
      </c>
      <c r="G2082" s="109">
        <v>2500</v>
      </c>
      <c r="H2082" s="109">
        <v>7.2</v>
      </c>
      <c r="I2082" s="109">
        <v>0</v>
      </c>
      <c r="J2082" s="109">
        <f t="shared" si="32"/>
        <v>2507.1999999999998</v>
      </c>
    </row>
    <row r="2083" spans="1:10" s="102" customFormat="1" ht="18" customHeight="1" x14ac:dyDescent="0.2">
      <c r="A2083" s="106" t="s">
        <v>43</v>
      </c>
      <c r="B2083" s="106" t="s">
        <v>13</v>
      </c>
      <c r="C2083" s="107">
        <v>17921</v>
      </c>
      <c r="D2083" s="107">
        <v>42255</v>
      </c>
      <c r="E2083" s="107">
        <v>42258</v>
      </c>
      <c r="F2083" s="108">
        <v>42283</v>
      </c>
      <c r="G2083" s="109">
        <v>31000</v>
      </c>
      <c r="H2083" s="109">
        <v>24.12</v>
      </c>
      <c r="I2083" s="109">
        <v>0</v>
      </c>
      <c r="J2083" s="109">
        <f t="shared" si="32"/>
        <v>31024.12</v>
      </c>
    </row>
    <row r="2084" spans="1:10" s="102" customFormat="1" ht="18" customHeight="1" x14ac:dyDescent="0.2">
      <c r="A2084" s="106" t="s">
        <v>43</v>
      </c>
      <c r="B2084" s="106" t="s">
        <v>17</v>
      </c>
      <c r="C2084" s="107">
        <v>11566</v>
      </c>
      <c r="D2084" s="107">
        <v>41805</v>
      </c>
      <c r="E2084" s="107">
        <v>41809</v>
      </c>
      <c r="F2084" s="108">
        <v>41835</v>
      </c>
      <c r="G2084" s="109">
        <v>3500</v>
      </c>
      <c r="H2084" s="109">
        <v>2.92</v>
      </c>
      <c r="I2084" s="109">
        <v>0</v>
      </c>
      <c r="J2084" s="109">
        <f t="shared" si="32"/>
        <v>3502.92</v>
      </c>
    </row>
    <row r="2085" spans="1:10" s="102" customFormat="1" ht="18" customHeight="1" x14ac:dyDescent="0.2">
      <c r="A2085" s="106" t="s">
        <v>43</v>
      </c>
      <c r="B2085" s="106" t="s">
        <v>17</v>
      </c>
      <c r="C2085" s="107">
        <v>10309</v>
      </c>
      <c r="D2085" s="107">
        <v>42817</v>
      </c>
      <c r="E2085" s="107">
        <v>42824</v>
      </c>
      <c r="F2085" s="108">
        <v>42852</v>
      </c>
      <c r="G2085" s="109">
        <v>7000</v>
      </c>
      <c r="H2085" s="109">
        <v>6.71</v>
      </c>
      <c r="I2085" s="109">
        <v>0</v>
      </c>
      <c r="J2085" s="109">
        <f t="shared" si="32"/>
        <v>7006.71</v>
      </c>
    </row>
    <row r="2086" spans="1:10" s="102" customFormat="1" ht="18" customHeight="1" x14ac:dyDescent="0.2">
      <c r="A2086" s="106" t="s">
        <v>43</v>
      </c>
      <c r="B2086" s="106" t="s">
        <v>17</v>
      </c>
      <c r="C2086" s="107">
        <v>11006</v>
      </c>
      <c r="D2086" s="107">
        <v>43052</v>
      </c>
      <c r="E2086" s="107">
        <v>43059</v>
      </c>
      <c r="F2086" s="108">
        <v>43098</v>
      </c>
      <c r="G2086" s="109">
        <v>4250</v>
      </c>
      <c r="H2086" s="109">
        <v>4.22</v>
      </c>
      <c r="I2086" s="109">
        <v>0</v>
      </c>
      <c r="J2086" s="109">
        <f t="shared" si="32"/>
        <v>4254.22</v>
      </c>
    </row>
    <row r="2087" spans="1:10" s="102" customFormat="1" ht="18" customHeight="1" x14ac:dyDescent="0.2">
      <c r="A2087" s="106" t="s">
        <v>40</v>
      </c>
      <c r="B2087" s="106" t="s">
        <v>13</v>
      </c>
      <c r="C2087" s="107">
        <v>41400</v>
      </c>
      <c r="D2087" s="107">
        <v>41969</v>
      </c>
      <c r="E2087" s="107">
        <v>42013</v>
      </c>
      <c r="F2087" s="108">
        <v>42018</v>
      </c>
      <c r="G2087" s="109">
        <v>20000</v>
      </c>
      <c r="H2087" s="109">
        <f>13.62+13.62</f>
        <v>27.24</v>
      </c>
      <c r="I2087" s="109">
        <v>0</v>
      </c>
      <c r="J2087" s="109">
        <f t="shared" si="32"/>
        <v>20027.240000000002</v>
      </c>
    </row>
    <row r="2088" spans="1:10" s="102" customFormat="1" ht="18" customHeight="1" x14ac:dyDescent="0.2">
      <c r="A2088" s="106" t="s">
        <v>43</v>
      </c>
      <c r="B2088" s="106" t="s">
        <v>13</v>
      </c>
      <c r="C2088" s="107">
        <v>13898</v>
      </c>
      <c r="D2088" s="107">
        <v>43279</v>
      </c>
      <c r="E2088" s="107">
        <v>43294</v>
      </c>
      <c r="F2088" s="108">
        <v>43432</v>
      </c>
      <c r="G2088" s="109">
        <v>8250</v>
      </c>
      <c r="H2088" s="109">
        <v>9.379999999999999</v>
      </c>
      <c r="I2088" s="109">
        <v>0</v>
      </c>
      <c r="J2088" s="109">
        <f t="shared" si="32"/>
        <v>8259.3799999999992</v>
      </c>
    </row>
    <row r="2089" spans="1:10" s="102" customFormat="1" ht="18" customHeight="1" x14ac:dyDescent="0.2">
      <c r="A2089" s="106" t="s">
        <v>43</v>
      </c>
      <c r="B2089" s="106" t="s">
        <v>13</v>
      </c>
      <c r="C2089" s="107">
        <v>7995</v>
      </c>
      <c r="D2089" s="107">
        <v>43146</v>
      </c>
      <c r="E2089" s="107">
        <v>43165</v>
      </c>
      <c r="F2089" s="108">
        <v>43185</v>
      </c>
      <c r="G2089" s="109">
        <v>7250</v>
      </c>
      <c r="H2089" s="109">
        <v>5.36</v>
      </c>
      <c r="I2089" s="109">
        <v>0</v>
      </c>
      <c r="J2089" s="109">
        <f t="shared" si="32"/>
        <v>7255.36</v>
      </c>
    </row>
    <row r="2090" spans="1:10" s="102" customFormat="1" ht="18" customHeight="1" x14ac:dyDescent="0.2">
      <c r="A2090" s="106" t="s">
        <v>43</v>
      </c>
      <c r="B2090" s="106" t="s">
        <v>13</v>
      </c>
      <c r="C2090" s="107">
        <v>9068</v>
      </c>
      <c r="D2090" s="107">
        <v>42378</v>
      </c>
      <c r="E2090" s="107">
        <v>42397</v>
      </c>
      <c r="F2090" s="108">
        <v>42412</v>
      </c>
      <c r="G2090" s="109">
        <v>8000</v>
      </c>
      <c r="H2090" s="109">
        <v>7.56</v>
      </c>
      <c r="I2090" s="109">
        <v>0</v>
      </c>
      <c r="J2090" s="109">
        <f t="shared" si="32"/>
        <v>8007.56</v>
      </c>
    </row>
    <row r="2091" spans="1:10" s="102" customFormat="1" ht="18" customHeight="1" x14ac:dyDescent="0.2">
      <c r="A2091" s="106" t="s">
        <v>37</v>
      </c>
      <c r="B2091" s="106" t="s">
        <v>17</v>
      </c>
      <c r="C2091" s="107">
        <v>21665</v>
      </c>
      <c r="D2091" s="107">
        <v>41905</v>
      </c>
      <c r="E2091" s="107">
        <v>41927</v>
      </c>
      <c r="F2091" s="108">
        <v>41933</v>
      </c>
      <c r="G2091" s="109">
        <v>20000</v>
      </c>
      <c r="H2091" s="109">
        <f>7.78+7.78</f>
        <v>15.56</v>
      </c>
      <c r="I2091" s="109">
        <v>0</v>
      </c>
      <c r="J2091" s="109">
        <f t="shared" si="32"/>
        <v>20015.560000000001</v>
      </c>
    </row>
    <row r="2092" spans="1:10" s="102" customFormat="1" ht="18" customHeight="1" x14ac:dyDescent="0.2">
      <c r="A2092" s="106" t="s">
        <v>43</v>
      </c>
      <c r="B2092" s="106" t="s">
        <v>13</v>
      </c>
      <c r="C2092" s="107">
        <v>14949</v>
      </c>
      <c r="D2092" s="107">
        <v>41903</v>
      </c>
      <c r="E2092" s="107">
        <v>41913</v>
      </c>
      <c r="F2092" s="108">
        <v>41948</v>
      </c>
      <c r="G2092" s="109">
        <v>28500</v>
      </c>
      <c r="H2092" s="109">
        <v>35.630000000000003</v>
      </c>
      <c r="I2092" s="109">
        <v>0</v>
      </c>
      <c r="J2092" s="109">
        <f t="shared" si="32"/>
        <v>28535.63</v>
      </c>
    </row>
    <row r="2093" spans="1:10" s="102" customFormat="1" ht="18" customHeight="1" x14ac:dyDescent="0.2">
      <c r="A2093" s="106" t="s">
        <v>31</v>
      </c>
      <c r="B2093" s="106" t="s">
        <v>13</v>
      </c>
      <c r="C2093" s="107">
        <v>20243</v>
      </c>
      <c r="D2093" s="107">
        <v>41860</v>
      </c>
      <c r="E2093" s="107">
        <v>41865</v>
      </c>
      <c r="F2093" s="108">
        <v>41886</v>
      </c>
      <c r="G2093" s="109">
        <v>67000</v>
      </c>
      <c r="H2093" s="109">
        <v>48.39</v>
      </c>
      <c r="I2093" s="109">
        <v>0</v>
      </c>
      <c r="J2093" s="109">
        <f t="shared" si="32"/>
        <v>67048.39</v>
      </c>
    </row>
    <row r="2094" spans="1:10" s="102" customFormat="1" ht="18" customHeight="1" x14ac:dyDescent="0.2">
      <c r="A2094" s="106" t="s">
        <v>43</v>
      </c>
      <c r="B2094" s="106" t="s">
        <v>13</v>
      </c>
      <c r="C2094" s="107">
        <v>12189</v>
      </c>
      <c r="D2094" s="107">
        <v>42675</v>
      </c>
      <c r="E2094" s="107">
        <v>42710</v>
      </c>
      <c r="F2094" s="108"/>
      <c r="G2094" s="109">
        <v>0</v>
      </c>
      <c r="H2094" s="109">
        <v>0</v>
      </c>
      <c r="I2094" s="109">
        <v>7750</v>
      </c>
      <c r="J2094" s="109">
        <f t="shared" si="32"/>
        <v>7750</v>
      </c>
    </row>
    <row r="2095" spans="1:10" s="102" customFormat="1" ht="18" customHeight="1" x14ac:dyDescent="0.2">
      <c r="A2095" s="106" t="s">
        <v>43</v>
      </c>
      <c r="B2095" s="106" t="s">
        <v>13</v>
      </c>
      <c r="C2095" s="107">
        <v>14578</v>
      </c>
      <c r="D2095" s="107">
        <v>42456</v>
      </c>
      <c r="E2095" s="107">
        <v>42460</v>
      </c>
      <c r="F2095" s="108">
        <v>42480</v>
      </c>
      <c r="G2095" s="109">
        <v>10500</v>
      </c>
      <c r="H2095" s="109">
        <v>6.9</v>
      </c>
      <c r="I2095" s="109">
        <v>0</v>
      </c>
      <c r="J2095" s="109">
        <f t="shared" si="32"/>
        <v>10506.9</v>
      </c>
    </row>
    <row r="2096" spans="1:10" s="102" customFormat="1" ht="18" customHeight="1" x14ac:dyDescent="0.2">
      <c r="A2096" s="106" t="s">
        <v>43</v>
      </c>
      <c r="B2096" s="106" t="s">
        <v>17</v>
      </c>
      <c r="C2096" s="107">
        <v>15390</v>
      </c>
      <c r="D2096" s="107">
        <v>43407</v>
      </c>
      <c r="E2096" s="107">
        <v>43419</v>
      </c>
      <c r="F2096" s="108">
        <v>43425</v>
      </c>
      <c r="G2096" s="109">
        <v>22000</v>
      </c>
      <c r="H2096" s="109">
        <v>10.85</v>
      </c>
      <c r="I2096" s="109">
        <v>0</v>
      </c>
      <c r="J2096" s="109">
        <f t="shared" si="32"/>
        <v>22010.85</v>
      </c>
    </row>
    <row r="2097" spans="1:10" s="102" customFormat="1" ht="18" customHeight="1" x14ac:dyDescent="0.2">
      <c r="A2097" s="106" t="s">
        <v>43</v>
      </c>
      <c r="B2097" s="106" t="s">
        <v>13</v>
      </c>
      <c r="C2097" s="107">
        <v>18223</v>
      </c>
      <c r="D2097" s="107">
        <v>42658</v>
      </c>
      <c r="E2097" s="107">
        <v>42669</v>
      </c>
      <c r="F2097" s="108">
        <v>42681</v>
      </c>
      <c r="G2097" s="109">
        <v>21500</v>
      </c>
      <c r="H2097" s="109">
        <v>13.55</v>
      </c>
      <c r="I2097" s="109">
        <v>0</v>
      </c>
      <c r="J2097" s="109">
        <f t="shared" si="32"/>
        <v>21513.55</v>
      </c>
    </row>
    <row r="2098" spans="1:10" s="102" customFormat="1" ht="18" customHeight="1" x14ac:dyDescent="0.2">
      <c r="A2098" s="106" t="s">
        <v>43</v>
      </c>
      <c r="B2098" s="106" t="s">
        <v>17</v>
      </c>
      <c r="C2098" s="107">
        <v>12288</v>
      </c>
      <c r="D2098" s="107">
        <v>42588</v>
      </c>
      <c r="E2098" s="107">
        <v>42619</v>
      </c>
      <c r="F2098" s="108">
        <v>42639</v>
      </c>
      <c r="G2098" s="109">
        <v>10250</v>
      </c>
      <c r="H2098" s="109">
        <v>14.32</v>
      </c>
      <c r="I2098" s="109">
        <v>0</v>
      </c>
      <c r="J2098" s="109">
        <f t="shared" si="32"/>
        <v>10264.32</v>
      </c>
    </row>
    <row r="2099" spans="1:10" s="102" customFormat="1" ht="18" customHeight="1" x14ac:dyDescent="0.2">
      <c r="A2099" s="106" t="s">
        <v>43</v>
      </c>
      <c r="B2099" s="106" t="s">
        <v>17</v>
      </c>
      <c r="C2099" s="107">
        <v>14884</v>
      </c>
      <c r="D2099" s="107">
        <v>43004</v>
      </c>
      <c r="E2099" s="107">
        <v>43007</v>
      </c>
      <c r="F2099" s="108">
        <v>43048</v>
      </c>
      <c r="G2099" s="109">
        <v>7750</v>
      </c>
      <c r="H2099" s="109">
        <v>9.34</v>
      </c>
      <c r="I2099" s="109">
        <v>0</v>
      </c>
      <c r="J2099" s="109">
        <f t="shared" si="32"/>
        <v>7759.34</v>
      </c>
    </row>
    <row r="2100" spans="1:10" s="102" customFormat="1" ht="18" customHeight="1" x14ac:dyDescent="0.2">
      <c r="A2100" s="106" t="s">
        <v>43</v>
      </c>
      <c r="B2100" s="106" t="s">
        <v>17</v>
      </c>
      <c r="C2100" s="107">
        <v>14127</v>
      </c>
      <c r="D2100" s="107">
        <v>43111</v>
      </c>
      <c r="E2100" s="107">
        <v>43123</v>
      </c>
      <c r="F2100" s="108">
        <v>43145</v>
      </c>
      <c r="G2100" s="109">
        <v>7500</v>
      </c>
      <c r="H2100" s="109">
        <v>6.06</v>
      </c>
      <c r="I2100" s="109">
        <v>0</v>
      </c>
      <c r="J2100" s="109">
        <f t="shared" si="32"/>
        <v>7506.06</v>
      </c>
    </row>
    <row r="2101" spans="1:10" s="102" customFormat="1" ht="18" customHeight="1" x14ac:dyDescent="0.2">
      <c r="A2101" s="106" t="s">
        <v>43</v>
      </c>
      <c r="B2101" s="106" t="s">
        <v>13</v>
      </c>
      <c r="C2101" s="107">
        <v>14335</v>
      </c>
      <c r="D2101" s="107">
        <v>42631</v>
      </c>
      <c r="E2101" s="107">
        <v>42633</v>
      </c>
      <c r="F2101" s="108">
        <v>42646</v>
      </c>
      <c r="G2101" s="109">
        <v>9250</v>
      </c>
      <c r="H2101" s="109">
        <v>3.8</v>
      </c>
      <c r="I2101" s="109">
        <v>0</v>
      </c>
      <c r="J2101" s="109">
        <f t="shared" si="32"/>
        <v>9253.7999999999993</v>
      </c>
    </row>
    <row r="2102" spans="1:10" s="102" customFormat="1" ht="18" customHeight="1" x14ac:dyDescent="0.2">
      <c r="A2102" s="106" t="s">
        <v>43</v>
      </c>
      <c r="B2102" s="106" t="s">
        <v>17</v>
      </c>
      <c r="C2102" s="107">
        <v>16924</v>
      </c>
      <c r="D2102" s="107">
        <v>43077</v>
      </c>
      <c r="E2102" s="107">
        <v>43105</v>
      </c>
      <c r="F2102" s="108">
        <v>43136</v>
      </c>
      <c r="G2102" s="109">
        <v>13000</v>
      </c>
      <c r="H2102" s="109">
        <v>17.09</v>
      </c>
      <c r="I2102" s="109">
        <v>0</v>
      </c>
      <c r="J2102" s="109">
        <f t="shared" si="32"/>
        <v>13017.09</v>
      </c>
    </row>
    <row r="2103" spans="1:10" s="102" customFormat="1" ht="18" customHeight="1" x14ac:dyDescent="0.2">
      <c r="A2103" s="106" t="s">
        <v>43</v>
      </c>
      <c r="B2103" s="106" t="s">
        <v>13</v>
      </c>
      <c r="C2103" s="107">
        <v>12813</v>
      </c>
      <c r="D2103" s="107">
        <v>42462</v>
      </c>
      <c r="E2103" s="107">
        <v>42471</v>
      </c>
      <c r="F2103" s="108">
        <v>42492</v>
      </c>
      <c r="G2103" s="109">
        <v>14000</v>
      </c>
      <c r="H2103" s="109">
        <v>11.51</v>
      </c>
      <c r="I2103" s="109">
        <v>0</v>
      </c>
      <c r="J2103" s="109">
        <f t="shared" si="32"/>
        <v>14011.51</v>
      </c>
    </row>
    <row r="2104" spans="1:10" s="102" customFormat="1" ht="18" customHeight="1" x14ac:dyDescent="0.2">
      <c r="A2104" s="106" t="s">
        <v>43</v>
      </c>
      <c r="B2104" s="106" t="s">
        <v>13</v>
      </c>
      <c r="C2104" s="107">
        <v>8437</v>
      </c>
      <c r="D2104" s="107">
        <v>42787</v>
      </c>
      <c r="E2104" s="107">
        <v>42836</v>
      </c>
      <c r="F2104" s="108">
        <v>42846</v>
      </c>
      <c r="G2104" s="109">
        <v>8500</v>
      </c>
      <c r="H2104" s="109">
        <v>13.74</v>
      </c>
      <c r="I2104" s="109">
        <v>0</v>
      </c>
      <c r="J2104" s="109">
        <f t="shared" si="32"/>
        <v>8513.74</v>
      </c>
    </row>
    <row r="2105" spans="1:10" s="102" customFormat="1" ht="18" customHeight="1" x14ac:dyDescent="0.2">
      <c r="A2105" s="106" t="s">
        <v>31</v>
      </c>
      <c r="B2105" s="106" t="s">
        <v>13</v>
      </c>
      <c r="C2105" s="107">
        <v>29477</v>
      </c>
      <c r="D2105" s="107">
        <v>42467</v>
      </c>
      <c r="E2105" s="107">
        <v>42473</v>
      </c>
      <c r="F2105" s="108">
        <v>42489</v>
      </c>
      <c r="G2105" s="109">
        <v>51000</v>
      </c>
      <c r="H2105" s="109">
        <v>30.74</v>
      </c>
      <c r="I2105" s="109">
        <v>0</v>
      </c>
      <c r="J2105" s="109">
        <f t="shared" si="32"/>
        <v>51030.74</v>
      </c>
    </row>
    <row r="2106" spans="1:10" s="102" customFormat="1" ht="18" customHeight="1" x14ac:dyDescent="0.2">
      <c r="A2106" s="106" t="s">
        <v>36</v>
      </c>
      <c r="B2106" s="106" t="s">
        <v>13</v>
      </c>
      <c r="C2106" s="107">
        <v>29477</v>
      </c>
      <c r="D2106" s="107">
        <v>42467</v>
      </c>
      <c r="E2106" s="107">
        <v>42473</v>
      </c>
      <c r="F2106" s="108">
        <v>42566</v>
      </c>
      <c r="G2106" s="109">
        <v>51000</v>
      </c>
      <c r="H2106" s="109">
        <v>138.33000000000001</v>
      </c>
      <c r="I2106" s="109">
        <v>0</v>
      </c>
      <c r="J2106" s="109">
        <f t="shared" si="32"/>
        <v>51138.33</v>
      </c>
    </row>
    <row r="2107" spans="1:10" s="102" customFormat="1" ht="18" customHeight="1" x14ac:dyDescent="0.2">
      <c r="A2107" s="106" t="s">
        <v>37</v>
      </c>
      <c r="B2107" s="106" t="s">
        <v>13</v>
      </c>
      <c r="C2107" s="107">
        <v>29477</v>
      </c>
      <c r="D2107" s="107">
        <v>42467</v>
      </c>
      <c r="E2107" s="107">
        <v>42482</v>
      </c>
      <c r="F2107" s="108">
        <v>42489</v>
      </c>
      <c r="G2107" s="109">
        <v>20000</v>
      </c>
      <c r="H2107" s="109">
        <v>12.06</v>
      </c>
      <c r="I2107" s="109">
        <v>0</v>
      </c>
      <c r="J2107" s="109">
        <f t="shared" si="32"/>
        <v>20012.060000000001</v>
      </c>
    </row>
    <row r="2108" spans="1:10" s="102" customFormat="1" ht="18" customHeight="1" x14ac:dyDescent="0.2">
      <c r="A2108" s="106" t="s">
        <v>170</v>
      </c>
      <c r="B2108" s="106" t="s">
        <v>13</v>
      </c>
      <c r="C2108" s="107">
        <v>29477</v>
      </c>
      <c r="D2108" s="107">
        <v>42467</v>
      </c>
      <c r="E2108" s="107">
        <v>42473</v>
      </c>
      <c r="F2108" s="108">
        <v>42489</v>
      </c>
      <c r="G2108" s="109">
        <v>51000</v>
      </c>
      <c r="H2108" s="109">
        <v>30.74</v>
      </c>
      <c r="I2108" s="109">
        <v>0</v>
      </c>
      <c r="J2108" s="109">
        <f t="shared" si="32"/>
        <v>51030.74</v>
      </c>
    </row>
    <row r="2109" spans="1:10" s="102" customFormat="1" ht="18" customHeight="1" x14ac:dyDescent="0.2">
      <c r="A2109" s="106" t="s">
        <v>34</v>
      </c>
      <c r="B2109" s="106" t="s">
        <v>13</v>
      </c>
      <c r="C2109" s="107">
        <v>29477</v>
      </c>
      <c r="D2109" s="107">
        <v>42467</v>
      </c>
      <c r="E2109" s="107">
        <v>42473</v>
      </c>
      <c r="F2109" s="108">
        <v>42566</v>
      </c>
      <c r="G2109" s="109">
        <v>51000</v>
      </c>
      <c r="H2109" s="109">
        <v>138.33000000000001</v>
      </c>
      <c r="I2109" s="109">
        <v>0</v>
      </c>
      <c r="J2109" s="109">
        <f t="shared" si="32"/>
        <v>51138.33</v>
      </c>
    </row>
    <row r="2110" spans="1:10" s="102" customFormat="1" ht="18" customHeight="1" x14ac:dyDescent="0.2">
      <c r="A2110" s="106" t="s">
        <v>43</v>
      </c>
      <c r="B2110" s="106" t="s">
        <v>13</v>
      </c>
      <c r="C2110" s="107">
        <v>9599</v>
      </c>
      <c r="D2110" s="107">
        <v>43004</v>
      </c>
      <c r="E2110" s="107">
        <v>43005</v>
      </c>
      <c r="F2110" s="108">
        <v>43038</v>
      </c>
      <c r="G2110" s="109">
        <v>8250</v>
      </c>
      <c r="H2110" s="109">
        <v>7.68</v>
      </c>
      <c r="I2110" s="109">
        <v>0</v>
      </c>
      <c r="J2110" s="109">
        <f t="shared" si="32"/>
        <v>8257.68</v>
      </c>
    </row>
    <row r="2111" spans="1:10" s="102" customFormat="1" ht="18" customHeight="1" x14ac:dyDescent="0.2">
      <c r="A2111" s="106" t="s">
        <v>43</v>
      </c>
      <c r="B2111" s="106" t="s">
        <v>17</v>
      </c>
      <c r="C2111" s="107">
        <v>10815</v>
      </c>
      <c r="D2111" s="107">
        <v>42288</v>
      </c>
      <c r="E2111" s="107">
        <v>42338</v>
      </c>
      <c r="F2111" s="108">
        <v>42366</v>
      </c>
      <c r="G2111" s="109">
        <v>2750</v>
      </c>
      <c r="H2111" s="109">
        <v>5.92</v>
      </c>
      <c r="I2111" s="109">
        <v>0</v>
      </c>
      <c r="J2111" s="109">
        <f t="shared" si="32"/>
        <v>2755.92</v>
      </c>
    </row>
    <row r="2112" spans="1:10" s="102" customFormat="1" ht="18" customHeight="1" x14ac:dyDescent="0.2">
      <c r="A2112" s="106" t="s">
        <v>43</v>
      </c>
      <c r="B2112" s="106" t="s">
        <v>17</v>
      </c>
      <c r="C2112" s="107">
        <v>5714</v>
      </c>
      <c r="D2112" s="107">
        <v>42856</v>
      </c>
      <c r="E2112" s="107">
        <v>42863</v>
      </c>
      <c r="F2112" s="108">
        <v>42877</v>
      </c>
      <c r="G2112" s="109">
        <v>3000</v>
      </c>
      <c r="H2112" s="109">
        <v>1.72</v>
      </c>
      <c r="I2112" s="109">
        <v>0</v>
      </c>
      <c r="J2112" s="109">
        <f t="shared" si="32"/>
        <v>3001.72</v>
      </c>
    </row>
    <row r="2113" spans="1:10" s="102" customFormat="1" ht="18" customHeight="1" x14ac:dyDescent="0.2">
      <c r="A2113" s="106" t="s">
        <v>43</v>
      </c>
      <c r="B2113" s="106" t="s">
        <v>17</v>
      </c>
      <c r="C2113" s="107">
        <v>12829</v>
      </c>
      <c r="D2113" s="107">
        <v>42197</v>
      </c>
      <c r="E2113" s="107">
        <v>42221</v>
      </c>
      <c r="F2113" s="108">
        <v>42261</v>
      </c>
      <c r="G2113" s="109">
        <v>7000</v>
      </c>
      <c r="H2113" s="109">
        <v>12.44</v>
      </c>
      <c r="I2113" s="109">
        <v>0</v>
      </c>
      <c r="J2113" s="109">
        <f t="shared" si="32"/>
        <v>7012.44</v>
      </c>
    </row>
    <row r="2114" spans="1:10" s="102" customFormat="1" ht="18" customHeight="1" x14ac:dyDescent="0.2">
      <c r="A2114" s="106" t="s">
        <v>43</v>
      </c>
      <c r="B2114" s="106" t="s">
        <v>13</v>
      </c>
      <c r="C2114" s="107">
        <v>15212</v>
      </c>
      <c r="D2114" s="107">
        <v>43350</v>
      </c>
      <c r="E2114" s="107">
        <v>43353</v>
      </c>
      <c r="F2114" s="108">
        <v>43389</v>
      </c>
      <c r="G2114" s="109">
        <v>10500</v>
      </c>
      <c r="H2114" s="109">
        <v>9.2000000000000011</v>
      </c>
      <c r="I2114" s="109">
        <v>0</v>
      </c>
      <c r="J2114" s="109">
        <f t="shared" si="32"/>
        <v>10509.2</v>
      </c>
    </row>
    <row r="2115" spans="1:10" s="102" customFormat="1" ht="18" customHeight="1" x14ac:dyDescent="0.2">
      <c r="A2115" s="106" t="s">
        <v>43</v>
      </c>
      <c r="B2115" s="106" t="s">
        <v>13</v>
      </c>
      <c r="C2115" s="107">
        <v>12856</v>
      </c>
      <c r="D2115" s="107">
        <v>42986</v>
      </c>
      <c r="E2115" s="107">
        <v>42999</v>
      </c>
      <c r="F2115" s="108">
        <v>43026</v>
      </c>
      <c r="G2115" s="109">
        <v>8250</v>
      </c>
      <c r="H2115" s="109">
        <v>8.23</v>
      </c>
      <c r="I2115" s="109">
        <v>0</v>
      </c>
      <c r="J2115" s="109">
        <f t="shared" si="32"/>
        <v>8258.23</v>
      </c>
    </row>
    <row r="2116" spans="1:10" s="102" customFormat="1" ht="18" customHeight="1" x14ac:dyDescent="0.2">
      <c r="A2116" s="106" t="s">
        <v>43</v>
      </c>
      <c r="B2116" s="106" t="s">
        <v>17</v>
      </c>
      <c r="C2116" s="107">
        <v>11993</v>
      </c>
      <c r="D2116" s="107">
        <v>42651</v>
      </c>
      <c r="E2116" s="107">
        <v>42660</v>
      </c>
      <c r="F2116" s="108">
        <v>42668</v>
      </c>
      <c r="G2116" s="109">
        <v>10250</v>
      </c>
      <c r="H2116" s="109">
        <v>4.7699999999999996</v>
      </c>
      <c r="I2116" s="109">
        <v>0</v>
      </c>
      <c r="J2116" s="109">
        <f t="shared" si="32"/>
        <v>10254.77</v>
      </c>
    </row>
    <row r="2117" spans="1:10" s="102" customFormat="1" ht="18" customHeight="1" x14ac:dyDescent="0.2">
      <c r="A2117" s="106" t="s">
        <v>43</v>
      </c>
      <c r="B2117" s="106" t="s">
        <v>13</v>
      </c>
      <c r="C2117" s="107">
        <v>15495</v>
      </c>
      <c r="D2117" s="107">
        <v>41690</v>
      </c>
      <c r="E2117" s="107">
        <v>41696</v>
      </c>
      <c r="F2117" s="108">
        <v>41719</v>
      </c>
      <c r="G2117" s="109">
        <v>10500</v>
      </c>
      <c r="H2117" s="109">
        <v>8.4600000000000009</v>
      </c>
      <c r="I2117" s="109">
        <v>0</v>
      </c>
      <c r="J2117" s="109">
        <f t="shared" si="32"/>
        <v>10508.46</v>
      </c>
    </row>
    <row r="2118" spans="1:10" s="102" customFormat="1" ht="18" customHeight="1" x14ac:dyDescent="0.2">
      <c r="A2118" s="106" t="s">
        <v>37</v>
      </c>
      <c r="B2118" s="106" t="s">
        <v>13</v>
      </c>
      <c r="C2118" s="107">
        <v>30659</v>
      </c>
      <c r="D2118" s="107">
        <v>42557</v>
      </c>
      <c r="E2118" s="107">
        <v>42580</v>
      </c>
      <c r="F2118" s="108">
        <v>42580</v>
      </c>
      <c r="G2118" s="109">
        <v>20000</v>
      </c>
      <c r="H2118" s="109">
        <v>12.6</v>
      </c>
      <c r="I2118" s="109">
        <v>0</v>
      </c>
      <c r="J2118" s="109">
        <f t="shared" ref="J2118:J2181" si="33">+G2118+H2118+I2118</f>
        <v>20012.599999999999</v>
      </c>
    </row>
    <row r="2119" spans="1:10" s="102" customFormat="1" ht="18" customHeight="1" x14ac:dyDescent="0.2">
      <c r="A2119" s="106" t="s">
        <v>43</v>
      </c>
      <c r="B2119" s="106" t="s">
        <v>13</v>
      </c>
      <c r="C2119" s="107">
        <v>19815</v>
      </c>
      <c r="D2119" s="107">
        <v>41808</v>
      </c>
      <c r="E2119" s="107">
        <v>41816</v>
      </c>
      <c r="F2119" s="108">
        <v>41844</v>
      </c>
      <c r="G2119" s="109">
        <v>86000</v>
      </c>
      <c r="H2119" s="109">
        <v>86</v>
      </c>
      <c r="I2119" s="109">
        <v>0</v>
      </c>
      <c r="J2119" s="109">
        <f t="shared" si="33"/>
        <v>86086</v>
      </c>
    </row>
    <row r="2120" spans="1:10" s="102" customFormat="1" ht="18" customHeight="1" x14ac:dyDescent="0.2">
      <c r="A2120" s="106" t="s">
        <v>39</v>
      </c>
      <c r="B2120" s="106" t="s">
        <v>13</v>
      </c>
      <c r="C2120" s="107">
        <v>19815</v>
      </c>
      <c r="D2120" s="107">
        <v>41808</v>
      </c>
      <c r="E2120" s="107">
        <v>41816</v>
      </c>
      <c r="F2120" s="108">
        <v>41844</v>
      </c>
      <c r="G2120" s="109">
        <v>258000</v>
      </c>
      <c r="H2120" s="109">
        <v>258</v>
      </c>
      <c r="I2120" s="109">
        <v>0</v>
      </c>
      <c r="J2120" s="109">
        <f t="shared" si="33"/>
        <v>258258</v>
      </c>
    </row>
    <row r="2121" spans="1:10" s="102" customFormat="1" ht="18" customHeight="1" x14ac:dyDescent="0.2">
      <c r="A2121" s="106" t="s">
        <v>43</v>
      </c>
      <c r="B2121" s="106" t="s">
        <v>13</v>
      </c>
      <c r="C2121" s="107">
        <v>19766</v>
      </c>
      <c r="D2121" s="107">
        <v>43403</v>
      </c>
      <c r="E2121" s="107">
        <v>43411</v>
      </c>
      <c r="F2121" s="108">
        <v>43430</v>
      </c>
      <c r="G2121" s="109">
        <v>47000</v>
      </c>
      <c r="H2121" s="109">
        <v>34.770000000000003</v>
      </c>
      <c r="I2121" s="109">
        <v>0</v>
      </c>
      <c r="J2121" s="109">
        <f t="shared" si="33"/>
        <v>47034.77</v>
      </c>
    </row>
    <row r="2122" spans="1:10" s="102" customFormat="1" ht="18" customHeight="1" x14ac:dyDescent="0.2">
      <c r="A2122" s="106" t="s">
        <v>43</v>
      </c>
      <c r="B2122" s="106" t="s">
        <v>13</v>
      </c>
      <c r="C2122" s="107">
        <v>15639</v>
      </c>
      <c r="D2122" s="107">
        <v>41966</v>
      </c>
      <c r="E2122" s="107">
        <v>41984</v>
      </c>
      <c r="F2122" s="108">
        <v>41995</v>
      </c>
      <c r="G2122" s="109">
        <v>21000</v>
      </c>
      <c r="H2122" s="109">
        <v>16.920000000000002</v>
      </c>
      <c r="I2122" s="109">
        <v>0</v>
      </c>
      <c r="J2122" s="109">
        <f t="shared" si="33"/>
        <v>21016.92</v>
      </c>
    </row>
    <row r="2123" spans="1:10" s="102" customFormat="1" ht="18" customHeight="1" x14ac:dyDescent="0.2">
      <c r="A2123" s="106" t="s">
        <v>43</v>
      </c>
      <c r="B2123" s="106" t="s">
        <v>17</v>
      </c>
      <c r="C2123" s="107">
        <v>7913</v>
      </c>
      <c r="D2123" s="107">
        <v>41709</v>
      </c>
      <c r="E2123" s="107">
        <v>41712</v>
      </c>
      <c r="F2123" s="108">
        <v>41733</v>
      </c>
      <c r="G2123" s="109">
        <v>4000</v>
      </c>
      <c r="H2123" s="109">
        <v>2.67</v>
      </c>
      <c r="I2123" s="109">
        <v>0</v>
      </c>
      <c r="J2123" s="109">
        <f t="shared" si="33"/>
        <v>4002.67</v>
      </c>
    </row>
    <row r="2124" spans="1:10" s="102" customFormat="1" ht="18" customHeight="1" x14ac:dyDescent="0.2">
      <c r="A2124" s="106" t="s">
        <v>31</v>
      </c>
      <c r="B2124" s="106" t="s">
        <v>13</v>
      </c>
      <c r="C2124" s="107">
        <v>20292</v>
      </c>
      <c r="D2124" s="107">
        <v>42219</v>
      </c>
      <c r="E2124" s="107">
        <v>42227</v>
      </c>
      <c r="F2124" s="108">
        <v>42244</v>
      </c>
      <c r="G2124" s="109">
        <v>48000</v>
      </c>
      <c r="H2124" s="109">
        <v>33.340000000000003</v>
      </c>
      <c r="I2124" s="109">
        <v>0</v>
      </c>
      <c r="J2124" s="109">
        <f t="shared" si="33"/>
        <v>48033.34</v>
      </c>
    </row>
    <row r="2125" spans="1:10" s="102" customFormat="1" ht="18" customHeight="1" x14ac:dyDescent="0.2">
      <c r="A2125" s="106" t="s">
        <v>33</v>
      </c>
      <c r="B2125" s="106" t="s">
        <v>13</v>
      </c>
      <c r="C2125" s="107">
        <v>20292</v>
      </c>
      <c r="D2125" s="107">
        <v>42219</v>
      </c>
      <c r="E2125" s="107">
        <v>42227</v>
      </c>
      <c r="F2125" s="108">
        <v>42244</v>
      </c>
      <c r="G2125" s="109">
        <v>48000</v>
      </c>
      <c r="H2125" s="109">
        <v>33.340000000000003</v>
      </c>
      <c r="I2125" s="109">
        <v>0</v>
      </c>
      <c r="J2125" s="109">
        <f t="shared" si="33"/>
        <v>48033.34</v>
      </c>
    </row>
    <row r="2126" spans="1:10" s="102" customFormat="1" ht="18" customHeight="1" x14ac:dyDescent="0.2">
      <c r="A2126" s="106" t="s">
        <v>34</v>
      </c>
      <c r="B2126" s="106" t="s">
        <v>13</v>
      </c>
      <c r="C2126" s="107">
        <v>20292</v>
      </c>
      <c r="D2126" s="107">
        <v>42219</v>
      </c>
      <c r="E2126" s="107">
        <v>42227</v>
      </c>
      <c r="F2126" s="108">
        <v>42244</v>
      </c>
      <c r="G2126" s="109">
        <v>144000</v>
      </c>
      <c r="H2126" s="109">
        <v>100</v>
      </c>
      <c r="I2126" s="109">
        <v>0</v>
      </c>
      <c r="J2126" s="109">
        <f t="shared" si="33"/>
        <v>144100</v>
      </c>
    </row>
    <row r="2127" spans="1:10" s="102" customFormat="1" ht="18" customHeight="1" x14ac:dyDescent="0.2">
      <c r="A2127" s="106" t="s">
        <v>43</v>
      </c>
      <c r="B2127" s="106" t="s">
        <v>13</v>
      </c>
      <c r="C2127" s="107">
        <v>17986</v>
      </c>
      <c r="D2127" s="107">
        <v>42403</v>
      </c>
      <c r="E2127" s="107">
        <v>42437</v>
      </c>
      <c r="F2127" s="108">
        <v>42457</v>
      </c>
      <c r="G2127" s="109">
        <v>20500</v>
      </c>
      <c r="H2127" s="109">
        <v>30.75</v>
      </c>
      <c r="I2127" s="109">
        <v>0</v>
      </c>
      <c r="J2127" s="109">
        <f t="shared" si="33"/>
        <v>20530.75</v>
      </c>
    </row>
    <row r="2128" spans="1:10" s="102" customFormat="1" ht="18" customHeight="1" x14ac:dyDescent="0.2">
      <c r="A2128" s="106" t="s">
        <v>43</v>
      </c>
      <c r="B2128" s="106" t="s">
        <v>13</v>
      </c>
      <c r="C2128" s="107">
        <v>19686</v>
      </c>
      <c r="D2128" s="107">
        <v>43169</v>
      </c>
      <c r="E2128" s="107">
        <v>43173</v>
      </c>
      <c r="F2128" s="108">
        <v>43186</v>
      </c>
      <c r="G2128" s="109">
        <v>81000</v>
      </c>
      <c r="H2128" s="109">
        <v>37.729999999999997</v>
      </c>
      <c r="I2128" s="109">
        <v>0</v>
      </c>
      <c r="J2128" s="109">
        <f t="shared" si="33"/>
        <v>81037.73</v>
      </c>
    </row>
    <row r="2129" spans="1:10" s="102" customFormat="1" ht="18" customHeight="1" x14ac:dyDescent="0.2">
      <c r="A2129" s="106" t="s">
        <v>31</v>
      </c>
      <c r="B2129" s="106" t="s">
        <v>13</v>
      </c>
      <c r="C2129" s="107">
        <v>19015</v>
      </c>
      <c r="D2129" s="107">
        <v>41789</v>
      </c>
      <c r="E2129" s="107">
        <v>41863</v>
      </c>
      <c r="F2129" s="108">
        <v>43577</v>
      </c>
      <c r="G2129" s="109">
        <v>7000</v>
      </c>
      <c r="H2129" s="109">
        <v>25.86</v>
      </c>
      <c r="I2129" s="109">
        <v>0</v>
      </c>
      <c r="J2129" s="109">
        <f t="shared" si="33"/>
        <v>7025.86</v>
      </c>
    </row>
    <row r="2130" spans="1:10" s="102" customFormat="1" ht="18" customHeight="1" x14ac:dyDescent="0.2">
      <c r="A2130" s="106" t="s">
        <v>36</v>
      </c>
      <c r="B2130" s="106" t="s">
        <v>13</v>
      </c>
      <c r="C2130" s="107">
        <v>19015</v>
      </c>
      <c r="D2130" s="107">
        <v>41789</v>
      </c>
      <c r="E2130" s="107">
        <v>41863</v>
      </c>
      <c r="F2130" s="108">
        <v>43721</v>
      </c>
      <c r="G2130" s="109">
        <v>7000</v>
      </c>
      <c r="H2130" s="109">
        <v>48.8</v>
      </c>
      <c r="I2130" s="109">
        <v>0</v>
      </c>
      <c r="J2130" s="109">
        <f t="shared" si="33"/>
        <v>7048.8</v>
      </c>
    </row>
    <row r="2131" spans="1:10" s="102" customFormat="1" ht="18" customHeight="1" x14ac:dyDescent="0.2">
      <c r="A2131" s="106" t="s">
        <v>43</v>
      </c>
      <c r="B2131" s="106" t="s">
        <v>13</v>
      </c>
      <c r="C2131" s="107">
        <v>10704</v>
      </c>
      <c r="D2131" s="107">
        <v>41710</v>
      </c>
      <c r="E2131" s="107">
        <v>41712</v>
      </c>
      <c r="F2131" s="108">
        <v>41729</v>
      </c>
      <c r="G2131" s="109">
        <v>9250</v>
      </c>
      <c r="H2131" s="109">
        <v>4.88</v>
      </c>
      <c r="I2131" s="109">
        <v>0</v>
      </c>
      <c r="J2131" s="109">
        <f t="shared" si="33"/>
        <v>9254.8799999999992</v>
      </c>
    </row>
    <row r="2132" spans="1:10" s="102" customFormat="1" ht="18" customHeight="1" x14ac:dyDescent="0.2">
      <c r="A2132" s="106" t="s">
        <v>43</v>
      </c>
      <c r="B2132" s="106" t="s">
        <v>13</v>
      </c>
      <c r="C2132" s="107">
        <v>10396</v>
      </c>
      <c r="D2132" s="107">
        <v>42147</v>
      </c>
      <c r="E2132" s="107">
        <v>42152</v>
      </c>
      <c r="F2132" s="108">
        <v>42171</v>
      </c>
      <c r="G2132" s="109">
        <v>5750</v>
      </c>
      <c r="H2132" s="109">
        <v>3.83</v>
      </c>
      <c r="I2132" s="109">
        <v>0</v>
      </c>
      <c r="J2132" s="109">
        <f t="shared" si="33"/>
        <v>5753.83</v>
      </c>
    </row>
    <row r="2133" spans="1:10" s="102" customFormat="1" ht="18" customHeight="1" x14ac:dyDescent="0.2">
      <c r="A2133" s="106" t="s">
        <v>31</v>
      </c>
      <c r="B2133" s="106" t="s">
        <v>17</v>
      </c>
      <c r="C2133" s="107">
        <v>23642</v>
      </c>
      <c r="D2133" s="107">
        <v>42808</v>
      </c>
      <c r="E2133" s="107">
        <v>42811</v>
      </c>
      <c r="F2133" s="108">
        <v>42823</v>
      </c>
      <c r="G2133" s="109">
        <v>64000</v>
      </c>
      <c r="H2133" s="109">
        <v>26.3</v>
      </c>
      <c r="I2133" s="109">
        <v>0</v>
      </c>
      <c r="J2133" s="109">
        <f t="shared" si="33"/>
        <v>64026.3</v>
      </c>
    </row>
    <row r="2134" spans="1:10" s="102" customFormat="1" ht="18" customHeight="1" x14ac:dyDescent="0.2">
      <c r="A2134" s="106" t="s">
        <v>43</v>
      </c>
      <c r="B2134" s="106" t="s">
        <v>13</v>
      </c>
      <c r="C2134" s="107">
        <v>9204</v>
      </c>
      <c r="D2134" s="107">
        <v>42194</v>
      </c>
      <c r="E2134" s="107">
        <v>42207</v>
      </c>
      <c r="F2134" s="108">
        <v>42247</v>
      </c>
      <c r="G2134" s="109">
        <v>9750</v>
      </c>
      <c r="H2134" s="109">
        <v>14.36</v>
      </c>
      <c r="I2134" s="109">
        <v>0</v>
      </c>
      <c r="J2134" s="109">
        <f t="shared" si="33"/>
        <v>9764.36</v>
      </c>
    </row>
    <row r="2135" spans="1:10" s="102" customFormat="1" ht="18" customHeight="1" x14ac:dyDescent="0.2">
      <c r="A2135" s="106" t="s">
        <v>43</v>
      </c>
      <c r="B2135" s="106" t="s">
        <v>17</v>
      </c>
      <c r="C2135" s="107">
        <v>7770</v>
      </c>
      <c r="D2135" s="107">
        <v>41936</v>
      </c>
      <c r="E2135" s="107">
        <v>41955</v>
      </c>
      <c r="F2135" s="108">
        <v>42031</v>
      </c>
      <c r="G2135" s="109">
        <v>4500</v>
      </c>
      <c r="H2135" s="109">
        <v>11.86</v>
      </c>
      <c r="I2135" s="109">
        <v>0</v>
      </c>
      <c r="J2135" s="109">
        <f t="shared" si="33"/>
        <v>4511.8599999999997</v>
      </c>
    </row>
    <row r="2136" spans="1:10" s="102" customFormat="1" ht="18" customHeight="1" x14ac:dyDescent="0.2">
      <c r="A2136" s="106" t="s">
        <v>43</v>
      </c>
      <c r="B2136" s="106" t="s">
        <v>13</v>
      </c>
      <c r="C2136" s="107">
        <v>13577</v>
      </c>
      <c r="D2136" s="107">
        <v>42376</v>
      </c>
      <c r="E2136" s="107">
        <v>42389</v>
      </c>
      <c r="F2136" s="108">
        <v>42401</v>
      </c>
      <c r="G2136" s="109">
        <v>8500</v>
      </c>
      <c r="H2136" s="109">
        <v>5.9</v>
      </c>
      <c r="I2136" s="109">
        <v>0</v>
      </c>
      <c r="J2136" s="109">
        <f t="shared" si="33"/>
        <v>8505.9</v>
      </c>
    </row>
    <row r="2137" spans="1:10" s="102" customFormat="1" ht="18" customHeight="1" x14ac:dyDescent="0.2">
      <c r="A2137" s="106" t="s">
        <v>43</v>
      </c>
      <c r="B2137" s="106" t="s">
        <v>17</v>
      </c>
      <c r="C2137" s="107">
        <v>11797</v>
      </c>
      <c r="D2137" s="107">
        <v>42208</v>
      </c>
      <c r="E2137" s="107">
        <v>42215</v>
      </c>
      <c r="F2137" s="108">
        <v>42236</v>
      </c>
      <c r="G2137" s="109">
        <v>6750</v>
      </c>
      <c r="H2137" s="109">
        <v>5.25</v>
      </c>
      <c r="I2137" s="109">
        <v>0</v>
      </c>
      <c r="J2137" s="109">
        <f t="shared" si="33"/>
        <v>6755.25</v>
      </c>
    </row>
    <row r="2138" spans="1:10" s="102" customFormat="1" ht="18" customHeight="1" x14ac:dyDescent="0.2">
      <c r="A2138" s="106" t="s">
        <v>40</v>
      </c>
      <c r="B2138" s="106" t="s">
        <v>13</v>
      </c>
      <c r="C2138" s="107">
        <v>35325</v>
      </c>
      <c r="D2138" s="107">
        <v>43016</v>
      </c>
      <c r="E2138" s="107">
        <v>43025</v>
      </c>
      <c r="F2138" s="108">
        <v>43025</v>
      </c>
      <c r="G2138" s="109">
        <v>10000</v>
      </c>
      <c r="H2138" s="109">
        <f>1.23+1.23</f>
        <v>2.46</v>
      </c>
      <c r="I2138" s="109">
        <v>0</v>
      </c>
      <c r="J2138" s="109">
        <f t="shared" si="33"/>
        <v>10002.459999999999</v>
      </c>
    </row>
    <row r="2139" spans="1:10" s="102" customFormat="1" ht="18" customHeight="1" x14ac:dyDescent="0.2">
      <c r="A2139" s="106" t="s">
        <v>43</v>
      </c>
      <c r="B2139" s="106" t="s">
        <v>13</v>
      </c>
      <c r="C2139" s="107">
        <v>14460</v>
      </c>
      <c r="D2139" s="107">
        <v>42945</v>
      </c>
      <c r="E2139" s="107">
        <v>42969</v>
      </c>
      <c r="F2139" s="108">
        <v>43032</v>
      </c>
      <c r="G2139" s="109">
        <v>8250</v>
      </c>
      <c r="H2139" s="109">
        <v>16.05</v>
      </c>
      <c r="I2139" s="109">
        <v>0</v>
      </c>
      <c r="J2139" s="109">
        <f t="shared" si="33"/>
        <v>8266.0499999999993</v>
      </c>
    </row>
    <row r="2140" spans="1:10" s="102" customFormat="1" ht="18" customHeight="1" x14ac:dyDescent="0.2">
      <c r="A2140" s="106" t="s">
        <v>31</v>
      </c>
      <c r="B2140" s="106" t="s">
        <v>13</v>
      </c>
      <c r="C2140" s="107">
        <v>19113</v>
      </c>
      <c r="D2140" s="107">
        <v>41827</v>
      </c>
      <c r="E2140" s="107">
        <v>41855</v>
      </c>
      <c r="F2140" s="108">
        <v>41864</v>
      </c>
      <c r="G2140" s="109">
        <v>59000</v>
      </c>
      <c r="H2140" s="109">
        <v>60.64</v>
      </c>
      <c r="I2140" s="109">
        <v>0</v>
      </c>
      <c r="J2140" s="109">
        <f t="shared" si="33"/>
        <v>59060.639999999999</v>
      </c>
    </row>
    <row r="2141" spans="1:10" s="102" customFormat="1" ht="18" customHeight="1" x14ac:dyDescent="0.2">
      <c r="A2141" s="106" t="s">
        <v>34</v>
      </c>
      <c r="B2141" s="106" t="s">
        <v>13</v>
      </c>
      <c r="C2141" s="107">
        <v>19113</v>
      </c>
      <c r="D2141" s="107">
        <v>41827</v>
      </c>
      <c r="E2141" s="107">
        <v>41855</v>
      </c>
      <c r="F2141" s="108">
        <v>41864</v>
      </c>
      <c r="G2141" s="109">
        <v>59000</v>
      </c>
      <c r="H2141" s="109">
        <v>60.64</v>
      </c>
      <c r="I2141" s="109">
        <v>0</v>
      </c>
      <c r="J2141" s="109">
        <f t="shared" si="33"/>
        <v>59060.639999999999</v>
      </c>
    </row>
    <row r="2142" spans="1:10" s="102" customFormat="1" ht="18" customHeight="1" x14ac:dyDescent="0.2">
      <c r="A2142" s="106" t="s">
        <v>37</v>
      </c>
      <c r="B2142" s="106" t="s">
        <v>17</v>
      </c>
      <c r="C2142" s="107">
        <v>19267</v>
      </c>
      <c r="D2142" s="107">
        <v>41880</v>
      </c>
      <c r="E2142" s="107">
        <v>41887</v>
      </c>
      <c r="F2142" s="108">
        <v>41898</v>
      </c>
      <c r="G2142" s="109">
        <v>20000</v>
      </c>
      <c r="H2142" s="109">
        <v>10</v>
      </c>
      <c r="I2142" s="109">
        <v>0</v>
      </c>
      <c r="J2142" s="109">
        <f t="shared" si="33"/>
        <v>20010</v>
      </c>
    </row>
    <row r="2143" spans="1:10" s="102" customFormat="1" ht="18" customHeight="1" x14ac:dyDescent="0.2">
      <c r="A2143" s="106" t="s">
        <v>37</v>
      </c>
      <c r="B2143" s="106" t="s">
        <v>17</v>
      </c>
      <c r="C2143" s="107">
        <v>18334</v>
      </c>
      <c r="D2143" s="107">
        <v>42926</v>
      </c>
      <c r="E2143" s="107">
        <v>42936</v>
      </c>
      <c r="F2143" s="108">
        <v>42936</v>
      </c>
      <c r="G2143" s="109">
        <v>20000</v>
      </c>
      <c r="H2143" s="109">
        <f>2.74+2.74</f>
        <v>5.48</v>
      </c>
      <c r="I2143" s="109">
        <v>0</v>
      </c>
      <c r="J2143" s="109">
        <f t="shared" si="33"/>
        <v>20005.48</v>
      </c>
    </row>
    <row r="2144" spans="1:10" s="102" customFormat="1" ht="18" customHeight="1" x14ac:dyDescent="0.2">
      <c r="A2144" s="106" t="s">
        <v>43</v>
      </c>
      <c r="B2144" s="106" t="s">
        <v>17</v>
      </c>
      <c r="C2144" s="107">
        <v>11544</v>
      </c>
      <c r="D2144" s="107">
        <v>41929</v>
      </c>
      <c r="E2144" s="107">
        <v>41955</v>
      </c>
      <c r="F2144" s="108">
        <v>41989</v>
      </c>
      <c r="G2144" s="109">
        <v>7500</v>
      </c>
      <c r="H2144" s="109">
        <v>12.48</v>
      </c>
      <c r="I2144" s="109">
        <v>0</v>
      </c>
      <c r="J2144" s="109">
        <f t="shared" si="33"/>
        <v>7512.48</v>
      </c>
    </row>
    <row r="2145" spans="1:10" s="102" customFormat="1" ht="18" customHeight="1" x14ac:dyDescent="0.2">
      <c r="A2145" s="106" t="s">
        <v>43</v>
      </c>
      <c r="B2145" s="106" t="s">
        <v>17</v>
      </c>
      <c r="C2145" s="107">
        <v>18691</v>
      </c>
      <c r="D2145" s="107">
        <v>42002</v>
      </c>
      <c r="E2145" s="107">
        <v>42009</v>
      </c>
      <c r="F2145" s="108">
        <v>42038</v>
      </c>
      <c r="G2145" s="109">
        <v>42000</v>
      </c>
      <c r="H2145" s="109">
        <v>42</v>
      </c>
      <c r="I2145" s="109">
        <v>0</v>
      </c>
      <c r="J2145" s="109">
        <f t="shared" si="33"/>
        <v>42042</v>
      </c>
    </row>
    <row r="2146" spans="1:10" s="102" customFormat="1" ht="18" customHeight="1" x14ac:dyDescent="0.2">
      <c r="A2146" s="106" t="s">
        <v>39</v>
      </c>
      <c r="B2146" s="106" t="s">
        <v>17</v>
      </c>
      <c r="C2146" s="107">
        <v>18691</v>
      </c>
      <c r="D2146" s="107">
        <v>42002</v>
      </c>
      <c r="E2146" s="107">
        <v>42009</v>
      </c>
      <c r="F2146" s="108">
        <v>42038</v>
      </c>
      <c r="G2146" s="109">
        <v>42000</v>
      </c>
      <c r="H2146" s="109">
        <v>42</v>
      </c>
      <c r="I2146" s="109">
        <v>0</v>
      </c>
      <c r="J2146" s="109">
        <f t="shared" si="33"/>
        <v>42042</v>
      </c>
    </row>
    <row r="2147" spans="1:10" s="102" customFormat="1" ht="18" customHeight="1" x14ac:dyDescent="0.2">
      <c r="A2147" s="106" t="s">
        <v>43</v>
      </c>
      <c r="B2147" s="106" t="s">
        <v>13</v>
      </c>
      <c r="C2147" s="107">
        <v>12554</v>
      </c>
      <c r="D2147" s="107">
        <v>41804</v>
      </c>
      <c r="E2147" s="107">
        <v>41813</v>
      </c>
      <c r="F2147" s="108">
        <v>41829</v>
      </c>
      <c r="G2147" s="109">
        <v>12750</v>
      </c>
      <c r="H2147" s="109">
        <v>8.85</v>
      </c>
      <c r="I2147" s="109">
        <v>0</v>
      </c>
      <c r="J2147" s="109">
        <f t="shared" si="33"/>
        <v>12758.85</v>
      </c>
    </row>
    <row r="2148" spans="1:10" s="102" customFormat="1" ht="18" customHeight="1" x14ac:dyDescent="0.2">
      <c r="A2148" s="106" t="s">
        <v>43</v>
      </c>
      <c r="B2148" s="106" t="s">
        <v>13</v>
      </c>
      <c r="C2148" s="107">
        <v>13236</v>
      </c>
      <c r="D2148" s="107">
        <v>42487</v>
      </c>
      <c r="E2148" s="107">
        <v>42496</v>
      </c>
      <c r="F2148" s="108">
        <v>42508</v>
      </c>
      <c r="G2148" s="109">
        <v>5500</v>
      </c>
      <c r="H2148" s="109">
        <v>3.16</v>
      </c>
      <c r="I2148" s="109">
        <v>0</v>
      </c>
      <c r="J2148" s="109">
        <f t="shared" si="33"/>
        <v>5503.16</v>
      </c>
    </row>
    <row r="2149" spans="1:10" s="102" customFormat="1" ht="18" customHeight="1" x14ac:dyDescent="0.2">
      <c r="A2149" s="106" t="s">
        <v>43</v>
      </c>
      <c r="B2149" s="106" t="s">
        <v>17</v>
      </c>
      <c r="C2149" s="107">
        <v>5711</v>
      </c>
      <c r="D2149" s="107">
        <v>42861</v>
      </c>
      <c r="E2149" s="107">
        <v>42879</v>
      </c>
      <c r="F2149" s="108">
        <v>42894</v>
      </c>
      <c r="G2149" s="109">
        <v>4000</v>
      </c>
      <c r="H2149" s="109">
        <v>3.62</v>
      </c>
      <c r="I2149" s="109">
        <v>0</v>
      </c>
      <c r="J2149" s="109">
        <f t="shared" si="33"/>
        <v>4003.62</v>
      </c>
    </row>
    <row r="2150" spans="1:10" s="102" customFormat="1" ht="18" customHeight="1" x14ac:dyDescent="0.2">
      <c r="A2150" s="106" t="s">
        <v>43</v>
      </c>
      <c r="B2150" s="106" t="s">
        <v>13</v>
      </c>
      <c r="C2150" s="107">
        <v>11500</v>
      </c>
      <c r="D2150" s="107">
        <v>42652</v>
      </c>
      <c r="E2150" s="107">
        <v>42663</v>
      </c>
      <c r="F2150" s="108">
        <v>42677</v>
      </c>
      <c r="G2150" s="109">
        <v>10250</v>
      </c>
      <c r="H2150" s="109">
        <v>7.02</v>
      </c>
      <c r="I2150" s="109">
        <v>0</v>
      </c>
      <c r="J2150" s="109">
        <f t="shared" si="33"/>
        <v>10257.02</v>
      </c>
    </row>
    <row r="2151" spans="1:10" s="102" customFormat="1" ht="18" customHeight="1" x14ac:dyDescent="0.2">
      <c r="A2151" s="106" t="s">
        <v>43</v>
      </c>
      <c r="B2151" s="106" t="s">
        <v>17</v>
      </c>
      <c r="C2151" s="107">
        <v>10689</v>
      </c>
      <c r="D2151" s="107">
        <v>41711</v>
      </c>
      <c r="E2151" s="107">
        <v>41745</v>
      </c>
      <c r="F2151" s="108">
        <v>41775</v>
      </c>
      <c r="G2151" s="109">
        <v>3500</v>
      </c>
      <c r="H2151" s="109">
        <v>6.2</v>
      </c>
      <c r="I2151" s="109">
        <v>0</v>
      </c>
      <c r="J2151" s="109">
        <f t="shared" si="33"/>
        <v>3506.2</v>
      </c>
    </row>
    <row r="2152" spans="1:10" s="102" customFormat="1" ht="18" customHeight="1" x14ac:dyDescent="0.2">
      <c r="A2152" s="106" t="s">
        <v>43</v>
      </c>
      <c r="B2152" s="106" t="s">
        <v>17</v>
      </c>
      <c r="C2152" s="107">
        <v>9901</v>
      </c>
      <c r="D2152" s="107">
        <v>42818</v>
      </c>
      <c r="E2152" s="107">
        <v>42830</v>
      </c>
      <c r="F2152" s="108">
        <v>42842</v>
      </c>
      <c r="G2152" s="109">
        <v>3000</v>
      </c>
      <c r="H2152" s="109">
        <v>1.96</v>
      </c>
      <c r="I2152" s="109">
        <v>0</v>
      </c>
      <c r="J2152" s="109">
        <f t="shared" si="33"/>
        <v>3001.96</v>
      </c>
    </row>
    <row r="2153" spans="1:10" s="102" customFormat="1" ht="18" customHeight="1" x14ac:dyDescent="0.2">
      <c r="A2153" s="106" t="s">
        <v>43</v>
      </c>
      <c r="B2153" s="106" t="s">
        <v>13</v>
      </c>
      <c r="C2153" s="107">
        <v>9538</v>
      </c>
      <c r="D2153" s="107">
        <v>42730</v>
      </c>
      <c r="E2153" s="107">
        <v>42759</v>
      </c>
      <c r="F2153" s="108">
        <v>42781</v>
      </c>
      <c r="G2153" s="109">
        <v>6000</v>
      </c>
      <c r="H2153" s="109">
        <v>8.3699999999999992</v>
      </c>
      <c r="I2153" s="109">
        <v>0</v>
      </c>
      <c r="J2153" s="109">
        <f t="shared" si="33"/>
        <v>6008.37</v>
      </c>
    </row>
    <row r="2154" spans="1:10" s="102" customFormat="1" ht="18" customHeight="1" x14ac:dyDescent="0.2">
      <c r="A2154" s="106" t="s">
        <v>43</v>
      </c>
      <c r="B2154" s="106" t="s">
        <v>13</v>
      </c>
      <c r="C2154" s="107">
        <v>8149</v>
      </c>
      <c r="D2154" s="107">
        <v>42019</v>
      </c>
      <c r="E2154" s="107">
        <v>42044</v>
      </c>
      <c r="F2154" s="108">
        <v>42053</v>
      </c>
      <c r="G2154" s="109">
        <v>8750</v>
      </c>
      <c r="H2154" s="109">
        <v>8.26</v>
      </c>
      <c r="I2154" s="109">
        <v>0</v>
      </c>
      <c r="J2154" s="109">
        <f t="shared" si="33"/>
        <v>8758.26</v>
      </c>
    </row>
    <row r="2155" spans="1:10" s="102" customFormat="1" ht="18" customHeight="1" x14ac:dyDescent="0.2">
      <c r="A2155" s="106" t="s">
        <v>40</v>
      </c>
      <c r="B2155" s="106" t="s">
        <v>13</v>
      </c>
      <c r="C2155" s="107">
        <v>36174</v>
      </c>
      <c r="D2155" s="107">
        <v>43026</v>
      </c>
      <c r="E2155" s="107">
        <v>43053</v>
      </c>
      <c r="F2155" s="108">
        <v>43053</v>
      </c>
      <c r="G2155" s="109">
        <v>10000</v>
      </c>
      <c r="H2155" s="109">
        <f>3.7+3.7</f>
        <v>7.4</v>
      </c>
      <c r="I2155" s="109">
        <v>0</v>
      </c>
      <c r="J2155" s="109">
        <f t="shared" si="33"/>
        <v>10007.4</v>
      </c>
    </row>
    <row r="2156" spans="1:10" s="102" customFormat="1" ht="18" customHeight="1" x14ac:dyDescent="0.2">
      <c r="A2156" s="106" t="s">
        <v>43</v>
      </c>
      <c r="B2156" s="106" t="s">
        <v>17</v>
      </c>
      <c r="C2156" s="107">
        <v>11811</v>
      </c>
      <c r="D2156" s="107">
        <v>41866</v>
      </c>
      <c r="E2156" s="107">
        <v>41899</v>
      </c>
      <c r="F2156" s="108">
        <v>41977</v>
      </c>
      <c r="G2156" s="109">
        <v>6500</v>
      </c>
      <c r="H2156" s="109">
        <v>20.04</v>
      </c>
      <c r="I2156" s="109">
        <v>0</v>
      </c>
      <c r="J2156" s="109">
        <f t="shared" si="33"/>
        <v>6520.04</v>
      </c>
    </row>
    <row r="2157" spans="1:10" s="102" customFormat="1" ht="18" customHeight="1" x14ac:dyDescent="0.2">
      <c r="A2157" s="106" t="s">
        <v>43</v>
      </c>
      <c r="B2157" s="106" t="s">
        <v>13</v>
      </c>
      <c r="C2157" s="107">
        <v>11575</v>
      </c>
      <c r="D2157" s="107">
        <v>41652</v>
      </c>
      <c r="E2157" s="107">
        <v>41666</v>
      </c>
      <c r="F2157" s="108">
        <v>41715</v>
      </c>
      <c r="G2157" s="109">
        <v>6250</v>
      </c>
      <c r="H2157" s="109">
        <v>10.92</v>
      </c>
      <c r="I2157" s="109">
        <v>0</v>
      </c>
      <c r="J2157" s="109">
        <f t="shared" si="33"/>
        <v>6260.92</v>
      </c>
    </row>
    <row r="2158" spans="1:10" s="102" customFormat="1" ht="18" customHeight="1" x14ac:dyDescent="0.2">
      <c r="A2158" s="106" t="s">
        <v>43</v>
      </c>
      <c r="B2158" s="106" t="s">
        <v>13</v>
      </c>
      <c r="C2158" s="107">
        <v>14627</v>
      </c>
      <c r="D2158" s="107">
        <v>43308</v>
      </c>
      <c r="E2158" s="107">
        <v>43320</v>
      </c>
      <c r="F2158" s="108">
        <v>43350</v>
      </c>
      <c r="G2158" s="109">
        <v>13750</v>
      </c>
      <c r="H2158" s="109">
        <v>15.82</v>
      </c>
      <c r="I2158" s="109">
        <v>0</v>
      </c>
      <c r="J2158" s="109">
        <f t="shared" si="33"/>
        <v>13765.82</v>
      </c>
    </row>
    <row r="2159" spans="1:10" s="102" customFormat="1" ht="18" customHeight="1" x14ac:dyDescent="0.2">
      <c r="A2159" s="106" t="s">
        <v>43</v>
      </c>
      <c r="B2159" s="106" t="s">
        <v>17</v>
      </c>
      <c r="C2159" s="107">
        <v>16493</v>
      </c>
      <c r="D2159" s="107">
        <v>42806</v>
      </c>
      <c r="E2159" s="107">
        <v>42811</v>
      </c>
      <c r="F2159" s="108">
        <v>42821</v>
      </c>
      <c r="G2159" s="109">
        <v>6500</v>
      </c>
      <c r="H2159" s="109">
        <v>2.67</v>
      </c>
      <c r="I2159" s="109">
        <v>0</v>
      </c>
      <c r="J2159" s="109">
        <f t="shared" si="33"/>
        <v>6502.67</v>
      </c>
    </row>
    <row r="2160" spans="1:10" s="102" customFormat="1" ht="18" customHeight="1" x14ac:dyDescent="0.2">
      <c r="A2160" s="106" t="s">
        <v>43</v>
      </c>
      <c r="B2160" s="106" t="s">
        <v>13</v>
      </c>
      <c r="C2160" s="107">
        <v>6713</v>
      </c>
      <c r="D2160" s="107">
        <v>41711</v>
      </c>
      <c r="E2160" s="107">
        <v>41724</v>
      </c>
      <c r="F2160" s="108">
        <v>41750</v>
      </c>
      <c r="G2160" s="109">
        <v>5500</v>
      </c>
      <c r="H2160" s="109">
        <v>5.95</v>
      </c>
      <c r="I2160" s="109">
        <v>0</v>
      </c>
      <c r="J2160" s="109">
        <f t="shared" si="33"/>
        <v>5505.95</v>
      </c>
    </row>
    <row r="2161" spans="1:10" s="102" customFormat="1" ht="18" customHeight="1" x14ac:dyDescent="0.2">
      <c r="A2161" s="106" t="s">
        <v>37</v>
      </c>
      <c r="B2161" s="106" t="s">
        <v>17</v>
      </c>
      <c r="C2161" s="107">
        <v>25481</v>
      </c>
      <c r="D2161" s="107">
        <v>42059</v>
      </c>
      <c r="E2161" s="107">
        <v>42192</v>
      </c>
      <c r="F2161" s="108">
        <v>42202</v>
      </c>
      <c r="G2161" s="109">
        <v>20000</v>
      </c>
      <c r="H2161" s="109">
        <f>39.72+39.72</f>
        <v>79.44</v>
      </c>
      <c r="I2161" s="109">
        <v>0</v>
      </c>
      <c r="J2161" s="109">
        <f t="shared" si="33"/>
        <v>20079.439999999999</v>
      </c>
    </row>
    <row r="2162" spans="1:10" s="102" customFormat="1" ht="18" customHeight="1" x14ac:dyDescent="0.2">
      <c r="A2162" s="106" t="s">
        <v>43</v>
      </c>
      <c r="B2162" s="106" t="s">
        <v>17</v>
      </c>
      <c r="C2162" s="107">
        <v>10317</v>
      </c>
      <c r="D2162" s="107">
        <v>43397</v>
      </c>
      <c r="E2162" s="107">
        <v>43404</v>
      </c>
      <c r="F2162" s="108">
        <v>43444</v>
      </c>
      <c r="G2162" s="109">
        <v>4750</v>
      </c>
      <c r="H2162" s="109">
        <v>6.12</v>
      </c>
      <c r="I2162" s="109">
        <v>0</v>
      </c>
      <c r="J2162" s="109">
        <f t="shared" si="33"/>
        <v>4756.12</v>
      </c>
    </row>
    <row r="2163" spans="1:10" s="102" customFormat="1" ht="18" customHeight="1" x14ac:dyDescent="0.2">
      <c r="A2163" s="106" t="s">
        <v>43</v>
      </c>
      <c r="B2163" s="106" t="s">
        <v>17</v>
      </c>
      <c r="C2163" s="107">
        <v>12846</v>
      </c>
      <c r="D2163" s="107">
        <v>42399</v>
      </c>
      <c r="E2163" s="107">
        <v>42403</v>
      </c>
      <c r="F2163" s="108">
        <v>42417</v>
      </c>
      <c r="G2163" s="109">
        <v>12250</v>
      </c>
      <c r="H2163" s="109">
        <v>6.13</v>
      </c>
      <c r="I2163" s="109">
        <v>0</v>
      </c>
      <c r="J2163" s="109">
        <f t="shared" si="33"/>
        <v>12256.13</v>
      </c>
    </row>
    <row r="2164" spans="1:10" s="102" customFormat="1" ht="18" customHeight="1" x14ac:dyDescent="0.2">
      <c r="A2164" s="106" t="s">
        <v>43</v>
      </c>
      <c r="B2164" s="106" t="s">
        <v>17</v>
      </c>
      <c r="C2164" s="107">
        <v>15515</v>
      </c>
      <c r="D2164" s="107">
        <v>42026</v>
      </c>
      <c r="E2164" s="107">
        <v>42031</v>
      </c>
      <c r="F2164" s="108">
        <v>42088</v>
      </c>
      <c r="G2164" s="109">
        <v>8500</v>
      </c>
      <c r="H2164" s="109">
        <v>14.64</v>
      </c>
      <c r="I2164" s="109">
        <v>0</v>
      </c>
      <c r="J2164" s="109">
        <f t="shared" si="33"/>
        <v>8514.64</v>
      </c>
    </row>
    <row r="2165" spans="1:10" s="102" customFormat="1" ht="18" customHeight="1" x14ac:dyDescent="0.2">
      <c r="A2165" s="106" t="s">
        <v>43</v>
      </c>
      <c r="B2165" s="106" t="s">
        <v>17</v>
      </c>
      <c r="C2165" s="107">
        <v>15066</v>
      </c>
      <c r="D2165" s="107">
        <v>41790</v>
      </c>
      <c r="E2165" s="107">
        <v>41836</v>
      </c>
      <c r="F2165" s="108">
        <v>41890</v>
      </c>
      <c r="G2165" s="109">
        <v>5500</v>
      </c>
      <c r="H2165" s="109">
        <v>15.28</v>
      </c>
      <c r="I2165" s="109">
        <v>0</v>
      </c>
      <c r="J2165" s="109">
        <f t="shared" si="33"/>
        <v>5515.28</v>
      </c>
    </row>
    <row r="2166" spans="1:10" s="102" customFormat="1" ht="18" customHeight="1" x14ac:dyDescent="0.2">
      <c r="A2166" s="106" t="s">
        <v>43</v>
      </c>
      <c r="B2166" s="106" t="s">
        <v>13</v>
      </c>
      <c r="C2166" s="107">
        <v>8750</v>
      </c>
      <c r="D2166" s="107">
        <v>43343</v>
      </c>
      <c r="E2166" s="107">
        <v>43347</v>
      </c>
      <c r="F2166" s="108">
        <v>43378</v>
      </c>
      <c r="G2166" s="109">
        <v>9500</v>
      </c>
      <c r="H2166" s="109">
        <v>9.11</v>
      </c>
      <c r="I2166" s="109">
        <v>0</v>
      </c>
      <c r="J2166" s="109">
        <f t="shared" si="33"/>
        <v>9509.11</v>
      </c>
    </row>
    <row r="2167" spans="1:10" s="102" customFormat="1" ht="18" customHeight="1" x14ac:dyDescent="0.2">
      <c r="A2167" s="106" t="s">
        <v>43</v>
      </c>
      <c r="B2167" s="106" t="s">
        <v>17</v>
      </c>
      <c r="C2167" s="107">
        <v>13455</v>
      </c>
      <c r="D2167" s="107">
        <v>41724</v>
      </c>
      <c r="E2167" s="107">
        <v>41736</v>
      </c>
      <c r="F2167" s="108">
        <v>41771</v>
      </c>
      <c r="G2167" s="109">
        <v>3500</v>
      </c>
      <c r="H2167" s="109">
        <v>4.5599999999999996</v>
      </c>
      <c r="I2167" s="109">
        <v>0</v>
      </c>
      <c r="J2167" s="109">
        <f t="shared" si="33"/>
        <v>3504.56</v>
      </c>
    </row>
    <row r="2168" spans="1:10" s="102" customFormat="1" ht="18" customHeight="1" x14ac:dyDescent="0.2">
      <c r="A2168" s="106" t="s">
        <v>43</v>
      </c>
      <c r="B2168" s="106" t="s">
        <v>13</v>
      </c>
      <c r="C2168" s="107">
        <v>15059</v>
      </c>
      <c r="D2168" s="107">
        <v>43420</v>
      </c>
      <c r="E2168" s="107">
        <v>43425</v>
      </c>
      <c r="F2168" s="108">
        <v>43479</v>
      </c>
      <c r="G2168" s="109">
        <v>23500</v>
      </c>
      <c r="H2168" s="109">
        <v>38.51</v>
      </c>
      <c r="I2168" s="109">
        <v>0</v>
      </c>
      <c r="J2168" s="109">
        <f t="shared" si="33"/>
        <v>23538.51</v>
      </c>
    </row>
    <row r="2169" spans="1:10" s="102" customFormat="1" ht="18" customHeight="1" x14ac:dyDescent="0.2">
      <c r="A2169" s="106" t="s">
        <v>43</v>
      </c>
      <c r="B2169" s="106" t="s">
        <v>13</v>
      </c>
      <c r="C2169" s="107">
        <v>14080</v>
      </c>
      <c r="D2169" s="107">
        <v>41724</v>
      </c>
      <c r="E2169" s="107">
        <v>41738</v>
      </c>
      <c r="F2169" s="108">
        <v>41764</v>
      </c>
      <c r="G2169" s="109">
        <v>10000</v>
      </c>
      <c r="H2169" s="109">
        <v>11.11</v>
      </c>
      <c r="I2169" s="109">
        <v>0</v>
      </c>
      <c r="J2169" s="109">
        <f t="shared" si="33"/>
        <v>10011.11</v>
      </c>
    </row>
    <row r="2170" spans="1:10" s="102" customFormat="1" ht="18" customHeight="1" x14ac:dyDescent="0.2">
      <c r="A2170" s="106" t="s">
        <v>43</v>
      </c>
      <c r="B2170" s="106" t="s">
        <v>17</v>
      </c>
      <c r="C2170" s="107">
        <v>5929</v>
      </c>
      <c r="D2170" s="107">
        <v>42805</v>
      </c>
      <c r="E2170" s="107">
        <v>42835</v>
      </c>
      <c r="F2170" s="108">
        <v>42852</v>
      </c>
      <c r="G2170" s="109">
        <v>5000</v>
      </c>
      <c r="H2170" s="109">
        <v>6.44</v>
      </c>
      <c r="I2170" s="109">
        <v>0</v>
      </c>
      <c r="J2170" s="109">
        <f t="shared" si="33"/>
        <v>5006.4399999999996</v>
      </c>
    </row>
    <row r="2171" spans="1:10" s="102" customFormat="1" ht="18" customHeight="1" x14ac:dyDescent="0.2">
      <c r="A2171" s="106" t="s">
        <v>43</v>
      </c>
      <c r="B2171" s="106" t="s">
        <v>13</v>
      </c>
      <c r="C2171" s="107">
        <v>14942</v>
      </c>
      <c r="D2171" s="107">
        <v>41701</v>
      </c>
      <c r="E2171" s="107">
        <v>41729</v>
      </c>
      <c r="F2171" s="108">
        <v>41746</v>
      </c>
      <c r="G2171" s="109">
        <v>10000</v>
      </c>
      <c r="H2171" s="109">
        <v>12.5</v>
      </c>
      <c r="I2171" s="109">
        <v>0</v>
      </c>
      <c r="J2171" s="109">
        <f t="shared" si="33"/>
        <v>10012.5</v>
      </c>
    </row>
    <row r="2172" spans="1:10" s="102" customFormat="1" ht="18" customHeight="1" x14ac:dyDescent="0.2">
      <c r="A2172" s="106" t="s">
        <v>43</v>
      </c>
      <c r="B2172" s="106" t="s">
        <v>13</v>
      </c>
      <c r="C2172" s="107">
        <v>16445</v>
      </c>
      <c r="D2172" s="107">
        <v>42519</v>
      </c>
      <c r="E2172" s="107">
        <v>42535</v>
      </c>
      <c r="F2172" s="108">
        <v>42552</v>
      </c>
      <c r="G2172" s="109">
        <v>8750</v>
      </c>
      <c r="H2172" s="109">
        <v>7.91</v>
      </c>
      <c r="I2172" s="109">
        <v>0</v>
      </c>
      <c r="J2172" s="109">
        <f t="shared" si="33"/>
        <v>8757.91</v>
      </c>
    </row>
    <row r="2173" spans="1:10" s="102" customFormat="1" ht="18" customHeight="1" x14ac:dyDescent="0.2">
      <c r="A2173" s="106" t="s">
        <v>43</v>
      </c>
      <c r="B2173" s="106" t="s">
        <v>13</v>
      </c>
      <c r="C2173" s="107">
        <v>13627</v>
      </c>
      <c r="D2173" s="107">
        <v>42487</v>
      </c>
      <c r="E2173" s="107">
        <v>42535</v>
      </c>
      <c r="F2173" s="108">
        <v>42556</v>
      </c>
      <c r="G2173" s="109">
        <v>6250</v>
      </c>
      <c r="H2173" s="109">
        <v>11.82</v>
      </c>
      <c r="I2173" s="109">
        <v>0</v>
      </c>
      <c r="J2173" s="109">
        <f t="shared" si="33"/>
        <v>6261.82</v>
      </c>
    </row>
    <row r="2174" spans="1:10" s="102" customFormat="1" ht="18" customHeight="1" x14ac:dyDescent="0.2">
      <c r="A2174" s="106" t="s">
        <v>43</v>
      </c>
      <c r="B2174" s="106" t="s">
        <v>13</v>
      </c>
      <c r="C2174" s="107">
        <v>17307</v>
      </c>
      <c r="D2174" s="107">
        <v>42444</v>
      </c>
      <c r="E2174" s="107">
        <v>42451</v>
      </c>
      <c r="F2174" s="108">
        <v>42461</v>
      </c>
      <c r="G2174" s="109">
        <v>14250</v>
      </c>
      <c r="H2174" s="109">
        <v>6.64</v>
      </c>
      <c r="I2174" s="109">
        <v>0</v>
      </c>
      <c r="J2174" s="109">
        <f t="shared" si="33"/>
        <v>14256.64</v>
      </c>
    </row>
    <row r="2175" spans="1:10" s="102" customFormat="1" ht="18" customHeight="1" x14ac:dyDescent="0.2">
      <c r="A2175" s="106" t="s">
        <v>43</v>
      </c>
      <c r="B2175" s="106" t="s">
        <v>17</v>
      </c>
      <c r="C2175" s="107">
        <v>8245</v>
      </c>
      <c r="D2175" s="107">
        <v>43014</v>
      </c>
      <c r="E2175" s="107">
        <v>43018</v>
      </c>
      <c r="F2175" s="108">
        <v>43045</v>
      </c>
      <c r="G2175" s="109">
        <v>4250</v>
      </c>
      <c r="H2175" s="109">
        <v>2.56</v>
      </c>
      <c r="I2175" s="109">
        <v>0</v>
      </c>
      <c r="J2175" s="109">
        <f t="shared" si="33"/>
        <v>4252.5600000000004</v>
      </c>
    </row>
    <row r="2176" spans="1:10" s="102" customFormat="1" ht="18" customHeight="1" x14ac:dyDescent="0.2">
      <c r="A2176" s="106" t="s">
        <v>43</v>
      </c>
      <c r="B2176" s="106" t="s">
        <v>17</v>
      </c>
      <c r="C2176" s="107">
        <v>4741</v>
      </c>
      <c r="D2176" s="107">
        <v>41818</v>
      </c>
      <c r="E2176" s="107">
        <v>41822</v>
      </c>
      <c r="F2176" s="108">
        <v>41865</v>
      </c>
      <c r="G2176" s="109">
        <v>2750</v>
      </c>
      <c r="H2176" s="109">
        <v>3.6</v>
      </c>
      <c r="I2176" s="109">
        <v>0</v>
      </c>
      <c r="J2176" s="109">
        <f t="shared" si="33"/>
        <v>2753.6</v>
      </c>
    </row>
    <row r="2177" spans="1:10" s="102" customFormat="1" ht="18" customHeight="1" x14ac:dyDescent="0.2">
      <c r="A2177" s="106" t="s">
        <v>31</v>
      </c>
      <c r="B2177" s="106" t="s">
        <v>13</v>
      </c>
      <c r="C2177" s="107">
        <v>20172</v>
      </c>
      <c r="D2177" s="107">
        <v>42119</v>
      </c>
      <c r="E2177" s="107">
        <v>42123</v>
      </c>
      <c r="F2177" s="108">
        <v>42137</v>
      </c>
      <c r="G2177" s="109">
        <v>12000</v>
      </c>
      <c r="H2177" s="109">
        <v>6</v>
      </c>
      <c r="I2177" s="109">
        <v>0</v>
      </c>
      <c r="J2177" s="109">
        <f t="shared" si="33"/>
        <v>12006</v>
      </c>
    </row>
    <row r="2178" spans="1:10" s="102" customFormat="1" ht="18" customHeight="1" x14ac:dyDescent="0.2">
      <c r="A2178" s="106" t="s">
        <v>43</v>
      </c>
      <c r="B2178" s="106" t="s">
        <v>17</v>
      </c>
      <c r="C2178" s="107">
        <v>13891</v>
      </c>
      <c r="D2178" s="107">
        <v>42892</v>
      </c>
      <c r="E2178" s="107">
        <v>42907</v>
      </c>
      <c r="F2178" s="108">
        <v>42921</v>
      </c>
      <c r="G2178" s="109">
        <v>7250</v>
      </c>
      <c r="H2178" s="109">
        <v>5.76</v>
      </c>
      <c r="I2178" s="109">
        <v>0</v>
      </c>
      <c r="J2178" s="109">
        <f t="shared" si="33"/>
        <v>7255.76</v>
      </c>
    </row>
    <row r="2179" spans="1:10" s="102" customFormat="1" ht="18" customHeight="1" x14ac:dyDescent="0.2">
      <c r="A2179" s="106" t="s">
        <v>43</v>
      </c>
      <c r="B2179" s="106" t="s">
        <v>13</v>
      </c>
      <c r="C2179" s="107">
        <v>15261</v>
      </c>
      <c r="D2179" s="107">
        <v>42617</v>
      </c>
      <c r="E2179" s="107">
        <v>42626</v>
      </c>
      <c r="F2179" s="108">
        <v>42646</v>
      </c>
      <c r="G2179" s="109">
        <v>6500</v>
      </c>
      <c r="H2179" s="109">
        <v>5.16</v>
      </c>
      <c r="I2179" s="109">
        <v>0</v>
      </c>
      <c r="J2179" s="109">
        <f t="shared" si="33"/>
        <v>6505.16</v>
      </c>
    </row>
    <row r="2180" spans="1:10" s="102" customFormat="1" ht="18" customHeight="1" x14ac:dyDescent="0.2">
      <c r="A2180" s="106" t="s">
        <v>43</v>
      </c>
      <c r="B2180" s="106" t="s">
        <v>13</v>
      </c>
      <c r="C2180" s="107">
        <v>10761</v>
      </c>
      <c r="D2180" s="107">
        <v>42513</v>
      </c>
      <c r="E2180" s="107">
        <v>42522</v>
      </c>
      <c r="F2180" s="108">
        <v>42534</v>
      </c>
      <c r="G2180" s="109">
        <v>6250</v>
      </c>
      <c r="H2180" s="109">
        <v>3.6</v>
      </c>
      <c r="I2180" s="109">
        <v>0</v>
      </c>
      <c r="J2180" s="109">
        <f t="shared" si="33"/>
        <v>6253.6</v>
      </c>
    </row>
    <row r="2181" spans="1:10" s="102" customFormat="1" ht="18" customHeight="1" x14ac:dyDescent="0.2">
      <c r="A2181" s="106" t="s">
        <v>31</v>
      </c>
      <c r="B2181" s="106" t="s">
        <v>17</v>
      </c>
      <c r="C2181" s="107">
        <v>20267</v>
      </c>
      <c r="D2181" s="107">
        <v>42768</v>
      </c>
      <c r="E2181" s="107">
        <v>42780</v>
      </c>
      <c r="F2181" s="108">
        <v>42814</v>
      </c>
      <c r="G2181" s="109">
        <v>55000</v>
      </c>
      <c r="H2181" s="109">
        <v>69.319999999999993</v>
      </c>
      <c r="I2181" s="109">
        <v>0</v>
      </c>
      <c r="J2181" s="109">
        <f t="shared" si="33"/>
        <v>55069.32</v>
      </c>
    </row>
    <row r="2182" spans="1:10" s="102" customFormat="1" ht="18" customHeight="1" x14ac:dyDescent="0.2">
      <c r="A2182" s="106" t="s">
        <v>33</v>
      </c>
      <c r="B2182" s="106" t="s">
        <v>17</v>
      </c>
      <c r="C2182" s="107">
        <v>20267</v>
      </c>
      <c r="D2182" s="107">
        <v>42768</v>
      </c>
      <c r="E2182" s="107">
        <v>42780</v>
      </c>
      <c r="F2182" s="108">
        <v>42814</v>
      </c>
      <c r="G2182" s="109">
        <v>55000</v>
      </c>
      <c r="H2182" s="109">
        <v>69.319999999999993</v>
      </c>
      <c r="I2182" s="109">
        <v>0</v>
      </c>
      <c r="J2182" s="109">
        <f t="shared" ref="J2182:J2245" si="34">+G2182+H2182+I2182</f>
        <v>55069.32</v>
      </c>
    </row>
    <row r="2183" spans="1:10" s="102" customFormat="1" ht="18" customHeight="1" x14ac:dyDescent="0.2">
      <c r="A2183" s="106" t="s">
        <v>43</v>
      </c>
      <c r="B2183" s="106" t="s">
        <v>13</v>
      </c>
      <c r="C2183" s="107">
        <v>12622</v>
      </c>
      <c r="D2183" s="107">
        <v>43260</v>
      </c>
      <c r="E2183" s="107">
        <v>43266</v>
      </c>
      <c r="F2183" s="108">
        <v>43280</v>
      </c>
      <c r="G2183" s="109">
        <v>8250</v>
      </c>
      <c r="H2183" s="109">
        <v>4.5199999999999996</v>
      </c>
      <c r="I2183" s="109">
        <v>0</v>
      </c>
      <c r="J2183" s="109">
        <f t="shared" si="34"/>
        <v>8254.52</v>
      </c>
    </row>
    <row r="2184" spans="1:10" s="102" customFormat="1" ht="18" customHeight="1" x14ac:dyDescent="0.2">
      <c r="A2184" s="106" t="s">
        <v>43</v>
      </c>
      <c r="B2184" s="106" t="s">
        <v>13</v>
      </c>
      <c r="C2184" s="107">
        <v>14364</v>
      </c>
      <c r="D2184" s="107">
        <v>41996</v>
      </c>
      <c r="E2184" s="107">
        <v>42018</v>
      </c>
      <c r="F2184" s="108">
        <v>42033</v>
      </c>
      <c r="G2184" s="109">
        <v>4000</v>
      </c>
      <c r="H2184" s="109">
        <v>4.1100000000000003</v>
      </c>
      <c r="I2184" s="109">
        <v>0</v>
      </c>
      <c r="J2184" s="109">
        <f t="shared" si="34"/>
        <v>4004.11</v>
      </c>
    </row>
    <row r="2185" spans="1:10" s="102" customFormat="1" ht="18" customHeight="1" x14ac:dyDescent="0.2">
      <c r="A2185" s="106" t="s">
        <v>43</v>
      </c>
      <c r="B2185" s="106" t="s">
        <v>17</v>
      </c>
      <c r="C2185" s="107">
        <v>20046</v>
      </c>
      <c r="D2185" s="107">
        <v>42936</v>
      </c>
      <c r="E2185" s="107">
        <v>42948</v>
      </c>
      <c r="F2185" s="108">
        <v>42958</v>
      </c>
      <c r="G2185" s="109">
        <v>20000</v>
      </c>
      <c r="H2185" s="109">
        <v>12.05</v>
      </c>
      <c r="I2185" s="109">
        <v>0</v>
      </c>
      <c r="J2185" s="109">
        <f t="shared" si="34"/>
        <v>20012.05</v>
      </c>
    </row>
    <row r="2186" spans="1:10" s="102" customFormat="1" ht="18" customHeight="1" x14ac:dyDescent="0.2">
      <c r="A2186" s="106" t="s">
        <v>39</v>
      </c>
      <c r="B2186" s="106" t="s">
        <v>17</v>
      </c>
      <c r="C2186" s="107">
        <v>20046</v>
      </c>
      <c r="D2186" s="107">
        <v>42936</v>
      </c>
      <c r="E2186" s="107">
        <v>42948</v>
      </c>
      <c r="F2186" s="108">
        <v>42958</v>
      </c>
      <c r="G2186" s="109">
        <v>40000</v>
      </c>
      <c r="H2186" s="109">
        <v>24.11</v>
      </c>
      <c r="I2186" s="109">
        <v>0</v>
      </c>
      <c r="J2186" s="109">
        <f t="shared" si="34"/>
        <v>40024.11</v>
      </c>
    </row>
    <row r="2187" spans="1:10" s="102" customFormat="1" ht="18" customHeight="1" x14ac:dyDescent="0.2">
      <c r="A2187" s="106" t="s">
        <v>43</v>
      </c>
      <c r="B2187" s="106" t="s">
        <v>13</v>
      </c>
      <c r="C2187" s="107">
        <v>17123</v>
      </c>
      <c r="D2187" s="107">
        <v>42234</v>
      </c>
      <c r="E2187" s="107">
        <v>42251</v>
      </c>
      <c r="F2187" s="108">
        <v>42265</v>
      </c>
      <c r="G2187" s="109">
        <v>12000</v>
      </c>
      <c r="H2187" s="109">
        <v>10.33</v>
      </c>
      <c r="I2187" s="109">
        <v>0</v>
      </c>
      <c r="J2187" s="109">
        <f t="shared" si="34"/>
        <v>12010.33</v>
      </c>
    </row>
    <row r="2188" spans="1:10" s="102" customFormat="1" ht="18" customHeight="1" x14ac:dyDescent="0.2">
      <c r="A2188" s="106" t="s">
        <v>43</v>
      </c>
      <c r="B2188" s="106" t="s">
        <v>13</v>
      </c>
      <c r="C2188" s="107">
        <v>10260</v>
      </c>
      <c r="D2188" s="107">
        <v>42571</v>
      </c>
      <c r="E2188" s="107">
        <v>42584</v>
      </c>
      <c r="F2188" s="108">
        <v>42591</v>
      </c>
      <c r="G2188" s="109">
        <v>13000</v>
      </c>
      <c r="H2188" s="109">
        <v>7.12</v>
      </c>
      <c r="I2188" s="109">
        <v>0</v>
      </c>
      <c r="J2188" s="109">
        <f t="shared" si="34"/>
        <v>13007.12</v>
      </c>
    </row>
    <row r="2189" spans="1:10" s="102" customFormat="1" ht="18" customHeight="1" x14ac:dyDescent="0.2">
      <c r="A2189" s="106" t="s">
        <v>43</v>
      </c>
      <c r="B2189" s="106" t="s">
        <v>17</v>
      </c>
      <c r="C2189" s="107">
        <v>11036</v>
      </c>
      <c r="D2189" s="107">
        <v>42907</v>
      </c>
      <c r="E2189" s="107">
        <v>42923</v>
      </c>
      <c r="F2189" s="108">
        <v>42930</v>
      </c>
      <c r="G2189" s="109">
        <v>8750</v>
      </c>
      <c r="H2189" s="109">
        <v>5.51</v>
      </c>
      <c r="I2189" s="109">
        <v>0</v>
      </c>
      <c r="J2189" s="109">
        <f t="shared" si="34"/>
        <v>8755.51</v>
      </c>
    </row>
    <row r="2190" spans="1:10" s="102" customFormat="1" ht="18" customHeight="1" x14ac:dyDescent="0.2">
      <c r="A2190" s="106" t="s">
        <v>43</v>
      </c>
      <c r="B2190" s="106" t="s">
        <v>17</v>
      </c>
      <c r="C2190" s="107">
        <v>9384</v>
      </c>
      <c r="D2190" s="107">
        <v>42735</v>
      </c>
      <c r="E2190" s="107">
        <v>42774</v>
      </c>
      <c r="F2190" s="108">
        <v>42793</v>
      </c>
      <c r="G2190" s="109">
        <v>8250</v>
      </c>
      <c r="H2190" s="109">
        <v>13.11</v>
      </c>
      <c r="I2190" s="109">
        <v>0</v>
      </c>
      <c r="J2190" s="109">
        <f t="shared" si="34"/>
        <v>8263.11</v>
      </c>
    </row>
    <row r="2191" spans="1:10" s="102" customFormat="1" ht="18" customHeight="1" x14ac:dyDescent="0.2">
      <c r="A2191" s="106" t="s">
        <v>43</v>
      </c>
      <c r="B2191" s="106" t="s">
        <v>13</v>
      </c>
      <c r="C2191" s="107">
        <v>16180</v>
      </c>
      <c r="D2191" s="107">
        <v>42023</v>
      </c>
      <c r="E2191" s="107">
        <v>42051</v>
      </c>
      <c r="F2191" s="108">
        <v>42157</v>
      </c>
      <c r="G2191" s="109">
        <v>14500</v>
      </c>
      <c r="H2191" s="109">
        <v>53.98</v>
      </c>
      <c r="I2191" s="109">
        <v>0</v>
      </c>
      <c r="J2191" s="109">
        <f t="shared" si="34"/>
        <v>14553.98</v>
      </c>
    </row>
    <row r="2192" spans="1:10" s="102" customFormat="1" ht="18" customHeight="1" x14ac:dyDescent="0.2">
      <c r="A2192" s="106" t="s">
        <v>43</v>
      </c>
      <c r="B2192" s="106" t="s">
        <v>17</v>
      </c>
      <c r="C2192" s="107">
        <v>8172</v>
      </c>
      <c r="D2192" s="107">
        <v>41697</v>
      </c>
      <c r="E2192" s="107">
        <v>41705</v>
      </c>
      <c r="F2192" s="108">
        <v>41726</v>
      </c>
      <c r="G2192" s="109">
        <v>1750</v>
      </c>
      <c r="H2192" s="109">
        <v>1.41</v>
      </c>
      <c r="I2192" s="109">
        <v>0</v>
      </c>
      <c r="J2192" s="109">
        <f t="shared" si="34"/>
        <v>1751.41</v>
      </c>
    </row>
    <row r="2193" spans="1:10" s="102" customFormat="1" ht="18" customHeight="1" x14ac:dyDescent="0.2">
      <c r="A2193" s="106" t="s">
        <v>43</v>
      </c>
      <c r="B2193" s="106" t="s">
        <v>13</v>
      </c>
      <c r="C2193" s="107">
        <v>8190</v>
      </c>
      <c r="D2193" s="107">
        <v>43238</v>
      </c>
      <c r="E2193" s="107">
        <v>43243</v>
      </c>
      <c r="F2193" s="108">
        <v>43269</v>
      </c>
      <c r="G2193" s="109">
        <v>7250</v>
      </c>
      <c r="H2193" s="109">
        <v>5.46</v>
      </c>
      <c r="I2193" s="109">
        <v>0</v>
      </c>
      <c r="J2193" s="109">
        <f t="shared" si="34"/>
        <v>7255.46</v>
      </c>
    </row>
    <row r="2194" spans="1:10" s="102" customFormat="1" ht="18" customHeight="1" x14ac:dyDescent="0.2">
      <c r="A2194" s="106" t="s">
        <v>43</v>
      </c>
      <c r="B2194" s="106" t="s">
        <v>17</v>
      </c>
      <c r="C2194" s="107">
        <v>18364</v>
      </c>
      <c r="D2194" s="107">
        <v>42779</v>
      </c>
      <c r="E2194" s="107">
        <v>42802</v>
      </c>
      <c r="F2194" s="108">
        <v>42815</v>
      </c>
      <c r="G2194" s="109">
        <v>16000</v>
      </c>
      <c r="H2194" s="109">
        <v>15.78</v>
      </c>
      <c r="I2194" s="109">
        <v>0</v>
      </c>
      <c r="J2194" s="109">
        <f t="shared" si="34"/>
        <v>16015.78</v>
      </c>
    </row>
    <row r="2195" spans="1:10" s="102" customFormat="1" ht="18" customHeight="1" x14ac:dyDescent="0.2">
      <c r="A2195" s="106" t="s">
        <v>43</v>
      </c>
      <c r="B2195" s="106" t="s">
        <v>13</v>
      </c>
      <c r="C2195" s="107">
        <v>18262</v>
      </c>
      <c r="D2195" s="107">
        <v>43033</v>
      </c>
      <c r="E2195" s="107">
        <v>43046</v>
      </c>
      <c r="F2195" s="108">
        <v>43066</v>
      </c>
      <c r="G2195" s="109">
        <v>16500</v>
      </c>
      <c r="H2195" s="109">
        <v>14.91</v>
      </c>
      <c r="I2195" s="109">
        <v>0</v>
      </c>
      <c r="J2195" s="109">
        <f t="shared" si="34"/>
        <v>16514.91</v>
      </c>
    </row>
    <row r="2196" spans="1:10" s="102" customFormat="1" ht="18" customHeight="1" x14ac:dyDescent="0.2">
      <c r="A2196" s="106" t="s">
        <v>43</v>
      </c>
      <c r="B2196" s="106" t="s">
        <v>13</v>
      </c>
      <c r="C2196" s="107">
        <v>9943</v>
      </c>
      <c r="D2196" s="107">
        <v>43342</v>
      </c>
      <c r="E2196" s="107">
        <v>43350</v>
      </c>
      <c r="F2196" s="108">
        <v>43381</v>
      </c>
      <c r="G2196" s="109">
        <v>9500</v>
      </c>
      <c r="H2196" s="109">
        <v>8.59</v>
      </c>
      <c r="I2196" s="109">
        <v>0</v>
      </c>
      <c r="J2196" s="109">
        <f t="shared" si="34"/>
        <v>9508.59</v>
      </c>
    </row>
    <row r="2197" spans="1:10" s="102" customFormat="1" ht="18" customHeight="1" x14ac:dyDescent="0.2">
      <c r="A2197" s="106" t="s">
        <v>43</v>
      </c>
      <c r="B2197" s="106" t="s">
        <v>13</v>
      </c>
      <c r="C2197" s="107">
        <v>19031</v>
      </c>
      <c r="D2197" s="107">
        <v>42050</v>
      </c>
      <c r="E2197" s="107">
        <v>42072</v>
      </c>
      <c r="F2197" s="108">
        <v>42104</v>
      </c>
      <c r="G2197" s="109">
        <v>38000</v>
      </c>
      <c r="H2197" s="109">
        <v>57</v>
      </c>
      <c r="I2197" s="109">
        <v>0</v>
      </c>
      <c r="J2197" s="109">
        <f t="shared" si="34"/>
        <v>38057</v>
      </c>
    </row>
    <row r="2198" spans="1:10" s="102" customFormat="1" ht="18" customHeight="1" x14ac:dyDescent="0.2">
      <c r="A2198" s="106" t="s">
        <v>39</v>
      </c>
      <c r="B2198" s="106" t="s">
        <v>13</v>
      </c>
      <c r="C2198" s="107">
        <v>19031</v>
      </c>
      <c r="D2198" s="107">
        <v>42050</v>
      </c>
      <c r="E2198" s="107">
        <v>42072</v>
      </c>
      <c r="F2198" s="108">
        <v>42104</v>
      </c>
      <c r="G2198" s="109">
        <v>38000</v>
      </c>
      <c r="H2198" s="109">
        <v>57</v>
      </c>
      <c r="I2198" s="109">
        <v>0</v>
      </c>
      <c r="J2198" s="109">
        <f t="shared" si="34"/>
        <v>38057</v>
      </c>
    </row>
    <row r="2199" spans="1:10" s="102" customFormat="1" ht="18" customHeight="1" x14ac:dyDescent="0.2">
      <c r="A2199" s="106" t="s">
        <v>43</v>
      </c>
      <c r="B2199" s="106" t="s">
        <v>17</v>
      </c>
      <c r="C2199" s="107">
        <v>19586</v>
      </c>
      <c r="D2199" s="107">
        <v>42397</v>
      </c>
      <c r="E2199" s="107">
        <v>42402</v>
      </c>
      <c r="F2199" s="108">
        <v>42444</v>
      </c>
      <c r="G2199" s="109">
        <v>38000</v>
      </c>
      <c r="H2199" s="109">
        <v>49.61</v>
      </c>
      <c r="I2199" s="109">
        <v>0</v>
      </c>
      <c r="J2199" s="109">
        <f t="shared" si="34"/>
        <v>38049.61</v>
      </c>
    </row>
    <row r="2200" spans="1:10" s="102" customFormat="1" ht="18" customHeight="1" x14ac:dyDescent="0.2">
      <c r="A2200" s="106" t="s">
        <v>39</v>
      </c>
      <c r="B2200" s="106" t="s">
        <v>17</v>
      </c>
      <c r="C2200" s="107">
        <v>19586</v>
      </c>
      <c r="D2200" s="107">
        <v>42397</v>
      </c>
      <c r="E2200" s="107">
        <v>42402</v>
      </c>
      <c r="F2200" s="108">
        <v>42444</v>
      </c>
      <c r="G2200" s="109">
        <v>76000</v>
      </c>
      <c r="H2200" s="109">
        <v>99.23</v>
      </c>
      <c r="I2200" s="109">
        <v>0</v>
      </c>
      <c r="J2200" s="109">
        <f t="shared" si="34"/>
        <v>76099.23</v>
      </c>
    </row>
    <row r="2201" spans="1:10" s="102" customFormat="1" ht="18" customHeight="1" x14ac:dyDescent="0.2">
      <c r="A2201" s="106" t="s">
        <v>43</v>
      </c>
      <c r="B2201" s="106" t="s">
        <v>13</v>
      </c>
      <c r="C2201" s="107">
        <v>15515</v>
      </c>
      <c r="D2201" s="107">
        <v>42730</v>
      </c>
      <c r="E2201" s="107">
        <v>42734</v>
      </c>
      <c r="F2201" s="108">
        <v>42773</v>
      </c>
      <c r="G2201" s="109">
        <v>11500</v>
      </c>
      <c r="H2201" s="109">
        <v>13.55</v>
      </c>
      <c r="I2201" s="109">
        <v>0</v>
      </c>
      <c r="J2201" s="109">
        <f t="shared" si="34"/>
        <v>11513.55</v>
      </c>
    </row>
    <row r="2202" spans="1:10" s="102" customFormat="1" ht="18" customHeight="1" x14ac:dyDescent="0.2">
      <c r="A2202" s="106" t="s">
        <v>43</v>
      </c>
      <c r="B2202" s="106" t="s">
        <v>17</v>
      </c>
      <c r="C2202" s="107">
        <v>15808</v>
      </c>
      <c r="D2202" s="107">
        <v>42583</v>
      </c>
      <c r="E2202" s="107">
        <v>42584</v>
      </c>
      <c r="F2202" s="108">
        <v>42593</v>
      </c>
      <c r="G2202" s="109">
        <v>3500</v>
      </c>
      <c r="H2202" s="109">
        <v>0.96</v>
      </c>
      <c r="I2202" s="109">
        <v>0</v>
      </c>
      <c r="J2202" s="109">
        <f t="shared" si="34"/>
        <v>3500.96</v>
      </c>
    </row>
    <row r="2203" spans="1:10" s="102" customFormat="1" ht="18" customHeight="1" x14ac:dyDescent="0.2">
      <c r="A2203" s="106" t="s">
        <v>43</v>
      </c>
      <c r="B2203" s="106" t="s">
        <v>13</v>
      </c>
      <c r="C2203" s="107">
        <v>13432</v>
      </c>
      <c r="D2203" s="107">
        <v>41805</v>
      </c>
      <c r="E2203" s="107">
        <v>41843</v>
      </c>
      <c r="F2203" s="108">
        <v>41911</v>
      </c>
      <c r="G2203" s="109">
        <v>5750</v>
      </c>
      <c r="H2203" s="109">
        <v>16.940000000000001</v>
      </c>
      <c r="I2203" s="109">
        <v>0</v>
      </c>
      <c r="J2203" s="109">
        <f t="shared" si="34"/>
        <v>5766.94</v>
      </c>
    </row>
    <row r="2204" spans="1:10" s="102" customFormat="1" ht="18" customHeight="1" x14ac:dyDescent="0.2">
      <c r="A2204" s="106" t="s">
        <v>43</v>
      </c>
      <c r="B2204" s="106" t="s">
        <v>13</v>
      </c>
      <c r="C2204" s="107">
        <v>19641</v>
      </c>
      <c r="D2204" s="107">
        <v>42018</v>
      </c>
      <c r="E2204" s="107">
        <v>42020</v>
      </c>
      <c r="F2204" s="108">
        <v>42037</v>
      </c>
      <c r="G2204" s="109">
        <v>64000</v>
      </c>
      <c r="H2204" s="109">
        <v>33.78</v>
      </c>
      <c r="I2204" s="109">
        <v>0</v>
      </c>
      <c r="J2204" s="109">
        <f t="shared" si="34"/>
        <v>64033.78</v>
      </c>
    </row>
    <row r="2205" spans="1:10" s="102" customFormat="1" ht="18" customHeight="1" x14ac:dyDescent="0.2">
      <c r="A2205" s="106" t="s">
        <v>39</v>
      </c>
      <c r="B2205" s="106" t="s">
        <v>13</v>
      </c>
      <c r="C2205" s="107">
        <v>19641</v>
      </c>
      <c r="D2205" s="107">
        <v>42018</v>
      </c>
      <c r="E2205" s="107">
        <v>42020</v>
      </c>
      <c r="F2205" s="108">
        <v>42037</v>
      </c>
      <c r="G2205" s="109">
        <v>192000</v>
      </c>
      <c r="H2205" s="109">
        <v>101.33</v>
      </c>
      <c r="I2205" s="109">
        <v>0</v>
      </c>
      <c r="J2205" s="109">
        <f t="shared" si="34"/>
        <v>192101.33</v>
      </c>
    </row>
    <row r="2206" spans="1:10" s="102" customFormat="1" ht="18" customHeight="1" x14ac:dyDescent="0.2">
      <c r="A2206" s="106" t="s">
        <v>43</v>
      </c>
      <c r="B2206" s="106" t="s">
        <v>13</v>
      </c>
      <c r="C2206" s="107">
        <v>15459</v>
      </c>
      <c r="D2206" s="107">
        <v>41690</v>
      </c>
      <c r="E2206" s="107">
        <v>41703</v>
      </c>
      <c r="F2206" s="108">
        <v>41729</v>
      </c>
      <c r="G2206" s="109">
        <v>11250</v>
      </c>
      <c r="H2206" s="109">
        <v>12.19</v>
      </c>
      <c r="I2206" s="109">
        <v>0</v>
      </c>
      <c r="J2206" s="109">
        <f t="shared" si="34"/>
        <v>11262.19</v>
      </c>
    </row>
    <row r="2207" spans="1:10" s="102" customFormat="1" ht="18" customHeight="1" x14ac:dyDescent="0.2">
      <c r="A2207" s="106" t="s">
        <v>43</v>
      </c>
      <c r="B2207" s="106" t="s">
        <v>17</v>
      </c>
      <c r="C2207" s="107">
        <v>12249</v>
      </c>
      <c r="D2207" s="107">
        <v>42350</v>
      </c>
      <c r="E2207" s="107">
        <v>42376</v>
      </c>
      <c r="F2207" s="108">
        <v>42423</v>
      </c>
      <c r="G2207" s="109">
        <v>2500</v>
      </c>
      <c r="H2207" s="109">
        <v>5.0599999999999996</v>
      </c>
      <c r="I2207" s="109">
        <v>0</v>
      </c>
      <c r="J2207" s="109">
        <f t="shared" si="34"/>
        <v>2505.06</v>
      </c>
    </row>
    <row r="2208" spans="1:10" s="102" customFormat="1" ht="18" customHeight="1" x14ac:dyDescent="0.2">
      <c r="A2208" s="106" t="s">
        <v>43</v>
      </c>
      <c r="B2208" s="106" t="s">
        <v>17</v>
      </c>
      <c r="C2208" s="107">
        <v>12406</v>
      </c>
      <c r="D2208" s="107">
        <v>43405</v>
      </c>
      <c r="E2208" s="107">
        <v>43410</v>
      </c>
      <c r="F2208" s="108">
        <v>43424</v>
      </c>
      <c r="G2208" s="109">
        <v>3250</v>
      </c>
      <c r="H2208" s="109">
        <v>1.69</v>
      </c>
      <c r="I2208" s="109">
        <v>0</v>
      </c>
      <c r="J2208" s="109">
        <f t="shared" si="34"/>
        <v>3251.69</v>
      </c>
    </row>
    <row r="2209" spans="1:10" s="102" customFormat="1" ht="18" customHeight="1" x14ac:dyDescent="0.2">
      <c r="A2209" s="106" t="s">
        <v>43</v>
      </c>
      <c r="B2209" s="106" t="s">
        <v>17</v>
      </c>
      <c r="C2209" s="107">
        <v>12783</v>
      </c>
      <c r="D2209" s="107">
        <v>42294</v>
      </c>
      <c r="E2209" s="107">
        <v>42304</v>
      </c>
      <c r="F2209" s="108">
        <v>42331</v>
      </c>
      <c r="G2209" s="109">
        <v>14750</v>
      </c>
      <c r="H2209" s="109">
        <v>15.16</v>
      </c>
      <c r="I2209" s="109">
        <v>0</v>
      </c>
      <c r="J2209" s="109">
        <f t="shared" si="34"/>
        <v>14765.16</v>
      </c>
    </row>
    <row r="2210" spans="1:10" s="102" customFormat="1" ht="18" customHeight="1" x14ac:dyDescent="0.2">
      <c r="A2210" s="106" t="s">
        <v>43</v>
      </c>
      <c r="B2210" s="106" t="s">
        <v>13</v>
      </c>
      <c r="C2210" s="107">
        <v>14849</v>
      </c>
      <c r="D2210" s="107">
        <v>42762</v>
      </c>
      <c r="E2210" s="107">
        <v>42766</v>
      </c>
      <c r="F2210" s="108">
        <v>42878</v>
      </c>
      <c r="G2210" s="109">
        <v>7000</v>
      </c>
      <c r="H2210" s="109">
        <v>18.010000000000002</v>
      </c>
      <c r="I2210" s="109">
        <v>0</v>
      </c>
      <c r="J2210" s="109">
        <f t="shared" si="34"/>
        <v>7018.01</v>
      </c>
    </row>
    <row r="2211" spans="1:10" s="102" customFormat="1" ht="18" customHeight="1" x14ac:dyDescent="0.2">
      <c r="A2211" s="106" t="s">
        <v>43</v>
      </c>
      <c r="B2211" s="106" t="s">
        <v>17</v>
      </c>
      <c r="C2211" s="107">
        <v>12688</v>
      </c>
      <c r="D2211" s="107">
        <v>42156</v>
      </c>
      <c r="E2211" s="107">
        <v>42170</v>
      </c>
      <c r="F2211" s="108">
        <v>42181</v>
      </c>
      <c r="G2211" s="109">
        <v>3500</v>
      </c>
      <c r="H2211" s="109">
        <v>2.4300000000000002</v>
      </c>
      <c r="I2211" s="109">
        <v>0</v>
      </c>
      <c r="J2211" s="109">
        <f t="shared" si="34"/>
        <v>3502.43</v>
      </c>
    </row>
    <row r="2212" spans="1:10" s="102" customFormat="1" ht="18" customHeight="1" x14ac:dyDescent="0.2">
      <c r="A2212" s="106" t="s">
        <v>43</v>
      </c>
      <c r="B2212" s="106" t="s">
        <v>13</v>
      </c>
      <c r="C2212" s="107">
        <v>10117</v>
      </c>
      <c r="D2212" s="107">
        <v>42382</v>
      </c>
      <c r="E2212" s="107">
        <v>42390</v>
      </c>
      <c r="F2212" s="108">
        <v>42409</v>
      </c>
      <c r="G2212" s="109">
        <v>9750</v>
      </c>
      <c r="H2212" s="109">
        <v>7.31</v>
      </c>
      <c r="I2212" s="109">
        <v>0</v>
      </c>
      <c r="J2212" s="109">
        <f t="shared" si="34"/>
        <v>9757.31</v>
      </c>
    </row>
    <row r="2213" spans="1:10" s="102" customFormat="1" ht="18" customHeight="1" x14ac:dyDescent="0.2">
      <c r="A2213" s="106" t="s">
        <v>43</v>
      </c>
      <c r="B2213" s="106" t="s">
        <v>13</v>
      </c>
      <c r="C2213" s="107">
        <v>17595</v>
      </c>
      <c r="D2213" s="107">
        <v>43370</v>
      </c>
      <c r="E2213" s="107">
        <v>43383</v>
      </c>
      <c r="F2213" s="108">
        <v>43392</v>
      </c>
      <c r="G2213" s="109">
        <v>18750</v>
      </c>
      <c r="H2213" s="109">
        <v>11.3</v>
      </c>
      <c r="I2213" s="109">
        <v>0</v>
      </c>
      <c r="J2213" s="109">
        <f t="shared" si="34"/>
        <v>18761.3</v>
      </c>
    </row>
    <row r="2214" spans="1:10" s="102" customFormat="1" ht="18" customHeight="1" x14ac:dyDescent="0.2">
      <c r="A2214" s="106" t="s">
        <v>43</v>
      </c>
      <c r="B2214" s="106" t="s">
        <v>13</v>
      </c>
      <c r="C2214" s="107">
        <v>17251</v>
      </c>
      <c r="D2214" s="107">
        <v>41975</v>
      </c>
      <c r="E2214" s="107">
        <v>41976</v>
      </c>
      <c r="F2214" s="108">
        <v>41989</v>
      </c>
      <c r="G2214" s="109">
        <v>10500</v>
      </c>
      <c r="H2214" s="109">
        <v>4.08</v>
      </c>
      <c r="I2214" s="109">
        <v>0</v>
      </c>
      <c r="J2214" s="109">
        <f t="shared" si="34"/>
        <v>10504.08</v>
      </c>
    </row>
    <row r="2215" spans="1:10" s="102" customFormat="1" ht="18" customHeight="1" x14ac:dyDescent="0.2">
      <c r="A2215" s="106" t="s">
        <v>43</v>
      </c>
      <c r="B2215" s="106" t="s">
        <v>13</v>
      </c>
      <c r="C2215" s="107">
        <v>12067</v>
      </c>
      <c r="D2215" s="107">
        <v>41645</v>
      </c>
      <c r="E2215" s="107">
        <v>41663</v>
      </c>
      <c r="F2215" s="108">
        <v>41670</v>
      </c>
      <c r="G2215" s="109">
        <v>7000</v>
      </c>
      <c r="H2215" s="109">
        <v>4.8600000000000003</v>
      </c>
      <c r="I2215" s="109">
        <v>0</v>
      </c>
      <c r="J2215" s="109">
        <f t="shared" si="34"/>
        <v>7004.86</v>
      </c>
    </row>
    <row r="2216" spans="1:10" s="102" customFormat="1" ht="18" customHeight="1" x14ac:dyDescent="0.2">
      <c r="A2216" s="106" t="s">
        <v>43</v>
      </c>
      <c r="B2216" s="106" t="s">
        <v>13</v>
      </c>
      <c r="C2216" s="107">
        <v>14170</v>
      </c>
      <c r="D2216" s="107">
        <v>42796</v>
      </c>
      <c r="E2216" s="107">
        <v>42801</v>
      </c>
      <c r="F2216" s="108">
        <v>42816</v>
      </c>
      <c r="G2216" s="109">
        <v>6750</v>
      </c>
      <c r="H2216" s="109">
        <v>3.7</v>
      </c>
      <c r="I2216" s="109">
        <v>0</v>
      </c>
      <c r="J2216" s="109">
        <f t="shared" si="34"/>
        <v>6753.7</v>
      </c>
    </row>
    <row r="2217" spans="1:10" s="102" customFormat="1" ht="18" customHeight="1" x14ac:dyDescent="0.2">
      <c r="A2217" s="106" t="s">
        <v>43</v>
      </c>
      <c r="B2217" s="106" t="s">
        <v>13</v>
      </c>
      <c r="C2217" s="107">
        <v>14602</v>
      </c>
      <c r="D2217" s="107">
        <v>42574</v>
      </c>
      <c r="E2217" s="107">
        <v>42577</v>
      </c>
      <c r="F2217" s="108">
        <v>42583</v>
      </c>
      <c r="G2217" s="109">
        <v>9250</v>
      </c>
      <c r="H2217" s="109">
        <v>2.2799999999999998</v>
      </c>
      <c r="I2217" s="109">
        <v>0</v>
      </c>
      <c r="J2217" s="109">
        <f t="shared" si="34"/>
        <v>9252.2800000000007</v>
      </c>
    </row>
    <row r="2218" spans="1:10" s="102" customFormat="1" ht="18" customHeight="1" x14ac:dyDescent="0.2">
      <c r="A2218" s="106" t="s">
        <v>43</v>
      </c>
      <c r="B2218" s="106" t="s">
        <v>13</v>
      </c>
      <c r="C2218" s="107">
        <v>15692</v>
      </c>
      <c r="D2218" s="107">
        <v>42048</v>
      </c>
      <c r="E2218" s="107">
        <v>42058</v>
      </c>
      <c r="F2218" s="108">
        <v>42069</v>
      </c>
      <c r="G2218" s="109">
        <v>12500</v>
      </c>
      <c r="H2218" s="109">
        <v>7.29</v>
      </c>
      <c r="I2218" s="109">
        <v>0</v>
      </c>
      <c r="J2218" s="109">
        <f t="shared" si="34"/>
        <v>12507.29</v>
      </c>
    </row>
    <row r="2219" spans="1:10" s="102" customFormat="1" ht="18" customHeight="1" x14ac:dyDescent="0.2">
      <c r="A2219" s="106" t="s">
        <v>43</v>
      </c>
      <c r="B2219" s="106" t="s">
        <v>17</v>
      </c>
      <c r="C2219" s="107">
        <v>18010</v>
      </c>
      <c r="D2219" s="107">
        <v>43447</v>
      </c>
      <c r="E2219" s="107">
        <v>43452</v>
      </c>
      <c r="F2219" s="108">
        <v>43473</v>
      </c>
      <c r="G2219" s="109">
        <v>20500</v>
      </c>
      <c r="H2219" s="109">
        <v>13.48</v>
      </c>
      <c r="I2219" s="109">
        <v>0</v>
      </c>
      <c r="J2219" s="109">
        <f t="shared" si="34"/>
        <v>20513.48</v>
      </c>
    </row>
    <row r="2220" spans="1:10" s="102" customFormat="1" ht="18" customHeight="1" x14ac:dyDescent="0.2">
      <c r="A2220" s="106" t="s">
        <v>43</v>
      </c>
      <c r="B2220" s="106" t="s">
        <v>17</v>
      </c>
      <c r="C2220" s="107">
        <v>16887</v>
      </c>
      <c r="D2220" s="107">
        <v>42223</v>
      </c>
      <c r="E2220" s="107">
        <v>42240</v>
      </c>
      <c r="F2220" s="108">
        <v>42255</v>
      </c>
      <c r="G2220" s="109">
        <v>4500</v>
      </c>
      <c r="H2220" s="109">
        <v>4</v>
      </c>
      <c r="I2220" s="109">
        <v>0</v>
      </c>
      <c r="J2220" s="109">
        <f t="shared" si="34"/>
        <v>4504</v>
      </c>
    </row>
    <row r="2221" spans="1:10" s="102" customFormat="1" ht="18" customHeight="1" x14ac:dyDescent="0.2">
      <c r="A2221" s="106" t="s">
        <v>43</v>
      </c>
      <c r="B2221" s="106" t="s">
        <v>13</v>
      </c>
      <c r="C2221" s="107">
        <v>15827</v>
      </c>
      <c r="D2221" s="107">
        <v>41947</v>
      </c>
      <c r="E2221" s="107">
        <v>41984</v>
      </c>
      <c r="F2221" s="108">
        <v>42009</v>
      </c>
      <c r="G2221" s="109">
        <v>10000</v>
      </c>
      <c r="H2221" s="109">
        <v>17.22</v>
      </c>
      <c r="I2221" s="109">
        <v>0</v>
      </c>
      <c r="J2221" s="109">
        <f t="shared" si="34"/>
        <v>10017.219999999999</v>
      </c>
    </row>
    <row r="2222" spans="1:10" s="102" customFormat="1" ht="18" customHeight="1" x14ac:dyDescent="0.2">
      <c r="A2222" s="106" t="s">
        <v>43</v>
      </c>
      <c r="B2222" s="106" t="s">
        <v>17</v>
      </c>
      <c r="C2222" s="107">
        <v>6584</v>
      </c>
      <c r="D2222" s="107">
        <v>42370</v>
      </c>
      <c r="E2222" s="107">
        <v>42381</v>
      </c>
      <c r="F2222" s="108">
        <v>42397</v>
      </c>
      <c r="G2222" s="109">
        <v>5500</v>
      </c>
      <c r="H2222" s="109">
        <v>4.13</v>
      </c>
      <c r="I2222" s="109">
        <v>0</v>
      </c>
      <c r="J2222" s="109">
        <f t="shared" si="34"/>
        <v>5504.13</v>
      </c>
    </row>
    <row r="2223" spans="1:10" s="102" customFormat="1" ht="18" customHeight="1" x14ac:dyDescent="0.2">
      <c r="A2223" s="106" t="s">
        <v>43</v>
      </c>
      <c r="B2223" s="106" t="s">
        <v>13</v>
      </c>
      <c r="C2223" s="107">
        <v>13124</v>
      </c>
      <c r="D2223" s="107">
        <v>42296</v>
      </c>
      <c r="E2223" s="107">
        <v>42299</v>
      </c>
      <c r="F2223" s="108">
        <v>42307</v>
      </c>
      <c r="G2223" s="109">
        <v>13500</v>
      </c>
      <c r="H2223" s="109">
        <v>4.12</v>
      </c>
      <c r="I2223" s="109">
        <v>0</v>
      </c>
      <c r="J2223" s="109">
        <f t="shared" si="34"/>
        <v>13504.12</v>
      </c>
    </row>
    <row r="2224" spans="1:10" s="102" customFormat="1" ht="18" customHeight="1" x14ac:dyDescent="0.2">
      <c r="A2224" s="106" t="s">
        <v>43</v>
      </c>
      <c r="B2224" s="106" t="s">
        <v>13</v>
      </c>
      <c r="C2224" s="107">
        <v>10542</v>
      </c>
      <c r="D2224" s="107">
        <v>43152</v>
      </c>
      <c r="E2224" s="107">
        <v>43165</v>
      </c>
      <c r="F2224" s="108">
        <v>43231</v>
      </c>
      <c r="G2224" s="109">
        <v>9750</v>
      </c>
      <c r="H2224" s="109">
        <v>21.1</v>
      </c>
      <c r="I2224" s="109">
        <v>0</v>
      </c>
      <c r="J2224" s="109">
        <f t="shared" si="34"/>
        <v>9771.1</v>
      </c>
    </row>
    <row r="2225" spans="1:10" s="102" customFormat="1" ht="18" customHeight="1" x14ac:dyDescent="0.2">
      <c r="A2225" s="106" t="s">
        <v>43</v>
      </c>
      <c r="B2225" s="106" t="s">
        <v>13</v>
      </c>
      <c r="C2225" s="107">
        <v>11774</v>
      </c>
      <c r="D2225" s="107">
        <v>41663</v>
      </c>
      <c r="E2225" s="107">
        <v>41669</v>
      </c>
      <c r="F2225" s="108">
        <v>41695</v>
      </c>
      <c r="G2225" s="109">
        <v>10500</v>
      </c>
      <c r="H2225" s="109">
        <v>9.33</v>
      </c>
      <c r="I2225" s="109">
        <v>0</v>
      </c>
      <c r="J2225" s="109">
        <f t="shared" si="34"/>
        <v>10509.33</v>
      </c>
    </row>
    <row r="2226" spans="1:10" s="102" customFormat="1" ht="18" customHeight="1" x14ac:dyDescent="0.2">
      <c r="A2226" s="106" t="s">
        <v>43</v>
      </c>
      <c r="B2226" s="106" t="s">
        <v>13</v>
      </c>
      <c r="C2226" s="107">
        <v>10629</v>
      </c>
      <c r="D2226" s="107">
        <v>42169</v>
      </c>
      <c r="E2226" s="107">
        <v>42173</v>
      </c>
      <c r="F2226" s="108">
        <v>42184</v>
      </c>
      <c r="G2226" s="109">
        <v>4000</v>
      </c>
      <c r="H2226" s="109">
        <v>1.68</v>
      </c>
      <c r="I2226" s="109">
        <v>0</v>
      </c>
      <c r="J2226" s="109">
        <f t="shared" si="34"/>
        <v>4001.68</v>
      </c>
    </row>
    <row r="2227" spans="1:10" s="102" customFormat="1" ht="18" customHeight="1" x14ac:dyDescent="0.2">
      <c r="A2227" s="106" t="s">
        <v>43</v>
      </c>
      <c r="B2227" s="106" t="s">
        <v>17</v>
      </c>
      <c r="C2227" s="107">
        <v>8939</v>
      </c>
      <c r="D2227" s="107">
        <v>43172</v>
      </c>
      <c r="E2227" s="107">
        <v>43174</v>
      </c>
      <c r="F2227" s="108">
        <v>43214</v>
      </c>
      <c r="G2227" s="109">
        <v>5750</v>
      </c>
      <c r="H2227" s="109">
        <v>6.26</v>
      </c>
      <c r="I2227" s="109">
        <v>0</v>
      </c>
      <c r="J2227" s="109">
        <f t="shared" si="34"/>
        <v>5756.26</v>
      </c>
    </row>
    <row r="2228" spans="1:10" s="102" customFormat="1" ht="18" customHeight="1" x14ac:dyDescent="0.2">
      <c r="A2228" s="106" t="s">
        <v>43</v>
      </c>
      <c r="B2228" s="106" t="s">
        <v>17</v>
      </c>
      <c r="C2228" s="107">
        <v>14217</v>
      </c>
      <c r="D2228" s="107">
        <v>43119</v>
      </c>
      <c r="E2228" s="107">
        <v>43137</v>
      </c>
      <c r="F2228" s="108">
        <v>43172</v>
      </c>
      <c r="G2228" s="109">
        <v>4750</v>
      </c>
      <c r="H2228" s="109">
        <v>6.9</v>
      </c>
      <c r="I2228" s="109">
        <v>0</v>
      </c>
      <c r="J2228" s="109">
        <f t="shared" si="34"/>
        <v>4756.8999999999996</v>
      </c>
    </row>
    <row r="2229" spans="1:10" s="102" customFormat="1" ht="18" customHeight="1" x14ac:dyDescent="0.2">
      <c r="A2229" s="106" t="s">
        <v>43</v>
      </c>
      <c r="B2229" s="106" t="s">
        <v>13</v>
      </c>
      <c r="C2229" s="107">
        <v>10556</v>
      </c>
      <c r="D2229" s="107">
        <v>41978</v>
      </c>
      <c r="E2229" s="107">
        <v>41983</v>
      </c>
      <c r="F2229" s="108">
        <v>41996</v>
      </c>
      <c r="G2229" s="109">
        <v>8500</v>
      </c>
      <c r="H2229" s="109">
        <v>4.25</v>
      </c>
      <c r="I2229" s="109">
        <v>0</v>
      </c>
      <c r="J2229" s="109">
        <f t="shared" si="34"/>
        <v>8504.25</v>
      </c>
    </row>
    <row r="2230" spans="1:10" s="102" customFormat="1" ht="18" customHeight="1" x14ac:dyDescent="0.2">
      <c r="A2230" s="106" t="s">
        <v>43</v>
      </c>
      <c r="B2230" s="106" t="s">
        <v>13</v>
      </c>
      <c r="C2230" s="107">
        <v>13254</v>
      </c>
      <c r="D2230" s="107">
        <v>42867</v>
      </c>
      <c r="E2230" s="107">
        <v>42879</v>
      </c>
      <c r="F2230" s="108">
        <v>42892</v>
      </c>
      <c r="G2230" s="109">
        <v>9750</v>
      </c>
      <c r="H2230" s="109">
        <v>6.68</v>
      </c>
      <c r="I2230" s="109">
        <v>0</v>
      </c>
      <c r="J2230" s="109">
        <f t="shared" si="34"/>
        <v>9756.68</v>
      </c>
    </row>
    <row r="2231" spans="1:10" s="102" customFormat="1" ht="18" customHeight="1" x14ac:dyDescent="0.2">
      <c r="A2231" s="106" t="s">
        <v>37</v>
      </c>
      <c r="B2231" s="106" t="s">
        <v>13</v>
      </c>
      <c r="C2231" s="107">
        <v>21234</v>
      </c>
      <c r="D2231" s="107">
        <v>42718</v>
      </c>
      <c r="E2231" s="107">
        <v>42754</v>
      </c>
      <c r="F2231" s="108">
        <v>42754</v>
      </c>
      <c r="G2231" s="109">
        <v>10000</v>
      </c>
      <c r="H2231" s="109">
        <v>9.86</v>
      </c>
      <c r="I2231" s="109">
        <v>0</v>
      </c>
      <c r="J2231" s="109">
        <f t="shared" si="34"/>
        <v>10009.86</v>
      </c>
    </row>
    <row r="2232" spans="1:10" s="102" customFormat="1" ht="18" customHeight="1" x14ac:dyDescent="0.2">
      <c r="A2232" s="106" t="s">
        <v>43</v>
      </c>
      <c r="B2232" s="106" t="s">
        <v>17</v>
      </c>
      <c r="C2232" s="107">
        <v>13121</v>
      </c>
      <c r="D2232" s="107">
        <v>43109</v>
      </c>
      <c r="E2232" s="107">
        <v>43270</v>
      </c>
      <c r="F2232" s="108">
        <v>43327</v>
      </c>
      <c r="G2232" s="109">
        <v>1500</v>
      </c>
      <c r="H2232" s="109">
        <v>8.9600000000000009</v>
      </c>
      <c r="I2232" s="109">
        <v>0</v>
      </c>
      <c r="J2232" s="109">
        <f t="shared" si="34"/>
        <v>1508.96</v>
      </c>
    </row>
    <row r="2233" spans="1:10" s="102" customFormat="1" ht="18" customHeight="1" x14ac:dyDescent="0.2">
      <c r="A2233" s="106" t="s">
        <v>43</v>
      </c>
      <c r="B2233" s="106" t="s">
        <v>17</v>
      </c>
      <c r="C2233" s="107">
        <v>11778</v>
      </c>
      <c r="D2233" s="107">
        <v>42212</v>
      </c>
      <c r="E2233" s="107">
        <v>42215</v>
      </c>
      <c r="F2233" s="108">
        <v>42250</v>
      </c>
      <c r="G2233" s="109">
        <v>3250</v>
      </c>
      <c r="H2233" s="109">
        <v>3.43</v>
      </c>
      <c r="I2233" s="109">
        <v>0</v>
      </c>
      <c r="J2233" s="109">
        <f t="shared" si="34"/>
        <v>3253.43</v>
      </c>
    </row>
    <row r="2234" spans="1:10" s="102" customFormat="1" ht="18" customHeight="1" x14ac:dyDescent="0.2">
      <c r="A2234" s="106" t="s">
        <v>43</v>
      </c>
      <c r="B2234" s="106" t="s">
        <v>13</v>
      </c>
      <c r="C2234" s="107">
        <v>12513</v>
      </c>
      <c r="D2234" s="107">
        <v>42014</v>
      </c>
      <c r="E2234" s="107">
        <v>42019</v>
      </c>
      <c r="F2234" s="108">
        <v>42039</v>
      </c>
      <c r="G2234" s="109">
        <v>10500</v>
      </c>
      <c r="H2234" s="109">
        <v>7.29</v>
      </c>
      <c r="I2234" s="109">
        <v>0</v>
      </c>
      <c r="J2234" s="109">
        <f t="shared" si="34"/>
        <v>10507.29</v>
      </c>
    </row>
    <row r="2235" spans="1:10" s="102" customFormat="1" ht="18" customHeight="1" x14ac:dyDescent="0.2">
      <c r="A2235" s="106" t="s">
        <v>43</v>
      </c>
      <c r="B2235" s="106" t="s">
        <v>17</v>
      </c>
      <c r="C2235" s="107">
        <v>11595</v>
      </c>
      <c r="D2235" s="107">
        <v>42829</v>
      </c>
      <c r="E2235" s="107">
        <v>42835</v>
      </c>
      <c r="F2235" s="108">
        <v>42845</v>
      </c>
      <c r="G2235" s="109">
        <v>7000</v>
      </c>
      <c r="H2235" s="109">
        <v>3.07</v>
      </c>
      <c r="I2235" s="109">
        <v>0</v>
      </c>
      <c r="J2235" s="109">
        <f t="shared" si="34"/>
        <v>7003.07</v>
      </c>
    </row>
    <row r="2236" spans="1:10" s="102" customFormat="1" ht="18" customHeight="1" x14ac:dyDescent="0.2">
      <c r="A2236" s="106" t="s">
        <v>31</v>
      </c>
      <c r="B2236" s="106" t="s">
        <v>17</v>
      </c>
      <c r="C2236" s="107">
        <v>21663</v>
      </c>
      <c r="D2236" s="107">
        <v>43368</v>
      </c>
      <c r="E2236" s="107">
        <v>43389</v>
      </c>
      <c r="F2236" s="108"/>
      <c r="G2236" s="109">
        <v>0</v>
      </c>
      <c r="H2236" s="109">
        <v>0</v>
      </c>
      <c r="I2236" s="109">
        <v>35000</v>
      </c>
      <c r="J2236" s="109">
        <f t="shared" si="34"/>
        <v>35000</v>
      </c>
    </row>
    <row r="2237" spans="1:10" s="102" customFormat="1" ht="18" customHeight="1" x14ac:dyDescent="0.2">
      <c r="A2237" s="106" t="s">
        <v>33</v>
      </c>
      <c r="B2237" s="106" t="s">
        <v>17</v>
      </c>
      <c r="C2237" s="107">
        <v>21663</v>
      </c>
      <c r="D2237" s="107">
        <v>43368</v>
      </c>
      <c r="E2237" s="107">
        <v>43389</v>
      </c>
      <c r="F2237" s="108"/>
      <c r="G2237" s="109">
        <v>0</v>
      </c>
      <c r="H2237" s="109">
        <v>0</v>
      </c>
      <c r="I2237" s="109">
        <v>35000</v>
      </c>
      <c r="J2237" s="109">
        <f t="shared" si="34"/>
        <v>35000</v>
      </c>
    </row>
    <row r="2238" spans="1:10" s="102" customFormat="1" ht="18" customHeight="1" x14ac:dyDescent="0.2">
      <c r="A2238" s="106" t="s">
        <v>43</v>
      </c>
      <c r="B2238" s="106" t="s">
        <v>17</v>
      </c>
      <c r="C2238" s="107">
        <v>9208</v>
      </c>
      <c r="D2238" s="107">
        <v>42193</v>
      </c>
      <c r="E2238" s="107">
        <v>42205</v>
      </c>
      <c r="F2238" s="108">
        <v>42234</v>
      </c>
      <c r="G2238" s="109">
        <v>8250</v>
      </c>
      <c r="H2238" s="109">
        <v>9.4</v>
      </c>
      <c r="I2238" s="109">
        <v>0</v>
      </c>
      <c r="J2238" s="109">
        <f t="shared" si="34"/>
        <v>8259.4</v>
      </c>
    </row>
    <row r="2239" spans="1:10" s="102" customFormat="1" ht="18" customHeight="1" x14ac:dyDescent="0.2">
      <c r="A2239" s="106" t="s">
        <v>43</v>
      </c>
      <c r="B2239" s="106" t="s">
        <v>13</v>
      </c>
      <c r="C2239" s="107">
        <v>23193</v>
      </c>
      <c r="D2239" s="107">
        <v>43377</v>
      </c>
      <c r="E2239" s="107">
        <v>43395</v>
      </c>
      <c r="F2239" s="108">
        <v>43410</v>
      </c>
      <c r="G2239" s="109">
        <v>73000</v>
      </c>
      <c r="H2239" s="109">
        <v>66</v>
      </c>
      <c r="I2239" s="109">
        <v>0</v>
      </c>
      <c r="J2239" s="109">
        <f t="shared" si="34"/>
        <v>73066</v>
      </c>
    </row>
    <row r="2240" spans="1:10" s="102" customFormat="1" ht="18" customHeight="1" x14ac:dyDescent="0.2">
      <c r="A2240" s="106" t="s">
        <v>39</v>
      </c>
      <c r="B2240" s="106" t="s">
        <v>13</v>
      </c>
      <c r="C2240" s="107">
        <v>23193</v>
      </c>
      <c r="D2240" s="107">
        <v>43377</v>
      </c>
      <c r="E2240" s="107">
        <v>43395</v>
      </c>
      <c r="F2240" s="108">
        <v>43410</v>
      </c>
      <c r="G2240" s="109">
        <v>146000</v>
      </c>
      <c r="H2240" s="109">
        <v>132</v>
      </c>
      <c r="I2240" s="109">
        <v>0</v>
      </c>
      <c r="J2240" s="109">
        <f t="shared" si="34"/>
        <v>146132</v>
      </c>
    </row>
    <row r="2241" spans="1:10" s="102" customFormat="1" ht="18" customHeight="1" x14ac:dyDescent="0.2">
      <c r="A2241" s="106" t="s">
        <v>43</v>
      </c>
      <c r="B2241" s="106" t="s">
        <v>17</v>
      </c>
      <c r="C2241" s="107">
        <v>8734</v>
      </c>
      <c r="D2241" s="107">
        <v>43204</v>
      </c>
      <c r="E2241" s="107">
        <v>43213</v>
      </c>
      <c r="F2241" s="108">
        <v>43326</v>
      </c>
      <c r="G2241" s="109">
        <v>10250</v>
      </c>
      <c r="H2241" s="109">
        <v>31.74</v>
      </c>
      <c r="I2241" s="109">
        <v>0</v>
      </c>
      <c r="J2241" s="109">
        <f t="shared" si="34"/>
        <v>10281.74</v>
      </c>
    </row>
    <row r="2242" spans="1:10" s="102" customFormat="1" ht="18" customHeight="1" x14ac:dyDescent="0.2">
      <c r="A2242" s="106" t="s">
        <v>43</v>
      </c>
      <c r="B2242" s="106" t="s">
        <v>17</v>
      </c>
      <c r="C2242" s="107">
        <v>16683</v>
      </c>
      <c r="D2242" s="107">
        <v>41933</v>
      </c>
      <c r="E2242" s="107">
        <v>41940</v>
      </c>
      <c r="F2242" s="108">
        <v>41961</v>
      </c>
      <c r="G2242" s="109">
        <v>13000</v>
      </c>
      <c r="H2242" s="109">
        <v>10.11</v>
      </c>
      <c r="I2242" s="109">
        <v>0</v>
      </c>
      <c r="J2242" s="109">
        <f t="shared" si="34"/>
        <v>13010.11</v>
      </c>
    </row>
    <row r="2243" spans="1:10" s="102" customFormat="1" ht="18" customHeight="1" x14ac:dyDescent="0.2">
      <c r="A2243" s="106" t="s">
        <v>43</v>
      </c>
      <c r="B2243" s="106" t="s">
        <v>17</v>
      </c>
      <c r="C2243" s="107">
        <v>19344</v>
      </c>
      <c r="D2243" s="107">
        <v>42270</v>
      </c>
      <c r="E2243" s="107">
        <v>42292</v>
      </c>
      <c r="F2243" s="108">
        <v>42310</v>
      </c>
      <c r="G2243" s="109">
        <v>50000</v>
      </c>
      <c r="H2243" s="109">
        <v>55.56</v>
      </c>
      <c r="I2243" s="109">
        <v>0</v>
      </c>
      <c r="J2243" s="109">
        <f t="shared" si="34"/>
        <v>50055.56</v>
      </c>
    </row>
    <row r="2244" spans="1:10" s="102" customFormat="1" ht="18" customHeight="1" x14ac:dyDescent="0.2">
      <c r="A2244" s="106" t="s">
        <v>43</v>
      </c>
      <c r="B2244" s="106" t="s">
        <v>17</v>
      </c>
      <c r="C2244" s="107">
        <v>11575</v>
      </c>
      <c r="D2244" s="107">
        <v>42975</v>
      </c>
      <c r="E2244" s="107">
        <v>43005</v>
      </c>
      <c r="F2244" s="108">
        <v>43032</v>
      </c>
      <c r="G2244" s="109">
        <v>4500</v>
      </c>
      <c r="H2244" s="109">
        <v>6.24</v>
      </c>
      <c r="I2244" s="109">
        <v>0</v>
      </c>
      <c r="J2244" s="109">
        <f t="shared" si="34"/>
        <v>4506.24</v>
      </c>
    </row>
    <row r="2245" spans="1:10" s="102" customFormat="1" ht="18" customHeight="1" x14ac:dyDescent="0.2">
      <c r="A2245" s="106" t="s">
        <v>43</v>
      </c>
      <c r="B2245" s="106" t="s">
        <v>13</v>
      </c>
      <c r="C2245" s="107">
        <v>10363</v>
      </c>
      <c r="D2245" s="107">
        <v>42091</v>
      </c>
      <c r="E2245" s="107">
        <v>42109</v>
      </c>
      <c r="F2245" s="108">
        <v>42130</v>
      </c>
      <c r="G2245" s="109">
        <v>10500</v>
      </c>
      <c r="H2245" s="109">
        <v>11.38</v>
      </c>
      <c r="I2245" s="109">
        <v>0</v>
      </c>
      <c r="J2245" s="109">
        <f t="shared" si="34"/>
        <v>10511.38</v>
      </c>
    </row>
    <row r="2246" spans="1:10" s="102" customFormat="1" ht="18" customHeight="1" x14ac:dyDescent="0.2">
      <c r="A2246" s="106" t="s">
        <v>43</v>
      </c>
      <c r="B2246" s="106" t="s">
        <v>17</v>
      </c>
      <c r="C2246" s="107">
        <v>14098</v>
      </c>
      <c r="D2246" s="107">
        <v>42675</v>
      </c>
      <c r="E2246" s="107">
        <v>42678</v>
      </c>
      <c r="F2246" s="108">
        <v>42719</v>
      </c>
      <c r="G2246" s="109">
        <v>3750</v>
      </c>
      <c r="H2246" s="109">
        <v>4.5</v>
      </c>
      <c r="I2246" s="109">
        <v>0</v>
      </c>
      <c r="J2246" s="109">
        <f t="shared" ref="J2246:J2309" si="35">+G2246+H2246+I2246</f>
        <v>3754.5</v>
      </c>
    </row>
    <row r="2247" spans="1:10" s="102" customFormat="1" ht="18" customHeight="1" x14ac:dyDescent="0.2">
      <c r="A2247" s="106" t="s">
        <v>43</v>
      </c>
      <c r="B2247" s="106" t="s">
        <v>17</v>
      </c>
      <c r="C2247" s="107">
        <v>8453</v>
      </c>
      <c r="D2247" s="107">
        <v>42442</v>
      </c>
      <c r="E2247" s="107">
        <v>42472</v>
      </c>
      <c r="F2247" s="108">
        <v>42611</v>
      </c>
      <c r="G2247" s="109">
        <v>4750</v>
      </c>
      <c r="H2247" s="109">
        <v>22.02</v>
      </c>
      <c r="I2247" s="109">
        <v>0</v>
      </c>
      <c r="J2247" s="109">
        <f t="shared" si="35"/>
        <v>4772.0200000000004</v>
      </c>
    </row>
    <row r="2248" spans="1:10" s="102" customFormat="1" ht="18" customHeight="1" x14ac:dyDescent="0.2">
      <c r="A2248" s="106" t="s">
        <v>43</v>
      </c>
      <c r="B2248" s="106" t="s">
        <v>17</v>
      </c>
      <c r="C2248" s="107">
        <v>12727</v>
      </c>
      <c r="D2248" s="107">
        <v>43145</v>
      </c>
      <c r="E2248" s="107">
        <v>43164</v>
      </c>
      <c r="F2248" s="108">
        <v>43187</v>
      </c>
      <c r="G2248" s="109">
        <v>2750</v>
      </c>
      <c r="H2248" s="109">
        <v>3.16</v>
      </c>
      <c r="I2248" s="109">
        <v>0</v>
      </c>
      <c r="J2248" s="109">
        <f t="shared" si="35"/>
        <v>2753.16</v>
      </c>
    </row>
    <row r="2249" spans="1:10" s="102" customFormat="1" ht="18" customHeight="1" x14ac:dyDescent="0.2">
      <c r="A2249" s="106" t="s">
        <v>43</v>
      </c>
      <c r="B2249" s="106" t="s">
        <v>17</v>
      </c>
      <c r="C2249" s="107">
        <v>17344</v>
      </c>
      <c r="D2249" s="107">
        <v>42234</v>
      </c>
      <c r="E2249" s="107">
        <v>42249</v>
      </c>
      <c r="F2249" s="108">
        <v>42262</v>
      </c>
      <c r="G2249" s="109">
        <v>3000</v>
      </c>
      <c r="H2249" s="109">
        <v>2.33</v>
      </c>
      <c r="I2249" s="109">
        <v>0</v>
      </c>
      <c r="J2249" s="109">
        <f t="shared" si="35"/>
        <v>3002.33</v>
      </c>
    </row>
    <row r="2250" spans="1:10" s="102" customFormat="1" ht="18" customHeight="1" x14ac:dyDescent="0.2">
      <c r="A2250" s="106" t="s">
        <v>43</v>
      </c>
      <c r="B2250" s="106" t="s">
        <v>13</v>
      </c>
      <c r="C2250" s="107">
        <v>8182</v>
      </c>
      <c r="D2250" s="107">
        <v>41657</v>
      </c>
      <c r="E2250" s="107">
        <v>41662</v>
      </c>
      <c r="F2250" s="108">
        <v>41704</v>
      </c>
      <c r="G2250" s="109">
        <v>5500</v>
      </c>
      <c r="H2250" s="109">
        <v>7.19</v>
      </c>
      <c r="I2250" s="109">
        <v>0</v>
      </c>
      <c r="J2250" s="109">
        <f t="shared" si="35"/>
        <v>5507.19</v>
      </c>
    </row>
    <row r="2251" spans="1:10" s="102" customFormat="1" ht="18" customHeight="1" x14ac:dyDescent="0.2">
      <c r="A2251" s="106" t="s">
        <v>43</v>
      </c>
      <c r="B2251" s="106" t="s">
        <v>13</v>
      </c>
      <c r="C2251" s="107">
        <v>14236</v>
      </c>
      <c r="D2251" s="107">
        <v>41777</v>
      </c>
      <c r="E2251" s="107">
        <v>41794</v>
      </c>
      <c r="F2251" s="108">
        <v>41815</v>
      </c>
      <c r="G2251" s="109">
        <v>11500</v>
      </c>
      <c r="H2251" s="109">
        <v>12.14</v>
      </c>
      <c r="I2251" s="109">
        <v>0</v>
      </c>
      <c r="J2251" s="109">
        <f t="shared" si="35"/>
        <v>11512.14</v>
      </c>
    </row>
    <row r="2252" spans="1:10" s="102" customFormat="1" ht="18" customHeight="1" x14ac:dyDescent="0.2">
      <c r="A2252" s="106" t="s">
        <v>43</v>
      </c>
      <c r="B2252" s="106" t="s">
        <v>13</v>
      </c>
      <c r="C2252" s="107">
        <v>12742</v>
      </c>
      <c r="D2252" s="107">
        <v>42369</v>
      </c>
      <c r="E2252" s="107">
        <v>42374</v>
      </c>
      <c r="F2252" s="108">
        <v>42381</v>
      </c>
      <c r="G2252" s="109">
        <v>9500</v>
      </c>
      <c r="H2252" s="109">
        <v>3.17</v>
      </c>
      <c r="I2252" s="109">
        <v>0</v>
      </c>
      <c r="J2252" s="109">
        <f t="shared" si="35"/>
        <v>9503.17</v>
      </c>
    </row>
    <row r="2253" spans="1:10" s="102" customFormat="1" ht="18" customHeight="1" x14ac:dyDescent="0.2">
      <c r="A2253" s="106" t="s">
        <v>43</v>
      </c>
      <c r="B2253" s="106" t="s">
        <v>13</v>
      </c>
      <c r="C2253" s="107">
        <v>13178</v>
      </c>
      <c r="D2253" s="107">
        <v>42639</v>
      </c>
      <c r="E2253" s="107">
        <v>42655</v>
      </c>
      <c r="F2253" s="108">
        <v>42692</v>
      </c>
      <c r="G2253" s="109">
        <v>11500</v>
      </c>
      <c r="H2253" s="109">
        <v>16.7</v>
      </c>
      <c r="I2253" s="109">
        <v>0</v>
      </c>
      <c r="J2253" s="109">
        <f t="shared" si="35"/>
        <v>11516.7</v>
      </c>
    </row>
    <row r="2254" spans="1:10" s="102" customFormat="1" ht="18" customHeight="1" x14ac:dyDescent="0.2">
      <c r="A2254" s="106" t="s">
        <v>43</v>
      </c>
      <c r="B2254" s="106" t="s">
        <v>13</v>
      </c>
      <c r="C2254" s="107">
        <v>9565</v>
      </c>
      <c r="D2254" s="107">
        <v>42032</v>
      </c>
      <c r="E2254" s="107">
        <v>42051</v>
      </c>
      <c r="F2254" s="108">
        <v>42125</v>
      </c>
      <c r="G2254" s="109">
        <v>10250</v>
      </c>
      <c r="H2254" s="109">
        <v>26.48</v>
      </c>
      <c r="I2254" s="109">
        <v>0</v>
      </c>
      <c r="J2254" s="109">
        <f t="shared" si="35"/>
        <v>10276.48</v>
      </c>
    </row>
    <row r="2255" spans="1:10" s="102" customFormat="1" ht="18" customHeight="1" x14ac:dyDescent="0.2">
      <c r="A2255" s="106" t="s">
        <v>43</v>
      </c>
      <c r="B2255" s="106" t="s">
        <v>17</v>
      </c>
      <c r="C2255" s="107">
        <v>11913</v>
      </c>
      <c r="D2255" s="107">
        <v>41943</v>
      </c>
      <c r="E2255" s="107">
        <v>41981</v>
      </c>
      <c r="F2255" s="108">
        <v>41999</v>
      </c>
      <c r="G2255" s="109">
        <v>2750</v>
      </c>
      <c r="H2255" s="109">
        <v>4.28</v>
      </c>
      <c r="I2255" s="109">
        <v>0</v>
      </c>
      <c r="J2255" s="109">
        <f t="shared" si="35"/>
        <v>2754.28</v>
      </c>
    </row>
    <row r="2256" spans="1:10" s="102" customFormat="1" ht="18" customHeight="1" x14ac:dyDescent="0.2">
      <c r="A2256" s="106" t="s">
        <v>43</v>
      </c>
      <c r="B2256" s="106" t="s">
        <v>17</v>
      </c>
      <c r="C2256" s="107">
        <v>6004</v>
      </c>
      <c r="D2256" s="107">
        <v>42021</v>
      </c>
      <c r="E2256" s="107">
        <v>42033</v>
      </c>
      <c r="F2256" s="108">
        <v>42072</v>
      </c>
      <c r="G2256" s="109">
        <v>7500</v>
      </c>
      <c r="H2256" s="109">
        <v>10.63</v>
      </c>
      <c r="I2256" s="109">
        <v>0</v>
      </c>
      <c r="J2256" s="109">
        <f t="shared" si="35"/>
        <v>7510.63</v>
      </c>
    </row>
    <row r="2257" spans="1:10" s="102" customFormat="1" ht="18" customHeight="1" x14ac:dyDescent="0.2">
      <c r="A2257" s="106" t="s">
        <v>43</v>
      </c>
      <c r="B2257" s="106" t="s">
        <v>13</v>
      </c>
      <c r="C2257" s="107">
        <v>9855</v>
      </c>
      <c r="D2257" s="107">
        <v>42762</v>
      </c>
      <c r="E2257" s="107">
        <v>42775</v>
      </c>
      <c r="F2257" s="108">
        <v>42821</v>
      </c>
      <c r="G2257" s="109">
        <v>7250</v>
      </c>
      <c r="H2257" s="109">
        <v>11.72</v>
      </c>
      <c r="I2257" s="109">
        <v>0</v>
      </c>
      <c r="J2257" s="109">
        <f t="shared" si="35"/>
        <v>7261.72</v>
      </c>
    </row>
    <row r="2258" spans="1:10" s="102" customFormat="1" ht="18" customHeight="1" x14ac:dyDescent="0.2">
      <c r="A2258" s="106" t="s">
        <v>43</v>
      </c>
      <c r="B2258" s="106" t="s">
        <v>17</v>
      </c>
      <c r="C2258" s="107">
        <v>13507</v>
      </c>
      <c r="D2258" s="107">
        <v>42450</v>
      </c>
      <c r="E2258" s="107">
        <v>42457</v>
      </c>
      <c r="F2258" s="108">
        <v>42486</v>
      </c>
      <c r="G2258" s="109">
        <v>4500</v>
      </c>
      <c r="H2258" s="109">
        <v>26.64</v>
      </c>
      <c r="I2258" s="109">
        <v>0</v>
      </c>
      <c r="J2258" s="109">
        <f t="shared" si="35"/>
        <v>4526.6400000000003</v>
      </c>
    </row>
    <row r="2259" spans="1:10" s="102" customFormat="1" ht="18" customHeight="1" x14ac:dyDescent="0.2">
      <c r="A2259" s="106" t="s">
        <v>43</v>
      </c>
      <c r="B2259" s="106" t="s">
        <v>13</v>
      </c>
      <c r="C2259" s="107">
        <v>11254</v>
      </c>
      <c r="D2259" s="107">
        <v>43431</v>
      </c>
      <c r="E2259" s="107">
        <v>43441</v>
      </c>
      <c r="F2259" s="108">
        <v>43487</v>
      </c>
      <c r="G2259" s="109">
        <v>7000</v>
      </c>
      <c r="H2259" s="109">
        <v>8.75</v>
      </c>
      <c r="I2259" s="109">
        <v>0</v>
      </c>
      <c r="J2259" s="109">
        <f t="shared" si="35"/>
        <v>7008.75</v>
      </c>
    </row>
    <row r="2260" spans="1:10" s="102" customFormat="1" ht="18" customHeight="1" x14ac:dyDescent="0.2">
      <c r="A2260" s="106" t="s">
        <v>43</v>
      </c>
      <c r="B2260" s="106" t="s">
        <v>17</v>
      </c>
      <c r="C2260" s="107">
        <v>16501</v>
      </c>
      <c r="D2260" s="107">
        <v>43182</v>
      </c>
      <c r="E2260" s="107">
        <v>43199</v>
      </c>
      <c r="F2260" s="108">
        <v>43382</v>
      </c>
      <c r="G2260" s="109">
        <v>9500</v>
      </c>
      <c r="H2260" s="109">
        <v>52.04</v>
      </c>
      <c r="I2260" s="109">
        <v>0</v>
      </c>
      <c r="J2260" s="109">
        <f t="shared" si="35"/>
        <v>9552.0400000000009</v>
      </c>
    </row>
    <row r="2261" spans="1:10" s="102" customFormat="1" ht="18" customHeight="1" x14ac:dyDescent="0.2">
      <c r="A2261" s="106" t="s">
        <v>43</v>
      </c>
      <c r="B2261" s="106" t="s">
        <v>17</v>
      </c>
      <c r="C2261" s="107">
        <v>7924</v>
      </c>
      <c r="D2261" s="107">
        <v>41642</v>
      </c>
      <c r="E2261" s="107">
        <v>41654</v>
      </c>
      <c r="F2261" s="108">
        <v>41684</v>
      </c>
      <c r="G2261" s="109">
        <v>1750</v>
      </c>
      <c r="H2261" s="109">
        <v>2.04</v>
      </c>
      <c r="I2261" s="109">
        <v>0</v>
      </c>
      <c r="J2261" s="109">
        <f t="shared" si="35"/>
        <v>1752.04</v>
      </c>
    </row>
    <row r="2262" spans="1:10" s="102" customFormat="1" ht="18" customHeight="1" x14ac:dyDescent="0.2">
      <c r="A2262" s="106" t="s">
        <v>43</v>
      </c>
      <c r="B2262" s="106" t="s">
        <v>17</v>
      </c>
      <c r="C2262" s="107">
        <v>9747</v>
      </c>
      <c r="D2262" s="107">
        <v>43182</v>
      </c>
      <c r="E2262" s="107">
        <v>43194</v>
      </c>
      <c r="F2262" s="108">
        <v>43214</v>
      </c>
      <c r="G2262" s="109">
        <v>5250</v>
      </c>
      <c r="H2262" s="109">
        <v>3.8099999999999996</v>
      </c>
      <c r="I2262" s="109">
        <v>0</v>
      </c>
      <c r="J2262" s="109">
        <f t="shared" si="35"/>
        <v>5253.81</v>
      </c>
    </row>
    <row r="2263" spans="1:10" s="102" customFormat="1" ht="18" customHeight="1" x14ac:dyDescent="0.2">
      <c r="A2263" s="106" t="s">
        <v>43</v>
      </c>
      <c r="B2263" s="106" t="s">
        <v>17</v>
      </c>
      <c r="C2263" s="107">
        <v>11832</v>
      </c>
      <c r="D2263" s="107">
        <v>41815</v>
      </c>
      <c r="E2263" s="107">
        <v>41817</v>
      </c>
      <c r="F2263" s="108">
        <v>41837</v>
      </c>
      <c r="G2263" s="109">
        <v>5750</v>
      </c>
      <c r="H2263" s="109">
        <v>3.51</v>
      </c>
      <c r="I2263" s="109">
        <v>0</v>
      </c>
      <c r="J2263" s="109">
        <f t="shared" si="35"/>
        <v>5753.51</v>
      </c>
    </row>
    <row r="2264" spans="1:10" s="102" customFormat="1" ht="18" customHeight="1" x14ac:dyDescent="0.2">
      <c r="A2264" s="106" t="s">
        <v>43</v>
      </c>
      <c r="B2264" s="106" t="s">
        <v>17</v>
      </c>
      <c r="C2264" s="107">
        <v>16596</v>
      </c>
      <c r="D2264" s="107">
        <v>43390</v>
      </c>
      <c r="E2264" s="107">
        <v>43397</v>
      </c>
      <c r="F2264" s="108">
        <v>43405</v>
      </c>
      <c r="G2264" s="109">
        <v>9250</v>
      </c>
      <c r="H2264" s="109">
        <v>3.8</v>
      </c>
      <c r="I2264" s="109">
        <v>0</v>
      </c>
      <c r="J2264" s="109">
        <f t="shared" si="35"/>
        <v>9253.7999999999993</v>
      </c>
    </row>
    <row r="2265" spans="1:10" s="102" customFormat="1" ht="18" customHeight="1" x14ac:dyDescent="0.2">
      <c r="A2265" s="106" t="s">
        <v>43</v>
      </c>
      <c r="B2265" s="106" t="s">
        <v>17</v>
      </c>
      <c r="C2265" s="107">
        <v>15079</v>
      </c>
      <c r="D2265" s="107">
        <v>43166</v>
      </c>
      <c r="E2265" s="107">
        <v>43200</v>
      </c>
      <c r="F2265" s="108">
        <v>43210</v>
      </c>
      <c r="G2265" s="109">
        <v>7250</v>
      </c>
      <c r="H2265" s="109">
        <v>8.74</v>
      </c>
      <c r="I2265" s="109">
        <v>0</v>
      </c>
      <c r="J2265" s="109">
        <f t="shared" si="35"/>
        <v>7258.74</v>
      </c>
    </row>
    <row r="2266" spans="1:10" s="102" customFormat="1" ht="18" customHeight="1" x14ac:dyDescent="0.2">
      <c r="A2266" s="106" t="s">
        <v>40</v>
      </c>
      <c r="B2266" s="106" t="s">
        <v>17</v>
      </c>
      <c r="C2266" s="107">
        <v>43023</v>
      </c>
      <c r="D2266" s="107">
        <v>43239</v>
      </c>
      <c r="E2266" s="107">
        <v>43276</v>
      </c>
      <c r="F2266" s="108">
        <v>43301</v>
      </c>
      <c r="G2266" s="109">
        <v>10000</v>
      </c>
      <c r="H2266" s="109">
        <f>8.49+8.49</f>
        <v>16.98</v>
      </c>
      <c r="I2266" s="109">
        <v>0</v>
      </c>
      <c r="J2266" s="109">
        <f t="shared" si="35"/>
        <v>10016.98</v>
      </c>
    </row>
    <row r="2267" spans="1:10" s="102" customFormat="1" ht="18" customHeight="1" x14ac:dyDescent="0.2">
      <c r="A2267" s="106" t="s">
        <v>37</v>
      </c>
      <c r="B2267" s="106" t="s">
        <v>13</v>
      </c>
      <c r="C2267" s="107">
        <v>22022</v>
      </c>
      <c r="D2267" s="107">
        <v>42783</v>
      </c>
      <c r="E2267" s="107">
        <v>42800</v>
      </c>
      <c r="F2267" s="108">
        <v>42800</v>
      </c>
      <c r="G2267" s="109">
        <v>10000</v>
      </c>
      <c r="H2267" s="109">
        <v>4.66</v>
      </c>
      <c r="I2267" s="109">
        <v>0</v>
      </c>
      <c r="J2267" s="109">
        <f t="shared" si="35"/>
        <v>10004.66</v>
      </c>
    </row>
    <row r="2268" spans="1:10" s="102" customFormat="1" ht="18" customHeight="1" x14ac:dyDescent="0.2">
      <c r="A2268" s="106" t="s">
        <v>43</v>
      </c>
      <c r="B2268" s="106" t="s">
        <v>13</v>
      </c>
      <c r="C2268" s="107">
        <v>10642</v>
      </c>
      <c r="D2268" s="107">
        <v>43132</v>
      </c>
      <c r="E2268" s="107">
        <v>43154</v>
      </c>
      <c r="F2268" s="108">
        <v>43175</v>
      </c>
      <c r="G2268" s="109">
        <v>9750</v>
      </c>
      <c r="H2268" s="109">
        <v>10.01</v>
      </c>
      <c r="I2268" s="109">
        <v>0</v>
      </c>
      <c r="J2268" s="109">
        <f t="shared" si="35"/>
        <v>9760.01</v>
      </c>
    </row>
    <row r="2269" spans="1:10" s="102" customFormat="1" ht="18" customHeight="1" x14ac:dyDescent="0.2">
      <c r="A2269" s="106" t="s">
        <v>31</v>
      </c>
      <c r="B2269" s="106" t="s">
        <v>13</v>
      </c>
      <c r="C2269" s="107">
        <v>19407</v>
      </c>
      <c r="D2269" s="107">
        <v>42385</v>
      </c>
      <c r="E2269" s="107">
        <v>42401</v>
      </c>
      <c r="F2269" s="108">
        <v>42425</v>
      </c>
      <c r="G2269" s="109">
        <v>43000</v>
      </c>
      <c r="H2269" s="109">
        <v>47.78</v>
      </c>
      <c r="I2269" s="109">
        <v>0</v>
      </c>
      <c r="J2269" s="109">
        <f t="shared" si="35"/>
        <v>43047.78</v>
      </c>
    </row>
    <row r="2270" spans="1:10" s="102" customFormat="1" ht="18" customHeight="1" x14ac:dyDescent="0.2">
      <c r="A2270" s="106" t="s">
        <v>43</v>
      </c>
      <c r="B2270" s="106" t="s">
        <v>13</v>
      </c>
      <c r="C2270" s="107">
        <v>11759</v>
      </c>
      <c r="D2270" s="107">
        <v>42197</v>
      </c>
      <c r="E2270" s="107">
        <v>42221</v>
      </c>
      <c r="F2270" s="108">
        <v>42237</v>
      </c>
      <c r="G2270" s="109">
        <v>11750</v>
      </c>
      <c r="H2270" s="109">
        <v>13.06</v>
      </c>
      <c r="I2270" s="109">
        <v>0</v>
      </c>
      <c r="J2270" s="109">
        <f t="shared" si="35"/>
        <v>11763.06</v>
      </c>
    </row>
    <row r="2271" spans="1:10" s="102" customFormat="1" ht="18" customHeight="1" x14ac:dyDescent="0.2">
      <c r="A2271" s="106" t="s">
        <v>43</v>
      </c>
      <c r="B2271" s="106" t="s">
        <v>13</v>
      </c>
      <c r="C2271" s="107">
        <v>12201</v>
      </c>
      <c r="D2271" s="107">
        <v>41955</v>
      </c>
      <c r="E2271" s="107">
        <v>41957</v>
      </c>
      <c r="F2271" s="108">
        <v>41975</v>
      </c>
      <c r="G2271" s="109">
        <v>7000</v>
      </c>
      <c r="H2271" s="109">
        <v>3.89</v>
      </c>
      <c r="I2271" s="109">
        <v>0</v>
      </c>
      <c r="J2271" s="109">
        <f t="shared" si="35"/>
        <v>7003.89</v>
      </c>
    </row>
    <row r="2272" spans="1:10" s="102" customFormat="1" ht="18" customHeight="1" x14ac:dyDescent="0.2">
      <c r="A2272" s="106" t="s">
        <v>43</v>
      </c>
      <c r="B2272" s="106" t="s">
        <v>13</v>
      </c>
      <c r="C2272" s="107">
        <v>12604</v>
      </c>
      <c r="D2272" s="107">
        <v>43243</v>
      </c>
      <c r="E2272" s="107">
        <v>43258</v>
      </c>
      <c r="F2272" s="108">
        <v>43280</v>
      </c>
      <c r="G2272" s="109">
        <v>11250</v>
      </c>
      <c r="H2272" s="109">
        <v>11.4</v>
      </c>
      <c r="I2272" s="109">
        <v>0</v>
      </c>
      <c r="J2272" s="109">
        <f t="shared" si="35"/>
        <v>11261.4</v>
      </c>
    </row>
    <row r="2273" spans="1:10" s="102" customFormat="1" ht="18" customHeight="1" x14ac:dyDescent="0.2">
      <c r="A2273" s="106" t="s">
        <v>43</v>
      </c>
      <c r="B2273" s="106" t="s">
        <v>13</v>
      </c>
      <c r="C2273" s="107">
        <v>15858</v>
      </c>
      <c r="D2273" s="107">
        <v>42273</v>
      </c>
      <c r="E2273" s="107">
        <v>42277</v>
      </c>
      <c r="F2273" s="108">
        <v>42299</v>
      </c>
      <c r="G2273" s="109">
        <v>14250</v>
      </c>
      <c r="H2273" s="109">
        <v>10.3</v>
      </c>
      <c r="I2273" s="109">
        <v>0</v>
      </c>
      <c r="J2273" s="109">
        <f t="shared" si="35"/>
        <v>14260.3</v>
      </c>
    </row>
    <row r="2274" spans="1:10" s="102" customFormat="1" ht="18" customHeight="1" x14ac:dyDescent="0.2">
      <c r="A2274" s="106" t="s">
        <v>43</v>
      </c>
      <c r="B2274" s="106" t="s">
        <v>13</v>
      </c>
      <c r="C2274" s="107">
        <v>13464</v>
      </c>
      <c r="D2274" s="107">
        <v>42904</v>
      </c>
      <c r="E2274" s="107">
        <v>42922</v>
      </c>
      <c r="F2274" s="108">
        <v>43006</v>
      </c>
      <c r="G2274" s="109">
        <v>17500</v>
      </c>
      <c r="H2274" s="109">
        <v>37.760000000000005</v>
      </c>
      <c r="I2274" s="109">
        <v>0</v>
      </c>
      <c r="J2274" s="109">
        <f t="shared" si="35"/>
        <v>17537.759999999998</v>
      </c>
    </row>
    <row r="2275" spans="1:10" s="102" customFormat="1" ht="18" customHeight="1" x14ac:dyDescent="0.2">
      <c r="A2275" s="106" t="s">
        <v>43</v>
      </c>
      <c r="B2275" s="106" t="s">
        <v>13</v>
      </c>
      <c r="C2275" s="107">
        <v>14711</v>
      </c>
      <c r="D2275" s="107">
        <v>42454</v>
      </c>
      <c r="E2275" s="107">
        <v>42459</v>
      </c>
      <c r="F2275" s="108">
        <v>42471</v>
      </c>
      <c r="G2275" s="109">
        <v>10500</v>
      </c>
      <c r="H2275" s="109">
        <v>4.8899999999999997</v>
      </c>
      <c r="I2275" s="109">
        <v>0</v>
      </c>
      <c r="J2275" s="109">
        <f t="shared" si="35"/>
        <v>10504.89</v>
      </c>
    </row>
    <row r="2276" spans="1:10" s="102" customFormat="1" ht="18" customHeight="1" x14ac:dyDescent="0.2">
      <c r="A2276" s="106" t="s">
        <v>43</v>
      </c>
      <c r="B2276" s="106" t="s">
        <v>13</v>
      </c>
      <c r="C2276" s="107">
        <v>9328</v>
      </c>
      <c r="D2276" s="107">
        <v>41765</v>
      </c>
      <c r="E2276" s="107">
        <v>41771</v>
      </c>
      <c r="F2276" s="108">
        <v>41789</v>
      </c>
      <c r="G2276" s="109">
        <v>5500</v>
      </c>
      <c r="H2276" s="109">
        <v>3.66</v>
      </c>
      <c r="I2276" s="109">
        <v>0</v>
      </c>
      <c r="J2276" s="109">
        <f t="shared" si="35"/>
        <v>5503.66</v>
      </c>
    </row>
    <row r="2277" spans="1:10" s="102" customFormat="1" ht="18" customHeight="1" x14ac:dyDescent="0.2">
      <c r="A2277" s="106" t="s">
        <v>43</v>
      </c>
      <c r="B2277" s="106" t="s">
        <v>17</v>
      </c>
      <c r="C2277" s="107">
        <v>14465</v>
      </c>
      <c r="D2277" s="107">
        <v>42620</v>
      </c>
      <c r="E2277" s="107">
        <v>42628</v>
      </c>
      <c r="F2277" s="108">
        <v>42643</v>
      </c>
      <c r="G2277" s="109">
        <v>10750</v>
      </c>
      <c r="H2277" s="109">
        <v>6.77</v>
      </c>
      <c r="I2277" s="109">
        <v>0</v>
      </c>
      <c r="J2277" s="109">
        <f t="shared" si="35"/>
        <v>10756.77</v>
      </c>
    </row>
    <row r="2278" spans="1:10" s="102" customFormat="1" ht="18" customHeight="1" x14ac:dyDescent="0.2">
      <c r="A2278" s="106" t="s">
        <v>43</v>
      </c>
      <c r="B2278" s="106" t="s">
        <v>13</v>
      </c>
      <c r="C2278" s="107">
        <v>10523</v>
      </c>
      <c r="D2278" s="107">
        <v>43120</v>
      </c>
      <c r="E2278" s="107">
        <v>43123</v>
      </c>
      <c r="F2278" s="108">
        <v>43138</v>
      </c>
      <c r="G2278" s="109">
        <v>13250</v>
      </c>
      <c r="H2278" s="109">
        <v>6.53</v>
      </c>
      <c r="I2278" s="109">
        <v>0</v>
      </c>
      <c r="J2278" s="109">
        <f t="shared" si="35"/>
        <v>13256.53</v>
      </c>
    </row>
    <row r="2279" spans="1:10" s="102" customFormat="1" ht="18" customHeight="1" x14ac:dyDescent="0.2">
      <c r="A2279" s="106" t="s">
        <v>43</v>
      </c>
      <c r="B2279" s="106" t="s">
        <v>13</v>
      </c>
      <c r="C2279" s="107">
        <v>11032</v>
      </c>
      <c r="D2279" s="107">
        <v>42063</v>
      </c>
      <c r="E2279" s="107">
        <v>42082</v>
      </c>
      <c r="F2279" s="108">
        <v>42093</v>
      </c>
      <c r="G2279" s="109">
        <v>10000</v>
      </c>
      <c r="H2279" s="109">
        <v>8.33</v>
      </c>
      <c r="I2279" s="109">
        <v>0</v>
      </c>
      <c r="J2279" s="109">
        <f t="shared" si="35"/>
        <v>10008.33</v>
      </c>
    </row>
    <row r="2280" spans="1:10" s="102" customFormat="1" ht="18" customHeight="1" x14ac:dyDescent="0.2">
      <c r="A2280" s="106" t="s">
        <v>43</v>
      </c>
      <c r="B2280" s="106" t="s">
        <v>13</v>
      </c>
      <c r="C2280" s="107">
        <v>15252</v>
      </c>
      <c r="D2280" s="107">
        <v>43167</v>
      </c>
      <c r="E2280" s="107">
        <v>43173</v>
      </c>
      <c r="F2280" s="108">
        <v>43193</v>
      </c>
      <c r="G2280" s="109">
        <v>11500</v>
      </c>
      <c r="H2280" s="109">
        <v>8.19</v>
      </c>
      <c r="I2280" s="109">
        <v>0</v>
      </c>
      <c r="J2280" s="109">
        <f t="shared" si="35"/>
        <v>11508.19</v>
      </c>
    </row>
    <row r="2281" spans="1:10" s="102" customFormat="1" ht="18" customHeight="1" x14ac:dyDescent="0.2">
      <c r="A2281" s="106" t="s">
        <v>43</v>
      </c>
      <c r="B2281" s="106" t="s">
        <v>13</v>
      </c>
      <c r="C2281" s="107">
        <v>17352</v>
      </c>
      <c r="D2281" s="107">
        <v>42483</v>
      </c>
      <c r="E2281" s="107">
        <v>42486</v>
      </c>
      <c r="F2281" s="108">
        <v>42501</v>
      </c>
      <c r="G2281" s="109">
        <v>14250</v>
      </c>
      <c r="H2281" s="109">
        <v>7.02</v>
      </c>
      <c r="I2281" s="109">
        <v>0</v>
      </c>
      <c r="J2281" s="109">
        <f t="shared" si="35"/>
        <v>14257.02</v>
      </c>
    </row>
    <row r="2282" spans="1:10" s="102" customFormat="1" ht="18" customHeight="1" x14ac:dyDescent="0.2">
      <c r="A2282" s="106" t="s">
        <v>43</v>
      </c>
      <c r="B2282" s="106" t="s">
        <v>13</v>
      </c>
      <c r="C2282" s="107">
        <v>10610</v>
      </c>
      <c r="D2282" s="107">
        <v>43064</v>
      </c>
      <c r="E2282" s="107">
        <v>43080</v>
      </c>
      <c r="F2282" s="108">
        <v>43095</v>
      </c>
      <c r="G2282" s="109">
        <v>6000</v>
      </c>
      <c r="H2282" s="109">
        <v>5.0999999999999996</v>
      </c>
      <c r="I2282" s="109">
        <v>0</v>
      </c>
      <c r="J2282" s="109">
        <f t="shared" si="35"/>
        <v>6005.1</v>
      </c>
    </row>
    <row r="2283" spans="1:10" s="102" customFormat="1" ht="18" customHeight="1" x14ac:dyDescent="0.2">
      <c r="A2283" s="106" t="s">
        <v>43</v>
      </c>
      <c r="B2283" s="106" t="s">
        <v>13</v>
      </c>
      <c r="C2283" s="107">
        <v>15333</v>
      </c>
      <c r="D2283" s="107">
        <v>42741</v>
      </c>
      <c r="E2283" s="107">
        <v>42774</v>
      </c>
      <c r="F2283" s="108">
        <v>42782</v>
      </c>
      <c r="G2283" s="109">
        <v>10500</v>
      </c>
      <c r="H2283" s="109">
        <v>11.79</v>
      </c>
      <c r="I2283" s="109">
        <v>0</v>
      </c>
      <c r="J2283" s="109">
        <f t="shared" si="35"/>
        <v>10511.79</v>
      </c>
    </row>
    <row r="2284" spans="1:10" s="102" customFormat="1" ht="18" customHeight="1" x14ac:dyDescent="0.2">
      <c r="A2284" s="106" t="s">
        <v>40</v>
      </c>
      <c r="B2284" s="106" t="s">
        <v>17</v>
      </c>
      <c r="C2284" s="107">
        <v>38165</v>
      </c>
      <c r="D2284" s="107">
        <v>42522</v>
      </c>
      <c r="E2284" s="107">
        <v>42550</v>
      </c>
      <c r="F2284" s="108">
        <v>42550</v>
      </c>
      <c r="G2284" s="109">
        <v>5000</v>
      </c>
      <c r="H2284" s="109">
        <v>3.84</v>
      </c>
      <c r="I2284" s="109">
        <v>0</v>
      </c>
      <c r="J2284" s="109">
        <f t="shared" si="35"/>
        <v>5003.84</v>
      </c>
    </row>
    <row r="2285" spans="1:10" s="102" customFormat="1" ht="18" customHeight="1" x14ac:dyDescent="0.2">
      <c r="A2285" s="106" t="s">
        <v>43</v>
      </c>
      <c r="B2285" s="106" t="s">
        <v>17</v>
      </c>
      <c r="C2285" s="107">
        <v>9741</v>
      </c>
      <c r="D2285" s="107">
        <v>41663</v>
      </c>
      <c r="E2285" s="107">
        <v>41675</v>
      </c>
      <c r="F2285" s="108">
        <v>41715</v>
      </c>
      <c r="G2285" s="109">
        <v>5500</v>
      </c>
      <c r="H2285" s="109">
        <v>7.95</v>
      </c>
      <c r="I2285" s="109">
        <v>0</v>
      </c>
      <c r="J2285" s="109">
        <f t="shared" si="35"/>
        <v>5507.95</v>
      </c>
    </row>
    <row r="2286" spans="1:10" s="102" customFormat="1" ht="18" customHeight="1" x14ac:dyDescent="0.2">
      <c r="A2286" s="106" t="s">
        <v>43</v>
      </c>
      <c r="B2286" s="106" t="s">
        <v>17</v>
      </c>
      <c r="C2286" s="107">
        <v>11468</v>
      </c>
      <c r="D2286" s="107">
        <v>43231</v>
      </c>
      <c r="E2286" s="107">
        <v>43236</v>
      </c>
      <c r="F2286" s="108">
        <v>43251</v>
      </c>
      <c r="G2286" s="109">
        <v>6500</v>
      </c>
      <c r="H2286" s="109">
        <v>3.56</v>
      </c>
      <c r="I2286" s="109">
        <v>0</v>
      </c>
      <c r="J2286" s="109">
        <f t="shared" si="35"/>
        <v>6503.56</v>
      </c>
    </row>
    <row r="2287" spans="1:10" s="102" customFormat="1" ht="18" customHeight="1" x14ac:dyDescent="0.2">
      <c r="A2287" s="106" t="s">
        <v>43</v>
      </c>
      <c r="B2287" s="106" t="s">
        <v>17</v>
      </c>
      <c r="C2287" s="107">
        <v>15621</v>
      </c>
      <c r="D2287" s="107">
        <v>43404</v>
      </c>
      <c r="E2287" s="107">
        <v>43406</v>
      </c>
      <c r="F2287" s="108">
        <v>43423</v>
      </c>
      <c r="G2287" s="109">
        <v>3500</v>
      </c>
      <c r="H2287" s="109">
        <v>1.35</v>
      </c>
      <c r="I2287" s="109">
        <v>0</v>
      </c>
      <c r="J2287" s="109">
        <f t="shared" si="35"/>
        <v>3501.35</v>
      </c>
    </row>
    <row r="2288" spans="1:10" s="102" customFormat="1" ht="18" customHeight="1" x14ac:dyDescent="0.2">
      <c r="A2288" s="106" t="s">
        <v>43</v>
      </c>
      <c r="B2288" s="106" t="s">
        <v>17</v>
      </c>
      <c r="C2288" s="107">
        <v>9593</v>
      </c>
      <c r="D2288" s="107">
        <v>42018</v>
      </c>
      <c r="E2288" s="107">
        <v>42026</v>
      </c>
      <c r="F2288" s="108">
        <v>42062</v>
      </c>
      <c r="G2288" s="109">
        <v>9750</v>
      </c>
      <c r="H2288" s="109">
        <v>11.92</v>
      </c>
      <c r="I2288" s="109">
        <v>0</v>
      </c>
      <c r="J2288" s="109">
        <f t="shared" si="35"/>
        <v>9761.92</v>
      </c>
    </row>
    <row r="2289" spans="1:10" s="102" customFormat="1" ht="18" customHeight="1" x14ac:dyDescent="0.2">
      <c r="A2289" s="106" t="s">
        <v>43</v>
      </c>
      <c r="B2289" s="106" t="s">
        <v>13</v>
      </c>
      <c r="C2289" s="107">
        <v>15789</v>
      </c>
      <c r="D2289" s="107">
        <v>43217</v>
      </c>
      <c r="E2289" s="107">
        <v>43220</v>
      </c>
      <c r="F2289" s="108">
        <v>43230</v>
      </c>
      <c r="G2289" s="109">
        <v>9500</v>
      </c>
      <c r="H2289" s="109">
        <v>3.38</v>
      </c>
      <c r="I2289" s="109">
        <v>0</v>
      </c>
      <c r="J2289" s="109">
        <f t="shared" si="35"/>
        <v>9503.3799999999992</v>
      </c>
    </row>
    <row r="2290" spans="1:10" s="102" customFormat="1" ht="18" customHeight="1" x14ac:dyDescent="0.2">
      <c r="A2290" s="106" t="s">
        <v>31</v>
      </c>
      <c r="B2290" s="106" t="s">
        <v>13</v>
      </c>
      <c r="C2290" s="107">
        <v>20691</v>
      </c>
      <c r="D2290" s="107">
        <v>42811</v>
      </c>
      <c r="E2290" s="107">
        <v>42817</v>
      </c>
      <c r="F2290" s="108">
        <v>42824</v>
      </c>
      <c r="G2290" s="109">
        <v>18000</v>
      </c>
      <c r="H2290" s="109">
        <v>6.41</v>
      </c>
      <c r="I2290" s="109">
        <v>0</v>
      </c>
      <c r="J2290" s="109">
        <f t="shared" si="35"/>
        <v>18006.41</v>
      </c>
    </row>
    <row r="2291" spans="1:10" s="102" customFormat="1" ht="18" customHeight="1" x14ac:dyDescent="0.2">
      <c r="A2291" s="106" t="s">
        <v>43</v>
      </c>
      <c r="B2291" s="106" t="s">
        <v>13</v>
      </c>
      <c r="C2291" s="107">
        <v>15884</v>
      </c>
      <c r="D2291" s="107">
        <v>41900</v>
      </c>
      <c r="E2291" s="107">
        <v>41907</v>
      </c>
      <c r="F2291" s="108">
        <v>41946</v>
      </c>
      <c r="G2291" s="109">
        <v>11250</v>
      </c>
      <c r="H2291" s="109">
        <v>13.13</v>
      </c>
      <c r="I2291" s="109">
        <v>0</v>
      </c>
      <c r="J2291" s="109">
        <f t="shared" si="35"/>
        <v>11263.13</v>
      </c>
    </row>
    <row r="2292" spans="1:10" s="102" customFormat="1" ht="18" customHeight="1" x14ac:dyDescent="0.2">
      <c r="A2292" s="106" t="s">
        <v>43</v>
      </c>
      <c r="B2292" s="106" t="s">
        <v>13</v>
      </c>
      <c r="C2292" s="107">
        <v>8771</v>
      </c>
      <c r="D2292" s="107">
        <v>42133</v>
      </c>
      <c r="E2292" s="107">
        <v>42137</v>
      </c>
      <c r="F2292" s="108">
        <v>42151</v>
      </c>
      <c r="G2292" s="109">
        <v>7000</v>
      </c>
      <c r="H2292" s="109">
        <v>3.5</v>
      </c>
      <c r="I2292" s="109">
        <v>0</v>
      </c>
      <c r="J2292" s="109">
        <f t="shared" si="35"/>
        <v>7003.5</v>
      </c>
    </row>
    <row r="2293" spans="1:10" s="102" customFormat="1" ht="18" customHeight="1" x14ac:dyDescent="0.2">
      <c r="A2293" s="106" t="s">
        <v>43</v>
      </c>
      <c r="B2293" s="106" t="s">
        <v>17</v>
      </c>
      <c r="C2293" s="107">
        <v>15659</v>
      </c>
      <c r="D2293" s="107">
        <v>43286</v>
      </c>
      <c r="E2293" s="107">
        <v>43304</v>
      </c>
      <c r="F2293" s="108">
        <v>43339</v>
      </c>
      <c r="G2293" s="109">
        <v>3250</v>
      </c>
      <c r="H2293" s="109">
        <v>4.18</v>
      </c>
      <c r="I2293" s="109">
        <v>0</v>
      </c>
      <c r="J2293" s="109">
        <f t="shared" si="35"/>
        <v>3254.18</v>
      </c>
    </row>
    <row r="2294" spans="1:10" s="102" customFormat="1" ht="18" customHeight="1" x14ac:dyDescent="0.2">
      <c r="A2294" s="106" t="s">
        <v>43</v>
      </c>
      <c r="B2294" s="106" t="s">
        <v>13</v>
      </c>
      <c r="C2294" s="107">
        <v>15041</v>
      </c>
      <c r="D2294" s="107">
        <v>41836</v>
      </c>
      <c r="E2294" s="107">
        <v>41841</v>
      </c>
      <c r="F2294" s="108">
        <v>41858</v>
      </c>
      <c r="G2294" s="109">
        <v>15250</v>
      </c>
      <c r="H2294" s="109">
        <v>9.32</v>
      </c>
      <c r="I2294" s="109">
        <v>0</v>
      </c>
      <c r="J2294" s="109">
        <f t="shared" si="35"/>
        <v>15259.32</v>
      </c>
    </row>
    <row r="2295" spans="1:10" s="102" customFormat="1" ht="18" customHeight="1" x14ac:dyDescent="0.2">
      <c r="A2295" s="106" t="s">
        <v>43</v>
      </c>
      <c r="B2295" s="106" t="s">
        <v>13</v>
      </c>
      <c r="C2295" s="107">
        <v>15112</v>
      </c>
      <c r="D2295" s="107">
        <v>42725</v>
      </c>
      <c r="E2295" s="107">
        <v>42814</v>
      </c>
      <c r="F2295" s="108">
        <v>42850</v>
      </c>
      <c r="G2295" s="109">
        <v>2500</v>
      </c>
      <c r="H2295" s="109">
        <v>8.56</v>
      </c>
      <c r="I2295" s="109">
        <v>0</v>
      </c>
      <c r="J2295" s="109">
        <f t="shared" si="35"/>
        <v>2508.56</v>
      </c>
    </row>
    <row r="2296" spans="1:10" s="102" customFormat="1" ht="18" customHeight="1" x14ac:dyDescent="0.2">
      <c r="A2296" s="106" t="s">
        <v>43</v>
      </c>
      <c r="B2296" s="106" t="s">
        <v>17</v>
      </c>
      <c r="C2296" s="107">
        <v>12866</v>
      </c>
      <c r="D2296" s="107">
        <v>43015</v>
      </c>
      <c r="E2296" s="107">
        <v>43021</v>
      </c>
      <c r="F2296" s="108">
        <v>43052</v>
      </c>
      <c r="G2296" s="109">
        <v>5000</v>
      </c>
      <c r="H2296" s="109">
        <v>5.08</v>
      </c>
      <c r="I2296" s="109">
        <v>0</v>
      </c>
      <c r="J2296" s="109">
        <f t="shared" si="35"/>
        <v>5005.08</v>
      </c>
    </row>
    <row r="2297" spans="1:10" s="102" customFormat="1" ht="18" customHeight="1" x14ac:dyDescent="0.2">
      <c r="A2297" s="106" t="s">
        <v>43</v>
      </c>
      <c r="B2297" s="106" t="s">
        <v>13</v>
      </c>
      <c r="C2297" s="107">
        <v>17232</v>
      </c>
      <c r="D2297" s="107">
        <v>43196</v>
      </c>
      <c r="E2297" s="107">
        <v>43214</v>
      </c>
      <c r="F2297" s="108">
        <v>43236</v>
      </c>
      <c r="G2297" s="109">
        <v>19250</v>
      </c>
      <c r="H2297" s="109">
        <v>21.1</v>
      </c>
      <c r="I2297" s="109">
        <v>0</v>
      </c>
      <c r="J2297" s="109">
        <f t="shared" si="35"/>
        <v>19271.099999999999</v>
      </c>
    </row>
    <row r="2298" spans="1:10" s="102" customFormat="1" ht="18" customHeight="1" x14ac:dyDescent="0.2">
      <c r="A2298" s="106" t="s">
        <v>31</v>
      </c>
      <c r="B2298" s="106" t="s">
        <v>13</v>
      </c>
      <c r="C2298" s="107">
        <v>22307</v>
      </c>
      <c r="D2298" s="107">
        <v>43459</v>
      </c>
      <c r="E2298" s="107">
        <v>43488</v>
      </c>
      <c r="F2298" s="108">
        <v>43500</v>
      </c>
      <c r="G2298" s="109">
        <v>60000</v>
      </c>
      <c r="H2298" s="109">
        <v>67.400000000000006</v>
      </c>
      <c r="I2298" s="109">
        <v>0</v>
      </c>
      <c r="J2298" s="109">
        <f t="shared" si="35"/>
        <v>60067.4</v>
      </c>
    </row>
    <row r="2299" spans="1:10" s="102" customFormat="1" ht="18" customHeight="1" x14ac:dyDescent="0.2">
      <c r="A2299" s="106" t="s">
        <v>33</v>
      </c>
      <c r="B2299" s="106" t="s">
        <v>13</v>
      </c>
      <c r="C2299" s="107">
        <v>22307</v>
      </c>
      <c r="D2299" s="107">
        <v>43459</v>
      </c>
      <c r="E2299" s="107">
        <v>43488</v>
      </c>
      <c r="F2299" s="108">
        <v>43500</v>
      </c>
      <c r="G2299" s="109">
        <v>60000</v>
      </c>
      <c r="H2299" s="109">
        <v>67.400000000000006</v>
      </c>
      <c r="I2299" s="109">
        <v>0</v>
      </c>
      <c r="J2299" s="109">
        <f t="shared" si="35"/>
        <v>60067.4</v>
      </c>
    </row>
    <row r="2300" spans="1:10" s="102" customFormat="1" ht="18" customHeight="1" x14ac:dyDescent="0.2">
      <c r="A2300" s="106" t="s">
        <v>43</v>
      </c>
      <c r="B2300" s="106" t="s">
        <v>13</v>
      </c>
      <c r="C2300" s="107">
        <v>9911</v>
      </c>
      <c r="D2300" s="107">
        <v>43124</v>
      </c>
      <c r="E2300" s="107">
        <v>43164</v>
      </c>
      <c r="F2300" s="108">
        <v>43175</v>
      </c>
      <c r="G2300" s="109">
        <v>9250</v>
      </c>
      <c r="H2300" s="109">
        <v>12.92</v>
      </c>
      <c r="I2300" s="109">
        <v>0</v>
      </c>
      <c r="J2300" s="109">
        <f t="shared" si="35"/>
        <v>9262.92</v>
      </c>
    </row>
    <row r="2301" spans="1:10" s="102" customFormat="1" ht="18" customHeight="1" x14ac:dyDescent="0.2">
      <c r="A2301" s="106" t="s">
        <v>43</v>
      </c>
      <c r="B2301" s="106" t="s">
        <v>17</v>
      </c>
      <c r="C2301" s="107">
        <v>14173</v>
      </c>
      <c r="D2301" s="107">
        <v>42474</v>
      </c>
      <c r="E2301" s="107">
        <v>42481</v>
      </c>
      <c r="F2301" s="108">
        <v>42507</v>
      </c>
      <c r="G2301" s="109">
        <v>15500</v>
      </c>
      <c r="H2301" s="109">
        <v>14</v>
      </c>
      <c r="I2301" s="109">
        <v>0</v>
      </c>
      <c r="J2301" s="109">
        <f t="shared" si="35"/>
        <v>15514</v>
      </c>
    </row>
    <row r="2302" spans="1:10" s="102" customFormat="1" ht="18" customHeight="1" x14ac:dyDescent="0.2">
      <c r="A2302" s="106" t="s">
        <v>43</v>
      </c>
      <c r="B2302" s="106" t="s">
        <v>13</v>
      </c>
      <c r="C2302" s="107">
        <v>7712</v>
      </c>
      <c r="D2302" s="107">
        <v>42172</v>
      </c>
      <c r="E2302" s="107">
        <v>42191</v>
      </c>
      <c r="F2302" s="108">
        <v>42199</v>
      </c>
      <c r="G2302" s="109">
        <v>4000</v>
      </c>
      <c r="H2302" s="109">
        <v>3</v>
      </c>
      <c r="I2302" s="109">
        <v>0</v>
      </c>
      <c r="J2302" s="109">
        <f t="shared" si="35"/>
        <v>4003</v>
      </c>
    </row>
    <row r="2303" spans="1:10" s="102" customFormat="1" ht="18" customHeight="1" x14ac:dyDescent="0.2">
      <c r="A2303" s="106" t="s">
        <v>43</v>
      </c>
      <c r="B2303" s="106" t="s">
        <v>13</v>
      </c>
      <c r="C2303" s="107">
        <v>13650</v>
      </c>
      <c r="D2303" s="107">
        <v>42250</v>
      </c>
      <c r="E2303" s="107">
        <v>42256</v>
      </c>
      <c r="F2303" s="108">
        <v>42264</v>
      </c>
      <c r="G2303" s="109">
        <v>8250</v>
      </c>
      <c r="H2303" s="109">
        <v>3.21</v>
      </c>
      <c r="I2303" s="109">
        <v>0</v>
      </c>
      <c r="J2303" s="109">
        <f t="shared" si="35"/>
        <v>8253.2099999999991</v>
      </c>
    </row>
    <row r="2304" spans="1:10" s="102" customFormat="1" ht="18" customHeight="1" x14ac:dyDescent="0.2">
      <c r="A2304" s="106" t="s">
        <v>43</v>
      </c>
      <c r="B2304" s="106" t="s">
        <v>17</v>
      </c>
      <c r="C2304" s="107">
        <v>14007</v>
      </c>
      <c r="D2304" s="107">
        <v>43364</v>
      </c>
      <c r="E2304" s="107">
        <v>43369</v>
      </c>
      <c r="F2304" s="108">
        <v>43438</v>
      </c>
      <c r="G2304" s="109">
        <v>9000</v>
      </c>
      <c r="H2304" s="109">
        <v>18.25</v>
      </c>
      <c r="I2304" s="109">
        <v>0</v>
      </c>
      <c r="J2304" s="109">
        <f t="shared" si="35"/>
        <v>9018.25</v>
      </c>
    </row>
    <row r="2305" spans="1:10" s="102" customFormat="1" ht="18" customHeight="1" x14ac:dyDescent="0.2">
      <c r="A2305" s="106" t="s">
        <v>43</v>
      </c>
      <c r="B2305" s="106" t="s">
        <v>17</v>
      </c>
      <c r="C2305" s="107">
        <v>14995</v>
      </c>
      <c r="D2305" s="107">
        <v>41773</v>
      </c>
      <c r="E2305" s="107">
        <v>41792</v>
      </c>
      <c r="F2305" s="108">
        <v>41817</v>
      </c>
      <c r="G2305" s="109">
        <v>11750</v>
      </c>
      <c r="H2305" s="109">
        <v>14.36</v>
      </c>
      <c r="I2305" s="109">
        <v>0</v>
      </c>
      <c r="J2305" s="109">
        <f t="shared" si="35"/>
        <v>11764.36</v>
      </c>
    </row>
    <row r="2306" spans="1:10" s="102" customFormat="1" ht="18" customHeight="1" x14ac:dyDescent="0.2">
      <c r="A2306" s="106" t="s">
        <v>43</v>
      </c>
      <c r="B2306" s="106" t="s">
        <v>13</v>
      </c>
      <c r="C2306" s="107">
        <v>15885</v>
      </c>
      <c r="D2306" s="107">
        <v>42121</v>
      </c>
      <c r="E2306" s="107">
        <v>42142</v>
      </c>
      <c r="F2306" s="108">
        <v>42174</v>
      </c>
      <c r="G2306" s="109">
        <v>13500</v>
      </c>
      <c r="H2306" s="109">
        <v>18.37</v>
      </c>
      <c r="I2306" s="109">
        <v>0</v>
      </c>
      <c r="J2306" s="109">
        <f t="shared" si="35"/>
        <v>13518.37</v>
      </c>
    </row>
    <row r="2307" spans="1:10" s="102" customFormat="1" ht="18" customHeight="1" x14ac:dyDescent="0.2">
      <c r="A2307" s="106" t="s">
        <v>43</v>
      </c>
      <c r="B2307" s="106" t="s">
        <v>13</v>
      </c>
      <c r="C2307" s="107">
        <v>11754</v>
      </c>
      <c r="D2307" s="107">
        <v>43275</v>
      </c>
      <c r="E2307" s="107">
        <v>43277</v>
      </c>
      <c r="F2307" s="108">
        <v>43313</v>
      </c>
      <c r="G2307" s="109">
        <v>7000</v>
      </c>
      <c r="H2307" s="109">
        <v>7.29</v>
      </c>
      <c r="I2307" s="109">
        <v>0</v>
      </c>
      <c r="J2307" s="109">
        <f t="shared" si="35"/>
        <v>7007.29</v>
      </c>
    </row>
    <row r="2308" spans="1:10" s="102" customFormat="1" ht="18" customHeight="1" x14ac:dyDescent="0.2">
      <c r="A2308" s="106" t="s">
        <v>43</v>
      </c>
      <c r="B2308" s="106" t="s">
        <v>17</v>
      </c>
      <c r="C2308" s="107">
        <v>12332</v>
      </c>
      <c r="D2308" s="107">
        <v>42901</v>
      </c>
      <c r="E2308" s="107">
        <v>42909</v>
      </c>
      <c r="F2308" s="108">
        <v>42962</v>
      </c>
      <c r="G2308" s="109">
        <v>2500</v>
      </c>
      <c r="H2308" s="109">
        <v>4.17</v>
      </c>
      <c r="I2308" s="109">
        <v>0</v>
      </c>
      <c r="J2308" s="109">
        <f t="shared" si="35"/>
        <v>2504.17</v>
      </c>
    </row>
    <row r="2309" spans="1:10" s="102" customFormat="1" ht="18" customHeight="1" x14ac:dyDescent="0.2">
      <c r="A2309" s="106" t="s">
        <v>37</v>
      </c>
      <c r="B2309" s="106" t="s">
        <v>13</v>
      </c>
      <c r="C2309" s="107">
        <v>20207</v>
      </c>
      <c r="D2309" s="107">
        <v>41924</v>
      </c>
      <c r="E2309" s="107">
        <v>41932</v>
      </c>
      <c r="F2309" s="108">
        <v>41933</v>
      </c>
      <c r="G2309" s="109">
        <v>20000</v>
      </c>
      <c r="H2309" s="109">
        <v>5</v>
      </c>
      <c r="I2309" s="109">
        <v>0</v>
      </c>
      <c r="J2309" s="109">
        <f t="shared" si="35"/>
        <v>20005</v>
      </c>
    </row>
    <row r="2310" spans="1:10" s="102" customFormat="1" ht="18" customHeight="1" x14ac:dyDescent="0.2">
      <c r="A2310" s="106" t="s">
        <v>43</v>
      </c>
      <c r="B2310" s="106" t="s">
        <v>17</v>
      </c>
      <c r="C2310" s="107">
        <v>15029</v>
      </c>
      <c r="D2310" s="107">
        <v>42045</v>
      </c>
      <c r="E2310" s="107">
        <v>42053</v>
      </c>
      <c r="F2310" s="108">
        <v>42072</v>
      </c>
      <c r="G2310" s="109">
        <v>8750</v>
      </c>
      <c r="H2310" s="109">
        <v>6.56</v>
      </c>
      <c r="I2310" s="109">
        <v>0</v>
      </c>
      <c r="J2310" s="109">
        <f t="shared" ref="J2310:J2373" si="36">+G2310+H2310+I2310</f>
        <v>8756.56</v>
      </c>
    </row>
    <row r="2311" spans="1:10" s="102" customFormat="1" ht="18" customHeight="1" x14ac:dyDescent="0.2">
      <c r="A2311" s="106" t="s">
        <v>43</v>
      </c>
      <c r="B2311" s="106" t="s">
        <v>13</v>
      </c>
      <c r="C2311" s="107">
        <v>12993</v>
      </c>
      <c r="D2311" s="107">
        <v>43094</v>
      </c>
      <c r="E2311" s="107">
        <v>43097</v>
      </c>
      <c r="F2311" s="108">
        <v>43111</v>
      </c>
      <c r="G2311" s="109">
        <v>7500</v>
      </c>
      <c r="H2311" s="109">
        <v>3.5</v>
      </c>
      <c r="I2311" s="109">
        <v>0</v>
      </c>
      <c r="J2311" s="109">
        <f t="shared" si="36"/>
        <v>7503.5</v>
      </c>
    </row>
    <row r="2312" spans="1:10" s="102" customFormat="1" ht="18" customHeight="1" x14ac:dyDescent="0.2">
      <c r="A2312" s="106" t="s">
        <v>43</v>
      </c>
      <c r="B2312" s="106" t="s">
        <v>17</v>
      </c>
      <c r="C2312" s="107">
        <v>7949</v>
      </c>
      <c r="D2312" s="107">
        <v>43043</v>
      </c>
      <c r="E2312" s="107">
        <v>43049</v>
      </c>
      <c r="F2312" s="108">
        <v>43083</v>
      </c>
      <c r="G2312" s="109">
        <v>2500</v>
      </c>
      <c r="H2312" s="109">
        <v>2.74</v>
      </c>
      <c r="I2312" s="109">
        <v>0</v>
      </c>
      <c r="J2312" s="109">
        <f t="shared" si="36"/>
        <v>2502.7399999999998</v>
      </c>
    </row>
    <row r="2313" spans="1:10" s="102" customFormat="1" ht="18" customHeight="1" x14ac:dyDescent="0.2">
      <c r="A2313" s="106" t="s">
        <v>43</v>
      </c>
      <c r="B2313" s="106" t="s">
        <v>13</v>
      </c>
      <c r="C2313" s="107">
        <v>11401</v>
      </c>
      <c r="D2313" s="107">
        <v>43275</v>
      </c>
      <c r="E2313" s="107">
        <v>43284</v>
      </c>
      <c r="F2313" s="108">
        <v>43294</v>
      </c>
      <c r="G2313" s="109">
        <v>7000</v>
      </c>
      <c r="H2313" s="109">
        <v>3.64</v>
      </c>
      <c r="I2313" s="109">
        <v>0</v>
      </c>
      <c r="J2313" s="109">
        <f t="shared" si="36"/>
        <v>7003.64</v>
      </c>
    </row>
    <row r="2314" spans="1:10" s="102" customFormat="1" ht="18" customHeight="1" x14ac:dyDescent="0.2">
      <c r="A2314" s="106" t="s">
        <v>43</v>
      </c>
      <c r="B2314" s="106" t="s">
        <v>17</v>
      </c>
      <c r="C2314" s="107">
        <v>9427</v>
      </c>
      <c r="D2314" s="107">
        <v>41801</v>
      </c>
      <c r="E2314" s="107">
        <v>41836</v>
      </c>
      <c r="F2314" s="108">
        <v>41876</v>
      </c>
      <c r="G2314" s="109">
        <v>2500</v>
      </c>
      <c r="H2314" s="109">
        <v>5.22</v>
      </c>
      <c r="I2314" s="109">
        <v>0</v>
      </c>
      <c r="J2314" s="109">
        <f t="shared" si="36"/>
        <v>2505.2199999999998</v>
      </c>
    </row>
    <row r="2315" spans="1:10" s="102" customFormat="1" ht="18" customHeight="1" x14ac:dyDescent="0.2">
      <c r="A2315" s="106" t="s">
        <v>43</v>
      </c>
      <c r="B2315" s="106" t="s">
        <v>17</v>
      </c>
      <c r="C2315" s="107">
        <v>10414</v>
      </c>
      <c r="D2315" s="107">
        <v>43436</v>
      </c>
      <c r="E2315" s="107">
        <v>43444</v>
      </c>
      <c r="F2315" s="108">
        <v>43507</v>
      </c>
      <c r="G2315" s="109">
        <v>8750</v>
      </c>
      <c r="H2315" s="109">
        <v>16.18</v>
      </c>
      <c r="I2315" s="109">
        <v>0</v>
      </c>
      <c r="J2315" s="109">
        <f t="shared" si="36"/>
        <v>8766.18</v>
      </c>
    </row>
    <row r="2316" spans="1:10" s="102" customFormat="1" ht="18" customHeight="1" x14ac:dyDescent="0.2">
      <c r="A2316" s="106" t="s">
        <v>43</v>
      </c>
      <c r="B2316" s="106" t="s">
        <v>13</v>
      </c>
      <c r="C2316" s="107">
        <v>17163</v>
      </c>
      <c r="D2316" s="107">
        <v>42707</v>
      </c>
      <c r="E2316" s="107">
        <v>42740</v>
      </c>
      <c r="F2316" s="108">
        <v>42745</v>
      </c>
      <c r="G2316" s="109">
        <v>14000</v>
      </c>
      <c r="H2316" s="109">
        <v>14.58</v>
      </c>
      <c r="I2316" s="109">
        <v>0</v>
      </c>
      <c r="J2316" s="109">
        <f t="shared" si="36"/>
        <v>14014.58</v>
      </c>
    </row>
    <row r="2317" spans="1:10" s="102" customFormat="1" ht="18" customHeight="1" x14ac:dyDescent="0.2">
      <c r="A2317" s="106" t="s">
        <v>43</v>
      </c>
      <c r="B2317" s="106" t="s">
        <v>13</v>
      </c>
      <c r="C2317" s="107">
        <v>14976</v>
      </c>
      <c r="D2317" s="107">
        <v>42036</v>
      </c>
      <c r="E2317" s="107">
        <v>42052</v>
      </c>
      <c r="F2317" s="108">
        <v>42087</v>
      </c>
      <c r="G2317" s="109">
        <v>11750</v>
      </c>
      <c r="H2317" s="109">
        <v>16.649999999999999</v>
      </c>
      <c r="I2317" s="109">
        <v>0</v>
      </c>
      <c r="J2317" s="109">
        <f t="shared" si="36"/>
        <v>11766.65</v>
      </c>
    </row>
    <row r="2318" spans="1:10" s="102" customFormat="1" ht="18" customHeight="1" x14ac:dyDescent="0.2">
      <c r="A2318" s="106" t="s">
        <v>43</v>
      </c>
      <c r="B2318" s="106" t="s">
        <v>13</v>
      </c>
      <c r="C2318" s="107">
        <v>11935</v>
      </c>
      <c r="D2318" s="107">
        <v>43168</v>
      </c>
      <c r="E2318" s="107">
        <v>43182</v>
      </c>
      <c r="F2318" s="108">
        <v>43196</v>
      </c>
      <c r="G2318" s="109">
        <v>8000</v>
      </c>
      <c r="H2318" s="109">
        <v>6.14</v>
      </c>
      <c r="I2318" s="109">
        <v>0</v>
      </c>
      <c r="J2318" s="109">
        <f t="shared" si="36"/>
        <v>8006.14</v>
      </c>
    </row>
    <row r="2319" spans="1:10" s="102" customFormat="1" ht="18" customHeight="1" x14ac:dyDescent="0.2">
      <c r="A2319" s="106" t="s">
        <v>43</v>
      </c>
      <c r="B2319" s="106" t="s">
        <v>17</v>
      </c>
      <c r="C2319" s="107">
        <v>12468</v>
      </c>
      <c r="D2319" s="107">
        <v>43389</v>
      </c>
      <c r="E2319" s="107">
        <v>43402</v>
      </c>
      <c r="F2319" s="108">
        <v>43430</v>
      </c>
      <c r="G2319" s="109">
        <v>4750</v>
      </c>
      <c r="H2319" s="109">
        <v>4.5999999999999996</v>
      </c>
      <c r="I2319" s="109">
        <v>0</v>
      </c>
      <c r="J2319" s="109">
        <f t="shared" si="36"/>
        <v>4754.6000000000004</v>
      </c>
    </row>
    <row r="2320" spans="1:10" s="102" customFormat="1" ht="18" customHeight="1" x14ac:dyDescent="0.2">
      <c r="A2320" s="106" t="s">
        <v>43</v>
      </c>
      <c r="B2320" s="106" t="s">
        <v>13</v>
      </c>
      <c r="C2320" s="107">
        <v>18518</v>
      </c>
      <c r="D2320" s="107">
        <v>43079</v>
      </c>
      <c r="E2320" s="107">
        <v>43083</v>
      </c>
      <c r="F2320" s="108">
        <v>43138</v>
      </c>
      <c r="G2320" s="109">
        <v>14750</v>
      </c>
      <c r="H2320" s="109">
        <v>23.85</v>
      </c>
      <c r="I2320" s="109">
        <v>0</v>
      </c>
      <c r="J2320" s="109">
        <f t="shared" si="36"/>
        <v>14773.85</v>
      </c>
    </row>
    <row r="2321" spans="1:10" s="102" customFormat="1" ht="18" customHeight="1" x14ac:dyDescent="0.2">
      <c r="A2321" s="106" t="s">
        <v>43</v>
      </c>
      <c r="B2321" s="106" t="s">
        <v>17</v>
      </c>
      <c r="C2321" s="107">
        <v>15220</v>
      </c>
      <c r="D2321" s="107">
        <v>42573</v>
      </c>
      <c r="E2321" s="107">
        <v>42578</v>
      </c>
      <c r="F2321" s="108">
        <v>43000</v>
      </c>
      <c r="G2321" s="109">
        <v>8750</v>
      </c>
      <c r="H2321" s="109">
        <v>55.73</v>
      </c>
      <c r="I2321" s="109">
        <v>0</v>
      </c>
      <c r="J2321" s="109">
        <f t="shared" si="36"/>
        <v>8805.73</v>
      </c>
    </row>
    <row r="2322" spans="1:10" s="102" customFormat="1" ht="18" customHeight="1" x14ac:dyDescent="0.2">
      <c r="A2322" s="106" t="s">
        <v>43</v>
      </c>
      <c r="B2322" s="106" t="s">
        <v>13</v>
      </c>
      <c r="C2322" s="107">
        <v>14453</v>
      </c>
      <c r="D2322" s="107">
        <v>42856</v>
      </c>
      <c r="E2322" s="107">
        <v>42867</v>
      </c>
      <c r="F2322" s="108">
        <v>42892</v>
      </c>
      <c r="G2322" s="109">
        <v>10000</v>
      </c>
      <c r="H2322" s="109">
        <v>9.8699999999999992</v>
      </c>
      <c r="I2322" s="109">
        <v>0</v>
      </c>
      <c r="J2322" s="109">
        <f t="shared" si="36"/>
        <v>10009.870000000001</v>
      </c>
    </row>
    <row r="2323" spans="1:10" s="102" customFormat="1" ht="18" customHeight="1" x14ac:dyDescent="0.2">
      <c r="A2323" s="106" t="s">
        <v>43</v>
      </c>
      <c r="B2323" s="106" t="s">
        <v>17</v>
      </c>
      <c r="C2323" s="107">
        <v>11334</v>
      </c>
      <c r="D2323" s="107">
        <v>42271</v>
      </c>
      <c r="E2323" s="107">
        <v>42292</v>
      </c>
      <c r="F2323" s="108">
        <v>42300</v>
      </c>
      <c r="G2323" s="109">
        <v>8500</v>
      </c>
      <c r="H2323" s="109">
        <v>6.85</v>
      </c>
      <c r="I2323" s="109">
        <v>0</v>
      </c>
      <c r="J2323" s="109">
        <f t="shared" si="36"/>
        <v>8506.85</v>
      </c>
    </row>
    <row r="2324" spans="1:10" s="102" customFormat="1" ht="18" customHeight="1" x14ac:dyDescent="0.2">
      <c r="A2324" s="106" t="s">
        <v>43</v>
      </c>
      <c r="B2324" s="106" t="s">
        <v>13</v>
      </c>
      <c r="C2324" s="107">
        <v>7765</v>
      </c>
      <c r="D2324" s="107">
        <v>42076</v>
      </c>
      <c r="E2324" s="107">
        <v>42081</v>
      </c>
      <c r="F2324" s="108">
        <v>42153</v>
      </c>
      <c r="G2324" s="109">
        <v>7250</v>
      </c>
      <c r="H2324" s="109">
        <v>15.5</v>
      </c>
      <c r="I2324" s="109">
        <v>0</v>
      </c>
      <c r="J2324" s="109">
        <f t="shared" si="36"/>
        <v>7265.5</v>
      </c>
    </row>
    <row r="2325" spans="1:10" s="102" customFormat="1" ht="18" customHeight="1" x14ac:dyDescent="0.2">
      <c r="A2325" s="106" t="s">
        <v>43</v>
      </c>
      <c r="B2325" s="106" t="s">
        <v>13</v>
      </c>
      <c r="C2325" s="107">
        <v>14544</v>
      </c>
      <c r="D2325" s="107">
        <v>42811</v>
      </c>
      <c r="E2325" s="107">
        <v>42822</v>
      </c>
      <c r="F2325" s="108">
        <v>42835</v>
      </c>
      <c r="G2325" s="109">
        <v>31500</v>
      </c>
      <c r="H2325" s="109">
        <v>20.71</v>
      </c>
      <c r="I2325" s="109">
        <v>0</v>
      </c>
      <c r="J2325" s="109">
        <f t="shared" si="36"/>
        <v>31520.71</v>
      </c>
    </row>
    <row r="2326" spans="1:10" s="102" customFormat="1" ht="18" customHeight="1" x14ac:dyDescent="0.2">
      <c r="A2326" s="106" t="s">
        <v>43</v>
      </c>
      <c r="B2326" s="106" t="s">
        <v>13</v>
      </c>
      <c r="C2326" s="107">
        <v>15768</v>
      </c>
      <c r="D2326" s="107">
        <v>42713</v>
      </c>
      <c r="E2326" s="107">
        <v>42716</v>
      </c>
      <c r="F2326" s="108">
        <v>42748</v>
      </c>
      <c r="G2326" s="109">
        <v>11500</v>
      </c>
      <c r="H2326" s="109">
        <v>11.03</v>
      </c>
      <c r="I2326" s="109">
        <v>0</v>
      </c>
      <c r="J2326" s="109">
        <f t="shared" si="36"/>
        <v>11511.03</v>
      </c>
    </row>
    <row r="2327" spans="1:10" s="102" customFormat="1" ht="18" customHeight="1" x14ac:dyDescent="0.2">
      <c r="A2327" s="106" t="s">
        <v>43</v>
      </c>
      <c r="B2327" s="106" t="s">
        <v>13</v>
      </c>
      <c r="C2327" s="107">
        <v>9931</v>
      </c>
      <c r="D2327" s="107">
        <v>42277</v>
      </c>
      <c r="E2327" s="107">
        <v>42289</v>
      </c>
      <c r="F2327" s="108">
        <v>42310</v>
      </c>
      <c r="G2327" s="109">
        <v>4000</v>
      </c>
      <c r="H2327" s="109">
        <v>3.67</v>
      </c>
      <c r="I2327" s="109">
        <v>0</v>
      </c>
      <c r="J2327" s="109">
        <f t="shared" si="36"/>
        <v>4003.67</v>
      </c>
    </row>
    <row r="2328" spans="1:10" s="102" customFormat="1" ht="18" customHeight="1" x14ac:dyDescent="0.2">
      <c r="A2328" s="106" t="s">
        <v>43</v>
      </c>
      <c r="B2328" s="106" t="s">
        <v>17</v>
      </c>
      <c r="C2328" s="107">
        <v>6586</v>
      </c>
      <c r="D2328" s="107">
        <v>41791</v>
      </c>
      <c r="E2328" s="107">
        <v>41801</v>
      </c>
      <c r="F2328" s="108">
        <v>41817</v>
      </c>
      <c r="G2328" s="109">
        <v>6000</v>
      </c>
      <c r="H2328" s="109">
        <v>4.34</v>
      </c>
      <c r="I2328" s="109">
        <v>0</v>
      </c>
      <c r="J2328" s="109">
        <f t="shared" si="36"/>
        <v>6004.34</v>
      </c>
    </row>
    <row r="2329" spans="1:10" s="102" customFormat="1" ht="18" customHeight="1" x14ac:dyDescent="0.2">
      <c r="A2329" s="106" t="s">
        <v>43</v>
      </c>
      <c r="B2329" s="106" t="s">
        <v>13</v>
      </c>
      <c r="C2329" s="107">
        <v>21017</v>
      </c>
      <c r="D2329" s="107">
        <v>43209</v>
      </c>
      <c r="E2329" s="107">
        <v>43227</v>
      </c>
      <c r="F2329" s="108">
        <v>43251</v>
      </c>
      <c r="G2329" s="109">
        <v>81000</v>
      </c>
      <c r="H2329" s="109">
        <v>93.21</v>
      </c>
      <c r="I2329" s="109">
        <v>0</v>
      </c>
      <c r="J2329" s="109">
        <f t="shared" si="36"/>
        <v>81093.210000000006</v>
      </c>
    </row>
    <row r="2330" spans="1:10" s="102" customFormat="1" ht="18" customHeight="1" x14ac:dyDescent="0.2">
      <c r="A2330" s="106" t="s">
        <v>43</v>
      </c>
      <c r="B2330" s="106" t="s">
        <v>13</v>
      </c>
      <c r="C2330" s="107">
        <v>13436</v>
      </c>
      <c r="D2330" s="107">
        <v>43456</v>
      </c>
      <c r="E2330" s="107">
        <v>43473</v>
      </c>
      <c r="F2330" s="108">
        <v>43537</v>
      </c>
      <c r="G2330" s="109">
        <v>15500</v>
      </c>
      <c r="H2330" s="109">
        <v>34.4</v>
      </c>
      <c r="I2330" s="109">
        <v>0</v>
      </c>
      <c r="J2330" s="109">
        <f t="shared" si="36"/>
        <v>15534.4</v>
      </c>
    </row>
    <row r="2331" spans="1:10" s="102" customFormat="1" ht="18" customHeight="1" x14ac:dyDescent="0.2">
      <c r="A2331" s="106" t="s">
        <v>43</v>
      </c>
      <c r="B2331" s="106" t="s">
        <v>13</v>
      </c>
      <c r="C2331" s="107">
        <v>10764</v>
      </c>
      <c r="D2331" s="107">
        <v>43278</v>
      </c>
      <c r="E2331" s="107">
        <v>43284</v>
      </c>
      <c r="F2331" s="108">
        <v>43300</v>
      </c>
      <c r="G2331" s="109">
        <v>6500</v>
      </c>
      <c r="H2331" s="109">
        <v>3.92</v>
      </c>
      <c r="I2331" s="109">
        <v>0</v>
      </c>
      <c r="J2331" s="109">
        <f t="shared" si="36"/>
        <v>6503.92</v>
      </c>
    </row>
    <row r="2332" spans="1:10" s="102" customFormat="1" ht="18" customHeight="1" x14ac:dyDescent="0.2">
      <c r="A2332" s="106" t="s">
        <v>43</v>
      </c>
      <c r="B2332" s="106" t="s">
        <v>17</v>
      </c>
      <c r="C2332" s="107">
        <v>15532</v>
      </c>
      <c r="D2332" s="107">
        <v>43355</v>
      </c>
      <c r="E2332" s="107">
        <v>43357</v>
      </c>
      <c r="F2332" s="108">
        <v>43423</v>
      </c>
      <c r="G2332" s="109">
        <v>5500</v>
      </c>
      <c r="H2332" s="109">
        <v>7.94</v>
      </c>
      <c r="I2332" s="109">
        <v>0</v>
      </c>
      <c r="J2332" s="109">
        <f t="shared" si="36"/>
        <v>5507.94</v>
      </c>
    </row>
    <row r="2333" spans="1:10" s="102" customFormat="1" ht="18" customHeight="1" x14ac:dyDescent="0.2">
      <c r="A2333" s="106" t="s">
        <v>43</v>
      </c>
      <c r="B2333" s="106" t="s">
        <v>13</v>
      </c>
      <c r="C2333" s="107">
        <v>13900</v>
      </c>
      <c r="D2333" s="107">
        <v>43331</v>
      </c>
      <c r="E2333" s="107">
        <v>43349</v>
      </c>
      <c r="F2333" s="108">
        <v>43360</v>
      </c>
      <c r="G2333" s="109">
        <v>14750</v>
      </c>
      <c r="H2333" s="109">
        <v>11.72</v>
      </c>
      <c r="I2333" s="109">
        <v>0</v>
      </c>
      <c r="J2333" s="109">
        <f t="shared" si="36"/>
        <v>14761.72</v>
      </c>
    </row>
    <row r="2334" spans="1:10" s="102" customFormat="1" ht="18" customHeight="1" x14ac:dyDescent="0.2">
      <c r="A2334" s="106" t="s">
        <v>43</v>
      </c>
      <c r="B2334" s="106" t="s">
        <v>13</v>
      </c>
      <c r="C2334" s="107">
        <v>11179</v>
      </c>
      <c r="D2334" s="107">
        <v>41899</v>
      </c>
      <c r="E2334" s="107">
        <v>41904</v>
      </c>
      <c r="F2334" s="108">
        <v>41918</v>
      </c>
      <c r="G2334" s="109">
        <v>7000</v>
      </c>
      <c r="H2334" s="109">
        <v>3.69</v>
      </c>
      <c r="I2334" s="109">
        <v>0</v>
      </c>
      <c r="J2334" s="109">
        <f t="shared" si="36"/>
        <v>7003.69</v>
      </c>
    </row>
    <row r="2335" spans="1:10" s="102" customFormat="1" ht="18" customHeight="1" x14ac:dyDescent="0.2">
      <c r="A2335" s="106" t="s">
        <v>43</v>
      </c>
      <c r="B2335" s="106" t="s">
        <v>13</v>
      </c>
      <c r="C2335" s="107">
        <v>13915</v>
      </c>
      <c r="D2335" s="107">
        <v>43206</v>
      </c>
      <c r="E2335" s="107">
        <v>43209</v>
      </c>
      <c r="F2335" s="108">
        <v>43236</v>
      </c>
      <c r="G2335" s="109">
        <v>10000</v>
      </c>
      <c r="H2335" s="109">
        <v>8.2200000000000006</v>
      </c>
      <c r="I2335" s="109">
        <v>0</v>
      </c>
      <c r="J2335" s="109">
        <f t="shared" si="36"/>
        <v>10008.219999999999</v>
      </c>
    </row>
    <row r="2336" spans="1:10" s="102" customFormat="1" ht="18" customHeight="1" x14ac:dyDescent="0.2">
      <c r="A2336" s="106" t="s">
        <v>31</v>
      </c>
      <c r="B2336" s="106" t="s">
        <v>13</v>
      </c>
      <c r="C2336" s="107">
        <v>21971</v>
      </c>
      <c r="D2336" s="107">
        <v>42669</v>
      </c>
      <c r="E2336" s="107">
        <v>42671</v>
      </c>
      <c r="F2336" s="108">
        <v>42688</v>
      </c>
      <c r="G2336" s="109">
        <v>45000</v>
      </c>
      <c r="H2336" s="109">
        <v>23.42</v>
      </c>
      <c r="I2336" s="109">
        <v>0</v>
      </c>
      <c r="J2336" s="109">
        <f t="shared" si="36"/>
        <v>45023.42</v>
      </c>
    </row>
    <row r="2337" spans="1:10" s="102" customFormat="1" ht="18" customHeight="1" x14ac:dyDescent="0.2">
      <c r="A2337" s="106" t="s">
        <v>33</v>
      </c>
      <c r="B2337" s="106" t="s">
        <v>13</v>
      </c>
      <c r="C2337" s="107">
        <v>21971</v>
      </c>
      <c r="D2337" s="107">
        <v>42669</v>
      </c>
      <c r="E2337" s="107">
        <v>42671</v>
      </c>
      <c r="F2337" s="108">
        <v>42688</v>
      </c>
      <c r="G2337" s="109">
        <v>45000</v>
      </c>
      <c r="H2337" s="109">
        <v>23.42</v>
      </c>
      <c r="I2337" s="109">
        <v>0</v>
      </c>
      <c r="J2337" s="109">
        <f t="shared" si="36"/>
        <v>45023.42</v>
      </c>
    </row>
    <row r="2338" spans="1:10" s="102" customFormat="1" ht="18" customHeight="1" x14ac:dyDescent="0.2">
      <c r="A2338" s="106" t="s">
        <v>34</v>
      </c>
      <c r="B2338" s="106" t="s">
        <v>13</v>
      </c>
      <c r="C2338" s="107">
        <v>21971</v>
      </c>
      <c r="D2338" s="107">
        <v>42669</v>
      </c>
      <c r="E2338" s="107">
        <v>42671</v>
      </c>
      <c r="F2338" s="108">
        <v>42688</v>
      </c>
      <c r="G2338" s="109">
        <v>135000</v>
      </c>
      <c r="H2338" s="109">
        <v>70.27</v>
      </c>
      <c r="I2338" s="109">
        <v>0</v>
      </c>
      <c r="J2338" s="109">
        <f t="shared" si="36"/>
        <v>135070.26999999999</v>
      </c>
    </row>
    <row r="2339" spans="1:10" s="102" customFormat="1" ht="18" customHeight="1" x14ac:dyDescent="0.2">
      <c r="A2339" s="106" t="s">
        <v>43</v>
      </c>
      <c r="B2339" s="106" t="s">
        <v>13</v>
      </c>
      <c r="C2339" s="107">
        <v>9956</v>
      </c>
      <c r="D2339" s="107">
        <v>43150</v>
      </c>
      <c r="E2339" s="107">
        <v>43161</v>
      </c>
      <c r="F2339" s="108">
        <v>43207</v>
      </c>
      <c r="G2339" s="109">
        <v>8750</v>
      </c>
      <c r="H2339" s="109">
        <v>8.5400000000000009</v>
      </c>
      <c r="I2339" s="109">
        <v>0</v>
      </c>
      <c r="J2339" s="109">
        <f t="shared" si="36"/>
        <v>8758.5400000000009</v>
      </c>
    </row>
    <row r="2340" spans="1:10" s="102" customFormat="1" ht="18" customHeight="1" x14ac:dyDescent="0.2">
      <c r="A2340" s="106" t="s">
        <v>43</v>
      </c>
      <c r="B2340" s="106" t="s">
        <v>13</v>
      </c>
      <c r="C2340" s="107">
        <v>8987</v>
      </c>
      <c r="D2340" s="107">
        <v>43211</v>
      </c>
      <c r="E2340" s="107">
        <v>43217</v>
      </c>
      <c r="F2340" s="108">
        <v>43237</v>
      </c>
      <c r="G2340" s="109">
        <v>1750</v>
      </c>
      <c r="H2340" s="109">
        <v>1.26</v>
      </c>
      <c r="I2340" s="109">
        <v>0</v>
      </c>
      <c r="J2340" s="109">
        <f t="shared" si="36"/>
        <v>1751.26</v>
      </c>
    </row>
    <row r="2341" spans="1:10" s="102" customFormat="1" ht="18" customHeight="1" x14ac:dyDescent="0.2">
      <c r="A2341" s="106" t="s">
        <v>31</v>
      </c>
      <c r="B2341" s="106" t="s">
        <v>13</v>
      </c>
      <c r="C2341" s="107">
        <v>21032</v>
      </c>
      <c r="D2341" s="107">
        <v>43360</v>
      </c>
      <c r="E2341" s="107">
        <v>43362</v>
      </c>
      <c r="F2341" s="108">
        <v>43425</v>
      </c>
      <c r="G2341" s="109">
        <v>61000</v>
      </c>
      <c r="H2341" s="109">
        <v>108.64</v>
      </c>
      <c r="I2341" s="109">
        <v>0</v>
      </c>
      <c r="J2341" s="109">
        <f t="shared" si="36"/>
        <v>61108.639999999999</v>
      </c>
    </row>
    <row r="2342" spans="1:10" s="102" customFormat="1" ht="18" customHeight="1" x14ac:dyDescent="0.2">
      <c r="A2342" s="106" t="s">
        <v>36</v>
      </c>
      <c r="B2342" s="106" t="s">
        <v>13</v>
      </c>
      <c r="C2342" s="107">
        <v>21032</v>
      </c>
      <c r="D2342" s="107">
        <v>43360</v>
      </c>
      <c r="E2342" s="107">
        <v>43362</v>
      </c>
      <c r="F2342" s="108">
        <v>43487</v>
      </c>
      <c r="G2342" s="109">
        <v>61000</v>
      </c>
      <c r="H2342" s="109">
        <v>212.24</v>
      </c>
      <c r="I2342" s="109">
        <v>0</v>
      </c>
      <c r="J2342" s="109">
        <f t="shared" si="36"/>
        <v>61212.24</v>
      </c>
    </row>
    <row r="2343" spans="1:10" s="102" customFormat="1" ht="18" customHeight="1" x14ac:dyDescent="0.2">
      <c r="A2343" s="106" t="s">
        <v>43</v>
      </c>
      <c r="B2343" s="106" t="s">
        <v>13</v>
      </c>
      <c r="C2343" s="107">
        <v>18413</v>
      </c>
      <c r="D2343" s="107">
        <v>42988</v>
      </c>
      <c r="E2343" s="107">
        <v>43014</v>
      </c>
      <c r="F2343" s="108">
        <v>43031</v>
      </c>
      <c r="G2343" s="109">
        <v>11000</v>
      </c>
      <c r="H2343" s="109">
        <v>12.96</v>
      </c>
      <c r="I2343" s="109">
        <v>0</v>
      </c>
      <c r="J2343" s="109">
        <f t="shared" si="36"/>
        <v>11012.96</v>
      </c>
    </row>
    <row r="2344" spans="1:10" s="102" customFormat="1" ht="18" customHeight="1" x14ac:dyDescent="0.2">
      <c r="A2344" s="106" t="s">
        <v>43</v>
      </c>
      <c r="B2344" s="106" t="s">
        <v>17</v>
      </c>
      <c r="C2344" s="107">
        <v>9099</v>
      </c>
      <c r="D2344" s="107">
        <v>43431</v>
      </c>
      <c r="E2344" s="107">
        <v>43434</v>
      </c>
      <c r="F2344" s="108">
        <v>43600</v>
      </c>
      <c r="G2344" s="109">
        <v>7000</v>
      </c>
      <c r="H2344" s="109">
        <v>24.13</v>
      </c>
      <c r="I2344" s="109">
        <v>0</v>
      </c>
      <c r="J2344" s="109">
        <f t="shared" si="36"/>
        <v>7024.13</v>
      </c>
    </row>
    <row r="2345" spans="1:10" s="102" customFormat="1" ht="18" customHeight="1" x14ac:dyDescent="0.2">
      <c r="A2345" s="106" t="s">
        <v>43</v>
      </c>
      <c r="B2345" s="106" t="s">
        <v>13</v>
      </c>
      <c r="C2345" s="107">
        <v>9297</v>
      </c>
      <c r="D2345" s="107">
        <v>42268</v>
      </c>
      <c r="E2345" s="107">
        <v>42276</v>
      </c>
      <c r="F2345" s="108">
        <v>42290</v>
      </c>
      <c r="G2345" s="109">
        <v>7750</v>
      </c>
      <c r="H2345" s="109">
        <v>4.74</v>
      </c>
      <c r="I2345" s="109">
        <v>0</v>
      </c>
      <c r="J2345" s="109">
        <f t="shared" si="36"/>
        <v>7754.74</v>
      </c>
    </row>
    <row r="2346" spans="1:10" s="102" customFormat="1" ht="18" customHeight="1" x14ac:dyDescent="0.2">
      <c r="A2346" s="106" t="s">
        <v>43</v>
      </c>
      <c r="B2346" s="106" t="s">
        <v>13</v>
      </c>
      <c r="C2346" s="107">
        <v>12213</v>
      </c>
      <c r="D2346" s="107">
        <v>42737</v>
      </c>
      <c r="E2346" s="107">
        <v>42745</v>
      </c>
      <c r="F2346" s="108">
        <v>42755</v>
      </c>
      <c r="G2346" s="109">
        <v>8250</v>
      </c>
      <c r="H2346" s="109">
        <v>4.07</v>
      </c>
      <c r="I2346" s="109">
        <v>0</v>
      </c>
      <c r="J2346" s="109">
        <f t="shared" si="36"/>
        <v>8254.07</v>
      </c>
    </row>
    <row r="2347" spans="1:10" s="102" customFormat="1" ht="18" customHeight="1" x14ac:dyDescent="0.2">
      <c r="A2347" s="106" t="s">
        <v>43</v>
      </c>
      <c r="B2347" s="106" t="s">
        <v>13</v>
      </c>
      <c r="C2347" s="107">
        <v>12505</v>
      </c>
      <c r="D2347" s="107">
        <v>42575</v>
      </c>
      <c r="E2347" s="107">
        <v>42598</v>
      </c>
      <c r="F2347" s="108">
        <v>42720</v>
      </c>
      <c r="G2347" s="109">
        <v>6750</v>
      </c>
      <c r="H2347" s="109">
        <v>26.14</v>
      </c>
      <c r="I2347" s="109">
        <v>0</v>
      </c>
      <c r="J2347" s="109">
        <f t="shared" si="36"/>
        <v>6776.14</v>
      </c>
    </row>
    <row r="2348" spans="1:10" s="102" customFormat="1" ht="18" customHeight="1" x14ac:dyDescent="0.2">
      <c r="A2348" s="106" t="s">
        <v>43</v>
      </c>
      <c r="B2348" s="106" t="s">
        <v>17</v>
      </c>
      <c r="C2348" s="107">
        <v>15017</v>
      </c>
      <c r="D2348" s="107">
        <v>42256</v>
      </c>
      <c r="E2348" s="107">
        <v>42262</v>
      </c>
      <c r="F2348" s="108">
        <v>42283</v>
      </c>
      <c r="G2348" s="109">
        <v>29000</v>
      </c>
      <c r="H2348" s="109">
        <v>21.76</v>
      </c>
      <c r="I2348" s="109">
        <v>0</v>
      </c>
      <c r="J2348" s="109">
        <f t="shared" si="36"/>
        <v>29021.759999999998</v>
      </c>
    </row>
    <row r="2349" spans="1:10" s="102" customFormat="1" ht="18" customHeight="1" x14ac:dyDescent="0.2">
      <c r="A2349" s="106" t="s">
        <v>43</v>
      </c>
      <c r="B2349" s="106" t="s">
        <v>17</v>
      </c>
      <c r="C2349" s="107">
        <v>11369</v>
      </c>
      <c r="D2349" s="107">
        <v>42073</v>
      </c>
      <c r="E2349" s="107">
        <v>42108</v>
      </c>
      <c r="F2349" s="108">
        <v>42118</v>
      </c>
      <c r="G2349" s="109">
        <v>3250</v>
      </c>
      <c r="H2349" s="109">
        <v>4.0599999999999996</v>
      </c>
      <c r="I2349" s="109">
        <v>0</v>
      </c>
      <c r="J2349" s="109">
        <f t="shared" si="36"/>
        <v>3254.06</v>
      </c>
    </row>
    <row r="2350" spans="1:10" s="102" customFormat="1" ht="18" customHeight="1" x14ac:dyDescent="0.2">
      <c r="A2350" s="106" t="s">
        <v>43</v>
      </c>
      <c r="B2350" s="106" t="s">
        <v>13</v>
      </c>
      <c r="C2350" s="107">
        <v>13176</v>
      </c>
      <c r="D2350" s="107">
        <v>42502</v>
      </c>
      <c r="E2350" s="107">
        <v>42516</v>
      </c>
      <c r="F2350" s="108">
        <v>42527</v>
      </c>
      <c r="G2350" s="109">
        <v>8750</v>
      </c>
      <c r="H2350" s="109">
        <v>5.99</v>
      </c>
      <c r="I2350" s="109">
        <v>0</v>
      </c>
      <c r="J2350" s="109">
        <f t="shared" si="36"/>
        <v>8755.99</v>
      </c>
    </row>
    <row r="2351" spans="1:10" s="102" customFormat="1" ht="18" customHeight="1" x14ac:dyDescent="0.2">
      <c r="A2351" s="106" t="s">
        <v>43</v>
      </c>
      <c r="B2351" s="106" t="s">
        <v>17</v>
      </c>
      <c r="C2351" s="107">
        <v>11300</v>
      </c>
      <c r="D2351" s="107">
        <v>43251</v>
      </c>
      <c r="E2351" s="107">
        <v>43263</v>
      </c>
      <c r="F2351" s="108">
        <v>43312</v>
      </c>
      <c r="G2351" s="109">
        <v>7750</v>
      </c>
      <c r="H2351" s="109">
        <v>11.4</v>
      </c>
      <c r="I2351" s="109">
        <v>0</v>
      </c>
      <c r="J2351" s="109">
        <f t="shared" si="36"/>
        <v>7761.4</v>
      </c>
    </row>
    <row r="2352" spans="1:10" s="102" customFormat="1" ht="18" customHeight="1" x14ac:dyDescent="0.2">
      <c r="A2352" s="106" t="s">
        <v>43</v>
      </c>
      <c r="B2352" s="106" t="s">
        <v>13</v>
      </c>
      <c r="C2352" s="107">
        <v>16501</v>
      </c>
      <c r="D2352" s="107">
        <v>42895</v>
      </c>
      <c r="E2352" s="107">
        <v>42914</v>
      </c>
      <c r="F2352" s="108">
        <v>42926</v>
      </c>
      <c r="G2352" s="109">
        <v>13750</v>
      </c>
      <c r="H2352" s="109">
        <v>11.68</v>
      </c>
      <c r="I2352" s="109">
        <v>0</v>
      </c>
      <c r="J2352" s="109">
        <f t="shared" si="36"/>
        <v>13761.68</v>
      </c>
    </row>
    <row r="2353" spans="1:10" s="102" customFormat="1" ht="18" customHeight="1" x14ac:dyDescent="0.2">
      <c r="A2353" s="106" t="s">
        <v>43</v>
      </c>
      <c r="B2353" s="106" t="s">
        <v>17</v>
      </c>
      <c r="C2353" s="107">
        <v>8787</v>
      </c>
      <c r="D2353" s="107">
        <v>42641</v>
      </c>
      <c r="E2353" s="107">
        <v>42647</v>
      </c>
      <c r="F2353" s="108">
        <v>42684</v>
      </c>
      <c r="G2353" s="109">
        <v>8750</v>
      </c>
      <c r="H2353" s="109">
        <v>25.77</v>
      </c>
      <c r="I2353" s="109">
        <v>0</v>
      </c>
      <c r="J2353" s="109">
        <f t="shared" si="36"/>
        <v>8775.77</v>
      </c>
    </row>
    <row r="2354" spans="1:10" s="102" customFormat="1" ht="18" customHeight="1" x14ac:dyDescent="0.2">
      <c r="A2354" s="106" t="s">
        <v>43</v>
      </c>
      <c r="B2354" s="106" t="s">
        <v>17</v>
      </c>
      <c r="C2354" s="107">
        <v>14115</v>
      </c>
      <c r="D2354" s="107">
        <v>42457</v>
      </c>
      <c r="E2354" s="107">
        <v>42501</v>
      </c>
      <c r="F2354" s="108">
        <v>42508</v>
      </c>
      <c r="G2354" s="109">
        <v>4750</v>
      </c>
      <c r="H2354" s="109">
        <v>6.64</v>
      </c>
      <c r="I2354" s="109">
        <v>0</v>
      </c>
      <c r="J2354" s="109">
        <f t="shared" si="36"/>
        <v>4756.6400000000003</v>
      </c>
    </row>
    <row r="2355" spans="1:10" s="102" customFormat="1" ht="18" customHeight="1" x14ac:dyDescent="0.2">
      <c r="A2355" s="106" t="s">
        <v>43</v>
      </c>
      <c r="B2355" s="106" t="s">
        <v>13</v>
      </c>
      <c r="C2355" s="107">
        <v>11136</v>
      </c>
      <c r="D2355" s="107">
        <v>42736</v>
      </c>
      <c r="E2355" s="107">
        <v>42740</v>
      </c>
      <c r="F2355" s="108">
        <v>42804</v>
      </c>
      <c r="G2355" s="109">
        <v>6250</v>
      </c>
      <c r="H2355" s="109">
        <v>11.64</v>
      </c>
      <c r="I2355" s="109">
        <v>0</v>
      </c>
      <c r="J2355" s="109">
        <f t="shared" si="36"/>
        <v>6261.64</v>
      </c>
    </row>
    <row r="2356" spans="1:10" s="102" customFormat="1" ht="18" customHeight="1" x14ac:dyDescent="0.2">
      <c r="A2356" s="106" t="s">
        <v>43</v>
      </c>
      <c r="B2356" s="106" t="s">
        <v>13</v>
      </c>
      <c r="C2356" s="107">
        <v>17336</v>
      </c>
      <c r="D2356" s="107">
        <v>41844</v>
      </c>
      <c r="E2356" s="107">
        <v>41863</v>
      </c>
      <c r="F2356" s="108">
        <v>41885</v>
      </c>
      <c r="G2356" s="109">
        <v>27500</v>
      </c>
      <c r="H2356" s="109">
        <v>31.32</v>
      </c>
      <c r="I2356" s="109">
        <v>0</v>
      </c>
      <c r="J2356" s="109">
        <f t="shared" si="36"/>
        <v>27531.32</v>
      </c>
    </row>
    <row r="2357" spans="1:10" s="102" customFormat="1" ht="18" customHeight="1" x14ac:dyDescent="0.2">
      <c r="A2357" s="106" t="s">
        <v>31</v>
      </c>
      <c r="B2357" s="106" t="s">
        <v>17</v>
      </c>
      <c r="C2357" s="107">
        <v>20804</v>
      </c>
      <c r="D2357" s="107">
        <v>42524</v>
      </c>
      <c r="E2357" s="107">
        <v>42537</v>
      </c>
      <c r="F2357" s="108">
        <v>42557</v>
      </c>
      <c r="G2357" s="109">
        <v>42000</v>
      </c>
      <c r="H2357" s="109">
        <v>37.97</v>
      </c>
      <c r="I2357" s="109">
        <v>0</v>
      </c>
      <c r="J2357" s="109">
        <f t="shared" si="36"/>
        <v>42037.97</v>
      </c>
    </row>
    <row r="2358" spans="1:10" s="102" customFormat="1" ht="18" customHeight="1" x14ac:dyDescent="0.2">
      <c r="A2358" s="106" t="s">
        <v>34</v>
      </c>
      <c r="B2358" s="106" t="s">
        <v>17</v>
      </c>
      <c r="C2358" s="107">
        <v>20804</v>
      </c>
      <c r="D2358" s="107">
        <v>42524</v>
      </c>
      <c r="E2358" s="107">
        <v>42537</v>
      </c>
      <c r="F2358" s="108">
        <v>42557</v>
      </c>
      <c r="G2358" s="109">
        <v>126000</v>
      </c>
      <c r="H2358" s="109">
        <v>113.92</v>
      </c>
      <c r="I2358" s="109">
        <v>0</v>
      </c>
      <c r="J2358" s="109">
        <f t="shared" si="36"/>
        <v>126113.92</v>
      </c>
    </row>
    <row r="2359" spans="1:10" s="102" customFormat="1" ht="18" customHeight="1" x14ac:dyDescent="0.2">
      <c r="A2359" s="106" t="s">
        <v>43</v>
      </c>
      <c r="B2359" s="106" t="s">
        <v>17</v>
      </c>
      <c r="C2359" s="107">
        <v>14710</v>
      </c>
      <c r="D2359" s="107">
        <v>43071</v>
      </c>
      <c r="E2359" s="107">
        <v>43074</v>
      </c>
      <c r="F2359" s="108">
        <v>43084</v>
      </c>
      <c r="G2359" s="109">
        <v>15250</v>
      </c>
      <c r="H2359" s="109">
        <v>5.43</v>
      </c>
      <c r="I2359" s="109">
        <v>0</v>
      </c>
      <c r="J2359" s="109">
        <f t="shared" si="36"/>
        <v>15255.43</v>
      </c>
    </row>
    <row r="2360" spans="1:10" s="102" customFormat="1" ht="18" customHeight="1" x14ac:dyDescent="0.2">
      <c r="A2360" s="106" t="s">
        <v>43</v>
      </c>
      <c r="B2360" s="106" t="s">
        <v>17</v>
      </c>
      <c r="C2360" s="107">
        <v>12282</v>
      </c>
      <c r="D2360" s="107">
        <v>43320</v>
      </c>
      <c r="E2360" s="107">
        <v>43322</v>
      </c>
      <c r="F2360" s="108">
        <v>43339</v>
      </c>
      <c r="G2360" s="109">
        <v>2250</v>
      </c>
      <c r="H2360" s="109">
        <v>1.17</v>
      </c>
      <c r="I2360" s="109">
        <v>0</v>
      </c>
      <c r="J2360" s="109">
        <f t="shared" si="36"/>
        <v>2251.17</v>
      </c>
    </row>
    <row r="2361" spans="1:10" s="102" customFormat="1" ht="18" customHeight="1" x14ac:dyDescent="0.2">
      <c r="A2361" s="106" t="s">
        <v>43</v>
      </c>
      <c r="B2361" s="106" t="s">
        <v>17</v>
      </c>
      <c r="C2361" s="107">
        <v>10934</v>
      </c>
      <c r="D2361" s="107">
        <v>41891</v>
      </c>
      <c r="E2361" s="107">
        <v>41904</v>
      </c>
      <c r="F2361" s="108">
        <v>41918</v>
      </c>
      <c r="G2361" s="109">
        <v>4000</v>
      </c>
      <c r="H2361" s="109">
        <v>3</v>
      </c>
      <c r="I2361" s="109">
        <v>0</v>
      </c>
      <c r="J2361" s="109">
        <f t="shared" si="36"/>
        <v>4003</v>
      </c>
    </row>
    <row r="2362" spans="1:10" s="102" customFormat="1" ht="18" customHeight="1" x14ac:dyDescent="0.2">
      <c r="A2362" s="106" t="s">
        <v>43</v>
      </c>
      <c r="B2362" s="106" t="s">
        <v>17</v>
      </c>
      <c r="C2362" s="107">
        <v>8643</v>
      </c>
      <c r="D2362" s="107">
        <v>42415</v>
      </c>
      <c r="E2362" s="107">
        <v>42417</v>
      </c>
      <c r="F2362" s="108">
        <v>42437</v>
      </c>
      <c r="G2362" s="109">
        <v>4750</v>
      </c>
      <c r="H2362" s="109">
        <v>2.9</v>
      </c>
      <c r="I2362" s="109">
        <v>0</v>
      </c>
      <c r="J2362" s="109">
        <f t="shared" si="36"/>
        <v>4752.8999999999996</v>
      </c>
    </row>
    <row r="2363" spans="1:10" s="102" customFormat="1" ht="18" customHeight="1" x14ac:dyDescent="0.2">
      <c r="A2363" s="106" t="s">
        <v>37</v>
      </c>
      <c r="B2363" s="106" t="s">
        <v>13</v>
      </c>
      <c r="C2363" s="107">
        <v>25840</v>
      </c>
      <c r="D2363" s="107">
        <v>42979</v>
      </c>
      <c r="E2363" s="107">
        <v>43012</v>
      </c>
      <c r="F2363" s="108">
        <v>43012</v>
      </c>
      <c r="G2363" s="109">
        <v>20000</v>
      </c>
      <c r="H2363" s="109">
        <v>18.079999999999998</v>
      </c>
      <c r="I2363" s="109">
        <v>0</v>
      </c>
      <c r="J2363" s="109">
        <f t="shared" si="36"/>
        <v>20018.080000000002</v>
      </c>
    </row>
    <row r="2364" spans="1:10" s="102" customFormat="1" ht="18" customHeight="1" x14ac:dyDescent="0.2">
      <c r="A2364" s="106" t="s">
        <v>43</v>
      </c>
      <c r="B2364" s="106" t="s">
        <v>13</v>
      </c>
      <c r="C2364" s="107">
        <v>18600</v>
      </c>
      <c r="D2364" s="107">
        <v>41935</v>
      </c>
      <c r="E2364" s="107">
        <v>41942</v>
      </c>
      <c r="F2364" s="108">
        <v>41962</v>
      </c>
      <c r="G2364" s="109">
        <v>41000</v>
      </c>
      <c r="H2364" s="109">
        <v>30.75</v>
      </c>
      <c r="I2364" s="109">
        <v>0</v>
      </c>
      <c r="J2364" s="109">
        <f t="shared" si="36"/>
        <v>41030.75</v>
      </c>
    </row>
    <row r="2365" spans="1:10" s="102" customFormat="1" ht="18" customHeight="1" x14ac:dyDescent="0.2">
      <c r="A2365" s="106" t="s">
        <v>35</v>
      </c>
      <c r="B2365" s="106" t="s">
        <v>13</v>
      </c>
      <c r="C2365" s="107">
        <v>18600</v>
      </c>
      <c r="D2365" s="107">
        <v>41935</v>
      </c>
      <c r="E2365" s="107">
        <v>41942</v>
      </c>
      <c r="F2365" s="108">
        <v>41962</v>
      </c>
      <c r="G2365" s="109">
        <v>21000</v>
      </c>
      <c r="H2365" s="109">
        <v>15.75</v>
      </c>
      <c r="I2365" s="109">
        <v>0</v>
      </c>
      <c r="J2365" s="109">
        <f t="shared" si="36"/>
        <v>21015.75</v>
      </c>
    </row>
    <row r="2366" spans="1:10" s="102" customFormat="1" ht="18" customHeight="1" x14ac:dyDescent="0.2">
      <c r="A2366" s="106" t="s">
        <v>43</v>
      </c>
      <c r="B2366" s="106" t="s">
        <v>13</v>
      </c>
      <c r="C2366" s="107">
        <v>15093</v>
      </c>
      <c r="D2366" s="107">
        <v>42902</v>
      </c>
      <c r="E2366" s="107">
        <v>42907</v>
      </c>
      <c r="F2366" s="108">
        <v>42916</v>
      </c>
      <c r="G2366" s="109">
        <v>5000</v>
      </c>
      <c r="H2366" s="109">
        <v>1.92</v>
      </c>
      <c r="I2366" s="109">
        <v>0</v>
      </c>
      <c r="J2366" s="109">
        <f t="shared" si="36"/>
        <v>5001.92</v>
      </c>
    </row>
    <row r="2367" spans="1:10" s="102" customFormat="1" ht="18" customHeight="1" x14ac:dyDescent="0.2">
      <c r="A2367" s="106" t="s">
        <v>43</v>
      </c>
      <c r="B2367" s="106" t="s">
        <v>13</v>
      </c>
      <c r="C2367" s="107">
        <v>11178</v>
      </c>
      <c r="D2367" s="107">
        <v>43314</v>
      </c>
      <c r="E2367" s="107">
        <v>43328</v>
      </c>
      <c r="F2367" s="108">
        <v>43334</v>
      </c>
      <c r="G2367" s="109">
        <v>8500</v>
      </c>
      <c r="H2367" s="109">
        <v>4.66</v>
      </c>
      <c r="I2367" s="109">
        <v>0</v>
      </c>
      <c r="J2367" s="109">
        <f t="shared" si="36"/>
        <v>8504.66</v>
      </c>
    </row>
    <row r="2368" spans="1:10" s="102" customFormat="1" ht="18" customHeight="1" x14ac:dyDescent="0.2">
      <c r="A2368" s="106" t="s">
        <v>43</v>
      </c>
      <c r="B2368" s="106" t="s">
        <v>13</v>
      </c>
      <c r="C2368" s="107">
        <v>9144</v>
      </c>
      <c r="D2368" s="107">
        <v>41699</v>
      </c>
      <c r="E2368" s="107">
        <v>41715</v>
      </c>
      <c r="F2368" s="108">
        <v>41743</v>
      </c>
      <c r="G2368" s="109">
        <v>4000</v>
      </c>
      <c r="H2368" s="109">
        <v>4.88</v>
      </c>
      <c r="I2368" s="109">
        <v>0</v>
      </c>
      <c r="J2368" s="109">
        <f t="shared" si="36"/>
        <v>4004.88</v>
      </c>
    </row>
    <row r="2369" spans="1:10" s="102" customFormat="1" ht="18" customHeight="1" x14ac:dyDescent="0.2">
      <c r="A2369" s="106" t="s">
        <v>43</v>
      </c>
      <c r="B2369" s="106" t="s">
        <v>13</v>
      </c>
      <c r="C2369" s="107">
        <v>9148</v>
      </c>
      <c r="D2369" s="107">
        <v>43218</v>
      </c>
      <c r="E2369" s="107">
        <v>43229</v>
      </c>
      <c r="F2369" s="108">
        <v>43244</v>
      </c>
      <c r="G2369" s="109">
        <v>6250</v>
      </c>
      <c r="H2369" s="109">
        <v>4.45</v>
      </c>
      <c r="I2369" s="109">
        <v>0</v>
      </c>
      <c r="J2369" s="109">
        <f t="shared" si="36"/>
        <v>6254.45</v>
      </c>
    </row>
    <row r="2370" spans="1:10" s="102" customFormat="1" ht="18" customHeight="1" x14ac:dyDescent="0.2">
      <c r="A2370" s="106" t="s">
        <v>43</v>
      </c>
      <c r="B2370" s="106" t="s">
        <v>17</v>
      </c>
      <c r="C2370" s="107">
        <v>17596</v>
      </c>
      <c r="D2370" s="107">
        <v>43168</v>
      </c>
      <c r="E2370" s="107">
        <v>43173</v>
      </c>
      <c r="F2370" s="108">
        <v>43200</v>
      </c>
      <c r="G2370" s="109">
        <v>5500</v>
      </c>
      <c r="H2370" s="109">
        <v>4.29</v>
      </c>
      <c r="I2370" s="109">
        <v>0</v>
      </c>
      <c r="J2370" s="109">
        <f t="shared" si="36"/>
        <v>5504.29</v>
      </c>
    </row>
    <row r="2371" spans="1:10" s="102" customFormat="1" ht="18" customHeight="1" x14ac:dyDescent="0.2">
      <c r="A2371" s="106" t="s">
        <v>43</v>
      </c>
      <c r="B2371" s="106" t="s">
        <v>13</v>
      </c>
      <c r="C2371" s="107">
        <v>16861</v>
      </c>
      <c r="D2371" s="107">
        <v>42599</v>
      </c>
      <c r="E2371" s="107">
        <v>42613</v>
      </c>
      <c r="F2371" s="108">
        <v>42626</v>
      </c>
      <c r="G2371" s="109">
        <v>13250</v>
      </c>
      <c r="H2371" s="109">
        <v>9.8000000000000007</v>
      </c>
      <c r="I2371" s="109">
        <v>0</v>
      </c>
      <c r="J2371" s="109">
        <f t="shared" si="36"/>
        <v>13259.8</v>
      </c>
    </row>
    <row r="2372" spans="1:10" s="102" customFormat="1" ht="18" customHeight="1" x14ac:dyDescent="0.2">
      <c r="A2372" s="106" t="s">
        <v>43</v>
      </c>
      <c r="B2372" s="106" t="s">
        <v>13</v>
      </c>
      <c r="C2372" s="107">
        <v>10908</v>
      </c>
      <c r="D2372" s="107">
        <v>43103</v>
      </c>
      <c r="E2372" s="107">
        <v>43119</v>
      </c>
      <c r="F2372" s="108">
        <v>43137</v>
      </c>
      <c r="G2372" s="109">
        <v>7750</v>
      </c>
      <c r="H2372" s="109">
        <v>6.69</v>
      </c>
      <c r="I2372" s="109">
        <v>0</v>
      </c>
      <c r="J2372" s="109">
        <f t="shared" si="36"/>
        <v>7756.69</v>
      </c>
    </row>
    <row r="2373" spans="1:10" s="102" customFormat="1" ht="18" customHeight="1" x14ac:dyDescent="0.2">
      <c r="A2373" s="106" t="s">
        <v>43</v>
      </c>
      <c r="B2373" s="106" t="s">
        <v>13</v>
      </c>
      <c r="C2373" s="107">
        <v>8687</v>
      </c>
      <c r="D2373" s="107">
        <v>43141</v>
      </c>
      <c r="E2373" s="107">
        <v>43147</v>
      </c>
      <c r="F2373" s="108">
        <v>43179</v>
      </c>
      <c r="G2373" s="109">
        <v>7250</v>
      </c>
      <c r="H2373" s="109">
        <v>7.55</v>
      </c>
      <c r="I2373" s="109">
        <v>0</v>
      </c>
      <c r="J2373" s="109">
        <f t="shared" si="36"/>
        <v>7257.55</v>
      </c>
    </row>
    <row r="2374" spans="1:10" s="102" customFormat="1" ht="18" customHeight="1" x14ac:dyDescent="0.2">
      <c r="A2374" s="106" t="s">
        <v>43</v>
      </c>
      <c r="B2374" s="106" t="s">
        <v>13</v>
      </c>
      <c r="C2374" s="107">
        <v>15083</v>
      </c>
      <c r="D2374" s="107">
        <v>43268</v>
      </c>
      <c r="E2374" s="107">
        <v>43270</v>
      </c>
      <c r="F2374" s="108">
        <v>43279</v>
      </c>
      <c r="G2374" s="109">
        <v>7750</v>
      </c>
      <c r="H2374" s="109">
        <v>2.34</v>
      </c>
      <c r="I2374" s="109">
        <v>0</v>
      </c>
      <c r="J2374" s="109">
        <f t="shared" ref="J2374:J2437" si="37">+G2374+H2374+I2374</f>
        <v>7752.34</v>
      </c>
    </row>
    <row r="2375" spans="1:10" s="102" customFormat="1" ht="18" customHeight="1" x14ac:dyDescent="0.2">
      <c r="A2375" s="106" t="s">
        <v>43</v>
      </c>
      <c r="B2375" s="106" t="s">
        <v>13</v>
      </c>
      <c r="C2375" s="107">
        <v>11507</v>
      </c>
      <c r="D2375" s="107">
        <v>42503</v>
      </c>
      <c r="E2375" s="107">
        <v>42514</v>
      </c>
      <c r="F2375" s="108">
        <v>42530</v>
      </c>
      <c r="G2375" s="109">
        <v>23000</v>
      </c>
      <c r="H2375" s="109">
        <v>17.010000000000002</v>
      </c>
      <c r="I2375" s="109">
        <v>0</v>
      </c>
      <c r="J2375" s="109">
        <f t="shared" si="37"/>
        <v>23017.01</v>
      </c>
    </row>
    <row r="2376" spans="1:10" s="102" customFormat="1" ht="18" customHeight="1" x14ac:dyDescent="0.2">
      <c r="A2376" s="106" t="s">
        <v>43</v>
      </c>
      <c r="B2376" s="106" t="s">
        <v>13</v>
      </c>
      <c r="C2376" s="107">
        <v>9166</v>
      </c>
      <c r="D2376" s="107">
        <v>42303</v>
      </c>
      <c r="E2376" s="107">
        <v>42305</v>
      </c>
      <c r="F2376" s="108">
        <v>42359</v>
      </c>
      <c r="G2376" s="109">
        <v>6250</v>
      </c>
      <c r="H2376" s="109">
        <v>9.7200000000000006</v>
      </c>
      <c r="I2376" s="109">
        <v>0</v>
      </c>
      <c r="J2376" s="109">
        <f t="shared" si="37"/>
        <v>6259.72</v>
      </c>
    </row>
    <row r="2377" spans="1:10" s="102" customFormat="1" ht="18" customHeight="1" x14ac:dyDescent="0.2">
      <c r="A2377" s="106" t="s">
        <v>31</v>
      </c>
      <c r="B2377" s="106" t="s">
        <v>13</v>
      </c>
      <c r="C2377" s="107">
        <v>15657</v>
      </c>
      <c r="D2377" s="107">
        <v>41721</v>
      </c>
      <c r="E2377" s="107">
        <v>41724</v>
      </c>
      <c r="F2377" s="108">
        <v>41739</v>
      </c>
      <c r="G2377" s="109">
        <v>8750</v>
      </c>
      <c r="H2377" s="109">
        <v>4.38</v>
      </c>
      <c r="I2377" s="109">
        <v>0</v>
      </c>
      <c r="J2377" s="109">
        <f t="shared" si="37"/>
        <v>8754.3799999999992</v>
      </c>
    </row>
    <row r="2378" spans="1:10" s="102" customFormat="1" ht="18" customHeight="1" x14ac:dyDescent="0.2">
      <c r="A2378" s="106" t="s">
        <v>43</v>
      </c>
      <c r="B2378" s="106" t="s">
        <v>17</v>
      </c>
      <c r="C2378" s="107">
        <v>12930</v>
      </c>
      <c r="D2378" s="107">
        <v>42880</v>
      </c>
      <c r="E2378" s="107">
        <v>42887</v>
      </c>
      <c r="F2378" s="108">
        <v>42908</v>
      </c>
      <c r="G2378" s="109">
        <v>4250</v>
      </c>
      <c r="H2378" s="109">
        <v>3.28</v>
      </c>
      <c r="I2378" s="109">
        <v>0</v>
      </c>
      <c r="J2378" s="109">
        <f t="shared" si="37"/>
        <v>4253.28</v>
      </c>
    </row>
    <row r="2379" spans="1:10" s="102" customFormat="1" ht="18" customHeight="1" x14ac:dyDescent="0.2">
      <c r="A2379" s="106" t="s">
        <v>43</v>
      </c>
      <c r="B2379" s="106" t="s">
        <v>17</v>
      </c>
      <c r="C2379" s="107">
        <v>10414</v>
      </c>
      <c r="D2379" s="107">
        <v>42220</v>
      </c>
      <c r="E2379" s="107">
        <v>42223</v>
      </c>
      <c r="F2379" s="108">
        <v>42257</v>
      </c>
      <c r="G2379" s="109">
        <v>3750</v>
      </c>
      <c r="H2379" s="109">
        <v>3.13</v>
      </c>
      <c r="I2379" s="109">
        <v>0</v>
      </c>
      <c r="J2379" s="109">
        <f t="shared" si="37"/>
        <v>3753.13</v>
      </c>
    </row>
    <row r="2380" spans="1:10" s="102" customFormat="1" ht="18" customHeight="1" x14ac:dyDescent="0.2">
      <c r="A2380" s="106" t="s">
        <v>43</v>
      </c>
      <c r="B2380" s="106" t="s">
        <v>17</v>
      </c>
      <c r="C2380" s="107">
        <v>10673</v>
      </c>
      <c r="D2380" s="107">
        <v>42037</v>
      </c>
      <c r="E2380" s="107">
        <v>42080</v>
      </c>
      <c r="F2380" s="108">
        <v>42142</v>
      </c>
      <c r="G2380" s="109">
        <v>8500</v>
      </c>
      <c r="H2380" s="109">
        <v>24.8</v>
      </c>
      <c r="I2380" s="109">
        <v>0</v>
      </c>
      <c r="J2380" s="109">
        <f t="shared" si="37"/>
        <v>8524.7999999999993</v>
      </c>
    </row>
    <row r="2381" spans="1:10" s="102" customFormat="1" ht="18" customHeight="1" x14ac:dyDescent="0.2">
      <c r="A2381" s="106" t="s">
        <v>43</v>
      </c>
      <c r="B2381" s="106" t="s">
        <v>13</v>
      </c>
      <c r="C2381" s="107">
        <v>14455</v>
      </c>
      <c r="D2381" s="107">
        <v>42675</v>
      </c>
      <c r="E2381" s="107">
        <v>42688</v>
      </c>
      <c r="F2381" s="108">
        <v>42780</v>
      </c>
      <c r="G2381" s="109">
        <v>12750</v>
      </c>
      <c r="H2381" s="109">
        <v>36.68</v>
      </c>
      <c r="I2381" s="109">
        <v>0</v>
      </c>
      <c r="J2381" s="109">
        <f t="shared" si="37"/>
        <v>12786.68</v>
      </c>
    </row>
    <row r="2382" spans="1:10" s="102" customFormat="1" ht="18" customHeight="1" x14ac:dyDescent="0.2">
      <c r="A2382" s="106" t="s">
        <v>43</v>
      </c>
      <c r="B2382" s="106" t="s">
        <v>13</v>
      </c>
      <c r="C2382" s="107">
        <v>16934</v>
      </c>
      <c r="D2382" s="107">
        <v>42341</v>
      </c>
      <c r="E2382" s="107">
        <v>42347</v>
      </c>
      <c r="F2382" s="108">
        <v>42359</v>
      </c>
      <c r="G2382" s="109">
        <v>14500</v>
      </c>
      <c r="H2382" s="109">
        <v>7.25</v>
      </c>
      <c r="I2382" s="109">
        <v>0</v>
      </c>
      <c r="J2382" s="109">
        <f t="shared" si="37"/>
        <v>14507.25</v>
      </c>
    </row>
    <row r="2383" spans="1:10" s="102" customFormat="1" ht="18" customHeight="1" x14ac:dyDescent="0.2">
      <c r="A2383" s="106" t="s">
        <v>43</v>
      </c>
      <c r="B2383" s="106" t="s">
        <v>17</v>
      </c>
      <c r="C2383" s="107">
        <v>12698</v>
      </c>
      <c r="D2383" s="107">
        <v>43414</v>
      </c>
      <c r="E2383" s="107">
        <v>43432</v>
      </c>
      <c r="F2383" s="108">
        <v>43482</v>
      </c>
      <c r="G2383" s="109">
        <v>11250</v>
      </c>
      <c r="H2383" s="109">
        <v>20.96</v>
      </c>
      <c r="I2383" s="109">
        <v>0</v>
      </c>
      <c r="J2383" s="109">
        <f t="shared" si="37"/>
        <v>11270.96</v>
      </c>
    </row>
    <row r="2384" spans="1:10" s="102" customFormat="1" ht="18" customHeight="1" x14ac:dyDescent="0.2">
      <c r="A2384" s="106" t="s">
        <v>43</v>
      </c>
      <c r="B2384" s="106" t="s">
        <v>13</v>
      </c>
      <c r="C2384" s="107">
        <v>9086</v>
      </c>
      <c r="D2384" s="107">
        <v>42207</v>
      </c>
      <c r="E2384" s="107">
        <v>42212</v>
      </c>
      <c r="F2384" s="108">
        <v>42227</v>
      </c>
      <c r="G2384" s="109">
        <v>6250</v>
      </c>
      <c r="H2384" s="109">
        <v>3.47</v>
      </c>
      <c r="I2384" s="109">
        <v>0</v>
      </c>
      <c r="J2384" s="109">
        <f t="shared" si="37"/>
        <v>6253.47</v>
      </c>
    </row>
    <row r="2385" spans="1:10" s="102" customFormat="1" ht="18" customHeight="1" x14ac:dyDescent="0.2">
      <c r="A2385" s="106" t="s">
        <v>43</v>
      </c>
      <c r="B2385" s="106" t="s">
        <v>17</v>
      </c>
      <c r="C2385" s="107">
        <v>15225</v>
      </c>
      <c r="D2385" s="107">
        <v>42011</v>
      </c>
      <c r="E2385" s="107">
        <v>42016</v>
      </c>
      <c r="F2385" s="108">
        <v>42025</v>
      </c>
      <c r="G2385" s="109">
        <v>8000</v>
      </c>
      <c r="H2385" s="109">
        <v>3.11</v>
      </c>
      <c r="I2385" s="109">
        <v>0</v>
      </c>
      <c r="J2385" s="109">
        <f t="shared" si="37"/>
        <v>8003.11</v>
      </c>
    </row>
    <row r="2386" spans="1:10" s="102" customFormat="1" ht="18" customHeight="1" x14ac:dyDescent="0.2">
      <c r="A2386" s="106" t="s">
        <v>31</v>
      </c>
      <c r="B2386" s="106" t="s">
        <v>13</v>
      </c>
      <c r="C2386" s="107">
        <v>19324</v>
      </c>
      <c r="D2386" s="107">
        <v>42015</v>
      </c>
      <c r="E2386" s="107">
        <v>42020</v>
      </c>
      <c r="F2386" s="108">
        <v>42044</v>
      </c>
      <c r="G2386" s="109">
        <v>49000</v>
      </c>
      <c r="H2386" s="109">
        <v>39.47</v>
      </c>
      <c r="I2386" s="109">
        <v>0</v>
      </c>
      <c r="J2386" s="109">
        <f t="shared" si="37"/>
        <v>49039.47</v>
      </c>
    </row>
    <row r="2387" spans="1:10" s="102" customFormat="1" ht="18" customHeight="1" x14ac:dyDescent="0.2">
      <c r="A2387" s="106" t="s">
        <v>33</v>
      </c>
      <c r="B2387" s="106" t="s">
        <v>13</v>
      </c>
      <c r="C2387" s="107">
        <v>19324</v>
      </c>
      <c r="D2387" s="107">
        <v>42015</v>
      </c>
      <c r="E2387" s="107">
        <v>42020</v>
      </c>
      <c r="F2387" s="108">
        <v>42044</v>
      </c>
      <c r="G2387" s="109">
        <v>49000</v>
      </c>
      <c r="H2387" s="109">
        <v>39.47</v>
      </c>
      <c r="I2387" s="109">
        <v>0</v>
      </c>
      <c r="J2387" s="109">
        <f t="shared" si="37"/>
        <v>49039.47</v>
      </c>
    </row>
    <row r="2388" spans="1:10" s="102" customFormat="1" ht="18" customHeight="1" x14ac:dyDescent="0.2">
      <c r="A2388" s="106" t="s">
        <v>43</v>
      </c>
      <c r="B2388" s="106" t="s">
        <v>13</v>
      </c>
      <c r="C2388" s="107">
        <v>12599</v>
      </c>
      <c r="D2388" s="107">
        <v>41910</v>
      </c>
      <c r="E2388" s="107">
        <v>41921</v>
      </c>
      <c r="F2388" s="108">
        <v>41935</v>
      </c>
      <c r="G2388" s="109">
        <v>8250</v>
      </c>
      <c r="H2388" s="109">
        <v>5.73</v>
      </c>
      <c r="I2388" s="109">
        <v>0</v>
      </c>
      <c r="J2388" s="109">
        <f t="shared" si="37"/>
        <v>8255.73</v>
      </c>
    </row>
    <row r="2389" spans="1:10" s="102" customFormat="1" ht="18" customHeight="1" x14ac:dyDescent="0.2">
      <c r="A2389" s="106" t="s">
        <v>43</v>
      </c>
      <c r="B2389" s="106" t="s">
        <v>17</v>
      </c>
      <c r="C2389" s="107">
        <v>14642</v>
      </c>
      <c r="D2389" s="107">
        <v>41724</v>
      </c>
      <c r="E2389" s="107">
        <v>41745</v>
      </c>
      <c r="F2389" s="108">
        <v>41754</v>
      </c>
      <c r="G2389" s="109">
        <v>6250</v>
      </c>
      <c r="H2389" s="109">
        <v>5.2</v>
      </c>
      <c r="I2389" s="109">
        <v>0</v>
      </c>
      <c r="J2389" s="109">
        <f t="shared" si="37"/>
        <v>6255.2</v>
      </c>
    </row>
    <row r="2390" spans="1:10" s="102" customFormat="1" ht="18" customHeight="1" x14ac:dyDescent="0.2">
      <c r="A2390" s="106" t="s">
        <v>40</v>
      </c>
      <c r="B2390" s="106" t="s">
        <v>13</v>
      </c>
      <c r="C2390" s="107">
        <v>35950</v>
      </c>
      <c r="D2390" s="107">
        <v>43260</v>
      </c>
      <c r="E2390" s="107">
        <v>43278</v>
      </c>
      <c r="F2390" s="108">
        <v>43278</v>
      </c>
      <c r="G2390" s="109">
        <v>5000</v>
      </c>
      <c r="H2390" s="109">
        <v>2.4700000000000002</v>
      </c>
      <c r="I2390" s="109">
        <v>0</v>
      </c>
      <c r="J2390" s="109">
        <f t="shared" si="37"/>
        <v>5002.47</v>
      </c>
    </row>
    <row r="2391" spans="1:10" s="102" customFormat="1" ht="18" customHeight="1" x14ac:dyDescent="0.2">
      <c r="A2391" s="106" t="s">
        <v>43</v>
      </c>
      <c r="B2391" s="106" t="s">
        <v>17</v>
      </c>
      <c r="C2391" s="107">
        <v>15036</v>
      </c>
      <c r="D2391" s="107">
        <v>43057</v>
      </c>
      <c r="E2391" s="107">
        <v>43060</v>
      </c>
      <c r="F2391" s="108">
        <v>43075</v>
      </c>
      <c r="G2391" s="109">
        <v>3250</v>
      </c>
      <c r="H2391" s="109">
        <v>1.6</v>
      </c>
      <c r="I2391" s="109">
        <v>0</v>
      </c>
      <c r="J2391" s="109">
        <f t="shared" si="37"/>
        <v>3251.6</v>
      </c>
    </row>
    <row r="2392" spans="1:10" s="102" customFormat="1" ht="18" customHeight="1" x14ac:dyDescent="0.2">
      <c r="A2392" s="106" t="s">
        <v>43</v>
      </c>
      <c r="B2392" s="106" t="s">
        <v>13</v>
      </c>
      <c r="C2392" s="107">
        <v>9299</v>
      </c>
      <c r="D2392" s="107">
        <v>42300</v>
      </c>
      <c r="E2392" s="107">
        <v>42326</v>
      </c>
      <c r="F2392" s="108">
        <v>42341</v>
      </c>
      <c r="G2392" s="109">
        <v>7750</v>
      </c>
      <c r="H2392" s="109">
        <v>8.83</v>
      </c>
      <c r="I2392" s="109">
        <v>0</v>
      </c>
      <c r="J2392" s="109">
        <f t="shared" si="37"/>
        <v>7758.83</v>
      </c>
    </row>
    <row r="2393" spans="1:10" s="102" customFormat="1" ht="18" customHeight="1" x14ac:dyDescent="0.2">
      <c r="A2393" s="106" t="s">
        <v>31</v>
      </c>
      <c r="B2393" s="106" t="s">
        <v>13</v>
      </c>
      <c r="C2393" s="107">
        <v>22582</v>
      </c>
      <c r="D2393" s="107">
        <v>42119</v>
      </c>
      <c r="E2393" s="107">
        <v>42144</v>
      </c>
      <c r="F2393" s="108">
        <v>42166</v>
      </c>
      <c r="G2393" s="109">
        <v>51000</v>
      </c>
      <c r="H2393" s="109">
        <v>66.59</v>
      </c>
      <c r="I2393" s="109">
        <v>0</v>
      </c>
      <c r="J2393" s="109">
        <f t="shared" si="37"/>
        <v>51066.59</v>
      </c>
    </row>
    <row r="2394" spans="1:10" s="102" customFormat="1" ht="18" customHeight="1" x14ac:dyDescent="0.2">
      <c r="A2394" s="106" t="s">
        <v>43</v>
      </c>
      <c r="B2394" s="106" t="s">
        <v>13</v>
      </c>
      <c r="C2394" s="107">
        <v>13680</v>
      </c>
      <c r="D2394" s="107">
        <v>42670</v>
      </c>
      <c r="E2394" s="107">
        <v>42676</v>
      </c>
      <c r="F2394" s="108">
        <v>42739</v>
      </c>
      <c r="G2394" s="109">
        <v>9000</v>
      </c>
      <c r="H2394" s="109">
        <v>17.010000000000002</v>
      </c>
      <c r="I2394" s="109">
        <v>0</v>
      </c>
      <c r="J2394" s="109">
        <f t="shared" si="37"/>
        <v>9017.01</v>
      </c>
    </row>
    <row r="2395" spans="1:10" s="102" customFormat="1" ht="18" customHeight="1" x14ac:dyDescent="0.2">
      <c r="A2395" s="106" t="s">
        <v>43</v>
      </c>
      <c r="B2395" s="106" t="s">
        <v>13</v>
      </c>
      <c r="C2395" s="107">
        <v>9120</v>
      </c>
      <c r="D2395" s="107">
        <v>42169</v>
      </c>
      <c r="E2395" s="107">
        <v>42173</v>
      </c>
      <c r="F2395" s="108">
        <v>42201</v>
      </c>
      <c r="G2395" s="109">
        <v>7000</v>
      </c>
      <c r="H2395" s="109">
        <v>6.22</v>
      </c>
      <c r="I2395" s="109">
        <v>0</v>
      </c>
      <c r="J2395" s="109">
        <f t="shared" si="37"/>
        <v>7006.22</v>
      </c>
    </row>
    <row r="2396" spans="1:10" s="102" customFormat="1" ht="18" customHeight="1" x14ac:dyDescent="0.2">
      <c r="A2396" s="106" t="s">
        <v>43</v>
      </c>
      <c r="B2396" s="106" t="s">
        <v>17</v>
      </c>
      <c r="C2396" s="107">
        <v>10101</v>
      </c>
      <c r="D2396" s="107">
        <v>43173</v>
      </c>
      <c r="E2396" s="107">
        <v>43175</v>
      </c>
      <c r="F2396" s="108">
        <v>43214</v>
      </c>
      <c r="G2396" s="109">
        <v>4000</v>
      </c>
      <c r="H2396" s="109">
        <v>4.49</v>
      </c>
      <c r="I2396" s="109">
        <v>0</v>
      </c>
      <c r="J2396" s="109">
        <f t="shared" si="37"/>
        <v>4004.49</v>
      </c>
    </row>
    <row r="2397" spans="1:10" s="102" customFormat="1" ht="18" customHeight="1" x14ac:dyDescent="0.2">
      <c r="A2397" s="106" t="s">
        <v>43</v>
      </c>
      <c r="B2397" s="106" t="s">
        <v>17</v>
      </c>
      <c r="C2397" s="107">
        <v>6131</v>
      </c>
      <c r="D2397" s="107">
        <v>43084</v>
      </c>
      <c r="E2397" s="107">
        <v>43111</v>
      </c>
      <c r="F2397" s="108">
        <v>43144</v>
      </c>
      <c r="G2397" s="109">
        <v>4000</v>
      </c>
      <c r="H2397" s="109">
        <v>5.54</v>
      </c>
      <c r="I2397" s="109">
        <v>0</v>
      </c>
      <c r="J2397" s="109">
        <f t="shared" si="37"/>
        <v>4005.54</v>
      </c>
    </row>
    <row r="2398" spans="1:10" s="102" customFormat="1" ht="18" customHeight="1" x14ac:dyDescent="0.2">
      <c r="A2398" s="106" t="s">
        <v>43</v>
      </c>
      <c r="B2398" s="106" t="s">
        <v>17</v>
      </c>
      <c r="C2398" s="107">
        <v>15637</v>
      </c>
      <c r="D2398" s="107">
        <v>42105</v>
      </c>
      <c r="E2398" s="107">
        <v>42109</v>
      </c>
      <c r="F2398" s="108">
        <v>42163</v>
      </c>
      <c r="G2398" s="109">
        <v>8000</v>
      </c>
      <c r="H2398" s="109">
        <v>77.34</v>
      </c>
      <c r="I2398" s="109">
        <v>0</v>
      </c>
      <c r="J2398" s="109">
        <f t="shared" si="37"/>
        <v>8077.34</v>
      </c>
    </row>
    <row r="2399" spans="1:10" s="102" customFormat="1" ht="18" customHeight="1" x14ac:dyDescent="0.2">
      <c r="A2399" s="106" t="s">
        <v>43</v>
      </c>
      <c r="B2399" s="106" t="s">
        <v>17</v>
      </c>
      <c r="C2399" s="107">
        <v>8472</v>
      </c>
      <c r="D2399" s="107">
        <v>41990</v>
      </c>
      <c r="E2399" s="107">
        <v>42010</v>
      </c>
      <c r="F2399" s="108">
        <v>42123</v>
      </c>
      <c r="G2399" s="109">
        <v>4250</v>
      </c>
      <c r="H2399" s="109">
        <v>15.7</v>
      </c>
      <c r="I2399" s="109">
        <v>0</v>
      </c>
      <c r="J2399" s="109">
        <f t="shared" si="37"/>
        <v>4265.7</v>
      </c>
    </row>
    <row r="2400" spans="1:10" s="102" customFormat="1" ht="18" customHeight="1" x14ac:dyDescent="0.2">
      <c r="A2400" s="106" t="s">
        <v>31</v>
      </c>
      <c r="B2400" s="106" t="s">
        <v>17</v>
      </c>
      <c r="C2400" s="107">
        <v>23055</v>
      </c>
      <c r="D2400" s="107">
        <v>42175</v>
      </c>
      <c r="E2400" s="107">
        <v>42191</v>
      </c>
      <c r="F2400" s="108">
        <v>42206</v>
      </c>
      <c r="G2400" s="109">
        <v>29000</v>
      </c>
      <c r="H2400" s="109">
        <v>24.97</v>
      </c>
      <c r="I2400" s="109">
        <v>0</v>
      </c>
      <c r="J2400" s="109">
        <f t="shared" si="37"/>
        <v>29024.97</v>
      </c>
    </row>
    <row r="2401" spans="1:10" s="102" customFormat="1" ht="18" customHeight="1" x14ac:dyDescent="0.2">
      <c r="A2401" s="106" t="s">
        <v>33</v>
      </c>
      <c r="B2401" s="106" t="s">
        <v>17</v>
      </c>
      <c r="C2401" s="107">
        <v>23055</v>
      </c>
      <c r="D2401" s="107">
        <v>42175</v>
      </c>
      <c r="E2401" s="107">
        <v>42191</v>
      </c>
      <c r="F2401" s="108">
        <v>42206</v>
      </c>
      <c r="G2401" s="109">
        <v>29000</v>
      </c>
      <c r="H2401" s="109">
        <v>24.97</v>
      </c>
      <c r="I2401" s="109">
        <v>0</v>
      </c>
      <c r="J2401" s="109">
        <f t="shared" si="37"/>
        <v>29024.97</v>
      </c>
    </row>
    <row r="2402" spans="1:10" s="102" customFormat="1" ht="18" customHeight="1" x14ac:dyDescent="0.2">
      <c r="A2402" s="106" t="s">
        <v>34</v>
      </c>
      <c r="B2402" s="106" t="s">
        <v>17</v>
      </c>
      <c r="C2402" s="107">
        <v>23055</v>
      </c>
      <c r="D2402" s="107">
        <v>42175</v>
      </c>
      <c r="E2402" s="107">
        <v>42191</v>
      </c>
      <c r="F2402" s="108">
        <v>42206</v>
      </c>
      <c r="G2402" s="109">
        <v>87000</v>
      </c>
      <c r="H2402" s="109">
        <v>74.92</v>
      </c>
      <c r="I2402" s="109">
        <v>0</v>
      </c>
      <c r="J2402" s="109">
        <f t="shared" si="37"/>
        <v>87074.92</v>
      </c>
    </row>
    <row r="2403" spans="1:10" s="102" customFormat="1" ht="18" customHeight="1" x14ac:dyDescent="0.2">
      <c r="A2403" s="106" t="s">
        <v>43</v>
      </c>
      <c r="B2403" s="106" t="s">
        <v>17</v>
      </c>
      <c r="C2403" s="107">
        <v>9378</v>
      </c>
      <c r="D2403" s="107">
        <v>43107</v>
      </c>
      <c r="E2403" s="107">
        <v>43111</v>
      </c>
      <c r="F2403" s="108">
        <v>43130</v>
      </c>
      <c r="G2403" s="109">
        <v>10250</v>
      </c>
      <c r="H2403" s="109">
        <v>6.46</v>
      </c>
      <c r="I2403" s="109">
        <v>0</v>
      </c>
      <c r="J2403" s="109">
        <f t="shared" si="37"/>
        <v>10256.459999999999</v>
      </c>
    </row>
    <row r="2404" spans="1:10" s="102" customFormat="1" ht="18" customHeight="1" x14ac:dyDescent="0.2">
      <c r="A2404" s="106" t="s">
        <v>40</v>
      </c>
      <c r="B2404" s="106" t="s">
        <v>13</v>
      </c>
      <c r="C2404" s="107">
        <v>35876</v>
      </c>
      <c r="D2404" s="107">
        <v>43318</v>
      </c>
      <c r="E2404" s="107">
        <v>43461</v>
      </c>
      <c r="F2404" s="108">
        <v>43461</v>
      </c>
      <c r="G2404" s="109">
        <v>5000</v>
      </c>
      <c r="H2404" s="109">
        <v>19.59</v>
      </c>
      <c r="I2404" s="109">
        <v>0</v>
      </c>
      <c r="J2404" s="109">
        <f t="shared" si="37"/>
        <v>5019.59</v>
      </c>
    </row>
    <row r="2405" spans="1:10" s="102" customFormat="1" ht="18" customHeight="1" x14ac:dyDescent="0.2">
      <c r="A2405" s="106" t="s">
        <v>43</v>
      </c>
      <c r="B2405" s="106" t="s">
        <v>17</v>
      </c>
      <c r="C2405" s="107">
        <v>9417</v>
      </c>
      <c r="D2405" s="107">
        <v>42168</v>
      </c>
      <c r="E2405" s="107">
        <v>42173</v>
      </c>
      <c r="F2405" s="108">
        <v>42201</v>
      </c>
      <c r="G2405" s="109">
        <v>4000</v>
      </c>
      <c r="H2405" s="109">
        <v>3.67</v>
      </c>
      <c r="I2405" s="109">
        <v>0</v>
      </c>
      <c r="J2405" s="109">
        <f t="shared" si="37"/>
        <v>4003.67</v>
      </c>
    </row>
    <row r="2406" spans="1:10" s="102" customFormat="1" ht="18" customHeight="1" x14ac:dyDescent="0.2">
      <c r="A2406" s="106" t="s">
        <v>31</v>
      </c>
      <c r="B2406" s="106" t="s">
        <v>13</v>
      </c>
      <c r="C2406" s="107">
        <v>24361</v>
      </c>
      <c r="D2406" s="107">
        <v>43028</v>
      </c>
      <c r="E2406" s="107">
        <v>43083</v>
      </c>
      <c r="F2406" s="108">
        <v>43298</v>
      </c>
      <c r="G2406" s="109">
        <v>56000</v>
      </c>
      <c r="H2406" s="109">
        <v>88.22</v>
      </c>
      <c r="I2406" s="109">
        <v>0</v>
      </c>
      <c r="J2406" s="109">
        <f t="shared" si="37"/>
        <v>56088.22</v>
      </c>
    </row>
    <row r="2407" spans="1:10" s="102" customFormat="1" ht="18" customHeight="1" x14ac:dyDescent="0.2">
      <c r="A2407" s="106" t="s">
        <v>36</v>
      </c>
      <c r="B2407" s="106" t="s">
        <v>13</v>
      </c>
      <c r="C2407" s="107">
        <v>24361</v>
      </c>
      <c r="D2407" s="107">
        <v>43028</v>
      </c>
      <c r="E2407" s="107">
        <v>43083</v>
      </c>
      <c r="F2407" s="108">
        <v>43298</v>
      </c>
      <c r="G2407" s="109">
        <v>56000</v>
      </c>
      <c r="H2407" s="109">
        <v>88.22</v>
      </c>
      <c r="I2407" s="109">
        <v>0</v>
      </c>
      <c r="J2407" s="109">
        <f t="shared" si="37"/>
        <v>56088.22</v>
      </c>
    </row>
    <row r="2408" spans="1:10" s="102" customFormat="1" ht="18" customHeight="1" x14ac:dyDescent="0.2">
      <c r="A2408" s="106" t="s">
        <v>43</v>
      </c>
      <c r="B2408" s="106" t="s">
        <v>13</v>
      </c>
      <c r="C2408" s="107">
        <v>13188</v>
      </c>
      <c r="D2408" s="107">
        <v>42907</v>
      </c>
      <c r="E2408" s="107">
        <v>42916</v>
      </c>
      <c r="F2408" s="108">
        <v>42923</v>
      </c>
      <c r="G2408" s="109">
        <v>3250</v>
      </c>
      <c r="H2408" s="109">
        <v>1.42</v>
      </c>
      <c r="I2408" s="109">
        <v>0</v>
      </c>
      <c r="J2408" s="109">
        <f t="shared" si="37"/>
        <v>3251.42</v>
      </c>
    </row>
    <row r="2409" spans="1:10" s="102" customFormat="1" ht="18" customHeight="1" x14ac:dyDescent="0.2">
      <c r="A2409" s="106" t="s">
        <v>43</v>
      </c>
      <c r="B2409" s="106" t="s">
        <v>17</v>
      </c>
      <c r="C2409" s="107">
        <v>9929</v>
      </c>
      <c r="D2409" s="107">
        <v>42688</v>
      </c>
      <c r="E2409" s="107">
        <v>42696</v>
      </c>
      <c r="F2409" s="108">
        <v>42713</v>
      </c>
      <c r="G2409" s="109">
        <v>2750</v>
      </c>
      <c r="H2409" s="109">
        <v>1.9</v>
      </c>
      <c r="I2409" s="109">
        <v>0</v>
      </c>
      <c r="J2409" s="109">
        <f t="shared" si="37"/>
        <v>2751.9</v>
      </c>
    </row>
    <row r="2410" spans="1:10" s="102" customFormat="1" ht="18" customHeight="1" x14ac:dyDescent="0.2">
      <c r="A2410" s="106" t="s">
        <v>43</v>
      </c>
      <c r="B2410" s="106" t="s">
        <v>13</v>
      </c>
      <c r="C2410" s="107">
        <v>13544</v>
      </c>
      <c r="D2410" s="107">
        <v>42328</v>
      </c>
      <c r="E2410" s="107">
        <v>42339</v>
      </c>
      <c r="F2410" s="108">
        <v>42373</v>
      </c>
      <c r="G2410" s="109">
        <v>13000</v>
      </c>
      <c r="H2410" s="109">
        <v>16.25</v>
      </c>
      <c r="I2410" s="109">
        <v>0</v>
      </c>
      <c r="J2410" s="109">
        <f t="shared" si="37"/>
        <v>13016.25</v>
      </c>
    </row>
    <row r="2411" spans="1:10" s="102" customFormat="1" ht="18" customHeight="1" x14ac:dyDescent="0.2">
      <c r="A2411" s="106" t="s">
        <v>43</v>
      </c>
      <c r="B2411" s="106" t="s">
        <v>13</v>
      </c>
      <c r="C2411" s="107">
        <v>16423</v>
      </c>
      <c r="D2411" s="107">
        <v>42441</v>
      </c>
      <c r="E2411" s="107">
        <v>42445</v>
      </c>
      <c r="F2411" s="108">
        <v>42464</v>
      </c>
      <c r="G2411" s="109">
        <v>10750</v>
      </c>
      <c r="H2411" s="109">
        <v>6.77</v>
      </c>
      <c r="I2411" s="109">
        <v>0</v>
      </c>
      <c r="J2411" s="109">
        <f t="shared" si="37"/>
        <v>10756.77</v>
      </c>
    </row>
    <row r="2412" spans="1:10" s="102" customFormat="1" ht="18" customHeight="1" x14ac:dyDescent="0.2">
      <c r="A2412" s="106" t="s">
        <v>40</v>
      </c>
      <c r="B2412" s="106" t="s">
        <v>17</v>
      </c>
      <c r="C2412" s="107">
        <v>37065</v>
      </c>
      <c r="D2412" s="107">
        <v>42257</v>
      </c>
      <c r="E2412" s="107">
        <v>42283</v>
      </c>
      <c r="F2412" s="108">
        <v>42283</v>
      </c>
      <c r="G2412" s="109">
        <v>10000</v>
      </c>
      <c r="H2412" s="109">
        <f>3.61+3.61</f>
        <v>7.22</v>
      </c>
      <c r="I2412" s="109">
        <v>0</v>
      </c>
      <c r="J2412" s="109">
        <f t="shared" si="37"/>
        <v>10007.219999999999</v>
      </c>
    </row>
    <row r="2413" spans="1:10" s="102" customFormat="1" ht="18" customHeight="1" x14ac:dyDescent="0.2">
      <c r="A2413" s="106" t="s">
        <v>43</v>
      </c>
      <c r="B2413" s="106" t="s">
        <v>17</v>
      </c>
      <c r="C2413" s="107">
        <v>11861</v>
      </c>
      <c r="D2413" s="107">
        <v>42914</v>
      </c>
      <c r="E2413" s="107">
        <v>42944</v>
      </c>
      <c r="F2413" s="108">
        <v>42986</v>
      </c>
      <c r="G2413" s="109">
        <v>5500</v>
      </c>
      <c r="H2413" s="109">
        <v>9.8000000000000007</v>
      </c>
      <c r="I2413" s="109">
        <v>0</v>
      </c>
      <c r="J2413" s="109">
        <f t="shared" si="37"/>
        <v>5509.8</v>
      </c>
    </row>
    <row r="2414" spans="1:10" s="102" customFormat="1" ht="18" customHeight="1" x14ac:dyDescent="0.2">
      <c r="A2414" s="106" t="s">
        <v>43</v>
      </c>
      <c r="B2414" s="106" t="s">
        <v>13</v>
      </c>
      <c r="C2414" s="107">
        <v>15682</v>
      </c>
      <c r="D2414" s="107">
        <v>42853</v>
      </c>
      <c r="E2414" s="107">
        <v>42873</v>
      </c>
      <c r="F2414" s="108">
        <v>42891</v>
      </c>
      <c r="G2414" s="109">
        <v>11750</v>
      </c>
      <c r="H2414" s="109">
        <v>12.23</v>
      </c>
      <c r="I2414" s="109">
        <v>0</v>
      </c>
      <c r="J2414" s="109">
        <f t="shared" si="37"/>
        <v>11762.23</v>
      </c>
    </row>
    <row r="2415" spans="1:10" s="102" customFormat="1" ht="18" customHeight="1" x14ac:dyDescent="0.2">
      <c r="A2415" s="106" t="s">
        <v>43</v>
      </c>
      <c r="B2415" s="106" t="s">
        <v>17</v>
      </c>
      <c r="C2415" s="107">
        <v>10719</v>
      </c>
      <c r="D2415" s="107">
        <v>42759</v>
      </c>
      <c r="E2415" s="107">
        <v>42766</v>
      </c>
      <c r="F2415" s="108">
        <v>42894</v>
      </c>
      <c r="G2415" s="109">
        <v>7000.1</v>
      </c>
      <c r="H2415" s="109">
        <v>-9.9999999999999645E-2</v>
      </c>
      <c r="I2415" s="109">
        <v>0</v>
      </c>
      <c r="J2415" s="109">
        <f t="shared" si="37"/>
        <v>7000</v>
      </c>
    </row>
    <row r="2416" spans="1:10" s="102" customFormat="1" ht="18" customHeight="1" x14ac:dyDescent="0.2">
      <c r="A2416" s="106" t="s">
        <v>43</v>
      </c>
      <c r="B2416" s="106" t="s">
        <v>17</v>
      </c>
      <c r="C2416" s="107">
        <v>16413</v>
      </c>
      <c r="D2416" s="107">
        <v>43405</v>
      </c>
      <c r="E2416" s="107">
        <v>43431</v>
      </c>
      <c r="F2416" s="108">
        <v>43441</v>
      </c>
      <c r="G2416" s="109">
        <v>3250</v>
      </c>
      <c r="H2416" s="109">
        <v>3.21</v>
      </c>
      <c r="I2416" s="109">
        <v>0</v>
      </c>
      <c r="J2416" s="109">
        <f t="shared" si="37"/>
        <v>3253.21</v>
      </c>
    </row>
    <row r="2417" spans="1:10" s="102" customFormat="1" ht="18" customHeight="1" x14ac:dyDescent="0.2">
      <c r="A2417" s="106" t="s">
        <v>43</v>
      </c>
      <c r="B2417" s="106" t="s">
        <v>13</v>
      </c>
      <c r="C2417" s="107">
        <v>16840</v>
      </c>
      <c r="D2417" s="107">
        <v>43114</v>
      </c>
      <c r="E2417" s="107">
        <v>43118</v>
      </c>
      <c r="F2417" s="108">
        <v>43131</v>
      </c>
      <c r="G2417" s="109">
        <v>11250</v>
      </c>
      <c r="H2417" s="109">
        <v>5.24</v>
      </c>
      <c r="I2417" s="109">
        <v>0</v>
      </c>
      <c r="J2417" s="109">
        <f t="shared" si="37"/>
        <v>11255.24</v>
      </c>
    </row>
    <row r="2418" spans="1:10" s="102" customFormat="1" ht="18" customHeight="1" x14ac:dyDescent="0.2">
      <c r="A2418" s="106" t="s">
        <v>37</v>
      </c>
      <c r="B2418" s="106" t="s">
        <v>17</v>
      </c>
      <c r="C2418" s="107">
        <v>31505</v>
      </c>
      <c r="D2418" s="107">
        <v>42656</v>
      </c>
      <c r="E2418" s="107">
        <v>42674</v>
      </c>
      <c r="F2418" s="108">
        <v>42674</v>
      </c>
      <c r="G2418" s="109">
        <v>20000</v>
      </c>
      <c r="H2418" s="109">
        <f>4.93+4.93</f>
        <v>9.86</v>
      </c>
      <c r="I2418" s="109">
        <v>0</v>
      </c>
      <c r="J2418" s="109">
        <f t="shared" si="37"/>
        <v>20009.86</v>
      </c>
    </row>
    <row r="2419" spans="1:10" s="102" customFormat="1" ht="18" customHeight="1" x14ac:dyDescent="0.2">
      <c r="A2419" s="106" t="s">
        <v>43</v>
      </c>
      <c r="B2419" s="106" t="s">
        <v>17</v>
      </c>
      <c r="C2419" s="107">
        <v>13569</v>
      </c>
      <c r="D2419" s="107">
        <v>42790</v>
      </c>
      <c r="E2419" s="107">
        <v>42807</v>
      </c>
      <c r="F2419" s="108">
        <v>42811</v>
      </c>
      <c r="G2419" s="109">
        <v>2750</v>
      </c>
      <c r="H2419" s="109">
        <v>1.58</v>
      </c>
      <c r="I2419" s="109">
        <v>0</v>
      </c>
      <c r="J2419" s="109">
        <f t="shared" si="37"/>
        <v>2751.58</v>
      </c>
    </row>
    <row r="2420" spans="1:10" s="102" customFormat="1" ht="18" customHeight="1" x14ac:dyDescent="0.2">
      <c r="A2420" s="106" t="s">
        <v>43</v>
      </c>
      <c r="B2420" s="106" t="s">
        <v>13</v>
      </c>
      <c r="C2420" s="107">
        <v>22201</v>
      </c>
      <c r="D2420" s="107">
        <v>42331</v>
      </c>
      <c r="E2420" s="107">
        <v>42355</v>
      </c>
      <c r="F2420" s="108">
        <v>42425</v>
      </c>
      <c r="G2420" s="109">
        <v>66000</v>
      </c>
      <c r="H2420" s="109">
        <v>157.66999999999999</v>
      </c>
      <c r="I2420" s="109">
        <v>0</v>
      </c>
      <c r="J2420" s="109">
        <f t="shared" si="37"/>
        <v>66157.67</v>
      </c>
    </row>
    <row r="2421" spans="1:10" s="102" customFormat="1" ht="18" customHeight="1" x14ac:dyDescent="0.2">
      <c r="A2421" s="106" t="s">
        <v>35</v>
      </c>
      <c r="B2421" s="106" t="s">
        <v>13</v>
      </c>
      <c r="C2421" s="107">
        <v>22201</v>
      </c>
      <c r="D2421" s="107">
        <v>42331</v>
      </c>
      <c r="E2421" s="107">
        <v>42355</v>
      </c>
      <c r="F2421" s="108">
        <v>42425</v>
      </c>
      <c r="G2421" s="109">
        <v>66000</v>
      </c>
      <c r="H2421" s="109">
        <v>172.33</v>
      </c>
      <c r="I2421" s="109">
        <v>0</v>
      </c>
      <c r="J2421" s="109">
        <f t="shared" si="37"/>
        <v>66172.33</v>
      </c>
    </row>
    <row r="2422" spans="1:10" s="102" customFormat="1" ht="18" customHeight="1" x14ac:dyDescent="0.2">
      <c r="A2422" s="106" t="s">
        <v>39</v>
      </c>
      <c r="B2422" s="106" t="s">
        <v>13</v>
      </c>
      <c r="C2422" s="107">
        <v>22201</v>
      </c>
      <c r="D2422" s="107">
        <v>42331</v>
      </c>
      <c r="E2422" s="107">
        <v>42355</v>
      </c>
      <c r="F2422" s="108">
        <v>42425</v>
      </c>
      <c r="G2422" s="109">
        <v>198000</v>
      </c>
      <c r="H2422" s="109">
        <v>517</v>
      </c>
      <c r="I2422" s="109">
        <v>0</v>
      </c>
      <c r="J2422" s="109">
        <f t="shared" si="37"/>
        <v>198517</v>
      </c>
    </row>
    <row r="2423" spans="1:10" s="102" customFormat="1" ht="18" customHeight="1" x14ac:dyDescent="0.2">
      <c r="A2423" s="106" t="s">
        <v>43</v>
      </c>
      <c r="B2423" s="106" t="s">
        <v>13</v>
      </c>
      <c r="C2423" s="107">
        <v>13309</v>
      </c>
      <c r="D2423" s="107">
        <v>43134</v>
      </c>
      <c r="E2423" s="107">
        <v>43165</v>
      </c>
      <c r="F2423" s="108">
        <v>43196</v>
      </c>
      <c r="G2423" s="109">
        <v>9000</v>
      </c>
      <c r="H2423" s="109">
        <v>15.29</v>
      </c>
      <c r="I2423" s="109">
        <v>0</v>
      </c>
      <c r="J2423" s="109">
        <f t="shared" si="37"/>
        <v>9015.2900000000009</v>
      </c>
    </row>
    <row r="2424" spans="1:10" s="102" customFormat="1" ht="18" customHeight="1" x14ac:dyDescent="0.2">
      <c r="A2424" s="106" t="s">
        <v>43</v>
      </c>
      <c r="B2424" s="106" t="s">
        <v>17</v>
      </c>
      <c r="C2424" s="107">
        <v>11964</v>
      </c>
      <c r="D2424" s="107">
        <v>41909</v>
      </c>
      <c r="E2424" s="107">
        <v>41932</v>
      </c>
      <c r="F2424" s="108">
        <v>41978</v>
      </c>
      <c r="G2424" s="109">
        <v>6500</v>
      </c>
      <c r="H2424" s="109">
        <v>12.45</v>
      </c>
      <c r="I2424" s="109">
        <v>0</v>
      </c>
      <c r="J2424" s="109">
        <f t="shared" si="37"/>
        <v>6512.45</v>
      </c>
    </row>
    <row r="2425" spans="1:10" s="102" customFormat="1" ht="18" customHeight="1" x14ac:dyDescent="0.2">
      <c r="A2425" s="106" t="s">
        <v>43</v>
      </c>
      <c r="B2425" s="106" t="s">
        <v>13</v>
      </c>
      <c r="C2425" s="107">
        <v>19182</v>
      </c>
      <c r="D2425" s="107">
        <v>42685</v>
      </c>
      <c r="E2425" s="107">
        <v>42689</v>
      </c>
      <c r="F2425" s="108">
        <v>42706</v>
      </c>
      <c r="G2425" s="109">
        <v>52000</v>
      </c>
      <c r="H2425" s="109">
        <v>29.92</v>
      </c>
      <c r="I2425" s="109">
        <v>0</v>
      </c>
      <c r="J2425" s="109">
        <f t="shared" si="37"/>
        <v>52029.919999999998</v>
      </c>
    </row>
    <row r="2426" spans="1:10" s="102" customFormat="1" ht="18" customHeight="1" x14ac:dyDescent="0.2">
      <c r="A2426" s="106" t="s">
        <v>35</v>
      </c>
      <c r="B2426" s="106" t="s">
        <v>13</v>
      </c>
      <c r="C2426" s="107">
        <v>19182</v>
      </c>
      <c r="D2426" s="107">
        <v>42685</v>
      </c>
      <c r="E2426" s="107">
        <v>42689</v>
      </c>
      <c r="F2426" s="108">
        <v>42706</v>
      </c>
      <c r="G2426" s="109">
        <v>52000</v>
      </c>
      <c r="H2426" s="109">
        <v>29.92</v>
      </c>
      <c r="I2426" s="109">
        <v>0</v>
      </c>
      <c r="J2426" s="109">
        <f t="shared" si="37"/>
        <v>52029.919999999998</v>
      </c>
    </row>
    <row r="2427" spans="1:10" s="102" customFormat="1" ht="18" customHeight="1" x14ac:dyDescent="0.2">
      <c r="A2427" s="106" t="s">
        <v>43</v>
      </c>
      <c r="B2427" s="106" t="s">
        <v>17</v>
      </c>
      <c r="C2427" s="107">
        <v>9358</v>
      </c>
      <c r="D2427" s="107">
        <v>42642</v>
      </c>
      <c r="E2427" s="107">
        <v>42657</v>
      </c>
      <c r="F2427" s="108">
        <v>42725</v>
      </c>
      <c r="G2427" s="109">
        <v>9500</v>
      </c>
      <c r="H2427" s="109">
        <v>21.6</v>
      </c>
      <c r="I2427" s="109">
        <v>0</v>
      </c>
      <c r="J2427" s="109">
        <f t="shared" si="37"/>
        <v>9521.6</v>
      </c>
    </row>
    <row r="2428" spans="1:10" s="102" customFormat="1" ht="18" customHeight="1" x14ac:dyDescent="0.2">
      <c r="A2428" s="106" t="s">
        <v>43</v>
      </c>
      <c r="B2428" s="106" t="s">
        <v>17</v>
      </c>
      <c r="C2428" s="107">
        <v>13762</v>
      </c>
      <c r="D2428" s="107">
        <v>42377</v>
      </c>
      <c r="E2428" s="107">
        <v>42383</v>
      </c>
      <c r="F2428" s="108">
        <v>42440</v>
      </c>
      <c r="G2428" s="109">
        <v>6250</v>
      </c>
      <c r="H2428" s="109">
        <v>10.94</v>
      </c>
      <c r="I2428" s="109">
        <v>0</v>
      </c>
      <c r="J2428" s="109">
        <f t="shared" si="37"/>
        <v>6260.94</v>
      </c>
    </row>
    <row r="2429" spans="1:10" s="102" customFormat="1" ht="18" customHeight="1" x14ac:dyDescent="0.2">
      <c r="A2429" s="106" t="s">
        <v>43</v>
      </c>
      <c r="B2429" s="106" t="s">
        <v>13</v>
      </c>
      <c r="C2429" s="107">
        <v>7066</v>
      </c>
      <c r="D2429" s="107">
        <v>41696</v>
      </c>
      <c r="E2429" s="107">
        <v>41710</v>
      </c>
      <c r="F2429" s="108">
        <v>41764</v>
      </c>
      <c r="G2429" s="109">
        <v>3250</v>
      </c>
      <c r="H2429" s="109">
        <v>6.15</v>
      </c>
      <c r="I2429" s="109">
        <v>0</v>
      </c>
      <c r="J2429" s="109">
        <f t="shared" si="37"/>
        <v>3256.15</v>
      </c>
    </row>
    <row r="2430" spans="1:10" s="102" customFormat="1" ht="18" customHeight="1" x14ac:dyDescent="0.2">
      <c r="A2430" s="106" t="s">
        <v>43</v>
      </c>
      <c r="B2430" s="106" t="s">
        <v>13</v>
      </c>
      <c r="C2430" s="107">
        <v>15436</v>
      </c>
      <c r="D2430" s="107">
        <v>43416</v>
      </c>
      <c r="E2430" s="107">
        <v>43418</v>
      </c>
      <c r="F2430" s="108">
        <v>43441</v>
      </c>
      <c r="G2430" s="109">
        <v>9750</v>
      </c>
      <c r="H2430" s="109">
        <v>6.68</v>
      </c>
      <c r="I2430" s="109">
        <v>0</v>
      </c>
      <c r="J2430" s="109">
        <f t="shared" si="37"/>
        <v>9756.68</v>
      </c>
    </row>
    <row r="2431" spans="1:10" s="102" customFormat="1" ht="18" customHeight="1" x14ac:dyDescent="0.2">
      <c r="A2431" s="106" t="s">
        <v>43</v>
      </c>
      <c r="B2431" s="106" t="s">
        <v>17</v>
      </c>
      <c r="C2431" s="107">
        <v>10394</v>
      </c>
      <c r="D2431" s="107">
        <v>42743</v>
      </c>
      <c r="E2431" s="107">
        <v>42753</v>
      </c>
      <c r="F2431" s="108">
        <v>42880</v>
      </c>
      <c r="G2431" s="109">
        <v>6750</v>
      </c>
      <c r="H2431" s="109">
        <v>25.34</v>
      </c>
      <c r="I2431" s="109">
        <v>0</v>
      </c>
      <c r="J2431" s="109">
        <f t="shared" si="37"/>
        <v>6775.34</v>
      </c>
    </row>
    <row r="2432" spans="1:10" s="102" customFormat="1" ht="18" customHeight="1" x14ac:dyDescent="0.2">
      <c r="A2432" s="106" t="s">
        <v>43</v>
      </c>
      <c r="B2432" s="106" t="s">
        <v>13</v>
      </c>
      <c r="C2432" s="107">
        <v>11203</v>
      </c>
      <c r="D2432" s="107">
        <v>42263</v>
      </c>
      <c r="E2432" s="107">
        <v>42272</v>
      </c>
      <c r="F2432" s="108">
        <v>42291</v>
      </c>
      <c r="G2432" s="109">
        <v>9000</v>
      </c>
      <c r="H2432" s="109">
        <v>7</v>
      </c>
      <c r="I2432" s="109">
        <v>0</v>
      </c>
      <c r="J2432" s="109">
        <f t="shared" si="37"/>
        <v>9007</v>
      </c>
    </row>
    <row r="2433" spans="1:10" s="102" customFormat="1" ht="18" customHeight="1" x14ac:dyDescent="0.2">
      <c r="A2433" s="106" t="s">
        <v>43</v>
      </c>
      <c r="B2433" s="106" t="s">
        <v>17</v>
      </c>
      <c r="C2433" s="107">
        <v>13188</v>
      </c>
      <c r="D2433" s="107">
        <v>42122</v>
      </c>
      <c r="E2433" s="107">
        <v>42125</v>
      </c>
      <c r="F2433" s="108">
        <v>42166</v>
      </c>
      <c r="G2433" s="109">
        <v>29000</v>
      </c>
      <c r="H2433" s="109">
        <v>35.44</v>
      </c>
      <c r="I2433" s="109">
        <v>0</v>
      </c>
      <c r="J2433" s="109">
        <f t="shared" si="37"/>
        <v>29035.439999999999</v>
      </c>
    </row>
    <row r="2434" spans="1:10" s="102" customFormat="1" ht="18" customHeight="1" x14ac:dyDescent="0.2">
      <c r="A2434" s="106" t="s">
        <v>43</v>
      </c>
      <c r="B2434" s="106" t="s">
        <v>13</v>
      </c>
      <c r="C2434" s="107">
        <v>13295</v>
      </c>
      <c r="D2434" s="107">
        <v>43251</v>
      </c>
      <c r="E2434" s="107">
        <v>43287</v>
      </c>
      <c r="F2434" s="108">
        <v>43297</v>
      </c>
      <c r="G2434" s="109">
        <v>7000</v>
      </c>
      <c r="H2434" s="109">
        <v>8.82</v>
      </c>
      <c r="I2434" s="109">
        <v>0</v>
      </c>
      <c r="J2434" s="109">
        <f t="shared" si="37"/>
        <v>7008.82</v>
      </c>
    </row>
    <row r="2435" spans="1:10" s="102" customFormat="1" ht="18" customHeight="1" x14ac:dyDescent="0.2">
      <c r="A2435" s="106" t="s">
        <v>43</v>
      </c>
      <c r="B2435" s="106" t="s">
        <v>17</v>
      </c>
      <c r="C2435" s="107">
        <v>7376</v>
      </c>
      <c r="D2435" s="107">
        <v>42367</v>
      </c>
      <c r="E2435" s="107">
        <v>42395</v>
      </c>
      <c r="F2435" s="108">
        <v>42439</v>
      </c>
      <c r="G2435" s="109">
        <v>7000</v>
      </c>
      <c r="H2435" s="109">
        <v>14</v>
      </c>
      <c r="I2435" s="109">
        <v>0</v>
      </c>
      <c r="J2435" s="109">
        <f t="shared" si="37"/>
        <v>7014</v>
      </c>
    </row>
    <row r="2436" spans="1:10" s="102" customFormat="1" ht="18" customHeight="1" x14ac:dyDescent="0.2">
      <c r="A2436" s="106" t="s">
        <v>43</v>
      </c>
      <c r="B2436" s="106" t="s">
        <v>13</v>
      </c>
      <c r="C2436" s="107">
        <v>13801</v>
      </c>
      <c r="D2436" s="107">
        <v>42858</v>
      </c>
      <c r="E2436" s="107">
        <v>42860</v>
      </c>
      <c r="F2436" s="108">
        <v>42870</v>
      </c>
      <c r="G2436" s="109">
        <v>11250</v>
      </c>
      <c r="H2436" s="109">
        <v>3.7</v>
      </c>
      <c r="I2436" s="109">
        <v>0</v>
      </c>
      <c r="J2436" s="109">
        <f t="shared" si="37"/>
        <v>11253.7</v>
      </c>
    </row>
    <row r="2437" spans="1:10" s="102" customFormat="1" ht="18" customHeight="1" x14ac:dyDescent="0.2">
      <c r="A2437" s="106" t="s">
        <v>31</v>
      </c>
      <c r="B2437" s="106" t="s">
        <v>13</v>
      </c>
      <c r="C2437" s="107">
        <v>18952</v>
      </c>
      <c r="D2437" s="107">
        <v>42343</v>
      </c>
      <c r="E2437" s="107">
        <v>42345</v>
      </c>
      <c r="F2437" s="108">
        <v>42359</v>
      </c>
      <c r="G2437" s="109">
        <v>62000</v>
      </c>
      <c r="H2437" s="109">
        <v>27.56</v>
      </c>
      <c r="I2437" s="109">
        <v>0</v>
      </c>
      <c r="J2437" s="109">
        <f t="shared" si="37"/>
        <v>62027.56</v>
      </c>
    </row>
    <row r="2438" spans="1:10" s="102" customFormat="1" ht="18" customHeight="1" x14ac:dyDescent="0.2">
      <c r="A2438" s="106" t="s">
        <v>33</v>
      </c>
      <c r="B2438" s="106" t="s">
        <v>13</v>
      </c>
      <c r="C2438" s="107">
        <v>18952</v>
      </c>
      <c r="D2438" s="107">
        <v>42343</v>
      </c>
      <c r="E2438" s="107">
        <v>42345</v>
      </c>
      <c r="F2438" s="108">
        <v>42359</v>
      </c>
      <c r="G2438" s="109">
        <v>62000</v>
      </c>
      <c r="H2438" s="109">
        <v>27.56</v>
      </c>
      <c r="I2438" s="109">
        <v>0</v>
      </c>
      <c r="J2438" s="109">
        <f t="shared" ref="J2438:J2501" si="38">+G2438+H2438+I2438</f>
        <v>62027.56</v>
      </c>
    </row>
    <row r="2439" spans="1:10" s="102" customFormat="1" ht="18" customHeight="1" x14ac:dyDescent="0.2">
      <c r="A2439" s="106" t="s">
        <v>34</v>
      </c>
      <c r="B2439" s="106" t="s">
        <v>13</v>
      </c>
      <c r="C2439" s="107">
        <v>18952</v>
      </c>
      <c r="D2439" s="107">
        <v>42343</v>
      </c>
      <c r="E2439" s="107">
        <v>42345</v>
      </c>
      <c r="F2439" s="108">
        <v>42359</v>
      </c>
      <c r="G2439" s="109">
        <v>186000</v>
      </c>
      <c r="H2439" s="109">
        <v>82.67</v>
      </c>
      <c r="I2439" s="109">
        <v>0</v>
      </c>
      <c r="J2439" s="109">
        <f t="shared" si="38"/>
        <v>186082.67</v>
      </c>
    </row>
    <row r="2440" spans="1:10" s="102" customFormat="1" ht="18" customHeight="1" x14ac:dyDescent="0.2">
      <c r="A2440" s="106" t="s">
        <v>43</v>
      </c>
      <c r="B2440" s="106" t="s">
        <v>13</v>
      </c>
      <c r="C2440" s="107">
        <v>14796</v>
      </c>
      <c r="D2440" s="107">
        <v>42794</v>
      </c>
      <c r="E2440" s="107">
        <v>42796</v>
      </c>
      <c r="F2440" s="108">
        <v>42810</v>
      </c>
      <c r="G2440" s="109">
        <v>4000</v>
      </c>
      <c r="H2440" s="109">
        <v>1.75</v>
      </c>
      <c r="I2440" s="109">
        <v>0</v>
      </c>
      <c r="J2440" s="109">
        <f t="shared" si="38"/>
        <v>4001.75</v>
      </c>
    </row>
    <row r="2441" spans="1:10" s="102" customFormat="1" ht="18" customHeight="1" x14ac:dyDescent="0.2">
      <c r="A2441" s="106" t="s">
        <v>43</v>
      </c>
      <c r="B2441" s="106" t="s">
        <v>13</v>
      </c>
      <c r="C2441" s="107">
        <v>8614</v>
      </c>
      <c r="D2441" s="107">
        <v>42655</v>
      </c>
      <c r="E2441" s="107">
        <v>42814</v>
      </c>
      <c r="F2441" s="108">
        <v>42829</v>
      </c>
      <c r="G2441" s="109">
        <v>500</v>
      </c>
      <c r="H2441" s="109">
        <v>2.38</v>
      </c>
      <c r="I2441" s="109">
        <v>0</v>
      </c>
      <c r="J2441" s="109">
        <f t="shared" si="38"/>
        <v>502.38</v>
      </c>
    </row>
    <row r="2442" spans="1:10" s="102" customFormat="1" ht="18" customHeight="1" x14ac:dyDescent="0.2">
      <c r="A2442" s="106" t="s">
        <v>37</v>
      </c>
      <c r="B2442" s="106" t="s">
        <v>13</v>
      </c>
      <c r="C2442" s="107">
        <v>22580</v>
      </c>
      <c r="D2442" s="107">
        <v>41960</v>
      </c>
      <c r="E2442" s="107">
        <v>41977</v>
      </c>
      <c r="F2442" s="108">
        <v>41984</v>
      </c>
      <c r="G2442" s="109">
        <v>20000</v>
      </c>
      <c r="H2442" s="109">
        <f>6.67+6.67</f>
        <v>13.34</v>
      </c>
      <c r="I2442" s="109">
        <v>0</v>
      </c>
      <c r="J2442" s="109">
        <f t="shared" si="38"/>
        <v>20013.34</v>
      </c>
    </row>
    <row r="2443" spans="1:10" s="102" customFormat="1" ht="18" customHeight="1" x14ac:dyDescent="0.2">
      <c r="A2443" s="106" t="s">
        <v>43</v>
      </c>
      <c r="B2443" s="106" t="s">
        <v>17</v>
      </c>
      <c r="C2443" s="107">
        <v>15553</v>
      </c>
      <c r="D2443" s="107">
        <v>42497</v>
      </c>
      <c r="E2443" s="107">
        <v>42515</v>
      </c>
      <c r="F2443" s="108">
        <v>42527</v>
      </c>
      <c r="G2443" s="109">
        <v>18000</v>
      </c>
      <c r="H2443" s="109">
        <v>14.79</v>
      </c>
      <c r="I2443" s="109">
        <v>0</v>
      </c>
      <c r="J2443" s="109">
        <f t="shared" si="38"/>
        <v>18014.79</v>
      </c>
    </row>
    <row r="2444" spans="1:10" s="102" customFormat="1" ht="18" customHeight="1" x14ac:dyDescent="0.2">
      <c r="A2444" s="106" t="s">
        <v>43</v>
      </c>
      <c r="B2444" s="106" t="s">
        <v>17</v>
      </c>
      <c r="C2444" s="107">
        <v>17467</v>
      </c>
      <c r="D2444" s="107">
        <v>43256</v>
      </c>
      <c r="E2444" s="107">
        <v>43269</v>
      </c>
      <c r="F2444" s="108">
        <v>43279</v>
      </c>
      <c r="G2444" s="109">
        <v>15000</v>
      </c>
      <c r="H2444" s="109">
        <v>9.4499999999999993</v>
      </c>
      <c r="I2444" s="109">
        <v>0</v>
      </c>
      <c r="J2444" s="109">
        <f t="shared" si="38"/>
        <v>15009.45</v>
      </c>
    </row>
    <row r="2445" spans="1:10" s="102" customFormat="1" ht="18" customHeight="1" x14ac:dyDescent="0.2">
      <c r="A2445" s="106" t="s">
        <v>43</v>
      </c>
      <c r="B2445" s="106" t="s">
        <v>13</v>
      </c>
      <c r="C2445" s="107">
        <v>15049</v>
      </c>
      <c r="D2445" s="107">
        <v>43203</v>
      </c>
      <c r="E2445" s="107">
        <v>43216</v>
      </c>
      <c r="F2445" s="108">
        <v>43229</v>
      </c>
      <c r="G2445" s="109">
        <v>31250</v>
      </c>
      <c r="H2445" s="109">
        <v>22.26</v>
      </c>
      <c r="I2445" s="109">
        <v>0</v>
      </c>
      <c r="J2445" s="109">
        <f t="shared" si="38"/>
        <v>31272.26</v>
      </c>
    </row>
    <row r="2446" spans="1:10" s="102" customFormat="1" ht="18" customHeight="1" x14ac:dyDescent="0.2">
      <c r="A2446" s="106" t="s">
        <v>43</v>
      </c>
      <c r="B2446" s="106" t="s">
        <v>13</v>
      </c>
      <c r="C2446" s="107">
        <v>14117</v>
      </c>
      <c r="D2446" s="107">
        <v>42091</v>
      </c>
      <c r="E2446" s="107">
        <v>42100</v>
      </c>
      <c r="F2446" s="108">
        <v>42114</v>
      </c>
      <c r="G2446" s="109">
        <v>6000</v>
      </c>
      <c r="H2446" s="109">
        <v>3.83</v>
      </c>
      <c r="I2446" s="109">
        <v>0</v>
      </c>
      <c r="J2446" s="109">
        <f t="shared" si="38"/>
        <v>6003.83</v>
      </c>
    </row>
    <row r="2447" spans="1:10" s="102" customFormat="1" ht="18" customHeight="1" x14ac:dyDescent="0.2">
      <c r="A2447" s="106" t="s">
        <v>43</v>
      </c>
      <c r="B2447" s="106" t="s">
        <v>13</v>
      </c>
      <c r="C2447" s="107">
        <v>9584</v>
      </c>
      <c r="D2447" s="107">
        <v>41946</v>
      </c>
      <c r="E2447" s="107">
        <v>41984</v>
      </c>
      <c r="F2447" s="108">
        <v>42045</v>
      </c>
      <c r="G2447" s="109">
        <v>6250</v>
      </c>
      <c r="H2447" s="109">
        <v>17.190000000000001</v>
      </c>
      <c r="I2447" s="109">
        <v>0</v>
      </c>
      <c r="J2447" s="109">
        <f t="shared" si="38"/>
        <v>6267.19</v>
      </c>
    </row>
    <row r="2448" spans="1:10" s="102" customFormat="1" ht="18" customHeight="1" x14ac:dyDescent="0.2">
      <c r="A2448" s="106" t="s">
        <v>43</v>
      </c>
      <c r="B2448" s="106" t="s">
        <v>13</v>
      </c>
      <c r="C2448" s="107">
        <v>15826</v>
      </c>
      <c r="D2448" s="107">
        <v>42230</v>
      </c>
      <c r="E2448" s="107">
        <v>42234</v>
      </c>
      <c r="F2448" s="108">
        <v>42255</v>
      </c>
      <c r="G2448" s="109">
        <v>10250</v>
      </c>
      <c r="H2448" s="109">
        <v>7.12</v>
      </c>
      <c r="I2448" s="109">
        <v>0</v>
      </c>
      <c r="J2448" s="109">
        <f t="shared" si="38"/>
        <v>10257.120000000001</v>
      </c>
    </row>
    <row r="2449" spans="1:10" s="102" customFormat="1" ht="18" customHeight="1" x14ac:dyDescent="0.2">
      <c r="A2449" s="106" t="s">
        <v>43</v>
      </c>
      <c r="B2449" s="106" t="s">
        <v>13</v>
      </c>
      <c r="C2449" s="107">
        <v>11740</v>
      </c>
      <c r="D2449" s="107">
        <v>42964</v>
      </c>
      <c r="E2449" s="107">
        <v>42975</v>
      </c>
      <c r="F2449" s="108">
        <v>42999</v>
      </c>
      <c r="G2449" s="109">
        <v>10000</v>
      </c>
      <c r="H2449" s="109">
        <v>9.59</v>
      </c>
      <c r="I2449" s="109">
        <v>0</v>
      </c>
      <c r="J2449" s="109">
        <f t="shared" si="38"/>
        <v>10009.59</v>
      </c>
    </row>
    <row r="2450" spans="1:10" s="102" customFormat="1" ht="18" customHeight="1" x14ac:dyDescent="0.2">
      <c r="A2450" s="106" t="s">
        <v>43</v>
      </c>
      <c r="B2450" s="106" t="s">
        <v>13</v>
      </c>
      <c r="C2450" s="107">
        <v>15570</v>
      </c>
      <c r="D2450" s="107">
        <v>43167</v>
      </c>
      <c r="E2450" s="107">
        <v>43172</v>
      </c>
      <c r="F2450" s="108">
        <v>43185</v>
      </c>
      <c r="G2450" s="109">
        <v>11000</v>
      </c>
      <c r="H2450" s="109">
        <v>5.42</v>
      </c>
      <c r="I2450" s="109">
        <v>0</v>
      </c>
      <c r="J2450" s="109">
        <f t="shared" si="38"/>
        <v>11005.42</v>
      </c>
    </row>
    <row r="2451" spans="1:10" s="102" customFormat="1" ht="18" customHeight="1" x14ac:dyDescent="0.2">
      <c r="A2451" s="106" t="s">
        <v>43</v>
      </c>
      <c r="B2451" s="106" t="s">
        <v>13</v>
      </c>
      <c r="C2451" s="107">
        <v>10463</v>
      </c>
      <c r="D2451" s="107">
        <v>42161</v>
      </c>
      <c r="E2451" s="107">
        <v>42166</v>
      </c>
      <c r="F2451" s="108">
        <v>42185</v>
      </c>
      <c r="G2451" s="109">
        <v>8750</v>
      </c>
      <c r="H2451" s="109">
        <v>5.83</v>
      </c>
      <c r="I2451" s="109">
        <v>0</v>
      </c>
      <c r="J2451" s="109">
        <f t="shared" si="38"/>
        <v>8755.83</v>
      </c>
    </row>
    <row r="2452" spans="1:10" s="102" customFormat="1" ht="18" customHeight="1" x14ac:dyDescent="0.2">
      <c r="A2452" s="106" t="s">
        <v>43</v>
      </c>
      <c r="B2452" s="106" t="s">
        <v>17</v>
      </c>
      <c r="C2452" s="107">
        <v>16412</v>
      </c>
      <c r="D2452" s="107">
        <v>42818</v>
      </c>
      <c r="E2452" s="107">
        <v>42822</v>
      </c>
      <c r="F2452" s="108">
        <v>42838</v>
      </c>
      <c r="G2452" s="109">
        <v>23000</v>
      </c>
      <c r="H2452" s="109">
        <v>12.6</v>
      </c>
      <c r="I2452" s="109">
        <v>0</v>
      </c>
      <c r="J2452" s="109">
        <f t="shared" si="38"/>
        <v>23012.6</v>
      </c>
    </row>
    <row r="2453" spans="1:10" s="102" customFormat="1" ht="18" customHeight="1" x14ac:dyDescent="0.2">
      <c r="A2453" s="106" t="s">
        <v>43</v>
      </c>
      <c r="B2453" s="106" t="s">
        <v>13</v>
      </c>
      <c r="C2453" s="107">
        <v>13107</v>
      </c>
      <c r="D2453" s="107">
        <v>41685</v>
      </c>
      <c r="E2453" s="107">
        <v>41716</v>
      </c>
      <c r="F2453" s="108">
        <v>41871</v>
      </c>
      <c r="G2453" s="109">
        <v>23000</v>
      </c>
      <c r="H2453" s="109">
        <v>118.83</v>
      </c>
      <c r="I2453" s="109">
        <v>0</v>
      </c>
      <c r="J2453" s="109">
        <f t="shared" si="38"/>
        <v>23118.83</v>
      </c>
    </row>
    <row r="2454" spans="1:10" s="102" customFormat="1" ht="18" customHeight="1" x14ac:dyDescent="0.2">
      <c r="A2454" s="106" t="s">
        <v>43</v>
      </c>
      <c r="B2454" s="106" t="s">
        <v>17</v>
      </c>
      <c r="C2454" s="107">
        <v>13690</v>
      </c>
      <c r="D2454" s="107">
        <v>42014</v>
      </c>
      <c r="E2454" s="107">
        <v>42038</v>
      </c>
      <c r="F2454" s="108">
        <v>42080</v>
      </c>
      <c r="G2454" s="109">
        <v>5500</v>
      </c>
      <c r="H2454" s="109">
        <v>10.08</v>
      </c>
      <c r="I2454" s="109">
        <v>0</v>
      </c>
      <c r="J2454" s="109">
        <f t="shared" si="38"/>
        <v>5510.08</v>
      </c>
    </row>
    <row r="2455" spans="1:10" s="102" customFormat="1" ht="18" customHeight="1" x14ac:dyDescent="0.2">
      <c r="A2455" s="106" t="s">
        <v>43</v>
      </c>
      <c r="B2455" s="106" t="s">
        <v>13</v>
      </c>
      <c r="C2455" s="107">
        <v>18885</v>
      </c>
      <c r="D2455" s="107">
        <v>42576</v>
      </c>
      <c r="E2455" s="107">
        <v>42579</v>
      </c>
      <c r="F2455" s="108">
        <v>42740</v>
      </c>
      <c r="G2455" s="109">
        <v>46000</v>
      </c>
      <c r="H2455" s="109">
        <v>206.68</v>
      </c>
      <c r="I2455" s="109">
        <v>0</v>
      </c>
      <c r="J2455" s="109">
        <f t="shared" si="38"/>
        <v>46206.68</v>
      </c>
    </row>
    <row r="2456" spans="1:10" s="102" customFormat="1" ht="18" customHeight="1" x14ac:dyDescent="0.2">
      <c r="A2456" s="106" t="s">
        <v>43</v>
      </c>
      <c r="B2456" s="106" t="s">
        <v>17</v>
      </c>
      <c r="C2456" s="107">
        <v>21635</v>
      </c>
      <c r="D2456" s="107">
        <v>41890</v>
      </c>
      <c r="E2456" s="107">
        <v>41893</v>
      </c>
      <c r="F2456" s="108">
        <v>41912</v>
      </c>
      <c r="G2456" s="109">
        <v>42000</v>
      </c>
      <c r="H2456" s="109">
        <v>25.67</v>
      </c>
      <c r="I2456" s="109">
        <v>0</v>
      </c>
      <c r="J2456" s="109">
        <f t="shared" si="38"/>
        <v>42025.67</v>
      </c>
    </row>
    <row r="2457" spans="1:10" s="102" customFormat="1" ht="18" customHeight="1" x14ac:dyDescent="0.2">
      <c r="A2457" s="106" t="s">
        <v>39</v>
      </c>
      <c r="B2457" s="106" t="s">
        <v>17</v>
      </c>
      <c r="C2457" s="107">
        <v>21635</v>
      </c>
      <c r="D2457" s="107">
        <v>41890</v>
      </c>
      <c r="E2457" s="107">
        <v>41893</v>
      </c>
      <c r="F2457" s="108">
        <v>41912</v>
      </c>
      <c r="G2457" s="109">
        <v>84000</v>
      </c>
      <c r="H2457" s="109">
        <v>51.33</v>
      </c>
      <c r="I2457" s="109">
        <v>0</v>
      </c>
      <c r="J2457" s="109">
        <f t="shared" si="38"/>
        <v>84051.33</v>
      </c>
    </row>
    <row r="2458" spans="1:10" s="102" customFormat="1" ht="18" customHeight="1" x14ac:dyDescent="0.2">
      <c r="A2458" s="106" t="s">
        <v>43</v>
      </c>
      <c r="B2458" s="106" t="s">
        <v>13</v>
      </c>
      <c r="C2458" s="107">
        <v>11469</v>
      </c>
      <c r="D2458" s="107">
        <v>42070</v>
      </c>
      <c r="E2458" s="107">
        <v>42076</v>
      </c>
      <c r="F2458" s="108">
        <v>42096</v>
      </c>
      <c r="G2458" s="109">
        <v>17500</v>
      </c>
      <c r="H2458" s="109">
        <v>12.64</v>
      </c>
      <c r="I2458" s="109">
        <v>0</v>
      </c>
      <c r="J2458" s="109">
        <f t="shared" si="38"/>
        <v>17512.64</v>
      </c>
    </row>
    <row r="2459" spans="1:10" s="102" customFormat="1" ht="18" customHeight="1" x14ac:dyDescent="0.2">
      <c r="A2459" s="106" t="s">
        <v>43</v>
      </c>
      <c r="B2459" s="106" t="s">
        <v>17</v>
      </c>
      <c r="C2459" s="107">
        <v>14327</v>
      </c>
      <c r="D2459" s="107">
        <v>43080</v>
      </c>
      <c r="E2459" s="107">
        <v>43088</v>
      </c>
      <c r="F2459" s="108">
        <v>43102</v>
      </c>
      <c r="G2459" s="109">
        <v>8750</v>
      </c>
      <c r="H2459" s="109">
        <v>5.27</v>
      </c>
      <c r="I2459" s="109">
        <v>0</v>
      </c>
      <c r="J2459" s="109">
        <f t="shared" si="38"/>
        <v>8755.27</v>
      </c>
    </row>
    <row r="2460" spans="1:10" s="102" customFormat="1" ht="18" customHeight="1" x14ac:dyDescent="0.2">
      <c r="A2460" s="106" t="s">
        <v>43</v>
      </c>
      <c r="B2460" s="106" t="s">
        <v>13</v>
      </c>
      <c r="C2460" s="107">
        <v>15660</v>
      </c>
      <c r="D2460" s="107">
        <v>43427</v>
      </c>
      <c r="E2460" s="107">
        <v>43441</v>
      </c>
      <c r="F2460" s="108">
        <v>43451</v>
      </c>
      <c r="G2460" s="109">
        <v>13250</v>
      </c>
      <c r="H2460" s="109">
        <v>8.7100000000000009</v>
      </c>
      <c r="I2460" s="109">
        <v>0</v>
      </c>
      <c r="J2460" s="109">
        <f t="shared" si="38"/>
        <v>13258.71</v>
      </c>
    </row>
    <row r="2461" spans="1:10" s="102" customFormat="1" ht="18" customHeight="1" x14ac:dyDescent="0.2">
      <c r="A2461" s="106" t="s">
        <v>43</v>
      </c>
      <c r="B2461" s="106" t="s">
        <v>13</v>
      </c>
      <c r="C2461" s="107">
        <v>17275</v>
      </c>
      <c r="D2461" s="107">
        <v>42553</v>
      </c>
      <c r="E2461" s="107">
        <v>42579</v>
      </c>
      <c r="F2461" s="108">
        <v>42639</v>
      </c>
      <c r="G2461" s="109">
        <v>11500</v>
      </c>
      <c r="H2461" s="109">
        <v>27.1</v>
      </c>
      <c r="I2461" s="109">
        <v>0</v>
      </c>
      <c r="J2461" s="109">
        <f t="shared" si="38"/>
        <v>11527.1</v>
      </c>
    </row>
    <row r="2462" spans="1:10" s="102" customFormat="1" ht="18" customHeight="1" x14ac:dyDescent="0.2">
      <c r="A2462" s="106" t="s">
        <v>43</v>
      </c>
      <c r="B2462" s="106" t="s">
        <v>13</v>
      </c>
      <c r="C2462" s="107">
        <v>10587</v>
      </c>
      <c r="D2462" s="107">
        <v>41938</v>
      </c>
      <c r="E2462" s="107">
        <v>41976</v>
      </c>
      <c r="F2462" s="108">
        <v>42220</v>
      </c>
      <c r="G2462" s="109">
        <v>6500</v>
      </c>
      <c r="H2462" s="109">
        <v>50.92</v>
      </c>
      <c r="I2462" s="109">
        <v>0</v>
      </c>
      <c r="J2462" s="109">
        <f t="shared" si="38"/>
        <v>6550.92</v>
      </c>
    </row>
    <row r="2463" spans="1:10" s="102" customFormat="1" ht="18" customHeight="1" x14ac:dyDescent="0.2">
      <c r="A2463" s="106" t="s">
        <v>43</v>
      </c>
      <c r="B2463" s="106" t="s">
        <v>13</v>
      </c>
      <c r="C2463" s="107">
        <v>12888</v>
      </c>
      <c r="D2463" s="107">
        <v>43023</v>
      </c>
      <c r="E2463" s="107">
        <v>43032</v>
      </c>
      <c r="F2463" s="108">
        <v>43042</v>
      </c>
      <c r="G2463" s="109">
        <v>8500</v>
      </c>
      <c r="H2463" s="109">
        <v>4.42</v>
      </c>
      <c r="I2463" s="109">
        <v>0</v>
      </c>
      <c r="J2463" s="109">
        <f t="shared" si="38"/>
        <v>8504.42</v>
      </c>
    </row>
    <row r="2464" spans="1:10" s="102" customFormat="1" ht="18" customHeight="1" x14ac:dyDescent="0.2">
      <c r="A2464" s="106" t="s">
        <v>43</v>
      </c>
      <c r="B2464" s="106" t="s">
        <v>17</v>
      </c>
      <c r="C2464" s="107">
        <v>8689</v>
      </c>
      <c r="D2464" s="107">
        <v>41907</v>
      </c>
      <c r="E2464" s="107">
        <v>41914</v>
      </c>
      <c r="F2464" s="108">
        <v>41947</v>
      </c>
      <c r="G2464" s="109">
        <v>6000</v>
      </c>
      <c r="H2464" s="109">
        <v>6.67</v>
      </c>
      <c r="I2464" s="109">
        <v>0</v>
      </c>
      <c r="J2464" s="109">
        <f t="shared" si="38"/>
        <v>6006.67</v>
      </c>
    </row>
    <row r="2465" spans="1:10" s="102" customFormat="1" ht="18" customHeight="1" x14ac:dyDescent="0.2">
      <c r="A2465" s="106" t="s">
        <v>43</v>
      </c>
      <c r="B2465" s="106" t="s">
        <v>17</v>
      </c>
      <c r="C2465" s="107">
        <v>9507</v>
      </c>
      <c r="D2465" s="107">
        <v>42545</v>
      </c>
      <c r="E2465" s="107">
        <v>42548</v>
      </c>
      <c r="F2465" s="108">
        <v>42634</v>
      </c>
      <c r="G2465" s="109">
        <v>8000</v>
      </c>
      <c r="H2465" s="109">
        <v>19.510000000000002</v>
      </c>
      <c r="I2465" s="109">
        <v>0</v>
      </c>
      <c r="J2465" s="109">
        <f t="shared" si="38"/>
        <v>8019.51</v>
      </c>
    </row>
    <row r="2466" spans="1:10" s="102" customFormat="1" ht="18" customHeight="1" x14ac:dyDescent="0.2">
      <c r="A2466" s="106" t="s">
        <v>43</v>
      </c>
      <c r="B2466" s="106" t="s">
        <v>17</v>
      </c>
      <c r="C2466" s="107">
        <v>9724</v>
      </c>
      <c r="D2466" s="107">
        <v>43115</v>
      </c>
      <c r="E2466" s="107">
        <v>43119</v>
      </c>
      <c r="F2466" s="108">
        <v>43157</v>
      </c>
      <c r="G2466" s="109">
        <v>6250</v>
      </c>
      <c r="H2466" s="109">
        <v>5.1999999999999993</v>
      </c>
      <c r="I2466" s="109">
        <v>0</v>
      </c>
      <c r="J2466" s="109">
        <f t="shared" si="38"/>
        <v>6255.2</v>
      </c>
    </row>
    <row r="2467" spans="1:10" s="102" customFormat="1" ht="18" customHeight="1" x14ac:dyDescent="0.2">
      <c r="A2467" s="106" t="s">
        <v>43</v>
      </c>
      <c r="B2467" s="106" t="s">
        <v>13</v>
      </c>
      <c r="C2467" s="107">
        <v>13678</v>
      </c>
      <c r="D2467" s="107">
        <v>42261</v>
      </c>
      <c r="E2467" s="107">
        <v>42268</v>
      </c>
      <c r="F2467" s="108">
        <v>42293</v>
      </c>
      <c r="G2467" s="109">
        <v>9500</v>
      </c>
      <c r="H2467" s="109">
        <v>7.52</v>
      </c>
      <c r="I2467" s="109">
        <v>0</v>
      </c>
      <c r="J2467" s="109">
        <f t="shared" si="38"/>
        <v>9507.52</v>
      </c>
    </row>
    <row r="2468" spans="1:10" s="102" customFormat="1" ht="18" customHeight="1" x14ac:dyDescent="0.2">
      <c r="A2468" s="106" t="s">
        <v>43</v>
      </c>
      <c r="B2468" s="106" t="s">
        <v>17</v>
      </c>
      <c r="C2468" s="107">
        <v>14407</v>
      </c>
      <c r="D2468" s="107">
        <v>42737</v>
      </c>
      <c r="E2468" s="107">
        <v>42929</v>
      </c>
      <c r="F2468" s="108">
        <v>43130</v>
      </c>
      <c r="G2468" s="109">
        <v>13000</v>
      </c>
      <c r="H2468" s="109">
        <v>99.82</v>
      </c>
      <c r="I2468" s="109">
        <v>0</v>
      </c>
      <c r="J2468" s="109">
        <f t="shared" si="38"/>
        <v>13099.82</v>
      </c>
    </row>
    <row r="2469" spans="1:10" s="102" customFormat="1" ht="18" customHeight="1" x14ac:dyDescent="0.2">
      <c r="A2469" s="106" t="s">
        <v>43</v>
      </c>
      <c r="B2469" s="106" t="s">
        <v>17</v>
      </c>
      <c r="C2469" s="107">
        <v>17904</v>
      </c>
      <c r="D2469" s="107">
        <v>43229</v>
      </c>
      <c r="E2469" s="107">
        <v>43242</v>
      </c>
      <c r="F2469" s="108">
        <v>43249</v>
      </c>
      <c r="G2469" s="109">
        <v>9000</v>
      </c>
      <c r="H2469" s="109">
        <v>4.93</v>
      </c>
      <c r="I2469" s="109">
        <v>0</v>
      </c>
      <c r="J2469" s="109">
        <f t="shared" si="38"/>
        <v>9004.93</v>
      </c>
    </row>
    <row r="2470" spans="1:10" s="102" customFormat="1" ht="18" customHeight="1" x14ac:dyDescent="0.2">
      <c r="A2470" s="106" t="s">
        <v>43</v>
      </c>
      <c r="B2470" s="106" t="s">
        <v>13</v>
      </c>
      <c r="C2470" s="107">
        <v>12124</v>
      </c>
      <c r="D2470" s="107">
        <v>43232</v>
      </c>
      <c r="E2470" s="107">
        <v>43258</v>
      </c>
      <c r="F2470" s="108">
        <v>43269</v>
      </c>
      <c r="G2470" s="109">
        <v>15750</v>
      </c>
      <c r="H2470" s="109">
        <v>15.97</v>
      </c>
      <c r="I2470" s="109">
        <v>0</v>
      </c>
      <c r="J2470" s="109">
        <f t="shared" si="38"/>
        <v>15765.97</v>
      </c>
    </row>
    <row r="2471" spans="1:10" s="102" customFormat="1" ht="18" customHeight="1" x14ac:dyDescent="0.2">
      <c r="A2471" s="106" t="s">
        <v>43</v>
      </c>
      <c r="B2471" s="106" t="s">
        <v>17</v>
      </c>
      <c r="C2471" s="107">
        <v>14620</v>
      </c>
      <c r="D2471" s="107">
        <v>42564</v>
      </c>
      <c r="E2471" s="107">
        <v>42577</v>
      </c>
      <c r="F2471" s="108">
        <v>42655</v>
      </c>
      <c r="G2471" s="109">
        <v>4750</v>
      </c>
      <c r="H2471" s="109">
        <v>11.85</v>
      </c>
      <c r="I2471" s="109">
        <v>0</v>
      </c>
      <c r="J2471" s="109">
        <f t="shared" si="38"/>
        <v>4761.8500000000004</v>
      </c>
    </row>
    <row r="2472" spans="1:10" s="102" customFormat="1" ht="18" customHeight="1" x14ac:dyDescent="0.2">
      <c r="A2472" s="106" t="s">
        <v>43</v>
      </c>
      <c r="B2472" s="106" t="s">
        <v>17</v>
      </c>
      <c r="C2472" s="107">
        <v>11516</v>
      </c>
      <c r="D2472" s="107">
        <v>43306</v>
      </c>
      <c r="E2472" s="107">
        <v>43313</v>
      </c>
      <c r="F2472" s="108">
        <v>43335</v>
      </c>
      <c r="G2472" s="109">
        <v>9500</v>
      </c>
      <c r="H2472" s="109">
        <v>6.17</v>
      </c>
      <c r="I2472" s="109">
        <v>0</v>
      </c>
      <c r="J2472" s="109">
        <f t="shared" si="38"/>
        <v>9506.17</v>
      </c>
    </row>
    <row r="2473" spans="1:10" s="102" customFormat="1" ht="18" customHeight="1" x14ac:dyDescent="0.2">
      <c r="A2473" s="106" t="s">
        <v>43</v>
      </c>
      <c r="B2473" s="106" t="s">
        <v>13</v>
      </c>
      <c r="C2473" s="107">
        <v>17355</v>
      </c>
      <c r="D2473" s="107">
        <v>43417</v>
      </c>
      <c r="E2473" s="107">
        <v>43420</v>
      </c>
      <c r="F2473" s="108">
        <v>43432</v>
      </c>
      <c r="G2473" s="109">
        <v>13750</v>
      </c>
      <c r="H2473" s="109">
        <v>5.65</v>
      </c>
      <c r="I2473" s="109">
        <v>0</v>
      </c>
      <c r="J2473" s="109">
        <f t="shared" si="38"/>
        <v>13755.65</v>
      </c>
    </row>
    <row r="2474" spans="1:10" s="102" customFormat="1" ht="18" customHeight="1" x14ac:dyDescent="0.2">
      <c r="A2474" s="106" t="s">
        <v>43</v>
      </c>
      <c r="B2474" s="106" t="s">
        <v>13</v>
      </c>
      <c r="C2474" s="107">
        <v>10854</v>
      </c>
      <c r="D2474" s="107">
        <v>42973</v>
      </c>
      <c r="E2474" s="107">
        <v>42990</v>
      </c>
      <c r="F2474" s="108">
        <v>43040</v>
      </c>
      <c r="G2474" s="109">
        <v>7500</v>
      </c>
      <c r="H2474" s="109">
        <v>13.75</v>
      </c>
      <c r="I2474" s="109">
        <v>0</v>
      </c>
      <c r="J2474" s="109">
        <f t="shared" si="38"/>
        <v>7513.75</v>
      </c>
    </row>
    <row r="2475" spans="1:10" s="102" customFormat="1" ht="18" customHeight="1" x14ac:dyDescent="0.2">
      <c r="A2475" s="106" t="s">
        <v>43</v>
      </c>
      <c r="B2475" s="106" t="s">
        <v>13</v>
      </c>
      <c r="C2475" s="107">
        <v>10948</v>
      </c>
      <c r="D2475" s="107">
        <v>42751</v>
      </c>
      <c r="E2475" s="107">
        <v>42769</v>
      </c>
      <c r="F2475" s="108">
        <v>42821</v>
      </c>
      <c r="G2475" s="109">
        <v>9000</v>
      </c>
      <c r="H2475" s="109">
        <v>17.260000000000002</v>
      </c>
      <c r="I2475" s="109">
        <v>0</v>
      </c>
      <c r="J2475" s="109">
        <f t="shared" si="38"/>
        <v>9017.26</v>
      </c>
    </row>
    <row r="2476" spans="1:10" s="102" customFormat="1" ht="18" customHeight="1" x14ac:dyDescent="0.2">
      <c r="A2476" s="106" t="s">
        <v>43</v>
      </c>
      <c r="B2476" s="106" t="s">
        <v>13</v>
      </c>
      <c r="C2476" s="107">
        <v>9814</v>
      </c>
      <c r="D2476" s="107">
        <v>41850</v>
      </c>
      <c r="E2476" s="107">
        <v>41863</v>
      </c>
      <c r="F2476" s="108">
        <v>41887</v>
      </c>
      <c r="G2476" s="109">
        <v>11750</v>
      </c>
      <c r="H2476" s="109">
        <v>12.08</v>
      </c>
      <c r="I2476" s="109">
        <v>0</v>
      </c>
      <c r="J2476" s="109">
        <f t="shared" si="38"/>
        <v>11762.08</v>
      </c>
    </row>
    <row r="2477" spans="1:10" s="102" customFormat="1" ht="18" customHeight="1" x14ac:dyDescent="0.2">
      <c r="A2477" s="106" t="s">
        <v>43</v>
      </c>
      <c r="B2477" s="106" t="s">
        <v>17</v>
      </c>
      <c r="C2477" s="107">
        <v>11653</v>
      </c>
      <c r="D2477" s="107">
        <v>42464</v>
      </c>
      <c r="E2477" s="107">
        <v>42468</v>
      </c>
      <c r="F2477" s="108">
        <v>42507</v>
      </c>
      <c r="G2477" s="109">
        <v>9250</v>
      </c>
      <c r="H2477" s="109">
        <v>10.9</v>
      </c>
      <c r="I2477" s="109">
        <v>0</v>
      </c>
      <c r="J2477" s="109">
        <f t="shared" si="38"/>
        <v>9260.9</v>
      </c>
    </row>
    <row r="2478" spans="1:10" s="102" customFormat="1" ht="18" customHeight="1" x14ac:dyDescent="0.2">
      <c r="A2478" s="106" t="s">
        <v>40</v>
      </c>
      <c r="B2478" s="106" t="s">
        <v>17</v>
      </c>
      <c r="C2478" s="107">
        <v>35989</v>
      </c>
      <c r="D2478" s="107">
        <v>42639</v>
      </c>
      <c r="E2478" s="107">
        <v>42657</v>
      </c>
      <c r="F2478" s="108">
        <v>42667</v>
      </c>
      <c r="G2478" s="109">
        <v>10000</v>
      </c>
      <c r="H2478" s="109">
        <f>3.84+3.84</f>
        <v>7.68</v>
      </c>
      <c r="I2478" s="109">
        <v>0</v>
      </c>
      <c r="J2478" s="109">
        <f t="shared" si="38"/>
        <v>10007.68</v>
      </c>
    </row>
    <row r="2479" spans="1:10" s="102" customFormat="1" ht="18" customHeight="1" x14ac:dyDescent="0.2">
      <c r="A2479" s="106" t="s">
        <v>43</v>
      </c>
      <c r="B2479" s="106" t="s">
        <v>13</v>
      </c>
      <c r="C2479" s="107">
        <v>11530</v>
      </c>
      <c r="D2479" s="107">
        <v>41640</v>
      </c>
      <c r="E2479" s="107">
        <v>41646</v>
      </c>
      <c r="F2479" s="108">
        <v>41662</v>
      </c>
      <c r="G2479" s="109">
        <v>16500</v>
      </c>
      <c r="H2479" s="109">
        <v>10.08</v>
      </c>
      <c r="I2479" s="109">
        <v>0</v>
      </c>
      <c r="J2479" s="109">
        <f t="shared" si="38"/>
        <v>16510.080000000002</v>
      </c>
    </row>
    <row r="2480" spans="1:10" s="102" customFormat="1" ht="18" customHeight="1" x14ac:dyDescent="0.2">
      <c r="A2480" s="106" t="s">
        <v>43</v>
      </c>
      <c r="B2480" s="106" t="s">
        <v>13</v>
      </c>
      <c r="C2480" s="107">
        <v>16346</v>
      </c>
      <c r="D2480" s="107">
        <v>42258</v>
      </c>
      <c r="E2480" s="107">
        <v>42265</v>
      </c>
      <c r="F2480" s="108">
        <v>42279</v>
      </c>
      <c r="G2480" s="109">
        <v>11750</v>
      </c>
      <c r="H2480" s="109">
        <v>6.85</v>
      </c>
      <c r="I2480" s="109">
        <v>0</v>
      </c>
      <c r="J2480" s="109">
        <f t="shared" si="38"/>
        <v>11756.85</v>
      </c>
    </row>
    <row r="2481" spans="1:10" s="102" customFormat="1" ht="18" customHeight="1" x14ac:dyDescent="0.2">
      <c r="A2481" s="106" t="s">
        <v>43</v>
      </c>
      <c r="B2481" s="106" t="s">
        <v>17</v>
      </c>
      <c r="C2481" s="107">
        <v>14677</v>
      </c>
      <c r="D2481" s="107">
        <v>42661</v>
      </c>
      <c r="E2481" s="107">
        <v>42677</v>
      </c>
      <c r="F2481" s="108">
        <v>42727</v>
      </c>
      <c r="G2481" s="109">
        <v>7500</v>
      </c>
      <c r="H2481" s="109">
        <v>13.56</v>
      </c>
      <c r="I2481" s="109">
        <v>0</v>
      </c>
      <c r="J2481" s="109">
        <f t="shared" si="38"/>
        <v>7513.56</v>
      </c>
    </row>
    <row r="2482" spans="1:10" s="102" customFormat="1" ht="18" customHeight="1" x14ac:dyDescent="0.2">
      <c r="A2482" s="106" t="s">
        <v>43</v>
      </c>
      <c r="B2482" s="106" t="s">
        <v>13</v>
      </c>
      <c r="C2482" s="107">
        <v>11078</v>
      </c>
      <c r="D2482" s="107">
        <v>43335</v>
      </c>
      <c r="E2482" s="107">
        <v>43349</v>
      </c>
      <c r="F2482" s="108">
        <v>43362</v>
      </c>
      <c r="G2482" s="109">
        <v>9000</v>
      </c>
      <c r="H2482" s="109">
        <v>5.67</v>
      </c>
      <c r="I2482" s="109">
        <v>0</v>
      </c>
      <c r="J2482" s="109">
        <f t="shared" si="38"/>
        <v>9005.67</v>
      </c>
    </row>
    <row r="2483" spans="1:10" s="102" customFormat="1" ht="18" customHeight="1" x14ac:dyDescent="0.2">
      <c r="A2483" s="106" t="s">
        <v>43</v>
      </c>
      <c r="B2483" s="106" t="s">
        <v>13</v>
      </c>
      <c r="C2483" s="107">
        <v>11831</v>
      </c>
      <c r="D2483" s="107">
        <v>42248</v>
      </c>
      <c r="E2483" s="107">
        <v>42251</v>
      </c>
      <c r="F2483" s="108">
        <v>42278</v>
      </c>
      <c r="G2483" s="109">
        <v>5500</v>
      </c>
      <c r="H2483" s="109">
        <v>4.5999999999999996</v>
      </c>
      <c r="I2483" s="109">
        <v>0</v>
      </c>
      <c r="J2483" s="109">
        <f t="shared" si="38"/>
        <v>5504.6</v>
      </c>
    </row>
    <row r="2484" spans="1:10" s="102" customFormat="1" ht="18" customHeight="1" x14ac:dyDescent="0.2">
      <c r="A2484" s="106" t="s">
        <v>43</v>
      </c>
      <c r="B2484" s="106" t="s">
        <v>13</v>
      </c>
      <c r="C2484" s="107">
        <v>12190</v>
      </c>
      <c r="D2484" s="107">
        <v>42220</v>
      </c>
      <c r="E2484" s="107">
        <v>42228</v>
      </c>
      <c r="F2484" s="108">
        <v>42236</v>
      </c>
      <c r="G2484" s="109">
        <v>9000</v>
      </c>
      <c r="H2484" s="109">
        <v>4</v>
      </c>
      <c r="I2484" s="109">
        <v>0</v>
      </c>
      <c r="J2484" s="109">
        <f t="shared" si="38"/>
        <v>9004</v>
      </c>
    </row>
    <row r="2485" spans="1:10" s="102" customFormat="1" ht="18" customHeight="1" x14ac:dyDescent="0.2">
      <c r="A2485" s="106" t="s">
        <v>43</v>
      </c>
      <c r="B2485" s="106" t="s">
        <v>13</v>
      </c>
      <c r="C2485" s="107">
        <v>18049</v>
      </c>
      <c r="D2485" s="107">
        <v>42316</v>
      </c>
      <c r="E2485" s="107">
        <v>42326</v>
      </c>
      <c r="F2485" s="108">
        <v>42388</v>
      </c>
      <c r="G2485" s="109">
        <v>23000</v>
      </c>
      <c r="H2485" s="109">
        <v>46</v>
      </c>
      <c r="I2485" s="109">
        <v>0</v>
      </c>
      <c r="J2485" s="109">
        <f t="shared" si="38"/>
        <v>23046</v>
      </c>
    </row>
    <row r="2486" spans="1:10" s="102" customFormat="1" ht="18" customHeight="1" x14ac:dyDescent="0.2">
      <c r="A2486" s="106" t="s">
        <v>37</v>
      </c>
      <c r="B2486" s="106" t="s">
        <v>13</v>
      </c>
      <c r="C2486" s="107">
        <v>23442</v>
      </c>
      <c r="D2486" s="107">
        <v>41741</v>
      </c>
      <c r="E2486" s="107">
        <v>41778</v>
      </c>
      <c r="F2486" s="108">
        <v>41788</v>
      </c>
      <c r="G2486" s="109">
        <v>20000</v>
      </c>
      <c r="H2486" s="109">
        <v>26.12</v>
      </c>
      <c r="I2486" s="109">
        <v>0</v>
      </c>
      <c r="J2486" s="109">
        <f t="shared" si="38"/>
        <v>20026.12</v>
      </c>
    </row>
    <row r="2487" spans="1:10" s="102" customFormat="1" ht="18" customHeight="1" x14ac:dyDescent="0.2">
      <c r="A2487" s="106" t="s">
        <v>43</v>
      </c>
      <c r="B2487" s="106" t="s">
        <v>13</v>
      </c>
      <c r="C2487" s="107">
        <v>16311</v>
      </c>
      <c r="D2487" s="107">
        <v>42562</v>
      </c>
      <c r="E2487" s="107">
        <v>42570</v>
      </c>
      <c r="F2487" s="108">
        <v>42577</v>
      </c>
      <c r="G2487" s="109">
        <v>10750</v>
      </c>
      <c r="H2487" s="109">
        <v>4.42</v>
      </c>
      <c r="I2487" s="109">
        <v>0</v>
      </c>
      <c r="J2487" s="109">
        <f t="shared" si="38"/>
        <v>10754.42</v>
      </c>
    </row>
    <row r="2488" spans="1:10" s="102" customFormat="1" ht="18" customHeight="1" x14ac:dyDescent="0.2">
      <c r="A2488" s="106" t="s">
        <v>31</v>
      </c>
      <c r="B2488" s="106" t="s">
        <v>17</v>
      </c>
      <c r="C2488" s="107">
        <v>33314</v>
      </c>
      <c r="D2488" s="107">
        <v>41917</v>
      </c>
      <c r="E2488" s="107">
        <v>41925</v>
      </c>
      <c r="F2488" s="108">
        <v>41996</v>
      </c>
      <c r="G2488" s="109">
        <v>18000</v>
      </c>
      <c r="H2488" s="109">
        <v>39.5</v>
      </c>
      <c r="I2488" s="109">
        <v>0</v>
      </c>
      <c r="J2488" s="109">
        <f t="shared" si="38"/>
        <v>18039.5</v>
      </c>
    </row>
    <row r="2489" spans="1:10" s="102" customFormat="1" ht="18" customHeight="1" x14ac:dyDescent="0.2">
      <c r="A2489" s="106" t="s">
        <v>34</v>
      </c>
      <c r="B2489" s="106" t="s">
        <v>17</v>
      </c>
      <c r="C2489" s="107">
        <v>33314</v>
      </c>
      <c r="D2489" s="107">
        <v>41917</v>
      </c>
      <c r="E2489" s="107">
        <v>41925</v>
      </c>
      <c r="F2489" s="108">
        <v>41996</v>
      </c>
      <c r="G2489" s="109">
        <v>54000</v>
      </c>
      <c r="H2489" s="109">
        <v>118.5</v>
      </c>
      <c r="I2489" s="109">
        <v>0</v>
      </c>
      <c r="J2489" s="109">
        <f t="shared" si="38"/>
        <v>54118.5</v>
      </c>
    </row>
    <row r="2490" spans="1:10" s="102" customFormat="1" ht="18" customHeight="1" x14ac:dyDescent="0.2">
      <c r="A2490" s="106" t="s">
        <v>31</v>
      </c>
      <c r="B2490" s="106" t="s">
        <v>17</v>
      </c>
      <c r="C2490" s="107">
        <v>22571</v>
      </c>
      <c r="D2490" s="107">
        <v>42209</v>
      </c>
      <c r="E2490" s="107">
        <v>42221</v>
      </c>
      <c r="F2490" s="108">
        <v>42244</v>
      </c>
      <c r="G2490" s="109">
        <v>62000</v>
      </c>
      <c r="H2490" s="109">
        <v>60.28</v>
      </c>
      <c r="I2490" s="109">
        <v>0</v>
      </c>
      <c r="J2490" s="109">
        <f t="shared" si="38"/>
        <v>62060.28</v>
      </c>
    </row>
    <row r="2491" spans="1:10" s="102" customFormat="1" ht="18" customHeight="1" x14ac:dyDescent="0.2">
      <c r="A2491" s="106" t="s">
        <v>34</v>
      </c>
      <c r="B2491" s="106" t="s">
        <v>17</v>
      </c>
      <c r="C2491" s="107">
        <v>22571</v>
      </c>
      <c r="D2491" s="107">
        <v>42209</v>
      </c>
      <c r="E2491" s="107">
        <v>42221</v>
      </c>
      <c r="F2491" s="108">
        <v>42244</v>
      </c>
      <c r="G2491" s="109">
        <v>62000</v>
      </c>
      <c r="H2491" s="109">
        <v>60.28</v>
      </c>
      <c r="I2491" s="109">
        <v>0</v>
      </c>
      <c r="J2491" s="109">
        <f t="shared" si="38"/>
        <v>62060.28</v>
      </c>
    </row>
    <row r="2492" spans="1:10" s="102" customFormat="1" ht="18" customHeight="1" x14ac:dyDescent="0.2">
      <c r="A2492" s="106" t="s">
        <v>43</v>
      </c>
      <c r="B2492" s="106" t="s">
        <v>13</v>
      </c>
      <c r="C2492" s="107">
        <v>14146</v>
      </c>
      <c r="D2492" s="107">
        <v>41719</v>
      </c>
      <c r="E2492" s="107">
        <v>41733</v>
      </c>
      <c r="F2492" s="108">
        <v>41764</v>
      </c>
      <c r="G2492" s="109">
        <v>19250</v>
      </c>
      <c r="H2492" s="109">
        <v>24.06</v>
      </c>
      <c r="I2492" s="109">
        <v>0</v>
      </c>
      <c r="J2492" s="109">
        <f t="shared" si="38"/>
        <v>19274.060000000001</v>
      </c>
    </row>
    <row r="2493" spans="1:10" s="102" customFormat="1" ht="18" customHeight="1" x14ac:dyDescent="0.2">
      <c r="A2493" s="106" t="s">
        <v>37</v>
      </c>
      <c r="B2493" s="106" t="s">
        <v>17</v>
      </c>
      <c r="C2493" s="107">
        <v>21689</v>
      </c>
      <c r="D2493" s="107">
        <v>42009</v>
      </c>
      <c r="E2493" s="107">
        <v>42024</v>
      </c>
      <c r="F2493" s="108">
        <v>42027</v>
      </c>
      <c r="G2493" s="109">
        <v>20000</v>
      </c>
      <c r="H2493" s="109">
        <v>10</v>
      </c>
      <c r="I2493" s="109">
        <v>0</v>
      </c>
      <c r="J2493" s="109">
        <f t="shared" si="38"/>
        <v>20010</v>
      </c>
    </row>
    <row r="2494" spans="1:10" s="102" customFormat="1" ht="18" customHeight="1" x14ac:dyDescent="0.2">
      <c r="A2494" s="106" t="s">
        <v>43</v>
      </c>
      <c r="B2494" s="106" t="s">
        <v>17</v>
      </c>
      <c r="C2494" s="107">
        <v>9974</v>
      </c>
      <c r="D2494" s="107">
        <v>42870</v>
      </c>
      <c r="E2494" s="107">
        <v>42871</v>
      </c>
      <c r="F2494" s="108">
        <v>42898</v>
      </c>
      <c r="G2494" s="109">
        <v>6500</v>
      </c>
      <c r="H2494" s="109">
        <v>4.9800000000000004</v>
      </c>
      <c r="I2494" s="109">
        <v>0</v>
      </c>
      <c r="J2494" s="109">
        <f t="shared" si="38"/>
        <v>6504.98</v>
      </c>
    </row>
    <row r="2495" spans="1:10" s="102" customFormat="1" ht="18" customHeight="1" x14ac:dyDescent="0.2">
      <c r="A2495" s="106" t="s">
        <v>31</v>
      </c>
      <c r="B2495" s="106" t="s">
        <v>17</v>
      </c>
      <c r="C2495" s="107">
        <v>24553</v>
      </c>
      <c r="D2495" s="107">
        <v>43260</v>
      </c>
      <c r="E2495" s="107">
        <v>43264</v>
      </c>
      <c r="F2495" s="108">
        <v>43287</v>
      </c>
      <c r="G2495" s="109">
        <v>54000</v>
      </c>
      <c r="H2495" s="109">
        <v>39.96</v>
      </c>
      <c r="I2495" s="109">
        <v>0</v>
      </c>
      <c r="J2495" s="109">
        <f t="shared" si="38"/>
        <v>54039.96</v>
      </c>
    </row>
    <row r="2496" spans="1:10" s="102" customFormat="1" ht="18" customHeight="1" x14ac:dyDescent="0.2">
      <c r="A2496" s="106" t="s">
        <v>33</v>
      </c>
      <c r="B2496" s="106" t="s">
        <v>17</v>
      </c>
      <c r="C2496" s="107">
        <v>24553</v>
      </c>
      <c r="D2496" s="107">
        <v>43260</v>
      </c>
      <c r="E2496" s="107">
        <v>43264</v>
      </c>
      <c r="F2496" s="108">
        <v>43287</v>
      </c>
      <c r="G2496" s="109">
        <v>54000</v>
      </c>
      <c r="H2496" s="109">
        <v>39.96</v>
      </c>
      <c r="I2496" s="109">
        <v>0</v>
      </c>
      <c r="J2496" s="109">
        <f t="shared" si="38"/>
        <v>54039.96</v>
      </c>
    </row>
    <row r="2497" spans="1:10" s="102" customFormat="1" ht="18" customHeight="1" x14ac:dyDescent="0.2">
      <c r="A2497" s="106" t="s">
        <v>34</v>
      </c>
      <c r="B2497" s="106" t="s">
        <v>17</v>
      </c>
      <c r="C2497" s="107">
        <v>24553</v>
      </c>
      <c r="D2497" s="107">
        <v>43260</v>
      </c>
      <c r="E2497" s="107">
        <v>43264</v>
      </c>
      <c r="F2497" s="108">
        <v>43287</v>
      </c>
      <c r="G2497" s="109">
        <v>54000</v>
      </c>
      <c r="H2497" s="109">
        <v>39.96</v>
      </c>
      <c r="I2497" s="109">
        <v>0</v>
      </c>
      <c r="J2497" s="109">
        <f t="shared" si="38"/>
        <v>54039.96</v>
      </c>
    </row>
    <row r="2498" spans="1:10" s="102" customFormat="1" ht="18" customHeight="1" x14ac:dyDescent="0.2">
      <c r="A2498" s="106" t="s">
        <v>43</v>
      </c>
      <c r="B2498" s="106" t="s">
        <v>13</v>
      </c>
      <c r="C2498" s="107">
        <v>15201</v>
      </c>
      <c r="D2498" s="107">
        <v>42405</v>
      </c>
      <c r="E2498" s="107">
        <v>42409</v>
      </c>
      <c r="F2498" s="108">
        <v>42437</v>
      </c>
      <c r="G2498" s="109">
        <v>9250</v>
      </c>
      <c r="H2498" s="109">
        <v>8.2200000000000006</v>
      </c>
      <c r="I2498" s="109">
        <v>0</v>
      </c>
      <c r="J2498" s="109">
        <f t="shared" si="38"/>
        <v>9258.2199999999993</v>
      </c>
    </row>
    <row r="2499" spans="1:10" s="102" customFormat="1" ht="18" customHeight="1" x14ac:dyDescent="0.2">
      <c r="A2499" s="106" t="s">
        <v>43</v>
      </c>
      <c r="B2499" s="106" t="s">
        <v>13</v>
      </c>
      <c r="C2499" s="107">
        <v>12829</v>
      </c>
      <c r="D2499" s="107">
        <v>41997</v>
      </c>
      <c r="E2499" s="107">
        <v>42122</v>
      </c>
      <c r="F2499" s="108">
        <v>42143</v>
      </c>
      <c r="G2499" s="109">
        <v>2250</v>
      </c>
      <c r="H2499" s="109">
        <v>9.1300000000000008</v>
      </c>
      <c r="I2499" s="109">
        <v>0</v>
      </c>
      <c r="J2499" s="109">
        <f t="shared" si="38"/>
        <v>2259.13</v>
      </c>
    </row>
    <row r="2500" spans="1:10" s="102" customFormat="1" ht="18" customHeight="1" x14ac:dyDescent="0.2">
      <c r="A2500" s="106" t="s">
        <v>43</v>
      </c>
      <c r="B2500" s="106" t="s">
        <v>17</v>
      </c>
      <c r="C2500" s="107">
        <v>12568</v>
      </c>
      <c r="D2500" s="107">
        <v>42421</v>
      </c>
      <c r="E2500" s="107">
        <v>42425</v>
      </c>
      <c r="F2500" s="108">
        <v>42472</v>
      </c>
      <c r="G2500" s="109">
        <v>9500</v>
      </c>
      <c r="H2500" s="109">
        <v>13.44</v>
      </c>
      <c r="I2500" s="109">
        <v>0</v>
      </c>
      <c r="J2500" s="109">
        <f t="shared" si="38"/>
        <v>9513.44</v>
      </c>
    </row>
    <row r="2501" spans="1:10" s="102" customFormat="1" ht="18" customHeight="1" x14ac:dyDescent="0.2">
      <c r="A2501" s="106" t="s">
        <v>43</v>
      </c>
      <c r="B2501" s="106" t="s">
        <v>13</v>
      </c>
      <c r="C2501" s="107">
        <v>13591</v>
      </c>
      <c r="D2501" s="107">
        <v>43112</v>
      </c>
      <c r="E2501" s="107">
        <v>43132</v>
      </c>
      <c r="F2501" s="108">
        <v>43144</v>
      </c>
      <c r="G2501" s="109">
        <v>12000</v>
      </c>
      <c r="H2501" s="109">
        <v>10.52</v>
      </c>
      <c r="I2501" s="109">
        <v>0</v>
      </c>
      <c r="J2501" s="109">
        <f t="shared" si="38"/>
        <v>12010.52</v>
      </c>
    </row>
    <row r="2502" spans="1:10" s="102" customFormat="1" ht="18" customHeight="1" x14ac:dyDescent="0.2">
      <c r="A2502" s="106" t="s">
        <v>43</v>
      </c>
      <c r="B2502" s="106" t="s">
        <v>17</v>
      </c>
      <c r="C2502" s="107">
        <v>14257</v>
      </c>
      <c r="D2502" s="107">
        <v>41805</v>
      </c>
      <c r="E2502" s="107">
        <v>41808</v>
      </c>
      <c r="F2502" s="108">
        <v>41823</v>
      </c>
      <c r="G2502" s="109">
        <v>8500</v>
      </c>
      <c r="H2502" s="109">
        <v>4.25</v>
      </c>
      <c r="I2502" s="109">
        <v>0</v>
      </c>
      <c r="J2502" s="109">
        <f t="shared" ref="J2502:J2565" si="39">+G2502+H2502+I2502</f>
        <v>8504.25</v>
      </c>
    </row>
    <row r="2503" spans="1:10" s="102" customFormat="1" ht="18" customHeight="1" x14ac:dyDescent="0.2">
      <c r="A2503" s="106" t="s">
        <v>43</v>
      </c>
      <c r="B2503" s="106" t="s">
        <v>13</v>
      </c>
      <c r="C2503" s="107">
        <v>6927</v>
      </c>
      <c r="D2503" s="107">
        <v>42239</v>
      </c>
      <c r="E2503" s="107">
        <v>42262</v>
      </c>
      <c r="F2503" s="108">
        <v>42286</v>
      </c>
      <c r="G2503" s="109">
        <v>3500</v>
      </c>
      <c r="H2503" s="109">
        <v>4.5599999999999996</v>
      </c>
      <c r="I2503" s="109">
        <v>0</v>
      </c>
      <c r="J2503" s="109">
        <f t="shared" si="39"/>
        <v>3504.56</v>
      </c>
    </row>
    <row r="2504" spans="1:10" s="102" customFormat="1" ht="18" customHeight="1" x14ac:dyDescent="0.2">
      <c r="A2504" s="106" t="s">
        <v>43</v>
      </c>
      <c r="B2504" s="106" t="s">
        <v>13</v>
      </c>
      <c r="C2504" s="107">
        <v>11954</v>
      </c>
      <c r="D2504" s="107">
        <v>41701</v>
      </c>
      <c r="E2504" s="107">
        <v>41717</v>
      </c>
      <c r="F2504" s="108">
        <v>41732</v>
      </c>
      <c r="G2504" s="109">
        <v>6000</v>
      </c>
      <c r="H2504" s="109">
        <v>5.17</v>
      </c>
      <c r="I2504" s="109">
        <v>0</v>
      </c>
      <c r="J2504" s="109">
        <f t="shared" si="39"/>
        <v>6005.17</v>
      </c>
    </row>
    <row r="2505" spans="1:10" s="102" customFormat="1" ht="18" customHeight="1" x14ac:dyDescent="0.2">
      <c r="A2505" s="106" t="s">
        <v>31</v>
      </c>
      <c r="B2505" s="106" t="s">
        <v>17</v>
      </c>
      <c r="C2505" s="107">
        <v>17447</v>
      </c>
      <c r="D2505" s="107">
        <v>42445</v>
      </c>
      <c r="E2505" s="107">
        <v>42446</v>
      </c>
      <c r="F2505" s="108">
        <v>42485</v>
      </c>
      <c r="G2505" s="109">
        <v>29000</v>
      </c>
      <c r="H2505" s="109">
        <v>31.78</v>
      </c>
      <c r="I2505" s="109">
        <v>0</v>
      </c>
      <c r="J2505" s="109">
        <f t="shared" si="39"/>
        <v>29031.78</v>
      </c>
    </row>
    <row r="2506" spans="1:10" s="102" customFormat="1" ht="18" customHeight="1" x14ac:dyDescent="0.2">
      <c r="A2506" s="106" t="s">
        <v>43</v>
      </c>
      <c r="B2506" s="106" t="s">
        <v>17</v>
      </c>
      <c r="C2506" s="107">
        <v>11698</v>
      </c>
      <c r="D2506" s="107">
        <v>42367</v>
      </c>
      <c r="E2506" s="107">
        <v>42368</v>
      </c>
      <c r="F2506" s="108">
        <v>42381</v>
      </c>
      <c r="G2506" s="109">
        <v>10500</v>
      </c>
      <c r="H2506" s="109">
        <v>4.08</v>
      </c>
      <c r="I2506" s="109">
        <v>0</v>
      </c>
      <c r="J2506" s="109">
        <f t="shared" si="39"/>
        <v>10504.08</v>
      </c>
    </row>
    <row r="2507" spans="1:10" s="102" customFormat="1" ht="18" customHeight="1" x14ac:dyDescent="0.2">
      <c r="A2507" s="106" t="s">
        <v>31</v>
      </c>
      <c r="B2507" s="106" t="s">
        <v>17</v>
      </c>
      <c r="C2507" s="107">
        <v>18606</v>
      </c>
      <c r="D2507" s="107">
        <v>41652</v>
      </c>
      <c r="E2507" s="107">
        <v>41655</v>
      </c>
      <c r="F2507" s="108">
        <v>41676</v>
      </c>
      <c r="G2507" s="109">
        <v>33000</v>
      </c>
      <c r="H2507" s="109">
        <v>22</v>
      </c>
      <c r="I2507" s="109">
        <v>0</v>
      </c>
      <c r="J2507" s="109">
        <f t="shared" si="39"/>
        <v>33022</v>
      </c>
    </row>
    <row r="2508" spans="1:10" s="102" customFormat="1" ht="18" customHeight="1" x14ac:dyDescent="0.2">
      <c r="A2508" s="106" t="s">
        <v>33</v>
      </c>
      <c r="B2508" s="106" t="s">
        <v>17</v>
      </c>
      <c r="C2508" s="107">
        <v>18606</v>
      </c>
      <c r="D2508" s="107">
        <v>41652</v>
      </c>
      <c r="E2508" s="107">
        <v>41655</v>
      </c>
      <c r="F2508" s="108">
        <v>41676</v>
      </c>
      <c r="G2508" s="109">
        <v>33000</v>
      </c>
      <c r="H2508" s="109">
        <v>22</v>
      </c>
      <c r="I2508" s="109">
        <v>0</v>
      </c>
      <c r="J2508" s="109">
        <f t="shared" si="39"/>
        <v>33022</v>
      </c>
    </row>
    <row r="2509" spans="1:10" s="102" customFormat="1" ht="18" customHeight="1" x14ac:dyDescent="0.2">
      <c r="A2509" s="106" t="s">
        <v>34</v>
      </c>
      <c r="B2509" s="106" t="s">
        <v>17</v>
      </c>
      <c r="C2509" s="107">
        <v>18606</v>
      </c>
      <c r="D2509" s="107">
        <v>41652</v>
      </c>
      <c r="E2509" s="107">
        <v>41655</v>
      </c>
      <c r="F2509" s="108">
        <v>41676</v>
      </c>
      <c r="G2509" s="109">
        <v>33000</v>
      </c>
      <c r="H2509" s="109">
        <v>22</v>
      </c>
      <c r="I2509" s="109">
        <v>0</v>
      </c>
      <c r="J2509" s="109">
        <f t="shared" si="39"/>
        <v>33022</v>
      </c>
    </row>
    <row r="2510" spans="1:10" s="102" customFormat="1" ht="18" customHeight="1" x14ac:dyDescent="0.2">
      <c r="A2510" s="106" t="s">
        <v>43</v>
      </c>
      <c r="B2510" s="106" t="s">
        <v>13</v>
      </c>
      <c r="C2510" s="107">
        <v>13820</v>
      </c>
      <c r="D2510" s="107">
        <v>41835</v>
      </c>
      <c r="E2510" s="107">
        <v>41859</v>
      </c>
      <c r="F2510" s="108">
        <v>41898</v>
      </c>
      <c r="G2510" s="109">
        <v>5500</v>
      </c>
      <c r="H2510" s="109">
        <v>9.6300000000000008</v>
      </c>
      <c r="I2510" s="109">
        <v>0</v>
      </c>
      <c r="J2510" s="109">
        <f t="shared" si="39"/>
        <v>5509.63</v>
      </c>
    </row>
    <row r="2511" spans="1:10" s="102" customFormat="1" ht="18" customHeight="1" x14ac:dyDescent="0.2">
      <c r="A2511" s="106" t="s">
        <v>43</v>
      </c>
      <c r="B2511" s="106" t="s">
        <v>17</v>
      </c>
      <c r="C2511" s="107">
        <v>5502</v>
      </c>
      <c r="D2511" s="107">
        <v>41948</v>
      </c>
      <c r="E2511" s="107">
        <v>41983</v>
      </c>
      <c r="F2511" s="108">
        <v>42002</v>
      </c>
      <c r="G2511" s="109">
        <v>2000</v>
      </c>
      <c r="H2511" s="109">
        <v>3</v>
      </c>
      <c r="I2511" s="109">
        <v>0</v>
      </c>
      <c r="J2511" s="109">
        <f t="shared" si="39"/>
        <v>2003</v>
      </c>
    </row>
    <row r="2512" spans="1:10" s="102" customFormat="1" ht="18" customHeight="1" x14ac:dyDescent="0.2">
      <c r="A2512" s="106" t="s">
        <v>43</v>
      </c>
      <c r="B2512" s="106" t="s">
        <v>17</v>
      </c>
      <c r="C2512" s="107">
        <v>16813</v>
      </c>
      <c r="D2512" s="107">
        <v>42127</v>
      </c>
      <c r="E2512" s="107">
        <v>42145</v>
      </c>
      <c r="F2512" s="108">
        <v>42156</v>
      </c>
      <c r="G2512" s="109">
        <v>4250</v>
      </c>
      <c r="H2512" s="109">
        <v>3.42</v>
      </c>
      <c r="I2512" s="109">
        <v>0</v>
      </c>
      <c r="J2512" s="109">
        <f t="shared" si="39"/>
        <v>4253.42</v>
      </c>
    </row>
    <row r="2513" spans="1:10" s="102" customFormat="1" ht="18" customHeight="1" x14ac:dyDescent="0.2">
      <c r="A2513" s="106" t="s">
        <v>43</v>
      </c>
      <c r="B2513" s="106" t="s">
        <v>17</v>
      </c>
      <c r="C2513" s="107">
        <v>8825</v>
      </c>
      <c r="D2513" s="107">
        <v>41864</v>
      </c>
      <c r="E2513" s="107">
        <v>41876</v>
      </c>
      <c r="F2513" s="108">
        <v>41892</v>
      </c>
      <c r="G2513" s="109">
        <v>7500</v>
      </c>
      <c r="H2513" s="109">
        <v>5.83</v>
      </c>
      <c r="I2513" s="109">
        <v>0</v>
      </c>
      <c r="J2513" s="109">
        <f t="shared" si="39"/>
        <v>7505.83</v>
      </c>
    </row>
    <row r="2514" spans="1:10" s="102" customFormat="1" ht="18" customHeight="1" x14ac:dyDescent="0.2">
      <c r="A2514" s="106" t="s">
        <v>43</v>
      </c>
      <c r="B2514" s="106" t="s">
        <v>13</v>
      </c>
      <c r="C2514" s="107">
        <v>15270</v>
      </c>
      <c r="D2514" s="107">
        <v>43330</v>
      </c>
      <c r="E2514" s="107">
        <v>43335</v>
      </c>
      <c r="F2514" s="108">
        <v>43361</v>
      </c>
      <c r="G2514" s="109">
        <v>9250</v>
      </c>
      <c r="H2514" s="109">
        <v>7.86</v>
      </c>
      <c r="I2514" s="109">
        <v>0</v>
      </c>
      <c r="J2514" s="109">
        <f t="shared" si="39"/>
        <v>9257.86</v>
      </c>
    </row>
    <row r="2515" spans="1:10" s="102" customFormat="1" ht="18" customHeight="1" x14ac:dyDescent="0.2">
      <c r="A2515" s="106" t="s">
        <v>43</v>
      </c>
      <c r="B2515" s="106" t="s">
        <v>17</v>
      </c>
      <c r="C2515" s="107">
        <v>12869</v>
      </c>
      <c r="D2515" s="107">
        <v>43409</v>
      </c>
      <c r="E2515" s="107">
        <v>43417</v>
      </c>
      <c r="F2515" s="108">
        <v>43430</v>
      </c>
      <c r="G2515" s="109">
        <v>2250</v>
      </c>
      <c r="H2515" s="109">
        <v>1.29</v>
      </c>
      <c r="I2515" s="109">
        <v>0</v>
      </c>
      <c r="J2515" s="109">
        <f t="shared" si="39"/>
        <v>2251.29</v>
      </c>
    </row>
    <row r="2516" spans="1:10" s="102" customFormat="1" ht="18" customHeight="1" x14ac:dyDescent="0.2">
      <c r="A2516" s="106" t="s">
        <v>43</v>
      </c>
      <c r="B2516" s="106" t="s">
        <v>13</v>
      </c>
      <c r="C2516" s="107">
        <v>15579</v>
      </c>
      <c r="D2516" s="107">
        <v>43124</v>
      </c>
      <c r="E2516" s="107">
        <v>43133</v>
      </c>
      <c r="F2516" s="108">
        <v>43154</v>
      </c>
      <c r="G2516" s="109">
        <v>8750</v>
      </c>
      <c r="H2516" s="109">
        <v>7.2</v>
      </c>
      <c r="I2516" s="109">
        <v>0</v>
      </c>
      <c r="J2516" s="109">
        <f t="shared" si="39"/>
        <v>8757.2000000000007</v>
      </c>
    </row>
    <row r="2517" spans="1:10" s="102" customFormat="1" ht="18" customHeight="1" x14ac:dyDescent="0.2">
      <c r="A2517" s="106" t="s">
        <v>43</v>
      </c>
      <c r="B2517" s="106" t="s">
        <v>17</v>
      </c>
      <c r="C2517" s="107">
        <v>9748</v>
      </c>
      <c r="D2517" s="107">
        <v>42355</v>
      </c>
      <c r="E2517" s="107">
        <v>42360</v>
      </c>
      <c r="F2517" s="108">
        <v>42380</v>
      </c>
      <c r="G2517" s="109">
        <v>9500</v>
      </c>
      <c r="H2517" s="109">
        <v>6.6</v>
      </c>
      <c r="I2517" s="109">
        <v>0</v>
      </c>
      <c r="J2517" s="109">
        <f t="shared" si="39"/>
        <v>9506.6</v>
      </c>
    </row>
    <row r="2518" spans="1:10" s="102" customFormat="1" ht="18" customHeight="1" x14ac:dyDescent="0.2">
      <c r="A2518" s="106" t="s">
        <v>43</v>
      </c>
      <c r="B2518" s="106" t="s">
        <v>17</v>
      </c>
      <c r="C2518" s="107">
        <v>10295</v>
      </c>
      <c r="D2518" s="107">
        <v>41885</v>
      </c>
      <c r="E2518" s="107">
        <v>41894</v>
      </c>
      <c r="F2518" s="108">
        <v>41904</v>
      </c>
      <c r="G2518" s="109">
        <v>7250</v>
      </c>
      <c r="H2518" s="109">
        <v>3.83</v>
      </c>
      <c r="I2518" s="109">
        <v>0</v>
      </c>
      <c r="J2518" s="109">
        <f t="shared" si="39"/>
        <v>7253.83</v>
      </c>
    </row>
    <row r="2519" spans="1:10" s="102" customFormat="1" ht="18" customHeight="1" x14ac:dyDescent="0.2">
      <c r="A2519" s="106" t="s">
        <v>43</v>
      </c>
      <c r="B2519" s="106" t="s">
        <v>13</v>
      </c>
      <c r="C2519" s="107">
        <v>13381</v>
      </c>
      <c r="D2519" s="107">
        <v>42933</v>
      </c>
      <c r="E2519" s="107">
        <v>42941</v>
      </c>
      <c r="F2519" s="108">
        <v>42958</v>
      </c>
      <c r="G2519" s="109">
        <v>12500</v>
      </c>
      <c r="H2519" s="109">
        <v>8.5500000000000007</v>
      </c>
      <c r="I2519" s="109">
        <v>0</v>
      </c>
      <c r="J2519" s="109">
        <f t="shared" si="39"/>
        <v>12508.55</v>
      </c>
    </row>
    <row r="2520" spans="1:10" s="102" customFormat="1" ht="18" customHeight="1" x14ac:dyDescent="0.2">
      <c r="A2520" s="106" t="s">
        <v>43</v>
      </c>
      <c r="B2520" s="106" t="s">
        <v>17</v>
      </c>
      <c r="C2520" s="107">
        <v>19182</v>
      </c>
      <c r="D2520" s="107">
        <v>42782</v>
      </c>
      <c r="E2520" s="107">
        <v>42786</v>
      </c>
      <c r="F2520" s="108">
        <v>42802</v>
      </c>
      <c r="G2520" s="109">
        <v>48000</v>
      </c>
      <c r="H2520" s="109">
        <v>26.3</v>
      </c>
      <c r="I2520" s="109">
        <v>0</v>
      </c>
      <c r="J2520" s="109">
        <f t="shared" si="39"/>
        <v>48026.3</v>
      </c>
    </row>
    <row r="2521" spans="1:10" s="102" customFormat="1" ht="18" customHeight="1" x14ac:dyDescent="0.2">
      <c r="A2521" s="106" t="s">
        <v>43</v>
      </c>
      <c r="B2521" s="106" t="s">
        <v>17</v>
      </c>
      <c r="C2521" s="107">
        <v>5847</v>
      </c>
      <c r="D2521" s="107">
        <v>41893</v>
      </c>
      <c r="E2521" s="107">
        <v>41898</v>
      </c>
      <c r="F2521" s="108">
        <v>41927</v>
      </c>
      <c r="G2521" s="109">
        <v>4500</v>
      </c>
      <c r="H2521" s="109">
        <v>4.24</v>
      </c>
      <c r="I2521" s="109">
        <v>0</v>
      </c>
      <c r="J2521" s="109">
        <f t="shared" si="39"/>
        <v>4504.24</v>
      </c>
    </row>
    <row r="2522" spans="1:10" s="102" customFormat="1" ht="18" customHeight="1" x14ac:dyDescent="0.2">
      <c r="A2522" s="106" t="s">
        <v>37</v>
      </c>
      <c r="B2522" s="106" t="s">
        <v>13</v>
      </c>
      <c r="C2522" s="107">
        <v>16455</v>
      </c>
      <c r="D2522" s="107">
        <v>42717</v>
      </c>
      <c r="E2522" s="107">
        <v>43153</v>
      </c>
      <c r="F2522" s="108">
        <v>43153</v>
      </c>
      <c r="G2522" s="109">
        <v>10000</v>
      </c>
      <c r="H2522" s="109">
        <v>119.45</v>
      </c>
      <c r="I2522" s="109">
        <v>0</v>
      </c>
      <c r="J2522" s="109">
        <f t="shared" si="39"/>
        <v>10119.450000000001</v>
      </c>
    </row>
    <row r="2523" spans="1:10" s="102" customFormat="1" ht="18" customHeight="1" x14ac:dyDescent="0.2">
      <c r="A2523" s="106" t="s">
        <v>31</v>
      </c>
      <c r="B2523" s="106" t="s">
        <v>17</v>
      </c>
      <c r="C2523" s="107">
        <v>20710</v>
      </c>
      <c r="D2523" s="107">
        <v>43352</v>
      </c>
      <c r="E2523" s="107">
        <v>43361</v>
      </c>
      <c r="F2523" s="108">
        <v>43383</v>
      </c>
      <c r="G2523" s="109">
        <v>52000</v>
      </c>
      <c r="H2523" s="109">
        <v>44.16</v>
      </c>
      <c r="I2523" s="109">
        <v>0</v>
      </c>
      <c r="J2523" s="109">
        <f t="shared" si="39"/>
        <v>52044.160000000003</v>
      </c>
    </row>
    <row r="2524" spans="1:10" s="102" customFormat="1" ht="18" customHeight="1" x14ac:dyDescent="0.2">
      <c r="A2524" s="106" t="s">
        <v>34</v>
      </c>
      <c r="B2524" s="106" t="s">
        <v>17</v>
      </c>
      <c r="C2524" s="107">
        <v>20710</v>
      </c>
      <c r="D2524" s="107">
        <v>43352</v>
      </c>
      <c r="E2524" s="107">
        <v>43361</v>
      </c>
      <c r="F2524" s="108">
        <v>43410</v>
      </c>
      <c r="G2524" s="109">
        <v>52000</v>
      </c>
      <c r="H2524" s="109">
        <v>44.16</v>
      </c>
      <c r="I2524" s="109">
        <v>0</v>
      </c>
      <c r="J2524" s="109">
        <f t="shared" si="39"/>
        <v>52044.160000000003</v>
      </c>
    </row>
    <row r="2525" spans="1:10" s="102" customFormat="1" ht="18" customHeight="1" x14ac:dyDescent="0.2">
      <c r="A2525" s="106" t="s">
        <v>43</v>
      </c>
      <c r="B2525" s="106" t="s">
        <v>13</v>
      </c>
      <c r="C2525" s="107">
        <v>15613</v>
      </c>
      <c r="D2525" s="107">
        <v>43433</v>
      </c>
      <c r="E2525" s="107">
        <v>43440</v>
      </c>
      <c r="F2525" s="108">
        <v>43460</v>
      </c>
      <c r="G2525" s="109">
        <v>19500</v>
      </c>
      <c r="H2525" s="109">
        <v>14.42</v>
      </c>
      <c r="I2525" s="109">
        <v>0</v>
      </c>
      <c r="J2525" s="109">
        <f t="shared" si="39"/>
        <v>19514.419999999998</v>
      </c>
    </row>
    <row r="2526" spans="1:10" s="102" customFormat="1" ht="18" customHeight="1" x14ac:dyDescent="0.2">
      <c r="A2526" s="106" t="s">
        <v>43</v>
      </c>
      <c r="B2526" s="106" t="s">
        <v>13</v>
      </c>
      <c r="C2526" s="107">
        <v>7812</v>
      </c>
      <c r="D2526" s="107">
        <v>42551</v>
      </c>
      <c r="E2526" s="107">
        <v>42556</v>
      </c>
      <c r="F2526" s="108">
        <v>42577</v>
      </c>
      <c r="G2526" s="109">
        <v>6000</v>
      </c>
      <c r="H2526" s="109">
        <v>4.26</v>
      </c>
      <c r="I2526" s="109">
        <v>0</v>
      </c>
      <c r="J2526" s="109">
        <f t="shared" si="39"/>
        <v>6004.26</v>
      </c>
    </row>
    <row r="2527" spans="1:10" s="102" customFormat="1" ht="18" customHeight="1" x14ac:dyDescent="0.2">
      <c r="A2527" s="106" t="s">
        <v>37</v>
      </c>
      <c r="B2527" s="106" t="s">
        <v>13</v>
      </c>
      <c r="C2527" s="107">
        <v>26239</v>
      </c>
      <c r="D2527" s="107">
        <v>42856</v>
      </c>
      <c r="E2527" s="107">
        <v>42870</v>
      </c>
      <c r="F2527" s="108">
        <v>42870</v>
      </c>
      <c r="G2527" s="109">
        <v>20000</v>
      </c>
      <c r="H2527" s="109">
        <f>3.84+3.84</f>
        <v>7.68</v>
      </c>
      <c r="I2527" s="109">
        <v>0</v>
      </c>
      <c r="J2527" s="109">
        <f t="shared" si="39"/>
        <v>20007.68</v>
      </c>
    </row>
    <row r="2528" spans="1:10" s="102" customFormat="1" ht="18" customHeight="1" x14ac:dyDescent="0.2">
      <c r="A2528" s="106" t="s">
        <v>43</v>
      </c>
      <c r="B2528" s="106" t="s">
        <v>17</v>
      </c>
      <c r="C2528" s="107">
        <v>6835</v>
      </c>
      <c r="D2528" s="107">
        <v>43184</v>
      </c>
      <c r="E2528" s="107">
        <v>43194</v>
      </c>
      <c r="F2528" s="108">
        <v>43220</v>
      </c>
      <c r="G2528" s="109">
        <v>4000</v>
      </c>
      <c r="H2528" s="109">
        <v>3.62</v>
      </c>
      <c r="I2528" s="109">
        <v>0</v>
      </c>
      <c r="J2528" s="109">
        <f t="shared" si="39"/>
        <v>4003.62</v>
      </c>
    </row>
    <row r="2529" spans="1:10" s="102" customFormat="1" ht="18" customHeight="1" x14ac:dyDescent="0.2">
      <c r="A2529" s="106" t="s">
        <v>43</v>
      </c>
      <c r="B2529" s="106" t="s">
        <v>13</v>
      </c>
      <c r="C2529" s="107">
        <v>15929</v>
      </c>
      <c r="D2529" s="107">
        <v>41923</v>
      </c>
      <c r="E2529" s="107">
        <v>41928</v>
      </c>
      <c r="F2529" s="108">
        <v>41947</v>
      </c>
      <c r="G2529" s="109">
        <v>12250</v>
      </c>
      <c r="H2529" s="109">
        <v>8.17</v>
      </c>
      <c r="I2529" s="109">
        <v>0</v>
      </c>
      <c r="J2529" s="109">
        <f t="shared" si="39"/>
        <v>12258.17</v>
      </c>
    </row>
    <row r="2530" spans="1:10" s="102" customFormat="1" ht="18" customHeight="1" x14ac:dyDescent="0.2">
      <c r="A2530" s="106" t="s">
        <v>43</v>
      </c>
      <c r="B2530" s="106" t="s">
        <v>13</v>
      </c>
      <c r="C2530" s="107">
        <v>16698</v>
      </c>
      <c r="D2530" s="107">
        <v>43185</v>
      </c>
      <c r="E2530" s="107">
        <v>43250</v>
      </c>
      <c r="F2530" s="108">
        <v>43265</v>
      </c>
      <c r="G2530" s="109">
        <v>26000</v>
      </c>
      <c r="H2530" s="109">
        <v>56.99</v>
      </c>
      <c r="I2530" s="109">
        <v>0</v>
      </c>
      <c r="J2530" s="109">
        <f t="shared" si="39"/>
        <v>26056.99</v>
      </c>
    </row>
    <row r="2531" spans="1:10" s="102" customFormat="1" ht="18" customHeight="1" x14ac:dyDescent="0.2">
      <c r="A2531" s="106" t="s">
        <v>43</v>
      </c>
      <c r="B2531" s="106" t="s">
        <v>17</v>
      </c>
      <c r="C2531" s="107">
        <v>16538</v>
      </c>
      <c r="D2531" s="107">
        <v>42987</v>
      </c>
      <c r="E2531" s="107">
        <v>42990</v>
      </c>
      <c r="F2531" s="108">
        <v>43006</v>
      </c>
      <c r="G2531" s="109">
        <v>13000</v>
      </c>
      <c r="H2531" s="109">
        <v>6.76</v>
      </c>
      <c r="I2531" s="109">
        <v>0</v>
      </c>
      <c r="J2531" s="109">
        <f t="shared" si="39"/>
        <v>13006.76</v>
      </c>
    </row>
    <row r="2532" spans="1:10" s="102" customFormat="1" ht="18" customHeight="1" x14ac:dyDescent="0.2">
      <c r="A2532" s="106" t="s">
        <v>43</v>
      </c>
      <c r="B2532" s="106" t="s">
        <v>17</v>
      </c>
      <c r="C2532" s="107">
        <v>8746</v>
      </c>
      <c r="D2532" s="107">
        <v>42484</v>
      </c>
      <c r="E2532" s="107">
        <v>42489</v>
      </c>
      <c r="F2532" s="108">
        <v>42495</v>
      </c>
      <c r="G2532" s="109">
        <v>3250</v>
      </c>
      <c r="H2532" s="109">
        <v>0.98</v>
      </c>
      <c r="I2532" s="109">
        <v>0</v>
      </c>
      <c r="J2532" s="109">
        <f t="shared" si="39"/>
        <v>3250.98</v>
      </c>
    </row>
    <row r="2533" spans="1:10" s="102" customFormat="1" ht="18" customHeight="1" x14ac:dyDescent="0.2">
      <c r="A2533" s="106" t="s">
        <v>43</v>
      </c>
      <c r="B2533" s="106" t="s">
        <v>13</v>
      </c>
      <c r="C2533" s="107">
        <v>10463</v>
      </c>
      <c r="D2533" s="107">
        <v>42026</v>
      </c>
      <c r="E2533" s="107">
        <v>42033</v>
      </c>
      <c r="F2533" s="108">
        <v>42048</v>
      </c>
      <c r="G2533" s="109">
        <v>8500</v>
      </c>
      <c r="H2533" s="109">
        <v>5.19</v>
      </c>
      <c r="I2533" s="109">
        <v>0</v>
      </c>
      <c r="J2533" s="109">
        <f t="shared" si="39"/>
        <v>8505.19</v>
      </c>
    </row>
    <row r="2534" spans="1:10" s="102" customFormat="1" ht="18" customHeight="1" x14ac:dyDescent="0.2">
      <c r="A2534" s="106" t="s">
        <v>43</v>
      </c>
      <c r="B2534" s="106" t="s">
        <v>13</v>
      </c>
      <c r="C2534" s="107">
        <v>18344</v>
      </c>
      <c r="D2534" s="107">
        <v>43168</v>
      </c>
      <c r="E2534" s="107">
        <v>43172</v>
      </c>
      <c r="F2534" s="108">
        <v>43196</v>
      </c>
      <c r="G2534" s="109">
        <v>13500</v>
      </c>
      <c r="H2534" s="109">
        <v>10.36</v>
      </c>
      <c r="I2534" s="109">
        <v>0</v>
      </c>
      <c r="J2534" s="109">
        <f t="shared" si="39"/>
        <v>13510.36</v>
      </c>
    </row>
    <row r="2535" spans="1:10" s="102" customFormat="1" ht="18" customHeight="1" x14ac:dyDescent="0.2">
      <c r="A2535" s="106" t="s">
        <v>43</v>
      </c>
      <c r="B2535" s="106" t="s">
        <v>13</v>
      </c>
      <c r="C2535" s="107">
        <v>10462</v>
      </c>
      <c r="D2535" s="107">
        <v>42173</v>
      </c>
      <c r="E2535" s="107">
        <v>42184</v>
      </c>
      <c r="F2535" s="108">
        <v>42194</v>
      </c>
      <c r="G2535" s="109">
        <v>750</v>
      </c>
      <c r="H2535" s="109">
        <v>0.44</v>
      </c>
      <c r="I2535" s="109">
        <v>0</v>
      </c>
      <c r="J2535" s="109">
        <f t="shared" si="39"/>
        <v>750.44</v>
      </c>
    </row>
    <row r="2536" spans="1:10" s="102" customFormat="1" ht="18" customHeight="1" x14ac:dyDescent="0.2">
      <c r="A2536" s="106" t="s">
        <v>43</v>
      </c>
      <c r="B2536" s="106" t="s">
        <v>13</v>
      </c>
      <c r="C2536" s="107">
        <v>11052</v>
      </c>
      <c r="D2536" s="107">
        <v>42817</v>
      </c>
      <c r="E2536" s="107">
        <v>42823</v>
      </c>
      <c r="F2536" s="108">
        <v>42829</v>
      </c>
      <c r="G2536" s="109">
        <v>2750</v>
      </c>
      <c r="H2536" s="109">
        <v>0.9</v>
      </c>
      <c r="I2536" s="109">
        <v>0</v>
      </c>
      <c r="J2536" s="109">
        <f t="shared" si="39"/>
        <v>2750.9</v>
      </c>
    </row>
    <row r="2537" spans="1:10" s="102" customFormat="1" ht="18" customHeight="1" x14ac:dyDescent="0.2">
      <c r="A2537" s="106" t="s">
        <v>43</v>
      </c>
      <c r="B2537" s="106" t="s">
        <v>13</v>
      </c>
      <c r="C2537" s="107">
        <v>13794</v>
      </c>
      <c r="D2537" s="107">
        <v>42422</v>
      </c>
      <c r="E2537" s="107">
        <v>42437</v>
      </c>
      <c r="F2537" s="108">
        <v>42444</v>
      </c>
      <c r="G2537" s="109">
        <v>12250</v>
      </c>
      <c r="H2537" s="109">
        <v>7.49</v>
      </c>
      <c r="I2537" s="109">
        <v>0</v>
      </c>
      <c r="J2537" s="109">
        <f t="shared" si="39"/>
        <v>12257.49</v>
      </c>
    </row>
    <row r="2538" spans="1:10" s="102" customFormat="1" ht="18" customHeight="1" x14ac:dyDescent="0.2">
      <c r="A2538" s="106" t="s">
        <v>31</v>
      </c>
      <c r="B2538" s="106" t="s">
        <v>17</v>
      </c>
      <c r="C2538" s="107">
        <v>24569</v>
      </c>
      <c r="D2538" s="107">
        <v>43337</v>
      </c>
      <c r="E2538" s="107">
        <v>43341</v>
      </c>
      <c r="F2538" s="108">
        <v>43454</v>
      </c>
      <c r="G2538" s="109">
        <v>43000</v>
      </c>
      <c r="H2538" s="109">
        <v>137.84</v>
      </c>
      <c r="I2538" s="109">
        <v>0</v>
      </c>
      <c r="J2538" s="109">
        <f t="shared" si="39"/>
        <v>43137.84</v>
      </c>
    </row>
    <row r="2539" spans="1:10" s="102" customFormat="1" ht="18" customHeight="1" x14ac:dyDescent="0.2">
      <c r="A2539" s="106" t="s">
        <v>36</v>
      </c>
      <c r="B2539" s="106" t="s">
        <v>17</v>
      </c>
      <c r="C2539" s="107">
        <v>24569</v>
      </c>
      <c r="D2539" s="107">
        <v>43337</v>
      </c>
      <c r="E2539" s="107">
        <v>43341</v>
      </c>
      <c r="F2539" s="108"/>
      <c r="G2539" s="109">
        <v>0</v>
      </c>
      <c r="H2539" s="109">
        <v>0</v>
      </c>
      <c r="I2539" s="109">
        <v>43000</v>
      </c>
      <c r="J2539" s="109">
        <f t="shared" si="39"/>
        <v>43000</v>
      </c>
    </row>
    <row r="2540" spans="1:10" s="102" customFormat="1" ht="18" customHeight="1" x14ac:dyDescent="0.2">
      <c r="A2540" s="106" t="s">
        <v>33</v>
      </c>
      <c r="B2540" s="106" t="s">
        <v>17</v>
      </c>
      <c r="C2540" s="107">
        <v>24569</v>
      </c>
      <c r="D2540" s="107">
        <v>43337</v>
      </c>
      <c r="E2540" s="107">
        <v>43341</v>
      </c>
      <c r="F2540" s="108">
        <v>43454</v>
      </c>
      <c r="G2540" s="109">
        <v>43000</v>
      </c>
      <c r="H2540" s="109">
        <v>137.84</v>
      </c>
      <c r="I2540" s="109">
        <v>0</v>
      </c>
      <c r="J2540" s="109">
        <f t="shared" si="39"/>
        <v>43137.84</v>
      </c>
    </row>
    <row r="2541" spans="1:10" s="102" customFormat="1" ht="18" customHeight="1" x14ac:dyDescent="0.2">
      <c r="A2541" s="106" t="s">
        <v>38</v>
      </c>
      <c r="B2541" s="106" t="s">
        <v>17</v>
      </c>
      <c r="C2541" s="107">
        <v>24569</v>
      </c>
      <c r="D2541" s="107">
        <v>43337</v>
      </c>
      <c r="E2541" s="107">
        <v>43341</v>
      </c>
      <c r="F2541" s="108"/>
      <c r="G2541" s="109">
        <v>0</v>
      </c>
      <c r="H2541" s="109">
        <v>0</v>
      </c>
      <c r="I2541" s="109">
        <v>43000</v>
      </c>
      <c r="J2541" s="109">
        <f t="shared" si="39"/>
        <v>43000</v>
      </c>
    </row>
    <row r="2542" spans="1:10" s="102" customFormat="1" ht="18" customHeight="1" x14ac:dyDescent="0.2">
      <c r="A2542" s="106" t="s">
        <v>43</v>
      </c>
      <c r="B2542" s="106" t="s">
        <v>17</v>
      </c>
      <c r="C2542" s="107">
        <v>13462</v>
      </c>
      <c r="D2542" s="107">
        <v>43068</v>
      </c>
      <c r="E2542" s="107">
        <v>43098</v>
      </c>
      <c r="F2542" s="108">
        <v>43138</v>
      </c>
      <c r="G2542" s="109">
        <v>7750</v>
      </c>
      <c r="H2542" s="109">
        <v>12.38</v>
      </c>
      <c r="I2542" s="109">
        <v>0</v>
      </c>
      <c r="J2542" s="109">
        <f t="shared" si="39"/>
        <v>7762.38</v>
      </c>
    </row>
    <row r="2543" spans="1:10" s="102" customFormat="1" ht="18" customHeight="1" x14ac:dyDescent="0.2">
      <c r="A2543" s="106" t="s">
        <v>43</v>
      </c>
      <c r="B2543" s="106" t="s">
        <v>17</v>
      </c>
      <c r="C2543" s="107">
        <v>5989</v>
      </c>
      <c r="D2543" s="107">
        <v>41697</v>
      </c>
      <c r="E2543" s="107">
        <v>41705</v>
      </c>
      <c r="F2543" s="108">
        <v>41726</v>
      </c>
      <c r="G2543" s="109">
        <v>5250</v>
      </c>
      <c r="H2543" s="109">
        <v>4.22</v>
      </c>
      <c r="I2543" s="109">
        <v>0</v>
      </c>
      <c r="J2543" s="109">
        <f t="shared" si="39"/>
        <v>5254.22</v>
      </c>
    </row>
    <row r="2544" spans="1:10" s="102" customFormat="1" ht="18" customHeight="1" x14ac:dyDescent="0.2">
      <c r="A2544" s="106" t="s">
        <v>43</v>
      </c>
      <c r="B2544" s="106" t="s">
        <v>13</v>
      </c>
      <c r="C2544" s="107">
        <v>24218</v>
      </c>
      <c r="D2544" s="107">
        <v>42574</v>
      </c>
      <c r="E2544" s="107">
        <v>42577</v>
      </c>
      <c r="F2544" s="108">
        <v>42591</v>
      </c>
      <c r="G2544" s="109">
        <v>62000</v>
      </c>
      <c r="H2544" s="109">
        <v>28.88</v>
      </c>
      <c r="I2544" s="109">
        <v>0</v>
      </c>
      <c r="J2544" s="109">
        <f t="shared" si="39"/>
        <v>62028.88</v>
      </c>
    </row>
    <row r="2545" spans="1:10" s="102" customFormat="1" ht="18" customHeight="1" x14ac:dyDescent="0.2">
      <c r="A2545" s="106" t="s">
        <v>31</v>
      </c>
      <c r="B2545" s="106" t="s">
        <v>17</v>
      </c>
      <c r="C2545" s="107">
        <v>23114</v>
      </c>
      <c r="D2545" s="107">
        <v>41988</v>
      </c>
      <c r="E2545" s="107">
        <v>41990</v>
      </c>
      <c r="F2545" s="108">
        <v>42013</v>
      </c>
      <c r="G2545" s="109">
        <v>23000</v>
      </c>
      <c r="H2545" s="109">
        <v>15.98</v>
      </c>
      <c r="I2545" s="109">
        <v>0</v>
      </c>
      <c r="J2545" s="109">
        <f t="shared" si="39"/>
        <v>23015.98</v>
      </c>
    </row>
    <row r="2546" spans="1:10" s="102" customFormat="1" ht="18" customHeight="1" x14ac:dyDescent="0.2">
      <c r="A2546" s="106" t="s">
        <v>33</v>
      </c>
      <c r="B2546" s="106" t="s">
        <v>17</v>
      </c>
      <c r="C2546" s="107">
        <v>23114</v>
      </c>
      <c r="D2546" s="107">
        <v>41988</v>
      </c>
      <c r="E2546" s="107">
        <v>41990</v>
      </c>
      <c r="F2546" s="108">
        <v>42013</v>
      </c>
      <c r="G2546" s="109">
        <v>23000</v>
      </c>
      <c r="H2546" s="109">
        <v>15.98</v>
      </c>
      <c r="I2546" s="109">
        <v>0</v>
      </c>
      <c r="J2546" s="109">
        <f t="shared" si="39"/>
        <v>23015.98</v>
      </c>
    </row>
    <row r="2547" spans="1:10" s="102" customFormat="1" ht="18" customHeight="1" x14ac:dyDescent="0.2">
      <c r="A2547" s="106" t="s">
        <v>34</v>
      </c>
      <c r="B2547" s="106" t="s">
        <v>17</v>
      </c>
      <c r="C2547" s="107">
        <v>23114</v>
      </c>
      <c r="D2547" s="107">
        <v>41988</v>
      </c>
      <c r="E2547" s="107">
        <v>41990</v>
      </c>
      <c r="F2547" s="108">
        <v>42013</v>
      </c>
      <c r="G2547" s="109">
        <v>69000</v>
      </c>
      <c r="H2547" s="109">
        <v>47.92</v>
      </c>
      <c r="I2547" s="109">
        <v>0</v>
      </c>
      <c r="J2547" s="109">
        <f t="shared" si="39"/>
        <v>69047.92</v>
      </c>
    </row>
    <row r="2548" spans="1:10" s="102" customFormat="1" ht="18" customHeight="1" x14ac:dyDescent="0.2">
      <c r="A2548" s="106" t="s">
        <v>43</v>
      </c>
      <c r="B2548" s="106" t="s">
        <v>13</v>
      </c>
      <c r="C2548" s="107">
        <v>17390</v>
      </c>
      <c r="D2548" s="107">
        <v>41988</v>
      </c>
      <c r="E2548" s="107">
        <v>41990</v>
      </c>
      <c r="F2548" s="108">
        <v>42010</v>
      </c>
      <c r="G2548" s="109">
        <v>14250</v>
      </c>
      <c r="H2548" s="109">
        <v>8.7100000000000009</v>
      </c>
      <c r="I2548" s="109">
        <v>0</v>
      </c>
      <c r="J2548" s="109">
        <f t="shared" si="39"/>
        <v>14258.71</v>
      </c>
    </row>
    <row r="2549" spans="1:10" s="102" customFormat="1" ht="18" customHeight="1" x14ac:dyDescent="0.2">
      <c r="A2549" s="106" t="s">
        <v>43</v>
      </c>
      <c r="B2549" s="106" t="s">
        <v>17</v>
      </c>
      <c r="C2549" s="107">
        <v>14385</v>
      </c>
      <c r="D2549" s="107">
        <v>42476</v>
      </c>
      <c r="E2549" s="107">
        <v>42485</v>
      </c>
      <c r="F2549" s="108">
        <v>42492</v>
      </c>
      <c r="G2549" s="109">
        <v>12500</v>
      </c>
      <c r="H2549" s="109">
        <v>5.48</v>
      </c>
      <c r="I2549" s="109">
        <v>0</v>
      </c>
      <c r="J2549" s="109">
        <f t="shared" si="39"/>
        <v>12505.48</v>
      </c>
    </row>
    <row r="2550" spans="1:10" s="102" customFormat="1" ht="18" customHeight="1" x14ac:dyDescent="0.2">
      <c r="A2550" s="106" t="s">
        <v>31</v>
      </c>
      <c r="B2550" s="106" t="s">
        <v>13</v>
      </c>
      <c r="C2550" s="107">
        <v>19702</v>
      </c>
      <c r="D2550" s="107">
        <v>43095</v>
      </c>
      <c r="E2550" s="107">
        <v>43103</v>
      </c>
      <c r="F2550" s="108">
        <v>43137</v>
      </c>
      <c r="G2550" s="109">
        <v>48000</v>
      </c>
      <c r="H2550" s="109">
        <v>55.23</v>
      </c>
      <c r="I2550" s="109">
        <v>0</v>
      </c>
      <c r="J2550" s="109">
        <f t="shared" si="39"/>
        <v>48055.23</v>
      </c>
    </row>
    <row r="2551" spans="1:10" s="102" customFormat="1" ht="18" customHeight="1" x14ac:dyDescent="0.2">
      <c r="A2551" s="106" t="s">
        <v>43</v>
      </c>
      <c r="B2551" s="106" t="s">
        <v>13</v>
      </c>
      <c r="C2551" s="107">
        <v>11878</v>
      </c>
      <c r="D2551" s="107">
        <v>42785</v>
      </c>
      <c r="E2551" s="107">
        <v>42788</v>
      </c>
      <c r="F2551" s="108">
        <v>42808</v>
      </c>
      <c r="G2551" s="109">
        <v>9250</v>
      </c>
      <c r="H2551" s="109">
        <v>5.82</v>
      </c>
      <c r="I2551" s="109">
        <v>0</v>
      </c>
      <c r="J2551" s="109">
        <f t="shared" si="39"/>
        <v>9255.82</v>
      </c>
    </row>
    <row r="2552" spans="1:10" s="102" customFormat="1" ht="18" customHeight="1" x14ac:dyDescent="0.2">
      <c r="A2552" s="106" t="s">
        <v>43</v>
      </c>
      <c r="B2552" s="106" t="s">
        <v>13</v>
      </c>
      <c r="C2552" s="107">
        <v>10357</v>
      </c>
      <c r="D2552" s="107">
        <v>43192</v>
      </c>
      <c r="E2552" s="107">
        <v>43200</v>
      </c>
      <c r="F2552" s="108">
        <v>43227</v>
      </c>
      <c r="G2552" s="109">
        <v>5500</v>
      </c>
      <c r="H2552" s="109">
        <v>5.27</v>
      </c>
      <c r="I2552" s="109">
        <v>0</v>
      </c>
      <c r="J2552" s="109">
        <f t="shared" si="39"/>
        <v>5505.27</v>
      </c>
    </row>
    <row r="2553" spans="1:10" s="102" customFormat="1" ht="18" customHeight="1" x14ac:dyDescent="0.2">
      <c r="A2553" s="106" t="s">
        <v>43</v>
      </c>
      <c r="B2553" s="106" t="s">
        <v>13</v>
      </c>
      <c r="C2553" s="107">
        <v>9658</v>
      </c>
      <c r="D2553" s="107">
        <v>42802</v>
      </c>
      <c r="E2553" s="107">
        <v>42807</v>
      </c>
      <c r="F2553" s="108">
        <v>42835</v>
      </c>
      <c r="G2553" s="109">
        <v>7500</v>
      </c>
      <c r="H2553" s="109">
        <v>6.78</v>
      </c>
      <c r="I2553" s="109">
        <v>0</v>
      </c>
      <c r="J2553" s="109">
        <f t="shared" si="39"/>
        <v>7506.78</v>
      </c>
    </row>
    <row r="2554" spans="1:10" s="102" customFormat="1" ht="18" customHeight="1" x14ac:dyDescent="0.2">
      <c r="A2554" s="106" t="s">
        <v>43</v>
      </c>
      <c r="B2554" s="106" t="s">
        <v>17</v>
      </c>
      <c r="C2554" s="107">
        <v>19193</v>
      </c>
      <c r="D2554" s="107">
        <v>43147</v>
      </c>
      <c r="E2554" s="107">
        <v>43150</v>
      </c>
      <c r="F2554" s="108">
        <v>43161</v>
      </c>
      <c r="G2554" s="109">
        <v>13500</v>
      </c>
      <c r="H2554" s="109">
        <v>5.18</v>
      </c>
      <c r="I2554" s="109">
        <v>0</v>
      </c>
      <c r="J2554" s="109">
        <f t="shared" si="39"/>
        <v>13505.18</v>
      </c>
    </row>
    <row r="2555" spans="1:10" s="102" customFormat="1" ht="18" customHeight="1" x14ac:dyDescent="0.2">
      <c r="A2555" s="106" t="s">
        <v>43</v>
      </c>
      <c r="B2555" s="106" t="s">
        <v>17</v>
      </c>
      <c r="C2555" s="107">
        <v>12969</v>
      </c>
      <c r="D2555" s="107">
        <v>41753</v>
      </c>
      <c r="E2555" s="107">
        <v>41774</v>
      </c>
      <c r="F2555" s="108">
        <v>41806</v>
      </c>
      <c r="G2555" s="109">
        <v>6000</v>
      </c>
      <c r="H2555" s="109">
        <v>8.83</v>
      </c>
      <c r="I2555" s="109">
        <v>0</v>
      </c>
      <c r="J2555" s="109">
        <f t="shared" si="39"/>
        <v>6008.83</v>
      </c>
    </row>
    <row r="2556" spans="1:10" s="102" customFormat="1" ht="18" customHeight="1" x14ac:dyDescent="0.2">
      <c r="A2556" s="106" t="s">
        <v>37</v>
      </c>
      <c r="B2556" s="106" t="s">
        <v>13</v>
      </c>
      <c r="C2556" s="107">
        <v>23609</v>
      </c>
      <c r="D2556" s="107">
        <v>43422</v>
      </c>
      <c r="E2556" s="107">
        <v>43434</v>
      </c>
      <c r="F2556" s="108">
        <v>43434</v>
      </c>
      <c r="G2556" s="109">
        <v>10000</v>
      </c>
      <c r="H2556" s="109">
        <v>3.29</v>
      </c>
      <c r="I2556" s="109">
        <v>0</v>
      </c>
      <c r="J2556" s="109">
        <f t="shared" si="39"/>
        <v>10003.290000000001</v>
      </c>
    </row>
    <row r="2557" spans="1:10" s="102" customFormat="1" ht="18" customHeight="1" x14ac:dyDescent="0.2">
      <c r="A2557" s="106" t="s">
        <v>43</v>
      </c>
      <c r="B2557" s="106" t="s">
        <v>13</v>
      </c>
      <c r="C2557" s="107">
        <v>15324</v>
      </c>
      <c r="D2557" s="107">
        <v>42722</v>
      </c>
      <c r="E2557" s="107">
        <v>42727</v>
      </c>
      <c r="F2557" s="108">
        <v>42752</v>
      </c>
      <c r="G2557" s="109">
        <v>6750</v>
      </c>
      <c r="H2557" s="109">
        <v>5.55</v>
      </c>
      <c r="I2557" s="109">
        <v>0</v>
      </c>
      <c r="J2557" s="109">
        <f t="shared" si="39"/>
        <v>6755.55</v>
      </c>
    </row>
    <row r="2558" spans="1:10" s="102" customFormat="1" ht="18" customHeight="1" x14ac:dyDescent="0.2">
      <c r="A2558" s="106" t="s">
        <v>43</v>
      </c>
      <c r="B2558" s="106" t="s">
        <v>17</v>
      </c>
      <c r="C2558" s="107">
        <v>11956</v>
      </c>
      <c r="D2558" s="107">
        <v>43093</v>
      </c>
      <c r="E2558" s="107">
        <v>43103</v>
      </c>
      <c r="F2558" s="108">
        <v>43112</v>
      </c>
      <c r="G2558" s="109">
        <v>1000</v>
      </c>
      <c r="H2558" s="109">
        <v>0.52</v>
      </c>
      <c r="I2558" s="109">
        <v>0</v>
      </c>
      <c r="J2558" s="109">
        <f t="shared" si="39"/>
        <v>1000.52</v>
      </c>
    </row>
    <row r="2559" spans="1:10" s="102" customFormat="1" ht="18" customHeight="1" x14ac:dyDescent="0.2">
      <c r="A2559" s="106" t="s">
        <v>43</v>
      </c>
      <c r="B2559" s="106" t="s">
        <v>17</v>
      </c>
      <c r="C2559" s="107">
        <v>13760</v>
      </c>
      <c r="D2559" s="107">
        <v>42735</v>
      </c>
      <c r="E2559" s="107">
        <v>42755</v>
      </c>
      <c r="F2559" s="108">
        <v>42772</v>
      </c>
      <c r="G2559" s="109">
        <v>3000</v>
      </c>
      <c r="H2559" s="109">
        <v>18.25</v>
      </c>
      <c r="I2559" s="109">
        <v>0</v>
      </c>
      <c r="J2559" s="109">
        <f t="shared" si="39"/>
        <v>3018.25</v>
      </c>
    </row>
    <row r="2560" spans="1:10" s="102" customFormat="1" ht="18" customHeight="1" x14ac:dyDescent="0.2">
      <c r="A2560" s="106" t="s">
        <v>43</v>
      </c>
      <c r="B2560" s="106" t="s">
        <v>13</v>
      </c>
      <c r="C2560" s="107">
        <v>19513</v>
      </c>
      <c r="D2560" s="107">
        <v>43016</v>
      </c>
      <c r="E2560" s="107">
        <v>43020</v>
      </c>
      <c r="F2560" s="108">
        <v>43038</v>
      </c>
      <c r="G2560" s="109">
        <v>47000</v>
      </c>
      <c r="H2560" s="109">
        <v>28.33</v>
      </c>
      <c r="I2560" s="109">
        <v>0</v>
      </c>
      <c r="J2560" s="109">
        <f t="shared" si="39"/>
        <v>47028.33</v>
      </c>
    </row>
    <row r="2561" spans="1:10" s="102" customFormat="1" ht="18" customHeight="1" x14ac:dyDescent="0.2">
      <c r="A2561" s="106" t="s">
        <v>43</v>
      </c>
      <c r="B2561" s="106" t="s">
        <v>17</v>
      </c>
      <c r="C2561" s="107">
        <v>13546</v>
      </c>
      <c r="D2561" s="107">
        <v>43271</v>
      </c>
      <c r="E2561" s="107">
        <v>43287</v>
      </c>
      <c r="F2561" s="108">
        <v>43334</v>
      </c>
      <c r="G2561" s="109">
        <v>14500</v>
      </c>
      <c r="H2561" s="109">
        <v>17.57</v>
      </c>
      <c r="I2561" s="109">
        <v>0</v>
      </c>
      <c r="J2561" s="109">
        <f t="shared" si="39"/>
        <v>14517.57</v>
      </c>
    </row>
    <row r="2562" spans="1:10" s="102" customFormat="1" ht="18" customHeight="1" x14ac:dyDescent="0.2">
      <c r="A2562" s="106" t="s">
        <v>43</v>
      </c>
      <c r="B2562" s="106" t="s">
        <v>17</v>
      </c>
      <c r="C2562" s="107">
        <v>15225</v>
      </c>
      <c r="D2562" s="107">
        <v>41663</v>
      </c>
      <c r="E2562" s="107">
        <v>41668</v>
      </c>
      <c r="F2562" s="108">
        <v>41698</v>
      </c>
      <c r="G2562" s="109">
        <v>12500</v>
      </c>
      <c r="H2562" s="109">
        <v>12.15</v>
      </c>
      <c r="I2562" s="109">
        <v>0</v>
      </c>
      <c r="J2562" s="109">
        <f t="shared" si="39"/>
        <v>12512.15</v>
      </c>
    </row>
    <row r="2563" spans="1:10" s="102" customFormat="1" ht="18" customHeight="1" x14ac:dyDescent="0.2">
      <c r="A2563" s="106" t="s">
        <v>31</v>
      </c>
      <c r="B2563" s="106" t="s">
        <v>17</v>
      </c>
      <c r="C2563" s="107">
        <v>21779</v>
      </c>
      <c r="D2563" s="107">
        <v>41954</v>
      </c>
      <c r="E2563" s="107">
        <v>41961</v>
      </c>
      <c r="F2563" s="108">
        <v>41981</v>
      </c>
      <c r="G2563" s="109">
        <v>40000</v>
      </c>
      <c r="H2563" s="109">
        <v>30</v>
      </c>
      <c r="I2563" s="109">
        <v>0</v>
      </c>
      <c r="J2563" s="109">
        <f t="shared" si="39"/>
        <v>40030</v>
      </c>
    </row>
    <row r="2564" spans="1:10" s="102" customFormat="1" ht="18" customHeight="1" x14ac:dyDescent="0.2">
      <c r="A2564" s="106" t="s">
        <v>33</v>
      </c>
      <c r="B2564" s="106" t="s">
        <v>17</v>
      </c>
      <c r="C2564" s="107">
        <v>21779</v>
      </c>
      <c r="D2564" s="107">
        <v>41954</v>
      </c>
      <c r="E2564" s="107">
        <v>41961</v>
      </c>
      <c r="F2564" s="108">
        <v>41981</v>
      </c>
      <c r="G2564" s="109">
        <v>40000</v>
      </c>
      <c r="H2564" s="109">
        <v>30</v>
      </c>
      <c r="I2564" s="109">
        <v>0</v>
      </c>
      <c r="J2564" s="109">
        <f t="shared" si="39"/>
        <v>40030</v>
      </c>
    </row>
    <row r="2565" spans="1:10" s="102" customFormat="1" ht="18" customHeight="1" x14ac:dyDescent="0.2">
      <c r="A2565" s="106" t="s">
        <v>34</v>
      </c>
      <c r="B2565" s="106" t="s">
        <v>17</v>
      </c>
      <c r="C2565" s="107">
        <v>21779</v>
      </c>
      <c r="D2565" s="107">
        <v>41954</v>
      </c>
      <c r="E2565" s="107">
        <v>41961</v>
      </c>
      <c r="F2565" s="108">
        <v>41981</v>
      </c>
      <c r="G2565" s="109">
        <v>120000</v>
      </c>
      <c r="H2565" s="109">
        <v>90</v>
      </c>
      <c r="I2565" s="109">
        <v>0</v>
      </c>
      <c r="J2565" s="109">
        <f t="shared" si="39"/>
        <v>120090</v>
      </c>
    </row>
    <row r="2566" spans="1:10" s="102" customFormat="1" ht="18" customHeight="1" x14ac:dyDescent="0.2">
      <c r="A2566" s="106" t="s">
        <v>43</v>
      </c>
      <c r="B2566" s="106" t="s">
        <v>17</v>
      </c>
      <c r="C2566" s="107">
        <v>16728</v>
      </c>
      <c r="D2566" s="107">
        <v>42744</v>
      </c>
      <c r="E2566" s="107">
        <v>42747</v>
      </c>
      <c r="F2566" s="108">
        <v>42766</v>
      </c>
      <c r="G2566" s="109">
        <v>16000</v>
      </c>
      <c r="H2566" s="109">
        <v>9.64</v>
      </c>
      <c r="I2566" s="109">
        <v>0</v>
      </c>
      <c r="J2566" s="109">
        <f t="shared" ref="J2566:J2629" si="40">+G2566+H2566+I2566</f>
        <v>16009.64</v>
      </c>
    </row>
    <row r="2567" spans="1:10" s="102" customFormat="1" ht="18" customHeight="1" x14ac:dyDescent="0.2">
      <c r="A2567" s="106" t="s">
        <v>31</v>
      </c>
      <c r="B2567" s="106" t="s">
        <v>17</v>
      </c>
      <c r="C2567" s="107">
        <v>19920</v>
      </c>
      <c r="D2567" s="107">
        <v>42580</v>
      </c>
      <c r="E2567" s="107">
        <v>42746</v>
      </c>
      <c r="F2567" s="108">
        <v>42760</v>
      </c>
      <c r="G2567" s="109">
        <v>27000</v>
      </c>
      <c r="H2567" s="109">
        <v>133.15</v>
      </c>
      <c r="I2567" s="109">
        <v>0</v>
      </c>
      <c r="J2567" s="109">
        <f t="shared" si="40"/>
        <v>27133.15</v>
      </c>
    </row>
    <row r="2568" spans="1:10" s="102" customFormat="1" ht="18" customHeight="1" x14ac:dyDescent="0.2">
      <c r="A2568" s="106" t="s">
        <v>43</v>
      </c>
      <c r="B2568" s="106" t="s">
        <v>17</v>
      </c>
      <c r="C2568" s="107">
        <v>9673</v>
      </c>
      <c r="D2568" s="107">
        <v>42512</v>
      </c>
      <c r="E2568" s="107">
        <v>42515</v>
      </c>
      <c r="F2568" s="108">
        <v>42921</v>
      </c>
      <c r="G2568" s="109">
        <v>1999.9999999999995</v>
      </c>
      <c r="H2568" s="109">
        <v>11.84</v>
      </c>
      <c r="I2568" s="109">
        <v>0</v>
      </c>
      <c r="J2568" s="109">
        <f t="shared" si="40"/>
        <v>2011.8399999999995</v>
      </c>
    </row>
    <row r="2569" spans="1:10" s="102" customFormat="1" ht="18" customHeight="1" x14ac:dyDescent="0.2">
      <c r="A2569" s="106" t="s">
        <v>43</v>
      </c>
      <c r="B2569" s="106" t="s">
        <v>17</v>
      </c>
      <c r="C2569" s="107">
        <v>10756</v>
      </c>
      <c r="D2569" s="107">
        <v>41998</v>
      </c>
      <c r="E2569" s="107">
        <v>42003</v>
      </c>
      <c r="F2569" s="108">
        <v>42033</v>
      </c>
      <c r="G2569" s="109">
        <v>26500</v>
      </c>
      <c r="H2569" s="109">
        <v>25.76</v>
      </c>
      <c r="I2569" s="109">
        <v>0</v>
      </c>
      <c r="J2569" s="109">
        <f t="shared" si="40"/>
        <v>26525.759999999998</v>
      </c>
    </row>
    <row r="2570" spans="1:10" s="102" customFormat="1" ht="18" customHeight="1" x14ac:dyDescent="0.2">
      <c r="A2570" s="106" t="s">
        <v>43</v>
      </c>
      <c r="B2570" s="106" t="s">
        <v>13</v>
      </c>
      <c r="C2570" s="107">
        <v>18713</v>
      </c>
      <c r="D2570" s="107">
        <v>42210</v>
      </c>
      <c r="E2570" s="107">
        <v>42233</v>
      </c>
      <c r="F2570" s="108">
        <v>42263</v>
      </c>
      <c r="G2570" s="109">
        <v>56000</v>
      </c>
      <c r="H2570" s="109">
        <v>82.44</v>
      </c>
      <c r="I2570" s="109">
        <v>0</v>
      </c>
      <c r="J2570" s="109">
        <f t="shared" si="40"/>
        <v>56082.44</v>
      </c>
    </row>
    <row r="2571" spans="1:10" s="102" customFormat="1" ht="18" customHeight="1" x14ac:dyDescent="0.2">
      <c r="A2571" s="106" t="s">
        <v>43</v>
      </c>
      <c r="B2571" s="106" t="s">
        <v>13</v>
      </c>
      <c r="C2571" s="107">
        <v>10362</v>
      </c>
      <c r="D2571" s="107">
        <v>43117</v>
      </c>
      <c r="E2571" s="107">
        <v>43123</v>
      </c>
      <c r="F2571" s="108">
        <v>43144</v>
      </c>
      <c r="G2571" s="109">
        <v>11250</v>
      </c>
      <c r="H2571" s="109">
        <v>8.32</v>
      </c>
      <c r="I2571" s="109">
        <v>0</v>
      </c>
      <c r="J2571" s="109">
        <f t="shared" si="40"/>
        <v>11258.32</v>
      </c>
    </row>
    <row r="2572" spans="1:10" s="102" customFormat="1" ht="18" customHeight="1" x14ac:dyDescent="0.2">
      <c r="A2572" s="106" t="s">
        <v>43</v>
      </c>
      <c r="B2572" s="106" t="s">
        <v>13</v>
      </c>
      <c r="C2572" s="107">
        <v>10028</v>
      </c>
      <c r="D2572" s="107">
        <v>42732</v>
      </c>
      <c r="E2572" s="107">
        <v>42734</v>
      </c>
      <c r="F2572" s="108">
        <v>42752</v>
      </c>
      <c r="G2572" s="109">
        <v>3250</v>
      </c>
      <c r="H2572" s="109">
        <v>1.8</v>
      </c>
      <c r="I2572" s="109">
        <v>0</v>
      </c>
      <c r="J2572" s="109">
        <f t="shared" si="40"/>
        <v>3251.8</v>
      </c>
    </row>
    <row r="2573" spans="1:10" s="102" customFormat="1" ht="18" customHeight="1" x14ac:dyDescent="0.2">
      <c r="A2573" s="106" t="s">
        <v>43</v>
      </c>
      <c r="B2573" s="106" t="s">
        <v>13</v>
      </c>
      <c r="C2573" s="107">
        <v>19575</v>
      </c>
      <c r="D2573" s="107">
        <v>42956</v>
      </c>
      <c r="E2573" s="107">
        <v>42962</v>
      </c>
      <c r="F2573" s="108">
        <v>42985</v>
      </c>
      <c r="G2573" s="109">
        <v>68000</v>
      </c>
      <c r="H2573" s="109">
        <v>54.02</v>
      </c>
      <c r="I2573" s="109">
        <v>0</v>
      </c>
      <c r="J2573" s="109">
        <f t="shared" si="40"/>
        <v>68054.02</v>
      </c>
    </row>
    <row r="2574" spans="1:10" s="102" customFormat="1" ht="18" customHeight="1" x14ac:dyDescent="0.2">
      <c r="A2574" s="106" t="s">
        <v>39</v>
      </c>
      <c r="B2574" s="106" t="s">
        <v>13</v>
      </c>
      <c r="C2574" s="107">
        <v>19575</v>
      </c>
      <c r="D2574" s="107">
        <v>42956</v>
      </c>
      <c r="E2574" s="107">
        <v>42962</v>
      </c>
      <c r="F2574" s="108">
        <v>42985</v>
      </c>
      <c r="G2574" s="109">
        <v>204000</v>
      </c>
      <c r="H2574" s="109">
        <v>162.08000000000001</v>
      </c>
      <c r="I2574" s="109">
        <v>0</v>
      </c>
      <c r="J2574" s="109">
        <f t="shared" si="40"/>
        <v>204162.08</v>
      </c>
    </row>
    <row r="2575" spans="1:10" s="102" customFormat="1" ht="18" customHeight="1" x14ac:dyDescent="0.2">
      <c r="A2575" s="106" t="s">
        <v>43</v>
      </c>
      <c r="B2575" s="106" t="s">
        <v>13</v>
      </c>
      <c r="C2575" s="107">
        <v>16600</v>
      </c>
      <c r="D2575" s="107">
        <v>42569</v>
      </c>
      <c r="E2575" s="107">
        <v>42577</v>
      </c>
      <c r="F2575" s="108">
        <v>42587</v>
      </c>
      <c r="G2575" s="109">
        <v>13500</v>
      </c>
      <c r="H2575" s="109">
        <v>6.66</v>
      </c>
      <c r="I2575" s="109">
        <v>0</v>
      </c>
      <c r="J2575" s="109">
        <f t="shared" si="40"/>
        <v>13506.66</v>
      </c>
    </row>
    <row r="2576" spans="1:10" s="102" customFormat="1" ht="18" customHeight="1" x14ac:dyDescent="0.2">
      <c r="A2576" s="106" t="s">
        <v>37</v>
      </c>
      <c r="B2576" s="106" t="s">
        <v>13</v>
      </c>
      <c r="C2576" s="107">
        <v>20698</v>
      </c>
      <c r="D2576" s="107">
        <v>42995</v>
      </c>
      <c r="E2576" s="107">
        <v>43012</v>
      </c>
      <c r="F2576" s="108">
        <v>43012</v>
      </c>
      <c r="G2576" s="109">
        <v>10000</v>
      </c>
      <c r="H2576" s="109">
        <v>4.66</v>
      </c>
      <c r="I2576" s="109">
        <v>0</v>
      </c>
      <c r="J2576" s="109">
        <f t="shared" si="40"/>
        <v>10004.66</v>
      </c>
    </row>
    <row r="2577" spans="1:10" s="102" customFormat="1" ht="18" customHeight="1" x14ac:dyDescent="0.2">
      <c r="A2577" s="106" t="s">
        <v>43</v>
      </c>
      <c r="B2577" s="106" t="s">
        <v>13</v>
      </c>
      <c r="C2577" s="107">
        <v>13029</v>
      </c>
      <c r="D2577" s="107">
        <v>42287</v>
      </c>
      <c r="E2577" s="107">
        <v>42296</v>
      </c>
      <c r="F2577" s="108">
        <v>42307</v>
      </c>
      <c r="G2577" s="109">
        <v>8250</v>
      </c>
      <c r="H2577" s="109">
        <v>4.58</v>
      </c>
      <c r="I2577" s="109">
        <v>0</v>
      </c>
      <c r="J2577" s="109">
        <f t="shared" si="40"/>
        <v>8254.58</v>
      </c>
    </row>
    <row r="2578" spans="1:10" s="102" customFormat="1" ht="18" customHeight="1" x14ac:dyDescent="0.2">
      <c r="A2578" s="106" t="s">
        <v>43</v>
      </c>
      <c r="B2578" s="106" t="s">
        <v>13</v>
      </c>
      <c r="C2578" s="107">
        <v>10746</v>
      </c>
      <c r="D2578" s="107">
        <v>43135</v>
      </c>
      <c r="E2578" s="107">
        <v>43165</v>
      </c>
      <c r="F2578" s="108">
        <v>43235</v>
      </c>
      <c r="G2578" s="109">
        <v>3000</v>
      </c>
      <c r="H2578" s="109">
        <v>8.1999999999999993</v>
      </c>
      <c r="I2578" s="109">
        <v>0</v>
      </c>
      <c r="J2578" s="109">
        <f t="shared" si="40"/>
        <v>3008.2</v>
      </c>
    </row>
    <row r="2579" spans="1:10" s="102" customFormat="1" ht="18" customHeight="1" x14ac:dyDescent="0.2">
      <c r="A2579" s="106" t="s">
        <v>43</v>
      </c>
      <c r="B2579" s="106" t="s">
        <v>17</v>
      </c>
      <c r="C2579" s="107">
        <v>12562</v>
      </c>
      <c r="D2579" s="107">
        <v>42207</v>
      </c>
      <c r="E2579" s="107">
        <v>42207</v>
      </c>
      <c r="F2579" s="108">
        <v>42233</v>
      </c>
      <c r="G2579" s="109">
        <v>9000</v>
      </c>
      <c r="H2579" s="109">
        <v>6.52</v>
      </c>
      <c r="I2579" s="109">
        <v>0</v>
      </c>
      <c r="J2579" s="109">
        <f t="shared" si="40"/>
        <v>9006.52</v>
      </c>
    </row>
    <row r="2580" spans="1:10" s="102" customFormat="1" ht="18" customHeight="1" x14ac:dyDescent="0.2">
      <c r="A2580" s="106" t="s">
        <v>43</v>
      </c>
      <c r="B2580" s="106" t="s">
        <v>17</v>
      </c>
      <c r="C2580" s="107">
        <v>16545</v>
      </c>
      <c r="D2580" s="107">
        <v>42491</v>
      </c>
      <c r="E2580" s="107">
        <v>42503</v>
      </c>
      <c r="F2580" s="108">
        <v>42842</v>
      </c>
      <c r="G2580" s="109">
        <v>9000</v>
      </c>
      <c r="H2580" s="109">
        <v>35.33</v>
      </c>
      <c r="I2580" s="109">
        <v>0</v>
      </c>
      <c r="J2580" s="109">
        <f t="shared" si="40"/>
        <v>9035.33</v>
      </c>
    </row>
    <row r="2581" spans="1:10" s="102" customFormat="1" ht="18" customHeight="1" x14ac:dyDescent="0.2">
      <c r="A2581" s="106" t="s">
        <v>43</v>
      </c>
      <c r="B2581" s="106" t="s">
        <v>13</v>
      </c>
      <c r="C2581" s="107">
        <v>13141</v>
      </c>
      <c r="D2581" s="107">
        <v>43295</v>
      </c>
      <c r="E2581" s="107">
        <v>43313</v>
      </c>
      <c r="F2581" s="108">
        <v>43322</v>
      </c>
      <c r="G2581" s="109">
        <v>13500</v>
      </c>
      <c r="H2581" s="109">
        <v>9.99</v>
      </c>
      <c r="I2581" s="109">
        <v>0</v>
      </c>
      <c r="J2581" s="109">
        <f t="shared" si="40"/>
        <v>13509.99</v>
      </c>
    </row>
    <row r="2582" spans="1:10" s="102" customFormat="1" ht="18" customHeight="1" x14ac:dyDescent="0.2">
      <c r="A2582" s="106" t="s">
        <v>43</v>
      </c>
      <c r="B2582" s="106" t="s">
        <v>13</v>
      </c>
      <c r="C2582" s="107">
        <v>15000</v>
      </c>
      <c r="D2582" s="107">
        <v>42691</v>
      </c>
      <c r="E2582" s="107">
        <v>42696</v>
      </c>
      <c r="F2582" s="108">
        <v>42716</v>
      </c>
      <c r="G2582" s="109">
        <v>11000</v>
      </c>
      <c r="H2582" s="109">
        <v>7.53</v>
      </c>
      <c r="I2582" s="109">
        <v>0</v>
      </c>
      <c r="J2582" s="109">
        <f t="shared" si="40"/>
        <v>11007.53</v>
      </c>
    </row>
    <row r="2583" spans="1:10" s="102" customFormat="1" ht="18" customHeight="1" x14ac:dyDescent="0.2">
      <c r="A2583" s="106" t="s">
        <v>43</v>
      </c>
      <c r="B2583" s="106" t="s">
        <v>13</v>
      </c>
      <c r="C2583" s="107">
        <v>17468</v>
      </c>
      <c r="D2583" s="107">
        <v>41697</v>
      </c>
      <c r="E2583" s="107">
        <v>41702</v>
      </c>
      <c r="F2583" s="108">
        <v>42272</v>
      </c>
      <c r="G2583" s="109">
        <v>15000</v>
      </c>
      <c r="H2583" s="109">
        <v>104.24</v>
      </c>
      <c r="I2583" s="109">
        <v>0</v>
      </c>
      <c r="J2583" s="109">
        <f t="shared" si="40"/>
        <v>15104.24</v>
      </c>
    </row>
    <row r="2584" spans="1:10" s="102" customFormat="1" ht="18" customHeight="1" x14ac:dyDescent="0.2">
      <c r="A2584" s="106" t="s">
        <v>43</v>
      </c>
      <c r="B2584" s="106" t="s">
        <v>17</v>
      </c>
      <c r="C2584" s="107">
        <v>9096</v>
      </c>
      <c r="D2584" s="107">
        <v>41991</v>
      </c>
      <c r="E2584" s="107">
        <v>42013</v>
      </c>
      <c r="F2584" s="108">
        <v>42082</v>
      </c>
      <c r="G2584" s="109">
        <v>3500</v>
      </c>
      <c r="H2584" s="109">
        <v>8.82</v>
      </c>
      <c r="I2584" s="109">
        <v>0</v>
      </c>
      <c r="J2584" s="109">
        <f t="shared" si="40"/>
        <v>3508.82</v>
      </c>
    </row>
    <row r="2585" spans="1:10" s="102" customFormat="1" ht="18" customHeight="1" x14ac:dyDescent="0.2">
      <c r="A2585" s="106" t="s">
        <v>31</v>
      </c>
      <c r="B2585" s="106" t="s">
        <v>17</v>
      </c>
      <c r="C2585" s="107">
        <v>22675</v>
      </c>
      <c r="D2585" s="107">
        <v>42093</v>
      </c>
      <c r="E2585" s="107">
        <v>42096</v>
      </c>
      <c r="F2585" s="108">
        <v>42209</v>
      </c>
      <c r="G2585" s="109">
        <v>34000</v>
      </c>
      <c r="H2585" s="109">
        <v>100.1</v>
      </c>
      <c r="I2585" s="109">
        <v>0</v>
      </c>
      <c r="J2585" s="109">
        <f t="shared" si="40"/>
        <v>34100.1</v>
      </c>
    </row>
    <row r="2586" spans="1:10" s="102" customFormat="1" ht="18" customHeight="1" x14ac:dyDescent="0.2">
      <c r="A2586" s="106" t="s">
        <v>33</v>
      </c>
      <c r="B2586" s="106" t="s">
        <v>17</v>
      </c>
      <c r="C2586" s="107">
        <v>22675</v>
      </c>
      <c r="D2586" s="107">
        <v>42093</v>
      </c>
      <c r="E2586" s="107">
        <v>42096</v>
      </c>
      <c r="F2586" s="108">
        <v>42209</v>
      </c>
      <c r="G2586" s="109">
        <v>34000</v>
      </c>
      <c r="H2586" s="109">
        <v>109.56</v>
      </c>
      <c r="I2586" s="109">
        <v>0</v>
      </c>
      <c r="J2586" s="109">
        <f t="shared" si="40"/>
        <v>34109.56</v>
      </c>
    </row>
    <row r="2587" spans="1:10" s="102" customFormat="1" ht="18" customHeight="1" x14ac:dyDescent="0.2">
      <c r="A2587" s="106" t="s">
        <v>34</v>
      </c>
      <c r="B2587" s="106" t="s">
        <v>17</v>
      </c>
      <c r="C2587" s="107">
        <v>22675</v>
      </c>
      <c r="D2587" s="107">
        <v>42093</v>
      </c>
      <c r="E2587" s="107">
        <v>42096</v>
      </c>
      <c r="F2587" s="108">
        <v>42209</v>
      </c>
      <c r="G2587" s="109">
        <v>34000</v>
      </c>
      <c r="H2587" s="109">
        <v>109.56</v>
      </c>
      <c r="I2587" s="109">
        <v>0</v>
      </c>
      <c r="J2587" s="109">
        <f t="shared" si="40"/>
        <v>34109.56</v>
      </c>
    </row>
    <row r="2588" spans="1:10" s="102" customFormat="1" ht="18" customHeight="1" x14ac:dyDescent="0.2">
      <c r="A2588" s="106" t="s">
        <v>43</v>
      </c>
      <c r="B2588" s="106" t="s">
        <v>13</v>
      </c>
      <c r="C2588" s="107">
        <v>17777</v>
      </c>
      <c r="D2588" s="107">
        <v>42152</v>
      </c>
      <c r="E2588" s="107">
        <v>42164</v>
      </c>
      <c r="F2588" s="108">
        <v>42195</v>
      </c>
      <c r="G2588" s="109">
        <v>27000</v>
      </c>
      <c r="H2588" s="109">
        <v>32.24</v>
      </c>
      <c r="I2588" s="109">
        <v>0</v>
      </c>
      <c r="J2588" s="109">
        <f t="shared" si="40"/>
        <v>27032.240000000002</v>
      </c>
    </row>
    <row r="2589" spans="1:10" s="102" customFormat="1" ht="18" customHeight="1" x14ac:dyDescent="0.2">
      <c r="A2589" s="106" t="s">
        <v>43</v>
      </c>
      <c r="B2589" s="106" t="s">
        <v>13</v>
      </c>
      <c r="C2589" s="107">
        <v>14450</v>
      </c>
      <c r="D2589" s="107">
        <v>43442</v>
      </c>
      <c r="E2589" s="107">
        <v>43446</v>
      </c>
      <c r="F2589" s="108">
        <v>43482</v>
      </c>
      <c r="G2589" s="109">
        <v>9750</v>
      </c>
      <c r="H2589" s="109">
        <v>10.68</v>
      </c>
      <c r="I2589" s="109">
        <v>0</v>
      </c>
      <c r="J2589" s="109">
        <f t="shared" si="40"/>
        <v>9760.68</v>
      </c>
    </row>
    <row r="2590" spans="1:10" s="102" customFormat="1" ht="18" customHeight="1" x14ac:dyDescent="0.2">
      <c r="A2590" s="106" t="s">
        <v>43</v>
      </c>
      <c r="B2590" s="106" t="s">
        <v>13</v>
      </c>
      <c r="C2590" s="107">
        <v>15251</v>
      </c>
      <c r="D2590" s="107">
        <v>41805</v>
      </c>
      <c r="E2590" s="107">
        <v>41808</v>
      </c>
      <c r="F2590" s="108">
        <v>41843</v>
      </c>
      <c r="G2590" s="109">
        <v>11500</v>
      </c>
      <c r="H2590" s="109">
        <v>12.15</v>
      </c>
      <c r="I2590" s="109">
        <v>0</v>
      </c>
      <c r="J2590" s="109">
        <f t="shared" si="40"/>
        <v>11512.15</v>
      </c>
    </row>
    <row r="2591" spans="1:10" s="102" customFormat="1" ht="18" customHeight="1" x14ac:dyDescent="0.2">
      <c r="A2591" s="106" t="s">
        <v>43</v>
      </c>
      <c r="B2591" s="106" t="s">
        <v>13</v>
      </c>
      <c r="C2591" s="107">
        <v>15941</v>
      </c>
      <c r="D2591" s="107">
        <v>41961</v>
      </c>
      <c r="E2591" s="107">
        <v>41977</v>
      </c>
      <c r="F2591" s="108">
        <v>42023</v>
      </c>
      <c r="G2591" s="109">
        <v>11000</v>
      </c>
      <c r="H2591" s="109">
        <v>18.93</v>
      </c>
      <c r="I2591" s="109">
        <v>0</v>
      </c>
      <c r="J2591" s="109">
        <f t="shared" si="40"/>
        <v>11018.93</v>
      </c>
    </row>
    <row r="2592" spans="1:10" s="102" customFormat="1" ht="18" customHeight="1" x14ac:dyDescent="0.2">
      <c r="A2592" s="106" t="s">
        <v>43</v>
      </c>
      <c r="B2592" s="106" t="s">
        <v>17</v>
      </c>
      <c r="C2592" s="107">
        <v>14054</v>
      </c>
      <c r="D2592" s="107">
        <v>42614</v>
      </c>
      <c r="E2592" s="107">
        <v>42619</v>
      </c>
      <c r="F2592" s="108">
        <v>42627</v>
      </c>
      <c r="G2592" s="109">
        <v>2000</v>
      </c>
      <c r="H2592" s="109">
        <v>0.71</v>
      </c>
      <c r="I2592" s="109">
        <v>0</v>
      </c>
      <c r="J2592" s="109">
        <f t="shared" si="40"/>
        <v>2000.71</v>
      </c>
    </row>
    <row r="2593" spans="1:10" s="102" customFormat="1" ht="18" customHeight="1" x14ac:dyDescent="0.2">
      <c r="A2593" s="106" t="s">
        <v>37</v>
      </c>
      <c r="B2593" s="106" t="s">
        <v>13</v>
      </c>
      <c r="C2593" s="107">
        <v>22012</v>
      </c>
      <c r="D2593" s="107">
        <v>42944</v>
      </c>
      <c r="E2593" s="107">
        <v>42968</v>
      </c>
      <c r="F2593" s="108">
        <v>42968</v>
      </c>
      <c r="G2593" s="109">
        <v>20000</v>
      </c>
      <c r="H2593" s="109">
        <f>6.58+6.58</f>
        <v>13.16</v>
      </c>
      <c r="I2593" s="109">
        <v>0</v>
      </c>
      <c r="J2593" s="109">
        <f t="shared" si="40"/>
        <v>20013.16</v>
      </c>
    </row>
    <row r="2594" spans="1:10" s="102" customFormat="1" ht="18" customHeight="1" x14ac:dyDescent="0.2">
      <c r="A2594" s="106" t="s">
        <v>43</v>
      </c>
      <c r="B2594" s="106" t="s">
        <v>13</v>
      </c>
      <c r="C2594" s="107">
        <v>11400</v>
      </c>
      <c r="D2594" s="107">
        <v>42229</v>
      </c>
      <c r="E2594" s="107">
        <v>42241</v>
      </c>
      <c r="F2594" s="108">
        <v>42251</v>
      </c>
      <c r="G2594" s="109">
        <v>6500</v>
      </c>
      <c r="H2594" s="109">
        <v>3.97</v>
      </c>
      <c r="I2594" s="109">
        <v>0</v>
      </c>
      <c r="J2594" s="109">
        <f t="shared" si="40"/>
        <v>6503.97</v>
      </c>
    </row>
    <row r="2595" spans="1:10" s="102" customFormat="1" ht="18" customHeight="1" x14ac:dyDescent="0.2">
      <c r="A2595" s="106" t="s">
        <v>43</v>
      </c>
      <c r="B2595" s="106" t="s">
        <v>13</v>
      </c>
      <c r="C2595" s="107">
        <v>14452</v>
      </c>
      <c r="D2595" s="107">
        <v>42211</v>
      </c>
      <c r="E2595" s="107">
        <v>42214</v>
      </c>
      <c r="F2595" s="108">
        <v>42233</v>
      </c>
      <c r="G2595" s="109">
        <v>11500</v>
      </c>
      <c r="H2595" s="109">
        <v>7.03</v>
      </c>
      <c r="I2595" s="109">
        <v>0</v>
      </c>
      <c r="J2595" s="109">
        <f t="shared" si="40"/>
        <v>11507.03</v>
      </c>
    </row>
    <row r="2596" spans="1:10" s="102" customFormat="1" ht="18" customHeight="1" x14ac:dyDescent="0.2">
      <c r="A2596" s="106" t="s">
        <v>43</v>
      </c>
      <c r="B2596" s="106" t="s">
        <v>17</v>
      </c>
      <c r="C2596" s="107">
        <v>17296</v>
      </c>
      <c r="D2596" s="107">
        <v>42743</v>
      </c>
      <c r="E2596" s="107">
        <v>42774</v>
      </c>
      <c r="F2596" s="108">
        <v>42803</v>
      </c>
      <c r="G2596" s="109">
        <v>42500</v>
      </c>
      <c r="H2596" s="109">
        <v>69.86</v>
      </c>
      <c r="I2596" s="109">
        <v>0</v>
      </c>
      <c r="J2596" s="109">
        <f t="shared" si="40"/>
        <v>42569.86</v>
      </c>
    </row>
    <row r="2597" spans="1:10" s="102" customFormat="1" ht="18" customHeight="1" x14ac:dyDescent="0.2">
      <c r="A2597" s="106" t="s">
        <v>43</v>
      </c>
      <c r="B2597" s="106" t="s">
        <v>17</v>
      </c>
      <c r="C2597" s="107">
        <v>16136</v>
      </c>
      <c r="D2597" s="107">
        <v>43364</v>
      </c>
      <c r="E2597" s="107">
        <v>43375</v>
      </c>
      <c r="F2597" s="108">
        <v>43462</v>
      </c>
      <c r="G2597" s="109">
        <v>4750</v>
      </c>
      <c r="H2597" s="109">
        <v>7.7899999999999991</v>
      </c>
      <c r="I2597" s="109">
        <v>0</v>
      </c>
      <c r="J2597" s="109">
        <f t="shared" si="40"/>
        <v>4757.79</v>
      </c>
    </row>
    <row r="2598" spans="1:10" s="102" customFormat="1" ht="18" customHeight="1" x14ac:dyDescent="0.2">
      <c r="A2598" s="106" t="s">
        <v>37</v>
      </c>
      <c r="B2598" s="106" t="s">
        <v>13</v>
      </c>
      <c r="C2598" s="107">
        <v>19785</v>
      </c>
      <c r="D2598" s="107">
        <v>43086</v>
      </c>
      <c r="E2598" s="107">
        <v>43255</v>
      </c>
      <c r="F2598" s="108">
        <v>43255</v>
      </c>
      <c r="G2598" s="109">
        <v>20000</v>
      </c>
      <c r="H2598" s="109">
        <f>46.3+46.3</f>
        <v>92.6</v>
      </c>
      <c r="I2598" s="109">
        <v>0</v>
      </c>
      <c r="J2598" s="109">
        <f t="shared" si="40"/>
        <v>20092.599999999999</v>
      </c>
    </row>
    <row r="2599" spans="1:10" s="102" customFormat="1" ht="18" customHeight="1" x14ac:dyDescent="0.2">
      <c r="A2599" s="106" t="s">
        <v>43</v>
      </c>
      <c r="B2599" s="106" t="s">
        <v>17</v>
      </c>
      <c r="C2599" s="107">
        <v>9686</v>
      </c>
      <c r="D2599" s="107">
        <v>42968</v>
      </c>
      <c r="E2599" s="107">
        <v>42972</v>
      </c>
      <c r="F2599" s="108">
        <v>43031</v>
      </c>
      <c r="G2599" s="109">
        <v>6000</v>
      </c>
      <c r="H2599" s="109">
        <v>6.5699999999999994</v>
      </c>
      <c r="I2599" s="109">
        <v>0</v>
      </c>
      <c r="J2599" s="109">
        <f t="shared" si="40"/>
        <v>6006.57</v>
      </c>
    </row>
    <row r="2600" spans="1:10" s="102" customFormat="1" ht="18" customHeight="1" x14ac:dyDescent="0.2">
      <c r="A2600" s="106" t="s">
        <v>43</v>
      </c>
      <c r="B2600" s="106" t="s">
        <v>13</v>
      </c>
      <c r="C2600" s="107">
        <v>12767</v>
      </c>
      <c r="D2600" s="107">
        <v>41888</v>
      </c>
      <c r="E2600" s="107">
        <v>41892</v>
      </c>
      <c r="F2600" s="108">
        <v>42017</v>
      </c>
      <c r="G2600" s="109">
        <v>6250</v>
      </c>
      <c r="H2600" s="109">
        <v>22.41</v>
      </c>
      <c r="I2600" s="109">
        <v>0</v>
      </c>
      <c r="J2600" s="109">
        <f t="shared" si="40"/>
        <v>6272.41</v>
      </c>
    </row>
    <row r="2601" spans="1:10" s="102" customFormat="1" ht="18" customHeight="1" x14ac:dyDescent="0.2">
      <c r="A2601" s="106" t="s">
        <v>43</v>
      </c>
      <c r="B2601" s="106" t="s">
        <v>13</v>
      </c>
      <c r="C2601" s="107">
        <v>9658</v>
      </c>
      <c r="D2601" s="107">
        <v>43464</v>
      </c>
      <c r="E2601" s="107">
        <v>43468</v>
      </c>
      <c r="F2601" s="108">
        <v>43479</v>
      </c>
      <c r="G2601" s="109">
        <v>10500</v>
      </c>
      <c r="H2601" s="109">
        <v>4.32</v>
      </c>
      <c r="I2601" s="109">
        <v>0</v>
      </c>
      <c r="J2601" s="109">
        <f t="shared" si="40"/>
        <v>10504.32</v>
      </c>
    </row>
    <row r="2602" spans="1:10" s="102" customFormat="1" ht="18" customHeight="1" x14ac:dyDescent="0.2">
      <c r="A2602" s="106" t="s">
        <v>43</v>
      </c>
      <c r="B2602" s="106" t="s">
        <v>17</v>
      </c>
      <c r="C2602" s="107">
        <v>12142</v>
      </c>
      <c r="D2602" s="107">
        <v>43087</v>
      </c>
      <c r="E2602" s="107">
        <v>43111</v>
      </c>
      <c r="F2602" s="108">
        <v>43272</v>
      </c>
      <c r="G2602" s="109">
        <v>11250</v>
      </c>
      <c r="H2602" s="109">
        <v>56.71</v>
      </c>
      <c r="I2602" s="109">
        <v>0</v>
      </c>
      <c r="J2602" s="109">
        <f t="shared" si="40"/>
        <v>11306.71</v>
      </c>
    </row>
    <row r="2603" spans="1:10" s="102" customFormat="1" ht="18" customHeight="1" x14ac:dyDescent="0.2">
      <c r="A2603" s="106" t="s">
        <v>43</v>
      </c>
      <c r="B2603" s="106" t="s">
        <v>17</v>
      </c>
      <c r="C2603" s="107">
        <v>5529</v>
      </c>
      <c r="D2603" s="107">
        <v>42626</v>
      </c>
      <c r="E2603" s="107">
        <v>42629</v>
      </c>
      <c r="F2603" s="108">
        <v>42654</v>
      </c>
      <c r="G2603" s="109">
        <v>3500</v>
      </c>
      <c r="H2603" s="109">
        <v>2.68</v>
      </c>
      <c r="I2603" s="109">
        <v>0</v>
      </c>
      <c r="J2603" s="109">
        <f t="shared" si="40"/>
        <v>3502.68</v>
      </c>
    </row>
    <row r="2604" spans="1:10" s="102" customFormat="1" ht="18" customHeight="1" x14ac:dyDescent="0.2">
      <c r="A2604" s="106" t="s">
        <v>43</v>
      </c>
      <c r="B2604" s="106" t="s">
        <v>13</v>
      </c>
      <c r="C2604" s="107">
        <v>18838</v>
      </c>
      <c r="D2604" s="107">
        <v>43417</v>
      </c>
      <c r="E2604" s="107">
        <v>43425</v>
      </c>
      <c r="F2604" s="108">
        <v>43447</v>
      </c>
      <c r="G2604" s="109">
        <v>12250</v>
      </c>
      <c r="H2604" s="109">
        <v>8.65</v>
      </c>
      <c r="I2604" s="109">
        <v>0</v>
      </c>
      <c r="J2604" s="109">
        <f t="shared" si="40"/>
        <v>12258.65</v>
      </c>
    </row>
    <row r="2605" spans="1:10" s="102" customFormat="1" ht="18" customHeight="1" x14ac:dyDescent="0.2">
      <c r="A2605" s="106" t="s">
        <v>37</v>
      </c>
      <c r="B2605" s="106" t="s">
        <v>17</v>
      </c>
      <c r="C2605" s="107">
        <v>26536</v>
      </c>
      <c r="D2605" s="107">
        <v>43380</v>
      </c>
      <c r="E2605" s="107">
        <v>43424</v>
      </c>
      <c r="F2605" s="108">
        <v>43424</v>
      </c>
      <c r="G2605" s="109">
        <v>10000</v>
      </c>
      <c r="H2605" s="109">
        <v>12.05</v>
      </c>
      <c r="I2605" s="109">
        <v>0</v>
      </c>
      <c r="J2605" s="109">
        <f t="shared" si="40"/>
        <v>10012.049999999999</v>
      </c>
    </row>
    <row r="2606" spans="1:10" s="102" customFormat="1" ht="18" customHeight="1" x14ac:dyDescent="0.2">
      <c r="A2606" s="106" t="s">
        <v>43</v>
      </c>
      <c r="B2606" s="106" t="s">
        <v>13</v>
      </c>
      <c r="C2606" s="107">
        <v>15647</v>
      </c>
      <c r="D2606" s="107">
        <v>42364</v>
      </c>
      <c r="E2606" s="107">
        <v>42375</v>
      </c>
      <c r="F2606" s="108">
        <v>42396</v>
      </c>
      <c r="G2606" s="109">
        <v>12250</v>
      </c>
      <c r="H2606" s="109">
        <v>10.89</v>
      </c>
      <c r="I2606" s="109">
        <v>0</v>
      </c>
      <c r="J2606" s="109">
        <f t="shared" si="40"/>
        <v>12260.89</v>
      </c>
    </row>
    <row r="2607" spans="1:10" s="102" customFormat="1" ht="18" customHeight="1" x14ac:dyDescent="0.2">
      <c r="A2607" s="106" t="s">
        <v>43</v>
      </c>
      <c r="B2607" s="106" t="s">
        <v>17</v>
      </c>
      <c r="C2607" s="107">
        <v>12855</v>
      </c>
      <c r="D2607" s="107">
        <v>41710</v>
      </c>
      <c r="E2607" s="107">
        <v>41723</v>
      </c>
      <c r="F2607" s="108">
        <v>41744</v>
      </c>
      <c r="G2607" s="109">
        <v>11750</v>
      </c>
      <c r="H2607" s="109">
        <v>11.1</v>
      </c>
      <c r="I2607" s="109">
        <v>0</v>
      </c>
      <c r="J2607" s="109">
        <f t="shared" si="40"/>
        <v>11761.1</v>
      </c>
    </row>
    <row r="2608" spans="1:10" s="102" customFormat="1" ht="18" customHeight="1" x14ac:dyDescent="0.2">
      <c r="A2608" s="106" t="s">
        <v>43</v>
      </c>
      <c r="B2608" s="106" t="s">
        <v>13</v>
      </c>
      <c r="C2608" s="107">
        <v>17120</v>
      </c>
      <c r="D2608" s="107">
        <v>43331</v>
      </c>
      <c r="E2608" s="107">
        <v>43334</v>
      </c>
      <c r="F2608" s="108">
        <v>43353</v>
      </c>
      <c r="G2608" s="109">
        <v>12750</v>
      </c>
      <c r="H2608" s="109">
        <v>7.68</v>
      </c>
      <c r="I2608" s="109">
        <v>0</v>
      </c>
      <c r="J2608" s="109">
        <f t="shared" si="40"/>
        <v>12757.68</v>
      </c>
    </row>
    <row r="2609" spans="1:10" s="102" customFormat="1" ht="18" customHeight="1" x14ac:dyDescent="0.2">
      <c r="A2609" s="106" t="s">
        <v>43</v>
      </c>
      <c r="B2609" s="106" t="s">
        <v>17</v>
      </c>
      <c r="C2609" s="107">
        <v>17422</v>
      </c>
      <c r="D2609" s="107">
        <v>42795</v>
      </c>
      <c r="E2609" s="107">
        <v>42801</v>
      </c>
      <c r="F2609" s="108">
        <v>42810</v>
      </c>
      <c r="G2609" s="109">
        <v>57500</v>
      </c>
      <c r="H2609" s="109">
        <v>23.63</v>
      </c>
      <c r="I2609" s="109">
        <v>0</v>
      </c>
      <c r="J2609" s="109">
        <f t="shared" si="40"/>
        <v>57523.63</v>
      </c>
    </row>
    <row r="2610" spans="1:10" s="102" customFormat="1" ht="18" customHeight="1" x14ac:dyDescent="0.2">
      <c r="A2610" s="106" t="s">
        <v>43</v>
      </c>
      <c r="B2610" s="106" t="s">
        <v>17</v>
      </c>
      <c r="C2610" s="107">
        <v>16261</v>
      </c>
      <c r="D2610" s="107">
        <v>42224</v>
      </c>
      <c r="E2610" s="107">
        <v>42228</v>
      </c>
      <c r="F2610" s="108">
        <v>42282</v>
      </c>
      <c r="G2610" s="109">
        <v>18000</v>
      </c>
      <c r="H2610" s="109">
        <v>29</v>
      </c>
      <c r="I2610" s="109">
        <v>0</v>
      </c>
      <c r="J2610" s="109">
        <f t="shared" si="40"/>
        <v>18029</v>
      </c>
    </row>
    <row r="2611" spans="1:10" s="102" customFormat="1" ht="18" customHeight="1" x14ac:dyDescent="0.2">
      <c r="A2611" s="106" t="s">
        <v>43</v>
      </c>
      <c r="B2611" s="106" t="s">
        <v>13</v>
      </c>
      <c r="C2611" s="107">
        <v>7818</v>
      </c>
      <c r="D2611" s="107">
        <v>42587</v>
      </c>
      <c r="E2611" s="107">
        <v>42592</v>
      </c>
      <c r="F2611" s="108">
        <v>42612</v>
      </c>
      <c r="G2611" s="109">
        <v>4500</v>
      </c>
      <c r="H2611" s="109">
        <v>3.08</v>
      </c>
      <c r="I2611" s="109">
        <v>0</v>
      </c>
      <c r="J2611" s="109">
        <f t="shared" si="40"/>
        <v>4503.08</v>
      </c>
    </row>
    <row r="2612" spans="1:10" s="102" customFormat="1" ht="18" customHeight="1" x14ac:dyDescent="0.2">
      <c r="A2612" s="106" t="s">
        <v>43</v>
      </c>
      <c r="B2612" s="106" t="s">
        <v>13</v>
      </c>
      <c r="C2612" s="107">
        <v>14997</v>
      </c>
      <c r="D2612" s="107">
        <v>42559</v>
      </c>
      <c r="E2612" s="107">
        <v>42563</v>
      </c>
      <c r="F2612" s="108">
        <v>42576</v>
      </c>
      <c r="G2612" s="109">
        <v>10500</v>
      </c>
      <c r="H2612" s="109">
        <v>4.8899999999999997</v>
      </c>
      <c r="I2612" s="109">
        <v>0</v>
      </c>
      <c r="J2612" s="109">
        <f t="shared" si="40"/>
        <v>10504.89</v>
      </c>
    </row>
    <row r="2613" spans="1:10" s="102" customFormat="1" ht="18" customHeight="1" x14ac:dyDescent="0.2">
      <c r="A2613" s="106" t="s">
        <v>43</v>
      </c>
      <c r="B2613" s="106" t="s">
        <v>17</v>
      </c>
      <c r="C2613" s="107">
        <v>17481</v>
      </c>
      <c r="D2613" s="107">
        <v>43038</v>
      </c>
      <c r="E2613" s="107">
        <v>43082</v>
      </c>
      <c r="F2613" s="108">
        <v>43117</v>
      </c>
      <c r="G2613" s="109">
        <v>8000</v>
      </c>
      <c r="H2613" s="109">
        <v>17.309999999999999</v>
      </c>
      <c r="I2613" s="109">
        <v>0</v>
      </c>
      <c r="J2613" s="109">
        <f t="shared" si="40"/>
        <v>8017.31</v>
      </c>
    </row>
    <row r="2614" spans="1:10" s="102" customFormat="1" ht="18" customHeight="1" x14ac:dyDescent="0.2">
      <c r="A2614" s="106" t="s">
        <v>43</v>
      </c>
      <c r="B2614" s="106" t="s">
        <v>13</v>
      </c>
      <c r="C2614" s="107">
        <v>11718</v>
      </c>
      <c r="D2614" s="107">
        <v>42213</v>
      </c>
      <c r="E2614" s="107">
        <v>42215</v>
      </c>
      <c r="F2614" s="108">
        <v>42222</v>
      </c>
      <c r="G2614" s="109">
        <v>9250</v>
      </c>
      <c r="H2614" s="109">
        <v>2.31</v>
      </c>
      <c r="I2614" s="109">
        <v>0</v>
      </c>
      <c r="J2614" s="109">
        <f t="shared" si="40"/>
        <v>9252.31</v>
      </c>
    </row>
    <row r="2615" spans="1:10" s="102" customFormat="1" ht="18" customHeight="1" x14ac:dyDescent="0.2">
      <c r="A2615" s="106" t="s">
        <v>43</v>
      </c>
      <c r="B2615" s="106" t="s">
        <v>17</v>
      </c>
      <c r="C2615" s="107">
        <v>8071</v>
      </c>
      <c r="D2615" s="107">
        <v>41832</v>
      </c>
      <c r="E2615" s="107">
        <v>41836</v>
      </c>
      <c r="F2615" s="108">
        <v>41842</v>
      </c>
      <c r="G2615" s="109">
        <v>3250</v>
      </c>
      <c r="H2615" s="109">
        <v>0.9</v>
      </c>
      <c r="I2615" s="109">
        <v>0</v>
      </c>
      <c r="J2615" s="109">
        <f t="shared" si="40"/>
        <v>3250.9</v>
      </c>
    </row>
    <row r="2616" spans="1:10" s="102" customFormat="1" ht="18" customHeight="1" x14ac:dyDescent="0.2">
      <c r="A2616" s="106" t="s">
        <v>43</v>
      </c>
      <c r="B2616" s="106" t="s">
        <v>17</v>
      </c>
      <c r="C2616" s="107">
        <v>11097</v>
      </c>
      <c r="D2616" s="107">
        <v>42705</v>
      </c>
      <c r="E2616" s="107">
        <v>42709</v>
      </c>
      <c r="F2616" s="108">
        <v>42723</v>
      </c>
      <c r="G2616" s="109">
        <v>8000</v>
      </c>
      <c r="H2616" s="109">
        <v>3.94</v>
      </c>
      <c r="I2616" s="109">
        <v>0</v>
      </c>
      <c r="J2616" s="109">
        <f t="shared" si="40"/>
        <v>8003.94</v>
      </c>
    </row>
    <row r="2617" spans="1:10" s="102" customFormat="1" ht="18" customHeight="1" x14ac:dyDescent="0.2">
      <c r="A2617" s="106" t="s">
        <v>43</v>
      </c>
      <c r="B2617" s="106" t="s">
        <v>13</v>
      </c>
      <c r="C2617" s="107">
        <v>19186</v>
      </c>
      <c r="D2617" s="107">
        <v>42525</v>
      </c>
      <c r="E2617" s="107">
        <v>42542</v>
      </c>
      <c r="F2617" s="108">
        <v>42628</v>
      </c>
      <c r="G2617" s="109">
        <v>62000</v>
      </c>
      <c r="H2617" s="109">
        <v>44.16</v>
      </c>
      <c r="I2617" s="109">
        <v>0</v>
      </c>
      <c r="J2617" s="109">
        <f t="shared" si="40"/>
        <v>62044.160000000003</v>
      </c>
    </row>
    <row r="2618" spans="1:10" s="102" customFormat="1" ht="18" customHeight="1" x14ac:dyDescent="0.2">
      <c r="A2618" s="106" t="s">
        <v>43</v>
      </c>
      <c r="B2618" s="106" t="s">
        <v>13</v>
      </c>
      <c r="C2618" s="107">
        <v>15361</v>
      </c>
      <c r="D2618" s="107">
        <v>42642</v>
      </c>
      <c r="E2618" s="107">
        <v>42650</v>
      </c>
      <c r="F2618" s="108">
        <v>42655</v>
      </c>
      <c r="G2618" s="109">
        <v>6250</v>
      </c>
      <c r="H2618" s="109">
        <v>2.23</v>
      </c>
      <c r="I2618" s="109">
        <v>0</v>
      </c>
      <c r="J2618" s="109">
        <f t="shared" si="40"/>
        <v>6252.23</v>
      </c>
    </row>
    <row r="2619" spans="1:10" s="102" customFormat="1" ht="18" customHeight="1" x14ac:dyDescent="0.2">
      <c r="A2619" s="106" t="s">
        <v>43</v>
      </c>
      <c r="B2619" s="106" t="s">
        <v>13</v>
      </c>
      <c r="C2619" s="107">
        <v>16097</v>
      </c>
      <c r="D2619" s="107">
        <v>42326</v>
      </c>
      <c r="E2619" s="107">
        <v>42327</v>
      </c>
      <c r="F2619" s="108">
        <v>42352</v>
      </c>
      <c r="G2619" s="109">
        <v>11500</v>
      </c>
      <c r="H2619" s="109">
        <v>8.31</v>
      </c>
      <c r="I2619" s="109">
        <v>0</v>
      </c>
      <c r="J2619" s="109">
        <f t="shared" si="40"/>
        <v>11508.31</v>
      </c>
    </row>
    <row r="2620" spans="1:10" s="102" customFormat="1" ht="18" customHeight="1" x14ac:dyDescent="0.2">
      <c r="A2620" s="106" t="s">
        <v>43</v>
      </c>
      <c r="B2620" s="106" t="s">
        <v>13</v>
      </c>
      <c r="C2620" s="107">
        <v>15331</v>
      </c>
      <c r="D2620" s="107">
        <v>42841</v>
      </c>
      <c r="E2620" s="107">
        <v>42857</v>
      </c>
      <c r="F2620" s="108">
        <v>42870</v>
      </c>
      <c r="G2620" s="109">
        <v>13500</v>
      </c>
      <c r="H2620" s="109">
        <v>10.73</v>
      </c>
      <c r="I2620" s="109">
        <v>0</v>
      </c>
      <c r="J2620" s="109">
        <f t="shared" si="40"/>
        <v>13510.73</v>
      </c>
    </row>
    <row r="2621" spans="1:10" s="102" customFormat="1" ht="18" customHeight="1" x14ac:dyDescent="0.2">
      <c r="A2621" s="106" t="s">
        <v>43</v>
      </c>
      <c r="B2621" s="106" t="s">
        <v>17</v>
      </c>
      <c r="C2621" s="107">
        <v>17286</v>
      </c>
      <c r="D2621" s="107">
        <v>43148</v>
      </c>
      <c r="E2621" s="107">
        <v>43185</v>
      </c>
      <c r="F2621" s="108">
        <v>43500</v>
      </c>
      <c r="G2621" s="109">
        <v>11250</v>
      </c>
      <c r="H2621" s="109">
        <v>108.49</v>
      </c>
      <c r="I2621" s="109">
        <v>0</v>
      </c>
      <c r="J2621" s="109">
        <f t="shared" si="40"/>
        <v>11358.49</v>
      </c>
    </row>
    <row r="2622" spans="1:10" s="102" customFormat="1" ht="18" customHeight="1" x14ac:dyDescent="0.2">
      <c r="A2622" s="106" t="s">
        <v>43</v>
      </c>
      <c r="B2622" s="106" t="s">
        <v>17</v>
      </c>
      <c r="C2622" s="107">
        <v>8168</v>
      </c>
      <c r="D2622" s="107">
        <v>43418</v>
      </c>
      <c r="E2622" s="107">
        <v>43441</v>
      </c>
      <c r="F2622" s="108">
        <v>43473</v>
      </c>
      <c r="G2622" s="109">
        <v>4750</v>
      </c>
      <c r="H2622" s="109">
        <v>6.6</v>
      </c>
      <c r="I2622" s="109">
        <v>0</v>
      </c>
      <c r="J2622" s="109">
        <f t="shared" si="40"/>
        <v>4756.6000000000004</v>
      </c>
    </row>
    <row r="2623" spans="1:10" s="102" customFormat="1" ht="18" customHeight="1" x14ac:dyDescent="0.2">
      <c r="A2623" s="106" t="s">
        <v>40</v>
      </c>
      <c r="B2623" s="106" t="s">
        <v>13</v>
      </c>
      <c r="C2623" s="107">
        <v>34879</v>
      </c>
      <c r="D2623" s="107">
        <v>41749</v>
      </c>
      <c r="E2623" s="107">
        <v>41775</v>
      </c>
      <c r="F2623" s="108">
        <v>41775</v>
      </c>
      <c r="G2623" s="109">
        <v>10000</v>
      </c>
      <c r="H2623" s="109">
        <f>3.61+3.61</f>
        <v>7.22</v>
      </c>
      <c r="I2623" s="109">
        <v>0</v>
      </c>
      <c r="J2623" s="109">
        <f t="shared" si="40"/>
        <v>10007.219999999999</v>
      </c>
    </row>
    <row r="2624" spans="1:10" s="102" customFormat="1" ht="18" customHeight="1" x14ac:dyDescent="0.2">
      <c r="A2624" s="106" t="s">
        <v>43</v>
      </c>
      <c r="B2624" s="106" t="s">
        <v>13</v>
      </c>
      <c r="C2624" s="107">
        <v>12880</v>
      </c>
      <c r="D2624" s="107">
        <v>41907</v>
      </c>
      <c r="E2624" s="107">
        <v>41911</v>
      </c>
      <c r="F2624" s="108">
        <v>41927</v>
      </c>
      <c r="G2624" s="109">
        <v>7000</v>
      </c>
      <c r="H2624" s="109">
        <v>3.89</v>
      </c>
      <c r="I2624" s="109">
        <v>0</v>
      </c>
      <c r="J2624" s="109">
        <f t="shared" si="40"/>
        <v>7003.89</v>
      </c>
    </row>
    <row r="2625" spans="1:10" s="102" customFormat="1" ht="18" customHeight="1" x14ac:dyDescent="0.2">
      <c r="A2625" s="106" t="s">
        <v>43</v>
      </c>
      <c r="B2625" s="106" t="s">
        <v>17</v>
      </c>
      <c r="C2625" s="107">
        <v>19561</v>
      </c>
      <c r="D2625" s="107">
        <v>42264</v>
      </c>
      <c r="E2625" s="107">
        <v>42282</v>
      </c>
      <c r="F2625" s="108">
        <v>42291</v>
      </c>
      <c r="G2625" s="109">
        <v>41000</v>
      </c>
      <c r="H2625" s="109">
        <v>30.75</v>
      </c>
      <c r="I2625" s="109">
        <v>0</v>
      </c>
      <c r="J2625" s="109">
        <f t="shared" si="40"/>
        <v>41030.75</v>
      </c>
    </row>
    <row r="2626" spans="1:10" s="102" customFormat="1" ht="18" customHeight="1" x14ac:dyDescent="0.2">
      <c r="A2626" s="106" t="s">
        <v>35</v>
      </c>
      <c r="B2626" s="106" t="s">
        <v>17</v>
      </c>
      <c r="C2626" s="107">
        <v>19561</v>
      </c>
      <c r="D2626" s="107">
        <v>42264</v>
      </c>
      <c r="E2626" s="107">
        <v>42282</v>
      </c>
      <c r="F2626" s="108">
        <v>42291</v>
      </c>
      <c r="G2626" s="109">
        <v>41000</v>
      </c>
      <c r="H2626" s="109">
        <v>30.75</v>
      </c>
      <c r="I2626" s="109">
        <v>0</v>
      </c>
      <c r="J2626" s="109">
        <f t="shared" si="40"/>
        <v>41030.75</v>
      </c>
    </row>
    <row r="2627" spans="1:10" s="102" customFormat="1" ht="18" customHeight="1" x14ac:dyDescent="0.2">
      <c r="A2627" s="106" t="s">
        <v>43</v>
      </c>
      <c r="B2627" s="106" t="s">
        <v>17</v>
      </c>
      <c r="C2627" s="107">
        <v>8799</v>
      </c>
      <c r="D2627" s="107">
        <v>42889</v>
      </c>
      <c r="E2627" s="107">
        <v>42916</v>
      </c>
      <c r="F2627" s="108">
        <v>42964</v>
      </c>
      <c r="G2627" s="109">
        <v>3500</v>
      </c>
      <c r="H2627" s="109">
        <v>7.2</v>
      </c>
      <c r="I2627" s="109">
        <v>0</v>
      </c>
      <c r="J2627" s="109">
        <f t="shared" si="40"/>
        <v>3507.2</v>
      </c>
    </row>
    <row r="2628" spans="1:10" s="102" customFormat="1" ht="18" customHeight="1" x14ac:dyDescent="0.2">
      <c r="A2628" s="106" t="s">
        <v>43</v>
      </c>
      <c r="B2628" s="106" t="s">
        <v>13</v>
      </c>
      <c r="C2628" s="107">
        <v>16185</v>
      </c>
      <c r="D2628" s="107">
        <v>42715</v>
      </c>
      <c r="E2628" s="107">
        <v>42723</v>
      </c>
      <c r="F2628" s="108">
        <v>42731</v>
      </c>
      <c r="G2628" s="109">
        <v>12750</v>
      </c>
      <c r="H2628" s="109">
        <v>5.59</v>
      </c>
      <c r="I2628" s="109">
        <v>0</v>
      </c>
      <c r="J2628" s="109">
        <f t="shared" si="40"/>
        <v>12755.59</v>
      </c>
    </row>
    <row r="2629" spans="1:10" s="102" customFormat="1" ht="18" customHeight="1" x14ac:dyDescent="0.2">
      <c r="A2629" s="106" t="s">
        <v>43</v>
      </c>
      <c r="B2629" s="106" t="s">
        <v>13</v>
      </c>
      <c r="C2629" s="107">
        <v>17597</v>
      </c>
      <c r="D2629" s="107">
        <v>41891</v>
      </c>
      <c r="E2629" s="107">
        <v>41893</v>
      </c>
      <c r="F2629" s="108">
        <v>41911</v>
      </c>
      <c r="G2629" s="109">
        <v>21000</v>
      </c>
      <c r="H2629" s="109">
        <v>11.67</v>
      </c>
      <c r="I2629" s="109">
        <v>0</v>
      </c>
      <c r="J2629" s="109">
        <f t="shared" si="40"/>
        <v>21011.67</v>
      </c>
    </row>
    <row r="2630" spans="1:10" s="102" customFormat="1" ht="18" customHeight="1" x14ac:dyDescent="0.2">
      <c r="A2630" s="106" t="s">
        <v>43</v>
      </c>
      <c r="B2630" s="106" t="s">
        <v>13</v>
      </c>
      <c r="C2630" s="107">
        <v>13049</v>
      </c>
      <c r="D2630" s="107">
        <v>42119</v>
      </c>
      <c r="E2630" s="107">
        <v>42123</v>
      </c>
      <c r="F2630" s="108">
        <v>42135</v>
      </c>
      <c r="G2630" s="109">
        <v>7000</v>
      </c>
      <c r="H2630" s="109">
        <v>3.12</v>
      </c>
      <c r="I2630" s="109">
        <v>0</v>
      </c>
      <c r="J2630" s="109">
        <f t="shared" ref="J2630:J2693" si="41">+G2630+H2630+I2630</f>
        <v>7003.12</v>
      </c>
    </row>
    <row r="2631" spans="1:10" s="102" customFormat="1" ht="18" customHeight="1" x14ac:dyDescent="0.2">
      <c r="A2631" s="106" t="s">
        <v>43</v>
      </c>
      <c r="B2631" s="106" t="s">
        <v>13</v>
      </c>
      <c r="C2631" s="107">
        <v>11159</v>
      </c>
      <c r="D2631" s="107">
        <v>43359</v>
      </c>
      <c r="E2631" s="107">
        <v>43361</v>
      </c>
      <c r="F2631" s="108">
        <v>43376</v>
      </c>
      <c r="G2631" s="109">
        <v>8250</v>
      </c>
      <c r="H2631" s="109">
        <v>3.84</v>
      </c>
      <c r="I2631" s="109">
        <v>0</v>
      </c>
      <c r="J2631" s="109">
        <f t="shared" si="41"/>
        <v>8253.84</v>
      </c>
    </row>
    <row r="2632" spans="1:10" s="102" customFormat="1" ht="18" customHeight="1" x14ac:dyDescent="0.2">
      <c r="A2632" s="106" t="s">
        <v>43</v>
      </c>
      <c r="B2632" s="106" t="s">
        <v>17</v>
      </c>
      <c r="C2632" s="107">
        <v>12729</v>
      </c>
      <c r="D2632" s="107">
        <v>41666</v>
      </c>
      <c r="E2632" s="107">
        <v>41669</v>
      </c>
      <c r="F2632" s="108">
        <v>41689</v>
      </c>
      <c r="G2632" s="109">
        <v>5750</v>
      </c>
      <c r="H2632" s="109">
        <v>3.68</v>
      </c>
      <c r="I2632" s="109">
        <v>0</v>
      </c>
      <c r="J2632" s="109">
        <f t="shared" si="41"/>
        <v>5753.68</v>
      </c>
    </row>
    <row r="2633" spans="1:10" s="102" customFormat="1" ht="18" customHeight="1" x14ac:dyDescent="0.2">
      <c r="A2633" s="106" t="s">
        <v>37</v>
      </c>
      <c r="B2633" s="106" t="s">
        <v>13</v>
      </c>
      <c r="C2633" s="107">
        <v>16007</v>
      </c>
      <c r="D2633" s="107">
        <v>42855</v>
      </c>
      <c r="E2633" s="107">
        <v>42900</v>
      </c>
      <c r="F2633" s="108">
        <v>42900</v>
      </c>
      <c r="G2633" s="109">
        <v>20000</v>
      </c>
      <c r="H2633" s="109">
        <f>12.33+12.33</f>
        <v>24.66</v>
      </c>
      <c r="I2633" s="109">
        <v>0</v>
      </c>
      <c r="J2633" s="109">
        <f t="shared" si="41"/>
        <v>20024.66</v>
      </c>
    </row>
    <row r="2634" spans="1:10" s="102" customFormat="1" ht="18" customHeight="1" x14ac:dyDescent="0.2">
      <c r="A2634" s="106" t="s">
        <v>43</v>
      </c>
      <c r="B2634" s="106" t="s">
        <v>17</v>
      </c>
      <c r="C2634" s="107">
        <v>17344</v>
      </c>
      <c r="D2634" s="107">
        <v>42814</v>
      </c>
      <c r="E2634" s="107">
        <v>42832</v>
      </c>
      <c r="F2634" s="108">
        <v>42850</v>
      </c>
      <c r="G2634" s="109">
        <v>6750</v>
      </c>
      <c r="H2634" s="109">
        <v>6.66</v>
      </c>
      <c r="I2634" s="109">
        <v>0</v>
      </c>
      <c r="J2634" s="109">
        <f t="shared" si="41"/>
        <v>6756.66</v>
      </c>
    </row>
    <row r="2635" spans="1:10" s="102" customFormat="1" ht="18" customHeight="1" x14ac:dyDescent="0.2">
      <c r="A2635" s="106" t="s">
        <v>43</v>
      </c>
      <c r="B2635" s="106" t="s">
        <v>17</v>
      </c>
      <c r="C2635" s="107">
        <v>9742</v>
      </c>
      <c r="D2635" s="107">
        <v>43161</v>
      </c>
      <c r="E2635" s="107">
        <v>43196</v>
      </c>
      <c r="F2635" s="108">
        <v>43311</v>
      </c>
      <c r="G2635" s="109">
        <v>3250</v>
      </c>
      <c r="H2635" s="109">
        <v>13.059999999999999</v>
      </c>
      <c r="I2635" s="109">
        <v>0</v>
      </c>
      <c r="J2635" s="109">
        <f t="shared" si="41"/>
        <v>3263.06</v>
      </c>
    </row>
    <row r="2636" spans="1:10" s="102" customFormat="1" ht="18" customHeight="1" x14ac:dyDescent="0.2">
      <c r="A2636" s="106" t="s">
        <v>43</v>
      </c>
      <c r="B2636" s="106" t="s">
        <v>13</v>
      </c>
      <c r="C2636" s="107">
        <v>11490</v>
      </c>
      <c r="D2636" s="107">
        <v>41843</v>
      </c>
      <c r="E2636" s="107">
        <v>41851</v>
      </c>
      <c r="F2636" s="108">
        <v>41920</v>
      </c>
      <c r="G2636" s="109">
        <v>6500</v>
      </c>
      <c r="H2636" s="109">
        <v>13.72</v>
      </c>
      <c r="I2636" s="109">
        <v>0</v>
      </c>
      <c r="J2636" s="109">
        <f t="shared" si="41"/>
        <v>6513.72</v>
      </c>
    </row>
    <row r="2637" spans="1:10" s="102" customFormat="1" ht="18" customHeight="1" x14ac:dyDescent="0.2">
      <c r="A2637" s="106" t="s">
        <v>43</v>
      </c>
      <c r="B2637" s="106" t="s">
        <v>17</v>
      </c>
      <c r="C2637" s="107">
        <v>7480</v>
      </c>
      <c r="D2637" s="107">
        <v>42444</v>
      </c>
      <c r="E2637" s="107">
        <v>42452</v>
      </c>
      <c r="F2637" s="108">
        <v>42492</v>
      </c>
      <c r="G2637" s="109">
        <v>6500</v>
      </c>
      <c r="H2637" s="109">
        <v>8.5500000000000007</v>
      </c>
      <c r="I2637" s="109">
        <v>0</v>
      </c>
      <c r="J2637" s="109">
        <f t="shared" si="41"/>
        <v>6508.55</v>
      </c>
    </row>
    <row r="2638" spans="1:10" s="102" customFormat="1" ht="18" customHeight="1" x14ac:dyDescent="0.2">
      <c r="A2638" s="106" t="s">
        <v>43</v>
      </c>
      <c r="B2638" s="106" t="s">
        <v>17</v>
      </c>
      <c r="C2638" s="107">
        <v>12993</v>
      </c>
      <c r="D2638" s="107">
        <v>43332</v>
      </c>
      <c r="E2638" s="107">
        <v>43353</v>
      </c>
      <c r="F2638" s="108">
        <v>43389</v>
      </c>
      <c r="G2638" s="109">
        <v>4250</v>
      </c>
      <c r="H2638" s="109">
        <v>5.7799999999999994</v>
      </c>
      <c r="I2638" s="109">
        <v>0</v>
      </c>
      <c r="J2638" s="109">
        <f t="shared" si="41"/>
        <v>4255.78</v>
      </c>
    </row>
    <row r="2639" spans="1:10" s="102" customFormat="1" ht="18" customHeight="1" x14ac:dyDescent="0.2">
      <c r="A2639" s="106" t="s">
        <v>43</v>
      </c>
      <c r="B2639" s="106" t="s">
        <v>13</v>
      </c>
      <c r="C2639" s="107">
        <v>10539</v>
      </c>
      <c r="D2639" s="107">
        <v>42560</v>
      </c>
      <c r="E2639" s="107">
        <v>42565</v>
      </c>
      <c r="F2639" s="108">
        <v>42580</v>
      </c>
      <c r="G2639" s="109">
        <v>4750</v>
      </c>
      <c r="H2639" s="109">
        <v>2.6</v>
      </c>
      <c r="I2639" s="109">
        <v>0</v>
      </c>
      <c r="J2639" s="109">
        <f t="shared" si="41"/>
        <v>4752.6000000000004</v>
      </c>
    </row>
    <row r="2640" spans="1:10" s="102" customFormat="1" ht="18" customHeight="1" x14ac:dyDescent="0.2">
      <c r="A2640" s="106" t="s">
        <v>43</v>
      </c>
      <c r="B2640" s="106" t="s">
        <v>17</v>
      </c>
      <c r="C2640" s="107">
        <v>12536</v>
      </c>
      <c r="D2640" s="107">
        <v>42478</v>
      </c>
      <c r="E2640" s="107">
        <v>42487</v>
      </c>
      <c r="F2640" s="108">
        <v>42538</v>
      </c>
      <c r="G2640" s="109">
        <v>2000</v>
      </c>
      <c r="H2640" s="109">
        <v>3.29</v>
      </c>
      <c r="I2640" s="109">
        <v>0</v>
      </c>
      <c r="J2640" s="109">
        <f t="shared" si="41"/>
        <v>2003.29</v>
      </c>
    </row>
    <row r="2641" spans="1:10" s="102" customFormat="1" ht="18" customHeight="1" x14ac:dyDescent="0.2">
      <c r="A2641" s="106" t="s">
        <v>43</v>
      </c>
      <c r="B2641" s="106" t="s">
        <v>17</v>
      </c>
      <c r="C2641" s="107">
        <v>13056</v>
      </c>
      <c r="D2641" s="107">
        <v>43047</v>
      </c>
      <c r="E2641" s="107">
        <v>43109</v>
      </c>
      <c r="F2641" s="108">
        <v>43455</v>
      </c>
      <c r="G2641" s="109">
        <v>6500</v>
      </c>
      <c r="H2641" s="109">
        <v>67.570000000000007</v>
      </c>
      <c r="I2641" s="109">
        <v>0</v>
      </c>
      <c r="J2641" s="109">
        <f t="shared" si="41"/>
        <v>6567.57</v>
      </c>
    </row>
    <row r="2642" spans="1:10" s="102" customFormat="1" ht="18" customHeight="1" x14ac:dyDescent="0.2">
      <c r="A2642" s="106" t="s">
        <v>43</v>
      </c>
      <c r="B2642" s="106" t="s">
        <v>17</v>
      </c>
      <c r="C2642" s="107">
        <v>14753</v>
      </c>
      <c r="D2642" s="107">
        <v>43217</v>
      </c>
      <c r="E2642" s="107">
        <v>43227</v>
      </c>
      <c r="F2642" s="108">
        <v>43237</v>
      </c>
      <c r="G2642" s="109">
        <v>12750</v>
      </c>
      <c r="H2642" s="109">
        <v>6.99</v>
      </c>
      <c r="I2642" s="109">
        <v>0</v>
      </c>
      <c r="J2642" s="109">
        <f t="shared" si="41"/>
        <v>12756.99</v>
      </c>
    </row>
    <row r="2643" spans="1:10" s="102" customFormat="1" ht="18" customHeight="1" x14ac:dyDescent="0.2">
      <c r="A2643" s="106" t="s">
        <v>43</v>
      </c>
      <c r="B2643" s="106" t="s">
        <v>17</v>
      </c>
      <c r="C2643" s="107">
        <v>8124</v>
      </c>
      <c r="D2643" s="107">
        <v>42893</v>
      </c>
      <c r="E2643" s="107">
        <v>42912</v>
      </c>
      <c r="F2643" s="108">
        <v>43059</v>
      </c>
      <c r="G2643" s="109">
        <v>4000</v>
      </c>
      <c r="H2643" s="109">
        <v>18.190000000000001</v>
      </c>
      <c r="I2643" s="109">
        <v>0</v>
      </c>
      <c r="J2643" s="109">
        <f t="shared" si="41"/>
        <v>4018.19</v>
      </c>
    </row>
    <row r="2644" spans="1:10" s="102" customFormat="1" ht="18" customHeight="1" x14ac:dyDescent="0.2">
      <c r="A2644" s="106" t="s">
        <v>43</v>
      </c>
      <c r="B2644" s="106" t="s">
        <v>13</v>
      </c>
      <c r="C2644" s="107">
        <v>14256</v>
      </c>
      <c r="D2644" s="107">
        <v>41769</v>
      </c>
      <c r="E2644" s="107">
        <v>41778</v>
      </c>
      <c r="F2644" s="108">
        <v>41808</v>
      </c>
      <c r="G2644" s="109">
        <v>16500</v>
      </c>
      <c r="H2644" s="109">
        <v>17.88</v>
      </c>
      <c r="I2644" s="109">
        <v>0</v>
      </c>
      <c r="J2644" s="109">
        <f t="shared" si="41"/>
        <v>16517.88</v>
      </c>
    </row>
    <row r="2645" spans="1:10" s="102" customFormat="1" ht="18" customHeight="1" x14ac:dyDescent="0.2">
      <c r="A2645" s="106" t="s">
        <v>43</v>
      </c>
      <c r="B2645" s="106" t="s">
        <v>13</v>
      </c>
      <c r="C2645" s="107">
        <v>10010</v>
      </c>
      <c r="D2645" s="107">
        <v>41668</v>
      </c>
      <c r="E2645" s="107">
        <v>41680</v>
      </c>
      <c r="F2645" s="108">
        <v>41703</v>
      </c>
      <c r="G2645" s="109">
        <v>10000</v>
      </c>
      <c r="H2645" s="109">
        <v>9.7200000000000006</v>
      </c>
      <c r="I2645" s="109">
        <v>0</v>
      </c>
      <c r="J2645" s="109">
        <f t="shared" si="41"/>
        <v>10009.719999999999</v>
      </c>
    </row>
    <row r="2646" spans="1:10" s="102" customFormat="1" ht="18" customHeight="1" x14ac:dyDescent="0.2">
      <c r="A2646" s="106" t="s">
        <v>43</v>
      </c>
      <c r="B2646" s="106" t="s">
        <v>17</v>
      </c>
      <c r="C2646" s="107">
        <v>6509</v>
      </c>
      <c r="D2646" s="107">
        <v>43444</v>
      </c>
      <c r="E2646" s="107">
        <v>43469</v>
      </c>
      <c r="F2646" s="108">
        <v>43479</v>
      </c>
      <c r="G2646" s="109">
        <v>2250</v>
      </c>
      <c r="H2646" s="109">
        <v>2.16</v>
      </c>
      <c r="I2646" s="109">
        <v>0</v>
      </c>
      <c r="J2646" s="109">
        <f t="shared" si="41"/>
        <v>2252.16</v>
      </c>
    </row>
    <row r="2647" spans="1:10" s="102" customFormat="1" ht="18" customHeight="1" x14ac:dyDescent="0.2">
      <c r="A2647" s="106" t="s">
        <v>43</v>
      </c>
      <c r="B2647" s="106" t="s">
        <v>13</v>
      </c>
      <c r="C2647" s="107">
        <v>19609</v>
      </c>
      <c r="D2647" s="107">
        <v>41985</v>
      </c>
      <c r="E2647" s="107">
        <v>41989</v>
      </c>
      <c r="F2647" s="108">
        <v>42044</v>
      </c>
      <c r="G2647" s="109">
        <v>47000</v>
      </c>
      <c r="H2647" s="109">
        <v>77.03</v>
      </c>
      <c r="I2647" s="109">
        <v>0</v>
      </c>
      <c r="J2647" s="109">
        <f t="shared" si="41"/>
        <v>47077.03</v>
      </c>
    </row>
    <row r="2648" spans="1:10" s="102" customFormat="1" ht="18" customHeight="1" x14ac:dyDescent="0.2">
      <c r="A2648" s="106" t="s">
        <v>35</v>
      </c>
      <c r="B2648" s="106" t="s">
        <v>13</v>
      </c>
      <c r="C2648" s="107">
        <v>19609</v>
      </c>
      <c r="D2648" s="107">
        <v>41985</v>
      </c>
      <c r="E2648" s="107">
        <v>41989</v>
      </c>
      <c r="F2648" s="108">
        <v>42044</v>
      </c>
      <c r="G2648" s="109">
        <v>47000</v>
      </c>
      <c r="H2648" s="109">
        <v>77.03</v>
      </c>
      <c r="I2648" s="109">
        <v>0</v>
      </c>
      <c r="J2648" s="109">
        <f t="shared" si="41"/>
        <v>47077.03</v>
      </c>
    </row>
    <row r="2649" spans="1:10" s="102" customFormat="1" ht="18" customHeight="1" x14ac:dyDescent="0.2">
      <c r="A2649" s="106" t="s">
        <v>39</v>
      </c>
      <c r="B2649" s="106" t="s">
        <v>13</v>
      </c>
      <c r="C2649" s="107">
        <v>19609</v>
      </c>
      <c r="D2649" s="107">
        <v>41985</v>
      </c>
      <c r="E2649" s="107">
        <v>41989</v>
      </c>
      <c r="F2649" s="108">
        <v>42044</v>
      </c>
      <c r="G2649" s="109">
        <v>47000</v>
      </c>
      <c r="H2649" s="109">
        <v>77.03</v>
      </c>
      <c r="I2649" s="109">
        <v>0</v>
      </c>
      <c r="J2649" s="109">
        <f t="shared" si="41"/>
        <v>47077.03</v>
      </c>
    </row>
    <row r="2650" spans="1:10" s="102" customFormat="1" ht="18" customHeight="1" x14ac:dyDescent="0.2">
      <c r="A2650" s="106" t="s">
        <v>43</v>
      </c>
      <c r="B2650" s="106" t="s">
        <v>17</v>
      </c>
      <c r="C2650" s="107">
        <v>9172</v>
      </c>
      <c r="D2650" s="107">
        <v>43071</v>
      </c>
      <c r="E2650" s="107">
        <v>43076</v>
      </c>
      <c r="F2650" s="108">
        <v>43108</v>
      </c>
      <c r="G2650" s="109">
        <v>5000</v>
      </c>
      <c r="H2650" s="109">
        <v>4.29</v>
      </c>
      <c r="I2650" s="109">
        <v>0</v>
      </c>
      <c r="J2650" s="109">
        <f t="shared" si="41"/>
        <v>5004.29</v>
      </c>
    </row>
    <row r="2651" spans="1:10" s="102" customFormat="1" ht="18" customHeight="1" x14ac:dyDescent="0.2">
      <c r="A2651" s="106" t="s">
        <v>43</v>
      </c>
      <c r="B2651" s="106" t="s">
        <v>17</v>
      </c>
      <c r="C2651" s="107">
        <v>13631</v>
      </c>
      <c r="D2651" s="107">
        <v>43462</v>
      </c>
      <c r="E2651" s="107">
        <v>43473</v>
      </c>
      <c r="F2651" s="108">
        <v>43487</v>
      </c>
      <c r="G2651" s="109">
        <v>3750</v>
      </c>
      <c r="H2651" s="109">
        <v>2.2000000000000002</v>
      </c>
      <c r="I2651" s="109">
        <v>0</v>
      </c>
      <c r="J2651" s="109">
        <f t="shared" si="41"/>
        <v>3752.2</v>
      </c>
    </row>
    <row r="2652" spans="1:10" s="102" customFormat="1" ht="18" customHeight="1" x14ac:dyDescent="0.2">
      <c r="A2652" s="106" t="s">
        <v>43</v>
      </c>
      <c r="B2652" s="106" t="s">
        <v>17</v>
      </c>
      <c r="C2652" s="107">
        <v>14640</v>
      </c>
      <c r="D2652" s="107">
        <v>41705</v>
      </c>
      <c r="E2652" s="107">
        <v>41710</v>
      </c>
      <c r="F2652" s="108">
        <v>41730</v>
      </c>
      <c r="G2652" s="109">
        <v>4500</v>
      </c>
      <c r="H2652" s="109">
        <v>3.13</v>
      </c>
      <c r="I2652" s="109">
        <v>0</v>
      </c>
      <c r="J2652" s="109">
        <f t="shared" si="41"/>
        <v>4503.13</v>
      </c>
    </row>
    <row r="2653" spans="1:10" s="102" customFormat="1" ht="18" customHeight="1" x14ac:dyDescent="0.2">
      <c r="A2653" s="106" t="s">
        <v>43</v>
      </c>
      <c r="B2653" s="106" t="s">
        <v>13</v>
      </c>
      <c r="C2653" s="107">
        <v>13852</v>
      </c>
      <c r="D2653" s="107">
        <v>41945</v>
      </c>
      <c r="E2653" s="107">
        <v>41949</v>
      </c>
      <c r="F2653" s="108">
        <v>41961</v>
      </c>
      <c r="G2653" s="109">
        <v>12750</v>
      </c>
      <c r="H2653" s="109">
        <v>5.67</v>
      </c>
      <c r="I2653" s="109">
        <v>0</v>
      </c>
      <c r="J2653" s="109">
        <f t="shared" si="41"/>
        <v>12755.67</v>
      </c>
    </row>
    <row r="2654" spans="1:10" s="102" customFormat="1" ht="18" customHeight="1" x14ac:dyDescent="0.2">
      <c r="A2654" s="106" t="s">
        <v>43</v>
      </c>
      <c r="B2654" s="106" t="s">
        <v>13</v>
      </c>
      <c r="C2654" s="107">
        <v>15710</v>
      </c>
      <c r="D2654" s="107">
        <v>42545</v>
      </c>
      <c r="E2654" s="107">
        <v>42552</v>
      </c>
      <c r="F2654" s="108">
        <v>42877</v>
      </c>
      <c r="G2654" s="109">
        <v>23750</v>
      </c>
      <c r="H2654" s="109">
        <v>12.36</v>
      </c>
      <c r="I2654" s="109">
        <v>0</v>
      </c>
      <c r="J2654" s="109">
        <f t="shared" si="41"/>
        <v>23762.36</v>
      </c>
    </row>
    <row r="2655" spans="1:10" s="102" customFormat="1" ht="18" customHeight="1" x14ac:dyDescent="0.2">
      <c r="A2655" s="106" t="s">
        <v>37</v>
      </c>
      <c r="B2655" s="106" t="s">
        <v>13</v>
      </c>
      <c r="C2655" s="107">
        <v>21291</v>
      </c>
      <c r="D2655" s="107">
        <v>42929</v>
      </c>
      <c r="E2655" s="107">
        <v>42940</v>
      </c>
      <c r="F2655" s="108">
        <v>42976</v>
      </c>
      <c r="G2655" s="109">
        <v>20000</v>
      </c>
      <c r="H2655" s="109">
        <f>12.88+12.88</f>
        <v>25.76</v>
      </c>
      <c r="I2655" s="109">
        <v>0</v>
      </c>
      <c r="J2655" s="109">
        <f t="shared" si="41"/>
        <v>20025.759999999998</v>
      </c>
    </row>
    <row r="2656" spans="1:10" s="102" customFormat="1" ht="18" customHeight="1" x14ac:dyDescent="0.2">
      <c r="A2656" s="106" t="s">
        <v>31</v>
      </c>
      <c r="B2656" s="106" t="s">
        <v>13</v>
      </c>
      <c r="C2656" s="107">
        <v>21173</v>
      </c>
      <c r="D2656" s="107">
        <v>42443</v>
      </c>
      <c r="E2656" s="107">
        <v>42451</v>
      </c>
      <c r="F2656" s="108">
        <v>42478</v>
      </c>
      <c r="G2656" s="109">
        <v>70000</v>
      </c>
      <c r="H2656" s="109">
        <v>67.12</v>
      </c>
      <c r="I2656" s="109">
        <v>0</v>
      </c>
      <c r="J2656" s="109">
        <f t="shared" si="41"/>
        <v>70067.12</v>
      </c>
    </row>
    <row r="2657" spans="1:10" s="102" customFormat="1" ht="18" customHeight="1" x14ac:dyDescent="0.2">
      <c r="A2657" s="106" t="s">
        <v>43</v>
      </c>
      <c r="B2657" s="106" t="s">
        <v>13</v>
      </c>
      <c r="C2657" s="107">
        <v>17809</v>
      </c>
      <c r="D2657" s="107">
        <v>42332</v>
      </c>
      <c r="E2657" s="107">
        <v>42332</v>
      </c>
      <c r="F2657" s="108">
        <v>42437</v>
      </c>
      <c r="G2657" s="109">
        <v>8500</v>
      </c>
      <c r="H2657" s="109">
        <v>15.02</v>
      </c>
      <c r="I2657" s="109">
        <v>0</v>
      </c>
      <c r="J2657" s="109">
        <f t="shared" si="41"/>
        <v>8515.02</v>
      </c>
    </row>
    <row r="2658" spans="1:10" s="102" customFormat="1" ht="18" customHeight="1" x14ac:dyDescent="0.2">
      <c r="A2658" s="106" t="s">
        <v>43</v>
      </c>
      <c r="B2658" s="106" t="s">
        <v>13</v>
      </c>
      <c r="C2658" s="107">
        <v>14107</v>
      </c>
      <c r="D2658" s="107">
        <v>42674</v>
      </c>
      <c r="E2658" s="107">
        <v>42688</v>
      </c>
      <c r="F2658" s="108">
        <v>42702</v>
      </c>
      <c r="G2658" s="109">
        <v>12000</v>
      </c>
      <c r="H2658" s="109">
        <v>9.2100000000000009</v>
      </c>
      <c r="I2658" s="109">
        <v>0</v>
      </c>
      <c r="J2658" s="109">
        <f t="shared" si="41"/>
        <v>12009.21</v>
      </c>
    </row>
    <row r="2659" spans="1:10" s="102" customFormat="1" ht="18" customHeight="1" x14ac:dyDescent="0.2">
      <c r="A2659" s="106" t="s">
        <v>43</v>
      </c>
      <c r="B2659" s="106" t="s">
        <v>17</v>
      </c>
      <c r="C2659" s="107">
        <v>15714</v>
      </c>
      <c r="D2659" s="107">
        <v>42634</v>
      </c>
      <c r="E2659" s="107">
        <v>42643</v>
      </c>
      <c r="F2659" s="108">
        <v>42671</v>
      </c>
      <c r="G2659" s="109">
        <v>10750</v>
      </c>
      <c r="H2659" s="109">
        <v>10.9</v>
      </c>
      <c r="I2659" s="109">
        <v>0</v>
      </c>
      <c r="J2659" s="109">
        <f t="shared" si="41"/>
        <v>10760.9</v>
      </c>
    </row>
    <row r="2660" spans="1:10" s="102" customFormat="1" ht="18" customHeight="1" x14ac:dyDescent="0.2">
      <c r="A2660" s="106" t="s">
        <v>43</v>
      </c>
      <c r="B2660" s="106" t="s">
        <v>13</v>
      </c>
      <c r="C2660" s="107">
        <v>10600</v>
      </c>
      <c r="D2660" s="107">
        <v>42184</v>
      </c>
      <c r="E2660" s="107">
        <v>42193</v>
      </c>
      <c r="F2660" s="108">
        <v>42201</v>
      </c>
      <c r="G2660" s="109">
        <v>9500</v>
      </c>
      <c r="H2660" s="109">
        <v>4.49</v>
      </c>
      <c r="I2660" s="109">
        <v>0</v>
      </c>
      <c r="J2660" s="109">
        <f t="shared" si="41"/>
        <v>9504.49</v>
      </c>
    </row>
    <row r="2661" spans="1:10" s="102" customFormat="1" ht="18" customHeight="1" x14ac:dyDescent="0.2">
      <c r="A2661" s="106" t="s">
        <v>43</v>
      </c>
      <c r="B2661" s="106" t="s">
        <v>13</v>
      </c>
      <c r="C2661" s="107">
        <v>21508</v>
      </c>
      <c r="D2661" s="107">
        <v>41963</v>
      </c>
      <c r="E2661" s="107">
        <v>41974</v>
      </c>
      <c r="F2661" s="108">
        <v>41983</v>
      </c>
      <c r="G2661" s="109">
        <v>11000</v>
      </c>
      <c r="H2661" s="109">
        <v>6.11</v>
      </c>
      <c r="I2661" s="109">
        <v>0</v>
      </c>
      <c r="J2661" s="109">
        <f t="shared" si="41"/>
        <v>11006.11</v>
      </c>
    </row>
    <row r="2662" spans="1:10" s="102" customFormat="1" ht="18" customHeight="1" x14ac:dyDescent="0.2">
      <c r="A2662" s="106" t="s">
        <v>37</v>
      </c>
      <c r="B2662" s="106" t="s">
        <v>13</v>
      </c>
      <c r="C2662" s="107">
        <v>21508</v>
      </c>
      <c r="D2662" s="107">
        <v>41963</v>
      </c>
      <c r="E2662" s="107">
        <v>41978</v>
      </c>
      <c r="F2662" s="108">
        <v>41983</v>
      </c>
      <c r="G2662" s="109">
        <v>20000</v>
      </c>
      <c r="H2662" s="109">
        <f>5.56+5.56</f>
        <v>11.12</v>
      </c>
      <c r="I2662" s="109">
        <v>0</v>
      </c>
      <c r="J2662" s="109">
        <f t="shared" si="41"/>
        <v>20011.12</v>
      </c>
    </row>
    <row r="2663" spans="1:10" s="102" customFormat="1" ht="18" customHeight="1" x14ac:dyDescent="0.2">
      <c r="A2663" s="106" t="s">
        <v>39</v>
      </c>
      <c r="B2663" s="106" t="s">
        <v>13</v>
      </c>
      <c r="C2663" s="107">
        <v>21508</v>
      </c>
      <c r="D2663" s="107">
        <v>41963</v>
      </c>
      <c r="E2663" s="107">
        <v>41974</v>
      </c>
      <c r="F2663" s="108">
        <v>41983</v>
      </c>
      <c r="G2663" s="109">
        <v>11000</v>
      </c>
      <c r="H2663" s="109">
        <v>6.11</v>
      </c>
      <c r="I2663" s="109">
        <v>0</v>
      </c>
      <c r="J2663" s="109">
        <f t="shared" si="41"/>
        <v>11006.11</v>
      </c>
    </row>
    <row r="2664" spans="1:10" s="102" customFormat="1" ht="18" customHeight="1" x14ac:dyDescent="0.2">
      <c r="A2664" s="106" t="s">
        <v>43</v>
      </c>
      <c r="B2664" s="106" t="s">
        <v>17</v>
      </c>
      <c r="C2664" s="107">
        <v>10430</v>
      </c>
      <c r="D2664" s="107">
        <v>41883</v>
      </c>
      <c r="E2664" s="107">
        <v>41894</v>
      </c>
      <c r="F2664" s="108">
        <v>41982</v>
      </c>
      <c r="G2664" s="109">
        <v>2000</v>
      </c>
      <c r="H2664" s="109">
        <v>5.5</v>
      </c>
      <c r="I2664" s="109">
        <v>0</v>
      </c>
      <c r="J2664" s="109">
        <f t="shared" si="41"/>
        <v>2005.5</v>
      </c>
    </row>
    <row r="2665" spans="1:10" s="102" customFormat="1" ht="18" customHeight="1" x14ac:dyDescent="0.2">
      <c r="A2665" s="106" t="s">
        <v>31</v>
      </c>
      <c r="B2665" s="106" t="s">
        <v>17</v>
      </c>
      <c r="C2665" s="107">
        <v>19603</v>
      </c>
      <c r="D2665" s="107">
        <v>42304</v>
      </c>
      <c r="E2665" s="107">
        <v>42306</v>
      </c>
      <c r="F2665" s="108">
        <v>42320</v>
      </c>
      <c r="G2665" s="109">
        <v>25000</v>
      </c>
      <c r="H2665" s="109">
        <v>11.11</v>
      </c>
      <c r="I2665" s="109">
        <v>0</v>
      </c>
      <c r="J2665" s="109">
        <f t="shared" si="41"/>
        <v>25011.11</v>
      </c>
    </row>
    <row r="2666" spans="1:10" s="102" customFormat="1" ht="18" customHeight="1" x14ac:dyDescent="0.2">
      <c r="A2666" s="106" t="s">
        <v>43</v>
      </c>
      <c r="B2666" s="106" t="s">
        <v>13</v>
      </c>
      <c r="C2666" s="107">
        <v>6715</v>
      </c>
      <c r="D2666" s="107">
        <v>42682</v>
      </c>
      <c r="E2666" s="107">
        <v>42716</v>
      </c>
      <c r="F2666" s="108">
        <v>42752</v>
      </c>
      <c r="G2666" s="109">
        <v>5000</v>
      </c>
      <c r="H2666" s="109">
        <v>9.6</v>
      </c>
      <c r="I2666" s="109">
        <v>0</v>
      </c>
      <c r="J2666" s="109">
        <f t="shared" si="41"/>
        <v>5009.6000000000004</v>
      </c>
    </row>
    <row r="2667" spans="1:10" s="102" customFormat="1" ht="18" customHeight="1" x14ac:dyDescent="0.2">
      <c r="A2667" s="106" t="s">
        <v>43</v>
      </c>
      <c r="B2667" s="106" t="s">
        <v>13</v>
      </c>
      <c r="C2667" s="107">
        <v>11118</v>
      </c>
      <c r="D2667" s="107">
        <v>42126</v>
      </c>
      <c r="E2667" s="107">
        <v>42135</v>
      </c>
      <c r="F2667" s="108">
        <v>42142</v>
      </c>
      <c r="G2667" s="109">
        <v>6250</v>
      </c>
      <c r="H2667" s="109">
        <v>2.78</v>
      </c>
      <c r="I2667" s="109">
        <v>0</v>
      </c>
      <c r="J2667" s="109">
        <f t="shared" si="41"/>
        <v>6252.78</v>
      </c>
    </row>
    <row r="2668" spans="1:10" s="102" customFormat="1" ht="18" customHeight="1" x14ac:dyDescent="0.2">
      <c r="A2668" s="106" t="s">
        <v>43</v>
      </c>
      <c r="B2668" s="106" t="s">
        <v>17</v>
      </c>
      <c r="C2668" s="107">
        <v>15678</v>
      </c>
      <c r="D2668" s="107">
        <v>43190</v>
      </c>
      <c r="E2668" s="107">
        <v>43194</v>
      </c>
      <c r="F2668" s="108">
        <v>43215</v>
      </c>
      <c r="G2668" s="109">
        <v>4000</v>
      </c>
      <c r="H2668" s="109">
        <v>2.41</v>
      </c>
      <c r="I2668" s="109">
        <v>0</v>
      </c>
      <c r="J2668" s="109">
        <f t="shared" si="41"/>
        <v>4002.41</v>
      </c>
    </row>
    <row r="2669" spans="1:10" s="102" customFormat="1" ht="18" customHeight="1" x14ac:dyDescent="0.2">
      <c r="A2669" s="106" t="s">
        <v>31</v>
      </c>
      <c r="B2669" s="106" t="s">
        <v>17</v>
      </c>
      <c r="C2669" s="107">
        <v>22508</v>
      </c>
      <c r="D2669" s="107">
        <v>42402</v>
      </c>
      <c r="E2669" s="107">
        <v>42404</v>
      </c>
      <c r="F2669" s="108">
        <v>42430</v>
      </c>
      <c r="G2669" s="109">
        <v>69000</v>
      </c>
      <c r="H2669" s="109">
        <v>53.67</v>
      </c>
      <c r="I2669" s="109">
        <v>0</v>
      </c>
      <c r="J2669" s="109">
        <f t="shared" si="41"/>
        <v>69053.67</v>
      </c>
    </row>
    <row r="2670" spans="1:10" s="102" customFormat="1" ht="18" customHeight="1" x14ac:dyDescent="0.2">
      <c r="A2670" s="106" t="s">
        <v>43</v>
      </c>
      <c r="B2670" s="106" t="s">
        <v>17</v>
      </c>
      <c r="C2670" s="107">
        <v>16329</v>
      </c>
      <c r="D2670" s="107">
        <v>41993</v>
      </c>
      <c r="E2670" s="107">
        <v>42011</v>
      </c>
      <c r="F2670" s="108">
        <v>42044</v>
      </c>
      <c r="G2670" s="109">
        <v>21500</v>
      </c>
      <c r="H2670" s="109">
        <v>30.45</v>
      </c>
      <c r="I2670" s="109">
        <v>0</v>
      </c>
      <c r="J2670" s="109">
        <f t="shared" si="41"/>
        <v>21530.45</v>
      </c>
    </row>
    <row r="2671" spans="1:10" s="102" customFormat="1" ht="18" customHeight="1" x14ac:dyDescent="0.2">
      <c r="A2671" s="106" t="s">
        <v>43</v>
      </c>
      <c r="B2671" s="106" t="s">
        <v>13</v>
      </c>
      <c r="C2671" s="107">
        <v>16484</v>
      </c>
      <c r="D2671" s="107">
        <v>42704</v>
      </c>
      <c r="E2671" s="107">
        <v>42712</v>
      </c>
      <c r="F2671" s="108">
        <v>42725</v>
      </c>
      <c r="G2671" s="109">
        <v>10250</v>
      </c>
      <c r="H2671" s="109">
        <v>5.9</v>
      </c>
      <c r="I2671" s="109">
        <v>0</v>
      </c>
      <c r="J2671" s="109">
        <f t="shared" si="41"/>
        <v>10255.9</v>
      </c>
    </row>
    <row r="2672" spans="1:10" s="102" customFormat="1" ht="18" customHeight="1" x14ac:dyDescent="0.2">
      <c r="A2672" s="106" t="s">
        <v>31</v>
      </c>
      <c r="B2672" s="106" t="s">
        <v>17</v>
      </c>
      <c r="C2672" s="107">
        <v>16621</v>
      </c>
      <c r="D2672" s="107">
        <v>43130</v>
      </c>
      <c r="E2672" s="107">
        <v>43132</v>
      </c>
      <c r="F2672" s="108">
        <v>43144</v>
      </c>
      <c r="G2672" s="109">
        <v>12000</v>
      </c>
      <c r="H2672" s="109">
        <v>4.5999999999999996</v>
      </c>
      <c r="I2672" s="109">
        <v>0</v>
      </c>
      <c r="J2672" s="109">
        <f t="shared" si="41"/>
        <v>12004.6</v>
      </c>
    </row>
    <row r="2673" spans="1:10" s="102" customFormat="1" ht="18" customHeight="1" x14ac:dyDescent="0.2">
      <c r="A2673" s="106" t="s">
        <v>43</v>
      </c>
      <c r="B2673" s="106" t="s">
        <v>13</v>
      </c>
      <c r="C2673" s="107">
        <v>13615</v>
      </c>
      <c r="D2673" s="107">
        <v>42291</v>
      </c>
      <c r="E2673" s="107">
        <v>42300</v>
      </c>
      <c r="F2673" s="108">
        <v>42318</v>
      </c>
      <c r="G2673" s="109">
        <v>12000</v>
      </c>
      <c r="H2673" s="109">
        <v>9</v>
      </c>
      <c r="I2673" s="109">
        <v>0</v>
      </c>
      <c r="J2673" s="109">
        <f t="shared" si="41"/>
        <v>12009</v>
      </c>
    </row>
    <row r="2674" spans="1:10" s="102" customFormat="1" ht="18" customHeight="1" x14ac:dyDescent="0.2">
      <c r="A2674" s="106" t="s">
        <v>43</v>
      </c>
      <c r="B2674" s="106" t="s">
        <v>13</v>
      </c>
      <c r="C2674" s="107">
        <v>12391</v>
      </c>
      <c r="D2674" s="107">
        <v>42134</v>
      </c>
      <c r="E2674" s="107">
        <v>42153</v>
      </c>
      <c r="F2674" s="108">
        <v>42163</v>
      </c>
      <c r="G2674" s="109">
        <v>7000</v>
      </c>
      <c r="H2674" s="109">
        <v>5.64</v>
      </c>
      <c r="I2674" s="109">
        <v>0</v>
      </c>
      <c r="J2674" s="109">
        <f t="shared" si="41"/>
        <v>7005.64</v>
      </c>
    </row>
    <row r="2675" spans="1:10" s="102" customFormat="1" ht="18" customHeight="1" x14ac:dyDescent="0.2">
      <c r="A2675" s="106" t="s">
        <v>43</v>
      </c>
      <c r="B2675" s="106" t="s">
        <v>13</v>
      </c>
      <c r="C2675" s="107">
        <v>17458</v>
      </c>
      <c r="D2675" s="107">
        <v>43135</v>
      </c>
      <c r="E2675" s="107">
        <v>43139</v>
      </c>
      <c r="F2675" s="108">
        <v>43150</v>
      </c>
      <c r="G2675" s="109">
        <v>18750</v>
      </c>
      <c r="H2675" s="109">
        <v>7.71</v>
      </c>
      <c r="I2675" s="109">
        <v>0</v>
      </c>
      <c r="J2675" s="109">
        <f t="shared" si="41"/>
        <v>18757.71</v>
      </c>
    </row>
    <row r="2676" spans="1:10" s="102" customFormat="1" ht="18" customHeight="1" x14ac:dyDescent="0.2">
      <c r="A2676" s="106" t="s">
        <v>43</v>
      </c>
      <c r="B2676" s="106" t="s">
        <v>13</v>
      </c>
      <c r="C2676" s="107">
        <v>14321</v>
      </c>
      <c r="D2676" s="107">
        <v>42458</v>
      </c>
      <c r="E2676" s="107">
        <v>42482</v>
      </c>
      <c r="F2676" s="108">
        <v>42492</v>
      </c>
      <c r="G2676" s="109">
        <v>14250</v>
      </c>
      <c r="H2676" s="109">
        <v>13.27</v>
      </c>
      <c r="I2676" s="109">
        <v>0</v>
      </c>
      <c r="J2676" s="109">
        <f t="shared" si="41"/>
        <v>14263.27</v>
      </c>
    </row>
    <row r="2677" spans="1:10" s="102" customFormat="1" ht="18" customHeight="1" x14ac:dyDescent="0.2">
      <c r="A2677" s="106" t="s">
        <v>43</v>
      </c>
      <c r="B2677" s="106" t="s">
        <v>13</v>
      </c>
      <c r="C2677" s="107">
        <v>12490</v>
      </c>
      <c r="D2677" s="107">
        <v>42652</v>
      </c>
      <c r="E2677" s="107">
        <v>42663</v>
      </c>
      <c r="F2677" s="108">
        <v>42682</v>
      </c>
      <c r="G2677" s="109">
        <v>9500</v>
      </c>
      <c r="H2677" s="109">
        <v>7.81</v>
      </c>
      <c r="I2677" s="109">
        <v>0</v>
      </c>
      <c r="J2677" s="109">
        <f t="shared" si="41"/>
        <v>9507.81</v>
      </c>
    </row>
    <row r="2678" spans="1:10" s="102" customFormat="1" ht="18" customHeight="1" x14ac:dyDescent="0.2">
      <c r="A2678" s="106" t="s">
        <v>43</v>
      </c>
      <c r="B2678" s="106" t="s">
        <v>13</v>
      </c>
      <c r="C2678" s="107">
        <v>12453</v>
      </c>
      <c r="D2678" s="107">
        <v>42133</v>
      </c>
      <c r="E2678" s="107">
        <v>42144</v>
      </c>
      <c r="F2678" s="108">
        <v>42151</v>
      </c>
      <c r="G2678" s="109">
        <v>9750</v>
      </c>
      <c r="H2678" s="109">
        <v>4.88</v>
      </c>
      <c r="I2678" s="109">
        <v>0</v>
      </c>
      <c r="J2678" s="109">
        <f t="shared" si="41"/>
        <v>9754.8799999999992</v>
      </c>
    </row>
    <row r="2679" spans="1:10" s="102" customFormat="1" ht="18" customHeight="1" x14ac:dyDescent="0.2">
      <c r="A2679" s="106" t="s">
        <v>43</v>
      </c>
      <c r="B2679" s="106" t="s">
        <v>13</v>
      </c>
      <c r="C2679" s="107">
        <v>10599</v>
      </c>
      <c r="D2679" s="107">
        <v>42418</v>
      </c>
      <c r="E2679" s="107">
        <v>42436</v>
      </c>
      <c r="F2679" s="108">
        <v>42450</v>
      </c>
      <c r="G2679" s="109">
        <v>14000</v>
      </c>
      <c r="H2679" s="109">
        <v>12.44</v>
      </c>
      <c r="I2679" s="109">
        <v>0</v>
      </c>
      <c r="J2679" s="109">
        <f t="shared" si="41"/>
        <v>14012.44</v>
      </c>
    </row>
    <row r="2680" spans="1:10" s="102" customFormat="1" ht="18" customHeight="1" x14ac:dyDescent="0.2">
      <c r="A2680" s="106" t="s">
        <v>37</v>
      </c>
      <c r="B2680" s="106" t="s">
        <v>13</v>
      </c>
      <c r="C2680" s="107">
        <v>22059</v>
      </c>
      <c r="D2680" s="107">
        <v>42220</v>
      </c>
      <c r="E2680" s="107">
        <v>42320</v>
      </c>
      <c r="F2680" s="108">
        <v>42320</v>
      </c>
      <c r="G2680" s="109">
        <v>20000</v>
      </c>
      <c r="H2680" s="109">
        <f>27.78+27.78</f>
        <v>55.56</v>
      </c>
      <c r="I2680" s="109">
        <v>0</v>
      </c>
      <c r="J2680" s="109">
        <f t="shared" si="41"/>
        <v>20055.560000000001</v>
      </c>
    </row>
    <row r="2681" spans="1:10" s="102" customFormat="1" ht="18" customHeight="1" x14ac:dyDescent="0.2">
      <c r="A2681" s="106" t="s">
        <v>43</v>
      </c>
      <c r="B2681" s="106" t="s">
        <v>13</v>
      </c>
      <c r="C2681" s="107">
        <v>16029</v>
      </c>
      <c r="D2681" s="107">
        <v>41690</v>
      </c>
      <c r="E2681" s="107">
        <v>41701</v>
      </c>
      <c r="F2681" s="108">
        <v>41739</v>
      </c>
      <c r="G2681" s="109">
        <v>11500</v>
      </c>
      <c r="H2681" s="109">
        <v>15.65</v>
      </c>
      <c r="I2681" s="109">
        <v>0</v>
      </c>
      <c r="J2681" s="109">
        <f t="shared" si="41"/>
        <v>11515.65</v>
      </c>
    </row>
    <row r="2682" spans="1:10" s="102" customFormat="1" ht="18" customHeight="1" x14ac:dyDescent="0.2">
      <c r="A2682" s="106" t="s">
        <v>43</v>
      </c>
      <c r="B2682" s="106" t="s">
        <v>17</v>
      </c>
      <c r="C2682" s="107">
        <v>12178</v>
      </c>
      <c r="D2682" s="107">
        <v>42810</v>
      </c>
      <c r="E2682" s="107">
        <v>42836</v>
      </c>
      <c r="F2682" s="108">
        <v>42845</v>
      </c>
      <c r="G2682" s="109">
        <v>4750</v>
      </c>
      <c r="H2682" s="109">
        <v>4.55</v>
      </c>
      <c r="I2682" s="109">
        <v>0</v>
      </c>
      <c r="J2682" s="109">
        <f t="shared" si="41"/>
        <v>4754.55</v>
      </c>
    </row>
    <row r="2683" spans="1:10" s="102" customFormat="1" ht="18" customHeight="1" x14ac:dyDescent="0.2">
      <c r="A2683" s="106" t="s">
        <v>43</v>
      </c>
      <c r="B2683" s="106" t="s">
        <v>17</v>
      </c>
      <c r="C2683" s="107">
        <v>15111</v>
      </c>
      <c r="D2683" s="107">
        <v>42763</v>
      </c>
      <c r="E2683" s="107">
        <v>42774</v>
      </c>
      <c r="F2683" s="108">
        <v>42782</v>
      </c>
      <c r="G2683" s="109">
        <v>5250</v>
      </c>
      <c r="H2683" s="109">
        <v>2.73</v>
      </c>
      <c r="I2683" s="109">
        <v>0</v>
      </c>
      <c r="J2683" s="109">
        <f t="shared" si="41"/>
        <v>5252.73</v>
      </c>
    </row>
    <row r="2684" spans="1:10" s="102" customFormat="1" ht="18" customHeight="1" x14ac:dyDescent="0.2">
      <c r="A2684" s="106" t="s">
        <v>43</v>
      </c>
      <c r="B2684" s="106" t="s">
        <v>17</v>
      </c>
      <c r="C2684" s="107">
        <v>10777</v>
      </c>
      <c r="D2684" s="107">
        <v>42997</v>
      </c>
      <c r="E2684" s="107">
        <v>42998</v>
      </c>
      <c r="F2684" s="108">
        <v>43124</v>
      </c>
      <c r="G2684" s="109">
        <v>6500</v>
      </c>
      <c r="H2684" s="109">
        <v>8.36</v>
      </c>
      <c r="I2684" s="109">
        <v>0</v>
      </c>
      <c r="J2684" s="109">
        <f t="shared" si="41"/>
        <v>6508.36</v>
      </c>
    </row>
    <row r="2685" spans="1:10" s="102" customFormat="1" ht="18" customHeight="1" x14ac:dyDescent="0.2">
      <c r="A2685" s="106" t="s">
        <v>40</v>
      </c>
      <c r="B2685" s="106" t="s">
        <v>13</v>
      </c>
      <c r="C2685" s="107">
        <v>42494</v>
      </c>
      <c r="D2685" s="107">
        <v>42702</v>
      </c>
      <c r="E2685" s="107">
        <v>42745</v>
      </c>
      <c r="F2685" s="108">
        <v>42762</v>
      </c>
      <c r="G2685" s="109">
        <v>10000</v>
      </c>
      <c r="H2685" s="109">
        <f>8.22+8.22</f>
        <v>16.440000000000001</v>
      </c>
      <c r="I2685" s="109">
        <v>0</v>
      </c>
      <c r="J2685" s="109">
        <f t="shared" si="41"/>
        <v>10016.44</v>
      </c>
    </row>
    <row r="2686" spans="1:10" s="102" customFormat="1" ht="18" customHeight="1" x14ac:dyDescent="0.2">
      <c r="A2686" s="106" t="s">
        <v>43</v>
      </c>
      <c r="B2686" s="106" t="s">
        <v>17</v>
      </c>
      <c r="C2686" s="107">
        <v>10588</v>
      </c>
      <c r="D2686" s="107">
        <v>41961</v>
      </c>
      <c r="E2686" s="107">
        <v>41974</v>
      </c>
      <c r="F2686" s="108">
        <v>41989</v>
      </c>
      <c r="G2686" s="109">
        <v>7750</v>
      </c>
      <c r="H2686" s="109">
        <v>6.03</v>
      </c>
      <c r="I2686" s="109">
        <v>0</v>
      </c>
      <c r="J2686" s="109">
        <f t="shared" si="41"/>
        <v>7756.03</v>
      </c>
    </row>
    <row r="2687" spans="1:10" s="102" customFormat="1" ht="18" customHeight="1" x14ac:dyDescent="0.2">
      <c r="A2687" s="106" t="s">
        <v>43</v>
      </c>
      <c r="B2687" s="106" t="s">
        <v>13</v>
      </c>
      <c r="C2687" s="107">
        <v>16955</v>
      </c>
      <c r="D2687" s="107">
        <v>41954</v>
      </c>
      <c r="E2687" s="107">
        <v>41960</v>
      </c>
      <c r="F2687" s="108">
        <v>41978</v>
      </c>
      <c r="G2687" s="109">
        <v>11500</v>
      </c>
      <c r="H2687" s="109">
        <v>7.67</v>
      </c>
      <c r="I2687" s="109">
        <v>0</v>
      </c>
      <c r="J2687" s="109">
        <f t="shared" si="41"/>
        <v>11507.67</v>
      </c>
    </row>
    <row r="2688" spans="1:10" s="102" customFormat="1" ht="18" customHeight="1" x14ac:dyDescent="0.2">
      <c r="A2688" s="106" t="s">
        <v>43</v>
      </c>
      <c r="B2688" s="106" t="s">
        <v>17</v>
      </c>
      <c r="C2688" s="107">
        <v>15392</v>
      </c>
      <c r="D2688" s="107">
        <v>42816</v>
      </c>
      <c r="E2688" s="107">
        <v>42817</v>
      </c>
      <c r="F2688" s="108">
        <v>42842</v>
      </c>
      <c r="G2688" s="109">
        <v>1750</v>
      </c>
      <c r="H2688" s="109">
        <v>1.24</v>
      </c>
      <c r="I2688" s="109">
        <v>0</v>
      </c>
      <c r="J2688" s="109">
        <f t="shared" si="41"/>
        <v>1751.24</v>
      </c>
    </row>
    <row r="2689" spans="1:10" s="102" customFormat="1" ht="18" customHeight="1" x14ac:dyDescent="0.2">
      <c r="A2689" s="106" t="s">
        <v>43</v>
      </c>
      <c r="B2689" s="106" t="s">
        <v>13</v>
      </c>
      <c r="C2689" s="107">
        <v>14091</v>
      </c>
      <c r="D2689" s="107">
        <v>42271</v>
      </c>
      <c r="E2689" s="107">
        <v>42276</v>
      </c>
      <c r="F2689" s="108">
        <v>42297</v>
      </c>
      <c r="G2689" s="109">
        <v>12750</v>
      </c>
      <c r="H2689" s="109">
        <v>9.2100000000000009</v>
      </c>
      <c r="I2689" s="109">
        <v>0</v>
      </c>
      <c r="J2689" s="109">
        <f t="shared" si="41"/>
        <v>12759.21</v>
      </c>
    </row>
    <row r="2690" spans="1:10" s="102" customFormat="1" ht="18" customHeight="1" x14ac:dyDescent="0.2">
      <c r="A2690" s="106" t="s">
        <v>43</v>
      </c>
      <c r="B2690" s="106" t="s">
        <v>13</v>
      </c>
      <c r="C2690" s="107">
        <v>13374</v>
      </c>
      <c r="D2690" s="107">
        <v>41954</v>
      </c>
      <c r="E2690" s="107">
        <v>41974</v>
      </c>
      <c r="F2690" s="108">
        <v>42034</v>
      </c>
      <c r="G2690" s="109">
        <v>14000</v>
      </c>
      <c r="H2690" s="109">
        <v>31.12</v>
      </c>
      <c r="I2690" s="109">
        <v>0</v>
      </c>
      <c r="J2690" s="109">
        <f t="shared" si="41"/>
        <v>14031.12</v>
      </c>
    </row>
    <row r="2691" spans="1:10" s="102" customFormat="1" ht="18" customHeight="1" x14ac:dyDescent="0.2">
      <c r="A2691" s="106" t="s">
        <v>43</v>
      </c>
      <c r="B2691" s="106" t="s">
        <v>13</v>
      </c>
      <c r="C2691" s="107">
        <v>14086</v>
      </c>
      <c r="D2691" s="107">
        <v>41858</v>
      </c>
      <c r="E2691" s="107">
        <v>41880</v>
      </c>
      <c r="F2691" s="108">
        <v>41907</v>
      </c>
      <c r="G2691" s="109">
        <v>15250</v>
      </c>
      <c r="H2691" s="109">
        <v>20.76</v>
      </c>
      <c r="I2691" s="109">
        <v>0</v>
      </c>
      <c r="J2691" s="109">
        <f t="shared" si="41"/>
        <v>15270.76</v>
      </c>
    </row>
    <row r="2692" spans="1:10" s="102" customFormat="1" ht="18" customHeight="1" x14ac:dyDescent="0.2">
      <c r="A2692" s="106" t="s">
        <v>31</v>
      </c>
      <c r="B2692" s="106" t="s">
        <v>13</v>
      </c>
      <c r="C2692" s="107">
        <v>20073</v>
      </c>
      <c r="D2692" s="107">
        <v>42016</v>
      </c>
      <c r="E2692" s="107">
        <v>42026</v>
      </c>
      <c r="F2692" s="108">
        <v>42039</v>
      </c>
      <c r="G2692" s="109">
        <v>52000</v>
      </c>
      <c r="H2692" s="109">
        <v>33.22</v>
      </c>
      <c r="I2692" s="109">
        <v>0</v>
      </c>
      <c r="J2692" s="109">
        <f t="shared" si="41"/>
        <v>52033.22</v>
      </c>
    </row>
    <row r="2693" spans="1:10" s="102" customFormat="1" ht="18" customHeight="1" x14ac:dyDescent="0.2">
      <c r="A2693" s="106" t="s">
        <v>43</v>
      </c>
      <c r="B2693" s="106" t="s">
        <v>17</v>
      </c>
      <c r="C2693" s="107">
        <v>9730</v>
      </c>
      <c r="D2693" s="107">
        <v>42967</v>
      </c>
      <c r="E2693" s="107">
        <v>42990</v>
      </c>
      <c r="F2693" s="108">
        <v>43031</v>
      </c>
      <c r="G2693" s="109">
        <v>6750</v>
      </c>
      <c r="H2693" s="109">
        <v>11.559999999999999</v>
      </c>
      <c r="I2693" s="109">
        <v>0</v>
      </c>
      <c r="J2693" s="109">
        <f t="shared" si="41"/>
        <v>6761.56</v>
      </c>
    </row>
    <row r="2694" spans="1:10" s="102" customFormat="1" ht="18" customHeight="1" x14ac:dyDescent="0.2">
      <c r="A2694" s="106" t="s">
        <v>43</v>
      </c>
      <c r="B2694" s="106" t="s">
        <v>17</v>
      </c>
      <c r="C2694" s="107">
        <v>15707</v>
      </c>
      <c r="D2694" s="107">
        <v>41929</v>
      </c>
      <c r="E2694" s="107">
        <v>41934</v>
      </c>
      <c r="F2694" s="108">
        <v>41969</v>
      </c>
      <c r="G2694" s="109">
        <v>14500</v>
      </c>
      <c r="H2694" s="109">
        <v>16.12</v>
      </c>
      <c r="I2694" s="109">
        <v>0</v>
      </c>
      <c r="J2694" s="109">
        <f t="shared" ref="J2694:J2757" si="42">+G2694+H2694+I2694</f>
        <v>14516.12</v>
      </c>
    </row>
    <row r="2695" spans="1:10" s="102" customFormat="1" ht="18" customHeight="1" x14ac:dyDescent="0.2">
      <c r="A2695" s="106" t="s">
        <v>43</v>
      </c>
      <c r="B2695" s="106" t="s">
        <v>13</v>
      </c>
      <c r="C2695" s="107">
        <v>9836</v>
      </c>
      <c r="D2695" s="107">
        <v>42682</v>
      </c>
      <c r="E2695" s="107">
        <v>42684</v>
      </c>
      <c r="F2695" s="108">
        <v>42692</v>
      </c>
      <c r="G2695" s="109">
        <v>6750</v>
      </c>
      <c r="H2695" s="109">
        <v>1.85</v>
      </c>
      <c r="I2695" s="109">
        <v>0</v>
      </c>
      <c r="J2695" s="109">
        <f t="shared" si="42"/>
        <v>6751.85</v>
      </c>
    </row>
    <row r="2696" spans="1:10" s="102" customFormat="1" ht="18" customHeight="1" x14ac:dyDescent="0.2">
      <c r="A2696" s="106" t="s">
        <v>43</v>
      </c>
      <c r="B2696" s="106" t="s">
        <v>17</v>
      </c>
      <c r="C2696" s="107">
        <v>8499</v>
      </c>
      <c r="D2696" s="107">
        <v>41936</v>
      </c>
      <c r="E2696" s="107">
        <v>41955</v>
      </c>
      <c r="F2696" s="108">
        <v>41975</v>
      </c>
      <c r="G2696" s="109">
        <v>5500</v>
      </c>
      <c r="H2696" s="109">
        <v>5.96</v>
      </c>
      <c r="I2696" s="109">
        <v>0</v>
      </c>
      <c r="J2696" s="109">
        <f t="shared" si="42"/>
        <v>5505.96</v>
      </c>
    </row>
    <row r="2697" spans="1:10" s="102" customFormat="1" ht="18" customHeight="1" x14ac:dyDescent="0.2">
      <c r="A2697" s="106" t="s">
        <v>43</v>
      </c>
      <c r="B2697" s="106" t="s">
        <v>17</v>
      </c>
      <c r="C2697" s="107">
        <v>18286</v>
      </c>
      <c r="D2697" s="107">
        <v>42323</v>
      </c>
      <c r="E2697" s="107">
        <v>42325</v>
      </c>
      <c r="F2697" s="108">
        <v>42396</v>
      </c>
      <c r="G2697" s="109">
        <v>27750</v>
      </c>
      <c r="H2697" s="109">
        <v>56.27</v>
      </c>
      <c r="I2697" s="109">
        <v>0</v>
      </c>
      <c r="J2697" s="109">
        <f t="shared" si="42"/>
        <v>27806.27</v>
      </c>
    </row>
    <row r="2698" spans="1:10" s="102" customFormat="1" ht="18" customHeight="1" x14ac:dyDescent="0.2">
      <c r="A2698" s="106" t="s">
        <v>43</v>
      </c>
      <c r="B2698" s="106" t="s">
        <v>17</v>
      </c>
      <c r="C2698" s="107">
        <v>7215</v>
      </c>
      <c r="D2698" s="107">
        <v>42300</v>
      </c>
      <c r="E2698" s="107">
        <v>42306</v>
      </c>
      <c r="F2698" s="108">
        <v>42328</v>
      </c>
      <c r="G2698" s="109">
        <v>6250</v>
      </c>
      <c r="H2698" s="109">
        <v>4.8600000000000003</v>
      </c>
      <c r="I2698" s="109">
        <v>0</v>
      </c>
      <c r="J2698" s="109">
        <f t="shared" si="42"/>
        <v>6254.86</v>
      </c>
    </row>
    <row r="2699" spans="1:10" s="102" customFormat="1" ht="18" customHeight="1" x14ac:dyDescent="0.2">
      <c r="A2699" s="106" t="s">
        <v>43</v>
      </c>
      <c r="B2699" s="106" t="s">
        <v>17</v>
      </c>
      <c r="C2699" s="107">
        <v>6619</v>
      </c>
      <c r="D2699" s="107">
        <v>42059</v>
      </c>
      <c r="E2699" s="107">
        <v>42062</v>
      </c>
      <c r="F2699" s="108">
        <v>42076</v>
      </c>
      <c r="G2699" s="109">
        <v>5000</v>
      </c>
      <c r="H2699" s="109">
        <v>2.36</v>
      </c>
      <c r="I2699" s="109">
        <v>0</v>
      </c>
      <c r="J2699" s="109">
        <f t="shared" si="42"/>
        <v>5002.3599999999997</v>
      </c>
    </row>
    <row r="2700" spans="1:10" s="102" customFormat="1" ht="18" customHeight="1" x14ac:dyDescent="0.2">
      <c r="A2700" s="106" t="s">
        <v>43</v>
      </c>
      <c r="B2700" s="106" t="s">
        <v>13</v>
      </c>
      <c r="C2700" s="107">
        <v>9161</v>
      </c>
      <c r="D2700" s="107">
        <v>41817</v>
      </c>
      <c r="E2700" s="107">
        <v>41822</v>
      </c>
      <c r="F2700" s="108">
        <v>41849</v>
      </c>
      <c r="G2700" s="109">
        <v>11500</v>
      </c>
      <c r="H2700" s="109">
        <v>10.220000000000001</v>
      </c>
      <c r="I2700" s="109">
        <v>0</v>
      </c>
      <c r="J2700" s="109">
        <f t="shared" si="42"/>
        <v>11510.22</v>
      </c>
    </row>
    <row r="2701" spans="1:10" s="102" customFormat="1" ht="18" customHeight="1" x14ac:dyDescent="0.2">
      <c r="A2701" s="106" t="s">
        <v>37</v>
      </c>
      <c r="B2701" s="106" t="s">
        <v>13</v>
      </c>
      <c r="C2701" s="107">
        <v>19845</v>
      </c>
      <c r="D2701" s="107">
        <v>42004</v>
      </c>
      <c r="E2701" s="107">
        <v>42748</v>
      </c>
      <c r="F2701" s="108">
        <v>42748</v>
      </c>
      <c r="G2701" s="109">
        <v>10000</v>
      </c>
      <c r="H2701" s="109">
        <v>203.84</v>
      </c>
      <c r="I2701" s="109">
        <v>0</v>
      </c>
      <c r="J2701" s="109">
        <f t="shared" si="42"/>
        <v>10203.84</v>
      </c>
    </row>
    <row r="2702" spans="1:10" s="102" customFormat="1" ht="18" customHeight="1" x14ac:dyDescent="0.2">
      <c r="A2702" s="106" t="s">
        <v>43</v>
      </c>
      <c r="B2702" s="106" t="s">
        <v>13</v>
      </c>
      <c r="C2702" s="107">
        <v>11603</v>
      </c>
      <c r="D2702" s="107">
        <v>42506</v>
      </c>
      <c r="E2702" s="107">
        <v>42508</v>
      </c>
      <c r="F2702" s="108">
        <v>42534</v>
      </c>
      <c r="G2702" s="109">
        <v>9750</v>
      </c>
      <c r="H2702" s="109">
        <v>7.48</v>
      </c>
      <c r="I2702" s="109">
        <v>0</v>
      </c>
      <c r="J2702" s="109">
        <f t="shared" si="42"/>
        <v>9757.48</v>
      </c>
    </row>
    <row r="2703" spans="1:10" s="102" customFormat="1" ht="18" customHeight="1" x14ac:dyDescent="0.2">
      <c r="A2703" s="106" t="s">
        <v>43</v>
      </c>
      <c r="B2703" s="106" t="s">
        <v>17</v>
      </c>
      <c r="C2703" s="107">
        <v>18110</v>
      </c>
      <c r="D2703" s="107">
        <v>43389</v>
      </c>
      <c r="E2703" s="107">
        <v>43397</v>
      </c>
      <c r="F2703" s="108">
        <v>43504</v>
      </c>
      <c r="G2703" s="109">
        <v>13000</v>
      </c>
      <c r="H2703" s="109">
        <v>40.96</v>
      </c>
      <c r="I2703" s="109">
        <v>0</v>
      </c>
      <c r="J2703" s="109">
        <f t="shared" si="42"/>
        <v>13040.96</v>
      </c>
    </row>
    <row r="2704" spans="1:10" s="102" customFormat="1" ht="18" customHeight="1" x14ac:dyDescent="0.2">
      <c r="A2704" s="106" t="s">
        <v>43</v>
      </c>
      <c r="B2704" s="106" t="s">
        <v>17</v>
      </c>
      <c r="C2704" s="107">
        <v>11899</v>
      </c>
      <c r="D2704" s="107">
        <v>42550</v>
      </c>
      <c r="E2704" s="107">
        <v>42563</v>
      </c>
      <c r="F2704" s="108">
        <v>42597</v>
      </c>
      <c r="G2704" s="109">
        <v>3250</v>
      </c>
      <c r="H2704" s="109">
        <v>4.2</v>
      </c>
      <c r="I2704" s="109">
        <v>0</v>
      </c>
      <c r="J2704" s="109">
        <f t="shared" si="42"/>
        <v>3254.2</v>
      </c>
    </row>
    <row r="2705" spans="1:10" s="102" customFormat="1" ht="18" customHeight="1" x14ac:dyDescent="0.2">
      <c r="A2705" s="106" t="s">
        <v>43</v>
      </c>
      <c r="B2705" s="106" t="s">
        <v>13</v>
      </c>
      <c r="C2705" s="107">
        <v>14013</v>
      </c>
      <c r="D2705" s="107">
        <v>42147</v>
      </c>
      <c r="E2705" s="107">
        <v>42172</v>
      </c>
      <c r="F2705" s="108">
        <v>42213</v>
      </c>
      <c r="G2705" s="109">
        <v>11500</v>
      </c>
      <c r="H2705" s="109">
        <v>21.09</v>
      </c>
      <c r="I2705" s="109">
        <v>0</v>
      </c>
      <c r="J2705" s="109">
        <f t="shared" si="42"/>
        <v>11521.09</v>
      </c>
    </row>
    <row r="2706" spans="1:10" s="102" customFormat="1" ht="18" customHeight="1" x14ac:dyDescent="0.2">
      <c r="A2706" s="106" t="s">
        <v>43</v>
      </c>
      <c r="B2706" s="106" t="s">
        <v>17</v>
      </c>
      <c r="C2706" s="107">
        <v>13093</v>
      </c>
      <c r="D2706" s="107">
        <v>41844</v>
      </c>
      <c r="E2706" s="107">
        <v>41858</v>
      </c>
      <c r="F2706" s="108">
        <v>41906</v>
      </c>
      <c r="G2706" s="109">
        <v>8750</v>
      </c>
      <c r="H2706" s="109">
        <v>7.84</v>
      </c>
      <c r="I2706" s="109">
        <v>0</v>
      </c>
      <c r="J2706" s="109">
        <f t="shared" si="42"/>
        <v>8757.84</v>
      </c>
    </row>
    <row r="2707" spans="1:10" s="102" customFormat="1" ht="18" customHeight="1" x14ac:dyDescent="0.2">
      <c r="A2707" s="106" t="s">
        <v>40</v>
      </c>
      <c r="B2707" s="106" t="s">
        <v>17</v>
      </c>
      <c r="C2707" s="107">
        <v>39974</v>
      </c>
      <c r="D2707" s="107">
        <v>43407</v>
      </c>
      <c r="E2707" s="107">
        <v>43423</v>
      </c>
      <c r="F2707" s="108">
        <v>43494</v>
      </c>
      <c r="G2707" s="109">
        <v>10000</v>
      </c>
      <c r="H2707" s="109">
        <v>23.84</v>
      </c>
      <c r="I2707" s="109">
        <v>0</v>
      </c>
      <c r="J2707" s="109">
        <f t="shared" si="42"/>
        <v>10023.84</v>
      </c>
    </row>
    <row r="2708" spans="1:10" s="102" customFormat="1" ht="18" customHeight="1" x14ac:dyDescent="0.2">
      <c r="A2708" s="106" t="s">
        <v>43</v>
      </c>
      <c r="B2708" s="106" t="s">
        <v>13</v>
      </c>
      <c r="C2708" s="107">
        <v>6715</v>
      </c>
      <c r="D2708" s="107">
        <v>41860</v>
      </c>
      <c r="E2708" s="107">
        <v>41863</v>
      </c>
      <c r="F2708" s="108">
        <v>41877</v>
      </c>
      <c r="G2708" s="109">
        <v>3750</v>
      </c>
      <c r="H2708" s="109">
        <v>1.77</v>
      </c>
      <c r="I2708" s="109">
        <v>0</v>
      </c>
      <c r="J2708" s="109">
        <f t="shared" si="42"/>
        <v>3751.77</v>
      </c>
    </row>
    <row r="2709" spans="1:10" s="102" customFormat="1" ht="18" customHeight="1" x14ac:dyDescent="0.2">
      <c r="A2709" s="106" t="s">
        <v>43</v>
      </c>
      <c r="B2709" s="106" t="s">
        <v>13</v>
      </c>
      <c r="C2709" s="107">
        <v>20505</v>
      </c>
      <c r="D2709" s="107">
        <v>42074</v>
      </c>
      <c r="E2709" s="107">
        <v>42080</v>
      </c>
      <c r="F2709" s="108">
        <v>42104</v>
      </c>
      <c r="G2709" s="109">
        <v>54000</v>
      </c>
      <c r="H2709" s="109">
        <v>45</v>
      </c>
      <c r="I2709" s="109">
        <v>0</v>
      </c>
      <c r="J2709" s="109">
        <f t="shared" si="42"/>
        <v>54045</v>
      </c>
    </row>
    <row r="2710" spans="1:10" s="102" customFormat="1" ht="18" customHeight="1" x14ac:dyDescent="0.2">
      <c r="A2710" s="106" t="s">
        <v>43</v>
      </c>
      <c r="B2710" s="106" t="s">
        <v>17</v>
      </c>
      <c r="C2710" s="107">
        <v>15989</v>
      </c>
      <c r="D2710" s="107">
        <v>42848</v>
      </c>
      <c r="E2710" s="107">
        <v>42899</v>
      </c>
      <c r="F2710" s="108">
        <v>42921</v>
      </c>
      <c r="G2710" s="109">
        <v>7500</v>
      </c>
      <c r="H2710" s="109">
        <v>15</v>
      </c>
      <c r="I2710" s="109">
        <v>0</v>
      </c>
      <c r="J2710" s="109">
        <f t="shared" si="42"/>
        <v>7515</v>
      </c>
    </row>
    <row r="2711" spans="1:10" s="102" customFormat="1" ht="18" customHeight="1" x14ac:dyDescent="0.2">
      <c r="A2711" s="106" t="s">
        <v>31</v>
      </c>
      <c r="B2711" s="106" t="s">
        <v>13</v>
      </c>
      <c r="C2711" s="107">
        <v>23910</v>
      </c>
      <c r="D2711" s="107">
        <v>42577</v>
      </c>
      <c r="E2711" s="107">
        <v>42579</v>
      </c>
      <c r="F2711" s="108">
        <v>42598</v>
      </c>
      <c r="G2711" s="109">
        <v>53000</v>
      </c>
      <c r="H2711" s="109">
        <v>30.48</v>
      </c>
      <c r="I2711" s="109">
        <v>0</v>
      </c>
      <c r="J2711" s="109">
        <f t="shared" si="42"/>
        <v>53030.48</v>
      </c>
    </row>
    <row r="2712" spans="1:10" s="102" customFormat="1" ht="18" customHeight="1" x14ac:dyDescent="0.2">
      <c r="A2712" s="106" t="s">
        <v>43</v>
      </c>
      <c r="B2712" s="106" t="s">
        <v>13</v>
      </c>
      <c r="C2712" s="107">
        <v>21720</v>
      </c>
      <c r="D2712" s="107">
        <v>43127</v>
      </c>
      <c r="E2712" s="107">
        <v>43143</v>
      </c>
      <c r="F2712" s="108">
        <v>43157</v>
      </c>
      <c r="G2712" s="109">
        <v>57000</v>
      </c>
      <c r="H2712" s="109">
        <v>46.85</v>
      </c>
      <c r="I2712" s="109">
        <v>0</v>
      </c>
      <c r="J2712" s="109">
        <f t="shared" si="42"/>
        <v>57046.85</v>
      </c>
    </row>
    <row r="2713" spans="1:10" s="102" customFormat="1" ht="18" customHeight="1" x14ac:dyDescent="0.2">
      <c r="A2713" s="106" t="s">
        <v>43</v>
      </c>
      <c r="B2713" s="106" t="s">
        <v>17</v>
      </c>
      <c r="C2713" s="107">
        <v>18723</v>
      </c>
      <c r="D2713" s="107">
        <v>43012</v>
      </c>
      <c r="E2713" s="107">
        <v>43040</v>
      </c>
      <c r="F2713" s="108">
        <v>43056</v>
      </c>
      <c r="G2713" s="109">
        <v>14000</v>
      </c>
      <c r="H2713" s="109">
        <v>16.88</v>
      </c>
      <c r="I2713" s="109">
        <v>0</v>
      </c>
      <c r="J2713" s="109">
        <f t="shared" si="42"/>
        <v>14016.88</v>
      </c>
    </row>
    <row r="2714" spans="1:10" s="102" customFormat="1" ht="18" customHeight="1" x14ac:dyDescent="0.2">
      <c r="A2714" s="106" t="s">
        <v>37</v>
      </c>
      <c r="B2714" s="106" t="s">
        <v>13</v>
      </c>
      <c r="C2714" s="107">
        <v>19587</v>
      </c>
      <c r="D2714" s="107">
        <v>42614</v>
      </c>
      <c r="E2714" s="107">
        <v>42636</v>
      </c>
      <c r="F2714" s="108">
        <v>42636</v>
      </c>
      <c r="G2714" s="109">
        <v>20000</v>
      </c>
      <c r="H2714" s="109">
        <v>12.06</v>
      </c>
      <c r="I2714" s="109">
        <v>0</v>
      </c>
      <c r="J2714" s="109">
        <f t="shared" si="42"/>
        <v>20012.060000000001</v>
      </c>
    </row>
    <row r="2715" spans="1:10" s="102" customFormat="1" ht="18" customHeight="1" x14ac:dyDescent="0.2">
      <c r="A2715" s="106" t="s">
        <v>43</v>
      </c>
      <c r="B2715" s="106" t="s">
        <v>13</v>
      </c>
      <c r="C2715" s="107">
        <v>17337</v>
      </c>
      <c r="D2715" s="107">
        <v>41773</v>
      </c>
      <c r="E2715" s="107">
        <v>41800</v>
      </c>
      <c r="F2715" s="108">
        <v>41823</v>
      </c>
      <c r="G2715" s="109">
        <v>26000</v>
      </c>
      <c r="H2715" s="109">
        <v>36.11</v>
      </c>
      <c r="I2715" s="109">
        <v>0</v>
      </c>
      <c r="J2715" s="109">
        <f t="shared" si="42"/>
        <v>26036.11</v>
      </c>
    </row>
    <row r="2716" spans="1:10" s="102" customFormat="1" ht="18" customHeight="1" x14ac:dyDescent="0.2">
      <c r="A2716" s="106" t="s">
        <v>43</v>
      </c>
      <c r="B2716" s="106" t="s">
        <v>13</v>
      </c>
      <c r="C2716" s="107">
        <v>10943</v>
      </c>
      <c r="D2716" s="107">
        <v>42704</v>
      </c>
      <c r="E2716" s="107">
        <v>42709</v>
      </c>
      <c r="F2716" s="108">
        <v>42724</v>
      </c>
      <c r="G2716" s="109">
        <v>10500</v>
      </c>
      <c r="H2716" s="109">
        <v>5.75</v>
      </c>
      <c r="I2716" s="109">
        <v>0</v>
      </c>
      <c r="J2716" s="109">
        <f t="shared" si="42"/>
        <v>10505.75</v>
      </c>
    </row>
    <row r="2717" spans="1:10" s="102" customFormat="1" ht="18" customHeight="1" x14ac:dyDescent="0.2">
      <c r="A2717" s="106" t="s">
        <v>43</v>
      </c>
      <c r="B2717" s="106" t="s">
        <v>17</v>
      </c>
      <c r="C2717" s="107">
        <v>9526</v>
      </c>
      <c r="D2717" s="107">
        <v>42378</v>
      </c>
      <c r="E2717" s="107">
        <v>42396</v>
      </c>
      <c r="F2717" s="108">
        <v>42404</v>
      </c>
      <c r="G2717" s="109">
        <v>7750</v>
      </c>
      <c r="H2717" s="109">
        <v>5.6</v>
      </c>
      <c r="I2717" s="109">
        <v>0</v>
      </c>
      <c r="J2717" s="109">
        <f t="shared" si="42"/>
        <v>7755.6</v>
      </c>
    </row>
    <row r="2718" spans="1:10" s="102" customFormat="1" ht="18" customHeight="1" x14ac:dyDescent="0.2">
      <c r="A2718" s="106" t="s">
        <v>43</v>
      </c>
      <c r="B2718" s="106" t="s">
        <v>17</v>
      </c>
      <c r="C2718" s="107">
        <v>11485</v>
      </c>
      <c r="D2718" s="107">
        <v>43207</v>
      </c>
      <c r="E2718" s="107">
        <v>43215</v>
      </c>
      <c r="F2718" s="108">
        <v>43255</v>
      </c>
      <c r="G2718" s="109">
        <v>6750</v>
      </c>
      <c r="H2718" s="109">
        <v>5.27</v>
      </c>
      <c r="I2718" s="109">
        <v>0</v>
      </c>
      <c r="J2718" s="109">
        <f t="shared" si="42"/>
        <v>6755.27</v>
      </c>
    </row>
    <row r="2719" spans="1:10" s="102" customFormat="1" ht="18" customHeight="1" x14ac:dyDescent="0.2">
      <c r="A2719" s="106" t="s">
        <v>43</v>
      </c>
      <c r="B2719" s="106" t="s">
        <v>13</v>
      </c>
      <c r="C2719" s="107">
        <v>12465</v>
      </c>
      <c r="D2719" s="107">
        <v>42777</v>
      </c>
      <c r="E2719" s="107">
        <v>42786</v>
      </c>
      <c r="F2719" s="108">
        <v>43108</v>
      </c>
      <c r="G2719" s="109">
        <v>6750</v>
      </c>
      <c r="H2719" s="109">
        <v>61.21</v>
      </c>
      <c r="I2719" s="109">
        <v>0</v>
      </c>
      <c r="J2719" s="109">
        <f t="shared" si="42"/>
        <v>6811.21</v>
      </c>
    </row>
    <row r="2720" spans="1:10" s="102" customFormat="1" ht="18" customHeight="1" x14ac:dyDescent="0.2">
      <c r="A2720" s="106" t="s">
        <v>43</v>
      </c>
      <c r="B2720" s="106" t="s">
        <v>13</v>
      </c>
      <c r="C2720" s="107">
        <v>13570</v>
      </c>
      <c r="D2720" s="107">
        <v>42623</v>
      </c>
      <c r="E2720" s="107">
        <v>42627</v>
      </c>
      <c r="F2720" s="108">
        <v>42639</v>
      </c>
      <c r="G2720" s="109">
        <v>4500</v>
      </c>
      <c r="H2720" s="109">
        <v>1.97</v>
      </c>
      <c r="I2720" s="109">
        <v>0</v>
      </c>
      <c r="J2720" s="109">
        <f t="shared" si="42"/>
        <v>4501.97</v>
      </c>
    </row>
    <row r="2721" spans="1:10" s="102" customFormat="1" ht="18" customHeight="1" x14ac:dyDescent="0.2">
      <c r="A2721" s="106" t="s">
        <v>43</v>
      </c>
      <c r="B2721" s="106" t="s">
        <v>13</v>
      </c>
      <c r="C2721" s="107">
        <v>15793</v>
      </c>
      <c r="D2721" s="107">
        <v>42354</v>
      </c>
      <c r="E2721" s="107">
        <v>42376</v>
      </c>
      <c r="F2721" s="108">
        <v>42388</v>
      </c>
      <c r="G2721" s="109">
        <v>6250</v>
      </c>
      <c r="H2721" s="109">
        <v>5.9</v>
      </c>
      <c r="I2721" s="109">
        <v>0</v>
      </c>
      <c r="J2721" s="109">
        <f t="shared" si="42"/>
        <v>6255.9</v>
      </c>
    </row>
    <row r="2722" spans="1:10" s="102" customFormat="1" ht="18" customHeight="1" x14ac:dyDescent="0.2">
      <c r="A2722" s="106" t="s">
        <v>43</v>
      </c>
      <c r="B2722" s="106" t="s">
        <v>13</v>
      </c>
      <c r="C2722" s="107">
        <v>21038</v>
      </c>
      <c r="D2722" s="107">
        <v>42402</v>
      </c>
      <c r="E2722" s="107">
        <v>42408</v>
      </c>
      <c r="F2722" s="108">
        <v>42431</v>
      </c>
      <c r="G2722" s="109">
        <v>59000</v>
      </c>
      <c r="H2722" s="109">
        <v>47.53</v>
      </c>
      <c r="I2722" s="109">
        <v>0</v>
      </c>
      <c r="J2722" s="109">
        <f t="shared" si="42"/>
        <v>59047.53</v>
      </c>
    </row>
    <row r="2723" spans="1:10" s="102" customFormat="1" ht="18" customHeight="1" x14ac:dyDescent="0.2">
      <c r="A2723" s="106" t="s">
        <v>39</v>
      </c>
      <c r="B2723" s="106" t="s">
        <v>13</v>
      </c>
      <c r="C2723" s="107">
        <v>21038</v>
      </c>
      <c r="D2723" s="107">
        <v>42402</v>
      </c>
      <c r="E2723" s="107">
        <v>42408</v>
      </c>
      <c r="F2723" s="108">
        <v>42430</v>
      </c>
      <c r="G2723" s="109">
        <v>177000</v>
      </c>
      <c r="H2723" s="109">
        <v>137.66999999999999</v>
      </c>
      <c r="I2723" s="109">
        <v>0</v>
      </c>
      <c r="J2723" s="109">
        <f t="shared" si="42"/>
        <v>177137.67</v>
      </c>
    </row>
    <row r="2724" spans="1:10" s="102" customFormat="1" ht="18" customHeight="1" x14ac:dyDescent="0.2">
      <c r="A2724" s="106" t="s">
        <v>43</v>
      </c>
      <c r="B2724" s="106" t="s">
        <v>17</v>
      </c>
      <c r="C2724" s="107">
        <v>7620</v>
      </c>
      <c r="D2724" s="107">
        <v>42454</v>
      </c>
      <c r="E2724" s="107">
        <v>42461</v>
      </c>
      <c r="F2724" s="108">
        <v>42482</v>
      </c>
      <c r="G2724" s="109">
        <v>5250</v>
      </c>
      <c r="H2724" s="109">
        <v>4.0199999999999996</v>
      </c>
      <c r="I2724" s="109">
        <v>0</v>
      </c>
      <c r="J2724" s="109">
        <f t="shared" si="42"/>
        <v>5254.02</v>
      </c>
    </row>
    <row r="2725" spans="1:10" s="102" customFormat="1" ht="18" customHeight="1" x14ac:dyDescent="0.2">
      <c r="A2725" s="106" t="s">
        <v>31</v>
      </c>
      <c r="B2725" s="106" t="s">
        <v>17</v>
      </c>
      <c r="C2725" s="107">
        <v>19963</v>
      </c>
      <c r="D2725" s="107">
        <v>43035</v>
      </c>
      <c r="E2725" s="107">
        <v>43052</v>
      </c>
      <c r="F2725" s="108">
        <v>43073</v>
      </c>
      <c r="G2725" s="109">
        <v>39000</v>
      </c>
      <c r="H2725" s="109">
        <v>35.299999999999997</v>
      </c>
      <c r="I2725" s="109">
        <v>0</v>
      </c>
      <c r="J2725" s="109">
        <f t="shared" si="42"/>
        <v>39035.300000000003</v>
      </c>
    </row>
    <row r="2726" spans="1:10" s="102" customFormat="1" ht="18" customHeight="1" x14ac:dyDescent="0.2">
      <c r="A2726" s="106" t="s">
        <v>33</v>
      </c>
      <c r="B2726" s="106" t="s">
        <v>17</v>
      </c>
      <c r="C2726" s="107">
        <v>19963</v>
      </c>
      <c r="D2726" s="107">
        <v>43035</v>
      </c>
      <c r="E2726" s="107">
        <v>43052</v>
      </c>
      <c r="F2726" s="108">
        <v>43073</v>
      </c>
      <c r="G2726" s="109">
        <v>39000</v>
      </c>
      <c r="H2726" s="109">
        <v>35.299999999999997</v>
      </c>
      <c r="I2726" s="109">
        <v>0</v>
      </c>
      <c r="J2726" s="109">
        <f t="shared" si="42"/>
        <v>39035.300000000003</v>
      </c>
    </row>
    <row r="2727" spans="1:10" s="102" customFormat="1" ht="18" customHeight="1" x14ac:dyDescent="0.2">
      <c r="A2727" s="106" t="s">
        <v>34</v>
      </c>
      <c r="B2727" s="106" t="s">
        <v>17</v>
      </c>
      <c r="C2727" s="107">
        <v>19963</v>
      </c>
      <c r="D2727" s="107">
        <v>43035</v>
      </c>
      <c r="E2727" s="107">
        <v>43052</v>
      </c>
      <c r="F2727" s="108">
        <v>43073</v>
      </c>
      <c r="G2727" s="109">
        <v>117000</v>
      </c>
      <c r="H2727" s="109">
        <v>105.91</v>
      </c>
      <c r="I2727" s="109">
        <v>0</v>
      </c>
      <c r="J2727" s="109">
        <f t="shared" si="42"/>
        <v>117105.91</v>
      </c>
    </row>
    <row r="2728" spans="1:10" s="102" customFormat="1" ht="18" customHeight="1" x14ac:dyDescent="0.2">
      <c r="A2728" s="106" t="s">
        <v>43</v>
      </c>
      <c r="B2728" s="106" t="s">
        <v>13</v>
      </c>
      <c r="C2728" s="107">
        <v>16929</v>
      </c>
      <c r="D2728" s="107">
        <v>43057</v>
      </c>
      <c r="E2728" s="107">
        <v>43061</v>
      </c>
      <c r="F2728" s="108">
        <v>43075</v>
      </c>
      <c r="G2728" s="109">
        <v>15500</v>
      </c>
      <c r="H2728" s="109">
        <v>7.64</v>
      </c>
      <c r="I2728" s="109">
        <v>0</v>
      </c>
      <c r="J2728" s="109">
        <f t="shared" si="42"/>
        <v>15507.64</v>
      </c>
    </row>
    <row r="2729" spans="1:10" s="102" customFormat="1" ht="18" customHeight="1" x14ac:dyDescent="0.2">
      <c r="A2729" s="106" t="s">
        <v>43</v>
      </c>
      <c r="B2729" s="106" t="s">
        <v>13</v>
      </c>
      <c r="C2729" s="107">
        <v>12068</v>
      </c>
      <c r="D2729" s="107">
        <v>42049</v>
      </c>
      <c r="E2729" s="107">
        <v>42061</v>
      </c>
      <c r="F2729" s="108">
        <v>42079</v>
      </c>
      <c r="G2729" s="109">
        <v>22500</v>
      </c>
      <c r="H2729" s="109">
        <v>18.75</v>
      </c>
      <c r="I2729" s="109">
        <v>0</v>
      </c>
      <c r="J2729" s="109">
        <f t="shared" si="42"/>
        <v>22518.75</v>
      </c>
    </row>
    <row r="2730" spans="1:10" s="102" customFormat="1" ht="18" customHeight="1" x14ac:dyDescent="0.2">
      <c r="A2730" s="106" t="s">
        <v>43</v>
      </c>
      <c r="B2730" s="106" t="s">
        <v>17</v>
      </c>
      <c r="C2730" s="107">
        <v>15598</v>
      </c>
      <c r="D2730" s="107">
        <v>42251</v>
      </c>
      <c r="E2730" s="107">
        <v>42261</v>
      </c>
      <c r="F2730" s="108">
        <v>42275</v>
      </c>
      <c r="G2730" s="109">
        <v>5000</v>
      </c>
      <c r="H2730" s="109">
        <v>3.33</v>
      </c>
      <c r="I2730" s="109">
        <v>0</v>
      </c>
      <c r="J2730" s="109">
        <f t="shared" si="42"/>
        <v>5003.33</v>
      </c>
    </row>
    <row r="2731" spans="1:10" s="102" customFormat="1" ht="18" customHeight="1" x14ac:dyDescent="0.2">
      <c r="A2731" s="106" t="s">
        <v>37</v>
      </c>
      <c r="B2731" s="106" t="s">
        <v>13</v>
      </c>
      <c r="C2731" s="107">
        <v>23583</v>
      </c>
      <c r="D2731" s="107">
        <v>43009</v>
      </c>
      <c r="E2731" s="107">
        <v>43045</v>
      </c>
      <c r="F2731" s="108">
        <v>43045</v>
      </c>
      <c r="G2731" s="109">
        <v>20000</v>
      </c>
      <c r="H2731" s="109">
        <f>9.86+9.86</f>
        <v>19.72</v>
      </c>
      <c r="I2731" s="109">
        <v>0</v>
      </c>
      <c r="J2731" s="109">
        <f t="shared" si="42"/>
        <v>20019.72</v>
      </c>
    </row>
    <row r="2732" spans="1:10" s="102" customFormat="1" ht="18" customHeight="1" x14ac:dyDescent="0.2">
      <c r="A2732" s="106" t="s">
        <v>43</v>
      </c>
      <c r="B2732" s="106" t="s">
        <v>17</v>
      </c>
      <c r="C2732" s="107">
        <v>7469</v>
      </c>
      <c r="D2732" s="107">
        <v>42939</v>
      </c>
      <c r="E2732" s="107">
        <v>42947</v>
      </c>
      <c r="F2732" s="108">
        <v>43004</v>
      </c>
      <c r="G2732" s="109">
        <v>6250</v>
      </c>
      <c r="H2732" s="109">
        <v>11.13</v>
      </c>
      <c r="I2732" s="109">
        <v>0</v>
      </c>
      <c r="J2732" s="109">
        <f t="shared" si="42"/>
        <v>6261.13</v>
      </c>
    </row>
    <row r="2733" spans="1:10" s="102" customFormat="1" ht="18" customHeight="1" x14ac:dyDescent="0.2">
      <c r="A2733" s="106" t="s">
        <v>43</v>
      </c>
      <c r="B2733" s="106" t="s">
        <v>17</v>
      </c>
      <c r="C2733" s="107">
        <v>17803</v>
      </c>
      <c r="D2733" s="107">
        <v>42628</v>
      </c>
      <c r="E2733" s="107">
        <v>42640</v>
      </c>
      <c r="F2733" s="108">
        <v>42650</v>
      </c>
      <c r="G2733" s="109">
        <v>13250</v>
      </c>
      <c r="H2733" s="109">
        <v>7.99</v>
      </c>
      <c r="I2733" s="109">
        <v>0</v>
      </c>
      <c r="J2733" s="109">
        <f t="shared" si="42"/>
        <v>13257.99</v>
      </c>
    </row>
    <row r="2734" spans="1:10" s="102" customFormat="1" ht="18" customHeight="1" x14ac:dyDescent="0.2">
      <c r="A2734" s="106" t="s">
        <v>43</v>
      </c>
      <c r="B2734" s="106" t="s">
        <v>13</v>
      </c>
      <c r="C2734" s="107">
        <v>16543</v>
      </c>
      <c r="D2734" s="107">
        <v>43230</v>
      </c>
      <c r="E2734" s="107">
        <v>43242</v>
      </c>
      <c r="F2734" s="108">
        <v>43251</v>
      </c>
      <c r="G2734" s="109">
        <v>3500</v>
      </c>
      <c r="H2734" s="109">
        <v>2.0099999999999998</v>
      </c>
      <c r="I2734" s="109">
        <v>0</v>
      </c>
      <c r="J2734" s="109">
        <f t="shared" si="42"/>
        <v>3502.01</v>
      </c>
    </row>
    <row r="2735" spans="1:10" s="102" customFormat="1" ht="18" customHeight="1" x14ac:dyDescent="0.2">
      <c r="A2735" s="106" t="s">
        <v>43</v>
      </c>
      <c r="B2735" s="106" t="s">
        <v>13</v>
      </c>
      <c r="C2735" s="107">
        <v>13387</v>
      </c>
      <c r="D2735" s="107">
        <v>42811</v>
      </c>
      <c r="E2735" s="107">
        <v>42823</v>
      </c>
      <c r="F2735" s="108">
        <v>42831</v>
      </c>
      <c r="G2735" s="109">
        <v>11250</v>
      </c>
      <c r="H2735" s="109">
        <v>6.16</v>
      </c>
      <c r="I2735" s="109">
        <v>0</v>
      </c>
      <c r="J2735" s="109">
        <f t="shared" si="42"/>
        <v>11256.16</v>
      </c>
    </row>
    <row r="2736" spans="1:10" s="102" customFormat="1" ht="18" customHeight="1" x14ac:dyDescent="0.2">
      <c r="A2736" s="106" t="s">
        <v>43</v>
      </c>
      <c r="B2736" s="106" t="s">
        <v>13</v>
      </c>
      <c r="C2736" s="107">
        <v>11797</v>
      </c>
      <c r="D2736" s="107">
        <v>43013</v>
      </c>
      <c r="E2736" s="107">
        <v>43018</v>
      </c>
      <c r="F2736" s="108">
        <v>43031</v>
      </c>
      <c r="G2736" s="109">
        <v>9500</v>
      </c>
      <c r="H2736" s="109">
        <v>4.68</v>
      </c>
      <c r="I2736" s="109">
        <v>0</v>
      </c>
      <c r="J2736" s="109">
        <f t="shared" si="42"/>
        <v>9504.68</v>
      </c>
    </row>
    <row r="2737" spans="1:10" s="102" customFormat="1" ht="18" customHeight="1" x14ac:dyDescent="0.2">
      <c r="A2737" s="106" t="s">
        <v>43</v>
      </c>
      <c r="B2737" s="106" t="s">
        <v>13</v>
      </c>
      <c r="C2737" s="107">
        <v>18902</v>
      </c>
      <c r="D2737" s="107">
        <v>42514</v>
      </c>
      <c r="E2737" s="107">
        <v>42523</v>
      </c>
      <c r="F2737" s="108">
        <v>42544</v>
      </c>
      <c r="G2737" s="109">
        <v>48000</v>
      </c>
      <c r="H2737" s="109">
        <v>31.56</v>
      </c>
      <c r="I2737" s="109">
        <v>0</v>
      </c>
      <c r="J2737" s="109">
        <f t="shared" si="42"/>
        <v>48031.56</v>
      </c>
    </row>
    <row r="2738" spans="1:10" s="102" customFormat="1" ht="18" customHeight="1" x14ac:dyDescent="0.2">
      <c r="A2738" s="106" t="s">
        <v>35</v>
      </c>
      <c r="B2738" s="106" t="s">
        <v>13</v>
      </c>
      <c r="C2738" s="107">
        <v>18902</v>
      </c>
      <c r="D2738" s="107">
        <v>42514</v>
      </c>
      <c r="E2738" s="107">
        <v>42523</v>
      </c>
      <c r="F2738" s="108">
        <v>42544</v>
      </c>
      <c r="G2738" s="109">
        <v>48000</v>
      </c>
      <c r="H2738" s="109">
        <v>31.56</v>
      </c>
      <c r="I2738" s="109">
        <v>0</v>
      </c>
      <c r="J2738" s="109">
        <f t="shared" si="42"/>
        <v>48031.56</v>
      </c>
    </row>
    <row r="2739" spans="1:10" s="102" customFormat="1" ht="18" customHeight="1" x14ac:dyDescent="0.2">
      <c r="A2739" s="106" t="s">
        <v>39</v>
      </c>
      <c r="B2739" s="106" t="s">
        <v>13</v>
      </c>
      <c r="C2739" s="107">
        <v>18902</v>
      </c>
      <c r="D2739" s="107">
        <v>42514</v>
      </c>
      <c r="E2739" s="107">
        <v>42523</v>
      </c>
      <c r="F2739" s="108">
        <v>42544</v>
      </c>
      <c r="G2739" s="109">
        <v>96000</v>
      </c>
      <c r="H2739" s="109">
        <v>63.12</v>
      </c>
      <c r="I2739" s="109">
        <v>0</v>
      </c>
      <c r="J2739" s="109">
        <f t="shared" si="42"/>
        <v>96063.12</v>
      </c>
    </row>
    <row r="2740" spans="1:10" s="102" customFormat="1" ht="18" customHeight="1" x14ac:dyDescent="0.2">
      <c r="A2740" s="106" t="s">
        <v>43</v>
      </c>
      <c r="B2740" s="106" t="s">
        <v>17</v>
      </c>
      <c r="C2740" s="107">
        <v>18841</v>
      </c>
      <c r="D2740" s="107">
        <v>43464</v>
      </c>
      <c r="E2740" s="107">
        <v>43473</v>
      </c>
      <c r="F2740" s="108">
        <v>43495</v>
      </c>
      <c r="G2740" s="109">
        <v>26500</v>
      </c>
      <c r="H2740" s="109">
        <v>22.51</v>
      </c>
      <c r="I2740" s="109">
        <v>0</v>
      </c>
      <c r="J2740" s="109">
        <f t="shared" si="42"/>
        <v>26522.51</v>
      </c>
    </row>
    <row r="2741" spans="1:10" s="102" customFormat="1" ht="18" customHeight="1" x14ac:dyDescent="0.2">
      <c r="A2741" s="106" t="s">
        <v>43</v>
      </c>
      <c r="B2741" s="106" t="s">
        <v>17</v>
      </c>
      <c r="C2741" s="107">
        <v>15797</v>
      </c>
      <c r="D2741" s="107">
        <v>43208</v>
      </c>
      <c r="E2741" s="107">
        <v>43223</v>
      </c>
      <c r="F2741" s="108">
        <v>43242</v>
      </c>
      <c r="G2741" s="109">
        <v>15000</v>
      </c>
      <c r="H2741" s="109">
        <v>12.74</v>
      </c>
      <c r="I2741" s="109">
        <v>0</v>
      </c>
      <c r="J2741" s="109">
        <f t="shared" si="42"/>
        <v>15012.74</v>
      </c>
    </row>
    <row r="2742" spans="1:10" s="102" customFormat="1" ht="18" customHeight="1" x14ac:dyDescent="0.2">
      <c r="A2742" s="106" t="s">
        <v>43</v>
      </c>
      <c r="B2742" s="106" t="s">
        <v>13</v>
      </c>
      <c r="C2742" s="107">
        <v>14400</v>
      </c>
      <c r="D2742" s="107">
        <v>42796</v>
      </c>
      <c r="E2742" s="107">
        <v>42801</v>
      </c>
      <c r="F2742" s="108">
        <v>42818</v>
      </c>
      <c r="G2742" s="109">
        <v>9500</v>
      </c>
      <c r="H2742" s="109">
        <v>5.73</v>
      </c>
      <c r="I2742" s="109">
        <v>0</v>
      </c>
      <c r="J2742" s="109">
        <f t="shared" si="42"/>
        <v>9505.73</v>
      </c>
    </row>
    <row r="2743" spans="1:10" s="102" customFormat="1" ht="18" customHeight="1" x14ac:dyDescent="0.2">
      <c r="A2743" s="106" t="s">
        <v>43</v>
      </c>
      <c r="B2743" s="106" t="s">
        <v>17</v>
      </c>
      <c r="C2743" s="107">
        <v>17933</v>
      </c>
      <c r="D2743" s="107">
        <v>43226</v>
      </c>
      <c r="E2743" s="107">
        <v>43251</v>
      </c>
      <c r="F2743" s="108">
        <v>43262</v>
      </c>
      <c r="G2743" s="109">
        <v>15500</v>
      </c>
      <c r="H2743" s="109">
        <v>15.28</v>
      </c>
      <c r="I2743" s="109">
        <v>0</v>
      </c>
      <c r="J2743" s="109">
        <f t="shared" si="42"/>
        <v>15515.28</v>
      </c>
    </row>
    <row r="2744" spans="1:10" s="102" customFormat="1" ht="18" customHeight="1" x14ac:dyDescent="0.2">
      <c r="A2744" s="106" t="s">
        <v>37</v>
      </c>
      <c r="B2744" s="106" t="s">
        <v>13</v>
      </c>
      <c r="C2744" s="107">
        <v>20024</v>
      </c>
      <c r="D2744" s="107">
        <v>41836</v>
      </c>
      <c r="E2744" s="107">
        <v>41862</v>
      </c>
      <c r="F2744" s="108">
        <v>41870</v>
      </c>
      <c r="G2744" s="109">
        <v>20000</v>
      </c>
      <c r="H2744" s="109">
        <f>9.44+9.44</f>
        <v>18.88</v>
      </c>
      <c r="I2744" s="109">
        <v>0</v>
      </c>
      <c r="J2744" s="109">
        <f t="shared" si="42"/>
        <v>20018.88</v>
      </c>
    </row>
    <row r="2745" spans="1:10" s="102" customFormat="1" ht="18" customHeight="1" x14ac:dyDescent="0.2">
      <c r="A2745" s="106" t="s">
        <v>31</v>
      </c>
      <c r="B2745" s="106" t="s">
        <v>17</v>
      </c>
      <c r="C2745" s="107">
        <v>18288</v>
      </c>
      <c r="D2745" s="107">
        <v>41922</v>
      </c>
      <c r="E2745" s="107">
        <v>41928</v>
      </c>
      <c r="F2745" s="108">
        <v>41954</v>
      </c>
      <c r="G2745" s="109">
        <v>18000</v>
      </c>
      <c r="H2745" s="109">
        <v>16</v>
      </c>
      <c r="I2745" s="109">
        <v>0</v>
      </c>
      <c r="J2745" s="109">
        <f t="shared" si="42"/>
        <v>18016</v>
      </c>
    </row>
    <row r="2746" spans="1:10" s="102" customFormat="1" ht="18" customHeight="1" x14ac:dyDescent="0.2">
      <c r="A2746" s="106" t="s">
        <v>34</v>
      </c>
      <c r="B2746" s="106" t="s">
        <v>17</v>
      </c>
      <c r="C2746" s="107">
        <v>18288</v>
      </c>
      <c r="D2746" s="107">
        <v>41922</v>
      </c>
      <c r="E2746" s="107">
        <v>41928</v>
      </c>
      <c r="F2746" s="108">
        <v>41954</v>
      </c>
      <c r="G2746" s="109">
        <v>54000</v>
      </c>
      <c r="H2746" s="109">
        <v>48</v>
      </c>
      <c r="I2746" s="109">
        <v>0</v>
      </c>
      <c r="J2746" s="109">
        <f t="shared" si="42"/>
        <v>54048</v>
      </c>
    </row>
    <row r="2747" spans="1:10" s="102" customFormat="1" ht="18" customHeight="1" x14ac:dyDescent="0.2">
      <c r="A2747" s="106" t="s">
        <v>43</v>
      </c>
      <c r="B2747" s="106" t="s">
        <v>13</v>
      </c>
      <c r="C2747" s="107">
        <v>9360</v>
      </c>
      <c r="D2747" s="107">
        <v>42233</v>
      </c>
      <c r="E2747" s="107">
        <v>42237</v>
      </c>
      <c r="F2747" s="108">
        <v>42262</v>
      </c>
      <c r="G2747" s="109">
        <v>6750</v>
      </c>
      <c r="H2747" s="109">
        <v>5.43</v>
      </c>
      <c r="I2747" s="109">
        <v>0</v>
      </c>
      <c r="J2747" s="109">
        <f t="shared" si="42"/>
        <v>6755.43</v>
      </c>
    </row>
    <row r="2748" spans="1:10" s="102" customFormat="1" ht="18" customHeight="1" x14ac:dyDescent="0.2">
      <c r="A2748" s="106" t="s">
        <v>43</v>
      </c>
      <c r="B2748" s="106" t="s">
        <v>17</v>
      </c>
      <c r="C2748" s="107">
        <v>9356</v>
      </c>
      <c r="D2748" s="107">
        <v>43452</v>
      </c>
      <c r="E2748" s="107">
        <v>43502</v>
      </c>
      <c r="F2748" s="108">
        <v>43542</v>
      </c>
      <c r="G2748" s="109">
        <v>3750</v>
      </c>
      <c r="H2748" s="109">
        <v>9.25</v>
      </c>
      <c r="I2748" s="109">
        <v>0</v>
      </c>
      <c r="J2748" s="109">
        <f t="shared" si="42"/>
        <v>3759.25</v>
      </c>
    </row>
    <row r="2749" spans="1:10" s="102" customFormat="1" ht="18" customHeight="1" x14ac:dyDescent="0.2">
      <c r="A2749" s="106" t="s">
        <v>43</v>
      </c>
      <c r="B2749" s="106" t="s">
        <v>17</v>
      </c>
      <c r="C2749" s="107">
        <v>7040</v>
      </c>
      <c r="D2749" s="107">
        <v>42373</v>
      </c>
      <c r="E2749" s="107">
        <v>42375</v>
      </c>
      <c r="F2749" s="108">
        <v>42409</v>
      </c>
      <c r="G2749" s="109">
        <v>1500</v>
      </c>
      <c r="H2749" s="109">
        <v>1.5</v>
      </c>
      <c r="I2749" s="109">
        <v>0</v>
      </c>
      <c r="J2749" s="109">
        <f t="shared" si="42"/>
        <v>1501.5</v>
      </c>
    </row>
    <row r="2750" spans="1:10" s="102" customFormat="1" ht="18" customHeight="1" x14ac:dyDescent="0.2">
      <c r="A2750" s="106" t="s">
        <v>43</v>
      </c>
      <c r="B2750" s="106" t="s">
        <v>13</v>
      </c>
      <c r="C2750" s="107">
        <v>24141</v>
      </c>
      <c r="D2750" s="107">
        <v>41918</v>
      </c>
      <c r="E2750" s="107">
        <v>41919</v>
      </c>
      <c r="F2750" s="108">
        <v>41960</v>
      </c>
      <c r="G2750" s="109">
        <v>53000</v>
      </c>
      <c r="H2750" s="109">
        <v>61.83</v>
      </c>
      <c r="I2750" s="109">
        <v>0</v>
      </c>
      <c r="J2750" s="109">
        <f t="shared" si="42"/>
        <v>53061.83</v>
      </c>
    </row>
    <row r="2751" spans="1:10" s="102" customFormat="1" ht="18" customHeight="1" x14ac:dyDescent="0.2">
      <c r="A2751" s="106" t="s">
        <v>43</v>
      </c>
      <c r="B2751" s="106" t="s">
        <v>13</v>
      </c>
      <c r="C2751" s="107">
        <v>12196</v>
      </c>
      <c r="D2751" s="107">
        <v>43109</v>
      </c>
      <c r="E2751" s="107">
        <v>43133</v>
      </c>
      <c r="F2751" s="108">
        <v>43160</v>
      </c>
      <c r="G2751" s="109">
        <v>15750</v>
      </c>
      <c r="H2751" s="109">
        <v>22.01</v>
      </c>
      <c r="I2751" s="109">
        <v>0</v>
      </c>
      <c r="J2751" s="109">
        <f t="shared" si="42"/>
        <v>15772.01</v>
      </c>
    </row>
    <row r="2752" spans="1:10" s="102" customFormat="1" ht="18" customHeight="1" x14ac:dyDescent="0.2">
      <c r="A2752" s="106" t="s">
        <v>43</v>
      </c>
      <c r="B2752" s="106" t="s">
        <v>17</v>
      </c>
      <c r="C2752" s="107">
        <v>11402</v>
      </c>
      <c r="D2752" s="107">
        <v>42199</v>
      </c>
      <c r="E2752" s="107">
        <v>42208</v>
      </c>
      <c r="F2752" s="108">
        <v>42389</v>
      </c>
      <c r="G2752" s="109">
        <v>4750</v>
      </c>
      <c r="H2752" s="109">
        <v>11.51</v>
      </c>
      <c r="I2752" s="109">
        <v>0</v>
      </c>
      <c r="J2752" s="109">
        <f t="shared" si="42"/>
        <v>4761.51</v>
      </c>
    </row>
    <row r="2753" spans="1:10" s="102" customFormat="1" ht="18" customHeight="1" x14ac:dyDescent="0.2">
      <c r="A2753" s="106" t="s">
        <v>43</v>
      </c>
      <c r="B2753" s="106" t="s">
        <v>17</v>
      </c>
      <c r="C2753" s="107">
        <v>13206</v>
      </c>
      <c r="D2753" s="107">
        <v>43223</v>
      </c>
      <c r="E2753" s="107">
        <v>43238</v>
      </c>
      <c r="F2753" s="108">
        <v>43252</v>
      </c>
      <c r="G2753" s="109">
        <v>1750</v>
      </c>
      <c r="H2753" s="109">
        <v>1.39</v>
      </c>
      <c r="I2753" s="109">
        <v>0</v>
      </c>
      <c r="J2753" s="109">
        <f t="shared" si="42"/>
        <v>1751.39</v>
      </c>
    </row>
    <row r="2754" spans="1:10" s="102" customFormat="1" ht="18" customHeight="1" x14ac:dyDescent="0.2">
      <c r="A2754" s="106" t="s">
        <v>43</v>
      </c>
      <c r="B2754" s="106" t="s">
        <v>13</v>
      </c>
      <c r="C2754" s="107">
        <v>18727</v>
      </c>
      <c r="D2754" s="107">
        <v>43275</v>
      </c>
      <c r="E2754" s="107">
        <v>43278</v>
      </c>
      <c r="F2754" s="108">
        <v>43293</v>
      </c>
      <c r="G2754" s="109">
        <v>9750</v>
      </c>
      <c r="H2754" s="109">
        <v>4.8099999999999996</v>
      </c>
      <c r="I2754" s="109">
        <v>0</v>
      </c>
      <c r="J2754" s="109">
        <f t="shared" si="42"/>
        <v>9754.81</v>
      </c>
    </row>
    <row r="2755" spans="1:10" s="102" customFormat="1" ht="18" customHeight="1" x14ac:dyDescent="0.2">
      <c r="A2755" s="106" t="s">
        <v>43</v>
      </c>
      <c r="B2755" s="106" t="s">
        <v>17</v>
      </c>
      <c r="C2755" s="107">
        <v>6997</v>
      </c>
      <c r="D2755" s="107">
        <v>41938</v>
      </c>
      <c r="E2755" s="107">
        <v>41955</v>
      </c>
      <c r="F2755" s="108">
        <v>42030</v>
      </c>
      <c r="G2755" s="109">
        <v>5500</v>
      </c>
      <c r="H2755" s="109">
        <v>14.06</v>
      </c>
      <c r="I2755" s="109">
        <v>0</v>
      </c>
      <c r="J2755" s="109">
        <f t="shared" si="42"/>
        <v>5514.06</v>
      </c>
    </row>
    <row r="2756" spans="1:10" s="102" customFormat="1" ht="18" customHeight="1" x14ac:dyDescent="0.2">
      <c r="A2756" s="106" t="s">
        <v>43</v>
      </c>
      <c r="B2756" s="106" t="s">
        <v>13</v>
      </c>
      <c r="C2756" s="107">
        <v>14691</v>
      </c>
      <c r="D2756" s="107">
        <v>42742</v>
      </c>
      <c r="E2756" s="107">
        <v>42754</v>
      </c>
      <c r="F2756" s="108">
        <v>42760</v>
      </c>
      <c r="G2756" s="109">
        <v>17000</v>
      </c>
      <c r="H2756" s="109">
        <v>8.3800000000000008</v>
      </c>
      <c r="I2756" s="109">
        <v>0</v>
      </c>
      <c r="J2756" s="109">
        <f t="shared" si="42"/>
        <v>17008.38</v>
      </c>
    </row>
    <row r="2757" spans="1:10" s="102" customFormat="1" ht="18" customHeight="1" x14ac:dyDescent="0.2">
      <c r="A2757" s="106" t="s">
        <v>43</v>
      </c>
      <c r="B2757" s="106" t="s">
        <v>13</v>
      </c>
      <c r="C2757" s="107">
        <v>16720</v>
      </c>
      <c r="D2757" s="107">
        <v>43253</v>
      </c>
      <c r="E2757" s="107">
        <v>43256</v>
      </c>
      <c r="F2757" s="108">
        <v>43276</v>
      </c>
      <c r="G2757" s="109">
        <v>12250</v>
      </c>
      <c r="H2757" s="109">
        <v>7.72</v>
      </c>
      <c r="I2757" s="109">
        <v>0</v>
      </c>
      <c r="J2757" s="109">
        <f t="shared" si="42"/>
        <v>12257.72</v>
      </c>
    </row>
    <row r="2758" spans="1:10" s="102" customFormat="1" ht="18" customHeight="1" x14ac:dyDescent="0.2">
      <c r="A2758" s="106" t="s">
        <v>43</v>
      </c>
      <c r="B2758" s="106" t="s">
        <v>13</v>
      </c>
      <c r="C2758" s="107">
        <v>9617</v>
      </c>
      <c r="D2758" s="107">
        <v>41697</v>
      </c>
      <c r="E2758" s="107">
        <v>41705</v>
      </c>
      <c r="F2758" s="108">
        <v>41752</v>
      </c>
      <c r="G2758" s="109">
        <v>7750</v>
      </c>
      <c r="H2758" s="109">
        <v>11.84</v>
      </c>
      <c r="I2758" s="109">
        <v>0</v>
      </c>
      <c r="J2758" s="109">
        <f t="shared" ref="J2758:J2821" si="43">+G2758+H2758+I2758</f>
        <v>7761.84</v>
      </c>
    </row>
    <row r="2759" spans="1:10" s="102" customFormat="1" ht="18" customHeight="1" x14ac:dyDescent="0.2">
      <c r="A2759" s="106" t="s">
        <v>43</v>
      </c>
      <c r="B2759" s="106" t="s">
        <v>13</v>
      </c>
      <c r="C2759" s="107">
        <v>9427</v>
      </c>
      <c r="D2759" s="107">
        <v>42014</v>
      </c>
      <c r="E2759" s="107">
        <v>42020</v>
      </c>
      <c r="F2759" s="108">
        <v>42138</v>
      </c>
      <c r="G2759" s="109">
        <v>6000</v>
      </c>
      <c r="H2759" s="109">
        <v>20.079999999999998</v>
      </c>
      <c r="I2759" s="109">
        <v>0</v>
      </c>
      <c r="J2759" s="109">
        <f t="shared" si="43"/>
        <v>6020.08</v>
      </c>
    </row>
    <row r="2760" spans="1:10" s="102" customFormat="1" ht="18" customHeight="1" x14ac:dyDescent="0.2">
      <c r="A2760" s="106" t="s">
        <v>31</v>
      </c>
      <c r="B2760" s="106" t="s">
        <v>17</v>
      </c>
      <c r="C2760" s="107">
        <v>18498</v>
      </c>
      <c r="D2760" s="107">
        <v>42204</v>
      </c>
      <c r="E2760" s="107">
        <v>42207</v>
      </c>
      <c r="F2760" s="108">
        <v>42228</v>
      </c>
      <c r="G2760" s="109">
        <v>62000</v>
      </c>
      <c r="H2760" s="109">
        <v>41.34</v>
      </c>
      <c r="I2760" s="109">
        <v>0</v>
      </c>
      <c r="J2760" s="109">
        <f t="shared" si="43"/>
        <v>62041.34</v>
      </c>
    </row>
    <row r="2761" spans="1:10" s="102" customFormat="1" ht="18" customHeight="1" x14ac:dyDescent="0.2">
      <c r="A2761" s="106" t="s">
        <v>43</v>
      </c>
      <c r="B2761" s="106" t="s">
        <v>17</v>
      </c>
      <c r="C2761" s="107">
        <v>11503</v>
      </c>
      <c r="D2761" s="107">
        <v>42805</v>
      </c>
      <c r="E2761" s="107">
        <v>42836</v>
      </c>
      <c r="F2761" s="108">
        <v>42856</v>
      </c>
      <c r="G2761" s="109">
        <v>3000</v>
      </c>
      <c r="H2761" s="109">
        <v>4.1900000000000004</v>
      </c>
      <c r="I2761" s="109">
        <v>0</v>
      </c>
      <c r="J2761" s="109">
        <f t="shared" si="43"/>
        <v>3004.19</v>
      </c>
    </row>
    <row r="2762" spans="1:10" s="102" customFormat="1" ht="18" customHeight="1" x14ac:dyDescent="0.2">
      <c r="A2762" s="106" t="s">
        <v>43</v>
      </c>
      <c r="B2762" s="106" t="s">
        <v>13</v>
      </c>
      <c r="C2762" s="107">
        <v>19272</v>
      </c>
      <c r="D2762" s="107">
        <v>43325</v>
      </c>
      <c r="E2762" s="107">
        <v>43343</v>
      </c>
      <c r="F2762" s="108">
        <v>43404</v>
      </c>
      <c r="G2762" s="109">
        <v>51750</v>
      </c>
      <c r="H2762" s="109">
        <v>112</v>
      </c>
      <c r="I2762" s="109">
        <v>0</v>
      </c>
      <c r="J2762" s="109">
        <f t="shared" si="43"/>
        <v>51862</v>
      </c>
    </row>
    <row r="2763" spans="1:10" s="102" customFormat="1" ht="18" customHeight="1" x14ac:dyDescent="0.2">
      <c r="A2763" s="106" t="s">
        <v>43</v>
      </c>
      <c r="B2763" s="106" t="s">
        <v>17</v>
      </c>
      <c r="C2763" s="107">
        <v>11830</v>
      </c>
      <c r="D2763" s="107">
        <v>41815</v>
      </c>
      <c r="E2763" s="107">
        <v>41837</v>
      </c>
      <c r="F2763" s="108">
        <v>41960</v>
      </c>
      <c r="G2763" s="109">
        <v>3250</v>
      </c>
      <c r="H2763" s="109">
        <v>13.09</v>
      </c>
      <c r="I2763" s="109">
        <v>0</v>
      </c>
      <c r="J2763" s="109">
        <f t="shared" si="43"/>
        <v>3263.09</v>
      </c>
    </row>
    <row r="2764" spans="1:10" s="102" customFormat="1" ht="18" customHeight="1" x14ac:dyDescent="0.2">
      <c r="A2764" s="106" t="s">
        <v>43</v>
      </c>
      <c r="B2764" s="106" t="s">
        <v>17</v>
      </c>
      <c r="C2764" s="107">
        <v>14886</v>
      </c>
      <c r="D2764" s="107">
        <v>42157</v>
      </c>
      <c r="E2764" s="107">
        <v>42160</v>
      </c>
      <c r="F2764" s="108">
        <v>42167</v>
      </c>
      <c r="G2764" s="109">
        <v>9250</v>
      </c>
      <c r="H2764" s="109">
        <v>2.57</v>
      </c>
      <c r="I2764" s="109">
        <v>0</v>
      </c>
      <c r="J2764" s="109">
        <f t="shared" si="43"/>
        <v>9252.57</v>
      </c>
    </row>
    <row r="2765" spans="1:10" s="102" customFormat="1" ht="18" customHeight="1" x14ac:dyDescent="0.2">
      <c r="A2765" s="106" t="s">
        <v>43</v>
      </c>
      <c r="B2765" s="106" t="s">
        <v>13</v>
      </c>
      <c r="C2765" s="107">
        <v>11514</v>
      </c>
      <c r="D2765" s="107">
        <v>42575</v>
      </c>
      <c r="E2765" s="107">
        <v>42598</v>
      </c>
      <c r="F2765" s="108">
        <v>42626</v>
      </c>
      <c r="G2765" s="109">
        <v>8250</v>
      </c>
      <c r="H2765" s="109">
        <v>11.53</v>
      </c>
      <c r="I2765" s="109">
        <v>0</v>
      </c>
      <c r="J2765" s="109">
        <f t="shared" si="43"/>
        <v>8261.5300000000007</v>
      </c>
    </row>
    <row r="2766" spans="1:10" s="102" customFormat="1" ht="18" customHeight="1" x14ac:dyDescent="0.2">
      <c r="A2766" s="106" t="s">
        <v>43</v>
      </c>
      <c r="B2766" s="106" t="s">
        <v>13</v>
      </c>
      <c r="C2766" s="107">
        <v>11542</v>
      </c>
      <c r="D2766" s="107">
        <v>42028</v>
      </c>
      <c r="E2766" s="107">
        <v>42032</v>
      </c>
      <c r="F2766" s="108">
        <v>42062</v>
      </c>
      <c r="G2766" s="109">
        <v>7000</v>
      </c>
      <c r="H2766" s="109">
        <v>6.6</v>
      </c>
      <c r="I2766" s="109">
        <v>0</v>
      </c>
      <c r="J2766" s="109">
        <f t="shared" si="43"/>
        <v>7006.6</v>
      </c>
    </row>
    <row r="2767" spans="1:10" s="102" customFormat="1" ht="18" customHeight="1" x14ac:dyDescent="0.2">
      <c r="A2767" s="106" t="s">
        <v>43</v>
      </c>
      <c r="B2767" s="106" t="s">
        <v>13</v>
      </c>
      <c r="C2767" s="107">
        <v>11693</v>
      </c>
      <c r="D2767" s="107">
        <v>43087</v>
      </c>
      <c r="E2767" s="107">
        <v>43096</v>
      </c>
      <c r="F2767" s="108">
        <v>43103</v>
      </c>
      <c r="G2767" s="109">
        <v>7750</v>
      </c>
      <c r="H2767" s="109">
        <v>3.4</v>
      </c>
      <c r="I2767" s="109">
        <v>0</v>
      </c>
      <c r="J2767" s="109">
        <f t="shared" si="43"/>
        <v>7753.4</v>
      </c>
    </row>
    <row r="2768" spans="1:10" s="102" customFormat="1" ht="18" customHeight="1" x14ac:dyDescent="0.2">
      <c r="A2768" s="106" t="s">
        <v>43</v>
      </c>
      <c r="B2768" s="106" t="s">
        <v>17</v>
      </c>
      <c r="C2768" s="107">
        <v>14205</v>
      </c>
      <c r="D2768" s="107">
        <v>41954</v>
      </c>
      <c r="E2768" s="107">
        <v>41968</v>
      </c>
      <c r="F2768" s="108">
        <v>41999</v>
      </c>
      <c r="G2768" s="109">
        <v>8500</v>
      </c>
      <c r="H2768" s="109">
        <v>10.62</v>
      </c>
      <c r="I2768" s="109">
        <v>0</v>
      </c>
      <c r="J2768" s="109">
        <f t="shared" si="43"/>
        <v>8510.6200000000008</v>
      </c>
    </row>
    <row r="2769" spans="1:10" s="102" customFormat="1" ht="18" customHeight="1" x14ac:dyDescent="0.2">
      <c r="A2769" s="106" t="s">
        <v>43</v>
      </c>
      <c r="B2769" s="106" t="s">
        <v>13</v>
      </c>
      <c r="C2769" s="107">
        <v>10648</v>
      </c>
      <c r="D2769" s="107">
        <v>42609</v>
      </c>
      <c r="E2769" s="107">
        <v>42622</v>
      </c>
      <c r="F2769" s="108">
        <v>42640</v>
      </c>
      <c r="G2769" s="109">
        <v>4750</v>
      </c>
      <c r="H2769" s="109">
        <v>4.04</v>
      </c>
      <c r="I2769" s="109">
        <v>0</v>
      </c>
      <c r="J2769" s="109">
        <f t="shared" si="43"/>
        <v>4754.04</v>
      </c>
    </row>
    <row r="2770" spans="1:10" s="102" customFormat="1" ht="18" customHeight="1" x14ac:dyDescent="0.2">
      <c r="A2770" s="106" t="s">
        <v>43</v>
      </c>
      <c r="B2770" s="106" t="s">
        <v>13</v>
      </c>
      <c r="C2770" s="107">
        <v>16748</v>
      </c>
      <c r="D2770" s="107">
        <v>42653</v>
      </c>
      <c r="E2770" s="107">
        <v>42656</v>
      </c>
      <c r="F2770" s="108">
        <v>42678</v>
      </c>
      <c r="G2770" s="109">
        <v>13000</v>
      </c>
      <c r="H2770" s="109">
        <v>8.9</v>
      </c>
      <c r="I2770" s="109">
        <v>0</v>
      </c>
      <c r="J2770" s="109">
        <f t="shared" si="43"/>
        <v>13008.9</v>
      </c>
    </row>
    <row r="2771" spans="1:10" s="102" customFormat="1" ht="18" customHeight="1" x14ac:dyDescent="0.2">
      <c r="A2771" s="106" t="s">
        <v>43</v>
      </c>
      <c r="B2771" s="106" t="s">
        <v>13</v>
      </c>
      <c r="C2771" s="107">
        <v>18012</v>
      </c>
      <c r="D2771" s="107">
        <v>42823</v>
      </c>
      <c r="E2771" s="107">
        <v>42828</v>
      </c>
      <c r="F2771" s="108">
        <v>42836</v>
      </c>
      <c r="G2771" s="109">
        <v>10000</v>
      </c>
      <c r="H2771" s="109">
        <v>3.56</v>
      </c>
      <c r="I2771" s="109">
        <v>0</v>
      </c>
      <c r="J2771" s="109">
        <f t="shared" si="43"/>
        <v>10003.56</v>
      </c>
    </row>
    <row r="2772" spans="1:10" s="102" customFormat="1" ht="18" customHeight="1" x14ac:dyDescent="0.2">
      <c r="A2772" s="106" t="s">
        <v>43</v>
      </c>
      <c r="B2772" s="106" t="s">
        <v>13</v>
      </c>
      <c r="C2772" s="107">
        <v>15874</v>
      </c>
      <c r="D2772" s="107">
        <v>42750</v>
      </c>
      <c r="E2772" s="107">
        <v>42761</v>
      </c>
      <c r="F2772" s="108">
        <v>42768</v>
      </c>
      <c r="G2772" s="109">
        <v>16250</v>
      </c>
      <c r="H2772" s="109">
        <v>8.01</v>
      </c>
      <c r="I2772" s="109">
        <v>0</v>
      </c>
      <c r="J2772" s="109">
        <f t="shared" si="43"/>
        <v>16258.01</v>
      </c>
    </row>
    <row r="2773" spans="1:10" s="102" customFormat="1" ht="18" customHeight="1" x14ac:dyDescent="0.2">
      <c r="A2773" s="106" t="s">
        <v>43</v>
      </c>
      <c r="B2773" s="106" t="s">
        <v>17</v>
      </c>
      <c r="C2773" s="107">
        <v>6401</v>
      </c>
      <c r="D2773" s="107">
        <v>42283</v>
      </c>
      <c r="E2773" s="107">
        <v>42298</v>
      </c>
      <c r="F2773" s="108">
        <v>42339</v>
      </c>
      <c r="G2773" s="109">
        <v>1750</v>
      </c>
      <c r="H2773" s="109">
        <v>2.72</v>
      </c>
      <c r="I2773" s="109">
        <v>0</v>
      </c>
      <c r="J2773" s="109">
        <f t="shared" si="43"/>
        <v>1752.72</v>
      </c>
    </row>
    <row r="2774" spans="1:10" s="102" customFormat="1" ht="18" customHeight="1" x14ac:dyDescent="0.2">
      <c r="A2774" s="106" t="s">
        <v>43</v>
      </c>
      <c r="B2774" s="106" t="s">
        <v>17</v>
      </c>
      <c r="C2774" s="107">
        <v>11441</v>
      </c>
      <c r="D2774" s="107">
        <v>42032</v>
      </c>
      <c r="E2774" s="107">
        <v>42046</v>
      </c>
      <c r="F2774" s="108">
        <v>42089</v>
      </c>
      <c r="G2774" s="109">
        <v>9000</v>
      </c>
      <c r="H2774" s="109">
        <v>14.24</v>
      </c>
      <c r="I2774" s="109">
        <v>0</v>
      </c>
      <c r="J2774" s="109">
        <f t="shared" si="43"/>
        <v>9014.24</v>
      </c>
    </row>
    <row r="2775" spans="1:10" s="102" customFormat="1" ht="18" customHeight="1" x14ac:dyDescent="0.2">
      <c r="A2775" s="106" t="s">
        <v>43</v>
      </c>
      <c r="B2775" s="106" t="s">
        <v>13</v>
      </c>
      <c r="C2775" s="107">
        <v>14601</v>
      </c>
      <c r="D2775" s="107">
        <v>43283</v>
      </c>
      <c r="E2775" s="107">
        <v>43320</v>
      </c>
      <c r="F2775" s="108">
        <v>43416</v>
      </c>
      <c r="G2775" s="109">
        <v>15250</v>
      </c>
      <c r="H2775" s="109">
        <v>55.57</v>
      </c>
      <c r="I2775" s="109">
        <v>0</v>
      </c>
      <c r="J2775" s="109">
        <f t="shared" si="43"/>
        <v>15305.57</v>
      </c>
    </row>
    <row r="2776" spans="1:10" s="102" customFormat="1" ht="18" customHeight="1" x14ac:dyDescent="0.2">
      <c r="A2776" s="106" t="s">
        <v>43</v>
      </c>
      <c r="B2776" s="106" t="s">
        <v>17</v>
      </c>
      <c r="C2776" s="107">
        <v>14792</v>
      </c>
      <c r="D2776" s="107">
        <v>42231</v>
      </c>
      <c r="E2776" s="107">
        <v>42262</v>
      </c>
      <c r="F2776" s="108">
        <v>42300</v>
      </c>
      <c r="G2776" s="109">
        <v>3500</v>
      </c>
      <c r="H2776" s="109">
        <v>6.72</v>
      </c>
      <c r="I2776" s="109">
        <v>0</v>
      </c>
      <c r="J2776" s="109">
        <f t="shared" si="43"/>
        <v>3506.72</v>
      </c>
    </row>
    <row r="2777" spans="1:10" s="102" customFormat="1" ht="18" customHeight="1" x14ac:dyDescent="0.2">
      <c r="A2777" s="106" t="s">
        <v>43</v>
      </c>
      <c r="B2777" s="106" t="s">
        <v>13</v>
      </c>
      <c r="C2777" s="107">
        <v>7027</v>
      </c>
      <c r="D2777" s="107">
        <v>42342</v>
      </c>
      <c r="E2777" s="107">
        <v>42346</v>
      </c>
      <c r="F2777" s="108">
        <v>42376</v>
      </c>
      <c r="G2777" s="109">
        <v>5250</v>
      </c>
      <c r="H2777" s="109">
        <v>4.96</v>
      </c>
      <c r="I2777" s="109">
        <v>0</v>
      </c>
      <c r="J2777" s="109">
        <f t="shared" si="43"/>
        <v>5254.96</v>
      </c>
    </row>
    <row r="2778" spans="1:10" s="102" customFormat="1" ht="18" customHeight="1" x14ac:dyDescent="0.2">
      <c r="A2778" s="106" t="s">
        <v>43</v>
      </c>
      <c r="B2778" s="106" t="s">
        <v>17</v>
      </c>
      <c r="C2778" s="107">
        <v>10599</v>
      </c>
      <c r="D2778" s="107">
        <v>42323</v>
      </c>
      <c r="E2778" s="107">
        <v>42327</v>
      </c>
      <c r="F2778" s="108">
        <v>42341</v>
      </c>
      <c r="G2778" s="109">
        <v>5250</v>
      </c>
      <c r="H2778" s="109">
        <v>2.63</v>
      </c>
      <c r="I2778" s="109">
        <v>0</v>
      </c>
      <c r="J2778" s="109">
        <f t="shared" si="43"/>
        <v>5252.63</v>
      </c>
    </row>
    <row r="2779" spans="1:10" s="102" customFormat="1" ht="18" customHeight="1" x14ac:dyDescent="0.2">
      <c r="A2779" s="106" t="s">
        <v>43</v>
      </c>
      <c r="B2779" s="106" t="s">
        <v>13</v>
      </c>
      <c r="C2779" s="107">
        <v>9176</v>
      </c>
      <c r="D2779" s="107">
        <v>42459</v>
      </c>
      <c r="E2779" s="107">
        <v>42466</v>
      </c>
      <c r="F2779" s="108">
        <v>42492</v>
      </c>
      <c r="G2779" s="109">
        <v>6000</v>
      </c>
      <c r="H2779" s="109">
        <v>5.43</v>
      </c>
      <c r="I2779" s="109">
        <v>0</v>
      </c>
      <c r="J2779" s="109">
        <f t="shared" si="43"/>
        <v>6005.43</v>
      </c>
    </row>
    <row r="2780" spans="1:10" s="102" customFormat="1" ht="18" customHeight="1" x14ac:dyDescent="0.2">
      <c r="A2780" s="106" t="s">
        <v>43</v>
      </c>
      <c r="B2780" s="106" t="s">
        <v>13</v>
      </c>
      <c r="C2780" s="107">
        <v>11378</v>
      </c>
      <c r="D2780" s="107">
        <v>42672</v>
      </c>
      <c r="E2780" s="107">
        <v>42675</v>
      </c>
      <c r="F2780" s="108">
        <v>42773</v>
      </c>
      <c r="G2780" s="109">
        <v>8000</v>
      </c>
      <c r="H2780" s="109">
        <v>22.14</v>
      </c>
      <c r="I2780" s="109">
        <v>0</v>
      </c>
      <c r="J2780" s="109">
        <f t="shared" si="43"/>
        <v>8022.14</v>
      </c>
    </row>
    <row r="2781" spans="1:10" s="102" customFormat="1" ht="18" customHeight="1" x14ac:dyDescent="0.2">
      <c r="A2781" s="106" t="s">
        <v>43</v>
      </c>
      <c r="B2781" s="106" t="s">
        <v>17</v>
      </c>
      <c r="C2781" s="107">
        <v>18475</v>
      </c>
      <c r="D2781" s="107">
        <v>42902</v>
      </c>
      <c r="E2781" s="107">
        <v>42914</v>
      </c>
      <c r="F2781" s="108">
        <v>42955</v>
      </c>
      <c r="G2781" s="109">
        <v>42500</v>
      </c>
      <c r="H2781" s="109">
        <v>61.72</v>
      </c>
      <c r="I2781" s="109">
        <v>0</v>
      </c>
      <c r="J2781" s="109">
        <f t="shared" si="43"/>
        <v>42561.72</v>
      </c>
    </row>
    <row r="2782" spans="1:10" s="102" customFormat="1" ht="18" customHeight="1" x14ac:dyDescent="0.2">
      <c r="A2782" s="106" t="s">
        <v>43</v>
      </c>
      <c r="B2782" s="106" t="s">
        <v>13</v>
      </c>
      <c r="C2782" s="107">
        <v>8669</v>
      </c>
      <c r="D2782" s="107">
        <v>43019</v>
      </c>
      <c r="E2782" s="107">
        <v>43032</v>
      </c>
      <c r="F2782" s="108">
        <v>43668</v>
      </c>
      <c r="G2782" s="109">
        <v>7250.0000000000009</v>
      </c>
      <c r="H2782" s="109">
        <v>17.849999999999998</v>
      </c>
      <c r="I2782" s="109">
        <v>0</v>
      </c>
      <c r="J2782" s="109">
        <f t="shared" si="43"/>
        <v>7267.8500000000013</v>
      </c>
    </row>
    <row r="2783" spans="1:10" s="102" customFormat="1" ht="18" customHeight="1" x14ac:dyDescent="0.2">
      <c r="A2783" s="106" t="s">
        <v>43</v>
      </c>
      <c r="B2783" s="106" t="s">
        <v>17</v>
      </c>
      <c r="C2783" s="107">
        <v>15944</v>
      </c>
      <c r="D2783" s="107">
        <v>43344</v>
      </c>
      <c r="E2783" s="107">
        <v>43356</v>
      </c>
      <c r="F2783" s="108">
        <v>43369</v>
      </c>
      <c r="G2783" s="109">
        <v>9250</v>
      </c>
      <c r="H2783" s="109">
        <v>6.34</v>
      </c>
      <c r="I2783" s="109">
        <v>0</v>
      </c>
      <c r="J2783" s="109">
        <f t="shared" si="43"/>
        <v>9256.34</v>
      </c>
    </row>
    <row r="2784" spans="1:10" s="102" customFormat="1" ht="18" customHeight="1" x14ac:dyDescent="0.2">
      <c r="A2784" s="106" t="s">
        <v>43</v>
      </c>
      <c r="B2784" s="106" t="s">
        <v>13</v>
      </c>
      <c r="C2784" s="107">
        <v>14852</v>
      </c>
      <c r="D2784" s="107">
        <v>42034</v>
      </c>
      <c r="E2784" s="107">
        <v>42038</v>
      </c>
      <c r="F2784" s="108">
        <v>42060</v>
      </c>
      <c r="G2784" s="109">
        <v>24500</v>
      </c>
      <c r="H2784" s="109">
        <v>17.690000000000001</v>
      </c>
      <c r="I2784" s="109">
        <v>0</v>
      </c>
      <c r="J2784" s="109">
        <f t="shared" si="43"/>
        <v>24517.69</v>
      </c>
    </row>
    <row r="2785" spans="1:10" s="102" customFormat="1" ht="18" customHeight="1" x14ac:dyDescent="0.2">
      <c r="A2785" s="106" t="s">
        <v>43</v>
      </c>
      <c r="B2785" s="106" t="s">
        <v>17</v>
      </c>
      <c r="C2785" s="107">
        <v>13614</v>
      </c>
      <c r="D2785" s="107">
        <v>41780</v>
      </c>
      <c r="E2785" s="107">
        <v>41795</v>
      </c>
      <c r="F2785" s="108">
        <v>41802</v>
      </c>
      <c r="G2785" s="109">
        <v>6500</v>
      </c>
      <c r="H2785" s="109">
        <v>3.97</v>
      </c>
      <c r="I2785" s="109">
        <v>0</v>
      </c>
      <c r="J2785" s="109">
        <f t="shared" si="43"/>
        <v>6503.97</v>
      </c>
    </row>
    <row r="2786" spans="1:10" s="102" customFormat="1" ht="18" customHeight="1" x14ac:dyDescent="0.2">
      <c r="A2786" s="106" t="s">
        <v>31</v>
      </c>
      <c r="B2786" s="106" t="s">
        <v>13</v>
      </c>
      <c r="C2786" s="107">
        <v>32727</v>
      </c>
      <c r="D2786" s="107">
        <v>42895</v>
      </c>
      <c r="E2786" s="107">
        <v>42899</v>
      </c>
      <c r="F2786" s="108">
        <v>42933</v>
      </c>
      <c r="G2786" s="109">
        <v>64000</v>
      </c>
      <c r="H2786" s="109">
        <v>66.64</v>
      </c>
      <c r="I2786" s="109">
        <v>0</v>
      </c>
      <c r="J2786" s="109">
        <f t="shared" si="43"/>
        <v>64066.64</v>
      </c>
    </row>
    <row r="2787" spans="1:10" s="102" customFormat="1" ht="18" customHeight="1" x14ac:dyDescent="0.2">
      <c r="A2787" s="106" t="s">
        <v>33</v>
      </c>
      <c r="B2787" s="106" t="s">
        <v>13</v>
      </c>
      <c r="C2787" s="107">
        <v>32727</v>
      </c>
      <c r="D2787" s="107">
        <v>42895</v>
      </c>
      <c r="E2787" s="107">
        <v>42899</v>
      </c>
      <c r="F2787" s="108">
        <v>42933</v>
      </c>
      <c r="G2787" s="109">
        <v>64000</v>
      </c>
      <c r="H2787" s="109">
        <v>66.64</v>
      </c>
      <c r="I2787" s="109">
        <v>0</v>
      </c>
      <c r="J2787" s="109">
        <f t="shared" si="43"/>
        <v>64066.64</v>
      </c>
    </row>
    <row r="2788" spans="1:10" s="102" customFormat="1" ht="18" customHeight="1" x14ac:dyDescent="0.2">
      <c r="A2788" s="106" t="s">
        <v>34</v>
      </c>
      <c r="B2788" s="106" t="s">
        <v>13</v>
      </c>
      <c r="C2788" s="107">
        <v>32727</v>
      </c>
      <c r="D2788" s="107">
        <v>42895</v>
      </c>
      <c r="E2788" s="107">
        <v>42899</v>
      </c>
      <c r="F2788" s="108">
        <v>42933</v>
      </c>
      <c r="G2788" s="109">
        <v>192000</v>
      </c>
      <c r="H2788" s="109">
        <v>199.9</v>
      </c>
      <c r="I2788" s="109">
        <v>0</v>
      </c>
      <c r="J2788" s="109">
        <f t="shared" si="43"/>
        <v>192199.9</v>
      </c>
    </row>
    <row r="2789" spans="1:10" s="102" customFormat="1" ht="18" customHeight="1" x14ac:dyDescent="0.2">
      <c r="A2789" s="106" t="s">
        <v>43</v>
      </c>
      <c r="B2789" s="106" t="s">
        <v>17</v>
      </c>
      <c r="C2789" s="107">
        <v>10722</v>
      </c>
      <c r="D2789" s="107">
        <v>42712</v>
      </c>
      <c r="E2789" s="107">
        <v>42732</v>
      </c>
      <c r="F2789" s="108">
        <v>42835</v>
      </c>
      <c r="G2789" s="109">
        <v>5000</v>
      </c>
      <c r="H2789" s="109">
        <v>13.309999999999999</v>
      </c>
      <c r="I2789" s="109">
        <v>0</v>
      </c>
      <c r="J2789" s="109">
        <f t="shared" si="43"/>
        <v>5013.3100000000004</v>
      </c>
    </row>
    <row r="2790" spans="1:10" s="102" customFormat="1" ht="18" customHeight="1" x14ac:dyDescent="0.2">
      <c r="A2790" s="106" t="s">
        <v>37</v>
      </c>
      <c r="B2790" s="106" t="s">
        <v>17</v>
      </c>
      <c r="C2790" s="107">
        <v>19970</v>
      </c>
      <c r="D2790" s="107">
        <v>42364</v>
      </c>
      <c r="E2790" s="107">
        <v>42394</v>
      </c>
      <c r="F2790" s="108">
        <v>42394</v>
      </c>
      <c r="G2790" s="109">
        <v>20000</v>
      </c>
      <c r="H2790" s="109">
        <f>8.33+8.33</f>
        <v>16.66</v>
      </c>
      <c r="I2790" s="109">
        <v>0</v>
      </c>
      <c r="J2790" s="109">
        <f t="shared" si="43"/>
        <v>20016.66</v>
      </c>
    </row>
    <row r="2791" spans="1:10" s="102" customFormat="1" ht="18" customHeight="1" x14ac:dyDescent="0.2">
      <c r="A2791" s="106" t="s">
        <v>43</v>
      </c>
      <c r="B2791" s="106" t="s">
        <v>13</v>
      </c>
      <c r="C2791" s="107">
        <v>8548</v>
      </c>
      <c r="D2791" s="107">
        <v>42130</v>
      </c>
      <c r="E2791" s="107">
        <v>42132</v>
      </c>
      <c r="F2791" s="108">
        <v>42185</v>
      </c>
      <c r="G2791" s="109">
        <v>5000</v>
      </c>
      <c r="H2791" s="109">
        <v>7.63</v>
      </c>
      <c r="I2791" s="109">
        <v>0</v>
      </c>
      <c r="J2791" s="109">
        <f t="shared" si="43"/>
        <v>5007.63</v>
      </c>
    </row>
    <row r="2792" spans="1:10" s="102" customFormat="1" ht="18" customHeight="1" x14ac:dyDescent="0.2">
      <c r="A2792" s="106" t="s">
        <v>43</v>
      </c>
      <c r="B2792" s="106" t="s">
        <v>13</v>
      </c>
      <c r="C2792" s="107">
        <v>11961</v>
      </c>
      <c r="D2792" s="107">
        <v>43379</v>
      </c>
      <c r="E2792" s="107">
        <v>43404</v>
      </c>
      <c r="F2792" s="108">
        <v>43627</v>
      </c>
      <c r="G2792" s="109">
        <v>8500</v>
      </c>
      <c r="H2792" s="109">
        <v>57.75</v>
      </c>
      <c r="I2792" s="109">
        <v>0</v>
      </c>
      <c r="J2792" s="109">
        <f t="shared" si="43"/>
        <v>8557.75</v>
      </c>
    </row>
    <row r="2793" spans="1:10" s="102" customFormat="1" ht="18" customHeight="1" x14ac:dyDescent="0.2">
      <c r="A2793" s="106" t="s">
        <v>43</v>
      </c>
      <c r="B2793" s="106" t="s">
        <v>13</v>
      </c>
      <c r="C2793" s="107">
        <v>21559</v>
      </c>
      <c r="D2793" s="107">
        <v>42663</v>
      </c>
      <c r="E2793" s="107">
        <v>42669</v>
      </c>
      <c r="F2793" s="108">
        <v>42692</v>
      </c>
      <c r="G2793" s="109">
        <v>85000</v>
      </c>
      <c r="H2793" s="109">
        <v>67.53</v>
      </c>
      <c r="I2793" s="109">
        <v>0</v>
      </c>
      <c r="J2793" s="109">
        <f t="shared" si="43"/>
        <v>85067.53</v>
      </c>
    </row>
    <row r="2794" spans="1:10" s="102" customFormat="1" ht="18" customHeight="1" x14ac:dyDescent="0.2">
      <c r="A2794" s="106" t="s">
        <v>35</v>
      </c>
      <c r="B2794" s="106" t="s">
        <v>13</v>
      </c>
      <c r="C2794" s="107">
        <v>21559</v>
      </c>
      <c r="D2794" s="107">
        <v>42663</v>
      </c>
      <c r="E2794" s="107">
        <v>42669</v>
      </c>
      <c r="F2794" s="108">
        <v>42692</v>
      </c>
      <c r="G2794" s="109">
        <v>85000</v>
      </c>
      <c r="H2794" s="109">
        <v>67.53</v>
      </c>
      <c r="I2794" s="109">
        <v>0</v>
      </c>
      <c r="J2794" s="109">
        <f t="shared" si="43"/>
        <v>85067.53</v>
      </c>
    </row>
    <row r="2795" spans="1:10" s="102" customFormat="1" ht="18" customHeight="1" x14ac:dyDescent="0.2">
      <c r="A2795" s="106" t="s">
        <v>39</v>
      </c>
      <c r="B2795" s="106" t="s">
        <v>13</v>
      </c>
      <c r="C2795" s="107">
        <v>21559</v>
      </c>
      <c r="D2795" s="107">
        <v>42663</v>
      </c>
      <c r="E2795" s="107">
        <v>42669</v>
      </c>
      <c r="F2795" s="108">
        <v>42692</v>
      </c>
      <c r="G2795" s="109">
        <v>255000</v>
      </c>
      <c r="H2795" s="109">
        <v>202.6</v>
      </c>
      <c r="I2795" s="109">
        <v>0</v>
      </c>
      <c r="J2795" s="109">
        <f t="shared" si="43"/>
        <v>255202.6</v>
      </c>
    </row>
    <row r="2796" spans="1:10" s="102" customFormat="1" ht="18" customHeight="1" x14ac:dyDescent="0.2">
      <c r="A2796" s="106" t="s">
        <v>43</v>
      </c>
      <c r="B2796" s="106" t="s">
        <v>13</v>
      </c>
      <c r="C2796" s="107">
        <v>12235</v>
      </c>
      <c r="D2796" s="107">
        <v>42647</v>
      </c>
      <c r="E2796" s="107">
        <v>42650</v>
      </c>
      <c r="F2796" s="108">
        <v>42667</v>
      </c>
      <c r="G2796" s="109">
        <v>10000</v>
      </c>
      <c r="H2796" s="109">
        <v>5.48</v>
      </c>
      <c r="I2796" s="109">
        <v>0</v>
      </c>
      <c r="J2796" s="109">
        <f t="shared" si="43"/>
        <v>10005.48</v>
      </c>
    </row>
    <row r="2797" spans="1:10" s="102" customFormat="1" ht="18" customHeight="1" x14ac:dyDescent="0.2">
      <c r="A2797" s="106" t="s">
        <v>43</v>
      </c>
      <c r="B2797" s="106" t="s">
        <v>13</v>
      </c>
      <c r="C2797" s="107">
        <v>13217</v>
      </c>
      <c r="D2797" s="107">
        <v>43075</v>
      </c>
      <c r="E2797" s="107">
        <v>43077</v>
      </c>
      <c r="F2797" s="108">
        <v>43115</v>
      </c>
      <c r="G2797" s="109">
        <v>8500</v>
      </c>
      <c r="H2797" s="109">
        <v>9.32</v>
      </c>
      <c r="I2797" s="109">
        <v>0</v>
      </c>
      <c r="J2797" s="109">
        <f t="shared" si="43"/>
        <v>8509.32</v>
      </c>
    </row>
    <row r="2798" spans="1:10" s="102" customFormat="1" ht="18" customHeight="1" x14ac:dyDescent="0.2">
      <c r="A2798" s="106" t="s">
        <v>43</v>
      </c>
      <c r="B2798" s="106" t="s">
        <v>17</v>
      </c>
      <c r="C2798" s="107">
        <v>10558</v>
      </c>
      <c r="D2798" s="107">
        <v>42318</v>
      </c>
      <c r="E2798" s="107">
        <v>42328</v>
      </c>
      <c r="F2798" s="108">
        <v>42366</v>
      </c>
      <c r="G2798" s="109">
        <v>6000</v>
      </c>
      <c r="H2798" s="109">
        <v>7.98</v>
      </c>
      <c r="I2798" s="109">
        <v>0</v>
      </c>
      <c r="J2798" s="109">
        <f t="shared" si="43"/>
        <v>6007.98</v>
      </c>
    </row>
    <row r="2799" spans="1:10" s="102" customFormat="1" ht="18" customHeight="1" x14ac:dyDescent="0.2">
      <c r="A2799" s="106" t="s">
        <v>43</v>
      </c>
      <c r="B2799" s="106" t="s">
        <v>13</v>
      </c>
      <c r="C2799" s="107">
        <v>12254</v>
      </c>
      <c r="D2799" s="107">
        <v>42341</v>
      </c>
      <c r="E2799" s="107">
        <v>42382</v>
      </c>
      <c r="F2799" s="108">
        <v>42398</v>
      </c>
      <c r="G2799" s="109">
        <v>8000</v>
      </c>
      <c r="H2799" s="109">
        <v>12.65</v>
      </c>
      <c r="I2799" s="109">
        <v>0</v>
      </c>
      <c r="J2799" s="109">
        <f t="shared" si="43"/>
        <v>8012.65</v>
      </c>
    </row>
    <row r="2800" spans="1:10" s="102" customFormat="1" ht="18" customHeight="1" x14ac:dyDescent="0.2">
      <c r="A2800" s="106" t="s">
        <v>43</v>
      </c>
      <c r="B2800" s="106" t="s">
        <v>17</v>
      </c>
      <c r="C2800" s="107">
        <v>14219</v>
      </c>
      <c r="D2800" s="107">
        <v>42581</v>
      </c>
      <c r="E2800" s="107">
        <v>42584</v>
      </c>
      <c r="F2800" s="108">
        <v>42626</v>
      </c>
      <c r="G2800" s="109">
        <v>5500</v>
      </c>
      <c r="H2800" s="109">
        <v>6.78</v>
      </c>
      <c r="I2800" s="109">
        <v>0</v>
      </c>
      <c r="J2800" s="109">
        <f t="shared" si="43"/>
        <v>5506.78</v>
      </c>
    </row>
    <row r="2801" spans="1:10" s="102" customFormat="1" ht="18" customHeight="1" x14ac:dyDescent="0.2">
      <c r="A2801" s="106" t="s">
        <v>43</v>
      </c>
      <c r="B2801" s="106" t="s">
        <v>17</v>
      </c>
      <c r="C2801" s="107">
        <v>6253</v>
      </c>
      <c r="D2801" s="107">
        <v>42181</v>
      </c>
      <c r="E2801" s="107">
        <v>42186</v>
      </c>
      <c r="F2801" s="108">
        <v>42198</v>
      </c>
      <c r="G2801" s="109">
        <v>4250</v>
      </c>
      <c r="H2801" s="109">
        <v>2.0099999999999998</v>
      </c>
      <c r="I2801" s="109">
        <v>0</v>
      </c>
      <c r="J2801" s="109">
        <f t="shared" si="43"/>
        <v>4252.01</v>
      </c>
    </row>
    <row r="2802" spans="1:10" s="102" customFormat="1" ht="18" customHeight="1" x14ac:dyDescent="0.2">
      <c r="A2802" s="106" t="s">
        <v>43</v>
      </c>
      <c r="B2802" s="106" t="s">
        <v>13</v>
      </c>
      <c r="C2802" s="107">
        <v>17286</v>
      </c>
      <c r="D2802" s="107">
        <v>43006</v>
      </c>
      <c r="E2802" s="107">
        <v>43010</v>
      </c>
      <c r="F2802" s="108">
        <v>43021</v>
      </c>
      <c r="G2802" s="109">
        <v>6250</v>
      </c>
      <c r="H2802" s="109">
        <v>2.57</v>
      </c>
      <c r="I2802" s="109">
        <v>0</v>
      </c>
      <c r="J2802" s="109">
        <f t="shared" si="43"/>
        <v>6252.57</v>
      </c>
    </row>
    <row r="2803" spans="1:10" s="102" customFormat="1" ht="18" customHeight="1" x14ac:dyDescent="0.2">
      <c r="A2803" s="106" t="s">
        <v>43</v>
      </c>
      <c r="B2803" s="106" t="s">
        <v>13</v>
      </c>
      <c r="C2803" s="107">
        <v>9830</v>
      </c>
      <c r="D2803" s="107">
        <v>41835</v>
      </c>
      <c r="E2803" s="107">
        <v>41838</v>
      </c>
      <c r="F2803" s="108">
        <v>41852</v>
      </c>
      <c r="G2803" s="109">
        <v>10500</v>
      </c>
      <c r="H2803" s="109">
        <v>4.96</v>
      </c>
      <c r="I2803" s="109">
        <v>0</v>
      </c>
      <c r="J2803" s="109">
        <f t="shared" si="43"/>
        <v>10504.96</v>
      </c>
    </row>
    <row r="2804" spans="1:10" s="102" customFormat="1" ht="18" customHeight="1" x14ac:dyDescent="0.2">
      <c r="A2804" s="106" t="s">
        <v>43</v>
      </c>
      <c r="B2804" s="106" t="s">
        <v>13</v>
      </c>
      <c r="C2804" s="107">
        <v>15536</v>
      </c>
      <c r="D2804" s="107">
        <v>42348</v>
      </c>
      <c r="E2804" s="107">
        <v>42349</v>
      </c>
      <c r="F2804" s="108">
        <v>42361</v>
      </c>
      <c r="G2804" s="109">
        <v>11000</v>
      </c>
      <c r="H2804" s="109">
        <v>3.97</v>
      </c>
      <c r="I2804" s="109">
        <v>0</v>
      </c>
      <c r="J2804" s="109">
        <f t="shared" si="43"/>
        <v>11003.97</v>
      </c>
    </row>
    <row r="2805" spans="1:10" s="102" customFormat="1" ht="18" customHeight="1" x14ac:dyDescent="0.2">
      <c r="A2805" s="106" t="s">
        <v>43</v>
      </c>
      <c r="B2805" s="106" t="s">
        <v>13</v>
      </c>
      <c r="C2805" s="107">
        <v>10582</v>
      </c>
      <c r="D2805" s="107">
        <v>43249</v>
      </c>
      <c r="E2805" s="107">
        <v>43257</v>
      </c>
      <c r="F2805" s="108">
        <v>43390</v>
      </c>
      <c r="G2805" s="109">
        <v>8000</v>
      </c>
      <c r="H2805" s="109">
        <v>18.12</v>
      </c>
      <c r="I2805" s="109">
        <v>0</v>
      </c>
      <c r="J2805" s="109">
        <f t="shared" si="43"/>
        <v>8018.12</v>
      </c>
    </row>
    <row r="2806" spans="1:10" s="102" customFormat="1" ht="18" customHeight="1" x14ac:dyDescent="0.2">
      <c r="A2806" s="106" t="s">
        <v>43</v>
      </c>
      <c r="B2806" s="106" t="s">
        <v>13</v>
      </c>
      <c r="C2806" s="107">
        <v>9734</v>
      </c>
      <c r="D2806" s="107">
        <v>42138</v>
      </c>
      <c r="E2806" s="107">
        <v>42143</v>
      </c>
      <c r="F2806" s="108">
        <v>42157</v>
      </c>
      <c r="G2806" s="109">
        <v>6250</v>
      </c>
      <c r="H2806" s="109">
        <v>3.3</v>
      </c>
      <c r="I2806" s="109">
        <v>0</v>
      </c>
      <c r="J2806" s="109">
        <f t="shared" si="43"/>
        <v>6253.3</v>
      </c>
    </row>
    <row r="2807" spans="1:10" s="102" customFormat="1" ht="18" customHeight="1" x14ac:dyDescent="0.2">
      <c r="A2807" s="106" t="s">
        <v>43</v>
      </c>
      <c r="B2807" s="106" t="s">
        <v>13</v>
      </c>
      <c r="C2807" s="107">
        <v>16470</v>
      </c>
      <c r="D2807" s="107">
        <v>43351</v>
      </c>
      <c r="E2807" s="107">
        <v>43354</v>
      </c>
      <c r="F2807" s="108">
        <v>43374</v>
      </c>
      <c r="G2807" s="109">
        <v>15500</v>
      </c>
      <c r="H2807" s="109">
        <v>9.77</v>
      </c>
      <c r="I2807" s="109">
        <v>0</v>
      </c>
      <c r="J2807" s="109">
        <f t="shared" si="43"/>
        <v>15509.77</v>
      </c>
    </row>
    <row r="2808" spans="1:10" s="102" customFormat="1" ht="18" customHeight="1" x14ac:dyDescent="0.2">
      <c r="A2808" s="106" t="s">
        <v>43</v>
      </c>
      <c r="B2808" s="106" t="s">
        <v>13</v>
      </c>
      <c r="C2808" s="107">
        <v>6286</v>
      </c>
      <c r="D2808" s="107">
        <v>42191</v>
      </c>
      <c r="E2808" s="107">
        <v>42233</v>
      </c>
      <c r="F2808" s="108">
        <v>42243</v>
      </c>
      <c r="G2808" s="109">
        <v>5750</v>
      </c>
      <c r="H2808" s="109">
        <v>8.31</v>
      </c>
      <c r="I2808" s="109">
        <v>0</v>
      </c>
      <c r="J2808" s="109">
        <f t="shared" si="43"/>
        <v>5758.31</v>
      </c>
    </row>
    <row r="2809" spans="1:10" s="102" customFormat="1" ht="18" customHeight="1" x14ac:dyDescent="0.2">
      <c r="A2809" s="106" t="s">
        <v>43</v>
      </c>
      <c r="B2809" s="106" t="s">
        <v>13</v>
      </c>
      <c r="C2809" s="107">
        <v>11707</v>
      </c>
      <c r="D2809" s="107">
        <v>41783</v>
      </c>
      <c r="E2809" s="107">
        <v>41794</v>
      </c>
      <c r="F2809" s="108">
        <v>41814</v>
      </c>
      <c r="G2809" s="109">
        <v>7000</v>
      </c>
      <c r="H2809" s="109">
        <v>6.02</v>
      </c>
      <c r="I2809" s="109">
        <v>0</v>
      </c>
      <c r="J2809" s="109">
        <f t="shared" si="43"/>
        <v>7006.02</v>
      </c>
    </row>
    <row r="2810" spans="1:10" s="102" customFormat="1" ht="18" customHeight="1" x14ac:dyDescent="0.2">
      <c r="A2810" s="106" t="s">
        <v>43</v>
      </c>
      <c r="B2810" s="106" t="s">
        <v>13</v>
      </c>
      <c r="C2810" s="107">
        <v>13992</v>
      </c>
      <c r="D2810" s="107">
        <v>43395</v>
      </c>
      <c r="E2810" s="107">
        <v>43399</v>
      </c>
      <c r="F2810" s="108">
        <v>43424</v>
      </c>
      <c r="G2810" s="109">
        <v>8750</v>
      </c>
      <c r="H2810" s="109">
        <v>6.95</v>
      </c>
      <c r="I2810" s="109">
        <v>0</v>
      </c>
      <c r="J2810" s="109">
        <f t="shared" si="43"/>
        <v>8756.9500000000007</v>
      </c>
    </row>
    <row r="2811" spans="1:10" s="102" customFormat="1" ht="18" customHeight="1" x14ac:dyDescent="0.2">
      <c r="A2811" s="106" t="s">
        <v>43</v>
      </c>
      <c r="B2811" s="106" t="s">
        <v>13</v>
      </c>
      <c r="C2811" s="107">
        <v>12581</v>
      </c>
      <c r="D2811" s="107">
        <v>42966</v>
      </c>
      <c r="E2811" s="107">
        <v>42984</v>
      </c>
      <c r="F2811" s="108">
        <v>43006</v>
      </c>
      <c r="G2811" s="109">
        <v>27500</v>
      </c>
      <c r="H2811" s="109">
        <v>30.14</v>
      </c>
      <c r="I2811" s="109">
        <v>0</v>
      </c>
      <c r="J2811" s="109">
        <f t="shared" si="43"/>
        <v>27530.14</v>
      </c>
    </row>
    <row r="2812" spans="1:10" s="102" customFormat="1" ht="18" customHeight="1" x14ac:dyDescent="0.2">
      <c r="A2812" s="106" t="s">
        <v>43</v>
      </c>
      <c r="B2812" s="106" t="s">
        <v>17</v>
      </c>
      <c r="C2812" s="107">
        <v>13490</v>
      </c>
      <c r="D2812" s="107">
        <v>43033</v>
      </c>
      <c r="E2812" s="107">
        <v>43034</v>
      </c>
      <c r="F2812" s="108">
        <v>43124</v>
      </c>
      <c r="G2812" s="109">
        <v>6750</v>
      </c>
      <c r="H2812" s="109">
        <v>13.03</v>
      </c>
      <c r="I2812" s="109">
        <v>0</v>
      </c>
      <c r="J2812" s="109">
        <f t="shared" si="43"/>
        <v>6763.03</v>
      </c>
    </row>
    <row r="2813" spans="1:10" s="102" customFormat="1" ht="18" customHeight="1" x14ac:dyDescent="0.2">
      <c r="A2813" s="106" t="s">
        <v>40</v>
      </c>
      <c r="B2813" s="106" t="s">
        <v>17</v>
      </c>
      <c r="C2813" s="107">
        <v>36464</v>
      </c>
      <c r="D2813" s="107">
        <v>43156</v>
      </c>
      <c r="E2813" s="107">
        <v>43182</v>
      </c>
      <c r="F2813" s="108">
        <v>43182</v>
      </c>
      <c r="G2813" s="109">
        <v>5000</v>
      </c>
      <c r="H2813" s="109">
        <v>3.56</v>
      </c>
      <c r="I2813" s="109">
        <v>0</v>
      </c>
      <c r="J2813" s="109">
        <f t="shared" si="43"/>
        <v>5003.5600000000004</v>
      </c>
    </row>
    <row r="2814" spans="1:10" s="102" customFormat="1" ht="18" customHeight="1" x14ac:dyDescent="0.2">
      <c r="A2814" s="106" t="s">
        <v>43</v>
      </c>
      <c r="B2814" s="106" t="s">
        <v>13</v>
      </c>
      <c r="C2814" s="107">
        <v>12508</v>
      </c>
      <c r="D2814" s="107">
        <v>41803</v>
      </c>
      <c r="E2814" s="107">
        <v>41816</v>
      </c>
      <c r="F2814" s="108">
        <v>41837</v>
      </c>
      <c r="G2814" s="109">
        <v>6250</v>
      </c>
      <c r="H2814" s="109">
        <v>5.9</v>
      </c>
      <c r="I2814" s="109">
        <v>0</v>
      </c>
      <c r="J2814" s="109">
        <f t="shared" si="43"/>
        <v>6255.9</v>
      </c>
    </row>
    <row r="2815" spans="1:10" s="102" customFormat="1" ht="18" customHeight="1" x14ac:dyDescent="0.2">
      <c r="A2815" s="106" t="s">
        <v>43</v>
      </c>
      <c r="B2815" s="106" t="s">
        <v>17</v>
      </c>
      <c r="C2815" s="107">
        <v>12510</v>
      </c>
      <c r="D2815" s="107">
        <v>42243</v>
      </c>
      <c r="E2815" s="107">
        <v>42256</v>
      </c>
      <c r="F2815" s="108">
        <v>42278</v>
      </c>
      <c r="G2815" s="109">
        <v>9500</v>
      </c>
      <c r="H2815" s="109">
        <v>9.24</v>
      </c>
      <c r="I2815" s="109">
        <v>0</v>
      </c>
      <c r="J2815" s="109">
        <f t="shared" si="43"/>
        <v>9509.24</v>
      </c>
    </row>
    <row r="2816" spans="1:10" s="102" customFormat="1" ht="18" customHeight="1" x14ac:dyDescent="0.2">
      <c r="A2816" s="106" t="s">
        <v>43</v>
      </c>
      <c r="B2816" s="106" t="s">
        <v>13</v>
      </c>
      <c r="C2816" s="107">
        <v>15911</v>
      </c>
      <c r="D2816" s="107">
        <v>43259</v>
      </c>
      <c r="E2816" s="107">
        <v>43270</v>
      </c>
      <c r="F2816" s="108">
        <v>43300</v>
      </c>
      <c r="G2816" s="109">
        <v>11000</v>
      </c>
      <c r="H2816" s="109">
        <v>12.36</v>
      </c>
      <c r="I2816" s="109">
        <v>0</v>
      </c>
      <c r="J2816" s="109">
        <f t="shared" si="43"/>
        <v>11012.36</v>
      </c>
    </row>
    <row r="2817" spans="1:10" s="102" customFormat="1" ht="18" customHeight="1" x14ac:dyDescent="0.2">
      <c r="A2817" s="106" t="s">
        <v>43</v>
      </c>
      <c r="B2817" s="106" t="s">
        <v>13</v>
      </c>
      <c r="C2817" s="107">
        <v>14673</v>
      </c>
      <c r="D2817" s="107">
        <v>43333</v>
      </c>
      <c r="E2817" s="107">
        <v>43339</v>
      </c>
      <c r="F2817" s="108">
        <v>43353</v>
      </c>
      <c r="G2817" s="109">
        <v>8000</v>
      </c>
      <c r="H2817" s="109">
        <v>4.38</v>
      </c>
      <c r="I2817" s="109">
        <v>0</v>
      </c>
      <c r="J2817" s="109">
        <f t="shared" si="43"/>
        <v>8004.38</v>
      </c>
    </row>
    <row r="2818" spans="1:10" s="102" customFormat="1" ht="18" customHeight="1" x14ac:dyDescent="0.2">
      <c r="A2818" s="106" t="s">
        <v>43</v>
      </c>
      <c r="B2818" s="106" t="s">
        <v>17</v>
      </c>
      <c r="C2818" s="107">
        <v>11573</v>
      </c>
      <c r="D2818" s="107">
        <v>42795</v>
      </c>
      <c r="E2818" s="107">
        <v>42801</v>
      </c>
      <c r="F2818" s="108">
        <v>42822</v>
      </c>
      <c r="G2818" s="109">
        <v>10250</v>
      </c>
      <c r="H2818" s="109">
        <v>7.59</v>
      </c>
      <c r="I2818" s="109">
        <v>0</v>
      </c>
      <c r="J2818" s="109">
        <f t="shared" si="43"/>
        <v>10257.59</v>
      </c>
    </row>
    <row r="2819" spans="1:10" s="102" customFormat="1" ht="18" customHeight="1" x14ac:dyDescent="0.2">
      <c r="A2819" s="106" t="s">
        <v>43</v>
      </c>
      <c r="B2819" s="106" t="s">
        <v>17</v>
      </c>
      <c r="C2819" s="107">
        <v>15005</v>
      </c>
      <c r="D2819" s="107">
        <v>43133</v>
      </c>
      <c r="E2819" s="107">
        <v>43138</v>
      </c>
      <c r="F2819" s="108">
        <v>43147</v>
      </c>
      <c r="G2819" s="109">
        <v>6750</v>
      </c>
      <c r="H2819" s="109">
        <v>2.59</v>
      </c>
      <c r="I2819" s="109">
        <v>0</v>
      </c>
      <c r="J2819" s="109">
        <f t="shared" si="43"/>
        <v>6752.59</v>
      </c>
    </row>
    <row r="2820" spans="1:10" s="102" customFormat="1" ht="18" customHeight="1" x14ac:dyDescent="0.2">
      <c r="A2820" s="106" t="s">
        <v>43</v>
      </c>
      <c r="B2820" s="106" t="s">
        <v>17</v>
      </c>
      <c r="C2820" s="107">
        <v>7259</v>
      </c>
      <c r="D2820" s="107">
        <v>43074</v>
      </c>
      <c r="E2820" s="107">
        <v>43082</v>
      </c>
      <c r="F2820" s="108">
        <v>43102</v>
      </c>
      <c r="G2820" s="109">
        <v>5500</v>
      </c>
      <c r="H2820" s="109">
        <v>4.2300000000000004</v>
      </c>
      <c r="I2820" s="109">
        <v>0</v>
      </c>
      <c r="J2820" s="109">
        <f t="shared" si="43"/>
        <v>5504.23</v>
      </c>
    </row>
    <row r="2821" spans="1:10" s="102" customFormat="1" ht="18" customHeight="1" x14ac:dyDescent="0.2">
      <c r="A2821" s="106" t="s">
        <v>43</v>
      </c>
      <c r="B2821" s="106" t="s">
        <v>13</v>
      </c>
      <c r="C2821" s="107">
        <v>10858</v>
      </c>
      <c r="D2821" s="107">
        <v>42646</v>
      </c>
      <c r="E2821" s="107">
        <v>42650</v>
      </c>
      <c r="F2821" s="108">
        <v>42661</v>
      </c>
      <c r="G2821" s="109">
        <v>23750</v>
      </c>
      <c r="H2821" s="109">
        <v>9.76</v>
      </c>
      <c r="I2821" s="109">
        <v>0</v>
      </c>
      <c r="J2821" s="109">
        <f t="shared" si="43"/>
        <v>23759.759999999998</v>
      </c>
    </row>
    <row r="2822" spans="1:10" s="102" customFormat="1" ht="18" customHeight="1" x14ac:dyDescent="0.2">
      <c r="A2822" s="106" t="s">
        <v>43</v>
      </c>
      <c r="B2822" s="106" t="s">
        <v>13</v>
      </c>
      <c r="C2822" s="107">
        <v>16656</v>
      </c>
      <c r="D2822" s="107">
        <v>41672</v>
      </c>
      <c r="E2822" s="107">
        <v>41694</v>
      </c>
      <c r="F2822" s="108">
        <v>41702</v>
      </c>
      <c r="G2822" s="109">
        <v>9000</v>
      </c>
      <c r="H2822" s="109">
        <v>7.5</v>
      </c>
      <c r="I2822" s="109">
        <v>0</v>
      </c>
      <c r="J2822" s="109">
        <f t="shared" ref="J2822:J2885" si="44">+G2822+H2822+I2822</f>
        <v>9007.5</v>
      </c>
    </row>
    <row r="2823" spans="1:10" s="102" customFormat="1" ht="18" customHeight="1" x14ac:dyDescent="0.2">
      <c r="A2823" s="106" t="s">
        <v>31</v>
      </c>
      <c r="B2823" s="106" t="s">
        <v>17</v>
      </c>
      <c r="C2823" s="107">
        <v>19716</v>
      </c>
      <c r="D2823" s="107">
        <v>43192</v>
      </c>
      <c r="E2823" s="107">
        <v>43201</v>
      </c>
      <c r="F2823" s="108">
        <v>43216</v>
      </c>
      <c r="G2823" s="109">
        <v>40000</v>
      </c>
      <c r="H2823" s="109">
        <v>26.3</v>
      </c>
      <c r="I2823" s="109">
        <v>0</v>
      </c>
      <c r="J2823" s="109">
        <f t="shared" si="44"/>
        <v>40026.300000000003</v>
      </c>
    </row>
    <row r="2824" spans="1:10" s="102" customFormat="1" ht="18" customHeight="1" x14ac:dyDescent="0.2">
      <c r="A2824" s="106" t="s">
        <v>34</v>
      </c>
      <c r="B2824" s="106" t="s">
        <v>17</v>
      </c>
      <c r="C2824" s="107">
        <v>19716</v>
      </c>
      <c r="D2824" s="107">
        <v>43192</v>
      </c>
      <c r="E2824" s="107">
        <v>43201</v>
      </c>
      <c r="F2824" s="108">
        <v>43216</v>
      </c>
      <c r="G2824" s="109">
        <v>80000</v>
      </c>
      <c r="H2824" s="109">
        <v>52.6</v>
      </c>
      <c r="I2824" s="109">
        <v>0</v>
      </c>
      <c r="J2824" s="109">
        <f t="shared" si="44"/>
        <v>80052.600000000006</v>
      </c>
    </row>
    <row r="2825" spans="1:10" s="102" customFormat="1" ht="18" customHeight="1" x14ac:dyDescent="0.2">
      <c r="A2825" s="106" t="s">
        <v>43</v>
      </c>
      <c r="B2825" s="106" t="s">
        <v>17</v>
      </c>
      <c r="C2825" s="107">
        <v>15863</v>
      </c>
      <c r="D2825" s="107">
        <v>42910</v>
      </c>
      <c r="E2825" s="107">
        <v>42934</v>
      </c>
      <c r="F2825" s="108">
        <v>42951</v>
      </c>
      <c r="G2825" s="109">
        <v>8000</v>
      </c>
      <c r="H2825" s="109">
        <v>8.99</v>
      </c>
      <c r="I2825" s="109">
        <v>0</v>
      </c>
      <c r="J2825" s="109">
        <f t="shared" si="44"/>
        <v>8008.99</v>
      </c>
    </row>
    <row r="2826" spans="1:10" s="102" customFormat="1" ht="18" customHeight="1" x14ac:dyDescent="0.2">
      <c r="A2826" s="106" t="s">
        <v>43</v>
      </c>
      <c r="B2826" s="106" t="s">
        <v>13</v>
      </c>
      <c r="C2826" s="107">
        <v>7843</v>
      </c>
      <c r="D2826" s="107">
        <v>42390</v>
      </c>
      <c r="E2826" s="107">
        <v>42405</v>
      </c>
      <c r="F2826" s="108">
        <v>42422</v>
      </c>
      <c r="G2826" s="109">
        <v>7250</v>
      </c>
      <c r="H2826" s="109">
        <v>6.44</v>
      </c>
      <c r="I2826" s="109">
        <v>0</v>
      </c>
      <c r="J2826" s="109">
        <f t="shared" si="44"/>
        <v>7256.44</v>
      </c>
    </row>
    <row r="2827" spans="1:10" s="102" customFormat="1" ht="18" customHeight="1" x14ac:dyDescent="0.2">
      <c r="A2827" s="106" t="s">
        <v>43</v>
      </c>
      <c r="B2827" s="106" t="s">
        <v>13</v>
      </c>
      <c r="C2827" s="107">
        <v>14897</v>
      </c>
      <c r="D2827" s="107">
        <v>42188</v>
      </c>
      <c r="E2827" s="107">
        <v>42194</v>
      </c>
      <c r="F2827" s="108">
        <v>42228</v>
      </c>
      <c r="G2827" s="109">
        <v>8750</v>
      </c>
      <c r="H2827" s="109">
        <v>9.6999999999999993</v>
      </c>
      <c r="I2827" s="109">
        <v>0</v>
      </c>
      <c r="J2827" s="109">
        <f t="shared" si="44"/>
        <v>8759.7000000000007</v>
      </c>
    </row>
    <row r="2828" spans="1:10" s="102" customFormat="1" ht="18" customHeight="1" x14ac:dyDescent="0.2">
      <c r="A2828" s="106" t="s">
        <v>43</v>
      </c>
      <c r="B2828" s="106" t="s">
        <v>17</v>
      </c>
      <c r="C2828" s="107">
        <v>11228</v>
      </c>
      <c r="D2828" s="107">
        <v>42189</v>
      </c>
      <c r="E2828" s="107">
        <v>42223</v>
      </c>
      <c r="F2828" s="108">
        <v>42248</v>
      </c>
      <c r="G2828" s="109">
        <v>9750</v>
      </c>
      <c r="H2828" s="109">
        <v>15.98</v>
      </c>
      <c r="I2828" s="109">
        <v>0</v>
      </c>
      <c r="J2828" s="109">
        <f t="shared" si="44"/>
        <v>9765.98</v>
      </c>
    </row>
    <row r="2829" spans="1:10" s="102" customFormat="1" ht="18" customHeight="1" x14ac:dyDescent="0.2">
      <c r="A2829" s="106" t="s">
        <v>43</v>
      </c>
      <c r="B2829" s="106" t="s">
        <v>13</v>
      </c>
      <c r="C2829" s="107">
        <v>8527</v>
      </c>
      <c r="D2829" s="107">
        <v>42260</v>
      </c>
      <c r="E2829" s="107">
        <v>42268</v>
      </c>
      <c r="F2829" s="108">
        <v>42307</v>
      </c>
      <c r="G2829" s="109">
        <v>9000</v>
      </c>
      <c r="H2829" s="109">
        <v>11.75</v>
      </c>
      <c r="I2829" s="109">
        <v>0</v>
      </c>
      <c r="J2829" s="109">
        <f t="shared" si="44"/>
        <v>9011.75</v>
      </c>
    </row>
    <row r="2830" spans="1:10" s="102" customFormat="1" ht="18" customHeight="1" x14ac:dyDescent="0.2">
      <c r="A2830" s="106" t="s">
        <v>43</v>
      </c>
      <c r="B2830" s="106" t="s">
        <v>13</v>
      </c>
      <c r="C2830" s="107">
        <v>15258</v>
      </c>
      <c r="D2830" s="107">
        <v>42846</v>
      </c>
      <c r="E2830" s="107">
        <v>42852</v>
      </c>
      <c r="F2830" s="108">
        <v>42872</v>
      </c>
      <c r="G2830" s="109">
        <v>4500</v>
      </c>
      <c r="H2830" s="109">
        <v>2.6500000000000004</v>
      </c>
      <c r="I2830" s="109">
        <v>0</v>
      </c>
      <c r="J2830" s="109">
        <f t="shared" si="44"/>
        <v>4502.6499999999996</v>
      </c>
    </row>
    <row r="2831" spans="1:10" s="102" customFormat="1" ht="18" customHeight="1" x14ac:dyDescent="0.2">
      <c r="A2831" s="106" t="s">
        <v>31</v>
      </c>
      <c r="B2831" s="106" t="s">
        <v>17</v>
      </c>
      <c r="C2831" s="107">
        <v>19791</v>
      </c>
      <c r="D2831" s="107">
        <v>42039</v>
      </c>
      <c r="E2831" s="107">
        <v>42045</v>
      </c>
      <c r="F2831" s="108">
        <v>42062</v>
      </c>
      <c r="G2831" s="109">
        <v>20000</v>
      </c>
      <c r="H2831" s="109">
        <v>12.78</v>
      </c>
      <c r="I2831" s="109">
        <v>0</v>
      </c>
      <c r="J2831" s="109">
        <f t="shared" si="44"/>
        <v>20012.78</v>
      </c>
    </row>
    <row r="2832" spans="1:10" s="102" customFormat="1" ht="18" customHeight="1" x14ac:dyDescent="0.2">
      <c r="A2832" s="106" t="s">
        <v>34</v>
      </c>
      <c r="B2832" s="106" t="s">
        <v>17</v>
      </c>
      <c r="C2832" s="107">
        <v>19791</v>
      </c>
      <c r="D2832" s="107">
        <v>42039</v>
      </c>
      <c r="E2832" s="107">
        <v>42045</v>
      </c>
      <c r="F2832" s="108">
        <v>42062</v>
      </c>
      <c r="G2832" s="109">
        <v>40000</v>
      </c>
      <c r="H2832" s="109">
        <v>25.56</v>
      </c>
      <c r="I2832" s="109">
        <v>0</v>
      </c>
      <c r="J2832" s="109">
        <f t="shared" si="44"/>
        <v>40025.56</v>
      </c>
    </row>
    <row r="2833" spans="1:10" s="102" customFormat="1" ht="18" customHeight="1" x14ac:dyDescent="0.2">
      <c r="A2833" s="106" t="s">
        <v>43</v>
      </c>
      <c r="B2833" s="106" t="s">
        <v>17</v>
      </c>
      <c r="C2833" s="107">
        <v>16942</v>
      </c>
      <c r="D2833" s="107">
        <v>42772</v>
      </c>
      <c r="E2833" s="107">
        <v>42782</v>
      </c>
      <c r="F2833" s="108">
        <v>42808</v>
      </c>
      <c r="G2833" s="109">
        <v>16500</v>
      </c>
      <c r="H2833" s="109">
        <v>16.28</v>
      </c>
      <c r="I2833" s="109">
        <v>0</v>
      </c>
      <c r="J2833" s="109">
        <f t="shared" si="44"/>
        <v>16516.28</v>
      </c>
    </row>
    <row r="2834" spans="1:10" s="102" customFormat="1" ht="18" customHeight="1" x14ac:dyDescent="0.2">
      <c r="A2834" s="106" t="s">
        <v>43</v>
      </c>
      <c r="B2834" s="106" t="s">
        <v>17</v>
      </c>
      <c r="C2834" s="107">
        <v>18083</v>
      </c>
      <c r="D2834" s="107">
        <v>43242</v>
      </c>
      <c r="E2834" s="107">
        <v>43250</v>
      </c>
      <c r="F2834" s="108">
        <v>43305</v>
      </c>
      <c r="G2834" s="109">
        <v>12500</v>
      </c>
      <c r="H2834" s="109">
        <v>20.549999999999997</v>
      </c>
      <c r="I2834" s="109">
        <v>0</v>
      </c>
      <c r="J2834" s="109">
        <f t="shared" si="44"/>
        <v>12520.55</v>
      </c>
    </row>
    <row r="2835" spans="1:10" s="102" customFormat="1" ht="18" customHeight="1" x14ac:dyDescent="0.2">
      <c r="A2835" s="106" t="s">
        <v>43</v>
      </c>
      <c r="B2835" s="106" t="s">
        <v>13</v>
      </c>
      <c r="C2835" s="107">
        <v>10026</v>
      </c>
      <c r="D2835" s="107">
        <v>42614</v>
      </c>
      <c r="E2835" s="107">
        <v>42621</v>
      </c>
      <c r="F2835" s="108">
        <v>42642</v>
      </c>
      <c r="G2835" s="109">
        <v>13250</v>
      </c>
      <c r="H2835" s="109">
        <v>10.16</v>
      </c>
      <c r="I2835" s="109">
        <v>0</v>
      </c>
      <c r="J2835" s="109">
        <f t="shared" si="44"/>
        <v>13260.16</v>
      </c>
    </row>
    <row r="2836" spans="1:10" s="102" customFormat="1" ht="18" customHeight="1" x14ac:dyDescent="0.2">
      <c r="A2836" s="106" t="s">
        <v>43</v>
      </c>
      <c r="B2836" s="106" t="s">
        <v>17</v>
      </c>
      <c r="C2836" s="107">
        <v>16056</v>
      </c>
      <c r="D2836" s="107">
        <v>41689</v>
      </c>
      <c r="E2836" s="107">
        <v>41696</v>
      </c>
      <c r="F2836" s="108">
        <v>41717</v>
      </c>
      <c r="G2836" s="109">
        <v>9250</v>
      </c>
      <c r="H2836" s="109">
        <v>7.19</v>
      </c>
      <c r="I2836" s="109">
        <v>0</v>
      </c>
      <c r="J2836" s="109">
        <f t="shared" si="44"/>
        <v>9257.19</v>
      </c>
    </row>
    <row r="2837" spans="1:10" s="102" customFormat="1" ht="18" customHeight="1" x14ac:dyDescent="0.2">
      <c r="A2837" s="106" t="s">
        <v>43</v>
      </c>
      <c r="B2837" s="106" t="s">
        <v>13</v>
      </c>
      <c r="C2837" s="107">
        <v>8310</v>
      </c>
      <c r="D2837" s="107">
        <v>42740</v>
      </c>
      <c r="E2837" s="107">
        <v>42746</v>
      </c>
      <c r="F2837" s="108">
        <v>42772</v>
      </c>
      <c r="G2837" s="109">
        <v>4250</v>
      </c>
      <c r="H2837" s="109">
        <v>3.72</v>
      </c>
      <c r="I2837" s="109">
        <v>0</v>
      </c>
      <c r="J2837" s="109">
        <f t="shared" si="44"/>
        <v>4253.72</v>
      </c>
    </row>
    <row r="2838" spans="1:10" s="102" customFormat="1" ht="18" customHeight="1" x14ac:dyDescent="0.2">
      <c r="A2838" s="106" t="s">
        <v>43</v>
      </c>
      <c r="B2838" s="106" t="s">
        <v>13</v>
      </c>
      <c r="C2838" s="107">
        <v>7345</v>
      </c>
      <c r="D2838" s="107">
        <v>42356</v>
      </c>
      <c r="E2838" s="107">
        <v>42367</v>
      </c>
      <c r="F2838" s="108">
        <v>42376</v>
      </c>
      <c r="G2838" s="109">
        <v>7250</v>
      </c>
      <c r="H2838" s="109">
        <v>4.03</v>
      </c>
      <c r="I2838" s="109">
        <v>0</v>
      </c>
      <c r="J2838" s="109">
        <f t="shared" si="44"/>
        <v>7254.03</v>
      </c>
    </row>
    <row r="2839" spans="1:10" s="102" customFormat="1" ht="18" customHeight="1" x14ac:dyDescent="0.2">
      <c r="A2839" s="106" t="s">
        <v>43</v>
      </c>
      <c r="B2839" s="106" t="s">
        <v>17</v>
      </c>
      <c r="C2839" s="107">
        <v>10397</v>
      </c>
      <c r="D2839" s="107">
        <v>42944</v>
      </c>
      <c r="E2839" s="107">
        <v>42949</v>
      </c>
      <c r="F2839" s="108">
        <v>42971</v>
      </c>
      <c r="G2839" s="109">
        <v>4000</v>
      </c>
      <c r="H2839" s="109">
        <v>2.97</v>
      </c>
      <c r="I2839" s="109">
        <v>0</v>
      </c>
      <c r="J2839" s="109">
        <f t="shared" si="44"/>
        <v>4002.97</v>
      </c>
    </row>
    <row r="2840" spans="1:10" s="102" customFormat="1" ht="18" customHeight="1" x14ac:dyDescent="0.2">
      <c r="A2840" s="106" t="s">
        <v>43</v>
      </c>
      <c r="B2840" s="106" t="s">
        <v>17</v>
      </c>
      <c r="C2840" s="107">
        <v>12826</v>
      </c>
      <c r="D2840" s="107">
        <v>41714</v>
      </c>
      <c r="E2840" s="107">
        <v>41717</v>
      </c>
      <c r="F2840" s="108">
        <v>41736</v>
      </c>
      <c r="G2840" s="109">
        <v>9250</v>
      </c>
      <c r="H2840" s="109">
        <v>5.64</v>
      </c>
      <c r="I2840" s="109">
        <v>0</v>
      </c>
      <c r="J2840" s="109">
        <f t="shared" si="44"/>
        <v>9255.64</v>
      </c>
    </row>
    <row r="2841" spans="1:10" s="102" customFormat="1" ht="18" customHeight="1" x14ac:dyDescent="0.2">
      <c r="A2841" s="106" t="s">
        <v>43</v>
      </c>
      <c r="B2841" s="106" t="s">
        <v>17</v>
      </c>
      <c r="C2841" s="107">
        <v>10162</v>
      </c>
      <c r="D2841" s="107">
        <v>43311</v>
      </c>
      <c r="E2841" s="107">
        <v>43341</v>
      </c>
      <c r="F2841" s="108">
        <v>43360</v>
      </c>
      <c r="G2841" s="109">
        <v>4250</v>
      </c>
      <c r="H2841" s="109">
        <v>5.41</v>
      </c>
      <c r="I2841" s="109">
        <v>0</v>
      </c>
      <c r="J2841" s="109">
        <f t="shared" si="44"/>
        <v>4255.41</v>
      </c>
    </row>
    <row r="2842" spans="1:10" s="102" customFormat="1" ht="18" customHeight="1" x14ac:dyDescent="0.2">
      <c r="A2842" s="106" t="s">
        <v>31</v>
      </c>
      <c r="B2842" s="106" t="s">
        <v>13</v>
      </c>
      <c r="C2842" s="107">
        <v>23225</v>
      </c>
      <c r="D2842" s="107">
        <v>41787</v>
      </c>
      <c r="E2842" s="107">
        <v>41806</v>
      </c>
      <c r="F2842" s="108">
        <v>41828</v>
      </c>
      <c r="G2842" s="109">
        <v>77000</v>
      </c>
      <c r="H2842" s="109">
        <v>87.69</v>
      </c>
      <c r="I2842" s="109">
        <v>0</v>
      </c>
      <c r="J2842" s="109">
        <f t="shared" si="44"/>
        <v>77087.69</v>
      </c>
    </row>
    <row r="2843" spans="1:10" s="102" customFormat="1" ht="18" customHeight="1" x14ac:dyDescent="0.2">
      <c r="A2843" s="106" t="s">
        <v>37</v>
      </c>
      <c r="B2843" s="106" t="s">
        <v>13</v>
      </c>
      <c r="C2843" s="107">
        <v>17511</v>
      </c>
      <c r="D2843" s="107">
        <v>42624</v>
      </c>
      <c r="E2843" s="107">
        <v>42639</v>
      </c>
      <c r="F2843" s="108">
        <v>42639</v>
      </c>
      <c r="G2843" s="109">
        <v>20000</v>
      </c>
      <c r="H2843" s="109">
        <v>8.2200000000000006</v>
      </c>
      <c r="I2843" s="109">
        <v>0</v>
      </c>
      <c r="J2843" s="109">
        <f t="shared" si="44"/>
        <v>20008.22</v>
      </c>
    </row>
    <row r="2844" spans="1:10" s="102" customFormat="1" ht="18" customHeight="1" x14ac:dyDescent="0.2">
      <c r="A2844" s="106" t="s">
        <v>43</v>
      </c>
      <c r="B2844" s="106" t="s">
        <v>13</v>
      </c>
      <c r="C2844" s="107">
        <v>12215</v>
      </c>
      <c r="D2844" s="107">
        <v>43413</v>
      </c>
      <c r="E2844" s="107">
        <v>43431</v>
      </c>
      <c r="F2844" s="108">
        <v>43441</v>
      </c>
      <c r="G2844" s="109">
        <v>9000</v>
      </c>
      <c r="H2844" s="109">
        <v>6.9</v>
      </c>
      <c r="I2844" s="109">
        <v>0</v>
      </c>
      <c r="J2844" s="109">
        <f t="shared" si="44"/>
        <v>9006.9</v>
      </c>
    </row>
    <row r="2845" spans="1:10" s="102" customFormat="1" ht="18" customHeight="1" x14ac:dyDescent="0.2">
      <c r="A2845" s="106" t="s">
        <v>43</v>
      </c>
      <c r="B2845" s="106" t="s">
        <v>17</v>
      </c>
      <c r="C2845" s="107">
        <v>17207</v>
      </c>
      <c r="D2845" s="107">
        <v>42847</v>
      </c>
      <c r="E2845" s="107">
        <v>42852</v>
      </c>
      <c r="F2845" s="108">
        <v>42895</v>
      </c>
      <c r="G2845" s="109">
        <v>11000</v>
      </c>
      <c r="H2845" s="109">
        <v>14.47</v>
      </c>
      <c r="I2845" s="109">
        <v>0</v>
      </c>
      <c r="J2845" s="109">
        <f t="shared" si="44"/>
        <v>11014.47</v>
      </c>
    </row>
    <row r="2846" spans="1:10" s="102" customFormat="1" ht="18" customHeight="1" x14ac:dyDescent="0.2">
      <c r="A2846" s="106" t="s">
        <v>43</v>
      </c>
      <c r="B2846" s="106" t="s">
        <v>13</v>
      </c>
      <c r="C2846" s="107">
        <v>11020</v>
      </c>
      <c r="D2846" s="107">
        <v>42336</v>
      </c>
      <c r="E2846" s="107">
        <v>42339</v>
      </c>
      <c r="F2846" s="108">
        <v>42373</v>
      </c>
      <c r="G2846" s="109">
        <v>12250</v>
      </c>
      <c r="H2846" s="109">
        <v>12.6</v>
      </c>
      <c r="I2846" s="109">
        <v>0</v>
      </c>
      <c r="J2846" s="109">
        <f t="shared" si="44"/>
        <v>12262.6</v>
      </c>
    </row>
    <row r="2847" spans="1:10" s="102" customFormat="1" ht="18" customHeight="1" x14ac:dyDescent="0.2">
      <c r="A2847" s="106" t="s">
        <v>43</v>
      </c>
      <c r="B2847" s="106" t="s">
        <v>17</v>
      </c>
      <c r="C2847" s="107">
        <v>11267</v>
      </c>
      <c r="D2847" s="107">
        <v>43153</v>
      </c>
      <c r="E2847" s="107">
        <v>43165</v>
      </c>
      <c r="F2847" s="108">
        <v>43402</v>
      </c>
      <c r="G2847" s="109">
        <v>3750</v>
      </c>
      <c r="H2847" s="109">
        <v>11.51</v>
      </c>
      <c r="I2847" s="109">
        <v>0</v>
      </c>
      <c r="J2847" s="109">
        <f t="shared" si="44"/>
        <v>3761.51</v>
      </c>
    </row>
    <row r="2848" spans="1:10" s="102" customFormat="1" ht="18" customHeight="1" x14ac:dyDescent="0.2">
      <c r="A2848" s="106" t="s">
        <v>43</v>
      </c>
      <c r="B2848" s="106" t="s">
        <v>17</v>
      </c>
      <c r="C2848" s="107">
        <v>7478</v>
      </c>
      <c r="D2848" s="107">
        <v>43025</v>
      </c>
      <c r="E2848" s="107">
        <v>43046</v>
      </c>
      <c r="F2848" s="108">
        <v>43160</v>
      </c>
      <c r="G2848" s="109">
        <v>2750</v>
      </c>
      <c r="H2848" s="109">
        <v>10.17</v>
      </c>
      <c r="I2848" s="109">
        <v>0</v>
      </c>
      <c r="J2848" s="109">
        <f t="shared" si="44"/>
        <v>2760.17</v>
      </c>
    </row>
    <row r="2849" spans="1:10" s="102" customFormat="1" ht="18" customHeight="1" x14ac:dyDescent="0.2">
      <c r="A2849" s="106" t="s">
        <v>43</v>
      </c>
      <c r="B2849" s="106" t="s">
        <v>17</v>
      </c>
      <c r="C2849" s="107">
        <v>15916</v>
      </c>
      <c r="D2849" s="107">
        <v>43195</v>
      </c>
      <c r="E2849" s="107">
        <v>43200</v>
      </c>
      <c r="F2849" s="108">
        <v>43227</v>
      </c>
      <c r="G2849" s="109">
        <v>6750</v>
      </c>
      <c r="H2849" s="109">
        <v>4.8100000000000005</v>
      </c>
      <c r="I2849" s="109">
        <v>0</v>
      </c>
      <c r="J2849" s="109">
        <f t="shared" si="44"/>
        <v>6754.81</v>
      </c>
    </row>
    <row r="2850" spans="1:10" s="102" customFormat="1" ht="18" customHeight="1" x14ac:dyDescent="0.2">
      <c r="A2850" s="106" t="s">
        <v>43</v>
      </c>
      <c r="B2850" s="106" t="s">
        <v>13</v>
      </c>
      <c r="C2850" s="107">
        <v>5124</v>
      </c>
      <c r="D2850" s="107">
        <v>43126</v>
      </c>
      <c r="E2850" s="107">
        <v>43136</v>
      </c>
      <c r="F2850" s="108">
        <v>43144</v>
      </c>
      <c r="G2850" s="109">
        <v>2500</v>
      </c>
      <c r="H2850" s="109">
        <v>1.23</v>
      </c>
      <c r="I2850" s="109">
        <v>0</v>
      </c>
      <c r="J2850" s="109">
        <f t="shared" si="44"/>
        <v>2501.23</v>
      </c>
    </row>
    <row r="2851" spans="1:10" s="102" customFormat="1" ht="18" customHeight="1" x14ac:dyDescent="0.2">
      <c r="A2851" s="106" t="s">
        <v>43</v>
      </c>
      <c r="B2851" s="106" t="s">
        <v>17</v>
      </c>
      <c r="C2851" s="107">
        <v>10853</v>
      </c>
      <c r="D2851" s="107">
        <v>42893</v>
      </c>
      <c r="E2851" s="107">
        <v>42898</v>
      </c>
      <c r="F2851" s="108">
        <v>42930</v>
      </c>
      <c r="G2851" s="109">
        <v>4000</v>
      </c>
      <c r="H2851" s="109">
        <v>4.08</v>
      </c>
      <c r="I2851" s="109">
        <v>0</v>
      </c>
      <c r="J2851" s="109">
        <f t="shared" si="44"/>
        <v>4004.08</v>
      </c>
    </row>
    <row r="2852" spans="1:10" s="102" customFormat="1" ht="18" customHeight="1" x14ac:dyDescent="0.2">
      <c r="A2852" s="106" t="s">
        <v>43</v>
      </c>
      <c r="B2852" s="106" t="s">
        <v>13</v>
      </c>
      <c r="C2852" s="107">
        <v>8320</v>
      </c>
      <c r="D2852" s="107">
        <v>42020</v>
      </c>
      <c r="E2852" s="107">
        <v>42032</v>
      </c>
      <c r="F2852" s="108">
        <v>42053</v>
      </c>
      <c r="G2852" s="109">
        <v>2250</v>
      </c>
      <c r="H2852" s="109">
        <v>2.06</v>
      </c>
      <c r="I2852" s="109">
        <v>0</v>
      </c>
      <c r="J2852" s="109">
        <f t="shared" si="44"/>
        <v>2252.06</v>
      </c>
    </row>
    <row r="2853" spans="1:10" s="102" customFormat="1" ht="18" customHeight="1" x14ac:dyDescent="0.2">
      <c r="A2853" s="106" t="s">
        <v>43</v>
      </c>
      <c r="B2853" s="106" t="s">
        <v>17</v>
      </c>
      <c r="C2853" s="107">
        <v>13585</v>
      </c>
      <c r="D2853" s="107">
        <v>42199</v>
      </c>
      <c r="E2853" s="107">
        <v>42521</v>
      </c>
      <c r="F2853" s="108">
        <v>42633</v>
      </c>
      <c r="G2853" s="109">
        <v>4750</v>
      </c>
      <c r="H2853" s="109">
        <v>55.83</v>
      </c>
      <c r="I2853" s="109">
        <v>0</v>
      </c>
      <c r="J2853" s="109">
        <f t="shared" si="44"/>
        <v>4805.83</v>
      </c>
    </row>
    <row r="2854" spans="1:10" s="102" customFormat="1" ht="18" customHeight="1" x14ac:dyDescent="0.2">
      <c r="A2854" s="106" t="s">
        <v>43</v>
      </c>
      <c r="B2854" s="106" t="s">
        <v>17</v>
      </c>
      <c r="C2854" s="107">
        <v>9200</v>
      </c>
      <c r="D2854" s="107">
        <v>42803</v>
      </c>
      <c r="E2854" s="107">
        <v>42837</v>
      </c>
      <c r="F2854" s="108">
        <v>42857</v>
      </c>
      <c r="G2854" s="109">
        <v>11000</v>
      </c>
      <c r="H2854" s="109">
        <v>16.28</v>
      </c>
      <c r="I2854" s="109">
        <v>0</v>
      </c>
      <c r="J2854" s="109">
        <f t="shared" si="44"/>
        <v>11016.28</v>
      </c>
    </row>
    <row r="2855" spans="1:10" s="102" customFormat="1" ht="18" customHeight="1" x14ac:dyDescent="0.2">
      <c r="A2855" s="106" t="s">
        <v>43</v>
      </c>
      <c r="B2855" s="106" t="s">
        <v>13</v>
      </c>
      <c r="C2855" s="107">
        <v>16941</v>
      </c>
      <c r="D2855" s="107">
        <v>42865</v>
      </c>
      <c r="E2855" s="107">
        <v>42872</v>
      </c>
      <c r="F2855" s="108">
        <v>42885</v>
      </c>
      <c r="G2855" s="109">
        <v>11250</v>
      </c>
      <c r="H2855" s="109">
        <v>6.16</v>
      </c>
      <c r="I2855" s="109">
        <v>0</v>
      </c>
      <c r="J2855" s="109">
        <f t="shared" si="44"/>
        <v>11256.16</v>
      </c>
    </row>
    <row r="2856" spans="1:10" s="102" customFormat="1" ht="18" customHeight="1" x14ac:dyDescent="0.2">
      <c r="A2856" s="106" t="s">
        <v>43</v>
      </c>
      <c r="B2856" s="106" t="s">
        <v>17</v>
      </c>
      <c r="C2856" s="107">
        <v>8456</v>
      </c>
      <c r="D2856" s="107">
        <v>41663</v>
      </c>
      <c r="E2856" s="107">
        <v>41677</v>
      </c>
      <c r="F2856" s="108">
        <v>41725</v>
      </c>
      <c r="G2856" s="109">
        <v>6750</v>
      </c>
      <c r="H2856" s="109">
        <v>11.63</v>
      </c>
      <c r="I2856" s="109">
        <v>0</v>
      </c>
      <c r="J2856" s="109">
        <f t="shared" si="44"/>
        <v>6761.63</v>
      </c>
    </row>
    <row r="2857" spans="1:10" s="102" customFormat="1" ht="18" customHeight="1" x14ac:dyDescent="0.2">
      <c r="A2857" s="106" t="s">
        <v>43</v>
      </c>
      <c r="B2857" s="106" t="s">
        <v>17</v>
      </c>
      <c r="C2857" s="107">
        <v>17957</v>
      </c>
      <c r="D2857" s="107">
        <v>42889</v>
      </c>
      <c r="E2857" s="107">
        <v>42901</v>
      </c>
      <c r="F2857" s="108">
        <v>42913</v>
      </c>
      <c r="G2857" s="109">
        <v>12500</v>
      </c>
      <c r="H2857" s="109">
        <v>8.2200000000000006</v>
      </c>
      <c r="I2857" s="109">
        <v>0</v>
      </c>
      <c r="J2857" s="109">
        <f t="shared" si="44"/>
        <v>12508.22</v>
      </c>
    </row>
    <row r="2858" spans="1:10" s="102" customFormat="1" ht="18" customHeight="1" x14ac:dyDescent="0.2">
      <c r="A2858" s="106" t="s">
        <v>43</v>
      </c>
      <c r="B2858" s="106" t="s">
        <v>13</v>
      </c>
      <c r="C2858" s="107">
        <v>13443</v>
      </c>
      <c r="D2858" s="107">
        <v>42661</v>
      </c>
      <c r="E2858" s="107">
        <v>42675</v>
      </c>
      <c r="F2858" s="108">
        <v>42702</v>
      </c>
      <c r="G2858" s="109">
        <v>10250</v>
      </c>
      <c r="H2858" s="109">
        <v>11.52</v>
      </c>
      <c r="I2858" s="109">
        <v>0</v>
      </c>
      <c r="J2858" s="109">
        <f t="shared" si="44"/>
        <v>10261.52</v>
      </c>
    </row>
    <row r="2859" spans="1:10" s="102" customFormat="1" ht="18" customHeight="1" x14ac:dyDescent="0.2">
      <c r="A2859" s="106" t="s">
        <v>43</v>
      </c>
      <c r="B2859" s="106" t="s">
        <v>17</v>
      </c>
      <c r="C2859" s="107">
        <v>9678</v>
      </c>
      <c r="D2859" s="107">
        <v>43372</v>
      </c>
      <c r="E2859" s="107">
        <v>43383</v>
      </c>
      <c r="F2859" s="108">
        <v>43413</v>
      </c>
      <c r="G2859" s="109">
        <v>6250</v>
      </c>
      <c r="H2859" s="109">
        <v>5.92</v>
      </c>
      <c r="I2859" s="109">
        <v>0</v>
      </c>
      <c r="J2859" s="109">
        <f t="shared" si="44"/>
        <v>6255.92</v>
      </c>
    </row>
    <row r="2860" spans="1:10" s="102" customFormat="1" ht="18" customHeight="1" x14ac:dyDescent="0.2">
      <c r="A2860" s="106" t="s">
        <v>43</v>
      </c>
      <c r="B2860" s="106" t="s">
        <v>13</v>
      </c>
      <c r="C2860" s="107">
        <v>13197</v>
      </c>
      <c r="D2860" s="107">
        <v>42296</v>
      </c>
      <c r="E2860" s="107">
        <v>42300</v>
      </c>
      <c r="F2860" s="108">
        <v>42307</v>
      </c>
      <c r="G2860" s="109">
        <v>11250</v>
      </c>
      <c r="H2860" s="109">
        <v>3.44</v>
      </c>
      <c r="I2860" s="109">
        <v>0</v>
      </c>
      <c r="J2860" s="109">
        <f t="shared" si="44"/>
        <v>11253.44</v>
      </c>
    </row>
    <row r="2861" spans="1:10" s="102" customFormat="1" ht="18" customHeight="1" x14ac:dyDescent="0.2">
      <c r="A2861" s="106" t="s">
        <v>43</v>
      </c>
      <c r="B2861" s="106" t="s">
        <v>17</v>
      </c>
      <c r="C2861" s="107">
        <v>17787</v>
      </c>
      <c r="D2861" s="107">
        <v>43147</v>
      </c>
      <c r="E2861" s="107">
        <v>43153</v>
      </c>
      <c r="F2861" s="108">
        <v>43206</v>
      </c>
      <c r="G2861" s="109">
        <v>14000</v>
      </c>
      <c r="H2861" s="109">
        <v>14.77</v>
      </c>
      <c r="I2861" s="109">
        <v>0</v>
      </c>
      <c r="J2861" s="109">
        <f t="shared" si="44"/>
        <v>14014.77</v>
      </c>
    </row>
    <row r="2862" spans="1:10" s="102" customFormat="1" ht="18" customHeight="1" x14ac:dyDescent="0.2">
      <c r="A2862" s="106" t="s">
        <v>43</v>
      </c>
      <c r="B2862" s="106" t="s">
        <v>13</v>
      </c>
      <c r="C2862" s="107">
        <v>15988</v>
      </c>
      <c r="D2862" s="107">
        <v>43461</v>
      </c>
      <c r="E2862" s="107">
        <v>43465</v>
      </c>
      <c r="F2862" s="108">
        <v>43487</v>
      </c>
      <c r="G2862" s="109">
        <v>10000</v>
      </c>
      <c r="H2862" s="109">
        <v>7.12</v>
      </c>
      <c r="I2862" s="109">
        <v>0</v>
      </c>
      <c r="J2862" s="109">
        <f t="shared" si="44"/>
        <v>10007.120000000001</v>
      </c>
    </row>
    <row r="2863" spans="1:10" s="102" customFormat="1" ht="18" customHeight="1" x14ac:dyDescent="0.2">
      <c r="A2863" s="106" t="s">
        <v>43</v>
      </c>
      <c r="B2863" s="106" t="s">
        <v>17</v>
      </c>
      <c r="C2863" s="107">
        <v>16622</v>
      </c>
      <c r="D2863" s="107">
        <v>42129</v>
      </c>
      <c r="E2863" s="107">
        <v>42129</v>
      </c>
      <c r="F2863" s="108">
        <v>42145</v>
      </c>
      <c r="G2863" s="109">
        <v>15000</v>
      </c>
      <c r="H2863" s="109">
        <v>6.67</v>
      </c>
      <c r="I2863" s="109">
        <v>0</v>
      </c>
      <c r="J2863" s="109">
        <f t="shared" si="44"/>
        <v>15006.67</v>
      </c>
    </row>
    <row r="2864" spans="1:10" s="102" customFormat="1" ht="18" customHeight="1" x14ac:dyDescent="0.2">
      <c r="A2864" s="106" t="s">
        <v>43</v>
      </c>
      <c r="B2864" s="106" t="s">
        <v>17</v>
      </c>
      <c r="C2864" s="107">
        <v>12340</v>
      </c>
      <c r="D2864" s="107">
        <v>42683</v>
      </c>
      <c r="E2864" s="107">
        <v>42688</v>
      </c>
      <c r="F2864" s="108">
        <v>42702</v>
      </c>
      <c r="G2864" s="109">
        <v>5500</v>
      </c>
      <c r="H2864" s="109">
        <v>2.86</v>
      </c>
      <c r="I2864" s="109">
        <v>0</v>
      </c>
      <c r="J2864" s="109">
        <f t="shared" si="44"/>
        <v>5502.86</v>
      </c>
    </row>
    <row r="2865" spans="1:10" s="102" customFormat="1" ht="18" customHeight="1" x14ac:dyDescent="0.2">
      <c r="A2865" s="106" t="s">
        <v>43</v>
      </c>
      <c r="B2865" s="106" t="s">
        <v>13</v>
      </c>
      <c r="C2865" s="107">
        <v>8804</v>
      </c>
      <c r="D2865" s="107">
        <v>42982</v>
      </c>
      <c r="E2865" s="107">
        <v>42986</v>
      </c>
      <c r="F2865" s="108">
        <v>43007</v>
      </c>
      <c r="G2865" s="109">
        <v>3750</v>
      </c>
      <c r="H2865" s="109">
        <v>2.27</v>
      </c>
      <c r="I2865" s="109">
        <v>0</v>
      </c>
      <c r="J2865" s="109">
        <f t="shared" si="44"/>
        <v>3752.27</v>
      </c>
    </row>
    <row r="2866" spans="1:10" s="102" customFormat="1" ht="18" customHeight="1" x14ac:dyDescent="0.2">
      <c r="A2866" s="106" t="s">
        <v>31</v>
      </c>
      <c r="B2866" s="106" t="s">
        <v>17</v>
      </c>
      <c r="C2866" s="107">
        <v>22064</v>
      </c>
      <c r="D2866" s="107">
        <v>41906</v>
      </c>
      <c r="E2866" s="107">
        <v>41911</v>
      </c>
      <c r="F2866" s="108">
        <v>41922</v>
      </c>
      <c r="G2866" s="109">
        <v>46000</v>
      </c>
      <c r="H2866" s="109">
        <v>20.440000000000001</v>
      </c>
      <c r="I2866" s="109">
        <v>0</v>
      </c>
      <c r="J2866" s="109">
        <f t="shared" si="44"/>
        <v>46020.44</v>
      </c>
    </row>
    <row r="2867" spans="1:10" s="102" customFormat="1" ht="18" customHeight="1" x14ac:dyDescent="0.2">
      <c r="A2867" s="106" t="s">
        <v>33</v>
      </c>
      <c r="B2867" s="106" t="s">
        <v>17</v>
      </c>
      <c r="C2867" s="107">
        <v>22064</v>
      </c>
      <c r="D2867" s="107">
        <v>41906</v>
      </c>
      <c r="E2867" s="107">
        <v>41911</v>
      </c>
      <c r="F2867" s="108">
        <v>41922</v>
      </c>
      <c r="G2867" s="109">
        <v>46000</v>
      </c>
      <c r="H2867" s="109">
        <v>20.440000000000001</v>
      </c>
      <c r="I2867" s="109">
        <v>0</v>
      </c>
      <c r="J2867" s="109">
        <f t="shared" si="44"/>
        <v>46020.44</v>
      </c>
    </row>
    <row r="2868" spans="1:10" s="102" customFormat="1" ht="18" customHeight="1" x14ac:dyDescent="0.2">
      <c r="A2868" s="106" t="s">
        <v>34</v>
      </c>
      <c r="B2868" s="106" t="s">
        <v>17</v>
      </c>
      <c r="C2868" s="107">
        <v>22064</v>
      </c>
      <c r="D2868" s="107">
        <v>41906</v>
      </c>
      <c r="E2868" s="107">
        <v>41911</v>
      </c>
      <c r="F2868" s="108">
        <v>41922</v>
      </c>
      <c r="G2868" s="109">
        <v>138000</v>
      </c>
      <c r="H2868" s="109">
        <v>61.34</v>
      </c>
      <c r="I2868" s="109">
        <v>0</v>
      </c>
      <c r="J2868" s="109">
        <f t="shared" si="44"/>
        <v>138061.34</v>
      </c>
    </row>
    <row r="2869" spans="1:10" s="102" customFormat="1" ht="18" customHeight="1" x14ac:dyDescent="0.2">
      <c r="A2869" s="106" t="s">
        <v>43</v>
      </c>
      <c r="B2869" s="106" t="s">
        <v>13</v>
      </c>
      <c r="C2869" s="107">
        <v>13327</v>
      </c>
      <c r="D2869" s="107">
        <v>43126</v>
      </c>
      <c r="E2869" s="107">
        <v>43137</v>
      </c>
      <c r="F2869" s="108">
        <v>43147</v>
      </c>
      <c r="G2869" s="109">
        <v>9000</v>
      </c>
      <c r="H2869" s="109">
        <v>5.18</v>
      </c>
      <c r="I2869" s="109">
        <v>0</v>
      </c>
      <c r="J2869" s="109">
        <f t="shared" si="44"/>
        <v>9005.18</v>
      </c>
    </row>
    <row r="2870" spans="1:10" s="102" customFormat="1" ht="18" customHeight="1" x14ac:dyDescent="0.2">
      <c r="A2870" s="106" t="s">
        <v>43</v>
      </c>
      <c r="B2870" s="106" t="s">
        <v>13</v>
      </c>
      <c r="C2870" s="107">
        <v>10205</v>
      </c>
      <c r="D2870" s="107">
        <v>41700</v>
      </c>
      <c r="E2870" s="107">
        <v>41724</v>
      </c>
      <c r="F2870" s="108">
        <v>41747</v>
      </c>
      <c r="G2870" s="109">
        <v>6000</v>
      </c>
      <c r="H2870" s="109">
        <v>7.83</v>
      </c>
      <c r="I2870" s="109">
        <v>0</v>
      </c>
      <c r="J2870" s="109">
        <f t="shared" si="44"/>
        <v>6007.83</v>
      </c>
    </row>
    <row r="2871" spans="1:10" s="102" customFormat="1" ht="18" customHeight="1" x14ac:dyDescent="0.2">
      <c r="A2871" s="106" t="s">
        <v>43</v>
      </c>
      <c r="B2871" s="106" t="s">
        <v>17</v>
      </c>
      <c r="C2871" s="107">
        <v>9462</v>
      </c>
      <c r="D2871" s="107">
        <v>42468</v>
      </c>
      <c r="E2871" s="107">
        <v>42472</v>
      </c>
      <c r="F2871" s="108">
        <v>42502</v>
      </c>
      <c r="G2871" s="109">
        <v>5250</v>
      </c>
      <c r="H2871" s="109">
        <v>4.88</v>
      </c>
      <c r="I2871" s="109">
        <v>0</v>
      </c>
      <c r="J2871" s="109">
        <f t="shared" si="44"/>
        <v>5254.88</v>
      </c>
    </row>
    <row r="2872" spans="1:10" s="102" customFormat="1" ht="18" customHeight="1" x14ac:dyDescent="0.2">
      <c r="A2872" s="106" t="s">
        <v>43</v>
      </c>
      <c r="B2872" s="106" t="s">
        <v>17</v>
      </c>
      <c r="C2872" s="107">
        <v>17397</v>
      </c>
      <c r="D2872" s="107">
        <v>42826</v>
      </c>
      <c r="E2872" s="107">
        <v>42832</v>
      </c>
      <c r="F2872" s="108">
        <v>42838</v>
      </c>
      <c r="G2872" s="109">
        <v>9750</v>
      </c>
      <c r="H2872" s="109">
        <v>3.21</v>
      </c>
      <c r="I2872" s="109">
        <v>0</v>
      </c>
      <c r="J2872" s="109">
        <f t="shared" si="44"/>
        <v>9753.2099999999991</v>
      </c>
    </row>
    <row r="2873" spans="1:10" s="102" customFormat="1" ht="18" customHeight="1" x14ac:dyDescent="0.2">
      <c r="A2873" s="106" t="s">
        <v>43</v>
      </c>
      <c r="B2873" s="106" t="s">
        <v>17</v>
      </c>
      <c r="C2873" s="107">
        <v>17054</v>
      </c>
      <c r="D2873" s="107">
        <v>42742</v>
      </c>
      <c r="E2873" s="107">
        <v>42745</v>
      </c>
      <c r="F2873" s="108">
        <v>42772</v>
      </c>
      <c r="G2873" s="109">
        <v>12250</v>
      </c>
      <c r="H2873" s="109">
        <v>10.08</v>
      </c>
      <c r="I2873" s="109">
        <v>0</v>
      </c>
      <c r="J2873" s="109">
        <f t="shared" si="44"/>
        <v>12260.08</v>
      </c>
    </row>
    <row r="2874" spans="1:10" s="102" customFormat="1" ht="18" customHeight="1" x14ac:dyDescent="0.2">
      <c r="A2874" s="106" t="s">
        <v>43</v>
      </c>
      <c r="B2874" s="106" t="s">
        <v>13</v>
      </c>
      <c r="C2874" s="107">
        <v>13691</v>
      </c>
      <c r="D2874" s="107">
        <v>43427</v>
      </c>
      <c r="E2874" s="107">
        <v>43431</v>
      </c>
      <c r="F2874" s="108">
        <v>43446</v>
      </c>
      <c r="G2874" s="109">
        <v>8000</v>
      </c>
      <c r="H2874" s="109">
        <v>4.16</v>
      </c>
      <c r="I2874" s="109">
        <v>0</v>
      </c>
      <c r="J2874" s="109">
        <f t="shared" si="44"/>
        <v>8004.16</v>
      </c>
    </row>
    <row r="2875" spans="1:10" s="102" customFormat="1" ht="18" customHeight="1" x14ac:dyDescent="0.2">
      <c r="A2875" s="106" t="s">
        <v>43</v>
      </c>
      <c r="B2875" s="106" t="s">
        <v>17</v>
      </c>
      <c r="C2875" s="107">
        <v>9086</v>
      </c>
      <c r="D2875" s="107">
        <v>43183</v>
      </c>
      <c r="E2875" s="107">
        <v>43200</v>
      </c>
      <c r="F2875" s="108">
        <v>43241</v>
      </c>
      <c r="G2875" s="109">
        <v>1750</v>
      </c>
      <c r="H2875" s="109">
        <v>2.8</v>
      </c>
      <c r="I2875" s="109">
        <v>0</v>
      </c>
      <c r="J2875" s="109">
        <f t="shared" si="44"/>
        <v>1752.8</v>
      </c>
    </row>
    <row r="2876" spans="1:10" s="102" customFormat="1" ht="18" customHeight="1" x14ac:dyDescent="0.2">
      <c r="A2876" s="106" t="s">
        <v>43</v>
      </c>
      <c r="B2876" s="106" t="s">
        <v>13</v>
      </c>
      <c r="C2876" s="107">
        <v>19046</v>
      </c>
      <c r="D2876" s="107">
        <v>43250</v>
      </c>
      <c r="E2876" s="107">
        <v>43255</v>
      </c>
      <c r="F2876" s="108">
        <v>43269</v>
      </c>
      <c r="G2876" s="109">
        <v>23500</v>
      </c>
      <c r="H2876" s="109">
        <v>12.23</v>
      </c>
      <c r="I2876" s="109">
        <v>0</v>
      </c>
      <c r="J2876" s="109">
        <f t="shared" si="44"/>
        <v>23512.23</v>
      </c>
    </row>
    <row r="2877" spans="1:10" s="102" customFormat="1" ht="18" customHeight="1" x14ac:dyDescent="0.2">
      <c r="A2877" s="106" t="s">
        <v>43</v>
      </c>
      <c r="B2877" s="106" t="s">
        <v>13</v>
      </c>
      <c r="C2877" s="107">
        <v>10759</v>
      </c>
      <c r="D2877" s="107">
        <v>42007</v>
      </c>
      <c r="E2877" s="107">
        <v>42047</v>
      </c>
      <c r="F2877" s="108">
        <v>42080</v>
      </c>
      <c r="G2877" s="109">
        <v>5250</v>
      </c>
      <c r="H2877" s="109">
        <v>10.65</v>
      </c>
      <c r="I2877" s="109">
        <v>0</v>
      </c>
      <c r="J2877" s="109">
        <f t="shared" si="44"/>
        <v>5260.65</v>
      </c>
    </row>
    <row r="2878" spans="1:10" s="102" customFormat="1" ht="18" customHeight="1" x14ac:dyDescent="0.2">
      <c r="A2878" s="106" t="s">
        <v>43</v>
      </c>
      <c r="B2878" s="106" t="s">
        <v>13</v>
      </c>
      <c r="C2878" s="107">
        <v>8766</v>
      </c>
      <c r="D2878" s="107">
        <v>43425</v>
      </c>
      <c r="E2878" s="107">
        <v>43433</v>
      </c>
      <c r="F2878" s="108">
        <v>43490</v>
      </c>
      <c r="G2878" s="109">
        <v>2750</v>
      </c>
      <c r="H2878" s="109">
        <v>3.32</v>
      </c>
      <c r="I2878" s="109">
        <v>0</v>
      </c>
      <c r="J2878" s="109">
        <f t="shared" si="44"/>
        <v>2753.32</v>
      </c>
    </row>
    <row r="2879" spans="1:10" s="102" customFormat="1" ht="18" customHeight="1" x14ac:dyDescent="0.2">
      <c r="A2879" s="106" t="s">
        <v>43</v>
      </c>
      <c r="B2879" s="106" t="s">
        <v>13</v>
      </c>
      <c r="C2879" s="107">
        <v>10224</v>
      </c>
      <c r="D2879" s="107">
        <v>41641</v>
      </c>
      <c r="E2879" s="107">
        <v>41645</v>
      </c>
      <c r="F2879" s="108">
        <v>41666</v>
      </c>
      <c r="G2879" s="109">
        <v>6000</v>
      </c>
      <c r="H2879" s="109">
        <v>4.17</v>
      </c>
      <c r="I2879" s="109">
        <v>0</v>
      </c>
      <c r="J2879" s="109">
        <f t="shared" si="44"/>
        <v>6004.17</v>
      </c>
    </row>
    <row r="2880" spans="1:10" s="102" customFormat="1" ht="18" customHeight="1" x14ac:dyDescent="0.2">
      <c r="A2880" s="106" t="s">
        <v>43</v>
      </c>
      <c r="B2880" s="106" t="s">
        <v>17</v>
      </c>
      <c r="C2880" s="107">
        <v>16894</v>
      </c>
      <c r="D2880" s="107">
        <v>43335</v>
      </c>
      <c r="E2880" s="107">
        <v>43350</v>
      </c>
      <c r="F2880" s="108">
        <v>43453</v>
      </c>
      <c r="G2880" s="109">
        <v>12750</v>
      </c>
      <c r="H2880" s="109">
        <v>41.22</v>
      </c>
      <c r="I2880" s="109">
        <v>0</v>
      </c>
      <c r="J2880" s="109">
        <f t="shared" si="44"/>
        <v>12791.22</v>
      </c>
    </row>
    <row r="2881" spans="1:10" s="102" customFormat="1" ht="18" customHeight="1" x14ac:dyDescent="0.2">
      <c r="A2881" s="106" t="s">
        <v>43</v>
      </c>
      <c r="B2881" s="106" t="s">
        <v>13</v>
      </c>
      <c r="C2881" s="107">
        <v>8767</v>
      </c>
      <c r="D2881" s="107">
        <v>41699</v>
      </c>
      <c r="E2881" s="107">
        <v>41711</v>
      </c>
      <c r="F2881" s="108">
        <v>41722</v>
      </c>
      <c r="G2881" s="109">
        <v>4750</v>
      </c>
      <c r="H2881" s="109">
        <v>3.03</v>
      </c>
      <c r="I2881" s="109">
        <v>0</v>
      </c>
      <c r="J2881" s="109">
        <f t="shared" si="44"/>
        <v>4753.03</v>
      </c>
    </row>
    <row r="2882" spans="1:10" s="102" customFormat="1" ht="18" customHeight="1" x14ac:dyDescent="0.2">
      <c r="A2882" s="106" t="s">
        <v>43</v>
      </c>
      <c r="B2882" s="106" t="s">
        <v>13</v>
      </c>
      <c r="C2882" s="107">
        <v>9968</v>
      </c>
      <c r="D2882" s="107">
        <v>43044</v>
      </c>
      <c r="E2882" s="107">
        <v>43046</v>
      </c>
      <c r="F2882" s="108">
        <v>43067</v>
      </c>
      <c r="G2882" s="109">
        <v>6750</v>
      </c>
      <c r="H2882" s="109">
        <v>4.25</v>
      </c>
      <c r="I2882" s="109">
        <v>0</v>
      </c>
      <c r="J2882" s="109">
        <f t="shared" si="44"/>
        <v>6754.25</v>
      </c>
    </row>
    <row r="2883" spans="1:10" s="102" customFormat="1" ht="18" customHeight="1" x14ac:dyDescent="0.2">
      <c r="A2883" s="106" t="s">
        <v>43</v>
      </c>
      <c r="B2883" s="106" t="s">
        <v>13</v>
      </c>
      <c r="C2883" s="107">
        <v>17359</v>
      </c>
      <c r="D2883" s="107">
        <v>42785</v>
      </c>
      <c r="E2883" s="107">
        <v>42787</v>
      </c>
      <c r="F2883" s="108">
        <v>42801</v>
      </c>
      <c r="G2883" s="109">
        <v>19250</v>
      </c>
      <c r="H2883" s="109">
        <v>8.44</v>
      </c>
      <c r="I2883" s="109">
        <v>0</v>
      </c>
      <c r="J2883" s="109">
        <f t="shared" si="44"/>
        <v>19258.439999999999</v>
      </c>
    </row>
    <row r="2884" spans="1:10" s="102" customFormat="1" ht="18" customHeight="1" x14ac:dyDescent="0.2">
      <c r="A2884" s="106" t="s">
        <v>43</v>
      </c>
      <c r="B2884" s="106" t="s">
        <v>17</v>
      </c>
      <c r="C2884" s="107">
        <v>18114</v>
      </c>
      <c r="D2884" s="107">
        <v>42747</v>
      </c>
      <c r="E2884" s="107">
        <v>42774</v>
      </c>
      <c r="F2884" s="108">
        <v>42782</v>
      </c>
      <c r="G2884" s="109">
        <v>20250</v>
      </c>
      <c r="H2884" s="109">
        <v>19.420000000000002</v>
      </c>
      <c r="I2884" s="109">
        <v>0</v>
      </c>
      <c r="J2884" s="109">
        <f t="shared" si="44"/>
        <v>20269.419999999998</v>
      </c>
    </row>
    <row r="2885" spans="1:10" s="102" customFormat="1" ht="18" customHeight="1" x14ac:dyDescent="0.2">
      <c r="A2885" s="106" t="s">
        <v>43</v>
      </c>
      <c r="B2885" s="106" t="s">
        <v>13</v>
      </c>
      <c r="C2885" s="107">
        <v>18015</v>
      </c>
      <c r="D2885" s="107">
        <v>42697</v>
      </c>
      <c r="E2885" s="107">
        <v>42705</v>
      </c>
      <c r="F2885" s="108">
        <v>42718</v>
      </c>
      <c r="G2885" s="109">
        <v>8000</v>
      </c>
      <c r="H2885" s="109">
        <v>4.5999999999999996</v>
      </c>
      <c r="I2885" s="109">
        <v>0</v>
      </c>
      <c r="J2885" s="109">
        <f t="shared" si="44"/>
        <v>8004.6</v>
      </c>
    </row>
    <row r="2886" spans="1:10" s="102" customFormat="1" ht="18" customHeight="1" x14ac:dyDescent="0.2">
      <c r="A2886" s="106" t="s">
        <v>43</v>
      </c>
      <c r="B2886" s="106" t="s">
        <v>17</v>
      </c>
      <c r="C2886" s="107">
        <v>7414</v>
      </c>
      <c r="D2886" s="107">
        <v>42372</v>
      </c>
      <c r="E2886" s="107">
        <v>42382</v>
      </c>
      <c r="F2886" s="108">
        <v>42401</v>
      </c>
      <c r="G2886" s="109">
        <v>4500</v>
      </c>
      <c r="H2886" s="109">
        <v>3.63</v>
      </c>
      <c r="I2886" s="109">
        <v>0</v>
      </c>
      <c r="J2886" s="109">
        <f t="shared" ref="J2886:J2949" si="45">+G2886+H2886+I2886</f>
        <v>4503.63</v>
      </c>
    </row>
    <row r="2887" spans="1:10" s="102" customFormat="1" ht="18" customHeight="1" x14ac:dyDescent="0.2">
      <c r="A2887" s="106" t="s">
        <v>43</v>
      </c>
      <c r="B2887" s="106" t="s">
        <v>17</v>
      </c>
      <c r="C2887" s="107">
        <v>9778</v>
      </c>
      <c r="D2887" s="107">
        <v>42082</v>
      </c>
      <c r="E2887" s="107">
        <v>42103</v>
      </c>
      <c r="F2887" s="108">
        <v>42199</v>
      </c>
      <c r="G2887" s="109">
        <v>1750</v>
      </c>
      <c r="H2887" s="109">
        <v>5.7</v>
      </c>
      <c r="I2887" s="109">
        <v>0</v>
      </c>
      <c r="J2887" s="109">
        <f t="shared" si="45"/>
        <v>1755.7</v>
      </c>
    </row>
    <row r="2888" spans="1:10" s="102" customFormat="1" ht="18" customHeight="1" x14ac:dyDescent="0.2">
      <c r="A2888" s="106" t="s">
        <v>37</v>
      </c>
      <c r="B2888" s="106" t="s">
        <v>13</v>
      </c>
      <c r="C2888" s="107">
        <v>24160</v>
      </c>
      <c r="D2888" s="107">
        <v>41711</v>
      </c>
      <c r="E2888" s="107">
        <v>41744</v>
      </c>
      <c r="F2888" s="108">
        <v>41751</v>
      </c>
      <c r="G2888" s="109">
        <v>20000</v>
      </c>
      <c r="H2888" s="109">
        <v>22.22</v>
      </c>
      <c r="I2888" s="109">
        <v>0</v>
      </c>
      <c r="J2888" s="109">
        <f t="shared" si="45"/>
        <v>20022.22</v>
      </c>
    </row>
    <row r="2889" spans="1:10" s="102" customFormat="1" ht="18" customHeight="1" x14ac:dyDescent="0.2">
      <c r="A2889" s="106" t="s">
        <v>43</v>
      </c>
      <c r="B2889" s="106" t="s">
        <v>13</v>
      </c>
      <c r="C2889" s="107">
        <v>15878</v>
      </c>
      <c r="D2889" s="107">
        <v>41916</v>
      </c>
      <c r="E2889" s="107">
        <v>41920</v>
      </c>
      <c r="F2889" s="108">
        <v>41940</v>
      </c>
      <c r="G2889" s="109">
        <v>27250</v>
      </c>
      <c r="H2889" s="109">
        <v>18.170000000000002</v>
      </c>
      <c r="I2889" s="109">
        <v>0</v>
      </c>
      <c r="J2889" s="109">
        <f t="shared" si="45"/>
        <v>27268.17</v>
      </c>
    </row>
    <row r="2890" spans="1:10" s="102" customFormat="1" ht="18" customHeight="1" x14ac:dyDescent="0.2">
      <c r="A2890" s="106" t="s">
        <v>43</v>
      </c>
      <c r="B2890" s="106" t="s">
        <v>13</v>
      </c>
      <c r="C2890" s="107">
        <v>18541</v>
      </c>
      <c r="D2890" s="107">
        <v>43171</v>
      </c>
      <c r="E2890" s="107">
        <v>43175</v>
      </c>
      <c r="F2890" s="108">
        <v>43193</v>
      </c>
      <c r="G2890" s="109">
        <v>19000</v>
      </c>
      <c r="H2890" s="109">
        <v>11.45</v>
      </c>
      <c r="I2890" s="109">
        <v>0</v>
      </c>
      <c r="J2890" s="109">
        <f t="shared" si="45"/>
        <v>19011.45</v>
      </c>
    </row>
    <row r="2891" spans="1:10" s="102" customFormat="1" ht="18" customHeight="1" x14ac:dyDescent="0.2">
      <c r="A2891" s="106" t="s">
        <v>43</v>
      </c>
      <c r="B2891" s="106" t="s">
        <v>17</v>
      </c>
      <c r="C2891" s="107">
        <v>10774</v>
      </c>
      <c r="D2891" s="107">
        <v>43040</v>
      </c>
      <c r="E2891" s="107">
        <v>43083</v>
      </c>
      <c r="F2891" s="108">
        <v>43095</v>
      </c>
      <c r="G2891" s="109">
        <v>2750</v>
      </c>
      <c r="H2891" s="109">
        <v>4.1399999999999997</v>
      </c>
      <c r="I2891" s="109">
        <v>0</v>
      </c>
      <c r="J2891" s="109">
        <f t="shared" si="45"/>
        <v>2754.14</v>
      </c>
    </row>
    <row r="2892" spans="1:10" s="102" customFormat="1" ht="18" customHeight="1" x14ac:dyDescent="0.2">
      <c r="A2892" s="106" t="s">
        <v>43</v>
      </c>
      <c r="B2892" s="106" t="s">
        <v>17</v>
      </c>
      <c r="C2892" s="107">
        <v>10904</v>
      </c>
      <c r="D2892" s="107">
        <v>41714</v>
      </c>
      <c r="E2892" s="107">
        <v>41719</v>
      </c>
      <c r="F2892" s="108">
        <v>41730</v>
      </c>
      <c r="G2892" s="109">
        <v>6250</v>
      </c>
      <c r="H2892" s="109">
        <v>2.78</v>
      </c>
      <c r="I2892" s="109">
        <v>0</v>
      </c>
      <c r="J2892" s="109">
        <f t="shared" si="45"/>
        <v>6252.78</v>
      </c>
    </row>
    <row r="2893" spans="1:10" s="102" customFormat="1" ht="18" customHeight="1" x14ac:dyDescent="0.2">
      <c r="A2893" s="106" t="s">
        <v>43</v>
      </c>
      <c r="B2893" s="106" t="s">
        <v>17</v>
      </c>
      <c r="C2893" s="107">
        <v>14303</v>
      </c>
      <c r="D2893" s="107">
        <v>42442</v>
      </c>
      <c r="E2893" s="107">
        <v>42447</v>
      </c>
      <c r="F2893" s="108">
        <v>42482</v>
      </c>
      <c r="G2893" s="109">
        <v>1250</v>
      </c>
      <c r="H2893" s="109">
        <v>1.37</v>
      </c>
      <c r="I2893" s="109">
        <v>0</v>
      </c>
      <c r="J2893" s="109">
        <f t="shared" si="45"/>
        <v>1251.3699999999999</v>
      </c>
    </row>
    <row r="2894" spans="1:10" s="102" customFormat="1" ht="18" customHeight="1" x14ac:dyDescent="0.2">
      <c r="A2894" s="106" t="s">
        <v>43</v>
      </c>
      <c r="B2894" s="106" t="s">
        <v>13</v>
      </c>
      <c r="C2894" s="107">
        <v>20684</v>
      </c>
      <c r="D2894" s="107">
        <v>43416</v>
      </c>
      <c r="E2894" s="107">
        <v>43438</v>
      </c>
      <c r="F2894" s="108">
        <v>43452</v>
      </c>
      <c r="G2894" s="109">
        <v>72000</v>
      </c>
      <c r="H2894" s="109">
        <v>71.010000000000005</v>
      </c>
      <c r="I2894" s="109">
        <v>0</v>
      </c>
      <c r="J2894" s="109">
        <f t="shared" si="45"/>
        <v>72071.009999999995</v>
      </c>
    </row>
    <row r="2895" spans="1:10" s="102" customFormat="1" ht="18" customHeight="1" x14ac:dyDescent="0.2">
      <c r="A2895" s="106" t="s">
        <v>43</v>
      </c>
      <c r="B2895" s="106" t="s">
        <v>13</v>
      </c>
      <c r="C2895" s="107">
        <v>10758</v>
      </c>
      <c r="D2895" s="107">
        <v>41840</v>
      </c>
      <c r="E2895" s="107">
        <v>41845</v>
      </c>
      <c r="F2895" s="108">
        <v>41897</v>
      </c>
      <c r="G2895" s="109">
        <v>9500</v>
      </c>
      <c r="H2895" s="109">
        <v>15.04</v>
      </c>
      <c r="I2895" s="109">
        <v>0</v>
      </c>
      <c r="J2895" s="109">
        <f t="shared" si="45"/>
        <v>9515.0400000000009</v>
      </c>
    </row>
    <row r="2896" spans="1:10" s="102" customFormat="1" ht="18" customHeight="1" x14ac:dyDescent="0.2">
      <c r="A2896" s="106" t="s">
        <v>37</v>
      </c>
      <c r="B2896" s="106" t="s">
        <v>17</v>
      </c>
      <c r="C2896" s="107">
        <v>24280</v>
      </c>
      <c r="D2896" s="107">
        <v>42202</v>
      </c>
      <c r="E2896" s="107">
        <v>42228</v>
      </c>
      <c r="F2896" s="108">
        <v>42236</v>
      </c>
      <c r="G2896" s="109">
        <v>20000</v>
      </c>
      <c r="H2896" s="109">
        <f>9.44+9.44</f>
        <v>18.88</v>
      </c>
      <c r="I2896" s="109">
        <v>0</v>
      </c>
      <c r="J2896" s="109">
        <f t="shared" si="45"/>
        <v>20018.88</v>
      </c>
    </row>
    <row r="2897" spans="1:10" s="102" customFormat="1" ht="18" customHeight="1" x14ac:dyDescent="0.2">
      <c r="A2897" s="106" t="s">
        <v>43</v>
      </c>
      <c r="B2897" s="106" t="s">
        <v>17</v>
      </c>
      <c r="C2897" s="107">
        <v>10843</v>
      </c>
      <c r="D2897" s="107">
        <v>42099</v>
      </c>
      <c r="E2897" s="107">
        <v>42121</v>
      </c>
      <c r="F2897" s="108">
        <v>42170</v>
      </c>
      <c r="G2897" s="109">
        <v>4500</v>
      </c>
      <c r="H2897" s="109">
        <v>8.8800000000000008</v>
      </c>
      <c r="I2897" s="109">
        <v>0</v>
      </c>
      <c r="J2897" s="109">
        <f t="shared" si="45"/>
        <v>4508.88</v>
      </c>
    </row>
    <row r="2898" spans="1:10" s="102" customFormat="1" ht="18" customHeight="1" x14ac:dyDescent="0.2">
      <c r="A2898" s="106" t="s">
        <v>43</v>
      </c>
      <c r="B2898" s="106" t="s">
        <v>13</v>
      </c>
      <c r="C2898" s="107">
        <v>11736</v>
      </c>
      <c r="D2898" s="107">
        <v>42770</v>
      </c>
      <c r="E2898" s="107">
        <v>42786</v>
      </c>
      <c r="F2898" s="108">
        <v>42794</v>
      </c>
      <c r="G2898" s="109">
        <v>9500</v>
      </c>
      <c r="H2898" s="109">
        <v>6.25</v>
      </c>
      <c r="I2898" s="109">
        <v>0</v>
      </c>
      <c r="J2898" s="109">
        <f t="shared" si="45"/>
        <v>9506.25</v>
      </c>
    </row>
    <row r="2899" spans="1:10" s="102" customFormat="1" ht="18" customHeight="1" x14ac:dyDescent="0.2">
      <c r="A2899" s="106" t="s">
        <v>43</v>
      </c>
      <c r="B2899" s="106" t="s">
        <v>13</v>
      </c>
      <c r="C2899" s="107">
        <v>8293</v>
      </c>
      <c r="D2899" s="107">
        <v>42764</v>
      </c>
      <c r="E2899" s="107">
        <v>42768</v>
      </c>
      <c r="F2899" s="108">
        <v>42783</v>
      </c>
      <c r="G2899" s="109">
        <v>5250</v>
      </c>
      <c r="H2899" s="109">
        <v>2.73</v>
      </c>
      <c r="I2899" s="109">
        <v>0</v>
      </c>
      <c r="J2899" s="109">
        <f t="shared" si="45"/>
        <v>5252.73</v>
      </c>
    </row>
    <row r="2900" spans="1:10" s="102" customFormat="1" ht="18" customHeight="1" x14ac:dyDescent="0.2">
      <c r="A2900" s="106" t="s">
        <v>43</v>
      </c>
      <c r="B2900" s="106" t="s">
        <v>13</v>
      </c>
      <c r="C2900" s="107">
        <v>13149</v>
      </c>
      <c r="D2900" s="107">
        <v>42729</v>
      </c>
      <c r="E2900" s="107">
        <v>42747</v>
      </c>
      <c r="F2900" s="108">
        <v>42937</v>
      </c>
      <c r="G2900" s="109">
        <v>12000</v>
      </c>
      <c r="H2900" s="109">
        <v>66.64</v>
      </c>
      <c r="I2900" s="109">
        <v>0</v>
      </c>
      <c r="J2900" s="109">
        <f t="shared" si="45"/>
        <v>12066.64</v>
      </c>
    </row>
    <row r="2901" spans="1:10" s="102" customFormat="1" ht="18" customHeight="1" x14ac:dyDescent="0.2">
      <c r="A2901" s="106" t="s">
        <v>43</v>
      </c>
      <c r="B2901" s="106" t="s">
        <v>13</v>
      </c>
      <c r="C2901" s="107">
        <v>8532</v>
      </c>
      <c r="D2901" s="107">
        <v>42046</v>
      </c>
      <c r="E2901" s="107">
        <v>42054</v>
      </c>
      <c r="F2901" s="108">
        <v>42114</v>
      </c>
      <c r="G2901" s="109">
        <v>4500</v>
      </c>
      <c r="H2901" s="109">
        <v>8.5</v>
      </c>
      <c r="I2901" s="109">
        <v>0</v>
      </c>
      <c r="J2901" s="109">
        <f t="shared" si="45"/>
        <v>4508.5</v>
      </c>
    </row>
    <row r="2902" spans="1:10" s="102" customFormat="1" ht="18" customHeight="1" x14ac:dyDescent="0.2">
      <c r="A2902" s="106" t="s">
        <v>43</v>
      </c>
      <c r="B2902" s="106" t="s">
        <v>17</v>
      </c>
      <c r="C2902" s="107">
        <v>5366</v>
      </c>
      <c r="D2902" s="107">
        <v>42023</v>
      </c>
      <c r="E2902" s="107">
        <v>42041</v>
      </c>
      <c r="F2902" s="108">
        <v>42075</v>
      </c>
      <c r="G2902" s="109">
        <v>4250</v>
      </c>
      <c r="H2902" s="109">
        <v>6.14</v>
      </c>
      <c r="I2902" s="109">
        <v>0</v>
      </c>
      <c r="J2902" s="109">
        <f t="shared" si="45"/>
        <v>4256.1400000000003</v>
      </c>
    </row>
    <row r="2903" spans="1:10" s="102" customFormat="1" ht="18" customHeight="1" x14ac:dyDescent="0.2">
      <c r="A2903" s="106" t="s">
        <v>43</v>
      </c>
      <c r="B2903" s="106" t="s">
        <v>17</v>
      </c>
      <c r="C2903" s="107">
        <v>7679</v>
      </c>
      <c r="D2903" s="107">
        <v>42266</v>
      </c>
      <c r="E2903" s="107">
        <v>42270</v>
      </c>
      <c r="F2903" s="108">
        <v>42321</v>
      </c>
      <c r="G2903" s="109">
        <v>18500</v>
      </c>
      <c r="H2903" s="109">
        <v>28.26</v>
      </c>
      <c r="I2903" s="109">
        <v>0</v>
      </c>
      <c r="J2903" s="109">
        <f t="shared" si="45"/>
        <v>18528.259999999998</v>
      </c>
    </row>
    <row r="2904" spans="1:10" s="102" customFormat="1" ht="18" customHeight="1" x14ac:dyDescent="0.2">
      <c r="A2904" s="106" t="s">
        <v>43</v>
      </c>
      <c r="B2904" s="106" t="s">
        <v>13</v>
      </c>
      <c r="C2904" s="107">
        <v>12040</v>
      </c>
      <c r="D2904" s="107">
        <v>42849</v>
      </c>
      <c r="E2904" s="107">
        <v>42864</v>
      </c>
      <c r="F2904" s="108">
        <v>42874</v>
      </c>
      <c r="G2904" s="109">
        <v>13250</v>
      </c>
      <c r="H2904" s="109">
        <v>9.08</v>
      </c>
      <c r="I2904" s="109">
        <v>0</v>
      </c>
      <c r="J2904" s="109">
        <f t="shared" si="45"/>
        <v>13259.08</v>
      </c>
    </row>
    <row r="2905" spans="1:10" s="102" customFormat="1" ht="18" customHeight="1" x14ac:dyDescent="0.2">
      <c r="A2905" s="106" t="s">
        <v>43</v>
      </c>
      <c r="B2905" s="106" t="s">
        <v>13</v>
      </c>
      <c r="C2905" s="107">
        <v>15643</v>
      </c>
      <c r="D2905" s="107">
        <v>42585</v>
      </c>
      <c r="E2905" s="107">
        <v>42590</v>
      </c>
      <c r="F2905" s="108">
        <v>42597</v>
      </c>
      <c r="G2905" s="109">
        <v>10500</v>
      </c>
      <c r="H2905" s="109">
        <v>3.45</v>
      </c>
      <c r="I2905" s="109">
        <v>0</v>
      </c>
      <c r="J2905" s="109">
        <f t="shared" si="45"/>
        <v>10503.45</v>
      </c>
    </row>
    <row r="2906" spans="1:10" s="102" customFormat="1" ht="18" customHeight="1" x14ac:dyDescent="0.2">
      <c r="A2906" s="106" t="s">
        <v>43</v>
      </c>
      <c r="B2906" s="106" t="s">
        <v>13</v>
      </c>
      <c r="C2906" s="107">
        <v>11419</v>
      </c>
      <c r="D2906" s="107">
        <v>42384</v>
      </c>
      <c r="E2906" s="107">
        <v>42389</v>
      </c>
      <c r="F2906" s="108">
        <v>42423</v>
      </c>
      <c r="G2906" s="109">
        <v>7250</v>
      </c>
      <c r="H2906" s="109">
        <v>7.86</v>
      </c>
      <c r="I2906" s="109">
        <v>0</v>
      </c>
      <c r="J2906" s="109">
        <f t="shared" si="45"/>
        <v>7257.86</v>
      </c>
    </row>
    <row r="2907" spans="1:10" s="102" customFormat="1" ht="18" customHeight="1" x14ac:dyDescent="0.2">
      <c r="A2907" s="106" t="s">
        <v>31</v>
      </c>
      <c r="B2907" s="106" t="s">
        <v>17</v>
      </c>
      <c r="C2907" s="107">
        <v>21815</v>
      </c>
      <c r="D2907" s="107">
        <v>42769</v>
      </c>
      <c r="E2907" s="107">
        <v>42774</v>
      </c>
      <c r="F2907" s="108">
        <v>42802</v>
      </c>
      <c r="G2907" s="109">
        <v>69000</v>
      </c>
      <c r="H2907" s="109">
        <v>62.39</v>
      </c>
      <c r="I2907" s="109">
        <v>0</v>
      </c>
      <c r="J2907" s="109">
        <f t="shared" si="45"/>
        <v>69062.39</v>
      </c>
    </row>
    <row r="2908" spans="1:10" s="102" customFormat="1" ht="18" customHeight="1" x14ac:dyDescent="0.2">
      <c r="A2908" s="106" t="s">
        <v>43</v>
      </c>
      <c r="B2908" s="106" t="s">
        <v>17</v>
      </c>
      <c r="C2908" s="107">
        <v>8414</v>
      </c>
      <c r="D2908" s="107">
        <v>43096</v>
      </c>
      <c r="E2908" s="107">
        <v>43123</v>
      </c>
      <c r="F2908" s="108">
        <v>43179</v>
      </c>
      <c r="G2908" s="109">
        <v>6000</v>
      </c>
      <c r="H2908" s="109">
        <v>13.64</v>
      </c>
      <c r="I2908" s="109">
        <v>0</v>
      </c>
      <c r="J2908" s="109">
        <f t="shared" si="45"/>
        <v>6013.64</v>
      </c>
    </row>
    <row r="2909" spans="1:10" s="102" customFormat="1" ht="18" customHeight="1" x14ac:dyDescent="0.2">
      <c r="A2909" s="106" t="s">
        <v>37</v>
      </c>
      <c r="B2909" s="106" t="s">
        <v>13</v>
      </c>
      <c r="C2909" s="107">
        <v>21132</v>
      </c>
      <c r="D2909" s="107">
        <v>42801</v>
      </c>
      <c r="E2909" s="107">
        <v>42816</v>
      </c>
      <c r="F2909" s="108">
        <v>42816</v>
      </c>
      <c r="G2909" s="109">
        <v>20000</v>
      </c>
      <c r="H2909" s="109">
        <v>8.2200000000000006</v>
      </c>
      <c r="I2909" s="109">
        <v>0</v>
      </c>
      <c r="J2909" s="109">
        <f t="shared" si="45"/>
        <v>20008.22</v>
      </c>
    </row>
    <row r="2910" spans="1:10" s="102" customFormat="1" ht="18" customHeight="1" x14ac:dyDescent="0.2">
      <c r="A2910" s="106" t="s">
        <v>43</v>
      </c>
      <c r="B2910" s="106" t="s">
        <v>13</v>
      </c>
      <c r="C2910" s="107">
        <v>11500</v>
      </c>
      <c r="D2910" s="107">
        <v>41777</v>
      </c>
      <c r="E2910" s="107">
        <v>41787</v>
      </c>
      <c r="F2910" s="108">
        <v>41815</v>
      </c>
      <c r="G2910" s="109">
        <v>6500</v>
      </c>
      <c r="H2910" s="109">
        <v>6.86</v>
      </c>
      <c r="I2910" s="109">
        <v>0</v>
      </c>
      <c r="J2910" s="109">
        <f t="shared" si="45"/>
        <v>6506.86</v>
      </c>
    </row>
    <row r="2911" spans="1:10" s="102" customFormat="1" ht="18" customHeight="1" x14ac:dyDescent="0.2">
      <c r="A2911" s="106" t="s">
        <v>43</v>
      </c>
      <c r="B2911" s="106" t="s">
        <v>13</v>
      </c>
      <c r="C2911" s="107">
        <v>17177</v>
      </c>
      <c r="D2911" s="107">
        <v>42061</v>
      </c>
      <c r="E2911" s="107">
        <v>42062</v>
      </c>
      <c r="F2911" s="108">
        <v>42088</v>
      </c>
      <c r="G2911" s="109">
        <v>10250</v>
      </c>
      <c r="H2911" s="109">
        <v>7.69</v>
      </c>
      <c r="I2911" s="109">
        <v>0</v>
      </c>
      <c r="J2911" s="109">
        <f t="shared" si="45"/>
        <v>10257.69</v>
      </c>
    </row>
    <row r="2912" spans="1:10" s="102" customFormat="1" ht="18" customHeight="1" x14ac:dyDescent="0.2">
      <c r="A2912" s="106" t="s">
        <v>43</v>
      </c>
      <c r="B2912" s="106" t="s">
        <v>17</v>
      </c>
      <c r="C2912" s="107">
        <v>10493</v>
      </c>
      <c r="D2912" s="107">
        <v>41899</v>
      </c>
      <c r="E2912" s="107">
        <v>41912</v>
      </c>
      <c r="F2912" s="108">
        <v>41926</v>
      </c>
      <c r="G2912" s="109">
        <v>7250</v>
      </c>
      <c r="H2912" s="109">
        <v>5.44</v>
      </c>
      <c r="I2912" s="109">
        <v>0</v>
      </c>
      <c r="J2912" s="109">
        <f t="shared" si="45"/>
        <v>7255.44</v>
      </c>
    </row>
    <row r="2913" spans="1:10" s="102" customFormat="1" ht="18" customHeight="1" x14ac:dyDescent="0.2">
      <c r="A2913" s="106" t="s">
        <v>43</v>
      </c>
      <c r="B2913" s="106" t="s">
        <v>13</v>
      </c>
      <c r="C2913" s="107">
        <v>8874</v>
      </c>
      <c r="D2913" s="107">
        <v>43251</v>
      </c>
      <c r="E2913" s="107">
        <v>43259</v>
      </c>
      <c r="F2913" s="108">
        <v>43278</v>
      </c>
      <c r="G2913" s="109">
        <v>5250</v>
      </c>
      <c r="H2913" s="109">
        <v>3.81</v>
      </c>
      <c r="I2913" s="109">
        <v>0</v>
      </c>
      <c r="J2913" s="109">
        <f t="shared" si="45"/>
        <v>5253.81</v>
      </c>
    </row>
    <row r="2914" spans="1:10" s="102" customFormat="1" ht="18" customHeight="1" x14ac:dyDescent="0.2">
      <c r="A2914" s="106" t="s">
        <v>43</v>
      </c>
      <c r="B2914" s="106" t="s">
        <v>17</v>
      </c>
      <c r="C2914" s="107">
        <v>14465</v>
      </c>
      <c r="D2914" s="107">
        <v>42276</v>
      </c>
      <c r="E2914" s="107">
        <v>42326</v>
      </c>
      <c r="F2914" s="108">
        <v>42338</v>
      </c>
      <c r="G2914" s="109">
        <v>7750</v>
      </c>
      <c r="H2914" s="109">
        <v>13.35</v>
      </c>
      <c r="I2914" s="109">
        <v>0</v>
      </c>
      <c r="J2914" s="109">
        <f t="shared" si="45"/>
        <v>7763.35</v>
      </c>
    </row>
    <row r="2915" spans="1:10" s="102" customFormat="1" ht="18" customHeight="1" x14ac:dyDescent="0.2">
      <c r="A2915" s="106" t="s">
        <v>43</v>
      </c>
      <c r="B2915" s="106" t="s">
        <v>17</v>
      </c>
      <c r="C2915" s="107">
        <v>11363</v>
      </c>
      <c r="D2915" s="107">
        <v>42996</v>
      </c>
      <c r="E2915" s="107">
        <v>43054</v>
      </c>
      <c r="F2915" s="108">
        <v>43370</v>
      </c>
      <c r="G2915" s="109">
        <v>2750</v>
      </c>
      <c r="H2915" s="109">
        <v>28.18</v>
      </c>
      <c r="I2915" s="109">
        <v>0</v>
      </c>
      <c r="J2915" s="109">
        <f t="shared" si="45"/>
        <v>2778.18</v>
      </c>
    </row>
    <row r="2916" spans="1:10" s="102" customFormat="1" ht="18" customHeight="1" x14ac:dyDescent="0.2">
      <c r="A2916" s="106" t="s">
        <v>43</v>
      </c>
      <c r="B2916" s="106" t="s">
        <v>17</v>
      </c>
      <c r="C2916" s="107">
        <v>11252</v>
      </c>
      <c r="D2916" s="107">
        <v>42707</v>
      </c>
      <c r="E2916" s="107">
        <v>42712</v>
      </c>
      <c r="F2916" s="108">
        <v>42759</v>
      </c>
      <c r="G2916" s="109">
        <v>8000</v>
      </c>
      <c r="H2916" s="109">
        <v>11.4</v>
      </c>
      <c r="I2916" s="109">
        <v>0</v>
      </c>
      <c r="J2916" s="109">
        <f t="shared" si="45"/>
        <v>8011.4</v>
      </c>
    </row>
    <row r="2917" spans="1:10" s="102" customFormat="1" ht="18" customHeight="1" x14ac:dyDescent="0.2">
      <c r="A2917" s="106" t="s">
        <v>43</v>
      </c>
      <c r="B2917" s="106" t="s">
        <v>13</v>
      </c>
      <c r="C2917" s="107">
        <v>7482</v>
      </c>
      <c r="D2917" s="107">
        <v>41733</v>
      </c>
      <c r="E2917" s="107">
        <v>41738</v>
      </c>
      <c r="F2917" s="108">
        <v>41792</v>
      </c>
      <c r="G2917" s="109">
        <v>7500</v>
      </c>
      <c r="H2917" s="109">
        <v>12.29</v>
      </c>
      <c r="I2917" s="109">
        <v>0</v>
      </c>
      <c r="J2917" s="109">
        <f t="shared" si="45"/>
        <v>7512.29</v>
      </c>
    </row>
    <row r="2918" spans="1:10" s="102" customFormat="1" ht="18" customHeight="1" x14ac:dyDescent="0.2">
      <c r="A2918" s="106" t="s">
        <v>37</v>
      </c>
      <c r="B2918" s="106" t="s">
        <v>13</v>
      </c>
      <c r="C2918" s="107">
        <v>16975</v>
      </c>
      <c r="D2918" s="107">
        <v>42135</v>
      </c>
      <c r="E2918" s="107">
        <v>42163</v>
      </c>
      <c r="F2918" s="108">
        <v>42163</v>
      </c>
      <c r="G2918" s="109">
        <v>10000</v>
      </c>
      <c r="H2918" s="109">
        <v>7.78</v>
      </c>
      <c r="I2918" s="109">
        <v>0</v>
      </c>
      <c r="J2918" s="109">
        <f t="shared" si="45"/>
        <v>10007.780000000001</v>
      </c>
    </row>
    <row r="2919" spans="1:10" s="102" customFormat="1" ht="18" customHeight="1" x14ac:dyDescent="0.2">
      <c r="A2919" s="106" t="s">
        <v>43</v>
      </c>
      <c r="B2919" s="106" t="s">
        <v>13</v>
      </c>
      <c r="C2919" s="107">
        <v>14541</v>
      </c>
      <c r="D2919" s="107">
        <v>42426</v>
      </c>
      <c r="E2919" s="107">
        <v>42472</v>
      </c>
      <c r="F2919" s="108">
        <v>42502</v>
      </c>
      <c r="G2919" s="109">
        <v>9750</v>
      </c>
      <c r="H2919" s="109">
        <v>20.3</v>
      </c>
      <c r="I2919" s="109">
        <v>0</v>
      </c>
      <c r="J2919" s="109">
        <f t="shared" si="45"/>
        <v>9770.2999999999993</v>
      </c>
    </row>
    <row r="2920" spans="1:10" s="102" customFormat="1" ht="18" customHeight="1" x14ac:dyDescent="0.2">
      <c r="A2920" s="106" t="s">
        <v>43</v>
      </c>
      <c r="B2920" s="106" t="s">
        <v>17</v>
      </c>
      <c r="C2920" s="107">
        <v>16509</v>
      </c>
      <c r="D2920" s="107">
        <v>43140</v>
      </c>
      <c r="E2920" s="107">
        <v>43160</v>
      </c>
      <c r="F2920" s="108">
        <v>43208</v>
      </c>
      <c r="G2920" s="109">
        <v>3500</v>
      </c>
      <c r="H2920" s="109">
        <v>5.4</v>
      </c>
      <c r="I2920" s="109">
        <v>0</v>
      </c>
      <c r="J2920" s="109">
        <f t="shared" si="45"/>
        <v>3505.4</v>
      </c>
    </row>
    <row r="2921" spans="1:10" s="102" customFormat="1" ht="18" customHeight="1" x14ac:dyDescent="0.2">
      <c r="A2921" s="106" t="s">
        <v>43</v>
      </c>
      <c r="B2921" s="106" t="s">
        <v>17</v>
      </c>
      <c r="C2921" s="107">
        <v>10888</v>
      </c>
      <c r="D2921" s="107">
        <v>42556</v>
      </c>
      <c r="E2921" s="107">
        <v>42566</v>
      </c>
      <c r="F2921" s="108">
        <v>42578</v>
      </c>
      <c r="G2921" s="109">
        <v>3750</v>
      </c>
      <c r="H2921" s="109">
        <v>2.2599999999999998</v>
      </c>
      <c r="I2921" s="109">
        <v>0</v>
      </c>
      <c r="J2921" s="109">
        <f t="shared" si="45"/>
        <v>3752.26</v>
      </c>
    </row>
    <row r="2922" spans="1:10" s="102" customFormat="1" ht="18" customHeight="1" x14ac:dyDescent="0.2">
      <c r="A2922" s="106" t="s">
        <v>43</v>
      </c>
      <c r="B2922" s="106" t="s">
        <v>17</v>
      </c>
      <c r="C2922" s="107">
        <v>16001</v>
      </c>
      <c r="D2922" s="107">
        <v>41669</v>
      </c>
      <c r="E2922" s="107">
        <v>41673</v>
      </c>
      <c r="F2922" s="108">
        <v>41703</v>
      </c>
      <c r="G2922" s="109">
        <v>4500</v>
      </c>
      <c r="H2922" s="109">
        <v>4.25</v>
      </c>
      <c r="I2922" s="109">
        <v>0</v>
      </c>
      <c r="J2922" s="109">
        <f t="shared" si="45"/>
        <v>4504.25</v>
      </c>
    </row>
    <row r="2923" spans="1:10" s="102" customFormat="1" ht="18" customHeight="1" x14ac:dyDescent="0.2">
      <c r="A2923" s="106" t="s">
        <v>43</v>
      </c>
      <c r="B2923" s="106" t="s">
        <v>17</v>
      </c>
      <c r="C2923" s="107">
        <v>9712</v>
      </c>
      <c r="D2923" s="107">
        <v>42815</v>
      </c>
      <c r="E2923" s="107">
        <v>42817</v>
      </c>
      <c r="F2923" s="108">
        <v>42844</v>
      </c>
      <c r="G2923" s="109">
        <v>9000</v>
      </c>
      <c r="H2923" s="109">
        <v>7.15</v>
      </c>
      <c r="I2923" s="109">
        <v>0</v>
      </c>
      <c r="J2923" s="109">
        <f t="shared" si="45"/>
        <v>9007.15</v>
      </c>
    </row>
    <row r="2924" spans="1:10" s="102" customFormat="1" ht="18" customHeight="1" x14ac:dyDescent="0.2">
      <c r="A2924" s="106" t="s">
        <v>43</v>
      </c>
      <c r="B2924" s="106" t="s">
        <v>13</v>
      </c>
      <c r="C2924" s="107">
        <v>14231</v>
      </c>
      <c r="D2924" s="107">
        <v>42249</v>
      </c>
      <c r="E2924" s="107">
        <v>42255</v>
      </c>
      <c r="F2924" s="108">
        <v>42265</v>
      </c>
      <c r="G2924" s="109">
        <v>9500</v>
      </c>
      <c r="H2924" s="109">
        <v>4.22</v>
      </c>
      <c r="I2924" s="109">
        <v>0</v>
      </c>
      <c r="J2924" s="109">
        <f t="shared" si="45"/>
        <v>9504.2199999999993</v>
      </c>
    </row>
    <row r="2925" spans="1:10" s="102" customFormat="1" ht="18" customHeight="1" x14ac:dyDescent="0.2">
      <c r="A2925" s="106" t="s">
        <v>43</v>
      </c>
      <c r="B2925" s="106" t="s">
        <v>13</v>
      </c>
      <c r="C2925" s="107">
        <v>10279</v>
      </c>
      <c r="D2925" s="107">
        <v>42993</v>
      </c>
      <c r="E2925" s="107">
        <v>43019</v>
      </c>
      <c r="F2925" s="108">
        <v>43376</v>
      </c>
      <c r="G2925" s="109">
        <v>6250</v>
      </c>
      <c r="H2925" s="109">
        <v>61.53</v>
      </c>
      <c r="I2925" s="109">
        <v>0</v>
      </c>
      <c r="J2925" s="109">
        <f t="shared" si="45"/>
        <v>6311.53</v>
      </c>
    </row>
    <row r="2926" spans="1:10" s="102" customFormat="1" ht="18" customHeight="1" x14ac:dyDescent="0.2">
      <c r="A2926" s="106" t="s">
        <v>43</v>
      </c>
      <c r="B2926" s="106" t="s">
        <v>13</v>
      </c>
      <c r="C2926" s="107">
        <v>17091</v>
      </c>
      <c r="D2926" s="107">
        <v>42255</v>
      </c>
      <c r="E2926" s="107">
        <v>42263</v>
      </c>
      <c r="F2926" s="108">
        <v>42276</v>
      </c>
      <c r="G2926" s="109">
        <v>13500</v>
      </c>
      <c r="H2926" s="109">
        <v>7.88</v>
      </c>
      <c r="I2926" s="109">
        <v>0</v>
      </c>
      <c r="J2926" s="109">
        <f t="shared" si="45"/>
        <v>13507.88</v>
      </c>
    </row>
    <row r="2927" spans="1:10" s="102" customFormat="1" ht="18" customHeight="1" x14ac:dyDescent="0.2">
      <c r="A2927" s="106" t="s">
        <v>43</v>
      </c>
      <c r="B2927" s="106" t="s">
        <v>13</v>
      </c>
      <c r="C2927" s="107">
        <v>15552</v>
      </c>
      <c r="D2927" s="107">
        <v>42475</v>
      </c>
      <c r="E2927" s="107">
        <v>42492</v>
      </c>
      <c r="F2927" s="108">
        <v>42509</v>
      </c>
      <c r="G2927" s="109">
        <v>16000</v>
      </c>
      <c r="H2927" s="109">
        <v>14.9</v>
      </c>
      <c r="I2927" s="109">
        <v>0</v>
      </c>
      <c r="J2927" s="109">
        <f t="shared" si="45"/>
        <v>16014.9</v>
      </c>
    </row>
    <row r="2928" spans="1:10" s="102" customFormat="1" ht="18" customHeight="1" x14ac:dyDescent="0.2">
      <c r="A2928" s="106" t="s">
        <v>43</v>
      </c>
      <c r="B2928" s="106" t="s">
        <v>17</v>
      </c>
      <c r="C2928" s="107">
        <v>11549</v>
      </c>
      <c r="D2928" s="107">
        <v>43411</v>
      </c>
      <c r="E2928" s="107">
        <v>43425</v>
      </c>
      <c r="F2928" s="108">
        <v>43437</v>
      </c>
      <c r="G2928" s="109">
        <v>3500</v>
      </c>
      <c r="H2928" s="109">
        <v>2.4900000000000002</v>
      </c>
      <c r="I2928" s="109">
        <v>0</v>
      </c>
      <c r="J2928" s="109">
        <f t="shared" si="45"/>
        <v>3502.49</v>
      </c>
    </row>
    <row r="2929" spans="1:10" s="102" customFormat="1" ht="18" customHeight="1" x14ac:dyDescent="0.2">
      <c r="A2929" s="106" t="s">
        <v>43</v>
      </c>
      <c r="B2929" s="106" t="s">
        <v>17</v>
      </c>
      <c r="C2929" s="107">
        <v>6215</v>
      </c>
      <c r="D2929" s="107">
        <v>42114</v>
      </c>
      <c r="E2929" s="107">
        <v>42653</v>
      </c>
      <c r="F2929" s="108">
        <v>42723</v>
      </c>
      <c r="G2929" s="109">
        <v>1750</v>
      </c>
      <c r="H2929" s="109">
        <v>29.03</v>
      </c>
      <c r="I2929" s="109">
        <v>0</v>
      </c>
      <c r="J2929" s="109">
        <f t="shared" si="45"/>
        <v>1779.03</v>
      </c>
    </row>
    <row r="2930" spans="1:10" s="102" customFormat="1" ht="18" customHeight="1" x14ac:dyDescent="0.2">
      <c r="A2930" s="106" t="s">
        <v>43</v>
      </c>
      <c r="B2930" s="106" t="s">
        <v>17</v>
      </c>
      <c r="C2930" s="107">
        <v>11026</v>
      </c>
      <c r="D2930" s="107">
        <v>42940</v>
      </c>
      <c r="E2930" s="107">
        <v>42943</v>
      </c>
      <c r="F2930" s="108">
        <v>42961</v>
      </c>
      <c r="G2930" s="109">
        <v>4500</v>
      </c>
      <c r="H2930" s="109">
        <v>2.59</v>
      </c>
      <c r="I2930" s="109">
        <v>0</v>
      </c>
      <c r="J2930" s="109">
        <f t="shared" si="45"/>
        <v>4502.59</v>
      </c>
    </row>
    <row r="2931" spans="1:10" s="102" customFormat="1" ht="18" customHeight="1" x14ac:dyDescent="0.2">
      <c r="A2931" s="106" t="s">
        <v>43</v>
      </c>
      <c r="B2931" s="106" t="s">
        <v>13</v>
      </c>
      <c r="C2931" s="107">
        <v>14994</v>
      </c>
      <c r="D2931" s="107">
        <v>43257</v>
      </c>
      <c r="E2931" s="107">
        <v>43263</v>
      </c>
      <c r="F2931" s="108">
        <v>43298</v>
      </c>
      <c r="G2931" s="109">
        <v>14250</v>
      </c>
      <c r="H2931" s="109">
        <v>16</v>
      </c>
      <c r="I2931" s="109">
        <v>0</v>
      </c>
      <c r="J2931" s="109">
        <f t="shared" si="45"/>
        <v>14266</v>
      </c>
    </row>
    <row r="2932" spans="1:10" s="102" customFormat="1" ht="18" customHeight="1" x14ac:dyDescent="0.2">
      <c r="A2932" s="106" t="s">
        <v>43</v>
      </c>
      <c r="B2932" s="106" t="s">
        <v>17</v>
      </c>
      <c r="C2932" s="107">
        <v>9420</v>
      </c>
      <c r="D2932" s="107">
        <v>42736</v>
      </c>
      <c r="E2932" s="107">
        <v>42745</v>
      </c>
      <c r="F2932" s="108">
        <v>42759</v>
      </c>
      <c r="G2932" s="109">
        <v>6750</v>
      </c>
      <c r="H2932" s="109">
        <v>4.26</v>
      </c>
      <c r="I2932" s="109">
        <v>0</v>
      </c>
      <c r="J2932" s="109">
        <f t="shared" si="45"/>
        <v>6754.26</v>
      </c>
    </row>
    <row r="2933" spans="1:10" s="102" customFormat="1" ht="18" customHeight="1" x14ac:dyDescent="0.2">
      <c r="A2933" s="106" t="s">
        <v>43</v>
      </c>
      <c r="B2933" s="106" t="s">
        <v>13</v>
      </c>
      <c r="C2933" s="107">
        <v>11978</v>
      </c>
      <c r="D2933" s="107">
        <v>42752</v>
      </c>
      <c r="E2933" s="107">
        <v>42774</v>
      </c>
      <c r="F2933" s="108">
        <v>42807</v>
      </c>
      <c r="G2933" s="109">
        <v>13750</v>
      </c>
      <c r="H2933" s="109">
        <v>20.72</v>
      </c>
      <c r="I2933" s="109">
        <v>0</v>
      </c>
      <c r="J2933" s="109">
        <f t="shared" si="45"/>
        <v>13770.72</v>
      </c>
    </row>
    <row r="2934" spans="1:10" s="102" customFormat="1" ht="18" customHeight="1" x14ac:dyDescent="0.2">
      <c r="A2934" s="106" t="s">
        <v>31</v>
      </c>
      <c r="B2934" s="106" t="s">
        <v>13</v>
      </c>
      <c r="C2934" s="107">
        <v>21951</v>
      </c>
      <c r="D2934" s="107">
        <v>41840</v>
      </c>
      <c r="E2934" s="107">
        <v>41897</v>
      </c>
      <c r="F2934" s="108">
        <v>41956</v>
      </c>
      <c r="G2934" s="109">
        <v>55000</v>
      </c>
      <c r="H2934" s="109">
        <v>177.22</v>
      </c>
      <c r="I2934" s="109">
        <v>0</v>
      </c>
      <c r="J2934" s="109">
        <f t="shared" si="45"/>
        <v>55177.22</v>
      </c>
    </row>
    <row r="2935" spans="1:10" s="102" customFormat="1" ht="18" customHeight="1" x14ac:dyDescent="0.2">
      <c r="A2935" s="106" t="s">
        <v>43</v>
      </c>
      <c r="B2935" s="106" t="s">
        <v>17</v>
      </c>
      <c r="C2935" s="107">
        <v>8972</v>
      </c>
      <c r="D2935" s="107">
        <v>42445</v>
      </c>
      <c r="E2935" s="107">
        <v>42460</v>
      </c>
      <c r="F2935" s="108">
        <v>42502</v>
      </c>
      <c r="G2935" s="109">
        <v>4250</v>
      </c>
      <c r="H2935" s="109">
        <v>6.64</v>
      </c>
      <c r="I2935" s="109">
        <v>0</v>
      </c>
      <c r="J2935" s="109">
        <f t="shared" si="45"/>
        <v>4256.6400000000003</v>
      </c>
    </row>
    <row r="2936" spans="1:10" s="102" customFormat="1" ht="18" customHeight="1" x14ac:dyDescent="0.2">
      <c r="A2936" s="106" t="s">
        <v>43</v>
      </c>
      <c r="B2936" s="106" t="s">
        <v>13</v>
      </c>
      <c r="C2936" s="107">
        <v>9991</v>
      </c>
      <c r="D2936" s="107">
        <v>43384</v>
      </c>
      <c r="E2936" s="107">
        <v>43389</v>
      </c>
      <c r="F2936" s="108">
        <v>43455</v>
      </c>
      <c r="G2936" s="109">
        <v>7750</v>
      </c>
      <c r="H2936" s="109">
        <v>14.76</v>
      </c>
      <c r="I2936" s="109">
        <v>0</v>
      </c>
      <c r="J2936" s="109">
        <f t="shared" si="45"/>
        <v>7764.76</v>
      </c>
    </row>
    <row r="2937" spans="1:10" s="102" customFormat="1" ht="18" customHeight="1" x14ac:dyDescent="0.2">
      <c r="A2937" s="106" t="s">
        <v>43</v>
      </c>
      <c r="B2937" s="106" t="s">
        <v>13</v>
      </c>
      <c r="C2937" s="107">
        <v>10355</v>
      </c>
      <c r="D2937" s="107">
        <v>43272</v>
      </c>
      <c r="E2937" s="107">
        <v>43287</v>
      </c>
      <c r="F2937" s="108">
        <v>43391</v>
      </c>
      <c r="G2937" s="109">
        <v>11500</v>
      </c>
      <c r="H2937" s="109">
        <v>37.49</v>
      </c>
      <c r="I2937" s="109">
        <v>0</v>
      </c>
      <c r="J2937" s="109">
        <f t="shared" si="45"/>
        <v>11537.49</v>
      </c>
    </row>
    <row r="2938" spans="1:10" s="102" customFormat="1" ht="18" customHeight="1" x14ac:dyDescent="0.2">
      <c r="A2938" s="106" t="s">
        <v>43</v>
      </c>
      <c r="B2938" s="106" t="s">
        <v>13</v>
      </c>
      <c r="C2938" s="107">
        <v>10458</v>
      </c>
      <c r="D2938" s="107">
        <v>42801</v>
      </c>
      <c r="E2938" s="107">
        <v>42811</v>
      </c>
      <c r="F2938" s="108">
        <v>42829</v>
      </c>
      <c r="G2938" s="109">
        <v>7500</v>
      </c>
      <c r="H2938" s="109">
        <v>5.76</v>
      </c>
      <c r="I2938" s="109">
        <v>0</v>
      </c>
      <c r="J2938" s="109">
        <f t="shared" si="45"/>
        <v>7505.76</v>
      </c>
    </row>
    <row r="2939" spans="1:10" s="102" customFormat="1" ht="18" customHeight="1" x14ac:dyDescent="0.2">
      <c r="A2939" s="106" t="s">
        <v>43</v>
      </c>
      <c r="B2939" s="106" t="s">
        <v>17</v>
      </c>
      <c r="C2939" s="107">
        <v>8205</v>
      </c>
      <c r="D2939" s="107">
        <v>43300</v>
      </c>
      <c r="E2939" s="107">
        <v>43305</v>
      </c>
      <c r="F2939" s="108">
        <v>43329</v>
      </c>
      <c r="G2939" s="109">
        <v>1750</v>
      </c>
      <c r="H2939" s="109">
        <v>1.07</v>
      </c>
      <c r="I2939" s="109">
        <v>0</v>
      </c>
      <c r="J2939" s="109">
        <f t="shared" si="45"/>
        <v>1751.07</v>
      </c>
    </row>
    <row r="2940" spans="1:10" s="102" customFormat="1" ht="18" customHeight="1" x14ac:dyDescent="0.2">
      <c r="A2940" s="106" t="s">
        <v>43</v>
      </c>
      <c r="B2940" s="106" t="s">
        <v>13</v>
      </c>
      <c r="C2940" s="107">
        <v>14110</v>
      </c>
      <c r="D2940" s="107">
        <v>42295</v>
      </c>
      <c r="E2940" s="107">
        <v>42297</v>
      </c>
      <c r="F2940" s="108">
        <v>42444</v>
      </c>
      <c r="G2940" s="109">
        <v>16500</v>
      </c>
      <c r="H2940" s="109">
        <v>68.28</v>
      </c>
      <c r="I2940" s="109">
        <v>0</v>
      </c>
      <c r="J2940" s="109">
        <f t="shared" si="45"/>
        <v>16568.28</v>
      </c>
    </row>
    <row r="2941" spans="1:10" s="102" customFormat="1" ht="18" customHeight="1" x14ac:dyDescent="0.2">
      <c r="A2941" s="106" t="s">
        <v>43</v>
      </c>
      <c r="B2941" s="106" t="s">
        <v>13</v>
      </c>
      <c r="C2941" s="107">
        <v>7826</v>
      </c>
      <c r="D2941" s="107">
        <v>42943</v>
      </c>
      <c r="E2941" s="107">
        <v>42954</v>
      </c>
      <c r="F2941" s="108">
        <v>42971</v>
      </c>
      <c r="G2941" s="109">
        <v>4250</v>
      </c>
      <c r="H2941" s="109">
        <v>3.26</v>
      </c>
      <c r="I2941" s="109">
        <v>0</v>
      </c>
      <c r="J2941" s="109">
        <f t="shared" si="45"/>
        <v>4253.26</v>
      </c>
    </row>
    <row r="2942" spans="1:10" s="102" customFormat="1" ht="18" customHeight="1" x14ac:dyDescent="0.2">
      <c r="A2942" s="106" t="s">
        <v>31</v>
      </c>
      <c r="B2942" s="106" t="s">
        <v>17</v>
      </c>
      <c r="C2942" s="107">
        <v>22942</v>
      </c>
      <c r="D2942" s="107">
        <v>42391</v>
      </c>
      <c r="E2942" s="107">
        <v>42395</v>
      </c>
      <c r="F2942" s="108">
        <v>42471</v>
      </c>
      <c r="G2942" s="109">
        <v>22000</v>
      </c>
      <c r="H2942" s="109">
        <v>48.89</v>
      </c>
      <c r="I2942" s="109">
        <v>0</v>
      </c>
      <c r="J2942" s="109">
        <f t="shared" si="45"/>
        <v>22048.89</v>
      </c>
    </row>
    <row r="2943" spans="1:10" s="102" customFormat="1" ht="18" customHeight="1" x14ac:dyDescent="0.2">
      <c r="A2943" s="106" t="s">
        <v>43</v>
      </c>
      <c r="B2943" s="106" t="s">
        <v>17</v>
      </c>
      <c r="C2943" s="107">
        <v>11628</v>
      </c>
      <c r="D2943" s="107">
        <v>42442</v>
      </c>
      <c r="E2943" s="107">
        <v>42452</v>
      </c>
      <c r="F2943" s="108">
        <v>42478</v>
      </c>
      <c r="G2943" s="109">
        <v>1750</v>
      </c>
      <c r="H2943" s="109">
        <v>1.72</v>
      </c>
      <c r="I2943" s="109">
        <v>0</v>
      </c>
      <c r="J2943" s="109">
        <f t="shared" si="45"/>
        <v>1751.72</v>
      </c>
    </row>
    <row r="2944" spans="1:10" s="102" customFormat="1" ht="18" customHeight="1" x14ac:dyDescent="0.2">
      <c r="A2944" s="106" t="s">
        <v>43</v>
      </c>
      <c r="B2944" s="106" t="s">
        <v>13</v>
      </c>
      <c r="C2944" s="107">
        <v>16990</v>
      </c>
      <c r="D2944" s="107">
        <v>42735</v>
      </c>
      <c r="E2944" s="107">
        <v>42741</v>
      </c>
      <c r="F2944" s="108">
        <v>42759</v>
      </c>
      <c r="G2944" s="109">
        <v>4500</v>
      </c>
      <c r="H2944" s="109">
        <v>2.96</v>
      </c>
      <c r="I2944" s="109">
        <v>0</v>
      </c>
      <c r="J2944" s="109">
        <f t="shared" si="45"/>
        <v>4502.96</v>
      </c>
    </row>
    <row r="2945" spans="1:10" s="102" customFormat="1" ht="18" customHeight="1" x14ac:dyDescent="0.2">
      <c r="A2945" s="106" t="s">
        <v>43</v>
      </c>
      <c r="B2945" s="106" t="s">
        <v>17</v>
      </c>
      <c r="C2945" s="107">
        <v>19446</v>
      </c>
      <c r="D2945" s="107">
        <v>42413</v>
      </c>
      <c r="E2945" s="107">
        <v>42437</v>
      </c>
      <c r="F2945" s="108">
        <v>42452</v>
      </c>
      <c r="G2945" s="109">
        <v>26000</v>
      </c>
      <c r="H2945" s="109">
        <v>28.17</v>
      </c>
      <c r="I2945" s="109">
        <v>0</v>
      </c>
      <c r="J2945" s="109">
        <f t="shared" si="45"/>
        <v>26028.17</v>
      </c>
    </row>
    <row r="2946" spans="1:10" s="102" customFormat="1" ht="18" customHeight="1" x14ac:dyDescent="0.2">
      <c r="A2946" s="106" t="s">
        <v>43</v>
      </c>
      <c r="B2946" s="106" t="s">
        <v>13</v>
      </c>
      <c r="C2946" s="107">
        <v>9302</v>
      </c>
      <c r="D2946" s="107">
        <v>42581</v>
      </c>
      <c r="E2946" s="107">
        <v>42592</v>
      </c>
      <c r="F2946" s="108">
        <v>42607</v>
      </c>
      <c r="G2946" s="109">
        <v>5750</v>
      </c>
      <c r="H2946" s="109">
        <v>4.0999999999999996</v>
      </c>
      <c r="I2946" s="109">
        <v>0</v>
      </c>
      <c r="J2946" s="109">
        <f t="shared" si="45"/>
        <v>5754.1</v>
      </c>
    </row>
    <row r="2947" spans="1:10" s="102" customFormat="1" ht="18" customHeight="1" x14ac:dyDescent="0.2">
      <c r="A2947" s="106" t="s">
        <v>37</v>
      </c>
      <c r="B2947" s="106" t="s">
        <v>13</v>
      </c>
      <c r="C2947" s="107">
        <v>19811</v>
      </c>
      <c r="D2947" s="107">
        <v>42115</v>
      </c>
      <c r="E2947" s="107">
        <v>42151</v>
      </c>
      <c r="F2947" s="108">
        <v>42151</v>
      </c>
      <c r="G2947" s="109">
        <v>10000</v>
      </c>
      <c r="H2947" s="109">
        <v>10</v>
      </c>
      <c r="I2947" s="109">
        <v>0</v>
      </c>
      <c r="J2947" s="109">
        <f t="shared" si="45"/>
        <v>10010</v>
      </c>
    </row>
    <row r="2948" spans="1:10" s="102" customFormat="1" ht="18" customHeight="1" x14ac:dyDescent="0.2">
      <c r="A2948" s="106" t="s">
        <v>43</v>
      </c>
      <c r="B2948" s="106" t="s">
        <v>17</v>
      </c>
      <c r="C2948" s="107">
        <v>7818</v>
      </c>
      <c r="D2948" s="107">
        <v>43201</v>
      </c>
      <c r="E2948" s="107">
        <v>43227</v>
      </c>
      <c r="F2948" s="108">
        <v>43257</v>
      </c>
      <c r="G2948" s="109">
        <v>2500</v>
      </c>
      <c r="H2948" s="109">
        <v>3.84</v>
      </c>
      <c r="I2948" s="109">
        <v>0</v>
      </c>
      <c r="J2948" s="109">
        <f t="shared" si="45"/>
        <v>2503.84</v>
      </c>
    </row>
    <row r="2949" spans="1:10" s="102" customFormat="1" ht="18" customHeight="1" x14ac:dyDescent="0.2">
      <c r="A2949" s="106" t="s">
        <v>43</v>
      </c>
      <c r="B2949" s="106" t="s">
        <v>13</v>
      </c>
      <c r="C2949" s="107">
        <v>18295</v>
      </c>
      <c r="D2949" s="107">
        <v>43195</v>
      </c>
      <c r="E2949" s="107">
        <v>43214</v>
      </c>
      <c r="F2949" s="108">
        <v>43318</v>
      </c>
      <c r="G2949" s="109">
        <v>13500</v>
      </c>
      <c r="H2949" s="109">
        <v>45.49</v>
      </c>
      <c r="I2949" s="109">
        <v>0</v>
      </c>
      <c r="J2949" s="109">
        <f t="shared" si="45"/>
        <v>13545.49</v>
      </c>
    </row>
    <row r="2950" spans="1:10" s="102" customFormat="1" ht="18" customHeight="1" x14ac:dyDescent="0.2">
      <c r="A2950" s="106" t="s">
        <v>43</v>
      </c>
      <c r="B2950" s="106" t="s">
        <v>13</v>
      </c>
      <c r="C2950" s="107">
        <v>12310</v>
      </c>
      <c r="D2950" s="107">
        <v>42554</v>
      </c>
      <c r="E2950" s="107">
        <v>42592</v>
      </c>
      <c r="F2950" s="108">
        <v>42615</v>
      </c>
      <c r="G2950" s="109">
        <v>8750</v>
      </c>
      <c r="H2950" s="109">
        <v>14.82</v>
      </c>
      <c r="I2950" s="109">
        <v>0</v>
      </c>
      <c r="J2950" s="109">
        <f t="shared" ref="J2950:J3013" si="46">+G2950+H2950+I2950</f>
        <v>8764.82</v>
      </c>
    </row>
    <row r="2951" spans="1:10" s="102" customFormat="1" ht="18" customHeight="1" x14ac:dyDescent="0.2">
      <c r="A2951" s="106" t="s">
        <v>43</v>
      </c>
      <c r="B2951" s="106" t="s">
        <v>13</v>
      </c>
      <c r="C2951" s="107">
        <v>12934</v>
      </c>
      <c r="D2951" s="107">
        <v>43401</v>
      </c>
      <c r="E2951" s="107">
        <v>43425</v>
      </c>
      <c r="F2951" s="108">
        <v>43437</v>
      </c>
      <c r="G2951" s="109">
        <v>11500</v>
      </c>
      <c r="H2951" s="109">
        <v>11.34</v>
      </c>
      <c r="I2951" s="109">
        <v>0</v>
      </c>
      <c r="J2951" s="109">
        <f t="shared" si="46"/>
        <v>11511.34</v>
      </c>
    </row>
    <row r="2952" spans="1:10" s="102" customFormat="1" ht="18" customHeight="1" x14ac:dyDescent="0.2">
      <c r="A2952" s="106" t="s">
        <v>43</v>
      </c>
      <c r="B2952" s="106" t="s">
        <v>17</v>
      </c>
      <c r="C2952" s="107">
        <v>11388</v>
      </c>
      <c r="D2952" s="107">
        <v>42640</v>
      </c>
      <c r="E2952" s="107">
        <v>42654</v>
      </c>
      <c r="F2952" s="108">
        <v>42669</v>
      </c>
      <c r="G2952" s="109">
        <v>8000</v>
      </c>
      <c r="H2952" s="109">
        <v>6.36</v>
      </c>
      <c r="I2952" s="109">
        <v>0</v>
      </c>
      <c r="J2952" s="109">
        <f t="shared" si="46"/>
        <v>8006.36</v>
      </c>
    </row>
    <row r="2953" spans="1:10" s="102" customFormat="1" ht="18" customHeight="1" x14ac:dyDescent="0.2">
      <c r="A2953" s="106" t="s">
        <v>43</v>
      </c>
      <c r="B2953" s="106" t="s">
        <v>17</v>
      </c>
      <c r="C2953" s="107">
        <v>7912</v>
      </c>
      <c r="D2953" s="107">
        <v>43113</v>
      </c>
      <c r="E2953" s="107">
        <v>43119</v>
      </c>
      <c r="F2953" s="108">
        <v>43145</v>
      </c>
      <c r="G2953" s="109">
        <v>4750</v>
      </c>
      <c r="H2953" s="109">
        <v>4.16</v>
      </c>
      <c r="I2953" s="109">
        <v>0</v>
      </c>
      <c r="J2953" s="109">
        <f t="shared" si="46"/>
        <v>4754.16</v>
      </c>
    </row>
    <row r="2954" spans="1:10" s="102" customFormat="1" ht="18" customHeight="1" x14ac:dyDescent="0.2">
      <c r="A2954" s="106" t="s">
        <v>43</v>
      </c>
      <c r="B2954" s="106" t="s">
        <v>17</v>
      </c>
      <c r="C2954" s="107">
        <v>20590</v>
      </c>
      <c r="D2954" s="107">
        <v>41932</v>
      </c>
      <c r="E2954" s="107">
        <v>41943</v>
      </c>
      <c r="F2954" s="108">
        <v>41969</v>
      </c>
      <c r="G2954" s="109">
        <v>67000</v>
      </c>
      <c r="H2954" s="109">
        <v>68.86</v>
      </c>
      <c r="I2954" s="109">
        <v>0</v>
      </c>
      <c r="J2954" s="109">
        <f t="shared" si="46"/>
        <v>67068.86</v>
      </c>
    </row>
    <row r="2955" spans="1:10" s="102" customFormat="1" ht="18" customHeight="1" x14ac:dyDescent="0.2">
      <c r="A2955" s="106" t="s">
        <v>43</v>
      </c>
      <c r="B2955" s="106" t="s">
        <v>17</v>
      </c>
      <c r="C2955" s="107">
        <v>18450</v>
      </c>
      <c r="D2955" s="107">
        <v>42054</v>
      </c>
      <c r="E2955" s="107">
        <v>42065</v>
      </c>
      <c r="F2955" s="108">
        <v>42081</v>
      </c>
      <c r="G2955" s="109">
        <v>57000</v>
      </c>
      <c r="H2955" s="109">
        <v>42.75</v>
      </c>
      <c r="I2955" s="109">
        <v>0</v>
      </c>
      <c r="J2955" s="109">
        <f t="shared" si="46"/>
        <v>57042.75</v>
      </c>
    </row>
    <row r="2956" spans="1:10" s="102" customFormat="1" ht="18" customHeight="1" x14ac:dyDescent="0.2">
      <c r="A2956" s="106" t="s">
        <v>43</v>
      </c>
      <c r="B2956" s="106" t="s">
        <v>17</v>
      </c>
      <c r="C2956" s="107">
        <v>15048</v>
      </c>
      <c r="D2956" s="107">
        <v>41971</v>
      </c>
      <c r="E2956" s="107">
        <v>41976</v>
      </c>
      <c r="F2956" s="108">
        <v>41995</v>
      </c>
      <c r="G2956" s="109">
        <v>20500</v>
      </c>
      <c r="H2956" s="109">
        <v>13.67</v>
      </c>
      <c r="I2956" s="109">
        <v>0</v>
      </c>
      <c r="J2956" s="109">
        <f t="shared" si="46"/>
        <v>20513.669999999998</v>
      </c>
    </row>
    <row r="2957" spans="1:10" s="102" customFormat="1" ht="18" customHeight="1" x14ac:dyDescent="0.2">
      <c r="A2957" s="106" t="s">
        <v>43</v>
      </c>
      <c r="B2957" s="106" t="s">
        <v>17</v>
      </c>
      <c r="C2957" s="107">
        <v>9561</v>
      </c>
      <c r="D2957" s="107">
        <v>41747</v>
      </c>
      <c r="E2957" s="107">
        <v>41759</v>
      </c>
      <c r="F2957" s="108">
        <v>41796</v>
      </c>
      <c r="G2957" s="109">
        <v>8000</v>
      </c>
      <c r="H2957" s="109">
        <v>10.88</v>
      </c>
      <c r="I2957" s="109">
        <v>0</v>
      </c>
      <c r="J2957" s="109">
        <f t="shared" si="46"/>
        <v>8010.88</v>
      </c>
    </row>
    <row r="2958" spans="1:10" s="102" customFormat="1" ht="18" customHeight="1" x14ac:dyDescent="0.2">
      <c r="A2958" s="106" t="s">
        <v>43</v>
      </c>
      <c r="B2958" s="106" t="s">
        <v>17</v>
      </c>
      <c r="C2958" s="107">
        <v>13821</v>
      </c>
      <c r="D2958" s="107">
        <v>43363</v>
      </c>
      <c r="E2958" s="107">
        <v>43375</v>
      </c>
      <c r="F2958" s="108">
        <v>43384</v>
      </c>
      <c r="G2958" s="109">
        <v>11250</v>
      </c>
      <c r="H2958" s="109">
        <v>6.47</v>
      </c>
      <c r="I2958" s="109">
        <v>0</v>
      </c>
      <c r="J2958" s="109">
        <f t="shared" si="46"/>
        <v>11256.47</v>
      </c>
    </row>
    <row r="2959" spans="1:10" s="102" customFormat="1" ht="18" customHeight="1" x14ac:dyDescent="0.2">
      <c r="A2959" s="106" t="s">
        <v>43</v>
      </c>
      <c r="B2959" s="106" t="s">
        <v>17</v>
      </c>
      <c r="C2959" s="107">
        <v>7172</v>
      </c>
      <c r="D2959" s="107">
        <v>41962</v>
      </c>
      <c r="E2959" s="107">
        <v>41976</v>
      </c>
      <c r="F2959" s="108">
        <v>42016</v>
      </c>
      <c r="G2959" s="109">
        <v>5000</v>
      </c>
      <c r="H2959" s="109">
        <v>7.52</v>
      </c>
      <c r="I2959" s="109">
        <v>0</v>
      </c>
      <c r="J2959" s="109">
        <f t="shared" si="46"/>
        <v>5007.5200000000004</v>
      </c>
    </row>
    <row r="2960" spans="1:10" s="102" customFormat="1" ht="18" customHeight="1" x14ac:dyDescent="0.2">
      <c r="A2960" s="106" t="s">
        <v>43</v>
      </c>
      <c r="B2960" s="106" t="s">
        <v>13</v>
      </c>
      <c r="C2960" s="107">
        <v>18201</v>
      </c>
      <c r="D2960" s="107">
        <v>42295</v>
      </c>
      <c r="E2960" s="107">
        <v>42307</v>
      </c>
      <c r="F2960" s="108">
        <v>42366</v>
      </c>
      <c r="G2960" s="109">
        <v>30000</v>
      </c>
      <c r="H2960" s="109">
        <v>59.16</v>
      </c>
      <c r="I2960" s="109">
        <v>0</v>
      </c>
      <c r="J2960" s="109">
        <f t="shared" si="46"/>
        <v>30059.16</v>
      </c>
    </row>
    <row r="2961" spans="1:10" s="102" customFormat="1" ht="18" customHeight="1" x14ac:dyDescent="0.2">
      <c r="A2961" s="106" t="s">
        <v>43</v>
      </c>
      <c r="B2961" s="106" t="s">
        <v>13</v>
      </c>
      <c r="C2961" s="107">
        <v>14347</v>
      </c>
      <c r="D2961" s="107">
        <v>42315</v>
      </c>
      <c r="E2961" s="107">
        <v>42320</v>
      </c>
      <c r="F2961" s="108">
        <v>42340</v>
      </c>
      <c r="G2961" s="109">
        <v>18500</v>
      </c>
      <c r="H2961" s="109">
        <v>12.84</v>
      </c>
      <c r="I2961" s="109">
        <v>0</v>
      </c>
      <c r="J2961" s="109">
        <f t="shared" si="46"/>
        <v>18512.84</v>
      </c>
    </row>
    <row r="2962" spans="1:10" s="102" customFormat="1" ht="18" customHeight="1" x14ac:dyDescent="0.2">
      <c r="A2962" s="106" t="s">
        <v>43</v>
      </c>
      <c r="B2962" s="106" t="s">
        <v>13</v>
      </c>
      <c r="C2962" s="107">
        <v>8835</v>
      </c>
      <c r="D2962" s="107">
        <v>42518</v>
      </c>
      <c r="E2962" s="107">
        <v>42536</v>
      </c>
      <c r="F2962" s="108">
        <v>42654</v>
      </c>
      <c r="G2962" s="109">
        <v>4250</v>
      </c>
      <c r="H2962" s="109">
        <v>15.84</v>
      </c>
      <c r="I2962" s="109">
        <v>0</v>
      </c>
      <c r="J2962" s="109">
        <f t="shared" si="46"/>
        <v>4265.84</v>
      </c>
    </row>
    <row r="2963" spans="1:10" s="102" customFormat="1" ht="18" customHeight="1" x14ac:dyDescent="0.2">
      <c r="A2963" s="106" t="s">
        <v>43</v>
      </c>
      <c r="B2963" s="106" t="s">
        <v>13</v>
      </c>
      <c r="C2963" s="107">
        <v>16132</v>
      </c>
      <c r="D2963" s="107">
        <v>41754</v>
      </c>
      <c r="E2963" s="107">
        <v>41773</v>
      </c>
      <c r="F2963" s="108">
        <v>41808</v>
      </c>
      <c r="G2963" s="109">
        <v>10750</v>
      </c>
      <c r="H2963" s="109">
        <v>16.12</v>
      </c>
      <c r="I2963" s="109">
        <v>0</v>
      </c>
      <c r="J2963" s="109">
        <f t="shared" si="46"/>
        <v>10766.12</v>
      </c>
    </row>
    <row r="2964" spans="1:10" s="102" customFormat="1" ht="18" customHeight="1" x14ac:dyDescent="0.2">
      <c r="A2964" s="106" t="s">
        <v>43</v>
      </c>
      <c r="B2964" s="106" t="s">
        <v>17</v>
      </c>
      <c r="C2964" s="107">
        <v>15494</v>
      </c>
      <c r="D2964" s="107">
        <v>43419</v>
      </c>
      <c r="E2964" s="107">
        <v>43446</v>
      </c>
      <c r="F2964" s="108">
        <v>43469</v>
      </c>
      <c r="G2964" s="109">
        <v>4250</v>
      </c>
      <c r="H2964" s="109">
        <v>5.41</v>
      </c>
      <c r="I2964" s="109">
        <v>0</v>
      </c>
      <c r="J2964" s="109">
        <f t="shared" si="46"/>
        <v>4255.41</v>
      </c>
    </row>
    <row r="2965" spans="1:10" s="102" customFormat="1" ht="18" customHeight="1" x14ac:dyDescent="0.2">
      <c r="A2965" s="106" t="s">
        <v>43</v>
      </c>
      <c r="B2965" s="106" t="s">
        <v>13</v>
      </c>
      <c r="C2965" s="107">
        <v>13712</v>
      </c>
      <c r="D2965" s="107">
        <v>41772</v>
      </c>
      <c r="E2965" s="107">
        <v>41780</v>
      </c>
      <c r="F2965" s="108">
        <v>41795</v>
      </c>
      <c r="G2965" s="109">
        <v>8750</v>
      </c>
      <c r="H2965" s="109">
        <v>5.59</v>
      </c>
      <c r="I2965" s="109">
        <v>0</v>
      </c>
      <c r="J2965" s="109">
        <f t="shared" si="46"/>
        <v>8755.59</v>
      </c>
    </row>
    <row r="2966" spans="1:10" s="102" customFormat="1" ht="18" customHeight="1" x14ac:dyDescent="0.2">
      <c r="A2966" s="106" t="s">
        <v>43</v>
      </c>
      <c r="B2966" s="106" t="s">
        <v>13</v>
      </c>
      <c r="C2966" s="107">
        <v>12965</v>
      </c>
      <c r="D2966" s="107">
        <v>42389</v>
      </c>
      <c r="E2966" s="107">
        <v>42401</v>
      </c>
      <c r="F2966" s="108">
        <v>42408</v>
      </c>
      <c r="G2966" s="109">
        <v>13750</v>
      </c>
      <c r="H2966" s="109">
        <v>7.26</v>
      </c>
      <c r="I2966" s="109">
        <v>0</v>
      </c>
      <c r="J2966" s="109">
        <f t="shared" si="46"/>
        <v>13757.26</v>
      </c>
    </row>
    <row r="2967" spans="1:10" s="102" customFormat="1" ht="18" customHeight="1" x14ac:dyDescent="0.2">
      <c r="A2967" s="106" t="s">
        <v>43</v>
      </c>
      <c r="B2967" s="106" t="s">
        <v>13</v>
      </c>
      <c r="C2967" s="107">
        <v>16883</v>
      </c>
      <c r="D2967" s="107">
        <v>43365</v>
      </c>
      <c r="E2967" s="107">
        <v>43368</v>
      </c>
      <c r="F2967" s="108">
        <v>43390</v>
      </c>
      <c r="G2967" s="109">
        <v>15500</v>
      </c>
      <c r="H2967" s="109">
        <v>10.62</v>
      </c>
      <c r="I2967" s="109">
        <v>0</v>
      </c>
      <c r="J2967" s="109">
        <f t="shared" si="46"/>
        <v>15510.62</v>
      </c>
    </row>
    <row r="2968" spans="1:10" s="102" customFormat="1" ht="18" customHeight="1" x14ac:dyDescent="0.2">
      <c r="A2968" s="106" t="s">
        <v>43</v>
      </c>
      <c r="B2968" s="106" t="s">
        <v>13</v>
      </c>
      <c r="C2968" s="107">
        <v>11223</v>
      </c>
      <c r="D2968" s="107">
        <v>42430</v>
      </c>
      <c r="E2968" s="107">
        <v>42432</v>
      </c>
      <c r="F2968" s="108">
        <v>42440</v>
      </c>
      <c r="G2968" s="109">
        <v>2250</v>
      </c>
      <c r="H2968" s="109">
        <v>0.63</v>
      </c>
      <c r="I2968" s="109">
        <v>0</v>
      </c>
      <c r="J2968" s="109">
        <f t="shared" si="46"/>
        <v>2250.63</v>
      </c>
    </row>
    <row r="2969" spans="1:10" s="102" customFormat="1" ht="18" customHeight="1" x14ac:dyDescent="0.2">
      <c r="A2969" s="106" t="s">
        <v>43</v>
      </c>
      <c r="B2969" s="106" t="s">
        <v>17</v>
      </c>
      <c r="C2969" s="107">
        <v>10680</v>
      </c>
      <c r="D2969" s="107">
        <v>42662</v>
      </c>
      <c r="E2969" s="107">
        <v>42671</v>
      </c>
      <c r="F2969" s="108">
        <v>42681</v>
      </c>
      <c r="G2969" s="109">
        <v>5000</v>
      </c>
      <c r="H2969" s="109">
        <v>2.6</v>
      </c>
      <c r="I2969" s="109">
        <v>0</v>
      </c>
      <c r="J2969" s="109">
        <f t="shared" si="46"/>
        <v>5002.6000000000004</v>
      </c>
    </row>
    <row r="2970" spans="1:10" s="102" customFormat="1" ht="18" customHeight="1" x14ac:dyDescent="0.2">
      <c r="A2970" s="106" t="s">
        <v>43</v>
      </c>
      <c r="B2970" s="106" t="s">
        <v>13</v>
      </c>
      <c r="C2970" s="107">
        <v>18592</v>
      </c>
      <c r="D2970" s="107">
        <v>42136</v>
      </c>
      <c r="E2970" s="107">
        <v>42143</v>
      </c>
      <c r="F2970" s="108">
        <v>42193</v>
      </c>
      <c r="G2970" s="109">
        <v>51000</v>
      </c>
      <c r="H2970" s="109">
        <v>80.760000000000005</v>
      </c>
      <c r="I2970" s="109">
        <v>0</v>
      </c>
      <c r="J2970" s="109">
        <f t="shared" si="46"/>
        <v>51080.76</v>
      </c>
    </row>
    <row r="2971" spans="1:10" s="102" customFormat="1" ht="18" customHeight="1" x14ac:dyDescent="0.2">
      <c r="A2971" s="106" t="s">
        <v>35</v>
      </c>
      <c r="B2971" s="106" t="s">
        <v>13</v>
      </c>
      <c r="C2971" s="107">
        <v>18592</v>
      </c>
      <c r="D2971" s="107">
        <v>42136</v>
      </c>
      <c r="E2971" s="107">
        <v>42143</v>
      </c>
      <c r="F2971" s="108">
        <v>42193</v>
      </c>
      <c r="G2971" s="109">
        <v>51000</v>
      </c>
      <c r="H2971" s="109">
        <v>80.760000000000005</v>
      </c>
      <c r="I2971" s="109">
        <v>0</v>
      </c>
      <c r="J2971" s="109">
        <f t="shared" si="46"/>
        <v>51080.76</v>
      </c>
    </row>
    <row r="2972" spans="1:10" s="102" customFormat="1" ht="18" customHeight="1" x14ac:dyDescent="0.2">
      <c r="A2972" s="106" t="s">
        <v>43</v>
      </c>
      <c r="B2972" s="106" t="s">
        <v>13</v>
      </c>
      <c r="C2972" s="107">
        <v>13302</v>
      </c>
      <c r="D2972" s="107">
        <v>42852</v>
      </c>
      <c r="E2972" s="107">
        <v>42864</v>
      </c>
      <c r="F2972" s="108">
        <v>42888</v>
      </c>
      <c r="G2972" s="109">
        <v>7250</v>
      </c>
      <c r="H2972" s="109">
        <v>7.15</v>
      </c>
      <c r="I2972" s="109">
        <v>0</v>
      </c>
      <c r="J2972" s="109">
        <f t="shared" si="46"/>
        <v>7257.15</v>
      </c>
    </row>
    <row r="2973" spans="1:10" s="102" customFormat="1" ht="18" customHeight="1" x14ac:dyDescent="0.2">
      <c r="A2973" s="106" t="s">
        <v>43</v>
      </c>
      <c r="B2973" s="106" t="s">
        <v>13</v>
      </c>
      <c r="C2973" s="107">
        <v>6327</v>
      </c>
      <c r="D2973" s="107">
        <v>42878</v>
      </c>
      <c r="E2973" s="107">
        <v>42880</v>
      </c>
      <c r="F2973" s="108">
        <v>42935</v>
      </c>
      <c r="G2973" s="109">
        <v>7500</v>
      </c>
      <c r="H2973" s="109">
        <v>11.7</v>
      </c>
      <c r="I2973" s="109">
        <v>0</v>
      </c>
      <c r="J2973" s="109">
        <f t="shared" si="46"/>
        <v>7511.7</v>
      </c>
    </row>
    <row r="2974" spans="1:10" s="102" customFormat="1" ht="18" customHeight="1" x14ac:dyDescent="0.2">
      <c r="A2974" s="106" t="s">
        <v>43</v>
      </c>
      <c r="B2974" s="106" t="s">
        <v>17</v>
      </c>
      <c r="C2974" s="107">
        <v>9454</v>
      </c>
      <c r="D2974" s="107">
        <v>42033</v>
      </c>
      <c r="E2974" s="107">
        <v>42039</v>
      </c>
      <c r="F2974" s="108">
        <v>42072</v>
      </c>
      <c r="G2974" s="109">
        <v>7500</v>
      </c>
      <c r="H2974" s="109">
        <v>8.1300000000000008</v>
      </c>
      <c r="I2974" s="109">
        <v>0</v>
      </c>
      <c r="J2974" s="109">
        <f t="shared" si="46"/>
        <v>7508.13</v>
      </c>
    </row>
    <row r="2975" spans="1:10" s="102" customFormat="1" ht="18" customHeight="1" x14ac:dyDescent="0.2">
      <c r="A2975" s="106" t="s">
        <v>31</v>
      </c>
      <c r="B2975" s="106" t="s">
        <v>13</v>
      </c>
      <c r="C2975" s="107">
        <v>21917</v>
      </c>
      <c r="D2975" s="107">
        <v>42952</v>
      </c>
      <c r="E2975" s="107">
        <v>42956</v>
      </c>
      <c r="F2975" s="108">
        <v>43103</v>
      </c>
      <c r="G2975" s="109">
        <v>76000</v>
      </c>
      <c r="H2975" s="109">
        <v>147.13999999999999</v>
      </c>
      <c r="I2975" s="109">
        <v>0</v>
      </c>
      <c r="J2975" s="109">
        <f t="shared" si="46"/>
        <v>76147.14</v>
      </c>
    </row>
    <row r="2976" spans="1:10" s="102" customFormat="1" ht="18" customHeight="1" x14ac:dyDescent="0.2">
      <c r="A2976" s="106" t="s">
        <v>34</v>
      </c>
      <c r="B2976" s="106" t="s">
        <v>13</v>
      </c>
      <c r="C2976" s="107">
        <v>21917</v>
      </c>
      <c r="D2976" s="107">
        <v>42952</v>
      </c>
      <c r="E2976" s="107">
        <v>42956</v>
      </c>
      <c r="F2976" s="108">
        <v>43103</v>
      </c>
      <c r="G2976" s="109">
        <v>76000</v>
      </c>
      <c r="H2976" s="109">
        <v>147.13999999999999</v>
      </c>
      <c r="I2976" s="109">
        <v>0</v>
      </c>
      <c r="J2976" s="109">
        <f t="shared" si="46"/>
        <v>76147.14</v>
      </c>
    </row>
    <row r="2977" spans="1:10" s="102" customFormat="1" ht="18" customHeight="1" x14ac:dyDescent="0.2">
      <c r="A2977" s="106" t="s">
        <v>43</v>
      </c>
      <c r="B2977" s="106" t="s">
        <v>17</v>
      </c>
      <c r="C2977" s="107">
        <v>8797</v>
      </c>
      <c r="D2977" s="107">
        <v>42581</v>
      </c>
      <c r="E2977" s="107">
        <v>42620</v>
      </c>
      <c r="F2977" s="108">
        <v>42632</v>
      </c>
      <c r="G2977" s="109">
        <v>2000</v>
      </c>
      <c r="H2977" s="109">
        <v>2.79</v>
      </c>
      <c r="I2977" s="109">
        <v>0</v>
      </c>
      <c r="J2977" s="109">
        <f t="shared" si="46"/>
        <v>2002.79</v>
      </c>
    </row>
    <row r="2978" spans="1:10" s="102" customFormat="1" ht="18" customHeight="1" x14ac:dyDescent="0.2">
      <c r="A2978" s="106" t="s">
        <v>37</v>
      </c>
      <c r="B2978" s="106" t="s">
        <v>17</v>
      </c>
      <c r="C2978" s="107">
        <v>23776</v>
      </c>
      <c r="D2978" s="107">
        <v>41723</v>
      </c>
      <c r="E2978" s="107">
        <v>41732</v>
      </c>
      <c r="F2978" s="108">
        <v>41739</v>
      </c>
      <c r="G2978" s="109">
        <v>10000</v>
      </c>
      <c r="H2978" s="109">
        <v>4.4400000000000004</v>
      </c>
      <c r="I2978" s="109">
        <v>0</v>
      </c>
      <c r="J2978" s="109">
        <f t="shared" si="46"/>
        <v>10004.44</v>
      </c>
    </row>
    <row r="2979" spans="1:10" s="102" customFormat="1" ht="18" customHeight="1" x14ac:dyDescent="0.2">
      <c r="A2979" s="106" t="s">
        <v>43</v>
      </c>
      <c r="B2979" s="106" t="s">
        <v>17</v>
      </c>
      <c r="C2979" s="107">
        <v>9359</v>
      </c>
      <c r="D2979" s="107">
        <v>42652</v>
      </c>
      <c r="E2979" s="107">
        <v>42655</v>
      </c>
      <c r="F2979" s="108">
        <v>42682</v>
      </c>
      <c r="G2979" s="109">
        <v>3500</v>
      </c>
      <c r="H2979" s="109">
        <v>2.88</v>
      </c>
      <c r="I2979" s="109">
        <v>0</v>
      </c>
      <c r="J2979" s="109">
        <f t="shared" si="46"/>
        <v>3502.88</v>
      </c>
    </row>
    <row r="2980" spans="1:10" s="102" customFormat="1" ht="18" customHeight="1" x14ac:dyDescent="0.2">
      <c r="A2980" s="106" t="s">
        <v>43</v>
      </c>
      <c r="B2980" s="106" t="s">
        <v>13</v>
      </c>
      <c r="C2980" s="107">
        <v>16927</v>
      </c>
      <c r="D2980" s="107">
        <v>42303</v>
      </c>
      <c r="E2980" s="107">
        <v>42307</v>
      </c>
      <c r="F2980" s="108">
        <v>42314</v>
      </c>
      <c r="G2980" s="109">
        <v>14500</v>
      </c>
      <c r="H2980" s="109">
        <v>4.43</v>
      </c>
      <c r="I2980" s="109">
        <v>0</v>
      </c>
      <c r="J2980" s="109">
        <f t="shared" si="46"/>
        <v>14504.43</v>
      </c>
    </row>
    <row r="2981" spans="1:10" s="102" customFormat="1" ht="18" customHeight="1" x14ac:dyDescent="0.2">
      <c r="A2981" s="106" t="s">
        <v>31</v>
      </c>
      <c r="B2981" s="106" t="s">
        <v>17</v>
      </c>
      <c r="C2981" s="107">
        <v>26235</v>
      </c>
      <c r="D2981" s="107">
        <v>42895</v>
      </c>
      <c r="E2981" s="107">
        <v>42902</v>
      </c>
      <c r="F2981" s="108">
        <v>43306</v>
      </c>
      <c r="G2981" s="109">
        <v>20000</v>
      </c>
      <c r="H2981" s="109">
        <v>225.21</v>
      </c>
      <c r="I2981" s="109">
        <v>0</v>
      </c>
      <c r="J2981" s="109">
        <f t="shared" si="46"/>
        <v>20225.21</v>
      </c>
    </row>
    <row r="2982" spans="1:10" s="102" customFormat="1" ht="18" customHeight="1" x14ac:dyDescent="0.2">
      <c r="A2982" s="106" t="s">
        <v>33</v>
      </c>
      <c r="B2982" s="106" t="s">
        <v>17</v>
      </c>
      <c r="C2982" s="107">
        <v>26235</v>
      </c>
      <c r="D2982" s="107">
        <v>42895</v>
      </c>
      <c r="E2982" s="107">
        <v>42902</v>
      </c>
      <c r="F2982" s="108">
        <v>43306</v>
      </c>
      <c r="G2982" s="109">
        <v>20000</v>
      </c>
      <c r="H2982" s="109">
        <v>225.21</v>
      </c>
      <c r="I2982" s="109">
        <v>0</v>
      </c>
      <c r="J2982" s="109">
        <f t="shared" si="46"/>
        <v>20225.21</v>
      </c>
    </row>
    <row r="2983" spans="1:10" s="102" customFormat="1" ht="18" customHeight="1" x14ac:dyDescent="0.2">
      <c r="A2983" s="106" t="s">
        <v>34</v>
      </c>
      <c r="B2983" s="106" t="s">
        <v>17</v>
      </c>
      <c r="C2983" s="107">
        <v>26235</v>
      </c>
      <c r="D2983" s="107">
        <v>42895</v>
      </c>
      <c r="E2983" s="107">
        <v>42902</v>
      </c>
      <c r="F2983" s="108">
        <v>43306</v>
      </c>
      <c r="G2983" s="109">
        <v>60000</v>
      </c>
      <c r="H2983" s="109">
        <v>675.62</v>
      </c>
      <c r="I2983" s="109">
        <v>0</v>
      </c>
      <c r="J2983" s="109">
        <f t="shared" si="46"/>
        <v>60675.62</v>
      </c>
    </row>
    <row r="2984" spans="1:10" s="102" customFormat="1" ht="18" customHeight="1" x14ac:dyDescent="0.2">
      <c r="A2984" s="106" t="s">
        <v>43</v>
      </c>
      <c r="B2984" s="106" t="s">
        <v>17</v>
      </c>
      <c r="C2984" s="107">
        <v>10559</v>
      </c>
      <c r="D2984" s="107">
        <v>42190</v>
      </c>
      <c r="E2984" s="107">
        <v>42193</v>
      </c>
      <c r="F2984" s="108">
        <v>42208</v>
      </c>
      <c r="G2984" s="109">
        <v>5250</v>
      </c>
      <c r="H2984" s="109">
        <v>2.63</v>
      </c>
      <c r="I2984" s="109">
        <v>0</v>
      </c>
      <c r="J2984" s="109">
        <f t="shared" si="46"/>
        <v>5252.63</v>
      </c>
    </row>
    <row r="2985" spans="1:10" s="102" customFormat="1" ht="18" customHeight="1" x14ac:dyDescent="0.2">
      <c r="A2985" s="106" t="s">
        <v>43</v>
      </c>
      <c r="B2985" s="106" t="s">
        <v>17</v>
      </c>
      <c r="C2985" s="107">
        <v>8794</v>
      </c>
      <c r="D2985" s="107">
        <v>41702</v>
      </c>
      <c r="E2985" s="107">
        <v>41745</v>
      </c>
      <c r="F2985" s="108">
        <v>41772</v>
      </c>
      <c r="G2985" s="109">
        <v>2500</v>
      </c>
      <c r="H2985" s="109">
        <v>4.8600000000000003</v>
      </c>
      <c r="I2985" s="109">
        <v>0</v>
      </c>
      <c r="J2985" s="109">
        <f t="shared" si="46"/>
        <v>2504.86</v>
      </c>
    </row>
    <row r="2986" spans="1:10" s="102" customFormat="1" ht="18" customHeight="1" x14ac:dyDescent="0.2">
      <c r="A2986" s="106" t="s">
        <v>31</v>
      </c>
      <c r="B2986" s="106" t="s">
        <v>13</v>
      </c>
      <c r="C2986" s="107">
        <v>23045</v>
      </c>
      <c r="D2986" s="107">
        <v>42880</v>
      </c>
      <c r="E2986" s="107">
        <v>42885</v>
      </c>
      <c r="F2986" s="108">
        <v>43115</v>
      </c>
      <c r="G2986" s="109">
        <v>71000</v>
      </c>
      <c r="H2986" s="109">
        <v>294.7</v>
      </c>
      <c r="I2986" s="109">
        <v>0</v>
      </c>
      <c r="J2986" s="109">
        <f t="shared" si="46"/>
        <v>71294.7</v>
      </c>
    </row>
    <row r="2987" spans="1:10" s="102" customFormat="1" ht="18" customHeight="1" x14ac:dyDescent="0.2">
      <c r="A2987" s="106" t="s">
        <v>43</v>
      </c>
      <c r="B2987" s="106" t="s">
        <v>13</v>
      </c>
      <c r="C2987" s="107">
        <v>15201</v>
      </c>
      <c r="D2987" s="107">
        <v>43099</v>
      </c>
      <c r="E2987" s="107">
        <v>43105</v>
      </c>
      <c r="F2987" s="108">
        <v>43123</v>
      </c>
      <c r="G2987" s="109">
        <v>10500</v>
      </c>
      <c r="H2987" s="109">
        <v>6.72</v>
      </c>
      <c r="I2987" s="109">
        <v>0</v>
      </c>
      <c r="J2987" s="109">
        <f t="shared" si="46"/>
        <v>10506.72</v>
      </c>
    </row>
    <row r="2988" spans="1:10" s="102" customFormat="1" ht="18" customHeight="1" x14ac:dyDescent="0.2">
      <c r="A2988" s="106" t="s">
        <v>43</v>
      </c>
      <c r="B2988" s="106" t="s">
        <v>13</v>
      </c>
      <c r="C2988" s="107">
        <v>3959</v>
      </c>
      <c r="D2988" s="107">
        <v>41977</v>
      </c>
      <c r="E2988" s="107">
        <v>41982</v>
      </c>
      <c r="F2988" s="108">
        <v>42020</v>
      </c>
      <c r="G2988" s="109">
        <v>2000</v>
      </c>
      <c r="H2988" s="109">
        <v>2.4</v>
      </c>
      <c r="I2988" s="109">
        <v>0</v>
      </c>
      <c r="J2988" s="109">
        <f t="shared" si="46"/>
        <v>2002.4</v>
      </c>
    </row>
    <row r="2989" spans="1:10" s="102" customFormat="1" ht="18" customHeight="1" x14ac:dyDescent="0.2">
      <c r="A2989" s="106" t="s">
        <v>37</v>
      </c>
      <c r="B2989" s="106" t="s">
        <v>13</v>
      </c>
      <c r="C2989" s="107">
        <v>26253</v>
      </c>
      <c r="D2989" s="107">
        <v>43278</v>
      </c>
      <c r="E2989" s="107">
        <v>43301</v>
      </c>
      <c r="F2989" s="108">
        <v>43301</v>
      </c>
      <c r="G2989" s="109">
        <v>10000</v>
      </c>
      <c r="H2989" s="109">
        <v>6.3</v>
      </c>
      <c r="I2989" s="109">
        <v>0</v>
      </c>
      <c r="J2989" s="109">
        <f t="shared" si="46"/>
        <v>10006.299999999999</v>
      </c>
    </row>
    <row r="2990" spans="1:10" s="102" customFormat="1" ht="18" customHeight="1" x14ac:dyDescent="0.2">
      <c r="A2990" s="106" t="s">
        <v>43</v>
      </c>
      <c r="B2990" s="106" t="s">
        <v>13</v>
      </c>
      <c r="C2990" s="107">
        <v>16814</v>
      </c>
      <c r="D2990" s="107">
        <v>42045</v>
      </c>
      <c r="E2990" s="107">
        <v>42061</v>
      </c>
      <c r="F2990" s="108">
        <v>42079</v>
      </c>
      <c r="G2990" s="109">
        <v>13250</v>
      </c>
      <c r="H2990" s="109">
        <v>12.51</v>
      </c>
      <c r="I2990" s="109">
        <v>0</v>
      </c>
      <c r="J2990" s="109">
        <f t="shared" si="46"/>
        <v>13262.51</v>
      </c>
    </row>
    <row r="2991" spans="1:10" s="102" customFormat="1" ht="18" customHeight="1" x14ac:dyDescent="0.2">
      <c r="A2991" s="106" t="s">
        <v>43</v>
      </c>
      <c r="B2991" s="106" t="s">
        <v>13</v>
      </c>
      <c r="C2991" s="107">
        <v>10953</v>
      </c>
      <c r="D2991" s="107">
        <v>42232</v>
      </c>
      <c r="E2991" s="107">
        <v>42256</v>
      </c>
      <c r="F2991" s="108">
        <v>42283</v>
      </c>
      <c r="G2991" s="109">
        <v>5500</v>
      </c>
      <c r="H2991" s="109">
        <v>7.8</v>
      </c>
      <c r="I2991" s="109">
        <v>0</v>
      </c>
      <c r="J2991" s="109">
        <f t="shared" si="46"/>
        <v>5507.8</v>
      </c>
    </row>
    <row r="2992" spans="1:10" s="102" customFormat="1" ht="18" customHeight="1" x14ac:dyDescent="0.2">
      <c r="A2992" s="106" t="s">
        <v>43</v>
      </c>
      <c r="B2992" s="106" t="s">
        <v>13</v>
      </c>
      <c r="C2992" s="107">
        <v>6935</v>
      </c>
      <c r="D2992" s="107">
        <v>41832</v>
      </c>
      <c r="E2992" s="107">
        <v>41841</v>
      </c>
      <c r="F2992" s="108">
        <v>41850</v>
      </c>
      <c r="G2992" s="109">
        <v>3000</v>
      </c>
      <c r="H2992" s="109">
        <v>1.5</v>
      </c>
      <c r="I2992" s="109">
        <v>0</v>
      </c>
      <c r="J2992" s="109">
        <f t="shared" si="46"/>
        <v>3001.5</v>
      </c>
    </row>
    <row r="2993" spans="1:10" s="102" customFormat="1" ht="18" customHeight="1" x14ac:dyDescent="0.2">
      <c r="A2993" s="106" t="s">
        <v>43</v>
      </c>
      <c r="B2993" s="106" t="s">
        <v>13</v>
      </c>
      <c r="C2993" s="107">
        <v>10327</v>
      </c>
      <c r="D2993" s="107">
        <v>41669</v>
      </c>
      <c r="E2993" s="107">
        <v>41674</v>
      </c>
      <c r="F2993" s="108">
        <v>41697</v>
      </c>
      <c r="G2993" s="109">
        <v>8500</v>
      </c>
      <c r="H2993" s="109">
        <v>6.62</v>
      </c>
      <c r="I2993" s="109">
        <v>0</v>
      </c>
      <c r="J2993" s="109">
        <f t="shared" si="46"/>
        <v>8506.6200000000008</v>
      </c>
    </row>
    <row r="2994" spans="1:10" s="102" customFormat="1" ht="18" customHeight="1" x14ac:dyDescent="0.2">
      <c r="A2994" s="106" t="s">
        <v>43</v>
      </c>
      <c r="B2994" s="106" t="s">
        <v>13</v>
      </c>
      <c r="C2994" s="107">
        <v>15683</v>
      </c>
      <c r="D2994" s="107">
        <v>42582</v>
      </c>
      <c r="E2994" s="107">
        <v>42590</v>
      </c>
      <c r="F2994" s="108">
        <v>42669</v>
      </c>
      <c r="G2994" s="109">
        <v>4250</v>
      </c>
      <c r="H2994" s="109">
        <v>10.130000000000001</v>
      </c>
      <c r="I2994" s="109">
        <v>0</v>
      </c>
      <c r="J2994" s="109">
        <f t="shared" si="46"/>
        <v>4260.13</v>
      </c>
    </row>
    <row r="2995" spans="1:10" s="102" customFormat="1" ht="18" customHeight="1" x14ac:dyDescent="0.2">
      <c r="A2995" s="106" t="s">
        <v>31</v>
      </c>
      <c r="B2995" s="106" t="s">
        <v>13</v>
      </c>
      <c r="C2995" s="107">
        <v>20916</v>
      </c>
      <c r="D2995" s="107">
        <v>42030</v>
      </c>
      <c r="E2995" s="107">
        <v>42031</v>
      </c>
      <c r="F2995" s="108">
        <v>42062</v>
      </c>
      <c r="G2995" s="109">
        <v>66000</v>
      </c>
      <c r="H2995" s="109">
        <v>58.67</v>
      </c>
      <c r="I2995" s="109">
        <v>0</v>
      </c>
      <c r="J2995" s="109">
        <f t="shared" si="46"/>
        <v>66058.67</v>
      </c>
    </row>
    <row r="2996" spans="1:10" s="102" customFormat="1" ht="18" customHeight="1" x14ac:dyDescent="0.2">
      <c r="A2996" s="106" t="s">
        <v>34</v>
      </c>
      <c r="B2996" s="106" t="s">
        <v>13</v>
      </c>
      <c r="C2996" s="107">
        <v>20916</v>
      </c>
      <c r="D2996" s="107">
        <v>42030</v>
      </c>
      <c r="E2996" s="107">
        <v>42031</v>
      </c>
      <c r="F2996" s="108">
        <v>42062</v>
      </c>
      <c r="G2996" s="109">
        <v>132000</v>
      </c>
      <c r="H2996" s="109">
        <v>117.33</v>
      </c>
      <c r="I2996" s="109">
        <v>0</v>
      </c>
      <c r="J2996" s="109">
        <f t="shared" si="46"/>
        <v>132117.32999999999</v>
      </c>
    </row>
    <row r="2997" spans="1:10" s="102" customFormat="1" ht="18" customHeight="1" x14ac:dyDescent="0.2">
      <c r="A2997" s="106" t="s">
        <v>43</v>
      </c>
      <c r="B2997" s="106" t="s">
        <v>13</v>
      </c>
      <c r="C2997" s="107">
        <v>8369</v>
      </c>
      <c r="D2997" s="107">
        <v>42227</v>
      </c>
      <c r="E2997" s="107">
        <v>42235</v>
      </c>
      <c r="F2997" s="108">
        <v>42244</v>
      </c>
      <c r="G2997" s="109">
        <v>6750</v>
      </c>
      <c r="H2997" s="109">
        <v>3.19</v>
      </c>
      <c r="I2997" s="109">
        <v>0</v>
      </c>
      <c r="J2997" s="109">
        <f t="shared" si="46"/>
        <v>6753.19</v>
      </c>
    </row>
    <row r="2998" spans="1:10" s="102" customFormat="1" ht="18" customHeight="1" x14ac:dyDescent="0.2">
      <c r="A2998" s="106" t="s">
        <v>43</v>
      </c>
      <c r="B2998" s="106" t="s">
        <v>13</v>
      </c>
      <c r="C2998" s="107">
        <v>8434</v>
      </c>
      <c r="D2998" s="107">
        <v>42665</v>
      </c>
      <c r="E2998" s="107">
        <v>42682</v>
      </c>
      <c r="F2998" s="108">
        <v>42702</v>
      </c>
      <c r="G2998" s="109">
        <v>5000</v>
      </c>
      <c r="H2998" s="109">
        <v>5.07</v>
      </c>
      <c r="I2998" s="109">
        <v>0</v>
      </c>
      <c r="J2998" s="109">
        <f t="shared" si="46"/>
        <v>5005.07</v>
      </c>
    </row>
    <row r="2999" spans="1:10" s="102" customFormat="1" ht="18" customHeight="1" x14ac:dyDescent="0.2">
      <c r="A2999" s="106" t="s">
        <v>43</v>
      </c>
      <c r="B2999" s="106" t="s">
        <v>13</v>
      </c>
      <c r="C2999" s="107">
        <v>11713</v>
      </c>
      <c r="D2999" s="107">
        <v>42470</v>
      </c>
      <c r="E2999" s="107">
        <v>42478</v>
      </c>
      <c r="F2999" s="108">
        <v>42485</v>
      </c>
      <c r="G2999" s="109">
        <v>10250</v>
      </c>
      <c r="H2999" s="109">
        <v>4.21</v>
      </c>
      <c r="I2999" s="109">
        <v>0</v>
      </c>
      <c r="J2999" s="109">
        <f t="shared" si="46"/>
        <v>10254.209999999999</v>
      </c>
    </row>
    <row r="3000" spans="1:10" s="102" customFormat="1" ht="18" customHeight="1" x14ac:dyDescent="0.2">
      <c r="A3000" s="106" t="s">
        <v>37</v>
      </c>
      <c r="B3000" s="106" t="s">
        <v>17</v>
      </c>
      <c r="C3000" s="107">
        <v>23133</v>
      </c>
      <c r="D3000" s="107">
        <v>41719</v>
      </c>
      <c r="E3000" s="107">
        <v>41758</v>
      </c>
      <c r="F3000" s="108">
        <v>41765</v>
      </c>
      <c r="G3000" s="109">
        <v>20000</v>
      </c>
      <c r="H3000" s="109">
        <f>12.78+12.78</f>
        <v>25.56</v>
      </c>
      <c r="I3000" s="109">
        <v>0</v>
      </c>
      <c r="J3000" s="109">
        <f t="shared" si="46"/>
        <v>20025.560000000001</v>
      </c>
    </row>
    <row r="3001" spans="1:10" s="102" customFormat="1" ht="18" customHeight="1" x14ac:dyDescent="0.2">
      <c r="A3001" s="106" t="s">
        <v>43</v>
      </c>
      <c r="B3001" s="106" t="s">
        <v>17</v>
      </c>
      <c r="C3001" s="107">
        <v>21284</v>
      </c>
      <c r="D3001" s="107">
        <v>42942</v>
      </c>
      <c r="E3001" s="107">
        <v>42954</v>
      </c>
      <c r="F3001" s="108">
        <v>42964</v>
      </c>
      <c r="G3001" s="109">
        <v>48000</v>
      </c>
      <c r="H3001" s="109">
        <v>28.93</v>
      </c>
      <c r="I3001" s="109">
        <v>0</v>
      </c>
      <c r="J3001" s="109">
        <f t="shared" si="46"/>
        <v>48028.93</v>
      </c>
    </row>
    <row r="3002" spans="1:10" s="102" customFormat="1" ht="18" customHeight="1" x14ac:dyDescent="0.2">
      <c r="A3002" s="106" t="s">
        <v>39</v>
      </c>
      <c r="B3002" s="106" t="s">
        <v>17</v>
      </c>
      <c r="C3002" s="107">
        <v>21284</v>
      </c>
      <c r="D3002" s="107">
        <v>42942</v>
      </c>
      <c r="E3002" s="107">
        <v>42954</v>
      </c>
      <c r="F3002" s="108">
        <v>42964</v>
      </c>
      <c r="G3002" s="109">
        <v>96000</v>
      </c>
      <c r="H3002" s="109">
        <v>57.86</v>
      </c>
      <c r="I3002" s="109">
        <v>0</v>
      </c>
      <c r="J3002" s="109">
        <f t="shared" si="46"/>
        <v>96057.86</v>
      </c>
    </row>
    <row r="3003" spans="1:10" s="102" customFormat="1" ht="18" customHeight="1" x14ac:dyDescent="0.2">
      <c r="A3003" s="106" t="s">
        <v>43</v>
      </c>
      <c r="B3003" s="106" t="s">
        <v>13</v>
      </c>
      <c r="C3003" s="107">
        <v>13061</v>
      </c>
      <c r="D3003" s="107">
        <v>41763</v>
      </c>
      <c r="E3003" s="107">
        <v>41766</v>
      </c>
      <c r="F3003" s="108">
        <v>41786</v>
      </c>
      <c r="G3003" s="109">
        <v>7000</v>
      </c>
      <c r="H3003" s="109">
        <v>4.4800000000000004</v>
      </c>
      <c r="I3003" s="109">
        <v>0</v>
      </c>
      <c r="J3003" s="109">
        <f t="shared" si="46"/>
        <v>7004.48</v>
      </c>
    </row>
    <row r="3004" spans="1:10" s="102" customFormat="1" ht="18" customHeight="1" x14ac:dyDescent="0.2">
      <c r="A3004" s="106" t="s">
        <v>43</v>
      </c>
      <c r="B3004" s="106" t="s">
        <v>17</v>
      </c>
      <c r="C3004" s="107">
        <v>12195</v>
      </c>
      <c r="D3004" s="107">
        <v>41857</v>
      </c>
      <c r="E3004" s="107">
        <v>41873</v>
      </c>
      <c r="F3004" s="108">
        <v>41918</v>
      </c>
      <c r="G3004" s="109">
        <v>9000</v>
      </c>
      <c r="H3004" s="109">
        <v>15.24</v>
      </c>
      <c r="I3004" s="109">
        <v>0</v>
      </c>
      <c r="J3004" s="109">
        <f t="shared" si="46"/>
        <v>9015.24</v>
      </c>
    </row>
    <row r="3005" spans="1:10" s="102" customFormat="1" ht="18" customHeight="1" x14ac:dyDescent="0.2">
      <c r="A3005" s="106" t="s">
        <v>31</v>
      </c>
      <c r="B3005" s="106" t="s">
        <v>17</v>
      </c>
      <c r="C3005" s="107">
        <v>22862</v>
      </c>
      <c r="D3005" s="107">
        <v>42995</v>
      </c>
      <c r="E3005" s="107">
        <v>43004</v>
      </c>
      <c r="F3005" s="108">
        <v>43039</v>
      </c>
      <c r="G3005" s="109">
        <v>79000</v>
      </c>
      <c r="H3005" s="109">
        <v>95.23</v>
      </c>
      <c r="I3005" s="109">
        <v>0</v>
      </c>
      <c r="J3005" s="109">
        <f t="shared" si="46"/>
        <v>79095.23</v>
      </c>
    </row>
    <row r="3006" spans="1:10" s="102" customFormat="1" ht="18" customHeight="1" x14ac:dyDescent="0.2">
      <c r="A3006" s="106" t="s">
        <v>34</v>
      </c>
      <c r="B3006" s="106" t="s">
        <v>17</v>
      </c>
      <c r="C3006" s="107">
        <v>22862</v>
      </c>
      <c r="D3006" s="107">
        <v>42995</v>
      </c>
      <c r="E3006" s="107">
        <v>43004</v>
      </c>
      <c r="F3006" s="108">
        <v>43039</v>
      </c>
      <c r="G3006" s="109">
        <v>158000</v>
      </c>
      <c r="H3006" s="109">
        <v>190.47</v>
      </c>
      <c r="I3006" s="109">
        <v>0</v>
      </c>
      <c r="J3006" s="109">
        <f t="shared" si="46"/>
        <v>158190.47</v>
      </c>
    </row>
    <row r="3007" spans="1:10" s="102" customFormat="1" ht="18" customHeight="1" x14ac:dyDescent="0.2">
      <c r="A3007" s="106" t="s">
        <v>43</v>
      </c>
      <c r="B3007" s="106" t="s">
        <v>17</v>
      </c>
      <c r="C3007" s="107">
        <v>11425</v>
      </c>
      <c r="D3007" s="107">
        <v>42135</v>
      </c>
      <c r="E3007" s="107">
        <v>42138</v>
      </c>
      <c r="F3007" s="108">
        <v>42166</v>
      </c>
      <c r="G3007" s="109">
        <v>1250</v>
      </c>
      <c r="H3007" s="109">
        <v>1.08</v>
      </c>
      <c r="I3007" s="109">
        <v>0</v>
      </c>
      <c r="J3007" s="109">
        <f t="shared" si="46"/>
        <v>1251.08</v>
      </c>
    </row>
    <row r="3008" spans="1:10" s="102" customFormat="1" ht="18" customHeight="1" x14ac:dyDescent="0.2">
      <c r="A3008" s="106" t="s">
        <v>43</v>
      </c>
      <c r="B3008" s="106" t="s">
        <v>13</v>
      </c>
      <c r="C3008" s="107">
        <v>9325</v>
      </c>
      <c r="D3008" s="107">
        <v>41964</v>
      </c>
      <c r="E3008" s="107">
        <v>41969</v>
      </c>
      <c r="F3008" s="108">
        <v>41999</v>
      </c>
      <c r="G3008" s="109">
        <v>13000</v>
      </c>
      <c r="H3008" s="109">
        <v>12.64</v>
      </c>
      <c r="I3008" s="109">
        <v>0</v>
      </c>
      <c r="J3008" s="109">
        <f t="shared" si="46"/>
        <v>13012.64</v>
      </c>
    </row>
    <row r="3009" spans="1:10" s="102" customFormat="1" ht="18" customHeight="1" x14ac:dyDescent="0.2">
      <c r="A3009" s="106" t="s">
        <v>43</v>
      </c>
      <c r="B3009" s="106" t="s">
        <v>13</v>
      </c>
      <c r="C3009" s="107">
        <v>11011</v>
      </c>
      <c r="D3009" s="107">
        <v>43370</v>
      </c>
      <c r="E3009" s="107">
        <v>43403</v>
      </c>
      <c r="F3009" s="108">
        <v>43424</v>
      </c>
      <c r="G3009" s="109">
        <v>7250</v>
      </c>
      <c r="H3009" s="109">
        <v>10.73</v>
      </c>
      <c r="I3009" s="109">
        <v>0</v>
      </c>
      <c r="J3009" s="109">
        <f t="shared" si="46"/>
        <v>7260.73</v>
      </c>
    </row>
    <row r="3010" spans="1:10" s="102" customFormat="1" ht="18" customHeight="1" x14ac:dyDescent="0.2">
      <c r="A3010" s="106" t="s">
        <v>43</v>
      </c>
      <c r="B3010" s="106" t="s">
        <v>13</v>
      </c>
      <c r="C3010" s="107">
        <v>19197</v>
      </c>
      <c r="D3010" s="107">
        <v>42756</v>
      </c>
      <c r="E3010" s="107">
        <v>42762</v>
      </c>
      <c r="F3010" s="108">
        <v>42780</v>
      </c>
      <c r="G3010" s="109">
        <v>62000</v>
      </c>
      <c r="H3010" s="109">
        <v>40.770000000000003</v>
      </c>
      <c r="I3010" s="109">
        <v>0</v>
      </c>
      <c r="J3010" s="109">
        <f t="shared" si="46"/>
        <v>62040.77</v>
      </c>
    </row>
    <row r="3011" spans="1:10" s="102" customFormat="1" ht="18" customHeight="1" x14ac:dyDescent="0.2">
      <c r="A3011" s="106" t="s">
        <v>39</v>
      </c>
      <c r="B3011" s="106" t="s">
        <v>13</v>
      </c>
      <c r="C3011" s="107">
        <v>19197</v>
      </c>
      <c r="D3011" s="107">
        <v>42756</v>
      </c>
      <c r="E3011" s="107">
        <v>42762</v>
      </c>
      <c r="F3011" s="108">
        <v>42780</v>
      </c>
      <c r="G3011" s="109">
        <v>62000</v>
      </c>
      <c r="H3011" s="109">
        <v>40.770000000000003</v>
      </c>
      <c r="I3011" s="109">
        <v>0</v>
      </c>
      <c r="J3011" s="109">
        <f t="shared" si="46"/>
        <v>62040.77</v>
      </c>
    </row>
    <row r="3012" spans="1:10" s="102" customFormat="1" ht="18" customHeight="1" x14ac:dyDescent="0.2">
      <c r="A3012" s="106" t="s">
        <v>43</v>
      </c>
      <c r="B3012" s="106" t="s">
        <v>17</v>
      </c>
      <c r="C3012" s="107">
        <v>10705</v>
      </c>
      <c r="D3012" s="107">
        <v>42845</v>
      </c>
      <c r="E3012" s="107">
        <v>42849</v>
      </c>
      <c r="F3012" s="108">
        <v>42863</v>
      </c>
      <c r="G3012" s="109">
        <v>5000</v>
      </c>
      <c r="H3012" s="109">
        <v>2.48</v>
      </c>
      <c r="I3012" s="109">
        <v>0</v>
      </c>
      <c r="J3012" s="109">
        <f t="shared" si="46"/>
        <v>5002.4799999999996</v>
      </c>
    </row>
    <row r="3013" spans="1:10" s="102" customFormat="1" ht="18" customHeight="1" x14ac:dyDescent="0.2">
      <c r="A3013" s="106" t="s">
        <v>43</v>
      </c>
      <c r="B3013" s="106" t="s">
        <v>17</v>
      </c>
      <c r="C3013" s="107">
        <v>10496</v>
      </c>
      <c r="D3013" s="107">
        <v>43306</v>
      </c>
      <c r="E3013" s="107">
        <v>43312</v>
      </c>
      <c r="F3013" s="108">
        <v>43319</v>
      </c>
      <c r="G3013" s="109">
        <v>6500</v>
      </c>
      <c r="H3013" s="109">
        <v>2.3199999999999998</v>
      </c>
      <c r="I3013" s="109">
        <v>0</v>
      </c>
      <c r="J3013" s="109">
        <f t="shared" si="46"/>
        <v>6502.32</v>
      </c>
    </row>
    <row r="3014" spans="1:10" s="102" customFormat="1" ht="18" customHeight="1" x14ac:dyDescent="0.2">
      <c r="A3014" s="106" t="s">
        <v>31</v>
      </c>
      <c r="B3014" s="106" t="s">
        <v>17</v>
      </c>
      <c r="C3014" s="107">
        <v>22280</v>
      </c>
      <c r="D3014" s="107">
        <v>42698</v>
      </c>
      <c r="E3014" s="107">
        <v>42703</v>
      </c>
      <c r="F3014" s="108">
        <v>42719</v>
      </c>
      <c r="G3014" s="109">
        <v>61000</v>
      </c>
      <c r="H3014" s="109">
        <v>35.1</v>
      </c>
      <c r="I3014" s="109">
        <v>0</v>
      </c>
      <c r="J3014" s="109">
        <f t="shared" ref="J3014:J3077" si="47">+G3014+H3014+I3014</f>
        <v>61035.1</v>
      </c>
    </row>
    <row r="3015" spans="1:10" s="102" customFormat="1" ht="18" customHeight="1" x14ac:dyDescent="0.2">
      <c r="A3015" s="106" t="s">
        <v>43</v>
      </c>
      <c r="B3015" s="106" t="s">
        <v>13</v>
      </c>
      <c r="C3015" s="107">
        <v>10891</v>
      </c>
      <c r="D3015" s="107">
        <v>42265</v>
      </c>
      <c r="E3015" s="107">
        <v>42272</v>
      </c>
      <c r="F3015" s="108">
        <v>42279</v>
      </c>
      <c r="G3015" s="109">
        <v>10250</v>
      </c>
      <c r="H3015" s="109">
        <v>3.99</v>
      </c>
      <c r="I3015" s="109">
        <v>0</v>
      </c>
      <c r="J3015" s="109">
        <f t="shared" si="47"/>
        <v>10253.99</v>
      </c>
    </row>
    <row r="3016" spans="1:10" s="102" customFormat="1" ht="18" customHeight="1" x14ac:dyDescent="0.2">
      <c r="A3016" s="106" t="s">
        <v>43</v>
      </c>
      <c r="B3016" s="106" t="s">
        <v>17</v>
      </c>
      <c r="C3016" s="107">
        <v>16145</v>
      </c>
      <c r="D3016" s="107">
        <v>42032</v>
      </c>
      <c r="E3016" s="107">
        <v>42038</v>
      </c>
      <c r="F3016" s="108">
        <v>42387</v>
      </c>
      <c r="G3016" s="109">
        <v>9000</v>
      </c>
      <c r="H3016" s="109">
        <v>44.95</v>
      </c>
      <c r="I3016" s="109">
        <v>0</v>
      </c>
      <c r="J3016" s="109">
        <f t="shared" si="47"/>
        <v>9044.9500000000007</v>
      </c>
    </row>
    <row r="3017" spans="1:10" s="102" customFormat="1" ht="18" customHeight="1" x14ac:dyDescent="0.2">
      <c r="A3017" s="106" t="s">
        <v>43</v>
      </c>
      <c r="B3017" s="106" t="s">
        <v>17</v>
      </c>
      <c r="C3017" s="107">
        <v>9285</v>
      </c>
      <c r="D3017" s="107">
        <v>41869</v>
      </c>
      <c r="E3017" s="107">
        <v>41872</v>
      </c>
      <c r="F3017" s="108">
        <v>41894</v>
      </c>
      <c r="G3017" s="109">
        <v>5000</v>
      </c>
      <c r="H3017" s="109">
        <v>3.47</v>
      </c>
      <c r="I3017" s="109">
        <v>0</v>
      </c>
      <c r="J3017" s="109">
        <f t="shared" si="47"/>
        <v>5003.47</v>
      </c>
    </row>
    <row r="3018" spans="1:10" s="102" customFormat="1" ht="18" customHeight="1" x14ac:dyDescent="0.2">
      <c r="A3018" s="106" t="s">
        <v>43</v>
      </c>
      <c r="B3018" s="106" t="s">
        <v>13</v>
      </c>
      <c r="C3018" s="107">
        <v>13379</v>
      </c>
      <c r="D3018" s="107">
        <v>42273</v>
      </c>
      <c r="E3018" s="107">
        <v>42278</v>
      </c>
      <c r="F3018" s="108">
        <v>42300</v>
      </c>
      <c r="G3018" s="109">
        <v>9750</v>
      </c>
      <c r="H3018" s="109">
        <v>7.31</v>
      </c>
      <c r="I3018" s="109">
        <v>0</v>
      </c>
      <c r="J3018" s="109">
        <f t="shared" si="47"/>
        <v>9757.31</v>
      </c>
    </row>
    <row r="3019" spans="1:10" s="102" customFormat="1" ht="18" customHeight="1" x14ac:dyDescent="0.2">
      <c r="A3019" s="106" t="s">
        <v>43</v>
      </c>
      <c r="B3019" s="106" t="s">
        <v>17</v>
      </c>
      <c r="C3019" s="107">
        <v>3065</v>
      </c>
      <c r="D3019" s="107">
        <v>41827</v>
      </c>
      <c r="E3019" s="107">
        <v>41830</v>
      </c>
      <c r="F3019" s="108">
        <v>41848</v>
      </c>
      <c r="G3019" s="109">
        <v>1750</v>
      </c>
      <c r="H3019" s="109">
        <v>1.02</v>
      </c>
      <c r="I3019" s="109">
        <v>0</v>
      </c>
      <c r="J3019" s="109">
        <f t="shared" si="47"/>
        <v>1751.02</v>
      </c>
    </row>
    <row r="3020" spans="1:10" s="102" customFormat="1" ht="18" customHeight="1" x14ac:dyDescent="0.2">
      <c r="A3020" s="106" t="s">
        <v>37</v>
      </c>
      <c r="B3020" s="106" t="s">
        <v>13</v>
      </c>
      <c r="C3020" s="107">
        <v>23366</v>
      </c>
      <c r="D3020" s="107">
        <v>42467</v>
      </c>
      <c r="E3020" s="107">
        <v>42590</v>
      </c>
      <c r="F3020" s="108">
        <v>42590</v>
      </c>
      <c r="G3020" s="109">
        <v>10000</v>
      </c>
      <c r="H3020" s="109">
        <v>33.700000000000003</v>
      </c>
      <c r="I3020" s="109">
        <v>0</v>
      </c>
      <c r="J3020" s="109">
        <f t="shared" si="47"/>
        <v>10033.700000000001</v>
      </c>
    </row>
    <row r="3021" spans="1:10" s="102" customFormat="1" ht="18" customHeight="1" x14ac:dyDescent="0.2">
      <c r="A3021" s="106" t="s">
        <v>43</v>
      </c>
      <c r="B3021" s="106" t="s">
        <v>17</v>
      </c>
      <c r="C3021" s="107">
        <v>10986</v>
      </c>
      <c r="D3021" s="107">
        <v>42476</v>
      </c>
      <c r="E3021" s="107">
        <v>42501</v>
      </c>
      <c r="F3021" s="108">
        <v>42522</v>
      </c>
      <c r="G3021" s="109">
        <v>3000</v>
      </c>
      <c r="H3021" s="109">
        <v>3.8</v>
      </c>
      <c r="I3021" s="109">
        <v>0</v>
      </c>
      <c r="J3021" s="109">
        <f t="shared" si="47"/>
        <v>3003.8</v>
      </c>
    </row>
    <row r="3022" spans="1:10" s="102" customFormat="1" ht="18" customHeight="1" x14ac:dyDescent="0.2">
      <c r="A3022" s="106" t="s">
        <v>43</v>
      </c>
      <c r="B3022" s="106" t="s">
        <v>17</v>
      </c>
      <c r="C3022" s="107">
        <v>10022</v>
      </c>
      <c r="D3022" s="107">
        <v>41732</v>
      </c>
      <c r="E3022" s="107">
        <v>41760</v>
      </c>
      <c r="F3022" s="108">
        <v>41779</v>
      </c>
      <c r="G3022" s="109">
        <v>2250</v>
      </c>
      <c r="H3022" s="109">
        <v>2.94</v>
      </c>
      <c r="I3022" s="109">
        <v>0</v>
      </c>
      <c r="J3022" s="109">
        <f t="shared" si="47"/>
        <v>2252.94</v>
      </c>
    </row>
    <row r="3023" spans="1:10" s="102" customFormat="1" ht="18" customHeight="1" x14ac:dyDescent="0.2">
      <c r="A3023" s="106" t="s">
        <v>43</v>
      </c>
      <c r="B3023" s="106" t="s">
        <v>17</v>
      </c>
      <c r="C3023" s="107">
        <v>8860</v>
      </c>
      <c r="D3023" s="107">
        <v>42159</v>
      </c>
      <c r="E3023" s="107">
        <v>42174</v>
      </c>
      <c r="F3023" s="108">
        <v>42187</v>
      </c>
      <c r="G3023" s="109">
        <v>10250</v>
      </c>
      <c r="H3023" s="109">
        <v>7.98</v>
      </c>
      <c r="I3023" s="109">
        <v>0</v>
      </c>
      <c r="J3023" s="109">
        <f t="shared" si="47"/>
        <v>10257.98</v>
      </c>
    </row>
    <row r="3024" spans="1:10" s="102" customFormat="1" ht="18" customHeight="1" x14ac:dyDescent="0.2">
      <c r="A3024" s="106" t="s">
        <v>43</v>
      </c>
      <c r="B3024" s="106" t="s">
        <v>13</v>
      </c>
      <c r="C3024" s="107">
        <v>7864</v>
      </c>
      <c r="D3024" s="107">
        <v>41923</v>
      </c>
      <c r="E3024" s="107">
        <v>41942</v>
      </c>
      <c r="F3024" s="108">
        <v>41989</v>
      </c>
      <c r="G3024" s="109">
        <v>3500</v>
      </c>
      <c r="H3024" s="109">
        <v>6.42</v>
      </c>
      <c r="I3024" s="109">
        <v>0</v>
      </c>
      <c r="J3024" s="109">
        <f t="shared" si="47"/>
        <v>3506.42</v>
      </c>
    </row>
    <row r="3025" spans="1:10" s="102" customFormat="1" ht="18" customHeight="1" x14ac:dyDescent="0.2">
      <c r="A3025" s="106" t="s">
        <v>43</v>
      </c>
      <c r="B3025" s="106" t="s">
        <v>13</v>
      </c>
      <c r="C3025" s="107">
        <v>11057</v>
      </c>
      <c r="D3025" s="107">
        <v>41909</v>
      </c>
      <c r="E3025" s="107">
        <v>41925</v>
      </c>
      <c r="F3025" s="108">
        <v>41940</v>
      </c>
      <c r="G3025" s="109">
        <v>8250</v>
      </c>
      <c r="H3025" s="109">
        <v>7.1</v>
      </c>
      <c r="I3025" s="109">
        <v>0</v>
      </c>
      <c r="J3025" s="109">
        <f t="shared" si="47"/>
        <v>8257.1</v>
      </c>
    </row>
    <row r="3026" spans="1:10" s="102" customFormat="1" ht="18" customHeight="1" x14ac:dyDescent="0.2">
      <c r="A3026" s="106" t="s">
        <v>37</v>
      </c>
      <c r="B3026" s="106" t="s">
        <v>13</v>
      </c>
      <c r="C3026" s="107">
        <v>25000</v>
      </c>
      <c r="D3026" s="107">
        <v>43101</v>
      </c>
      <c r="E3026" s="107">
        <v>43122</v>
      </c>
      <c r="F3026" s="108">
        <v>43122</v>
      </c>
      <c r="G3026" s="109">
        <v>20000</v>
      </c>
      <c r="H3026" s="109">
        <v>11.5</v>
      </c>
      <c r="I3026" s="109">
        <v>0</v>
      </c>
      <c r="J3026" s="109">
        <f t="shared" si="47"/>
        <v>20011.5</v>
      </c>
    </row>
    <row r="3027" spans="1:10" s="102" customFormat="1" ht="18" customHeight="1" x14ac:dyDescent="0.2">
      <c r="A3027" s="106" t="s">
        <v>43</v>
      </c>
      <c r="B3027" s="106" t="s">
        <v>17</v>
      </c>
      <c r="C3027" s="107">
        <v>8643</v>
      </c>
      <c r="D3027" s="107">
        <v>42835</v>
      </c>
      <c r="E3027" s="107">
        <v>42845</v>
      </c>
      <c r="F3027" s="108">
        <v>42923</v>
      </c>
      <c r="G3027" s="109">
        <v>3000</v>
      </c>
      <c r="H3027" s="109">
        <v>7.24</v>
      </c>
      <c r="I3027" s="109">
        <v>0</v>
      </c>
      <c r="J3027" s="109">
        <f t="shared" si="47"/>
        <v>3007.24</v>
      </c>
    </row>
    <row r="3028" spans="1:10" s="102" customFormat="1" ht="18" customHeight="1" x14ac:dyDescent="0.2">
      <c r="A3028" s="106" t="s">
        <v>31</v>
      </c>
      <c r="B3028" s="106" t="s">
        <v>17</v>
      </c>
      <c r="C3028" s="107">
        <v>18832</v>
      </c>
      <c r="D3028" s="107">
        <v>41726</v>
      </c>
      <c r="E3028" s="107">
        <v>41733</v>
      </c>
      <c r="F3028" s="108">
        <v>41752</v>
      </c>
      <c r="G3028" s="109">
        <v>28000</v>
      </c>
      <c r="H3028" s="109">
        <v>20.22</v>
      </c>
      <c r="I3028" s="109">
        <v>0</v>
      </c>
      <c r="J3028" s="109">
        <f t="shared" si="47"/>
        <v>28020.22</v>
      </c>
    </row>
    <row r="3029" spans="1:10" s="102" customFormat="1" ht="18" customHeight="1" x14ac:dyDescent="0.2">
      <c r="A3029" s="106" t="s">
        <v>43</v>
      </c>
      <c r="B3029" s="106" t="s">
        <v>13</v>
      </c>
      <c r="C3029" s="107">
        <v>15166</v>
      </c>
      <c r="D3029" s="107">
        <v>42681</v>
      </c>
      <c r="E3029" s="107">
        <v>42705</v>
      </c>
      <c r="F3029" s="108">
        <v>42711</v>
      </c>
      <c r="G3029" s="109">
        <v>10250</v>
      </c>
      <c r="H3029" s="109">
        <v>8.42</v>
      </c>
      <c r="I3029" s="109">
        <v>0</v>
      </c>
      <c r="J3029" s="109">
        <f t="shared" si="47"/>
        <v>10258.42</v>
      </c>
    </row>
    <row r="3030" spans="1:10" s="102" customFormat="1" ht="18" customHeight="1" x14ac:dyDescent="0.2">
      <c r="A3030" s="106" t="s">
        <v>43</v>
      </c>
      <c r="B3030" s="106" t="s">
        <v>13</v>
      </c>
      <c r="C3030" s="107">
        <v>13415</v>
      </c>
      <c r="D3030" s="107">
        <v>42269</v>
      </c>
      <c r="E3030" s="107">
        <v>42275</v>
      </c>
      <c r="F3030" s="108">
        <v>42317</v>
      </c>
      <c r="G3030" s="109">
        <v>11750</v>
      </c>
      <c r="H3030" s="109">
        <v>15.67</v>
      </c>
      <c r="I3030" s="109">
        <v>0</v>
      </c>
      <c r="J3030" s="109">
        <f t="shared" si="47"/>
        <v>11765.67</v>
      </c>
    </row>
    <row r="3031" spans="1:10" s="102" customFormat="1" ht="18" customHeight="1" x14ac:dyDescent="0.2">
      <c r="A3031" s="106" t="s">
        <v>43</v>
      </c>
      <c r="B3031" s="106" t="s">
        <v>17</v>
      </c>
      <c r="C3031" s="107">
        <v>9090</v>
      </c>
      <c r="D3031" s="107">
        <v>43057</v>
      </c>
      <c r="E3031" s="107">
        <v>43075</v>
      </c>
      <c r="F3031" s="108">
        <v>43089</v>
      </c>
      <c r="G3031" s="109">
        <v>7250</v>
      </c>
      <c r="H3031" s="109">
        <v>6.26</v>
      </c>
      <c r="I3031" s="109">
        <v>0</v>
      </c>
      <c r="J3031" s="109">
        <f t="shared" si="47"/>
        <v>7256.26</v>
      </c>
    </row>
    <row r="3032" spans="1:10" s="102" customFormat="1" ht="18" customHeight="1" x14ac:dyDescent="0.2">
      <c r="A3032" s="106" t="s">
        <v>43</v>
      </c>
      <c r="B3032" s="106" t="s">
        <v>13</v>
      </c>
      <c r="C3032" s="107">
        <v>15389</v>
      </c>
      <c r="D3032" s="107">
        <v>41654</v>
      </c>
      <c r="E3032" s="107">
        <v>41677</v>
      </c>
      <c r="F3032" s="108">
        <v>41703</v>
      </c>
      <c r="G3032" s="109">
        <v>6250</v>
      </c>
      <c r="H3032" s="109">
        <v>8.51</v>
      </c>
      <c r="I3032" s="109">
        <v>0</v>
      </c>
      <c r="J3032" s="109">
        <f t="shared" si="47"/>
        <v>6258.51</v>
      </c>
    </row>
    <row r="3033" spans="1:10" s="102" customFormat="1" ht="18" customHeight="1" x14ac:dyDescent="0.2">
      <c r="A3033" s="106" t="s">
        <v>43</v>
      </c>
      <c r="B3033" s="106" t="s">
        <v>13</v>
      </c>
      <c r="C3033" s="107">
        <v>11487</v>
      </c>
      <c r="D3033" s="107">
        <v>43425</v>
      </c>
      <c r="E3033" s="107">
        <v>43427</v>
      </c>
      <c r="F3033" s="108">
        <v>43445</v>
      </c>
      <c r="G3033" s="109">
        <v>9000</v>
      </c>
      <c r="H3033" s="109">
        <v>4.1899999999999995</v>
      </c>
      <c r="I3033" s="109">
        <v>0</v>
      </c>
      <c r="J3033" s="109">
        <f t="shared" si="47"/>
        <v>9004.19</v>
      </c>
    </row>
    <row r="3034" spans="1:10" s="102" customFormat="1" ht="18" customHeight="1" x14ac:dyDescent="0.2">
      <c r="A3034" s="106" t="s">
        <v>43</v>
      </c>
      <c r="B3034" s="106" t="s">
        <v>13</v>
      </c>
      <c r="C3034" s="107">
        <v>17590</v>
      </c>
      <c r="D3034" s="107">
        <v>43358</v>
      </c>
      <c r="E3034" s="107">
        <v>43376</v>
      </c>
      <c r="F3034" s="108">
        <v>43395</v>
      </c>
      <c r="G3034" s="109">
        <v>20000</v>
      </c>
      <c r="H3034" s="109">
        <v>20.28</v>
      </c>
      <c r="I3034" s="109">
        <v>0</v>
      </c>
      <c r="J3034" s="109">
        <f t="shared" si="47"/>
        <v>20020.28</v>
      </c>
    </row>
    <row r="3035" spans="1:10" s="102" customFormat="1" ht="18" customHeight="1" x14ac:dyDescent="0.2">
      <c r="A3035" s="106" t="s">
        <v>43</v>
      </c>
      <c r="B3035" s="106" t="s">
        <v>13</v>
      </c>
      <c r="C3035" s="107">
        <v>14044</v>
      </c>
      <c r="D3035" s="107">
        <v>42102</v>
      </c>
      <c r="E3035" s="107">
        <v>42107</v>
      </c>
      <c r="F3035" s="108">
        <v>42128</v>
      </c>
      <c r="G3035" s="109">
        <v>9000</v>
      </c>
      <c r="H3035" s="109">
        <v>6.5</v>
      </c>
      <c r="I3035" s="109">
        <v>0</v>
      </c>
      <c r="J3035" s="109">
        <f t="shared" si="47"/>
        <v>9006.5</v>
      </c>
    </row>
    <row r="3036" spans="1:10" s="102" customFormat="1" ht="18" customHeight="1" x14ac:dyDescent="0.2">
      <c r="A3036" s="106" t="s">
        <v>43</v>
      </c>
      <c r="B3036" s="106" t="s">
        <v>17</v>
      </c>
      <c r="C3036" s="107">
        <v>15307</v>
      </c>
      <c r="D3036" s="107">
        <v>43116</v>
      </c>
      <c r="E3036" s="107">
        <v>43143</v>
      </c>
      <c r="F3036" s="108">
        <v>43173</v>
      </c>
      <c r="G3036" s="109">
        <v>25500</v>
      </c>
      <c r="H3036" s="109">
        <v>33.520000000000003</v>
      </c>
      <c r="I3036" s="109">
        <v>0</v>
      </c>
      <c r="J3036" s="109">
        <f t="shared" si="47"/>
        <v>25533.52</v>
      </c>
    </row>
    <row r="3037" spans="1:10" s="102" customFormat="1" ht="18" customHeight="1" x14ac:dyDescent="0.2">
      <c r="A3037" s="106" t="s">
        <v>43</v>
      </c>
      <c r="B3037" s="106" t="s">
        <v>13</v>
      </c>
      <c r="C3037" s="107">
        <v>13964</v>
      </c>
      <c r="D3037" s="107">
        <v>42470</v>
      </c>
      <c r="E3037" s="107">
        <v>42478</v>
      </c>
      <c r="F3037" s="108">
        <v>42486</v>
      </c>
      <c r="G3037" s="109">
        <v>6000</v>
      </c>
      <c r="H3037" s="109">
        <v>2.63</v>
      </c>
      <c r="I3037" s="109">
        <v>0</v>
      </c>
      <c r="J3037" s="109">
        <f t="shared" si="47"/>
        <v>6002.63</v>
      </c>
    </row>
    <row r="3038" spans="1:10" s="102" customFormat="1" ht="18" customHeight="1" x14ac:dyDescent="0.2">
      <c r="A3038" s="106" t="s">
        <v>43</v>
      </c>
      <c r="B3038" s="106" t="s">
        <v>13</v>
      </c>
      <c r="C3038" s="107">
        <v>14823</v>
      </c>
      <c r="D3038" s="107">
        <v>43271</v>
      </c>
      <c r="E3038" s="107">
        <v>43273</v>
      </c>
      <c r="F3038" s="108">
        <v>43287</v>
      </c>
      <c r="G3038" s="109">
        <v>11500</v>
      </c>
      <c r="H3038" s="109">
        <v>5.04</v>
      </c>
      <c r="I3038" s="109">
        <v>0</v>
      </c>
      <c r="J3038" s="109">
        <f t="shared" si="47"/>
        <v>11505.04</v>
      </c>
    </row>
    <row r="3039" spans="1:10" s="102" customFormat="1" ht="18" customHeight="1" x14ac:dyDescent="0.2">
      <c r="A3039" s="106" t="s">
        <v>43</v>
      </c>
      <c r="B3039" s="106" t="s">
        <v>13</v>
      </c>
      <c r="C3039" s="107">
        <v>14470</v>
      </c>
      <c r="D3039" s="107">
        <v>41936</v>
      </c>
      <c r="E3039" s="107">
        <v>41948</v>
      </c>
      <c r="F3039" s="108">
        <v>41962</v>
      </c>
      <c r="G3039" s="109">
        <v>6750</v>
      </c>
      <c r="H3039" s="109">
        <v>4.88</v>
      </c>
      <c r="I3039" s="109">
        <v>0</v>
      </c>
      <c r="J3039" s="109">
        <f t="shared" si="47"/>
        <v>6754.88</v>
      </c>
    </row>
    <row r="3040" spans="1:10" s="102" customFormat="1" ht="18" customHeight="1" x14ac:dyDescent="0.2">
      <c r="A3040" s="106" t="s">
        <v>43</v>
      </c>
      <c r="B3040" s="106" t="s">
        <v>13</v>
      </c>
      <c r="C3040" s="107">
        <v>15231</v>
      </c>
      <c r="D3040" s="107">
        <v>42608</v>
      </c>
      <c r="E3040" s="107">
        <v>42622</v>
      </c>
      <c r="F3040" s="108">
        <v>42641</v>
      </c>
      <c r="G3040" s="109">
        <v>12250</v>
      </c>
      <c r="H3040" s="109">
        <v>11.08</v>
      </c>
      <c r="I3040" s="109">
        <v>0</v>
      </c>
      <c r="J3040" s="109">
        <f t="shared" si="47"/>
        <v>12261.08</v>
      </c>
    </row>
    <row r="3041" spans="1:10" s="102" customFormat="1" ht="18" customHeight="1" x14ac:dyDescent="0.2">
      <c r="A3041" s="106" t="s">
        <v>37</v>
      </c>
      <c r="B3041" s="106" t="s">
        <v>17</v>
      </c>
      <c r="C3041" s="107">
        <v>18276</v>
      </c>
      <c r="D3041" s="107">
        <v>41794</v>
      </c>
      <c r="E3041" s="107">
        <v>41813</v>
      </c>
      <c r="F3041" s="108">
        <v>41816</v>
      </c>
      <c r="G3041" s="109">
        <v>20000</v>
      </c>
      <c r="H3041" s="109">
        <v>12.22</v>
      </c>
      <c r="I3041" s="109">
        <v>0</v>
      </c>
      <c r="J3041" s="109">
        <f t="shared" si="47"/>
        <v>20012.22</v>
      </c>
    </row>
    <row r="3042" spans="1:10" s="102" customFormat="1" ht="18" customHeight="1" x14ac:dyDescent="0.2">
      <c r="A3042" s="106" t="s">
        <v>43</v>
      </c>
      <c r="B3042" s="106" t="s">
        <v>17</v>
      </c>
      <c r="C3042" s="107">
        <v>12506</v>
      </c>
      <c r="D3042" s="107">
        <v>42132</v>
      </c>
      <c r="E3042" s="107">
        <v>42139</v>
      </c>
      <c r="F3042" s="108">
        <v>42150</v>
      </c>
      <c r="G3042" s="109">
        <v>3500</v>
      </c>
      <c r="H3042" s="109">
        <v>1.75</v>
      </c>
      <c r="I3042" s="109">
        <v>0</v>
      </c>
      <c r="J3042" s="109">
        <f t="shared" si="47"/>
        <v>3501.75</v>
      </c>
    </row>
    <row r="3043" spans="1:10" s="102" customFormat="1" ht="18" customHeight="1" x14ac:dyDescent="0.2">
      <c r="A3043" s="106" t="s">
        <v>43</v>
      </c>
      <c r="B3043" s="106" t="s">
        <v>13</v>
      </c>
      <c r="C3043" s="107">
        <v>19164</v>
      </c>
      <c r="D3043" s="107">
        <v>42945</v>
      </c>
      <c r="E3043" s="107">
        <v>42956</v>
      </c>
      <c r="F3043" s="108">
        <v>42971</v>
      </c>
      <c r="G3043" s="109">
        <v>42750</v>
      </c>
      <c r="H3043" s="109">
        <v>30.45</v>
      </c>
      <c r="I3043" s="109">
        <v>0</v>
      </c>
      <c r="J3043" s="109">
        <f t="shared" si="47"/>
        <v>42780.45</v>
      </c>
    </row>
    <row r="3044" spans="1:10" s="102" customFormat="1" ht="18" customHeight="1" x14ac:dyDescent="0.2">
      <c r="A3044" s="106" t="s">
        <v>43</v>
      </c>
      <c r="B3044" s="106" t="s">
        <v>13</v>
      </c>
      <c r="C3044" s="107">
        <v>14277</v>
      </c>
      <c r="D3044" s="107">
        <v>43411</v>
      </c>
      <c r="E3044" s="107">
        <v>43419</v>
      </c>
      <c r="F3044" s="108">
        <v>43425</v>
      </c>
      <c r="G3044" s="109">
        <v>10500</v>
      </c>
      <c r="H3044" s="109">
        <v>4.03</v>
      </c>
      <c r="I3044" s="109">
        <v>0</v>
      </c>
      <c r="J3044" s="109">
        <f t="shared" si="47"/>
        <v>10504.03</v>
      </c>
    </row>
    <row r="3045" spans="1:10" s="102" customFormat="1" ht="18" customHeight="1" x14ac:dyDescent="0.2">
      <c r="A3045" s="106" t="s">
        <v>43</v>
      </c>
      <c r="B3045" s="106" t="s">
        <v>13</v>
      </c>
      <c r="C3045" s="107">
        <v>16308</v>
      </c>
      <c r="D3045" s="107">
        <v>42298</v>
      </c>
      <c r="E3045" s="107">
        <v>42303</v>
      </c>
      <c r="F3045" s="108">
        <v>42312</v>
      </c>
      <c r="G3045" s="109">
        <v>15250</v>
      </c>
      <c r="H3045" s="109">
        <v>5.93</v>
      </c>
      <c r="I3045" s="109">
        <v>0</v>
      </c>
      <c r="J3045" s="109">
        <f t="shared" si="47"/>
        <v>15255.93</v>
      </c>
    </row>
    <row r="3046" spans="1:10" s="102" customFormat="1" ht="18" customHeight="1" x14ac:dyDescent="0.2">
      <c r="A3046" s="106" t="s">
        <v>43</v>
      </c>
      <c r="B3046" s="106" t="s">
        <v>17</v>
      </c>
      <c r="C3046" s="107">
        <v>13517</v>
      </c>
      <c r="D3046" s="107">
        <v>42898</v>
      </c>
      <c r="E3046" s="107">
        <v>42915</v>
      </c>
      <c r="F3046" s="108">
        <v>42922</v>
      </c>
      <c r="G3046" s="109">
        <v>9750</v>
      </c>
      <c r="H3046" s="109">
        <v>6.41</v>
      </c>
      <c r="I3046" s="109">
        <v>0</v>
      </c>
      <c r="J3046" s="109">
        <f t="shared" si="47"/>
        <v>9756.41</v>
      </c>
    </row>
    <row r="3047" spans="1:10" s="102" customFormat="1" ht="18" customHeight="1" x14ac:dyDescent="0.2">
      <c r="A3047" s="106" t="s">
        <v>43</v>
      </c>
      <c r="B3047" s="106" t="s">
        <v>17</v>
      </c>
      <c r="C3047" s="107">
        <v>9662</v>
      </c>
      <c r="D3047" s="107">
        <v>42207</v>
      </c>
      <c r="E3047" s="107">
        <v>42223</v>
      </c>
      <c r="F3047" s="108">
        <v>42237</v>
      </c>
      <c r="G3047" s="109">
        <v>8500</v>
      </c>
      <c r="H3047" s="109">
        <v>7.08</v>
      </c>
      <c r="I3047" s="109">
        <v>0</v>
      </c>
      <c r="J3047" s="109">
        <f t="shared" si="47"/>
        <v>8507.08</v>
      </c>
    </row>
    <row r="3048" spans="1:10" s="102" customFormat="1" ht="18" customHeight="1" x14ac:dyDescent="0.2">
      <c r="A3048" s="106" t="s">
        <v>37</v>
      </c>
      <c r="B3048" s="106" t="s">
        <v>13</v>
      </c>
      <c r="C3048" s="107">
        <v>17936</v>
      </c>
      <c r="D3048" s="107">
        <v>42601</v>
      </c>
      <c r="E3048" s="107">
        <v>42608</v>
      </c>
      <c r="F3048" s="108">
        <v>42621</v>
      </c>
      <c r="G3048" s="109">
        <v>10000</v>
      </c>
      <c r="H3048" s="109">
        <v>4.55</v>
      </c>
      <c r="I3048" s="109">
        <v>0</v>
      </c>
      <c r="J3048" s="109">
        <f t="shared" si="47"/>
        <v>10004.549999999999</v>
      </c>
    </row>
    <row r="3049" spans="1:10" s="102" customFormat="1" ht="18" customHeight="1" x14ac:dyDescent="0.2">
      <c r="A3049" s="106" t="s">
        <v>43</v>
      </c>
      <c r="B3049" s="106" t="s">
        <v>13</v>
      </c>
      <c r="C3049" s="107">
        <v>11822</v>
      </c>
      <c r="D3049" s="107">
        <v>42173</v>
      </c>
      <c r="E3049" s="107">
        <v>42181</v>
      </c>
      <c r="F3049" s="108">
        <v>42195</v>
      </c>
      <c r="G3049" s="109">
        <v>9750</v>
      </c>
      <c r="H3049" s="109">
        <v>5.96</v>
      </c>
      <c r="I3049" s="109">
        <v>0</v>
      </c>
      <c r="J3049" s="109">
        <f t="shared" si="47"/>
        <v>9755.9599999999991</v>
      </c>
    </row>
    <row r="3050" spans="1:10" s="102" customFormat="1" ht="18" customHeight="1" x14ac:dyDescent="0.2">
      <c r="A3050" s="106" t="s">
        <v>43</v>
      </c>
      <c r="B3050" s="106" t="s">
        <v>13</v>
      </c>
      <c r="C3050" s="107">
        <v>6629</v>
      </c>
      <c r="D3050" s="107">
        <v>41739</v>
      </c>
      <c r="E3050" s="107">
        <v>41774</v>
      </c>
      <c r="F3050" s="108">
        <v>41802</v>
      </c>
      <c r="G3050" s="109">
        <v>4250</v>
      </c>
      <c r="H3050" s="109">
        <v>7.44</v>
      </c>
      <c r="I3050" s="109">
        <v>0</v>
      </c>
      <c r="J3050" s="109">
        <f t="shared" si="47"/>
        <v>4257.4399999999996</v>
      </c>
    </row>
    <row r="3051" spans="1:10" s="102" customFormat="1" ht="18" customHeight="1" x14ac:dyDescent="0.2">
      <c r="A3051" s="106" t="s">
        <v>43</v>
      </c>
      <c r="B3051" s="106" t="s">
        <v>13</v>
      </c>
      <c r="C3051" s="107">
        <v>14314</v>
      </c>
      <c r="D3051" s="107">
        <v>42912</v>
      </c>
      <c r="E3051" s="107">
        <v>42916</v>
      </c>
      <c r="F3051" s="108">
        <v>42934</v>
      </c>
      <c r="G3051" s="109">
        <v>27500</v>
      </c>
      <c r="H3051" s="109">
        <v>16.579999999999998</v>
      </c>
      <c r="I3051" s="109">
        <v>0</v>
      </c>
      <c r="J3051" s="109">
        <f t="shared" si="47"/>
        <v>27516.58</v>
      </c>
    </row>
    <row r="3052" spans="1:10" s="102" customFormat="1" ht="18" customHeight="1" x14ac:dyDescent="0.2">
      <c r="A3052" s="106" t="s">
        <v>43</v>
      </c>
      <c r="B3052" s="106" t="s">
        <v>17</v>
      </c>
      <c r="C3052" s="107">
        <v>9520</v>
      </c>
      <c r="D3052" s="107">
        <v>42843</v>
      </c>
      <c r="E3052" s="107">
        <v>42851</v>
      </c>
      <c r="F3052" s="108">
        <v>42857</v>
      </c>
      <c r="G3052" s="109">
        <v>3750</v>
      </c>
      <c r="H3052" s="109">
        <v>1.44</v>
      </c>
      <c r="I3052" s="109">
        <v>0</v>
      </c>
      <c r="J3052" s="109">
        <f t="shared" si="47"/>
        <v>3751.44</v>
      </c>
    </row>
    <row r="3053" spans="1:10" s="102" customFormat="1" ht="18" customHeight="1" x14ac:dyDescent="0.2">
      <c r="A3053" s="106" t="s">
        <v>43</v>
      </c>
      <c r="B3053" s="106" t="s">
        <v>17</v>
      </c>
      <c r="C3053" s="107">
        <v>8254</v>
      </c>
      <c r="D3053" s="107">
        <v>43079</v>
      </c>
      <c r="E3053" s="107">
        <v>43083</v>
      </c>
      <c r="F3053" s="108">
        <v>43109</v>
      </c>
      <c r="G3053" s="109">
        <v>3000</v>
      </c>
      <c r="H3053" s="109">
        <v>2.0999999999999996</v>
      </c>
      <c r="I3053" s="109">
        <v>0</v>
      </c>
      <c r="J3053" s="109">
        <f t="shared" si="47"/>
        <v>3002.1</v>
      </c>
    </row>
    <row r="3054" spans="1:10" s="102" customFormat="1" ht="18" customHeight="1" x14ac:dyDescent="0.2">
      <c r="A3054" s="106" t="s">
        <v>43</v>
      </c>
      <c r="B3054" s="106" t="s">
        <v>13</v>
      </c>
      <c r="C3054" s="107">
        <v>20074</v>
      </c>
      <c r="D3054" s="107">
        <v>43067</v>
      </c>
      <c r="E3054" s="107">
        <v>43082</v>
      </c>
      <c r="F3054" s="108">
        <v>43132</v>
      </c>
      <c r="G3054" s="109">
        <v>46000</v>
      </c>
      <c r="H3054" s="109">
        <v>68.06</v>
      </c>
      <c r="I3054" s="109">
        <v>0</v>
      </c>
      <c r="J3054" s="109">
        <f t="shared" si="47"/>
        <v>46068.06</v>
      </c>
    </row>
    <row r="3055" spans="1:10" s="102" customFormat="1" ht="18" customHeight="1" x14ac:dyDescent="0.2">
      <c r="A3055" s="106" t="s">
        <v>35</v>
      </c>
      <c r="B3055" s="106" t="s">
        <v>13</v>
      </c>
      <c r="C3055" s="107">
        <v>20074</v>
      </c>
      <c r="D3055" s="107">
        <v>43067</v>
      </c>
      <c r="E3055" s="107">
        <v>43082</v>
      </c>
      <c r="F3055" s="108">
        <v>43132</v>
      </c>
      <c r="G3055" s="109">
        <v>46000</v>
      </c>
      <c r="H3055" s="109">
        <v>68.06</v>
      </c>
      <c r="I3055" s="109">
        <v>0</v>
      </c>
      <c r="J3055" s="109">
        <f t="shared" si="47"/>
        <v>46068.06</v>
      </c>
    </row>
    <row r="3056" spans="1:10" s="102" customFormat="1" ht="18" customHeight="1" x14ac:dyDescent="0.2">
      <c r="A3056" s="106" t="s">
        <v>39</v>
      </c>
      <c r="B3056" s="106" t="s">
        <v>13</v>
      </c>
      <c r="C3056" s="107">
        <v>20074</v>
      </c>
      <c r="D3056" s="107">
        <v>43067</v>
      </c>
      <c r="E3056" s="107">
        <v>43082</v>
      </c>
      <c r="F3056" s="108">
        <v>43132</v>
      </c>
      <c r="G3056" s="109">
        <v>138000</v>
      </c>
      <c r="H3056" s="109">
        <v>204.17</v>
      </c>
      <c r="I3056" s="109">
        <v>0</v>
      </c>
      <c r="J3056" s="109">
        <f t="shared" si="47"/>
        <v>138204.17000000001</v>
      </c>
    </row>
    <row r="3057" spans="1:10" s="102" customFormat="1" ht="18" customHeight="1" x14ac:dyDescent="0.2">
      <c r="A3057" s="106" t="s">
        <v>43</v>
      </c>
      <c r="B3057" s="106" t="s">
        <v>17</v>
      </c>
      <c r="C3057" s="107">
        <v>10647</v>
      </c>
      <c r="D3057" s="107">
        <v>42207</v>
      </c>
      <c r="E3057" s="107">
        <v>42213</v>
      </c>
      <c r="F3057" s="108">
        <v>42236</v>
      </c>
      <c r="G3057" s="109">
        <v>1750</v>
      </c>
      <c r="H3057" s="109">
        <v>1.4</v>
      </c>
      <c r="I3057" s="109">
        <v>0</v>
      </c>
      <c r="J3057" s="109">
        <f t="shared" si="47"/>
        <v>1751.4</v>
      </c>
    </row>
    <row r="3058" spans="1:10" s="102" customFormat="1" ht="18" customHeight="1" x14ac:dyDescent="0.2">
      <c r="A3058" s="106" t="s">
        <v>43</v>
      </c>
      <c r="B3058" s="106" t="s">
        <v>13</v>
      </c>
      <c r="C3058" s="107">
        <v>9722</v>
      </c>
      <c r="D3058" s="107">
        <v>42815</v>
      </c>
      <c r="E3058" s="107">
        <v>42829</v>
      </c>
      <c r="F3058" s="108">
        <v>42866</v>
      </c>
      <c r="G3058" s="109">
        <v>8500</v>
      </c>
      <c r="H3058" s="109">
        <v>11.88</v>
      </c>
      <c r="I3058" s="109">
        <v>0</v>
      </c>
      <c r="J3058" s="109">
        <f t="shared" si="47"/>
        <v>8511.8799999999992</v>
      </c>
    </row>
    <row r="3059" spans="1:10" s="102" customFormat="1" ht="18" customHeight="1" x14ac:dyDescent="0.2">
      <c r="A3059" s="106" t="s">
        <v>43</v>
      </c>
      <c r="B3059" s="106" t="s">
        <v>13</v>
      </c>
      <c r="C3059" s="107">
        <v>11864</v>
      </c>
      <c r="D3059" s="107">
        <v>42679</v>
      </c>
      <c r="E3059" s="107">
        <v>42683</v>
      </c>
      <c r="F3059" s="108">
        <v>42695</v>
      </c>
      <c r="G3059" s="109">
        <v>7250</v>
      </c>
      <c r="H3059" s="109">
        <v>3.18</v>
      </c>
      <c r="I3059" s="109">
        <v>0</v>
      </c>
      <c r="J3059" s="109">
        <f t="shared" si="47"/>
        <v>7253.18</v>
      </c>
    </row>
    <row r="3060" spans="1:10" s="102" customFormat="1" ht="18" customHeight="1" x14ac:dyDescent="0.2">
      <c r="A3060" s="106" t="s">
        <v>43</v>
      </c>
      <c r="B3060" s="106" t="s">
        <v>13</v>
      </c>
      <c r="C3060" s="107">
        <v>15142</v>
      </c>
      <c r="D3060" s="107">
        <v>41993</v>
      </c>
      <c r="E3060" s="107">
        <v>42004</v>
      </c>
      <c r="F3060" s="108">
        <v>42034</v>
      </c>
      <c r="G3060" s="109">
        <v>11750</v>
      </c>
      <c r="H3060" s="109">
        <v>13.4</v>
      </c>
      <c r="I3060" s="109">
        <v>0</v>
      </c>
      <c r="J3060" s="109">
        <f t="shared" si="47"/>
        <v>11763.4</v>
      </c>
    </row>
    <row r="3061" spans="1:10" s="102" customFormat="1" ht="18" customHeight="1" x14ac:dyDescent="0.2">
      <c r="A3061" s="106" t="s">
        <v>43</v>
      </c>
      <c r="B3061" s="106" t="s">
        <v>17</v>
      </c>
      <c r="C3061" s="107">
        <v>17878</v>
      </c>
      <c r="D3061" s="107">
        <v>42066</v>
      </c>
      <c r="E3061" s="107">
        <v>42074</v>
      </c>
      <c r="F3061" s="108">
        <v>42122</v>
      </c>
      <c r="G3061" s="109">
        <v>27500</v>
      </c>
      <c r="H3061" s="109">
        <v>42.78</v>
      </c>
      <c r="I3061" s="109">
        <v>0</v>
      </c>
      <c r="J3061" s="109">
        <f t="shared" si="47"/>
        <v>27542.78</v>
      </c>
    </row>
    <row r="3062" spans="1:10" s="102" customFormat="1" ht="18" customHeight="1" x14ac:dyDescent="0.2">
      <c r="A3062" s="106" t="s">
        <v>43</v>
      </c>
      <c r="B3062" s="106" t="s">
        <v>17</v>
      </c>
      <c r="C3062" s="107">
        <v>13585</v>
      </c>
      <c r="D3062" s="107">
        <v>42117</v>
      </c>
      <c r="E3062" s="107">
        <v>42123</v>
      </c>
      <c r="F3062" s="108">
        <v>42146</v>
      </c>
      <c r="G3062" s="109">
        <v>10500</v>
      </c>
      <c r="H3062" s="109">
        <v>8.4600000000000009</v>
      </c>
      <c r="I3062" s="109">
        <v>0</v>
      </c>
      <c r="J3062" s="109">
        <f t="shared" si="47"/>
        <v>10508.46</v>
      </c>
    </row>
    <row r="3063" spans="1:10" s="102" customFormat="1" ht="18" customHeight="1" x14ac:dyDescent="0.2">
      <c r="A3063" s="106" t="s">
        <v>43</v>
      </c>
      <c r="B3063" s="106" t="s">
        <v>13</v>
      </c>
      <c r="C3063" s="107">
        <v>14131</v>
      </c>
      <c r="D3063" s="107">
        <v>42736</v>
      </c>
      <c r="E3063" s="107">
        <v>42740</v>
      </c>
      <c r="F3063" s="108">
        <v>42760</v>
      </c>
      <c r="G3063" s="109">
        <v>12250</v>
      </c>
      <c r="H3063" s="109">
        <v>8.0500000000000007</v>
      </c>
      <c r="I3063" s="109">
        <v>0</v>
      </c>
      <c r="J3063" s="109">
        <f t="shared" si="47"/>
        <v>12258.05</v>
      </c>
    </row>
    <row r="3064" spans="1:10" s="102" customFormat="1" ht="18" customHeight="1" x14ac:dyDescent="0.2">
      <c r="A3064" s="106" t="s">
        <v>43</v>
      </c>
      <c r="B3064" s="106" t="s">
        <v>17</v>
      </c>
      <c r="C3064" s="107">
        <v>10391</v>
      </c>
      <c r="D3064" s="107">
        <v>42338</v>
      </c>
      <c r="E3064" s="107">
        <v>42345</v>
      </c>
      <c r="F3064" s="108">
        <v>42359</v>
      </c>
      <c r="G3064" s="109">
        <v>9750</v>
      </c>
      <c r="H3064" s="109">
        <v>5.69</v>
      </c>
      <c r="I3064" s="109">
        <v>0</v>
      </c>
      <c r="J3064" s="109">
        <f t="shared" si="47"/>
        <v>9755.69</v>
      </c>
    </row>
    <row r="3065" spans="1:10" s="102" customFormat="1" ht="18" customHeight="1" x14ac:dyDescent="0.2">
      <c r="A3065" s="106" t="s">
        <v>31</v>
      </c>
      <c r="B3065" s="106" t="s">
        <v>17</v>
      </c>
      <c r="C3065" s="107">
        <v>21673</v>
      </c>
      <c r="D3065" s="107">
        <v>41740</v>
      </c>
      <c r="E3065" s="107">
        <v>41750</v>
      </c>
      <c r="F3065" s="108">
        <v>41768</v>
      </c>
      <c r="G3065" s="109">
        <v>56000</v>
      </c>
      <c r="H3065" s="109">
        <v>43.56</v>
      </c>
      <c r="I3065" s="109">
        <v>0</v>
      </c>
      <c r="J3065" s="109">
        <f t="shared" si="47"/>
        <v>56043.56</v>
      </c>
    </row>
    <row r="3066" spans="1:10" s="102" customFormat="1" ht="18" customHeight="1" x14ac:dyDescent="0.2">
      <c r="A3066" s="106" t="s">
        <v>37</v>
      </c>
      <c r="B3066" s="106" t="s">
        <v>13</v>
      </c>
      <c r="C3066" s="107">
        <v>18207</v>
      </c>
      <c r="D3066" s="107">
        <v>42967</v>
      </c>
      <c r="E3066" s="107">
        <v>42989</v>
      </c>
      <c r="F3066" s="108">
        <v>42989</v>
      </c>
      <c r="G3066" s="109">
        <v>20000</v>
      </c>
      <c r="H3066" s="109">
        <v>12.06</v>
      </c>
      <c r="I3066" s="109">
        <v>0</v>
      </c>
      <c r="J3066" s="109">
        <f t="shared" si="47"/>
        <v>20012.060000000001</v>
      </c>
    </row>
    <row r="3067" spans="1:10" s="102" customFormat="1" ht="18" customHeight="1" x14ac:dyDescent="0.2">
      <c r="A3067" s="106" t="s">
        <v>43</v>
      </c>
      <c r="B3067" s="106" t="s">
        <v>17</v>
      </c>
      <c r="C3067" s="107">
        <v>15066</v>
      </c>
      <c r="D3067" s="107">
        <v>41920</v>
      </c>
      <c r="E3067" s="107">
        <v>41933</v>
      </c>
      <c r="F3067" s="108">
        <v>41969</v>
      </c>
      <c r="G3067" s="109">
        <v>11750</v>
      </c>
      <c r="H3067" s="109">
        <v>15.99</v>
      </c>
      <c r="I3067" s="109">
        <v>0</v>
      </c>
      <c r="J3067" s="109">
        <f t="shared" si="47"/>
        <v>11765.99</v>
      </c>
    </row>
    <row r="3068" spans="1:10" s="102" customFormat="1" ht="18" customHeight="1" x14ac:dyDescent="0.2">
      <c r="A3068" s="106" t="s">
        <v>43</v>
      </c>
      <c r="B3068" s="106" t="s">
        <v>13</v>
      </c>
      <c r="C3068" s="107">
        <v>17548</v>
      </c>
      <c r="D3068" s="107">
        <v>41883</v>
      </c>
      <c r="E3068" s="107">
        <v>41891</v>
      </c>
      <c r="F3068" s="108">
        <v>41907</v>
      </c>
      <c r="G3068" s="109">
        <v>20500</v>
      </c>
      <c r="H3068" s="109">
        <v>13.67</v>
      </c>
      <c r="I3068" s="109">
        <v>0</v>
      </c>
      <c r="J3068" s="109">
        <f t="shared" si="47"/>
        <v>20513.669999999998</v>
      </c>
    </row>
    <row r="3069" spans="1:10" s="102" customFormat="1" ht="18" customHeight="1" x14ac:dyDescent="0.2">
      <c r="A3069" s="106" t="s">
        <v>43</v>
      </c>
      <c r="B3069" s="106" t="s">
        <v>17</v>
      </c>
      <c r="C3069" s="107">
        <v>8074</v>
      </c>
      <c r="D3069" s="107">
        <v>43071</v>
      </c>
      <c r="E3069" s="107">
        <v>43088</v>
      </c>
      <c r="F3069" s="108">
        <v>43110</v>
      </c>
      <c r="G3069" s="109">
        <v>5000</v>
      </c>
      <c r="H3069" s="109">
        <v>4.7</v>
      </c>
      <c r="I3069" s="109">
        <v>0</v>
      </c>
      <c r="J3069" s="109">
        <f t="shared" si="47"/>
        <v>5004.7</v>
      </c>
    </row>
    <row r="3070" spans="1:10" s="102" customFormat="1" ht="18" customHeight="1" x14ac:dyDescent="0.2">
      <c r="A3070" s="106" t="s">
        <v>43</v>
      </c>
      <c r="B3070" s="106" t="s">
        <v>17</v>
      </c>
      <c r="C3070" s="107">
        <v>16003</v>
      </c>
      <c r="D3070" s="107">
        <v>42943</v>
      </c>
      <c r="E3070" s="107">
        <v>42984</v>
      </c>
      <c r="F3070" s="108">
        <v>42999</v>
      </c>
      <c r="G3070" s="109">
        <v>15500</v>
      </c>
      <c r="H3070" s="109">
        <v>23.78</v>
      </c>
      <c r="I3070" s="109">
        <v>0</v>
      </c>
      <c r="J3070" s="109">
        <f t="shared" si="47"/>
        <v>15523.78</v>
      </c>
    </row>
    <row r="3071" spans="1:10" s="102" customFormat="1" ht="18" customHeight="1" x14ac:dyDescent="0.2">
      <c r="A3071" s="106" t="s">
        <v>43</v>
      </c>
      <c r="B3071" s="106" t="s">
        <v>13</v>
      </c>
      <c r="C3071" s="107">
        <v>13499</v>
      </c>
      <c r="D3071" s="107">
        <v>43045</v>
      </c>
      <c r="E3071" s="107">
        <v>43059</v>
      </c>
      <c r="F3071" s="108">
        <v>43068</v>
      </c>
      <c r="G3071" s="109">
        <v>9750</v>
      </c>
      <c r="H3071" s="109">
        <v>6.14</v>
      </c>
      <c r="I3071" s="109">
        <v>0</v>
      </c>
      <c r="J3071" s="109">
        <f t="shared" si="47"/>
        <v>9756.14</v>
      </c>
    </row>
    <row r="3072" spans="1:10" s="102" customFormat="1" ht="18" customHeight="1" x14ac:dyDescent="0.2">
      <c r="A3072" s="106" t="s">
        <v>43</v>
      </c>
      <c r="B3072" s="106" t="s">
        <v>17</v>
      </c>
      <c r="C3072" s="107">
        <v>7008</v>
      </c>
      <c r="D3072" s="107">
        <v>42260</v>
      </c>
      <c r="E3072" s="107">
        <v>42276</v>
      </c>
      <c r="F3072" s="108">
        <v>42313</v>
      </c>
      <c r="G3072" s="109">
        <v>1500</v>
      </c>
      <c r="H3072" s="109">
        <v>2.21</v>
      </c>
      <c r="I3072" s="109">
        <v>0</v>
      </c>
      <c r="J3072" s="109">
        <f t="shared" si="47"/>
        <v>1502.21</v>
      </c>
    </row>
    <row r="3073" spans="1:10" s="102" customFormat="1" ht="18" customHeight="1" x14ac:dyDescent="0.2">
      <c r="A3073" s="106" t="s">
        <v>37</v>
      </c>
      <c r="B3073" s="106" t="s">
        <v>13</v>
      </c>
      <c r="C3073" s="107">
        <v>18389</v>
      </c>
      <c r="D3073" s="107">
        <v>42258</v>
      </c>
      <c r="E3073" s="107">
        <v>42283</v>
      </c>
      <c r="F3073" s="108">
        <v>42283</v>
      </c>
      <c r="G3073" s="109">
        <v>10000</v>
      </c>
      <c r="H3073" s="109">
        <v>6.94</v>
      </c>
      <c r="I3073" s="109">
        <v>0</v>
      </c>
      <c r="J3073" s="109">
        <f t="shared" si="47"/>
        <v>10006.94</v>
      </c>
    </row>
    <row r="3074" spans="1:10" s="102" customFormat="1" ht="18" customHeight="1" x14ac:dyDescent="0.2">
      <c r="A3074" s="106" t="s">
        <v>43</v>
      </c>
      <c r="B3074" s="106" t="s">
        <v>13</v>
      </c>
      <c r="C3074" s="107">
        <v>9553</v>
      </c>
      <c r="D3074" s="107">
        <v>41861</v>
      </c>
      <c r="E3074" s="107">
        <v>41886</v>
      </c>
      <c r="F3074" s="108">
        <v>41922</v>
      </c>
      <c r="G3074" s="109">
        <v>6750</v>
      </c>
      <c r="H3074" s="109">
        <v>11.45</v>
      </c>
      <c r="I3074" s="109">
        <v>0</v>
      </c>
      <c r="J3074" s="109">
        <f t="shared" si="47"/>
        <v>6761.45</v>
      </c>
    </row>
    <row r="3075" spans="1:10" s="102" customFormat="1" ht="18" customHeight="1" x14ac:dyDescent="0.2">
      <c r="A3075" s="106" t="s">
        <v>43</v>
      </c>
      <c r="B3075" s="106" t="s">
        <v>17</v>
      </c>
      <c r="C3075" s="107">
        <v>17455</v>
      </c>
      <c r="D3075" s="107">
        <v>41970</v>
      </c>
      <c r="E3075" s="107">
        <v>41981</v>
      </c>
      <c r="F3075" s="108">
        <v>42006</v>
      </c>
      <c r="G3075" s="109">
        <v>10250</v>
      </c>
      <c r="H3075" s="109">
        <v>10.26</v>
      </c>
      <c r="I3075" s="109">
        <v>0</v>
      </c>
      <c r="J3075" s="109">
        <f t="shared" si="47"/>
        <v>10260.26</v>
      </c>
    </row>
    <row r="3076" spans="1:10" s="102" customFormat="1" ht="18" customHeight="1" x14ac:dyDescent="0.2">
      <c r="A3076" s="106" t="s">
        <v>43</v>
      </c>
      <c r="B3076" s="106" t="s">
        <v>17</v>
      </c>
      <c r="C3076" s="107">
        <v>7429</v>
      </c>
      <c r="D3076" s="107">
        <v>42786</v>
      </c>
      <c r="E3076" s="107">
        <v>42795</v>
      </c>
      <c r="F3076" s="108">
        <v>42835</v>
      </c>
      <c r="G3076" s="109">
        <v>3500</v>
      </c>
      <c r="H3076" s="109">
        <v>4.7</v>
      </c>
      <c r="I3076" s="109">
        <v>0</v>
      </c>
      <c r="J3076" s="109">
        <f t="shared" si="47"/>
        <v>3504.7</v>
      </c>
    </row>
    <row r="3077" spans="1:10" s="102" customFormat="1" ht="18" customHeight="1" x14ac:dyDescent="0.2">
      <c r="A3077" s="106" t="s">
        <v>43</v>
      </c>
      <c r="B3077" s="106" t="s">
        <v>13</v>
      </c>
      <c r="C3077" s="107">
        <v>12571</v>
      </c>
      <c r="D3077" s="107">
        <v>42837</v>
      </c>
      <c r="E3077" s="107">
        <v>42846</v>
      </c>
      <c r="F3077" s="108">
        <v>42856</v>
      </c>
      <c r="G3077" s="109">
        <v>7750</v>
      </c>
      <c r="H3077" s="109">
        <v>4.03</v>
      </c>
      <c r="I3077" s="109">
        <v>0</v>
      </c>
      <c r="J3077" s="109">
        <f t="shared" si="47"/>
        <v>7754.03</v>
      </c>
    </row>
    <row r="3078" spans="1:10" s="102" customFormat="1" ht="18" customHeight="1" x14ac:dyDescent="0.2">
      <c r="A3078" s="106" t="s">
        <v>43</v>
      </c>
      <c r="B3078" s="106" t="s">
        <v>13</v>
      </c>
      <c r="C3078" s="107">
        <v>18000</v>
      </c>
      <c r="D3078" s="107">
        <v>43169</v>
      </c>
      <c r="E3078" s="107">
        <v>43194</v>
      </c>
      <c r="F3078" s="108">
        <v>43203</v>
      </c>
      <c r="G3078" s="109">
        <v>13750</v>
      </c>
      <c r="H3078" s="109">
        <v>12.81</v>
      </c>
      <c r="I3078" s="109">
        <v>0</v>
      </c>
      <c r="J3078" s="109">
        <f t="shared" ref="J3078:J3141" si="48">+G3078+H3078+I3078</f>
        <v>13762.81</v>
      </c>
    </row>
    <row r="3079" spans="1:10" s="102" customFormat="1" ht="18" customHeight="1" x14ac:dyDescent="0.2">
      <c r="A3079" s="106" t="s">
        <v>43</v>
      </c>
      <c r="B3079" s="106" t="s">
        <v>13</v>
      </c>
      <c r="C3079" s="107">
        <v>16762</v>
      </c>
      <c r="D3079" s="107">
        <v>43156</v>
      </c>
      <c r="E3079" s="107">
        <v>43161</v>
      </c>
      <c r="F3079" s="108">
        <v>43173</v>
      </c>
      <c r="G3079" s="109">
        <v>10000</v>
      </c>
      <c r="H3079" s="109">
        <v>4.66</v>
      </c>
      <c r="I3079" s="109">
        <v>0</v>
      </c>
      <c r="J3079" s="109">
        <f t="shared" si="48"/>
        <v>10004.66</v>
      </c>
    </row>
    <row r="3080" spans="1:10" s="102" customFormat="1" ht="18" customHeight="1" x14ac:dyDescent="0.2">
      <c r="A3080" s="106" t="s">
        <v>43</v>
      </c>
      <c r="B3080" s="106" t="s">
        <v>17</v>
      </c>
      <c r="C3080" s="107">
        <v>5392</v>
      </c>
      <c r="D3080" s="107">
        <v>41740</v>
      </c>
      <c r="E3080" s="107">
        <v>41774</v>
      </c>
      <c r="F3080" s="108">
        <v>41793</v>
      </c>
      <c r="G3080" s="109">
        <v>4250</v>
      </c>
      <c r="H3080" s="109">
        <v>6.26</v>
      </c>
      <c r="I3080" s="109">
        <v>0</v>
      </c>
      <c r="J3080" s="109">
        <f t="shared" si="48"/>
        <v>4256.26</v>
      </c>
    </row>
    <row r="3081" spans="1:10" s="102" customFormat="1" ht="18" customHeight="1" x14ac:dyDescent="0.2">
      <c r="A3081" s="106" t="s">
        <v>43</v>
      </c>
      <c r="B3081" s="106" t="s">
        <v>17</v>
      </c>
      <c r="C3081" s="107">
        <v>17873</v>
      </c>
      <c r="D3081" s="107">
        <v>42431</v>
      </c>
      <c r="E3081" s="107">
        <v>42436</v>
      </c>
      <c r="F3081" s="108">
        <v>42454</v>
      </c>
      <c r="G3081" s="109">
        <v>37000</v>
      </c>
      <c r="H3081" s="109">
        <v>23.64</v>
      </c>
      <c r="I3081" s="109">
        <v>0</v>
      </c>
      <c r="J3081" s="109">
        <f t="shared" si="48"/>
        <v>37023.64</v>
      </c>
    </row>
    <row r="3082" spans="1:10" s="102" customFormat="1" ht="18" customHeight="1" x14ac:dyDescent="0.2">
      <c r="A3082" s="106" t="s">
        <v>43</v>
      </c>
      <c r="B3082" s="106" t="s">
        <v>13</v>
      </c>
      <c r="C3082" s="107">
        <v>14451</v>
      </c>
      <c r="D3082" s="107">
        <v>42986</v>
      </c>
      <c r="E3082" s="107">
        <v>42993</v>
      </c>
      <c r="F3082" s="108">
        <v>43011</v>
      </c>
      <c r="G3082" s="109">
        <v>11250</v>
      </c>
      <c r="H3082" s="109">
        <v>7.71</v>
      </c>
      <c r="I3082" s="109">
        <v>0</v>
      </c>
      <c r="J3082" s="109">
        <f t="shared" si="48"/>
        <v>11257.71</v>
      </c>
    </row>
    <row r="3083" spans="1:10" s="102" customFormat="1" ht="18" customHeight="1" x14ac:dyDescent="0.2">
      <c r="A3083" s="106" t="s">
        <v>43</v>
      </c>
      <c r="B3083" s="106" t="s">
        <v>13</v>
      </c>
      <c r="C3083" s="107">
        <v>17577</v>
      </c>
      <c r="D3083" s="107">
        <v>42605</v>
      </c>
      <c r="E3083" s="107">
        <v>42611</v>
      </c>
      <c r="F3083" s="108">
        <v>42646</v>
      </c>
      <c r="G3083" s="109">
        <v>11000</v>
      </c>
      <c r="H3083" s="109">
        <v>12.36</v>
      </c>
      <c r="I3083" s="109">
        <v>0</v>
      </c>
      <c r="J3083" s="109">
        <f t="shared" si="48"/>
        <v>11012.36</v>
      </c>
    </row>
    <row r="3084" spans="1:10" s="102" customFormat="1" ht="18" customHeight="1" x14ac:dyDescent="0.2">
      <c r="A3084" s="106" t="s">
        <v>43</v>
      </c>
      <c r="B3084" s="106" t="s">
        <v>17</v>
      </c>
      <c r="C3084" s="107">
        <v>17539</v>
      </c>
      <c r="D3084" s="107">
        <v>43332</v>
      </c>
      <c r="E3084" s="107">
        <v>43340</v>
      </c>
      <c r="F3084" s="108">
        <v>43350</v>
      </c>
      <c r="G3084" s="109">
        <v>5750</v>
      </c>
      <c r="H3084" s="109">
        <v>2.84</v>
      </c>
      <c r="I3084" s="109">
        <v>0</v>
      </c>
      <c r="J3084" s="109">
        <f t="shared" si="48"/>
        <v>5752.84</v>
      </c>
    </row>
    <row r="3085" spans="1:10" s="102" customFormat="1" ht="18" customHeight="1" x14ac:dyDescent="0.2">
      <c r="A3085" s="106" t="s">
        <v>43</v>
      </c>
      <c r="B3085" s="106" t="s">
        <v>13</v>
      </c>
      <c r="C3085" s="107">
        <v>13745</v>
      </c>
      <c r="D3085" s="107">
        <v>43327</v>
      </c>
      <c r="E3085" s="107">
        <v>43342</v>
      </c>
      <c r="F3085" s="108">
        <v>43353</v>
      </c>
      <c r="G3085" s="109">
        <v>13500</v>
      </c>
      <c r="H3085" s="109">
        <v>9.6199999999999992</v>
      </c>
      <c r="I3085" s="109">
        <v>0</v>
      </c>
      <c r="J3085" s="109">
        <f t="shared" si="48"/>
        <v>13509.62</v>
      </c>
    </row>
    <row r="3086" spans="1:10" s="102" customFormat="1" ht="18" customHeight="1" x14ac:dyDescent="0.2">
      <c r="A3086" s="106" t="s">
        <v>43</v>
      </c>
      <c r="B3086" s="106" t="s">
        <v>13</v>
      </c>
      <c r="C3086" s="107">
        <v>15857</v>
      </c>
      <c r="D3086" s="107">
        <v>43039</v>
      </c>
      <c r="E3086" s="107">
        <v>43070</v>
      </c>
      <c r="F3086" s="108">
        <v>43103</v>
      </c>
      <c r="G3086" s="109">
        <v>57000</v>
      </c>
      <c r="H3086" s="109">
        <v>98.39</v>
      </c>
      <c r="I3086" s="109">
        <v>0</v>
      </c>
      <c r="J3086" s="109">
        <f t="shared" si="48"/>
        <v>57098.39</v>
      </c>
    </row>
    <row r="3087" spans="1:10" s="102" customFormat="1" ht="18" customHeight="1" x14ac:dyDescent="0.2">
      <c r="A3087" s="106" t="s">
        <v>43</v>
      </c>
      <c r="B3087" s="106" t="s">
        <v>17</v>
      </c>
      <c r="C3087" s="107">
        <v>11772</v>
      </c>
      <c r="D3087" s="107">
        <v>41936</v>
      </c>
      <c r="E3087" s="107">
        <v>41939</v>
      </c>
      <c r="F3087" s="108">
        <v>41967</v>
      </c>
      <c r="G3087" s="109">
        <v>9750</v>
      </c>
      <c r="H3087" s="109">
        <v>8.4</v>
      </c>
      <c r="I3087" s="109">
        <v>0</v>
      </c>
      <c r="J3087" s="109">
        <f t="shared" si="48"/>
        <v>9758.4</v>
      </c>
    </row>
    <row r="3088" spans="1:10" s="102" customFormat="1" ht="18" customHeight="1" x14ac:dyDescent="0.2">
      <c r="A3088" s="106" t="s">
        <v>43</v>
      </c>
      <c r="B3088" s="106" t="s">
        <v>13</v>
      </c>
      <c r="C3088" s="107">
        <v>18024</v>
      </c>
      <c r="D3088" s="107">
        <v>42766</v>
      </c>
      <c r="E3088" s="107">
        <v>42773</v>
      </c>
      <c r="F3088" s="108">
        <v>42900</v>
      </c>
      <c r="G3088" s="109">
        <v>11250</v>
      </c>
      <c r="H3088" s="109">
        <v>41.3</v>
      </c>
      <c r="I3088" s="109">
        <v>0</v>
      </c>
      <c r="J3088" s="109">
        <f t="shared" si="48"/>
        <v>11291.3</v>
      </c>
    </row>
    <row r="3089" spans="1:10" s="102" customFormat="1" ht="18" customHeight="1" x14ac:dyDescent="0.2">
      <c r="A3089" s="106" t="s">
        <v>43</v>
      </c>
      <c r="B3089" s="106" t="s">
        <v>17</v>
      </c>
      <c r="C3089" s="107">
        <v>12251</v>
      </c>
      <c r="D3089" s="107">
        <v>42495</v>
      </c>
      <c r="E3089" s="107">
        <v>42501</v>
      </c>
      <c r="F3089" s="108">
        <v>42556</v>
      </c>
      <c r="G3089" s="109">
        <v>6750</v>
      </c>
      <c r="H3089" s="109">
        <v>11.28</v>
      </c>
      <c r="I3089" s="109">
        <v>0</v>
      </c>
      <c r="J3089" s="109">
        <f t="shared" si="48"/>
        <v>6761.28</v>
      </c>
    </row>
    <row r="3090" spans="1:10" s="102" customFormat="1" ht="18" customHeight="1" x14ac:dyDescent="0.2">
      <c r="A3090" s="106" t="s">
        <v>43</v>
      </c>
      <c r="B3090" s="106" t="s">
        <v>17</v>
      </c>
      <c r="C3090" s="107">
        <v>13330</v>
      </c>
      <c r="D3090" s="107">
        <v>42501</v>
      </c>
      <c r="E3090" s="107">
        <v>42508</v>
      </c>
      <c r="F3090" s="108">
        <v>42537</v>
      </c>
      <c r="G3090" s="109">
        <v>12750</v>
      </c>
      <c r="H3090" s="109">
        <v>12.58</v>
      </c>
      <c r="I3090" s="109">
        <v>0</v>
      </c>
      <c r="J3090" s="109">
        <f t="shared" si="48"/>
        <v>12762.58</v>
      </c>
    </row>
    <row r="3091" spans="1:10" s="102" customFormat="1" ht="18" customHeight="1" x14ac:dyDescent="0.2">
      <c r="A3091" s="106" t="s">
        <v>43</v>
      </c>
      <c r="B3091" s="106" t="s">
        <v>17</v>
      </c>
      <c r="C3091" s="107">
        <v>10810</v>
      </c>
      <c r="D3091" s="107">
        <v>41735</v>
      </c>
      <c r="E3091" s="107">
        <v>41757</v>
      </c>
      <c r="F3091" s="108">
        <v>41775</v>
      </c>
      <c r="G3091" s="109">
        <v>7250</v>
      </c>
      <c r="H3091" s="109">
        <v>8.06</v>
      </c>
      <c r="I3091" s="109">
        <v>0</v>
      </c>
      <c r="J3091" s="109">
        <f t="shared" si="48"/>
        <v>7258.06</v>
      </c>
    </row>
    <row r="3092" spans="1:10" s="102" customFormat="1" ht="18" customHeight="1" x14ac:dyDescent="0.2">
      <c r="A3092" s="106" t="s">
        <v>43</v>
      </c>
      <c r="B3092" s="106" t="s">
        <v>13</v>
      </c>
      <c r="C3092" s="107">
        <v>13614</v>
      </c>
      <c r="D3092" s="107">
        <v>41951</v>
      </c>
      <c r="E3092" s="107">
        <v>41962</v>
      </c>
      <c r="F3092" s="108">
        <v>41981</v>
      </c>
      <c r="G3092" s="109">
        <v>9000</v>
      </c>
      <c r="H3092" s="109">
        <v>7.5</v>
      </c>
      <c r="I3092" s="109">
        <v>0</v>
      </c>
      <c r="J3092" s="109">
        <f t="shared" si="48"/>
        <v>9007.5</v>
      </c>
    </row>
    <row r="3093" spans="1:10" s="102" customFormat="1" ht="18" customHeight="1" x14ac:dyDescent="0.2">
      <c r="A3093" s="106" t="s">
        <v>43</v>
      </c>
      <c r="B3093" s="106" t="s">
        <v>13</v>
      </c>
      <c r="C3093" s="107">
        <v>10473</v>
      </c>
      <c r="D3093" s="107">
        <v>43291</v>
      </c>
      <c r="E3093" s="107">
        <v>43301</v>
      </c>
      <c r="F3093" s="108">
        <v>43362</v>
      </c>
      <c r="G3093" s="109">
        <v>17500</v>
      </c>
      <c r="H3093" s="109">
        <v>27.33</v>
      </c>
      <c r="I3093" s="109">
        <v>0</v>
      </c>
      <c r="J3093" s="109">
        <f t="shared" si="48"/>
        <v>17527.330000000002</v>
      </c>
    </row>
    <row r="3094" spans="1:10" s="102" customFormat="1" ht="18" customHeight="1" x14ac:dyDescent="0.2">
      <c r="A3094" s="106" t="s">
        <v>31</v>
      </c>
      <c r="B3094" s="106" t="s">
        <v>13</v>
      </c>
      <c r="C3094" s="107">
        <v>19124</v>
      </c>
      <c r="D3094" s="107">
        <v>41998</v>
      </c>
      <c r="E3094" s="107">
        <v>42009</v>
      </c>
      <c r="F3094" s="108">
        <v>42033</v>
      </c>
      <c r="G3094" s="109">
        <v>47000</v>
      </c>
      <c r="H3094" s="109">
        <v>45.69</v>
      </c>
      <c r="I3094" s="109">
        <v>0</v>
      </c>
      <c r="J3094" s="109">
        <f t="shared" si="48"/>
        <v>47045.69</v>
      </c>
    </row>
    <row r="3095" spans="1:10" s="102" customFormat="1" ht="18" customHeight="1" x14ac:dyDescent="0.2">
      <c r="A3095" s="106" t="s">
        <v>33</v>
      </c>
      <c r="B3095" s="106" t="s">
        <v>13</v>
      </c>
      <c r="C3095" s="107">
        <v>19124</v>
      </c>
      <c r="D3095" s="107">
        <v>41998</v>
      </c>
      <c r="E3095" s="107">
        <v>42009</v>
      </c>
      <c r="F3095" s="108">
        <v>42033</v>
      </c>
      <c r="G3095" s="109">
        <v>47000</v>
      </c>
      <c r="H3095" s="109">
        <v>45.69</v>
      </c>
      <c r="I3095" s="109">
        <v>0</v>
      </c>
      <c r="J3095" s="109">
        <f t="shared" si="48"/>
        <v>47045.69</v>
      </c>
    </row>
    <row r="3096" spans="1:10" s="102" customFormat="1" ht="18" customHeight="1" x14ac:dyDescent="0.2">
      <c r="A3096" s="106" t="s">
        <v>34</v>
      </c>
      <c r="B3096" s="106" t="s">
        <v>13</v>
      </c>
      <c r="C3096" s="107">
        <v>19124</v>
      </c>
      <c r="D3096" s="107">
        <v>41998</v>
      </c>
      <c r="E3096" s="107">
        <v>42009</v>
      </c>
      <c r="F3096" s="108">
        <v>42033</v>
      </c>
      <c r="G3096" s="109">
        <v>47000</v>
      </c>
      <c r="H3096" s="109">
        <v>45.69</v>
      </c>
      <c r="I3096" s="109">
        <v>0</v>
      </c>
      <c r="J3096" s="109">
        <f t="shared" si="48"/>
        <v>47045.69</v>
      </c>
    </row>
    <row r="3097" spans="1:10" s="102" customFormat="1" ht="18" customHeight="1" x14ac:dyDescent="0.2">
      <c r="A3097" s="106" t="s">
        <v>43</v>
      </c>
      <c r="B3097" s="106" t="s">
        <v>13</v>
      </c>
      <c r="C3097" s="107">
        <v>5008</v>
      </c>
      <c r="D3097" s="107">
        <v>42078</v>
      </c>
      <c r="E3097" s="107">
        <v>42088</v>
      </c>
      <c r="F3097" s="108">
        <v>42108</v>
      </c>
      <c r="G3097" s="109">
        <v>4500</v>
      </c>
      <c r="H3097" s="109">
        <v>3.75</v>
      </c>
      <c r="I3097" s="109">
        <v>0</v>
      </c>
      <c r="J3097" s="109">
        <f t="shared" si="48"/>
        <v>4503.75</v>
      </c>
    </row>
    <row r="3098" spans="1:10" s="102" customFormat="1" ht="18" customHeight="1" x14ac:dyDescent="0.2">
      <c r="A3098" s="106" t="s">
        <v>43</v>
      </c>
      <c r="B3098" s="106" t="s">
        <v>17</v>
      </c>
      <c r="C3098" s="107">
        <v>5393</v>
      </c>
      <c r="D3098" s="107">
        <v>41714</v>
      </c>
      <c r="E3098" s="107">
        <v>41731</v>
      </c>
      <c r="F3098" s="108">
        <v>41799</v>
      </c>
      <c r="G3098" s="109">
        <v>2500</v>
      </c>
      <c r="H3098" s="109">
        <v>5.9</v>
      </c>
      <c r="I3098" s="109">
        <v>0</v>
      </c>
      <c r="J3098" s="109">
        <f t="shared" si="48"/>
        <v>2505.9</v>
      </c>
    </row>
    <row r="3099" spans="1:10" s="102" customFormat="1" ht="18" customHeight="1" x14ac:dyDescent="0.2">
      <c r="A3099" s="106" t="s">
        <v>43</v>
      </c>
      <c r="B3099" s="106" t="s">
        <v>17</v>
      </c>
      <c r="C3099" s="107">
        <v>9131</v>
      </c>
      <c r="D3099" s="107">
        <v>43094</v>
      </c>
      <c r="E3099" s="107">
        <v>43110</v>
      </c>
      <c r="F3099" s="108">
        <v>43130</v>
      </c>
      <c r="G3099" s="109">
        <v>7750</v>
      </c>
      <c r="H3099" s="109">
        <v>6.93</v>
      </c>
      <c r="I3099" s="109">
        <v>0</v>
      </c>
      <c r="J3099" s="109">
        <f t="shared" si="48"/>
        <v>7756.93</v>
      </c>
    </row>
    <row r="3100" spans="1:10" s="102" customFormat="1" ht="18" customHeight="1" x14ac:dyDescent="0.2">
      <c r="A3100" s="106" t="s">
        <v>43</v>
      </c>
      <c r="B3100" s="106" t="s">
        <v>13</v>
      </c>
      <c r="C3100" s="107">
        <v>17332</v>
      </c>
      <c r="D3100" s="107">
        <v>42141</v>
      </c>
      <c r="E3100" s="107">
        <v>42150</v>
      </c>
      <c r="F3100" s="108">
        <v>42158</v>
      </c>
      <c r="G3100" s="109">
        <v>14000</v>
      </c>
      <c r="H3100" s="109">
        <v>6.61</v>
      </c>
      <c r="I3100" s="109">
        <v>0</v>
      </c>
      <c r="J3100" s="109">
        <f t="shared" si="48"/>
        <v>14006.61</v>
      </c>
    </row>
    <row r="3101" spans="1:10" s="102" customFormat="1" ht="18" customHeight="1" x14ac:dyDescent="0.2">
      <c r="A3101" s="106" t="s">
        <v>43</v>
      </c>
      <c r="B3101" s="106" t="s">
        <v>17</v>
      </c>
      <c r="C3101" s="107">
        <v>11959</v>
      </c>
      <c r="D3101" s="107">
        <v>41801</v>
      </c>
      <c r="E3101" s="107">
        <v>41821</v>
      </c>
      <c r="F3101" s="108">
        <v>41844</v>
      </c>
      <c r="G3101" s="109">
        <v>10250</v>
      </c>
      <c r="H3101" s="109">
        <v>12.24</v>
      </c>
      <c r="I3101" s="109">
        <v>0</v>
      </c>
      <c r="J3101" s="109">
        <f t="shared" si="48"/>
        <v>10262.24</v>
      </c>
    </row>
    <row r="3102" spans="1:10" s="102" customFormat="1" ht="18" customHeight="1" x14ac:dyDescent="0.2">
      <c r="A3102" s="106" t="s">
        <v>43</v>
      </c>
      <c r="B3102" s="106" t="s">
        <v>17</v>
      </c>
      <c r="C3102" s="107">
        <v>14182</v>
      </c>
      <c r="D3102" s="107">
        <v>43416</v>
      </c>
      <c r="E3102" s="107">
        <v>43447</v>
      </c>
      <c r="F3102" s="108">
        <v>43530</v>
      </c>
      <c r="G3102" s="109">
        <v>15500</v>
      </c>
      <c r="H3102" s="109">
        <v>39.85</v>
      </c>
      <c r="I3102" s="109">
        <v>0</v>
      </c>
      <c r="J3102" s="109">
        <f t="shared" si="48"/>
        <v>15539.85</v>
      </c>
    </row>
    <row r="3103" spans="1:10" s="102" customFormat="1" ht="18" customHeight="1" x14ac:dyDescent="0.2">
      <c r="A3103" s="106" t="s">
        <v>43</v>
      </c>
      <c r="B3103" s="106" t="s">
        <v>17</v>
      </c>
      <c r="C3103" s="107">
        <v>17689</v>
      </c>
      <c r="D3103" s="107">
        <v>43442</v>
      </c>
      <c r="E3103" s="107">
        <v>43447</v>
      </c>
      <c r="F3103" s="108">
        <v>43497</v>
      </c>
      <c r="G3103" s="109">
        <v>12500</v>
      </c>
      <c r="H3103" s="109">
        <v>18.84</v>
      </c>
      <c r="I3103" s="109">
        <v>0</v>
      </c>
      <c r="J3103" s="109">
        <f t="shared" si="48"/>
        <v>12518.84</v>
      </c>
    </row>
    <row r="3104" spans="1:10" s="102" customFormat="1" ht="18" customHeight="1" x14ac:dyDescent="0.2">
      <c r="A3104" s="106" t="s">
        <v>43</v>
      </c>
      <c r="B3104" s="106" t="s">
        <v>13</v>
      </c>
      <c r="C3104" s="107">
        <v>17016</v>
      </c>
      <c r="D3104" s="107">
        <v>41643</v>
      </c>
      <c r="E3104" s="107">
        <v>41645</v>
      </c>
      <c r="F3104" s="108">
        <v>41655</v>
      </c>
      <c r="G3104" s="109">
        <v>9000</v>
      </c>
      <c r="H3104" s="109">
        <v>3</v>
      </c>
      <c r="I3104" s="109">
        <v>0</v>
      </c>
      <c r="J3104" s="109">
        <f t="shared" si="48"/>
        <v>9003</v>
      </c>
    </row>
    <row r="3105" spans="1:10" s="102" customFormat="1" ht="18" customHeight="1" x14ac:dyDescent="0.2">
      <c r="A3105" s="106" t="s">
        <v>43</v>
      </c>
      <c r="B3105" s="106" t="s">
        <v>17</v>
      </c>
      <c r="C3105" s="107">
        <v>18281</v>
      </c>
      <c r="D3105" s="107">
        <v>43042</v>
      </c>
      <c r="E3105" s="107">
        <v>43049</v>
      </c>
      <c r="F3105" s="108">
        <v>43097</v>
      </c>
      <c r="G3105" s="109">
        <v>12500</v>
      </c>
      <c r="H3105" s="109">
        <v>18.670000000000002</v>
      </c>
      <c r="I3105" s="109">
        <v>0</v>
      </c>
      <c r="J3105" s="109">
        <f t="shared" si="48"/>
        <v>12518.67</v>
      </c>
    </row>
    <row r="3106" spans="1:10" s="102" customFormat="1" ht="18" customHeight="1" x14ac:dyDescent="0.2">
      <c r="A3106" s="106" t="s">
        <v>43</v>
      </c>
      <c r="B3106" s="106" t="s">
        <v>13</v>
      </c>
      <c r="C3106" s="107">
        <v>10379</v>
      </c>
      <c r="D3106" s="107">
        <v>42819</v>
      </c>
      <c r="E3106" s="107">
        <v>42828</v>
      </c>
      <c r="F3106" s="108">
        <v>42836</v>
      </c>
      <c r="G3106" s="109">
        <v>6500</v>
      </c>
      <c r="H3106" s="109">
        <v>3.03</v>
      </c>
      <c r="I3106" s="109">
        <v>0</v>
      </c>
      <c r="J3106" s="109">
        <f t="shared" si="48"/>
        <v>6503.03</v>
      </c>
    </row>
    <row r="3107" spans="1:10" s="102" customFormat="1" ht="18" customHeight="1" x14ac:dyDescent="0.2">
      <c r="A3107" s="106" t="s">
        <v>43</v>
      </c>
      <c r="B3107" s="106" t="s">
        <v>17</v>
      </c>
      <c r="C3107" s="107">
        <v>7257</v>
      </c>
      <c r="D3107" s="107">
        <v>41702</v>
      </c>
      <c r="E3107" s="107">
        <v>42653</v>
      </c>
      <c r="F3107" s="108">
        <v>42710</v>
      </c>
      <c r="G3107" s="109">
        <v>1250</v>
      </c>
      <c r="H3107" s="109">
        <v>34.520000000000003</v>
      </c>
      <c r="I3107" s="109">
        <v>0</v>
      </c>
      <c r="J3107" s="109">
        <f t="shared" si="48"/>
        <v>1284.52</v>
      </c>
    </row>
    <row r="3108" spans="1:10" s="102" customFormat="1" ht="18" customHeight="1" x14ac:dyDescent="0.2">
      <c r="A3108" s="106" t="s">
        <v>43</v>
      </c>
      <c r="B3108" s="106" t="s">
        <v>13</v>
      </c>
      <c r="C3108" s="107">
        <v>4719</v>
      </c>
      <c r="D3108" s="107">
        <v>41734</v>
      </c>
      <c r="E3108" s="107">
        <v>41745</v>
      </c>
      <c r="F3108" s="108">
        <v>41799</v>
      </c>
      <c r="G3108" s="109">
        <v>4000</v>
      </c>
      <c r="H3108" s="109">
        <v>7.23</v>
      </c>
      <c r="I3108" s="109">
        <v>0</v>
      </c>
      <c r="J3108" s="109">
        <f t="shared" si="48"/>
        <v>4007.23</v>
      </c>
    </row>
    <row r="3109" spans="1:10" s="102" customFormat="1" ht="18" customHeight="1" x14ac:dyDescent="0.2">
      <c r="A3109" s="106" t="s">
        <v>43</v>
      </c>
      <c r="B3109" s="106" t="s">
        <v>13</v>
      </c>
      <c r="C3109" s="107">
        <v>14487</v>
      </c>
      <c r="D3109" s="107">
        <v>42746</v>
      </c>
      <c r="E3109" s="107">
        <v>42754</v>
      </c>
      <c r="F3109" s="108">
        <v>42765</v>
      </c>
      <c r="G3109" s="109">
        <v>5000</v>
      </c>
      <c r="H3109" s="109">
        <v>2.6</v>
      </c>
      <c r="I3109" s="109">
        <v>0</v>
      </c>
      <c r="J3109" s="109">
        <f t="shared" si="48"/>
        <v>5002.6000000000004</v>
      </c>
    </row>
    <row r="3110" spans="1:10" s="102" customFormat="1" ht="18" customHeight="1" x14ac:dyDescent="0.2">
      <c r="A3110" s="106" t="s">
        <v>43</v>
      </c>
      <c r="B3110" s="106" t="s">
        <v>17</v>
      </c>
      <c r="C3110" s="107">
        <v>14119</v>
      </c>
      <c r="D3110" s="107">
        <v>42554</v>
      </c>
      <c r="E3110" s="107">
        <v>42587</v>
      </c>
      <c r="F3110" s="108">
        <v>42675</v>
      </c>
      <c r="G3110" s="109">
        <v>12500</v>
      </c>
      <c r="H3110" s="109">
        <v>103.6</v>
      </c>
      <c r="I3110" s="109">
        <v>0</v>
      </c>
      <c r="J3110" s="109">
        <f t="shared" si="48"/>
        <v>12603.6</v>
      </c>
    </row>
    <row r="3111" spans="1:10" s="102" customFormat="1" ht="18" customHeight="1" x14ac:dyDescent="0.2">
      <c r="A3111" s="106" t="s">
        <v>31</v>
      </c>
      <c r="B3111" s="106" t="s">
        <v>17</v>
      </c>
      <c r="C3111" s="107">
        <v>23690</v>
      </c>
      <c r="D3111" s="107">
        <v>43101</v>
      </c>
      <c r="E3111" s="107">
        <v>43108</v>
      </c>
      <c r="F3111" s="108">
        <v>43123</v>
      </c>
      <c r="G3111" s="109">
        <v>49000</v>
      </c>
      <c r="H3111" s="109">
        <v>29.53</v>
      </c>
      <c r="I3111" s="109">
        <v>0</v>
      </c>
      <c r="J3111" s="109">
        <f t="shared" si="48"/>
        <v>49029.53</v>
      </c>
    </row>
    <row r="3112" spans="1:10" s="102" customFormat="1" ht="18" customHeight="1" x14ac:dyDescent="0.2">
      <c r="A3112" s="106" t="s">
        <v>36</v>
      </c>
      <c r="B3112" s="106" t="s">
        <v>17</v>
      </c>
      <c r="C3112" s="107">
        <v>23690</v>
      </c>
      <c r="D3112" s="107">
        <v>43101</v>
      </c>
      <c r="E3112" s="107">
        <v>43108</v>
      </c>
      <c r="F3112" s="108">
        <v>43123</v>
      </c>
      <c r="G3112" s="109">
        <v>49000</v>
      </c>
      <c r="H3112" s="109">
        <v>29.53</v>
      </c>
      <c r="I3112" s="109">
        <v>0</v>
      </c>
      <c r="J3112" s="109">
        <f t="shared" si="48"/>
        <v>49029.53</v>
      </c>
    </row>
    <row r="3113" spans="1:10" s="102" customFormat="1" ht="18" customHeight="1" x14ac:dyDescent="0.2">
      <c r="A3113" s="106" t="s">
        <v>170</v>
      </c>
      <c r="B3113" s="106" t="s">
        <v>17</v>
      </c>
      <c r="C3113" s="107">
        <v>23690</v>
      </c>
      <c r="D3113" s="107">
        <v>43101</v>
      </c>
      <c r="E3113" s="107">
        <v>43108</v>
      </c>
      <c r="F3113" s="108">
        <v>43123</v>
      </c>
      <c r="G3113" s="109">
        <v>98000</v>
      </c>
      <c r="H3113" s="109">
        <v>59.07</v>
      </c>
      <c r="I3113" s="109">
        <v>0</v>
      </c>
      <c r="J3113" s="109">
        <f t="shared" si="48"/>
        <v>98059.07</v>
      </c>
    </row>
    <row r="3114" spans="1:10" s="102" customFormat="1" ht="18" customHeight="1" x14ac:dyDescent="0.2">
      <c r="A3114" s="106" t="s">
        <v>34</v>
      </c>
      <c r="B3114" s="106" t="s">
        <v>17</v>
      </c>
      <c r="C3114" s="107">
        <v>23690</v>
      </c>
      <c r="D3114" s="107">
        <v>43101</v>
      </c>
      <c r="E3114" s="107">
        <v>43108</v>
      </c>
      <c r="F3114" s="108">
        <v>43123</v>
      </c>
      <c r="G3114" s="109">
        <v>98000</v>
      </c>
      <c r="H3114" s="109">
        <v>59.07</v>
      </c>
      <c r="I3114" s="109">
        <v>0</v>
      </c>
      <c r="J3114" s="109">
        <f t="shared" si="48"/>
        <v>98059.07</v>
      </c>
    </row>
    <row r="3115" spans="1:10" s="102" customFormat="1" ht="18" customHeight="1" x14ac:dyDescent="0.2">
      <c r="A3115" s="106" t="s">
        <v>43</v>
      </c>
      <c r="B3115" s="106" t="s">
        <v>17</v>
      </c>
      <c r="C3115" s="107">
        <v>8719</v>
      </c>
      <c r="D3115" s="107">
        <v>42048</v>
      </c>
      <c r="E3115" s="107">
        <v>42052</v>
      </c>
      <c r="F3115" s="108">
        <v>42079</v>
      </c>
      <c r="G3115" s="109">
        <v>8750</v>
      </c>
      <c r="H3115" s="109">
        <v>7.54</v>
      </c>
      <c r="I3115" s="109">
        <v>0</v>
      </c>
      <c r="J3115" s="109">
        <f t="shared" si="48"/>
        <v>8757.5400000000009</v>
      </c>
    </row>
    <row r="3116" spans="1:10" s="102" customFormat="1" ht="18" customHeight="1" x14ac:dyDescent="0.2">
      <c r="A3116" s="106" t="s">
        <v>43</v>
      </c>
      <c r="B3116" s="106" t="s">
        <v>13</v>
      </c>
      <c r="C3116" s="107">
        <v>6222</v>
      </c>
      <c r="D3116" s="107">
        <v>42063</v>
      </c>
      <c r="E3116" s="107">
        <v>42075</v>
      </c>
      <c r="F3116" s="108">
        <v>42121</v>
      </c>
      <c r="G3116" s="109">
        <v>5500</v>
      </c>
      <c r="H3116" s="109">
        <v>8.86</v>
      </c>
      <c r="I3116" s="109">
        <v>0</v>
      </c>
      <c r="J3116" s="109">
        <f t="shared" si="48"/>
        <v>5508.86</v>
      </c>
    </row>
    <row r="3117" spans="1:10" s="102" customFormat="1" ht="18" customHeight="1" x14ac:dyDescent="0.2">
      <c r="A3117" s="106" t="s">
        <v>43</v>
      </c>
      <c r="B3117" s="106" t="s">
        <v>13</v>
      </c>
      <c r="C3117" s="107">
        <v>7983</v>
      </c>
      <c r="D3117" s="107">
        <v>41872</v>
      </c>
      <c r="E3117" s="107">
        <v>41879</v>
      </c>
      <c r="F3117" s="108">
        <v>41898</v>
      </c>
      <c r="G3117" s="109">
        <v>5500</v>
      </c>
      <c r="H3117" s="109">
        <v>3.98</v>
      </c>
      <c r="I3117" s="109">
        <v>0</v>
      </c>
      <c r="J3117" s="109">
        <f t="shared" si="48"/>
        <v>5503.98</v>
      </c>
    </row>
    <row r="3118" spans="1:10" s="102" customFormat="1" ht="18" customHeight="1" x14ac:dyDescent="0.2">
      <c r="A3118" s="106" t="s">
        <v>31</v>
      </c>
      <c r="B3118" s="106" t="s">
        <v>17</v>
      </c>
      <c r="C3118" s="107">
        <v>21766</v>
      </c>
      <c r="D3118" s="107">
        <v>42758</v>
      </c>
      <c r="E3118" s="107">
        <v>42761</v>
      </c>
      <c r="F3118" s="108">
        <v>42772</v>
      </c>
      <c r="G3118" s="109">
        <v>66000</v>
      </c>
      <c r="H3118" s="109">
        <v>25.32</v>
      </c>
      <c r="I3118" s="109">
        <v>0</v>
      </c>
      <c r="J3118" s="109">
        <f t="shared" si="48"/>
        <v>66025.320000000007</v>
      </c>
    </row>
    <row r="3119" spans="1:10" s="102" customFormat="1" ht="18" customHeight="1" x14ac:dyDescent="0.2">
      <c r="A3119" s="106" t="s">
        <v>43</v>
      </c>
      <c r="B3119" s="106" t="s">
        <v>13</v>
      </c>
      <c r="C3119" s="107">
        <v>15738</v>
      </c>
      <c r="D3119" s="107">
        <v>41841</v>
      </c>
      <c r="E3119" s="107">
        <v>41855</v>
      </c>
      <c r="F3119" s="108">
        <v>41877</v>
      </c>
      <c r="G3119" s="109">
        <v>12750</v>
      </c>
      <c r="H3119" s="109">
        <v>12.75</v>
      </c>
      <c r="I3119" s="109">
        <v>0</v>
      </c>
      <c r="J3119" s="109">
        <f t="shared" si="48"/>
        <v>12762.75</v>
      </c>
    </row>
    <row r="3120" spans="1:10" s="102" customFormat="1" ht="18" customHeight="1" x14ac:dyDescent="0.2">
      <c r="A3120" s="106" t="s">
        <v>43</v>
      </c>
      <c r="B3120" s="106" t="s">
        <v>17</v>
      </c>
      <c r="C3120" s="107">
        <v>5063</v>
      </c>
      <c r="D3120" s="107">
        <v>41813</v>
      </c>
      <c r="E3120" s="107">
        <v>41830</v>
      </c>
      <c r="F3120" s="108">
        <v>41852</v>
      </c>
      <c r="G3120" s="109">
        <v>4500</v>
      </c>
      <c r="H3120" s="109">
        <v>4.88</v>
      </c>
      <c r="I3120" s="109">
        <v>0</v>
      </c>
      <c r="J3120" s="109">
        <f t="shared" si="48"/>
        <v>4504.88</v>
      </c>
    </row>
    <row r="3121" spans="1:10" s="102" customFormat="1" ht="18" customHeight="1" x14ac:dyDescent="0.2">
      <c r="A3121" s="106" t="s">
        <v>43</v>
      </c>
      <c r="B3121" s="106" t="s">
        <v>13</v>
      </c>
      <c r="C3121" s="107">
        <v>8682</v>
      </c>
      <c r="D3121" s="107">
        <v>42247</v>
      </c>
      <c r="E3121" s="107">
        <v>42258</v>
      </c>
      <c r="F3121" s="108">
        <v>42401</v>
      </c>
      <c r="G3121" s="109">
        <v>4000</v>
      </c>
      <c r="H3121" s="109">
        <v>17.100000000000001</v>
      </c>
      <c r="I3121" s="109">
        <v>0</v>
      </c>
      <c r="J3121" s="109">
        <f t="shared" si="48"/>
        <v>4017.1</v>
      </c>
    </row>
    <row r="3122" spans="1:10" s="102" customFormat="1" ht="18" customHeight="1" x14ac:dyDescent="0.2">
      <c r="A3122" s="106" t="s">
        <v>43</v>
      </c>
      <c r="B3122" s="106" t="s">
        <v>17</v>
      </c>
      <c r="C3122" s="107">
        <v>20971</v>
      </c>
      <c r="D3122" s="107">
        <v>42598</v>
      </c>
      <c r="E3122" s="107">
        <v>42628</v>
      </c>
      <c r="F3122" s="108">
        <v>42640</v>
      </c>
      <c r="G3122" s="109">
        <v>71000</v>
      </c>
      <c r="H3122" s="109">
        <v>81.7</v>
      </c>
      <c r="I3122" s="109">
        <v>0</v>
      </c>
      <c r="J3122" s="109">
        <f t="shared" si="48"/>
        <v>71081.7</v>
      </c>
    </row>
    <row r="3123" spans="1:10" s="102" customFormat="1" ht="18" customHeight="1" x14ac:dyDescent="0.2">
      <c r="A3123" s="106" t="s">
        <v>43</v>
      </c>
      <c r="B3123" s="106" t="s">
        <v>17</v>
      </c>
      <c r="C3123" s="107">
        <v>9934</v>
      </c>
      <c r="D3123" s="107">
        <v>42144</v>
      </c>
      <c r="E3123" s="107">
        <v>42152</v>
      </c>
      <c r="F3123" s="108">
        <v>42163</v>
      </c>
      <c r="G3123" s="109">
        <v>6500</v>
      </c>
      <c r="H3123" s="109">
        <v>3.44</v>
      </c>
      <c r="I3123" s="109">
        <v>0</v>
      </c>
      <c r="J3123" s="109">
        <f t="shared" si="48"/>
        <v>6503.44</v>
      </c>
    </row>
    <row r="3124" spans="1:10" s="102" customFormat="1" ht="18" customHeight="1" x14ac:dyDescent="0.2">
      <c r="A3124" s="106" t="s">
        <v>43</v>
      </c>
      <c r="B3124" s="106" t="s">
        <v>17</v>
      </c>
      <c r="C3124" s="107">
        <v>6737</v>
      </c>
      <c r="D3124" s="107">
        <v>42170</v>
      </c>
      <c r="E3124" s="107">
        <v>42186</v>
      </c>
      <c r="F3124" s="108">
        <v>42265</v>
      </c>
      <c r="G3124" s="109">
        <v>2000</v>
      </c>
      <c r="H3124" s="109">
        <v>5.25</v>
      </c>
      <c r="I3124" s="109">
        <v>0</v>
      </c>
      <c r="J3124" s="109">
        <f t="shared" si="48"/>
        <v>2005.25</v>
      </c>
    </row>
    <row r="3125" spans="1:10" s="102" customFormat="1" ht="18" customHeight="1" x14ac:dyDescent="0.2">
      <c r="A3125" s="106" t="s">
        <v>43</v>
      </c>
      <c r="B3125" s="106" t="s">
        <v>13</v>
      </c>
      <c r="C3125" s="107">
        <v>8542</v>
      </c>
      <c r="D3125" s="107">
        <v>42733</v>
      </c>
      <c r="E3125" s="107">
        <v>42739</v>
      </c>
      <c r="F3125" s="108">
        <v>42772</v>
      </c>
      <c r="G3125" s="109">
        <v>6000</v>
      </c>
      <c r="H3125" s="109">
        <v>6.4</v>
      </c>
      <c r="I3125" s="109">
        <v>0</v>
      </c>
      <c r="J3125" s="109">
        <f t="shared" si="48"/>
        <v>6006.4</v>
      </c>
    </row>
    <row r="3126" spans="1:10" s="102" customFormat="1" ht="18" customHeight="1" x14ac:dyDescent="0.2">
      <c r="A3126" s="106" t="s">
        <v>43</v>
      </c>
      <c r="B3126" s="106" t="s">
        <v>13</v>
      </c>
      <c r="C3126" s="107">
        <v>12391</v>
      </c>
      <c r="D3126" s="107">
        <v>42314</v>
      </c>
      <c r="E3126" s="107">
        <v>42319</v>
      </c>
      <c r="F3126" s="108">
        <v>42333</v>
      </c>
      <c r="G3126" s="109">
        <v>9500</v>
      </c>
      <c r="H3126" s="109">
        <v>5.01</v>
      </c>
      <c r="I3126" s="109">
        <v>0</v>
      </c>
      <c r="J3126" s="109">
        <f t="shared" si="48"/>
        <v>9505.01</v>
      </c>
    </row>
    <row r="3127" spans="1:10" s="102" customFormat="1" ht="18" customHeight="1" x14ac:dyDescent="0.2">
      <c r="A3127" s="106" t="s">
        <v>43</v>
      </c>
      <c r="B3127" s="106" t="s">
        <v>17</v>
      </c>
      <c r="C3127" s="107">
        <v>10324</v>
      </c>
      <c r="D3127" s="107">
        <v>42108</v>
      </c>
      <c r="E3127" s="107">
        <v>42111</v>
      </c>
      <c r="F3127" s="108">
        <v>42118</v>
      </c>
      <c r="G3127" s="109">
        <v>4250</v>
      </c>
      <c r="H3127" s="109">
        <v>1.18</v>
      </c>
      <c r="I3127" s="109">
        <v>0</v>
      </c>
      <c r="J3127" s="109">
        <f t="shared" si="48"/>
        <v>4251.18</v>
      </c>
    </row>
    <row r="3128" spans="1:10" s="102" customFormat="1" ht="18" customHeight="1" x14ac:dyDescent="0.2">
      <c r="A3128" s="106" t="s">
        <v>43</v>
      </c>
      <c r="B3128" s="106" t="s">
        <v>17</v>
      </c>
      <c r="C3128" s="107">
        <v>8590</v>
      </c>
      <c r="D3128" s="107">
        <v>43043</v>
      </c>
      <c r="E3128" s="107">
        <v>43073</v>
      </c>
      <c r="F3128" s="108">
        <v>43262</v>
      </c>
      <c r="G3128" s="109">
        <v>7250</v>
      </c>
      <c r="H3128" s="109">
        <v>43.21</v>
      </c>
      <c r="I3128" s="109">
        <v>0</v>
      </c>
      <c r="J3128" s="109">
        <f t="shared" si="48"/>
        <v>7293.21</v>
      </c>
    </row>
    <row r="3129" spans="1:10" s="102" customFormat="1" ht="18" customHeight="1" x14ac:dyDescent="0.2">
      <c r="A3129" s="106" t="s">
        <v>43</v>
      </c>
      <c r="B3129" s="106" t="s">
        <v>13</v>
      </c>
      <c r="C3129" s="107">
        <v>15591</v>
      </c>
      <c r="D3129" s="107">
        <v>42961</v>
      </c>
      <c r="E3129" s="107">
        <v>42964</v>
      </c>
      <c r="F3129" s="108">
        <v>42983</v>
      </c>
      <c r="G3129" s="109">
        <v>22500</v>
      </c>
      <c r="H3129" s="109">
        <v>13.56</v>
      </c>
      <c r="I3129" s="109">
        <v>0</v>
      </c>
      <c r="J3129" s="109">
        <f t="shared" si="48"/>
        <v>22513.56</v>
      </c>
    </row>
    <row r="3130" spans="1:10" s="102" customFormat="1" ht="18" customHeight="1" x14ac:dyDescent="0.2">
      <c r="A3130" s="106" t="s">
        <v>43</v>
      </c>
      <c r="B3130" s="106" t="s">
        <v>13</v>
      </c>
      <c r="C3130" s="107">
        <v>15866</v>
      </c>
      <c r="D3130" s="107">
        <v>43180</v>
      </c>
      <c r="E3130" s="107">
        <v>43188</v>
      </c>
      <c r="F3130" s="108">
        <v>43193</v>
      </c>
      <c r="G3130" s="109">
        <v>7250</v>
      </c>
      <c r="H3130" s="109">
        <v>2.58</v>
      </c>
      <c r="I3130" s="109">
        <v>0</v>
      </c>
      <c r="J3130" s="109">
        <f t="shared" si="48"/>
        <v>7252.58</v>
      </c>
    </row>
    <row r="3131" spans="1:10" s="102" customFormat="1" ht="18" customHeight="1" x14ac:dyDescent="0.2">
      <c r="A3131" s="106" t="s">
        <v>43</v>
      </c>
      <c r="B3131" s="106" t="s">
        <v>17</v>
      </c>
      <c r="C3131" s="107">
        <v>13343</v>
      </c>
      <c r="D3131" s="107">
        <v>42955</v>
      </c>
      <c r="E3131" s="107">
        <v>42990</v>
      </c>
      <c r="F3131" s="108">
        <v>43258</v>
      </c>
      <c r="G3131" s="109">
        <v>3250</v>
      </c>
      <c r="H3131" s="109">
        <v>26.98</v>
      </c>
      <c r="I3131" s="109">
        <v>0</v>
      </c>
      <c r="J3131" s="109">
        <f t="shared" si="48"/>
        <v>3276.98</v>
      </c>
    </row>
    <row r="3132" spans="1:10" s="102" customFormat="1" ht="18" customHeight="1" x14ac:dyDescent="0.2">
      <c r="A3132" s="106" t="s">
        <v>43</v>
      </c>
      <c r="B3132" s="106" t="s">
        <v>17</v>
      </c>
      <c r="C3132" s="107">
        <v>12321</v>
      </c>
      <c r="D3132" s="107">
        <v>42147</v>
      </c>
      <c r="E3132" s="107">
        <v>42164</v>
      </c>
      <c r="F3132" s="108">
        <v>42227</v>
      </c>
      <c r="G3132" s="109">
        <v>5500</v>
      </c>
      <c r="H3132" s="109">
        <v>12.2</v>
      </c>
      <c r="I3132" s="109">
        <v>0</v>
      </c>
      <c r="J3132" s="109">
        <f t="shared" si="48"/>
        <v>5512.2</v>
      </c>
    </row>
    <row r="3133" spans="1:10" s="102" customFormat="1" ht="18" customHeight="1" x14ac:dyDescent="0.2">
      <c r="A3133" s="106" t="s">
        <v>31</v>
      </c>
      <c r="B3133" s="106" t="s">
        <v>13</v>
      </c>
      <c r="C3133" s="107">
        <v>20186</v>
      </c>
      <c r="D3133" s="107">
        <v>43005</v>
      </c>
      <c r="E3133" s="107">
        <v>43010</v>
      </c>
      <c r="F3133" s="108">
        <v>43024</v>
      </c>
      <c r="G3133" s="109">
        <v>39000</v>
      </c>
      <c r="H3133" s="109">
        <v>20.3</v>
      </c>
      <c r="I3133" s="109">
        <v>0</v>
      </c>
      <c r="J3133" s="109">
        <f t="shared" si="48"/>
        <v>39020.300000000003</v>
      </c>
    </row>
    <row r="3134" spans="1:10" s="102" customFormat="1" ht="18" customHeight="1" x14ac:dyDescent="0.2">
      <c r="A3134" s="106" t="s">
        <v>43</v>
      </c>
      <c r="B3134" s="106" t="s">
        <v>13</v>
      </c>
      <c r="C3134" s="107">
        <v>10038</v>
      </c>
      <c r="D3134" s="107">
        <v>43221</v>
      </c>
      <c r="E3134" s="107">
        <v>43222</v>
      </c>
      <c r="F3134" s="108">
        <v>43277</v>
      </c>
      <c r="G3134" s="109">
        <v>12000</v>
      </c>
      <c r="H3134" s="109">
        <v>18.420000000000002</v>
      </c>
      <c r="I3134" s="109">
        <v>0</v>
      </c>
      <c r="J3134" s="109">
        <f t="shared" si="48"/>
        <v>12018.42</v>
      </c>
    </row>
    <row r="3135" spans="1:10" s="102" customFormat="1" ht="18" customHeight="1" x14ac:dyDescent="0.2">
      <c r="A3135" s="106" t="s">
        <v>43</v>
      </c>
      <c r="B3135" s="106" t="s">
        <v>17</v>
      </c>
      <c r="C3135" s="107">
        <v>10861</v>
      </c>
      <c r="D3135" s="107">
        <v>42326</v>
      </c>
      <c r="E3135" s="107">
        <v>42346</v>
      </c>
      <c r="F3135" s="108">
        <v>42467</v>
      </c>
      <c r="G3135" s="109">
        <v>5250</v>
      </c>
      <c r="H3135" s="109">
        <v>20.56</v>
      </c>
      <c r="I3135" s="109">
        <v>0</v>
      </c>
      <c r="J3135" s="109">
        <f t="shared" si="48"/>
        <v>5270.56</v>
      </c>
    </row>
    <row r="3136" spans="1:10" s="102" customFormat="1" ht="18" customHeight="1" x14ac:dyDescent="0.2">
      <c r="A3136" s="106" t="s">
        <v>43</v>
      </c>
      <c r="B3136" s="106" t="s">
        <v>17</v>
      </c>
      <c r="C3136" s="107">
        <v>11849</v>
      </c>
      <c r="D3136" s="107">
        <v>41916</v>
      </c>
      <c r="E3136" s="107">
        <v>41955</v>
      </c>
      <c r="F3136" s="108">
        <v>41995</v>
      </c>
      <c r="G3136" s="109">
        <v>8250</v>
      </c>
      <c r="H3136" s="109">
        <v>18.100000000000001</v>
      </c>
      <c r="I3136" s="109">
        <v>0</v>
      </c>
      <c r="J3136" s="109">
        <f t="shared" si="48"/>
        <v>8268.1</v>
      </c>
    </row>
    <row r="3137" spans="1:10" s="102" customFormat="1" ht="18" customHeight="1" x14ac:dyDescent="0.2">
      <c r="A3137" s="106" t="s">
        <v>31</v>
      </c>
      <c r="B3137" s="106" t="s">
        <v>17</v>
      </c>
      <c r="C3137" s="107">
        <v>20547</v>
      </c>
      <c r="D3137" s="107">
        <v>43142</v>
      </c>
      <c r="E3137" s="107">
        <v>43145</v>
      </c>
      <c r="F3137" s="108">
        <v>43158</v>
      </c>
      <c r="G3137" s="109">
        <v>44000</v>
      </c>
      <c r="H3137" s="109">
        <v>19.29</v>
      </c>
      <c r="I3137" s="109">
        <v>0</v>
      </c>
      <c r="J3137" s="109">
        <f t="shared" si="48"/>
        <v>44019.29</v>
      </c>
    </row>
    <row r="3138" spans="1:10" s="102" customFormat="1" ht="18" customHeight="1" x14ac:dyDescent="0.2">
      <c r="A3138" s="106" t="s">
        <v>34</v>
      </c>
      <c r="B3138" s="106" t="s">
        <v>17</v>
      </c>
      <c r="C3138" s="107">
        <v>20547</v>
      </c>
      <c r="D3138" s="107">
        <v>43142</v>
      </c>
      <c r="E3138" s="107">
        <v>43145</v>
      </c>
      <c r="F3138" s="108">
        <v>43158</v>
      </c>
      <c r="G3138" s="109">
        <v>44000</v>
      </c>
      <c r="H3138" s="109">
        <v>19.29</v>
      </c>
      <c r="I3138" s="109">
        <v>0</v>
      </c>
      <c r="J3138" s="109">
        <f t="shared" si="48"/>
        <v>44019.29</v>
      </c>
    </row>
    <row r="3139" spans="1:10" s="102" customFormat="1" ht="18" customHeight="1" x14ac:dyDescent="0.2">
      <c r="A3139" s="106" t="s">
        <v>43</v>
      </c>
      <c r="B3139" s="106" t="s">
        <v>17</v>
      </c>
      <c r="C3139" s="107">
        <v>14764</v>
      </c>
      <c r="D3139" s="107">
        <v>41753</v>
      </c>
      <c r="E3139" s="107">
        <v>41759</v>
      </c>
      <c r="F3139" s="108">
        <v>41782</v>
      </c>
      <c r="G3139" s="109">
        <v>13750</v>
      </c>
      <c r="H3139" s="109">
        <v>11.08</v>
      </c>
      <c r="I3139" s="109">
        <v>0</v>
      </c>
      <c r="J3139" s="109">
        <f t="shared" si="48"/>
        <v>13761.08</v>
      </c>
    </row>
    <row r="3140" spans="1:10" s="102" customFormat="1" ht="18" customHeight="1" x14ac:dyDescent="0.2">
      <c r="A3140" s="106" t="s">
        <v>43</v>
      </c>
      <c r="B3140" s="106" t="s">
        <v>13</v>
      </c>
      <c r="C3140" s="107">
        <v>17444</v>
      </c>
      <c r="D3140" s="107">
        <v>43262</v>
      </c>
      <c r="E3140" s="107">
        <v>43271</v>
      </c>
      <c r="F3140" s="108">
        <v>43301</v>
      </c>
      <c r="G3140" s="109">
        <v>14500</v>
      </c>
      <c r="H3140" s="109">
        <v>15.49</v>
      </c>
      <c r="I3140" s="109">
        <v>0</v>
      </c>
      <c r="J3140" s="109">
        <f t="shared" si="48"/>
        <v>14515.49</v>
      </c>
    </row>
    <row r="3141" spans="1:10" s="102" customFormat="1" ht="18" customHeight="1" x14ac:dyDescent="0.2">
      <c r="A3141" s="106" t="s">
        <v>43</v>
      </c>
      <c r="B3141" s="106" t="s">
        <v>13</v>
      </c>
      <c r="C3141" s="107">
        <v>7796</v>
      </c>
      <c r="D3141" s="107">
        <v>42668</v>
      </c>
      <c r="E3141" s="107">
        <v>42676</v>
      </c>
      <c r="F3141" s="108">
        <v>42689</v>
      </c>
      <c r="G3141" s="109">
        <v>11500</v>
      </c>
      <c r="H3141" s="109">
        <v>6.62</v>
      </c>
      <c r="I3141" s="109">
        <v>0</v>
      </c>
      <c r="J3141" s="109">
        <f t="shared" si="48"/>
        <v>11506.62</v>
      </c>
    </row>
    <row r="3142" spans="1:10" s="102" customFormat="1" ht="18" customHeight="1" x14ac:dyDescent="0.2">
      <c r="A3142" s="106" t="s">
        <v>43</v>
      </c>
      <c r="B3142" s="106" t="s">
        <v>17</v>
      </c>
      <c r="C3142" s="107">
        <v>11685</v>
      </c>
      <c r="D3142" s="107">
        <v>42097</v>
      </c>
      <c r="E3142" s="107">
        <v>42116</v>
      </c>
      <c r="F3142" s="108">
        <v>42166</v>
      </c>
      <c r="G3142" s="109">
        <v>11000</v>
      </c>
      <c r="H3142" s="109">
        <v>21.09</v>
      </c>
      <c r="I3142" s="109">
        <v>0</v>
      </c>
      <c r="J3142" s="109">
        <f t="shared" ref="J3142:J3205" si="49">+G3142+H3142+I3142</f>
        <v>11021.09</v>
      </c>
    </row>
    <row r="3143" spans="1:10" s="102" customFormat="1" ht="18" customHeight="1" x14ac:dyDescent="0.2">
      <c r="A3143" s="106" t="s">
        <v>43</v>
      </c>
      <c r="B3143" s="106" t="s">
        <v>13</v>
      </c>
      <c r="C3143" s="107">
        <v>14164</v>
      </c>
      <c r="D3143" s="107">
        <v>42757</v>
      </c>
      <c r="E3143" s="107">
        <v>42760</v>
      </c>
      <c r="F3143" s="108">
        <v>42781</v>
      </c>
      <c r="G3143" s="109">
        <v>11000</v>
      </c>
      <c r="H3143" s="109">
        <v>7.23</v>
      </c>
      <c r="I3143" s="109">
        <v>0</v>
      </c>
      <c r="J3143" s="109">
        <f t="shared" si="49"/>
        <v>11007.23</v>
      </c>
    </row>
    <row r="3144" spans="1:10" s="102" customFormat="1" ht="18" customHeight="1" x14ac:dyDescent="0.2">
      <c r="A3144" s="106" t="s">
        <v>37</v>
      </c>
      <c r="B3144" s="106" t="s">
        <v>17</v>
      </c>
      <c r="C3144" s="107">
        <v>21207</v>
      </c>
      <c r="D3144" s="107">
        <v>43226</v>
      </c>
      <c r="E3144" s="107">
        <v>43297</v>
      </c>
      <c r="F3144" s="108">
        <v>43297</v>
      </c>
      <c r="G3144" s="109">
        <v>10000</v>
      </c>
      <c r="H3144" s="109">
        <v>19.45</v>
      </c>
      <c r="I3144" s="109">
        <v>0</v>
      </c>
      <c r="J3144" s="109">
        <f t="shared" si="49"/>
        <v>10019.450000000001</v>
      </c>
    </row>
    <row r="3145" spans="1:10" s="102" customFormat="1" ht="18" customHeight="1" x14ac:dyDescent="0.2">
      <c r="A3145" s="106" t="s">
        <v>37</v>
      </c>
      <c r="B3145" s="106" t="s">
        <v>17</v>
      </c>
      <c r="C3145" s="107">
        <v>21737</v>
      </c>
      <c r="D3145" s="107">
        <v>42423</v>
      </c>
      <c r="E3145" s="107">
        <v>42502</v>
      </c>
      <c r="F3145" s="108">
        <v>42503</v>
      </c>
      <c r="G3145" s="109">
        <v>20000</v>
      </c>
      <c r="H3145" s="109">
        <f>21.92+21.92</f>
        <v>43.84</v>
      </c>
      <c r="I3145" s="109">
        <v>0</v>
      </c>
      <c r="J3145" s="109">
        <f t="shared" si="49"/>
        <v>20043.84</v>
      </c>
    </row>
    <row r="3146" spans="1:10" s="102" customFormat="1" ht="18" customHeight="1" x14ac:dyDescent="0.2">
      <c r="A3146" s="106" t="s">
        <v>43</v>
      </c>
      <c r="B3146" s="106" t="s">
        <v>17</v>
      </c>
      <c r="C3146" s="107">
        <v>7707</v>
      </c>
      <c r="D3146" s="107">
        <v>41968</v>
      </c>
      <c r="E3146" s="107">
        <v>41974</v>
      </c>
      <c r="F3146" s="108">
        <v>42016</v>
      </c>
      <c r="G3146" s="109">
        <v>4500</v>
      </c>
      <c r="H3146" s="109">
        <v>6</v>
      </c>
      <c r="I3146" s="109">
        <v>0</v>
      </c>
      <c r="J3146" s="109">
        <f t="shared" si="49"/>
        <v>4506</v>
      </c>
    </row>
    <row r="3147" spans="1:10" s="102" customFormat="1" ht="18" customHeight="1" x14ac:dyDescent="0.2">
      <c r="A3147" s="106" t="s">
        <v>43</v>
      </c>
      <c r="B3147" s="106" t="s">
        <v>17</v>
      </c>
      <c r="C3147" s="107">
        <v>10483</v>
      </c>
      <c r="D3147" s="107">
        <v>42330</v>
      </c>
      <c r="E3147" s="107">
        <v>42348</v>
      </c>
      <c r="F3147" s="108">
        <v>42376</v>
      </c>
      <c r="G3147" s="109">
        <v>2500</v>
      </c>
      <c r="H3147" s="109">
        <v>3.2</v>
      </c>
      <c r="I3147" s="109">
        <v>0</v>
      </c>
      <c r="J3147" s="109">
        <f t="shared" si="49"/>
        <v>2503.1999999999998</v>
      </c>
    </row>
    <row r="3148" spans="1:10" s="102" customFormat="1" ht="18" customHeight="1" x14ac:dyDescent="0.2">
      <c r="A3148" s="106" t="s">
        <v>31</v>
      </c>
      <c r="B3148" s="106" t="s">
        <v>17</v>
      </c>
      <c r="C3148" s="107">
        <v>17210</v>
      </c>
      <c r="D3148" s="107">
        <v>42090</v>
      </c>
      <c r="E3148" s="107">
        <v>42103</v>
      </c>
      <c r="F3148" s="108">
        <v>42132</v>
      </c>
      <c r="G3148" s="109">
        <v>13000</v>
      </c>
      <c r="H3148" s="109">
        <v>15.17</v>
      </c>
      <c r="I3148" s="109">
        <v>0</v>
      </c>
      <c r="J3148" s="109">
        <f t="shared" si="49"/>
        <v>13015.17</v>
      </c>
    </row>
    <row r="3149" spans="1:10" s="102" customFormat="1" ht="18" customHeight="1" x14ac:dyDescent="0.2">
      <c r="A3149" s="106" t="s">
        <v>37</v>
      </c>
      <c r="B3149" s="106" t="s">
        <v>17</v>
      </c>
      <c r="C3149" s="107">
        <v>27561</v>
      </c>
      <c r="D3149" s="107">
        <v>42675</v>
      </c>
      <c r="E3149" s="107">
        <v>42716</v>
      </c>
      <c r="F3149" s="108">
        <v>42717</v>
      </c>
      <c r="G3149" s="109">
        <v>20000</v>
      </c>
      <c r="H3149" s="109">
        <f>11.51+11.51</f>
        <v>23.02</v>
      </c>
      <c r="I3149" s="109">
        <v>0</v>
      </c>
      <c r="J3149" s="109">
        <f t="shared" si="49"/>
        <v>20023.02</v>
      </c>
    </row>
    <row r="3150" spans="1:10" s="102" customFormat="1" ht="18" customHeight="1" x14ac:dyDescent="0.2">
      <c r="A3150" s="106" t="s">
        <v>43</v>
      </c>
      <c r="B3150" s="106" t="s">
        <v>13</v>
      </c>
      <c r="C3150" s="107">
        <v>14906</v>
      </c>
      <c r="D3150" s="107">
        <v>42140</v>
      </c>
      <c r="E3150" s="107">
        <v>42152</v>
      </c>
      <c r="F3150" s="108">
        <v>42167</v>
      </c>
      <c r="G3150" s="109">
        <v>9750</v>
      </c>
      <c r="H3150" s="109">
        <v>7.32</v>
      </c>
      <c r="I3150" s="109">
        <v>0</v>
      </c>
      <c r="J3150" s="109">
        <f t="shared" si="49"/>
        <v>9757.32</v>
      </c>
    </row>
    <row r="3151" spans="1:10" s="102" customFormat="1" ht="18" customHeight="1" x14ac:dyDescent="0.2">
      <c r="A3151" s="106" t="s">
        <v>43</v>
      </c>
      <c r="B3151" s="106" t="s">
        <v>17</v>
      </c>
      <c r="C3151" s="107">
        <v>9358</v>
      </c>
      <c r="D3151" s="107">
        <v>43161</v>
      </c>
      <c r="E3151" s="107">
        <v>43179</v>
      </c>
      <c r="F3151" s="108">
        <v>43189</v>
      </c>
      <c r="G3151" s="109">
        <v>7000</v>
      </c>
      <c r="H3151" s="109">
        <v>5.37</v>
      </c>
      <c r="I3151" s="109">
        <v>0</v>
      </c>
      <c r="J3151" s="109">
        <f t="shared" si="49"/>
        <v>7005.37</v>
      </c>
    </row>
    <row r="3152" spans="1:10" s="102" customFormat="1" ht="18" customHeight="1" x14ac:dyDescent="0.2">
      <c r="A3152" s="106" t="s">
        <v>43</v>
      </c>
      <c r="B3152" s="106" t="s">
        <v>17</v>
      </c>
      <c r="C3152" s="107">
        <v>14147</v>
      </c>
      <c r="D3152" s="107">
        <v>43038</v>
      </c>
      <c r="E3152" s="107">
        <v>43082</v>
      </c>
      <c r="F3152" s="108">
        <v>43111</v>
      </c>
      <c r="G3152" s="109">
        <v>7750</v>
      </c>
      <c r="H3152" s="109">
        <v>15.5</v>
      </c>
      <c r="I3152" s="109">
        <v>0</v>
      </c>
      <c r="J3152" s="109">
        <f t="shared" si="49"/>
        <v>7765.5</v>
      </c>
    </row>
    <row r="3153" spans="1:10" s="102" customFormat="1" ht="18" customHeight="1" x14ac:dyDescent="0.2">
      <c r="A3153" s="106" t="s">
        <v>43</v>
      </c>
      <c r="B3153" s="106" t="s">
        <v>17</v>
      </c>
      <c r="C3153" s="107">
        <v>8196</v>
      </c>
      <c r="D3153" s="107">
        <v>42124</v>
      </c>
      <c r="E3153" s="107">
        <v>42157</v>
      </c>
      <c r="F3153" s="108">
        <v>42187</v>
      </c>
      <c r="G3153" s="109">
        <v>6250</v>
      </c>
      <c r="H3153" s="109">
        <v>10.92</v>
      </c>
      <c r="I3153" s="109">
        <v>0</v>
      </c>
      <c r="J3153" s="109">
        <f t="shared" si="49"/>
        <v>6260.92</v>
      </c>
    </row>
    <row r="3154" spans="1:10" s="102" customFormat="1" ht="18" customHeight="1" x14ac:dyDescent="0.2">
      <c r="A3154" s="106" t="s">
        <v>43</v>
      </c>
      <c r="B3154" s="106" t="s">
        <v>13</v>
      </c>
      <c r="C3154" s="107">
        <v>11189</v>
      </c>
      <c r="D3154" s="107">
        <v>42108</v>
      </c>
      <c r="E3154" s="107">
        <v>42115</v>
      </c>
      <c r="F3154" s="108">
        <v>42131</v>
      </c>
      <c r="G3154" s="109">
        <v>5500</v>
      </c>
      <c r="H3154" s="109">
        <v>3.51</v>
      </c>
      <c r="I3154" s="109">
        <v>0</v>
      </c>
      <c r="J3154" s="109">
        <f t="shared" si="49"/>
        <v>5503.51</v>
      </c>
    </row>
    <row r="3155" spans="1:10" s="102" customFormat="1" ht="18" customHeight="1" x14ac:dyDescent="0.2">
      <c r="A3155" s="106" t="s">
        <v>43</v>
      </c>
      <c r="B3155" s="106" t="s">
        <v>17</v>
      </c>
      <c r="C3155" s="107">
        <v>10402</v>
      </c>
      <c r="D3155" s="107">
        <v>42157</v>
      </c>
      <c r="E3155" s="107">
        <v>42200</v>
      </c>
      <c r="F3155" s="108">
        <v>42213</v>
      </c>
      <c r="G3155" s="109">
        <v>2000</v>
      </c>
      <c r="H3155" s="109">
        <v>3.11</v>
      </c>
      <c r="I3155" s="109">
        <v>0</v>
      </c>
      <c r="J3155" s="109">
        <f t="shared" si="49"/>
        <v>2003.11</v>
      </c>
    </row>
    <row r="3156" spans="1:10" s="102" customFormat="1" ht="18" customHeight="1" x14ac:dyDescent="0.2">
      <c r="A3156" s="106" t="s">
        <v>43</v>
      </c>
      <c r="B3156" s="106" t="s">
        <v>13</v>
      </c>
      <c r="C3156" s="107">
        <v>15963</v>
      </c>
      <c r="D3156" s="107">
        <v>41646</v>
      </c>
      <c r="E3156" s="107">
        <v>41648</v>
      </c>
      <c r="F3156" s="108">
        <v>41662</v>
      </c>
      <c r="G3156" s="109">
        <v>9500</v>
      </c>
      <c r="H3156" s="109">
        <v>4.22</v>
      </c>
      <c r="I3156" s="109">
        <v>0</v>
      </c>
      <c r="J3156" s="109">
        <f t="shared" si="49"/>
        <v>9504.2199999999993</v>
      </c>
    </row>
    <row r="3157" spans="1:10" s="102" customFormat="1" ht="18" customHeight="1" x14ac:dyDescent="0.2">
      <c r="A3157" s="106" t="s">
        <v>43</v>
      </c>
      <c r="B3157" s="106" t="s">
        <v>13</v>
      </c>
      <c r="C3157" s="107">
        <v>12625</v>
      </c>
      <c r="D3157" s="107">
        <v>42769</v>
      </c>
      <c r="E3157" s="107">
        <v>42780</v>
      </c>
      <c r="F3157" s="108">
        <v>42787</v>
      </c>
      <c r="G3157" s="109">
        <v>9750</v>
      </c>
      <c r="H3157" s="109">
        <v>4.8099999999999996</v>
      </c>
      <c r="I3157" s="109">
        <v>0</v>
      </c>
      <c r="J3157" s="109">
        <f t="shared" si="49"/>
        <v>9754.81</v>
      </c>
    </row>
    <row r="3158" spans="1:10" s="102" customFormat="1" ht="18" customHeight="1" x14ac:dyDescent="0.2">
      <c r="A3158" s="106" t="s">
        <v>43</v>
      </c>
      <c r="B3158" s="106" t="s">
        <v>17</v>
      </c>
      <c r="C3158" s="107">
        <v>10811</v>
      </c>
      <c r="D3158" s="107">
        <v>42945</v>
      </c>
      <c r="E3158" s="107">
        <v>42948</v>
      </c>
      <c r="F3158" s="108">
        <v>42961</v>
      </c>
      <c r="G3158" s="109">
        <v>2750</v>
      </c>
      <c r="H3158" s="109">
        <v>1.21</v>
      </c>
      <c r="I3158" s="109">
        <v>0</v>
      </c>
      <c r="J3158" s="109">
        <f t="shared" si="49"/>
        <v>2751.21</v>
      </c>
    </row>
    <row r="3159" spans="1:10" s="102" customFormat="1" ht="18" customHeight="1" x14ac:dyDescent="0.2">
      <c r="A3159" s="106" t="s">
        <v>43</v>
      </c>
      <c r="B3159" s="106" t="s">
        <v>13</v>
      </c>
      <c r="C3159" s="107">
        <v>11495</v>
      </c>
      <c r="D3159" s="107">
        <v>43036</v>
      </c>
      <c r="E3159" s="107">
        <v>43052</v>
      </c>
      <c r="F3159" s="108">
        <v>43074</v>
      </c>
      <c r="G3159" s="109">
        <v>8250</v>
      </c>
      <c r="H3159" s="109">
        <v>8.15</v>
      </c>
      <c r="I3159" s="109">
        <v>0</v>
      </c>
      <c r="J3159" s="109">
        <f t="shared" si="49"/>
        <v>8258.15</v>
      </c>
    </row>
    <row r="3160" spans="1:10" s="102" customFormat="1" ht="18" customHeight="1" x14ac:dyDescent="0.2">
      <c r="A3160" s="106" t="s">
        <v>43</v>
      </c>
      <c r="B3160" s="106" t="s">
        <v>17</v>
      </c>
      <c r="C3160" s="107">
        <v>9754</v>
      </c>
      <c r="D3160" s="107">
        <v>41658</v>
      </c>
      <c r="E3160" s="107">
        <v>41663</v>
      </c>
      <c r="F3160" s="108">
        <v>41688</v>
      </c>
      <c r="G3160" s="109">
        <v>3250</v>
      </c>
      <c r="H3160" s="109">
        <v>2.71</v>
      </c>
      <c r="I3160" s="109">
        <v>0</v>
      </c>
      <c r="J3160" s="109">
        <f t="shared" si="49"/>
        <v>3252.71</v>
      </c>
    </row>
    <row r="3161" spans="1:10" s="102" customFormat="1" ht="18" customHeight="1" x14ac:dyDescent="0.2">
      <c r="A3161" s="106" t="s">
        <v>43</v>
      </c>
      <c r="B3161" s="106" t="s">
        <v>17</v>
      </c>
      <c r="C3161" s="107">
        <v>9967</v>
      </c>
      <c r="D3161" s="107">
        <v>41711</v>
      </c>
      <c r="E3161" s="107">
        <v>41729</v>
      </c>
      <c r="F3161" s="108">
        <v>42107</v>
      </c>
      <c r="G3161" s="109">
        <v>4000</v>
      </c>
      <c r="H3161" s="109">
        <v>40.28</v>
      </c>
      <c r="I3161" s="109">
        <v>0</v>
      </c>
      <c r="J3161" s="109">
        <f t="shared" si="49"/>
        <v>4040.28</v>
      </c>
    </row>
    <row r="3162" spans="1:10" s="102" customFormat="1" ht="18" customHeight="1" x14ac:dyDescent="0.2">
      <c r="A3162" s="106" t="s">
        <v>43</v>
      </c>
      <c r="B3162" s="106" t="s">
        <v>17</v>
      </c>
      <c r="C3162" s="107">
        <v>11779</v>
      </c>
      <c r="D3162" s="107">
        <v>42319</v>
      </c>
      <c r="E3162" s="107">
        <v>42348</v>
      </c>
      <c r="F3162" s="108">
        <v>42513</v>
      </c>
      <c r="G3162" s="109">
        <v>10250</v>
      </c>
      <c r="H3162" s="109">
        <v>15.380000000000003</v>
      </c>
      <c r="I3162" s="109">
        <v>0</v>
      </c>
      <c r="J3162" s="109">
        <f t="shared" si="49"/>
        <v>10265.379999999999</v>
      </c>
    </row>
    <row r="3163" spans="1:10" s="102" customFormat="1" ht="18" customHeight="1" x14ac:dyDescent="0.2">
      <c r="A3163" s="106" t="s">
        <v>43</v>
      </c>
      <c r="B3163" s="106" t="s">
        <v>17</v>
      </c>
      <c r="C3163" s="107">
        <v>10076</v>
      </c>
      <c r="D3163" s="107">
        <v>42458</v>
      </c>
      <c r="E3163" s="107">
        <v>42485</v>
      </c>
      <c r="F3163" s="108">
        <v>42499</v>
      </c>
      <c r="G3163" s="109">
        <v>5250</v>
      </c>
      <c r="H3163" s="109">
        <v>5.9</v>
      </c>
      <c r="I3163" s="109">
        <v>0</v>
      </c>
      <c r="J3163" s="109">
        <f t="shared" si="49"/>
        <v>5255.9</v>
      </c>
    </row>
    <row r="3164" spans="1:10" s="102" customFormat="1" ht="18" customHeight="1" x14ac:dyDescent="0.2">
      <c r="A3164" s="106" t="s">
        <v>43</v>
      </c>
      <c r="B3164" s="106" t="s">
        <v>13</v>
      </c>
      <c r="C3164" s="107">
        <v>6174</v>
      </c>
      <c r="D3164" s="107">
        <v>42027</v>
      </c>
      <c r="E3164" s="107">
        <v>42032</v>
      </c>
      <c r="F3164" s="108">
        <v>42048</v>
      </c>
      <c r="G3164" s="109">
        <v>4000</v>
      </c>
      <c r="H3164" s="109">
        <v>2.33</v>
      </c>
      <c r="I3164" s="109">
        <v>0</v>
      </c>
      <c r="J3164" s="109">
        <f t="shared" si="49"/>
        <v>4002.33</v>
      </c>
    </row>
    <row r="3165" spans="1:10" s="102" customFormat="1" ht="18" customHeight="1" x14ac:dyDescent="0.2">
      <c r="A3165" s="106" t="s">
        <v>43</v>
      </c>
      <c r="B3165" s="106" t="s">
        <v>13</v>
      </c>
      <c r="C3165" s="107">
        <v>22849</v>
      </c>
      <c r="D3165" s="107">
        <v>42652</v>
      </c>
      <c r="E3165" s="107">
        <v>42654</v>
      </c>
      <c r="F3165" s="108">
        <v>42685</v>
      </c>
      <c r="G3165" s="109">
        <v>62000</v>
      </c>
      <c r="H3165" s="109">
        <v>56.06</v>
      </c>
      <c r="I3165" s="109">
        <v>0</v>
      </c>
      <c r="J3165" s="109">
        <f t="shared" si="49"/>
        <v>62056.06</v>
      </c>
    </row>
    <row r="3166" spans="1:10" s="102" customFormat="1" ht="18" customHeight="1" x14ac:dyDescent="0.2">
      <c r="A3166" s="106" t="s">
        <v>35</v>
      </c>
      <c r="B3166" s="106" t="s">
        <v>13</v>
      </c>
      <c r="C3166" s="107">
        <v>22849</v>
      </c>
      <c r="D3166" s="107">
        <v>42652</v>
      </c>
      <c r="E3166" s="107">
        <v>42654</v>
      </c>
      <c r="F3166" s="108">
        <v>42685</v>
      </c>
      <c r="G3166" s="109">
        <v>62000</v>
      </c>
      <c r="H3166" s="109">
        <v>56.06</v>
      </c>
      <c r="I3166" s="109">
        <v>0</v>
      </c>
      <c r="J3166" s="109">
        <f t="shared" si="49"/>
        <v>62056.06</v>
      </c>
    </row>
    <row r="3167" spans="1:10" s="102" customFormat="1" ht="18" customHeight="1" x14ac:dyDescent="0.2">
      <c r="A3167" s="106" t="s">
        <v>39</v>
      </c>
      <c r="B3167" s="106" t="s">
        <v>13</v>
      </c>
      <c r="C3167" s="107">
        <v>22849</v>
      </c>
      <c r="D3167" s="107">
        <v>42652</v>
      </c>
      <c r="E3167" s="107">
        <v>42654</v>
      </c>
      <c r="F3167" s="108">
        <v>42685</v>
      </c>
      <c r="G3167" s="109">
        <v>186000</v>
      </c>
      <c r="H3167" s="109">
        <v>168.16</v>
      </c>
      <c r="I3167" s="109">
        <v>0</v>
      </c>
      <c r="J3167" s="109">
        <f t="shared" si="49"/>
        <v>186168.16</v>
      </c>
    </row>
    <row r="3168" spans="1:10" s="102" customFormat="1" ht="18" customHeight="1" x14ac:dyDescent="0.2">
      <c r="A3168" s="106" t="s">
        <v>43</v>
      </c>
      <c r="B3168" s="106" t="s">
        <v>13</v>
      </c>
      <c r="C3168" s="107">
        <v>9272</v>
      </c>
      <c r="D3168" s="107">
        <v>42784</v>
      </c>
      <c r="E3168" s="107">
        <v>42787</v>
      </c>
      <c r="F3168" s="108">
        <v>42804</v>
      </c>
      <c r="G3168" s="109">
        <v>7500</v>
      </c>
      <c r="H3168" s="109">
        <v>4.1100000000000003</v>
      </c>
      <c r="I3168" s="109">
        <v>0</v>
      </c>
      <c r="J3168" s="109">
        <f t="shared" si="49"/>
        <v>7504.11</v>
      </c>
    </row>
    <row r="3169" spans="1:10" s="102" customFormat="1" ht="18" customHeight="1" x14ac:dyDescent="0.2">
      <c r="A3169" s="106" t="s">
        <v>43</v>
      </c>
      <c r="B3169" s="106" t="s">
        <v>17</v>
      </c>
      <c r="C3169" s="107">
        <v>10344</v>
      </c>
      <c r="D3169" s="107">
        <v>43368</v>
      </c>
      <c r="E3169" s="107">
        <v>43391</v>
      </c>
      <c r="F3169" s="108">
        <v>43461</v>
      </c>
      <c r="G3169" s="109">
        <v>4750</v>
      </c>
      <c r="H3169" s="109">
        <v>10.15</v>
      </c>
      <c r="I3169" s="109">
        <v>0</v>
      </c>
      <c r="J3169" s="109">
        <f t="shared" si="49"/>
        <v>4760.1499999999996</v>
      </c>
    </row>
    <row r="3170" spans="1:10" s="102" customFormat="1" ht="18" customHeight="1" x14ac:dyDescent="0.2">
      <c r="A3170" s="106" t="s">
        <v>43</v>
      </c>
      <c r="B3170" s="106" t="s">
        <v>13</v>
      </c>
      <c r="C3170" s="107">
        <v>10293</v>
      </c>
      <c r="D3170" s="107">
        <v>42438</v>
      </c>
      <c r="E3170" s="107">
        <v>42458</v>
      </c>
      <c r="F3170" s="108">
        <v>42485</v>
      </c>
      <c r="G3170" s="109">
        <v>1250</v>
      </c>
      <c r="H3170" s="109">
        <v>1.61</v>
      </c>
      <c r="I3170" s="109">
        <v>0</v>
      </c>
      <c r="J3170" s="109">
        <f t="shared" si="49"/>
        <v>1251.6099999999999</v>
      </c>
    </row>
    <row r="3171" spans="1:10" s="102" customFormat="1" ht="18" customHeight="1" x14ac:dyDescent="0.2">
      <c r="A3171" s="106" t="s">
        <v>43</v>
      </c>
      <c r="B3171" s="106" t="s">
        <v>17</v>
      </c>
      <c r="C3171" s="107">
        <v>12156</v>
      </c>
      <c r="D3171" s="107">
        <v>42256</v>
      </c>
      <c r="E3171" s="107">
        <v>42262</v>
      </c>
      <c r="F3171" s="108">
        <v>42282</v>
      </c>
      <c r="G3171" s="109">
        <v>6500</v>
      </c>
      <c r="H3171" s="109">
        <v>4.68</v>
      </c>
      <c r="I3171" s="109">
        <v>0</v>
      </c>
      <c r="J3171" s="109">
        <f t="shared" si="49"/>
        <v>6504.68</v>
      </c>
    </row>
    <row r="3172" spans="1:10" s="102" customFormat="1" ht="18" customHeight="1" x14ac:dyDescent="0.2">
      <c r="A3172" s="106" t="s">
        <v>43</v>
      </c>
      <c r="B3172" s="106" t="s">
        <v>17</v>
      </c>
      <c r="C3172" s="107">
        <v>10427</v>
      </c>
      <c r="D3172" s="107">
        <v>43306</v>
      </c>
      <c r="E3172" s="107">
        <v>43311</v>
      </c>
      <c r="F3172" s="108">
        <v>43367</v>
      </c>
      <c r="G3172" s="109">
        <v>3250</v>
      </c>
      <c r="H3172" s="109">
        <v>2.0699999999999998</v>
      </c>
      <c r="I3172" s="109">
        <v>0</v>
      </c>
      <c r="J3172" s="109">
        <f t="shared" si="49"/>
        <v>3252.07</v>
      </c>
    </row>
    <row r="3173" spans="1:10" s="102" customFormat="1" ht="18" customHeight="1" x14ac:dyDescent="0.2">
      <c r="A3173" s="106" t="s">
        <v>43</v>
      </c>
      <c r="B3173" s="106" t="s">
        <v>13</v>
      </c>
      <c r="C3173" s="107">
        <v>14652</v>
      </c>
      <c r="D3173" s="107">
        <v>42566</v>
      </c>
      <c r="E3173" s="107">
        <v>42577</v>
      </c>
      <c r="F3173" s="108">
        <v>42583</v>
      </c>
      <c r="G3173" s="109">
        <v>10750</v>
      </c>
      <c r="H3173" s="109">
        <v>5.01</v>
      </c>
      <c r="I3173" s="109">
        <v>0</v>
      </c>
      <c r="J3173" s="109">
        <f t="shared" si="49"/>
        <v>10755.01</v>
      </c>
    </row>
    <row r="3174" spans="1:10" s="102" customFormat="1" ht="18" customHeight="1" x14ac:dyDescent="0.2">
      <c r="A3174" s="106" t="s">
        <v>43</v>
      </c>
      <c r="B3174" s="106" t="s">
        <v>17</v>
      </c>
      <c r="C3174" s="107">
        <v>7400</v>
      </c>
      <c r="D3174" s="107">
        <v>42041</v>
      </c>
      <c r="E3174" s="107">
        <v>42051</v>
      </c>
      <c r="F3174" s="108">
        <v>42068</v>
      </c>
      <c r="G3174" s="109">
        <v>3500</v>
      </c>
      <c r="H3174" s="109">
        <v>2.63</v>
      </c>
      <c r="I3174" s="109">
        <v>0</v>
      </c>
      <c r="J3174" s="109">
        <f t="shared" si="49"/>
        <v>3502.63</v>
      </c>
    </row>
    <row r="3175" spans="1:10" s="102" customFormat="1" ht="18" customHeight="1" x14ac:dyDescent="0.2">
      <c r="A3175" s="106" t="s">
        <v>31</v>
      </c>
      <c r="B3175" s="106" t="s">
        <v>13</v>
      </c>
      <c r="C3175" s="107">
        <v>18467</v>
      </c>
      <c r="D3175" s="107">
        <v>41694</v>
      </c>
      <c r="E3175" s="107">
        <v>41709</v>
      </c>
      <c r="F3175" s="108">
        <v>41726</v>
      </c>
      <c r="G3175" s="109">
        <v>37000</v>
      </c>
      <c r="H3175" s="109">
        <v>32.89</v>
      </c>
      <c r="I3175" s="109">
        <v>0</v>
      </c>
      <c r="J3175" s="109">
        <f t="shared" si="49"/>
        <v>37032.89</v>
      </c>
    </row>
    <row r="3176" spans="1:10" s="102" customFormat="1" ht="18" customHeight="1" x14ac:dyDescent="0.2">
      <c r="A3176" s="106" t="s">
        <v>43</v>
      </c>
      <c r="B3176" s="106" t="s">
        <v>17</v>
      </c>
      <c r="C3176" s="107">
        <v>10772</v>
      </c>
      <c r="D3176" s="107">
        <v>43191</v>
      </c>
      <c r="E3176" s="107">
        <v>43227</v>
      </c>
      <c r="F3176" s="108">
        <v>43276</v>
      </c>
      <c r="G3176" s="109">
        <v>7250</v>
      </c>
      <c r="H3176" s="109">
        <v>16.88</v>
      </c>
      <c r="I3176" s="109">
        <v>0</v>
      </c>
      <c r="J3176" s="109">
        <f t="shared" si="49"/>
        <v>7266.88</v>
      </c>
    </row>
    <row r="3177" spans="1:10" s="102" customFormat="1" ht="18" customHeight="1" x14ac:dyDescent="0.2">
      <c r="A3177" s="106" t="s">
        <v>43</v>
      </c>
      <c r="B3177" s="106" t="s">
        <v>17</v>
      </c>
      <c r="C3177" s="107">
        <v>12593</v>
      </c>
      <c r="D3177" s="107">
        <v>42666</v>
      </c>
      <c r="E3177" s="107">
        <v>42688</v>
      </c>
      <c r="F3177" s="108">
        <v>42727</v>
      </c>
      <c r="G3177" s="109">
        <v>10500</v>
      </c>
      <c r="H3177" s="109">
        <v>17.55</v>
      </c>
      <c r="I3177" s="109">
        <v>0</v>
      </c>
      <c r="J3177" s="109">
        <f t="shared" si="49"/>
        <v>10517.55</v>
      </c>
    </row>
    <row r="3178" spans="1:10" s="102" customFormat="1" ht="18" customHeight="1" x14ac:dyDescent="0.2">
      <c r="A3178" s="106" t="s">
        <v>43</v>
      </c>
      <c r="B3178" s="106" t="s">
        <v>17</v>
      </c>
      <c r="C3178" s="107">
        <v>9264</v>
      </c>
      <c r="D3178" s="107">
        <v>42751</v>
      </c>
      <c r="E3178" s="107">
        <v>42755</v>
      </c>
      <c r="F3178" s="108">
        <v>42775</v>
      </c>
      <c r="G3178" s="109">
        <v>2750</v>
      </c>
      <c r="H3178" s="109">
        <v>1.81</v>
      </c>
      <c r="I3178" s="109">
        <v>0</v>
      </c>
      <c r="J3178" s="109">
        <f t="shared" si="49"/>
        <v>2751.81</v>
      </c>
    </row>
    <row r="3179" spans="1:10" s="102" customFormat="1" ht="18" customHeight="1" x14ac:dyDescent="0.2">
      <c r="A3179" s="106" t="s">
        <v>43</v>
      </c>
      <c r="B3179" s="106" t="s">
        <v>13</v>
      </c>
      <c r="C3179" s="107">
        <v>9676</v>
      </c>
      <c r="D3179" s="107">
        <v>41740</v>
      </c>
      <c r="E3179" s="107">
        <v>41760</v>
      </c>
      <c r="F3179" s="108">
        <v>41850</v>
      </c>
      <c r="G3179" s="109">
        <v>10500</v>
      </c>
      <c r="H3179" s="109">
        <v>32.08</v>
      </c>
      <c r="I3179" s="109">
        <v>0</v>
      </c>
      <c r="J3179" s="109">
        <f t="shared" si="49"/>
        <v>10532.08</v>
      </c>
    </row>
    <row r="3180" spans="1:10" s="102" customFormat="1" ht="18" customHeight="1" x14ac:dyDescent="0.2">
      <c r="A3180" s="106" t="s">
        <v>43</v>
      </c>
      <c r="B3180" s="106" t="s">
        <v>17</v>
      </c>
      <c r="C3180" s="107">
        <v>9968</v>
      </c>
      <c r="D3180" s="107">
        <v>42226</v>
      </c>
      <c r="E3180" s="107">
        <v>42241</v>
      </c>
      <c r="F3180" s="108">
        <v>42395</v>
      </c>
      <c r="G3180" s="109">
        <v>4500</v>
      </c>
      <c r="H3180" s="109">
        <v>21.13</v>
      </c>
      <c r="I3180" s="109">
        <v>0</v>
      </c>
      <c r="J3180" s="109">
        <f t="shared" si="49"/>
        <v>4521.13</v>
      </c>
    </row>
    <row r="3181" spans="1:10" s="102" customFormat="1" ht="18" customHeight="1" x14ac:dyDescent="0.2">
      <c r="A3181" s="106" t="s">
        <v>43</v>
      </c>
      <c r="B3181" s="106" t="s">
        <v>13</v>
      </c>
      <c r="C3181" s="107">
        <v>11938</v>
      </c>
      <c r="D3181" s="107">
        <v>42298</v>
      </c>
      <c r="E3181" s="107">
        <v>42311</v>
      </c>
      <c r="F3181" s="108">
        <v>42342</v>
      </c>
      <c r="G3181" s="109">
        <v>12250</v>
      </c>
      <c r="H3181" s="109">
        <v>14.97</v>
      </c>
      <c r="I3181" s="109">
        <v>0</v>
      </c>
      <c r="J3181" s="109">
        <f t="shared" si="49"/>
        <v>12264.97</v>
      </c>
    </row>
    <row r="3182" spans="1:10" s="102" customFormat="1" ht="18" customHeight="1" x14ac:dyDescent="0.2">
      <c r="A3182" s="106" t="s">
        <v>43</v>
      </c>
      <c r="B3182" s="106" t="s">
        <v>17</v>
      </c>
      <c r="C3182" s="107">
        <v>11983</v>
      </c>
      <c r="D3182" s="107">
        <v>42344</v>
      </c>
      <c r="E3182" s="107">
        <v>42347</v>
      </c>
      <c r="F3182" s="108">
        <v>42408</v>
      </c>
      <c r="G3182" s="109">
        <v>12250</v>
      </c>
      <c r="H3182" s="109">
        <v>21.78</v>
      </c>
      <c r="I3182" s="109">
        <v>0</v>
      </c>
      <c r="J3182" s="109">
        <f t="shared" si="49"/>
        <v>12271.78</v>
      </c>
    </row>
    <row r="3183" spans="1:10" s="102" customFormat="1" ht="18" customHeight="1" x14ac:dyDescent="0.2">
      <c r="A3183" s="106" t="s">
        <v>43</v>
      </c>
      <c r="B3183" s="106" t="s">
        <v>13</v>
      </c>
      <c r="C3183" s="107">
        <v>18744</v>
      </c>
      <c r="D3183" s="107">
        <v>43227</v>
      </c>
      <c r="E3183" s="107">
        <v>43244</v>
      </c>
      <c r="F3183" s="108">
        <v>43265</v>
      </c>
      <c r="G3183" s="109">
        <v>11750</v>
      </c>
      <c r="H3183" s="109">
        <v>12.24</v>
      </c>
      <c r="I3183" s="109">
        <v>0</v>
      </c>
      <c r="J3183" s="109">
        <f t="shared" si="49"/>
        <v>11762.24</v>
      </c>
    </row>
    <row r="3184" spans="1:10" s="102" customFormat="1" ht="18" customHeight="1" x14ac:dyDescent="0.2">
      <c r="A3184" s="106" t="s">
        <v>43</v>
      </c>
      <c r="B3184" s="106" t="s">
        <v>17</v>
      </c>
      <c r="C3184" s="107">
        <v>12986</v>
      </c>
      <c r="D3184" s="107">
        <v>41983</v>
      </c>
      <c r="E3184" s="107">
        <v>42003</v>
      </c>
      <c r="F3184" s="108">
        <v>42025</v>
      </c>
      <c r="G3184" s="109">
        <v>7750</v>
      </c>
      <c r="H3184" s="109">
        <v>9.0299999999999994</v>
      </c>
      <c r="I3184" s="109">
        <v>0</v>
      </c>
      <c r="J3184" s="109">
        <f t="shared" si="49"/>
        <v>7759.03</v>
      </c>
    </row>
    <row r="3185" spans="1:10" s="102" customFormat="1" ht="18" customHeight="1" x14ac:dyDescent="0.2">
      <c r="A3185" s="106" t="s">
        <v>43</v>
      </c>
      <c r="B3185" s="106" t="s">
        <v>17</v>
      </c>
      <c r="C3185" s="107">
        <v>12446</v>
      </c>
      <c r="D3185" s="107">
        <v>42917</v>
      </c>
      <c r="E3185" s="107">
        <v>43013</v>
      </c>
      <c r="F3185" s="108">
        <v>43096</v>
      </c>
      <c r="G3185" s="109">
        <v>6250</v>
      </c>
      <c r="H3185" s="109">
        <v>25.05</v>
      </c>
      <c r="I3185" s="109">
        <v>0</v>
      </c>
      <c r="J3185" s="109">
        <f t="shared" si="49"/>
        <v>6275.05</v>
      </c>
    </row>
    <row r="3186" spans="1:10" s="102" customFormat="1" ht="18" customHeight="1" x14ac:dyDescent="0.2">
      <c r="A3186" s="106" t="s">
        <v>43</v>
      </c>
      <c r="B3186" s="106" t="s">
        <v>17</v>
      </c>
      <c r="C3186" s="107">
        <v>7126</v>
      </c>
      <c r="D3186" s="107">
        <v>42341</v>
      </c>
      <c r="E3186" s="107">
        <v>42353</v>
      </c>
      <c r="F3186" s="108">
        <v>42389</v>
      </c>
      <c r="G3186" s="109">
        <v>3000</v>
      </c>
      <c r="H3186" s="109">
        <v>4</v>
      </c>
      <c r="I3186" s="109">
        <v>0</v>
      </c>
      <c r="J3186" s="109">
        <f t="shared" si="49"/>
        <v>3004</v>
      </c>
    </row>
    <row r="3187" spans="1:10" s="102" customFormat="1" ht="18" customHeight="1" x14ac:dyDescent="0.2">
      <c r="A3187" s="106" t="s">
        <v>43</v>
      </c>
      <c r="B3187" s="106" t="s">
        <v>17</v>
      </c>
      <c r="C3187" s="107">
        <v>17976</v>
      </c>
      <c r="D3187" s="107">
        <v>42475</v>
      </c>
      <c r="E3187" s="107">
        <v>42489</v>
      </c>
      <c r="F3187" s="108">
        <v>42499</v>
      </c>
      <c r="G3187" s="109">
        <v>11500</v>
      </c>
      <c r="H3187" s="109">
        <v>7.56</v>
      </c>
      <c r="I3187" s="109">
        <v>0</v>
      </c>
      <c r="J3187" s="109">
        <f t="shared" si="49"/>
        <v>11507.56</v>
      </c>
    </row>
    <row r="3188" spans="1:10" s="102" customFormat="1" ht="18" customHeight="1" x14ac:dyDescent="0.2">
      <c r="A3188" s="106" t="s">
        <v>43</v>
      </c>
      <c r="B3188" s="106" t="s">
        <v>13</v>
      </c>
      <c r="C3188" s="107">
        <v>8305</v>
      </c>
      <c r="D3188" s="107">
        <v>41640</v>
      </c>
      <c r="E3188" s="107">
        <v>41648</v>
      </c>
      <c r="F3188" s="108">
        <v>41667</v>
      </c>
      <c r="G3188" s="109">
        <v>6500</v>
      </c>
      <c r="H3188" s="109">
        <v>4.88</v>
      </c>
      <c r="I3188" s="109">
        <v>0</v>
      </c>
      <c r="J3188" s="109">
        <f t="shared" si="49"/>
        <v>6504.88</v>
      </c>
    </row>
    <row r="3189" spans="1:10" s="102" customFormat="1" ht="18" customHeight="1" x14ac:dyDescent="0.2">
      <c r="A3189" s="106" t="s">
        <v>43</v>
      </c>
      <c r="B3189" s="106" t="s">
        <v>13</v>
      </c>
      <c r="C3189" s="107">
        <v>15885</v>
      </c>
      <c r="D3189" s="107">
        <v>42248</v>
      </c>
      <c r="E3189" s="107">
        <v>42258</v>
      </c>
      <c r="F3189" s="108">
        <v>42284</v>
      </c>
      <c r="G3189" s="109">
        <v>9500</v>
      </c>
      <c r="H3189" s="109">
        <v>9.5</v>
      </c>
      <c r="I3189" s="109">
        <v>0</v>
      </c>
      <c r="J3189" s="109">
        <f t="shared" si="49"/>
        <v>9509.5</v>
      </c>
    </row>
    <row r="3190" spans="1:10" s="102" customFormat="1" ht="18" customHeight="1" x14ac:dyDescent="0.2">
      <c r="A3190" s="106" t="s">
        <v>43</v>
      </c>
      <c r="B3190" s="106" t="s">
        <v>17</v>
      </c>
      <c r="C3190" s="107">
        <v>7588</v>
      </c>
      <c r="D3190" s="107">
        <v>42064</v>
      </c>
      <c r="E3190" s="107">
        <v>42069</v>
      </c>
      <c r="F3190" s="108">
        <v>42081</v>
      </c>
      <c r="G3190" s="109">
        <v>6500</v>
      </c>
      <c r="H3190" s="109">
        <v>3.07</v>
      </c>
      <c r="I3190" s="109">
        <v>0</v>
      </c>
      <c r="J3190" s="109">
        <f t="shared" si="49"/>
        <v>6503.07</v>
      </c>
    </row>
    <row r="3191" spans="1:10" s="102" customFormat="1" ht="18" customHeight="1" x14ac:dyDescent="0.2">
      <c r="A3191" s="106" t="s">
        <v>43</v>
      </c>
      <c r="B3191" s="106" t="s">
        <v>17</v>
      </c>
      <c r="C3191" s="107">
        <v>14381</v>
      </c>
      <c r="D3191" s="107">
        <v>43137</v>
      </c>
      <c r="E3191" s="107">
        <v>43165</v>
      </c>
      <c r="F3191" s="108">
        <v>43201</v>
      </c>
      <c r="G3191" s="109">
        <v>3750</v>
      </c>
      <c r="H3191" s="109">
        <v>6.58</v>
      </c>
      <c r="I3191" s="109">
        <v>0</v>
      </c>
      <c r="J3191" s="109">
        <f t="shared" si="49"/>
        <v>3756.58</v>
      </c>
    </row>
    <row r="3192" spans="1:10" s="102" customFormat="1" ht="18" customHeight="1" x14ac:dyDescent="0.2">
      <c r="A3192" s="106" t="s">
        <v>43</v>
      </c>
      <c r="B3192" s="106" t="s">
        <v>13</v>
      </c>
      <c r="C3192" s="107">
        <v>13903</v>
      </c>
      <c r="D3192" s="107">
        <v>42257</v>
      </c>
      <c r="E3192" s="107">
        <v>42268</v>
      </c>
      <c r="F3192" s="108">
        <v>42276</v>
      </c>
      <c r="G3192" s="109">
        <v>9250</v>
      </c>
      <c r="H3192" s="109">
        <v>4.88</v>
      </c>
      <c r="I3192" s="109">
        <v>0</v>
      </c>
      <c r="J3192" s="109">
        <f t="shared" si="49"/>
        <v>9254.8799999999992</v>
      </c>
    </row>
    <row r="3193" spans="1:10" s="102" customFormat="1" ht="18" customHeight="1" x14ac:dyDescent="0.2">
      <c r="A3193" s="106" t="s">
        <v>31</v>
      </c>
      <c r="B3193" s="106" t="s">
        <v>17</v>
      </c>
      <c r="C3193" s="107">
        <v>19842</v>
      </c>
      <c r="D3193" s="107">
        <v>42463</v>
      </c>
      <c r="E3193" s="107">
        <v>42474</v>
      </c>
      <c r="F3193" s="108">
        <v>42494</v>
      </c>
      <c r="G3193" s="109">
        <v>41000</v>
      </c>
      <c r="H3193" s="109">
        <v>34.82</v>
      </c>
      <c r="I3193" s="109">
        <v>0</v>
      </c>
      <c r="J3193" s="109">
        <f t="shared" si="49"/>
        <v>41034.82</v>
      </c>
    </row>
    <row r="3194" spans="1:10" s="102" customFormat="1" ht="18" customHeight="1" x14ac:dyDescent="0.2">
      <c r="A3194" s="106" t="s">
        <v>43</v>
      </c>
      <c r="B3194" s="106" t="s">
        <v>17</v>
      </c>
      <c r="C3194" s="107">
        <v>21380</v>
      </c>
      <c r="D3194" s="107">
        <v>42826</v>
      </c>
      <c r="E3194" s="107">
        <v>42866</v>
      </c>
      <c r="F3194" s="108">
        <v>42881</v>
      </c>
      <c r="G3194" s="109">
        <v>60000</v>
      </c>
      <c r="H3194" s="109">
        <v>90.41</v>
      </c>
      <c r="I3194" s="109">
        <v>0</v>
      </c>
      <c r="J3194" s="109">
        <f t="shared" si="49"/>
        <v>60090.41</v>
      </c>
    </row>
    <row r="3195" spans="1:10" s="102" customFormat="1" ht="18" customHeight="1" x14ac:dyDescent="0.2">
      <c r="A3195" s="106" t="s">
        <v>43</v>
      </c>
      <c r="B3195" s="106" t="s">
        <v>13</v>
      </c>
      <c r="C3195" s="107">
        <v>15618</v>
      </c>
      <c r="D3195" s="107">
        <v>43023</v>
      </c>
      <c r="E3195" s="107">
        <v>43040</v>
      </c>
      <c r="F3195" s="108">
        <v>43052</v>
      </c>
      <c r="G3195" s="109">
        <v>19000</v>
      </c>
      <c r="H3195" s="109">
        <v>15.1</v>
      </c>
      <c r="I3195" s="109">
        <v>0</v>
      </c>
      <c r="J3195" s="109">
        <f t="shared" si="49"/>
        <v>19015.099999999999</v>
      </c>
    </row>
    <row r="3196" spans="1:10" s="102" customFormat="1" ht="18" customHeight="1" x14ac:dyDescent="0.2">
      <c r="A3196" s="106" t="s">
        <v>43</v>
      </c>
      <c r="B3196" s="106" t="s">
        <v>17</v>
      </c>
      <c r="C3196" s="107">
        <v>10320</v>
      </c>
      <c r="D3196" s="107">
        <v>42799</v>
      </c>
      <c r="E3196" s="107">
        <v>42808</v>
      </c>
      <c r="F3196" s="108">
        <v>42817</v>
      </c>
      <c r="G3196" s="109">
        <v>5750</v>
      </c>
      <c r="H3196" s="109">
        <v>2.84</v>
      </c>
      <c r="I3196" s="109">
        <v>0</v>
      </c>
      <c r="J3196" s="109">
        <f t="shared" si="49"/>
        <v>5752.84</v>
      </c>
    </row>
    <row r="3197" spans="1:10" s="102" customFormat="1" ht="18" customHeight="1" x14ac:dyDescent="0.2">
      <c r="A3197" s="106" t="s">
        <v>43</v>
      </c>
      <c r="B3197" s="106" t="s">
        <v>13</v>
      </c>
      <c r="C3197" s="107">
        <v>12447</v>
      </c>
      <c r="D3197" s="107">
        <v>42648</v>
      </c>
      <c r="E3197" s="107">
        <v>42684</v>
      </c>
      <c r="F3197" s="108">
        <v>42724</v>
      </c>
      <c r="G3197" s="109">
        <v>8750</v>
      </c>
      <c r="H3197" s="109">
        <v>18.22</v>
      </c>
      <c r="I3197" s="109">
        <v>0</v>
      </c>
      <c r="J3197" s="109">
        <f t="shared" si="49"/>
        <v>8768.2199999999993</v>
      </c>
    </row>
    <row r="3198" spans="1:10" s="102" customFormat="1" ht="18" customHeight="1" x14ac:dyDescent="0.2">
      <c r="A3198" s="106" t="s">
        <v>43</v>
      </c>
      <c r="B3198" s="106" t="s">
        <v>13</v>
      </c>
      <c r="C3198" s="107">
        <v>9299</v>
      </c>
      <c r="D3198" s="107">
        <v>42710</v>
      </c>
      <c r="E3198" s="107">
        <v>42712</v>
      </c>
      <c r="F3198" s="108">
        <v>42723</v>
      </c>
      <c r="G3198" s="109">
        <v>5250</v>
      </c>
      <c r="H3198" s="109">
        <v>1.87</v>
      </c>
      <c r="I3198" s="109">
        <v>0</v>
      </c>
      <c r="J3198" s="109">
        <f t="shared" si="49"/>
        <v>5251.87</v>
      </c>
    </row>
    <row r="3199" spans="1:10" s="102" customFormat="1" ht="18" customHeight="1" x14ac:dyDescent="0.2">
      <c r="A3199" s="106" t="s">
        <v>43</v>
      </c>
      <c r="B3199" s="106" t="s">
        <v>17</v>
      </c>
      <c r="C3199" s="107">
        <v>12647</v>
      </c>
      <c r="D3199" s="107">
        <v>42453</v>
      </c>
      <c r="E3199" s="107">
        <v>42472</v>
      </c>
      <c r="F3199" s="108">
        <v>42494</v>
      </c>
      <c r="G3199" s="109">
        <v>10750</v>
      </c>
      <c r="H3199" s="109">
        <v>12.07</v>
      </c>
      <c r="I3199" s="109">
        <v>0</v>
      </c>
      <c r="J3199" s="109">
        <f t="shared" si="49"/>
        <v>10762.07</v>
      </c>
    </row>
    <row r="3200" spans="1:10" s="102" customFormat="1" ht="18" customHeight="1" x14ac:dyDescent="0.2">
      <c r="A3200" s="106" t="s">
        <v>43</v>
      </c>
      <c r="B3200" s="106" t="s">
        <v>13</v>
      </c>
      <c r="C3200" s="107">
        <v>14562</v>
      </c>
      <c r="D3200" s="107">
        <v>43042</v>
      </c>
      <c r="E3200" s="107">
        <v>43075</v>
      </c>
      <c r="F3200" s="108">
        <v>43104</v>
      </c>
      <c r="G3200" s="109">
        <v>19000</v>
      </c>
      <c r="H3200" s="109">
        <v>30.59</v>
      </c>
      <c r="I3200" s="109">
        <v>0</v>
      </c>
      <c r="J3200" s="109">
        <f t="shared" si="49"/>
        <v>19030.59</v>
      </c>
    </row>
    <row r="3201" spans="1:10" s="102" customFormat="1" ht="18" customHeight="1" x14ac:dyDescent="0.2">
      <c r="A3201" s="106" t="s">
        <v>43</v>
      </c>
      <c r="B3201" s="106" t="s">
        <v>17</v>
      </c>
      <c r="C3201" s="107">
        <v>16750</v>
      </c>
      <c r="D3201" s="107">
        <v>42172</v>
      </c>
      <c r="E3201" s="107">
        <v>42180</v>
      </c>
      <c r="F3201" s="108">
        <v>42199</v>
      </c>
      <c r="G3201" s="109">
        <v>14000</v>
      </c>
      <c r="H3201" s="109">
        <v>10.5</v>
      </c>
      <c r="I3201" s="109">
        <v>0</v>
      </c>
      <c r="J3201" s="109">
        <f t="shared" si="49"/>
        <v>14010.5</v>
      </c>
    </row>
    <row r="3202" spans="1:10" s="102" customFormat="1" ht="18" customHeight="1" x14ac:dyDescent="0.2">
      <c r="A3202" s="106" t="s">
        <v>43</v>
      </c>
      <c r="B3202" s="106" t="s">
        <v>13</v>
      </c>
      <c r="C3202" s="107">
        <v>10345</v>
      </c>
      <c r="D3202" s="107">
        <v>42907</v>
      </c>
      <c r="E3202" s="107">
        <v>42912</v>
      </c>
      <c r="F3202" s="108">
        <v>42992</v>
      </c>
      <c r="G3202" s="109">
        <v>9000</v>
      </c>
      <c r="H3202" s="109">
        <v>19.36</v>
      </c>
      <c r="I3202" s="109">
        <v>0</v>
      </c>
      <c r="J3202" s="109">
        <f t="shared" si="49"/>
        <v>9019.36</v>
      </c>
    </row>
    <row r="3203" spans="1:10" s="102" customFormat="1" ht="18" customHeight="1" x14ac:dyDescent="0.2">
      <c r="A3203" s="106" t="s">
        <v>43</v>
      </c>
      <c r="B3203" s="106" t="s">
        <v>13</v>
      </c>
      <c r="C3203" s="107">
        <v>11788</v>
      </c>
      <c r="D3203" s="107">
        <v>42583</v>
      </c>
      <c r="E3203" s="107">
        <v>42599</v>
      </c>
      <c r="F3203" s="108">
        <v>42605</v>
      </c>
      <c r="G3203" s="109">
        <v>1750</v>
      </c>
      <c r="H3203" s="109">
        <v>1.05</v>
      </c>
      <c r="I3203" s="109">
        <v>0</v>
      </c>
      <c r="J3203" s="109">
        <f t="shared" si="49"/>
        <v>1751.05</v>
      </c>
    </row>
    <row r="3204" spans="1:10" s="102" customFormat="1" ht="18" customHeight="1" x14ac:dyDescent="0.2">
      <c r="A3204" s="106" t="s">
        <v>43</v>
      </c>
      <c r="B3204" s="106" t="s">
        <v>17</v>
      </c>
      <c r="C3204" s="107">
        <v>9910</v>
      </c>
      <c r="D3204" s="107">
        <v>42261</v>
      </c>
      <c r="E3204" s="107">
        <v>42264</v>
      </c>
      <c r="F3204" s="108">
        <v>42318</v>
      </c>
      <c r="G3204" s="109">
        <v>1000</v>
      </c>
      <c r="H3204" s="109">
        <v>1.6</v>
      </c>
      <c r="I3204" s="109">
        <v>0</v>
      </c>
      <c r="J3204" s="109">
        <f t="shared" si="49"/>
        <v>1001.6</v>
      </c>
    </row>
    <row r="3205" spans="1:10" s="102" customFormat="1" ht="18" customHeight="1" x14ac:dyDescent="0.2">
      <c r="A3205" s="106" t="s">
        <v>43</v>
      </c>
      <c r="B3205" s="106" t="s">
        <v>13</v>
      </c>
      <c r="C3205" s="107">
        <v>9930</v>
      </c>
      <c r="D3205" s="107">
        <v>41847</v>
      </c>
      <c r="E3205" s="107">
        <v>41850</v>
      </c>
      <c r="F3205" s="108">
        <v>41869</v>
      </c>
      <c r="G3205" s="109">
        <v>8250</v>
      </c>
      <c r="H3205" s="109">
        <v>5.04</v>
      </c>
      <c r="I3205" s="109">
        <v>0</v>
      </c>
      <c r="J3205" s="109">
        <f t="shared" si="49"/>
        <v>8255.0400000000009</v>
      </c>
    </row>
    <row r="3206" spans="1:10" s="102" customFormat="1" ht="18" customHeight="1" x14ac:dyDescent="0.2">
      <c r="A3206" s="106" t="s">
        <v>43</v>
      </c>
      <c r="B3206" s="106" t="s">
        <v>17</v>
      </c>
      <c r="C3206" s="107">
        <v>17749</v>
      </c>
      <c r="D3206" s="107">
        <v>43386</v>
      </c>
      <c r="E3206" s="107">
        <v>43411</v>
      </c>
      <c r="F3206" s="108">
        <v>43439</v>
      </c>
      <c r="G3206" s="109">
        <v>10000</v>
      </c>
      <c r="H3206" s="109">
        <v>14.52</v>
      </c>
      <c r="I3206" s="109">
        <v>0</v>
      </c>
      <c r="J3206" s="109">
        <f t="shared" ref="J3206:J3269" si="50">+G3206+H3206+I3206</f>
        <v>10014.52</v>
      </c>
    </row>
    <row r="3207" spans="1:10" s="102" customFormat="1" ht="18" customHeight="1" x14ac:dyDescent="0.2">
      <c r="A3207" s="106" t="s">
        <v>43</v>
      </c>
      <c r="B3207" s="106" t="s">
        <v>13</v>
      </c>
      <c r="C3207" s="107">
        <v>12745</v>
      </c>
      <c r="D3207" s="107">
        <v>42784</v>
      </c>
      <c r="E3207" s="107">
        <v>42789</v>
      </c>
      <c r="F3207" s="108">
        <v>42803</v>
      </c>
      <c r="G3207" s="109">
        <v>12500</v>
      </c>
      <c r="H3207" s="109">
        <v>6.51</v>
      </c>
      <c r="I3207" s="109">
        <v>0</v>
      </c>
      <c r="J3207" s="109">
        <f t="shared" si="50"/>
        <v>12506.51</v>
      </c>
    </row>
    <row r="3208" spans="1:10" s="102" customFormat="1" ht="18" customHeight="1" x14ac:dyDescent="0.2">
      <c r="A3208" s="106" t="s">
        <v>43</v>
      </c>
      <c r="B3208" s="106" t="s">
        <v>13</v>
      </c>
      <c r="C3208" s="107">
        <v>11497</v>
      </c>
      <c r="D3208" s="107">
        <v>41890</v>
      </c>
      <c r="E3208" s="107">
        <v>41915</v>
      </c>
      <c r="F3208" s="108">
        <v>41929</v>
      </c>
      <c r="G3208" s="109">
        <v>9250</v>
      </c>
      <c r="H3208" s="109">
        <v>10.02</v>
      </c>
      <c r="I3208" s="109">
        <v>0</v>
      </c>
      <c r="J3208" s="109">
        <f t="shared" si="50"/>
        <v>9260.02</v>
      </c>
    </row>
    <row r="3209" spans="1:10" s="102" customFormat="1" ht="18" customHeight="1" x14ac:dyDescent="0.2">
      <c r="A3209" s="106" t="s">
        <v>43</v>
      </c>
      <c r="B3209" s="106" t="s">
        <v>17</v>
      </c>
      <c r="C3209" s="107">
        <v>15118</v>
      </c>
      <c r="D3209" s="107">
        <v>43384</v>
      </c>
      <c r="E3209" s="107">
        <v>43536</v>
      </c>
      <c r="F3209" s="108">
        <v>43546</v>
      </c>
      <c r="G3209" s="109">
        <v>4250</v>
      </c>
      <c r="H3209" s="109">
        <v>18.86</v>
      </c>
      <c r="I3209" s="109">
        <v>0</v>
      </c>
      <c r="J3209" s="109">
        <f t="shared" si="50"/>
        <v>4268.8599999999997</v>
      </c>
    </row>
    <row r="3210" spans="1:10" s="102" customFormat="1" ht="18" customHeight="1" x14ac:dyDescent="0.2">
      <c r="A3210" s="106" t="s">
        <v>43</v>
      </c>
      <c r="B3210" s="106" t="s">
        <v>17</v>
      </c>
      <c r="C3210" s="107">
        <v>14556</v>
      </c>
      <c r="D3210" s="107">
        <v>43225</v>
      </c>
      <c r="E3210" s="107">
        <v>43229</v>
      </c>
      <c r="F3210" s="108">
        <v>43264</v>
      </c>
      <c r="G3210" s="109">
        <v>6500</v>
      </c>
      <c r="H3210" s="109">
        <v>4.8699999999999992</v>
      </c>
      <c r="I3210" s="109">
        <v>0</v>
      </c>
      <c r="J3210" s="109">
        <f t="shared" si="50"/>
        <v>6504.87</v>
      </c>
    </row>
    <row r="3211" spans="1:10" s="102" customFormat="1" ht="18" customHeight="1" x14ac:dyDescent="0.2">
      <c r="A3211" s="106" t="s">
        <v>43</v>
      </c>
      <c r="B3211" s="106" t="s">
        <v>13</v>
      </c>
      <c r="C3211" s="107">
        <v>10876</v>
      </c>
      <c r="D3211" s="107">
        <v>42614</v>
      </c>
      <c r="E3211" s="107">
        <v>42655</v>
      </c>
      <c r="F3211" s="108">
        <v>42815</v>
      </c>
      <c r="G3211" s="109">
        <v>10000</v>
      </c>
      <c r="H3211" s="109">
        <v>55.06</v>
      </c>
      <c r="I3211" s="109">
        <v>0</v>
      </c>
      <c r="J3211" s="109">
        <f t="shared" si="50"/>
        <v>10055.06</v>
      </c>
    </row>
    <row r="3212" spans="1:10" s="102" customFormat="1" ht="18" customHeight="1" x14ac:dyDescent="0.2">
      <c r="A3212" s="106" t="s">
        <v>43</v>
      </c>
      <c r="B3212" s="106" t="s">
        <v>17</v>
      </c>
      <c r="C3212" s="107">
        <v>19536</v>
      </c>
      <c r="D3212" s="107">
        <v>42962</v>
      </c>
      <c r="E3212" s="107">
        <v>42964</v>
      </c>
      <c r="F3212" s="108">
        <v>42975</v>
      </c>
      <c r="G3212" s="109">
        <v>55000</v>
      </c>
      <c r="H3212" s="109">
        <v>19.59</v>
      </c>
      <c r="I3212" s="109">
        <v>0</v>
      </c>
      <c r="J3212" s="109">
        <f t="shared" si="50"/>
        <v>55019.59</v>
      </c>
    </row>
    <row r="3213" spans="1:10" s="102" customFormat="1" ht="18" customHeight="1" x14ac:dyDescent="0.2">
      <c r="A3213" s="106" t="s">
        <v>43</v>
      </c>
      <c r="B3213" s="106" t="s">
        <v>17</v>
      </c>
      <c r="C3213" s="107">
        <v>16342</v>
      </c>
      <c r="D3213" s="107">
        <v>42489</v>
      </c>
      <c r="E3213" s="107">
        <v>42502</v>
      </c>
      <c r="F3213" s="108">
        <v>42527</v>
      </c>
      <c r="G3213" s="109">
        <v>8500</v>
      </c>
      <c r="H3213" s="109">
        <v>8.84</v>
      </c>
      <c r="I3213" s="109">
        <v>0</v>
      </c>
      <c r="J3213" s="109">
        <f t="shared" si="50"/>
        <v>8508.84</v>
      </c>
    </row>
    <row r="3214" spans="1:10" s="102" customFormat="1" ht="18" customHeight="1" x14ac:dyDescent="0.2">
      <c r="A3214" s="106" t="s">
        <v>43</v>
      </c>
      <c r="B3214" s="106" t="s">
        <v>17</v>
      </c>
      <c r="C3214" s="107">
        <v>14851</v>
      </c>
      <c r="D3214" s="107">
        <v>42838</v>
      </c>
      <c r="E3214" s="107">
        <v>42858</v>
      </c>
      <c r="F3214" s="108">
        <v>42901</v>
      </c>
      <c r="G3214" s="109">
        <v>2500</v>
      </c>
      <c r="H3214" s="109">
        <v>4.32</v>
      </c>
      <c r="I3214" s="109">
        <v>0</v>
      </c>
      <c r="J3214" s="109">
        <f t="shared" si="50"/>
        <v>2504.3200000000002</v>
      </c>
    </row>
    <row r="3215" spans="1:10" s="102" customFormat="1" ht="18" customHeight="1" x14ac:dyDescent="0.2">
      <c r="A3215" s="106" t="s">
        <v>43</v>
      </c>
      <c r="B3215" s="106" t="s">
        <v>13</v>
      </c>
      <c r="C3215" s="107">
        <v>13543</v>
      </c>
      <c r="D3215" s="107">
        <v>42236</v>
      </c>
      <c r="E3215" s="107">
        <v>42242</v>
      </c>
      <c r="F3215" s="108">
        <v>42249</v>
      </c>
      <c r="G3215" s="109">
        <v>8500</v>
      </c>
      <c r="H3215" s="109">
        <v>3.07</v>
      </c>
      <c r="I3215" s="109">
        <v>0</v>
      </c>
      <c r="J3215" s="109">
        <f t="shared" si="50"/>
        <v>8503.07</v>
      </c>
    </row>
    <row r="3216" spans="1:10" s="102" customFormat="1" ht="18" customHeight="1" x14ac:dyDescent="0.2">
      <c r="A3216" s="106" t="s">
        <v>43</v>
      </c>
      <c r="B3216" s="106" t="s">
        <v>13</v>
      </c>
      <c r="C3216" s="107">
        <v>11779</v>
      </c>
      <c r="D3216" s="107">
        <v>42281</v>
      </c>
      <c r="E3216" s="107">
        <v>42284</v>
      </c>
      <c r="F3216" s="108">
        <v>42286</v>
      </c>
      <c r="G3216" s="109">
        <v>8000</v>
      </c>
      <c r="H3216" s="109">
        <v>1.1100000000000001</v>
      </c>
      <c r="I3216" s="109">
        <v>0</v>
      </c>
      <c r="J3216" s="109">
        <f t="shared" si="50"/>
        <v>8001.11</v>
      </c>
    </row>
    <row r="3217" spans="1:10" s="102" customFormat="1" ht="18" customHeight="1" x14ac:dyDescent="0.2">
      <c r="A3217" s="106" t="s">
        <v>43</v>
      </c>
      <c r="B3217" s="106" t="s">
        <v>13</v>
      </c>
      <c r="C3217" s="107">
        <v>10592</v>
      </c>
      <c r="D3217" s="107">
        <v>41824</v>
      </c>
      <c r="E3217" s="107">
        <v>41829</v>
      </c>
      <c r="F3217" s="108">
        <v>41855</v>
      </c>
      <c r="G3217" s="109">
        <v>8500</v>
      </c>
      <c r="H3217" s="109">
        <v>7.3</v>
      </c>
      <c r="I3217" s="109">
        <v>0</v>
      </c>
      <c r="J3217" s="109">
        <f t="shared" si="50"/>
        <v>8507.2999999999993</v>
      </c>
    </row>
    <row r="3218" spans="1:10" s="102" customFormat="1" ht="18" customHeight="1" x14ac:dyDescent="0.2">
      <c r="A3218" s="106" t="s">
        <v>43</v>
      </c>
      <c r="B3218" s="106" t="s">
        <v>17</v>
      </c>
      <c r="C3218" s="107">
        <v>16336</v>
      </c>
      <c r="D3218" s="107">
        <v>43108</v>
      </c>
      <c r="E3218" s="107">
        <v>43116</v>
      </c>
      <c r="F3218" s="108">
        <v>43137</v>
      </c>
      <c r="G3218" s="109">
        <v>15000</v>
      </c>
      <c r="H3218" s="109">
        <v>11.92</v>
      </c>
      <c r="I3218" s="109">
        <v>0</v>
      </c>
      <c r="J3218" s="109">
        <f t="shared" si="50"/>
        <v>15011.92</v>
      </c>
    </row>
    <row r="3219" spans="1:10" s="102" customFormat="1" ht="18" customHeight="1" x14ac:dyDescent="0.2">
      <c r="A3219" s="106" t="s">
        <v>43</v>
      </c>
      <c r="B3219" s="106" t="s">
        <v>17</v>
      </c>
      <c r="C3219" s="107">
        <v>14927</v>
      </c>
      <c r="D3219" s="107">
        <v>43366</v>
      </c>
      <c r="E3219" s="107">
        <v>43381</v>
      </c>
      <c r="F3219" s="108">
        <v>43392</v>
      </c>
      <c r="G3219" s="109">
        <v>5750</v>
      </c>
      <c r="H3219" s="109">
        <v>4.0999999999999996</v>
      </c>
      <c r="I3219" s="109">
        <v>0</v>
      </c>
      <c r="J3219" s="109">
        <f t="shared" si="50"/>
        <v>5754.1</v>
      </c>
    </row>
    <row r="3220" spans="1:10" s="102" customFormat="1" ht="18" customHeight="1" x14ac:dyDescent="0.2">
      <c r="A3220" s="106" t="s">
        <v>43</v>
      </c>
      <c r="B3220" s="106" t="s">
        <v>17</v>
      </c>
      <c r="C3220" s="107">
        <v>13340</v>
      </c>
      <c r="D3220" s="107">
        <v>42587</v>
      </c>
      <c r="E3220" s="107">
        <v>42597</v>
      </c>
      <c r="F3220" s="108">
        <v>42619</v>
      </c>
      <c r="G3220" s="109">
        <v>12250</v>
      </c>
      <c r="H3220" s="109">
        <v>10.74</v>
      </c>
      <c r="I3220" s="109">
        <v>0</v>
      </c>
      <c r="J3220" s="109">
        <f t="shared" si="50"/>
        <v>12260.74</v>
      </c>
    </row>
    <row r="3221" spans="1:10" s="102" customFormat="1" ht="18" customHeight="1" x14ac:dyDescent="0.2">
      <c r="A3221" s="106" t="s">
        <v>43</v>
      </c>
      <c r="B3221" s="106" t="s">
        <v>17</v>
      </c>
      <c r="C3221" s="107">
        <v>16374</v>
      </c>
      <c r="D3221" s="107">
        <v>42784</v>
      </c>
      <c r="E3221" s="107">
        <v>42986</v>
      </c>
      <c r="F3221" s="108">
        <v>43299</v>
      </c>
      <c r="G3221" s="109">
        <v>4500</v>
      </c>
      <c r="H3221" s="109">
        <v>29.64</v>
      </c>
      <c r="I3221" s="109">
        <v>0</v>
      </c>
      <c r="J3221" s="109">
        <f t="shared" si="50"/>
        <v>4529.6400000000003</v>
      </c>
    </row>
    <row r="3222" spans="1:10" s="102" customFormat="1" ht="18" customHeight="1" x14ac:dyDescent="0.2">
      <c r="A3222" s="106" t="s">
        <v>31</v>
      </c>
      <c r="B3222" s="106" t="s">
        <v>13</v>
      </c>
      <c r="C3222" s="107">
        <v>18853</v>
      </c>
      <c r="D3222" s="107">
        <v>41889</v>
      </c>
      <c r="E3222" s="107">
        <v>41893</v>
      </c>
      <c r="F3222" s="108">
        <v>41913</v>
      </c>
      <c r="G3222" s="109">
        <v>40000</v>
      </c>
      <c r="H3222" s="109">
        <v>26.66</v>
      </c>
      <c r="I3222" s="109">
        <v>0</v>
      </c>
      <c r="J3222" s="109">
        <f t="shared" si="50"/>
        <v>40026.660000000003</v>
      </c>
    </row>
    <row r="3223" spans="1:10" s="102" customFormat="1" ht="18" customHeight="1" x14ac:dyDescent="0.2">
      <c r="A3223" s="106" t="s">
        <v>34</v>
      </c>
      <c r="B3223" s="106" t="s">
        <v>13</v>
      </c>
      <c r="C3223" s="107">
        <v>18853</v>
      </c>
      <c r="D3223" s="107">
        <v>41889</v>
      </c>
      <c r="E3223" s="107">
        <v>41893</v>
      </c>
      <c r="F3223" s="108">
        <v>41913</v>
      </c>
      <c r="G3223" s="109">
        <v>40000</v>
      </c>
      <c r="H3223" s="109">
        <v>26.66</v>
      </c>
      <c r="I3223" s="109">
        <v>0</v>
      </c>
      <c r="J3223" s="109">
        <f t="shared" si="50"/>
        <v>40026.660000000003</v>
      </c>
    </row>
    <row r="3224" spans="1:10" s="102" customFormat="1" ht="18" customHeight="1" x14ac:dyDescent="0.2">
      <c r="A3224" s="106" t="s">
        <v>43</v>
      </c>
      <c r="B3224" s="106" t="s">
        <v>17</v>
      </c>
      <c r="C3224" s="107">
        <v>8705</v>
      </c>
      <c r="D3224" s="107">
        <v>43236</v>
      </c>
      <c r="E3224" s="107">
        <v>43242</v>
      </c>
      <c r="F3224" s="108">
        <v>43278</v>
      </c>
      <c r="G3224" s="109">
        <v>4250</v>
      </c>
      <c r="H3224" s="109">
        <v>3.6100000000000003</v>
      </c>
      <c r="I3224" s="109">
        <v>0</v>
      </c>
      <c r="J3224" s="109">
        <f t="shared" si="50"/>
        <v>4253.6099999999997</v>
      </c>
    </row>
    <row r="3225" spans="1:10" s="102" customFormat="1" ht="18" customHeight="1" x14ac:dyDescent="0.2">
      <c r="A3225" s="106" t="s">
        <v>43</v>
      </c>
      <c r="B3225" s="106" t="s">
        <v>13</v>
      </c>
      <c r="C3225" s="107">
        <v>15941</v>
      </c>
      <c r="D3225" s="107">
        <v>42741</v>
      </c>
      <c r="E3225" s="107">
        <v>42767</v>
      </c>
      <c r="F3225" s="108">
        <v>42773</v>
      </c>
      <c r="G3225" s="109">
        <v>6750</v>
      </c>
      <c r="H3225" s="109">
        <v>5.92</v>
      </c>
      <c r="I3225" s="109">
        <v>0</v>
      </c>
      <c r="J3225" s="109">
        <f t="shared" si="50"/>
        <v>6755.92</v>
      </c>
    </row>
    <row r="3226" spans="1:10" s="102" customFormat="1" ht="18" customHeight="1" x14ac:dyDescent="0.2">
      <c r="A3226" s="106" t="s">
        <v>43</v>
      </c>
      <c r="B3226" s="106" t="s">
        <v>17</v>
      </c>
      <c r="C3226" s="107">
        <v>8307</v>
      </c>
      <c r="D3226" s="107">
        <v>43191</v>
      </c>
      <c r="E3226" s="107">
        <v>43206</v>
      </c>
      <c r="F3226" s="108">
        <v>43272</v>
      </c>
      <c r="G3226" s="109">
        <v>18500</v>
      </c>
      <c r="H3226" s="109">
        <v>27.880000000000003</v>
      </c>
      <c r="I3226" s="109">
        <v>0</v>
      </c>
      <c r="J3226" s="109">
        <f t="shared" si="50"/>
        <v>18527.88</v>
      </c>
    </row>
    <row r="3227" spans="1:10" s="102" customFormat="1" ht="18" customHeight="1" x14ac:dyDescent="0.2">
      <c r="A3227" s="106" t="s">
        <v>43</v>
      </c>
      <c r="B3227" s="106" t="s">
        <v>13</v>
      </c>
      <c r="C3227" s="107">
        <v>10093</v>
      </c>
      <c r="D3227" s="107">
        <v>42245</v>
      </c>
      <c r="E3227" s="107">
        <v>42249</v>
      </c>
      <c r="F3227" s="108">
        <v>42268</v>
      </c>
      <c r="G3227" s="109">
        <v>5000</v>
      </c>
      <c r="H3227" s="109">
        <v>3.19</v>
      </c>
      <c r="I3227" s="109">
        <v>0</v>
      </c>
      <c r="J3227" s="109">
        <f t="shared" si="50"/>
        <v>5003.1899999999996</v>
      </c>
    </row>
    <row r="3228" spans="1:10" s="102" customFormat="1" ht="18" customHeight="1" x14ac:dyDescent="0.2">
      <c r="A3228" s="106" t="s">
        <v>43</v>
      </c>
      <c r="B3228" s="106" t="s">
        <v>17</v>
      </c>
      <c r="C3228" s="107">
        <v>11275</v>
      </c>
      <c r="D3228" s="107">
        <v>42670</v>
      </c>
      <c r="E3228" s="107">
        <v>42697</v>
      </c>
      <c r="F3228" s="108">
        <v>42732</v>
      </c>
      <c r="G3228" s="109">
        <v>4000</v>
      </c>
      <c r="H3228" s="109">
        <v>6.8</v>
      </c>
      <c r="I3228" s="109">
        <v>0</v>
      </c>
      <c r="J3228" s="109">
        <f t="shared" si="50"/>
        <v>4006.8</v>
      </c>
    </row>
    <row r="3229" spans="1:10" s="102" customFormat="1" ht="18" customHeight="1" x14ac:dyDescent="0.2">
      <c r="A3229" s="106" t="s">
        <v>31</v>
      </c>
      <c r="B3229" s="106" t="s">
        <v>17</v>
      </c>
      <c r="C3229" s="107">
        <v>20586</v>
      </c>
      <c r="D3229" s="107">
        <v>43069</v>
      </c>
      <c r="E3229" s="107">
        <v>43077</v>
      </c>
      <c r="F3229" s="108">
        <v>43091</v>
      </c>
      <c r="G3229" s="109">
        <v>59000</v>
      </c>
      <c r="H3229" s="109">
        <v>35.56</v>
      </c>
      <c r="I3229" s="109">
        <v>0</v>
      </c>
      <c r="J3229" s="109">
        <f t="shared" si="50"/>
        <v>59035.56</v>
      </c>
    </row>
    <row r="3230" spans="1:10" s="102" customFormat="1" ht="18" customHeight="1" x14ac:dyDescent="0.2">
      <c r="A3230" s="106" t="s">
        <v>34</v>
      </c>
      <c r="B3230" s="106" t="s">
        <v>17</v>
      </c>
      <c r="C3230" s="107">
        <v>20586</v>
      </c>
      <c r="D3230" s="107">
        <v>43069</v>
      </c>
      <c r="E3230" s="107">
        <v>43077</v>
      </c>
      <c r="F3230" s="108">
        <v>43091</v>
      </c>
      <c r="G3230" s="109">
        <v>59000</v>
      </c>
      <c r="H3230" s="109">
        <v>35.56</v>
      </c>
      <c r="I3230" s="109">
        <v>0</v>
      </c>
      <c r="J3230" s="109">
        <f t="shared" si="50"/>
        <v>59035.56</v>
      </c>
    </row>
    <row r="3231" spans="1:10" s="102" customFormat="1" ht="18" customHeight="1" x14ac:dyDescent="0.2">
      <c r="A3231" s="106" t="s">
        <v>43</v>
      </c>
      <c r="B3231" s="106" t="s">
        <v>17</v>
      </c>
      <c r="C3231" s="107">
        <v>4405</v>
      </c>
      <c r="D3231" s="107">
        <v>41712</v>
      </c>
      <c r="E3231" s="107">
        <v>41726</v>
      </c>
      <c r="F3231" s="108">
        <v>41746</v>
      </c>
      <c r="G3231" s="109">
        <v>4000</v>
      </c>
      <c r="H3231" s="109">
        <v>3.8</v>
      </c>
      <c r="I3231" s="109">
        <v>0</v>
      </c>
      <c r="J3231" s="109">
        <f t="shared" si="50"/>
        <v>4003.8</v>
      </c>
    </row>
    <row r="3232" spans="1:10" s="102" customFormat="1" ht="18" customHeight="1" x14ac:dyDescent="0.2">
      <c r="A3232" s="106" t="s">
        <v>43</v>
      </c>
      <c r="B3232" s="106" t="s">
        <v>13</v>
      </c>
      <c r="C3232" s="107">
        <v>11378</v>
      </c>
      <c r="D3232" s="107">
        <v>41719</v>
      </c>
      <c r="E3232" s="107">
        <v>41738</v>
      </c>
      <c r="F3232" s="108">
        <v>41754</v>
      </c>
      <c r="G3232" s="109">
        <v>2750</v>
      </c>
      <c r="H3232" s="109">
        <v>2.67</v>
      </c>
      <c r="I3232" s="109">
        <v>0</v>
      </c>
      <c r="J3232" s="109">
        <f t="shared" si="50"/>
        <v>2752.67</v>
      </c>
    </row>
    <row r="3233" spans="1:10" s="102" customFormat="1" ht="18" customHeight="1" x14ac:dyDescent="0.2">
      <c r="A3233" s="106" t="s">
        <v>31</v>
      </c>
      <c r="B3233" s="106" t="s">
        <v>17</v>
      </c>
      <c r="C3233" s="107">
        <v>19652</v>
      </c>
      <c r="D3233" s="107">
        <v>43231</v>
      </c>
      <c r="E3233" s="107">
        <v>43238</v>
      </c>
      <c r="F3233" s="108">
        <v>43259</v>
      </c>
      <c r="G3233" s="109">
        <v>59000</v>
      </c>
      <c r="H3233" s="109">
        <v>45.26</v>
      </c>
      <c r="I3233" s="109">
        <v>0</v>
      </c>
      <c r="J3233" s="109">
        <f t="shared" si="50"/>
        <v>59045.26</v>
      </c>
    </row>
    <row r="3234" spans="1:10" s="102" customFormat="1" ht="18" customHeight="1" x14ac:dyDescent="0.2">
      <c r="A3234" s="106" t="s">
        <v>43</v>
      </c>
      <c r="B3234" s="106" t="s">
        <v>17</v>
      </c>
      <c r="C3234" s="107">
        <v>13058</v>
      </c>
      <c r="D3234" s="107">
        <v>41798</v>
      </c>
      <c r="E3234" s="107">
        <v>41925</v>
      </c>
      <c r="F3234" s="108">
        <v>41953</v>
      </c>
      <c r="G3234" s="109">
        <v>4250</v>
      </c>
      <c r="H3234" s="109">
        <v>18.3</v>
      </c>
      <c r="I3234" s="109">
        <v>0</v>
      </c>
      <c r="J3234" s="109">
        <f t="shared" si="50"/>
        <v>4268.3</v>
      </c>
    </row>
    <row r="3235" spans="1:10" s="102" customFormat="1" ht="18" customHeight="1" x14ac:dyDescent="0.2">
      <c r="A3235" s="106" t="s">
        <v>43</v>
      </c>
      <c r="B3235" s="106" t="s">
        <v>13</v>
      </c>
      <c r="C3235" s="107">
        <v>11140</v>
      </c>
      <c r="D3235" s="107">
        <v>43323</v>
      </c>
      <c r="E3235" s="107">
        <v>43326</v>
      </c>
      <c r="F3235" s="108">
        <v>43355</v>
      </c>
      <c r="G3235" s="109">
        <v>9000</v>
      </c>
      <c r="H3235" s="109">
        <v>6.53</v>
      </c>
      <c r="I3235" s="109">
        <v>0</v>
      </c>
      <c r="J3235" s="109">
        <f t="shared" si="50"/>
        <v>9006.5300000000007</v>
      </c>
    </row>
    <row r="3236" spans="1:10" s="102" customFormat="1" ht="18" customHeight="1" x14ac:dyDescent="0.2">
      <c r="A3236" s="106" t="s">
        <v>43</v>
      </c>
      <c r="B3236" s="106" t="s">
        <v>17</v>
      </c>
      <c r="C3236" s="107">
        <v>12237</v>
      </c>
      <c r="D3236" s="107">
        <v>43381</v>
      </c>
      <c r="E3236" s="107">
        <v>43438</v>
      </c>
      <c r="F3236" s="108">
        <v>43461</v>
      </c>
      <c r="G3236" s="109">
        <v>2500</v>
      </c>
      <c r="H3236" s="109">
        <v>5.14</v>
      </c>
      <c r="I3236" s="109">
        <v>0</v>
      </c>
      <c r="J3236" s="109">
        <f t="shared" si="50"/>
        <v>2505.14</v>
      </c>
    </row>
    <row r="3237" spans="1:10" s="102" customFormat="1" ht="18" customHeight="1" x14ac:dyDescent="0.2">
      <c r="A3237" s="106" t="s">
        <v>43</v>
      </c>
      <c r="B3237" s="106" t="s">
        <v>13</v>
      </c>
      <c r="C3237" s="107">
        <v>13230</v>
      </c>
      <c r="D3237" s="107">
        <v>42024</v>
      </c>
      <c r="E3237" s="107">
        <v>42080</v>
      </c>
      <c r="F3237" s="108">
        <v>42090</v>
      </c>
      <c r="G3237" s="109">
        <v>7500</v>
      </c>
      <c r="H3237" s="109">
        <v>13.76</v>
      </c>
      <c r="I3237" s="109">
        <v>0</v>
      </c>
      <c r="J3237" s="109">
        <f t="shared" si="50"/>
        <v>7513.76</v>
      </c>
    </row>
    <row r="3238" spans="1:10" s="102" customFormat="1" ht="18" customHeight="1" x14ac:dyDescent="0.2">
      <c r="A3238" s="106" t="s">
        <v>43</v>
      </c>
      <c r="B3238" s="106" t="s">
        <v>13</v>
      </c>
      <c r="C3238" s="107">
        <v>13005</v>
      </c>
      <c r="D3238" s="107">
        <v>42390</v>
      </c>
      <c r="E3238" s="107">
        <v>42395</v>
      </c>
      <c r="F3238" s="108">
        <v>42417</v>
      </c>
      <c r="G3238" s="109">
        <v>11750</v>
      </c>
      <c r="H3238" s="109">
        <v>8.8000000000000007</v>
      </c>
      <c r="I3238" s="109">
        <v>0</v>
      </c>
      <c r="J3238" s="109">
        <f t="shared" si="50"/>
        <v>11758.8</v>
      </c>
    </row>
    <row r="3239" spans="1:10" s="102" customFormat="1" ht="18" customHeight="1" x14ac:dyDescent="0.2">
      <c r="A3239" s="106" t="s">
        <v>43</v>
      </c>
      <c r="B3239" s="106" t="s">
        <v>13</v>
      </c>
      <c r="C3239" s="107">
        <v>10575</v>
      </c>
      <c r="D3239" s="107">
        <v>42145</v>
      </c>
      <c r="E3239" s="107">
        <v>42156</v>
      </c>
      <c r="F3239" s="108">
        <v>42191</v>
      </c>
      <c r="G3239" s="109">
        <v>7000</v>
      </c>
      <c r="H3239" s="109">
        <v>8.9600000000000009</v>
      </c>
      <c r="I3239" s="109">
        <v>0</v>
      </c>
      <c r="J3239" s="109">
        <f t="shared" si="50"/>
        <v>7008.96</v>
      </c>
    </row>
    <row r="3240" spans="1:10" s="102" customFormat="1" ht="18" customHeight="1" x14ac:dyDescent="0.2">
      <c r="A3240" s="106" t="s">
        <v>43</v>
      </c>
      <c r="B3240" s="106" t="s">
        <v>17</v>
      </c>
      <c r="C3240" s="107">
        <v>18495</v>
      </c>
      <c r="D3240" s="107">
        <v>42951</v>
      </c>
      <c r="E3240" s="107">
        <v>42962</v>
      </c>
      <c r="F3240" s="108">
        <v>42975</v>
      </c>
      <c r="G3240" s="109">
        <v>15500</v>
      </c>
      <c r="H3240" s="109">
        <v>10.19</v>
      </c>
      <c r="I3240" s="109">
        <v>0</v>
      </c>
      <c r="J3240" s="109">
        <f t="shared" si="50"/>
        <v>15510.19</v>
      </c>
    </row>
    <row r="3241" spans="1:10" s="102" customFormat="1" ht="18" customHeight="1" x14ac:dyDescent="0.2">
      <c r="A3241" s="106" t="s">
        <v>43</v>
      </c>
      <c r="B3241" s="106" t="s">
        <v>17</v>
      </c>
      <c r="C3241" s="107">
        <v>17099</v>
      </c>
      <c r="D3241" s="107">
        <v>41894</v>
      </c>
      <c r="E3241" s="107">
        <v>41906</v>
      </c>
      <c r="F3241" s="108">
        <v>41933</v>
      </c>
      <c r="G3241" s="109">
        <v>11250</v>
      </c>
      <c r="H3241" s="109">
        <v>12.19</v>
      </c>
      <c r="I3241" s="109">
        <v>0</v>
      </c>
      <c r="J3241" s="109">
        <f t="shared" si="50"/>
        <v>11262.19</v>
      </c>
    </row>
    <row r="3242" spans="1:10" s="102" customFormat="1" ht="18" customHeight="1" x14ac:dyDescent="0.2">
      <c r="A3242" s="106" t="s">
        <v>43</v>
      </c>
      <c r="B3242" s="106" t="s">
        <v>17</v>
      </c>
      <c r="C3242" s="107">
        <v>12750</v>
      </c>
      <c r="D3242" s="107">
        <v>43398</v>
      </c>
      <c r="E3242" s="107">
        <v>43412</v>
      </c>
      <c r="F3242" s="108">
        <v>43453</v>
      </c>
      <c r="G3242" s="109">
        <v>11000</v>
      </c>
      <c r="H3242" s="109">
        <v>15.52</v>
      </c>
      <c r="I3242" s="109">
        <v>0</v>
      </c>
      <c r="J3242" s="109">
        <f t="shared" si="50"/>
        <v>11015.52</v>
      </c>
    </row>
    <row r="3243" spans="1:10" s="102" customFormat="1" ht="18" customHeight="1" x14ac:dyDescent="0.2">
      <c r="A3243" s="106" t="s">
        <v>43</v>
      </c>
      <c r="B3243" s="106" t="s">
        <v>13</v>
      </c>
      <c r="C3243" s="107">
        <v>12455</v>
      </c>
      <c r="D3243" s="107">
        <v>41956</v>
      </c>
      <c r="E3243" s="107">
        <v>41961</v>
      </c>
      <c r="F3243" s="108">
        <v>41969</v>
      </c>
      <c r="G3243" s="109">
        <v>9000</v>
      </c>
      <c r="H3243" s="109">
        <v>3.25</v>
      </c>
      <c r="I3243" s="109">
        <v>0</v>
      </c>
      <c r="J3243" s="109">
        <f t="shared" si="50"/>
        <v>9003.25</v>
      </c>
    </row>
    <row r="3244" spans="1:10" s="102" customFormat="1" ht="18" customHeight="1" x14ac:dyDescent="0.2">
      <c r="A3244" s="106" t="s">
        <v>31</v>
      </c>
      <c r="B3244" s="106" t="s">
        <v>17</v>
      </c>
      <c r="C3244" s="107">
        <v>21028</v>
      </c>
      <c r="D3244" s="107">
        <v>42730</v>
      </c>
      <c r="E3244" s="107">
        <v>42744</v>
      </c>
      <c r="F3244" s="108">
        <v>42754</v>
      </c>
      <c r="G3244" s="109">
        <v>21000</v>
      </c>
      <c r="H3244" s="109">
        <v>13.81</v>
      </c>
      <c r="I3244" s="109">
        <v>0</v>
      </c>
      <c r="J3244" s="109">
        <f t="shared" si="50"/>
        <v>21013.81</v>
      </c>
    </row>
    <row r="3245" spans="1:10" s="102" customFormat="1" ht="18" customHeight="1" x14ac:dyDescent="0.2">
      <c r="A3245" s="106" t="s">
        <v>43</v>
      </c>
      <c r="B3245" s="106" t="s">
        <v>13</v>
      </c>
      <c r="C3245" s="107">
        <v>11988</v>
      </c>
      <c r="D3245" s="107">
        <v>42744</v>
      </c>
      <c r="E3245" s="107">
        <v>42758</v>
      </c>
      <c r="F3245" s="108">
        <v>42776</v>
      </c>
      <c r="G3245" s="109">
        <v>8500</v>
      </c>
      <c r="H3245" s="109">
        <v>7.45</v>
      </c>
      <c r="I3245" s="109">
        <v>0</v>
      </c>
      <c r="J3245" s="109">
        <f t="shared" si="50"/>
        <v>8507.4500000000007</v>
      </c>
    </row>
    <row r="3246" spans="1:10" s="102" customFormat="1" ht="18" customHeight="1" x14ac:dyDescent="0.2">
      <c r="A3246" s="106" t="s">
        <v>43</v>
      </c>
      <c r="B3246" s="106" t="s">
        <v>17</v>
      </c>
      <c r="C3246" s="107">
        <v>10680</v>
      </c>
      <c r="D3246" s="107">
        <v>43244</v>
      </c>
      <c r="E3246" s="107">
        <v>43251</v>
      </c>
      <c r="F3246" s="108">
        <v>43276</v>
      </c>
      <c r="G3246" s="109">
        <v>3750</v>
      </c>
      <c r="H3246" s="109">
        <v>3.28</v>
      </c>
      <c r="I3246" s="109">
        <v>0</v>
      </c>
      <c r="J3246" s="109">
        <f t="shared" si="50"/>
        <v>3753.28</v>
      </c>
    </row>
    <row r="3247" spans="1:10" s="102" customFormat="1" ht="18" customHeight="1" x14ac:dyDescent="0.2">
      <c r="A3247" s="106" t="s">
        <v>43</v>
      </c>
      <c r="B3247" s="106" t="s">
        <v>13</v>
      </c>
      <c r="C3247" s="107">
        <v>13614</v>
      </c>
      <c r="D3247" s="107">
        <v>42062</v>
      </c>
      <c r="E3247" s="107">
        <v>42069</v>
      </c>
      <c r="F3247" s="108">
        <v>42089</v>
      </c>
      <c r="G3247" s="109">
        <v>11750</v>
      </c>
      <c r="H3247" s="109">
        <v>8.81</v>
      </c>
      <c r="I3247" s="109">
        <v>0</v>
      </c>
      <c r="J3247" s="109">
        <f t="shared" si="50"/>
        <v>11758.81</v>
      </c>
    </row>
    <row r="3248" spans="1:10" s="102" customFormat="1" ht="18" customHeight="1" x14ac:dyDescent="0.2">
      <c r="A3248" s="106" t="s">
        <v>43</v>
      </c>
      <c r="B3248" s="106" t="s">
        <v>17</v>
      </c>
      <c r="C3248" s="107">
        <v>17514</v>
      </c>
      <c r="D3248" s="107">
        <v>43190</v>
      </c>
      <c r="E3248" s="107">
        <v>43194</v>
      </c>
      <c r="F3248" s="108">
        <v>43214</v>
      </c>
      <c r="G3248" s="109">
        <v>11000</v>
      </c>
      <c r="H3248" s="109">
        <v>5.58</v>
      </c>
      <c r="I3248" s="109">
        <v>0</v>
      </c>
      <c r="J3248" s="109">
        <f t="shared" si="50"/>
        <v>11005.58</v>
      </c>
    </row>
    <row r="3249" spans="1:10" s="102" customFormat="1" ht="18" customHeight="1" x14ac:dyDescent="0.2">
      <c r="A3249" s="106" t="s">
        <v>43</v>
      </c>
      <c r="B3249" s="106" t="s">
        <v>17</v>
      </c>
      <c r="C3249" s="107">
        <v>7837</v>
      </c>
      <c r="D3249" s="107">
        <v>42504</v>
      </c>
      <c r="E3249" s="107">
        <v>42513</v>
      </c>
      <c r="F3249" s="108">
        <v>42556</v>
      </c>
      <c r="G3249" s="109">
        <v>7000</v>
      </c>
      <c r="H3249" s="109">
        <v>9.9700000000000006</v>
      </c>
      <c r="I3249" s="109">
        <v>0</v>
      </c>
      <c r="J3249" s="109">
        <f t="shared" si="50"/>
        <v>7009.97</v>
      </c>
    </row>
    <row r="3250" spans="1:10" s="102" customFormat="1" ht="18" customHeight="1" x14ac:dyDescent="0.2">
      <c r="A3250" s="106" t="s">
        <v>43</v>
      </c>
      <c r="B3250" s="106" t="s">
        <v>13</v>
      </c>
      <c r="C3250" s="107">
        <v>14549</v>
      </c>
      <c r="D3250" s="107">
        <v>43449</v>
      </c>
      <c r="E3250" s="107">
        <v>43462</v>
      </c>
      <c r="F3250" s="108">
        <v>43483</v>
      </c>
      <c r="G3250" s="109">
        <v>11750</v>
      </c>
      <c r="H3250" s="109">
        <v>10.95</v>
      </c>
      <c r="I3250" s="109">
        <v>0</v>
      </c>
      <c r="J3250" s="109">
        <f t="shared" si="50"/>
        <v>11760.95</v>
      </c>
    </row>
    <row r="3251" spans="1:10" s="102" customFormat="1" ht="18" customHeight="1" x14ac:dyDescent="0.2">
      <c r="A3251" s="106" t="s">
        <v>43</v>
      </c>
      <c r="B3251" s="106" t="s">
        <v>13</v>
      </c>
      <c r="C3251" s="107">
        <v>13629</v>
      </c>
      <c r="D3251" s="107">
        <v>41923</v>
      </c>
      <c r="E3251" s="107">
        <v>41933</v>
      </c>
      <c r="F3251" s="108">
        <v>41940</v>
      </c>
      <c r="G3251" s="109">
        <v>8250</v>
      </c>
      <c r="H3251" s="109">
        <v>3.9</v>
      </c>
      <c r="I3251" s="109">
        <v>0</v>
      </c>
      <c r="J3251" s="109">
        <f t="shared" si="50"/>
        <v>8253.9</v>
      </c>
    </row>
    <row r="3252" spans="1:10" s="102" customFormat="1" ht="18" customHeight="1" x14ac:dyDescent="0.2">
      <c r="A3252" s="106" t="s">
        <v>37</v>
      </c>
      <c r="B3252" s="106" t="s">
        <v>13</v>
      </c>
      <c r="C3252" s="107">
        <v>18074</v>
      </c>
      <c r="D3252" s="107">
        <v>41760</v>
      </c>
      <c r="E3252" s="107">
        <v>41761</v>
      </c>
      <c r="F3252" s="108">
        <v>41775</v>
      </c>
      <c r="G3252" s="109">
        <v>20000</v>
      </c>
      <c r="H3252" s="109">
        <f>4.17+4.17</f>
        <v>8.34</v>
      </c>
      <c r="I3252" s="109">
        <v>0</v>
      </c>
      <c r="J3252" s="109">
        <f t="shared" si="50"/>
        <v>20008.34</v>
      </c>
    </row>
    <row r="3253" spans="1:10" s="102" customFormat="1" ht="18" customHeight="1" x14ac:dyDescent="0.2">
      <c r="A3253" s="106" t="s">
        <v>43</v>
      </c>
      <c r="B3253" s="106" t="s">
        <v>17</v>
      </c>
      <c r="C3253" s="107">
        <v>3303</v>
      </c>
      <c r="D3253" s="107">
        <v>42605</v>
      </c>
      <c r="E3253" s="107">
        <v>42648</v>
      </c>
      <c r="F3253" s="108">
        <v>42772</v>
      </c>
      <c r="G3253" s="109">
        <v>2500</v>
      </c>
      <c r="H3253" s="109">
        <v>9.85</v>
      </c>
      <c r="I3253" s="109">
        <v>0</v>
      </c>
      <c r="J3253" s="109">
        <f t="shared" si="50"/>
        <v>2509.85</v>
      </c>
    </row>
    <row r="3254" spans="1:10" s="102" customFormat="1" ht="18" customHeight="1" x14ac:dyDescent="0.2">
      <c r="A3254" s="106" t="s">
        <v>43</v>
      </c>
      <c r="B3254" s="106" t="s">
        <v>13</v>
      </c>
      <c r="C3254" s="107">
        <v>11707</v>
      </c>
      <c r="D3254" s="107">
        <v>43368</v>
      </c>
      <c r="E3254" s="107">
        <v>43376</v>
      </c>
      <c r="F3254" s="108">
        <v>43385</v>
      </c>
      <c r="G3254" s="109">
        <v>11500</v>
      </c>
      <c r="H3254" s="109">
        <v>5.36</v>
      </c>
      <c r="I3254" s="109">
        <v>0</v>
      </c>
      <c r="J3254" s="109">
        <f t="shared" si="50"/>
        <v>11505.36</v>
      </c>
    </row>
    <row r="3255" spans="1:10" s="102" customFormat="1" ht="18" customHeight="1" x14ac:dyDescent="0.2">
      <c r="A3255" s="106" t="s">
        <v>43</v>
      </c>
      <c r="B3255" s="106" t="s">
        <v>13</v>
      </c>
      <c r="C3255" s="107">
        <v>14012</v>
      </c>
      <c r="D3255" s="107">
        <v>42746</v>
      </c>
      <c r="E3255" s="107">
        <v>42753</v>
      </c>
      <c r="F3255" s="108">
        <v>42762</v>
      </c>
      <c r="G3255" s="109">
        <v>13000</v>
      </c>
      <c r="H3255" s="109">
        <v>5.7</v>
      </c>
      <c r="I3255" s="109">
        <v>0</v>
      </c>
      <c r="J3255" s="109">
        <f t="shared" si="50"/>
        <v>13005.7</v>
      </c>
    </row>
    <row r="3256" spans="1:10" s="102" customFormat="1" ht="18" customHeight="1" x14ac:dyDescent="0.2">
      <c r="A3256" s="106" t="s">
        <v>43</v>
      </c>
      <c r="B3256" s="106" t="s">
        <v>17</v>
      </c>
      <c r="C3256" s="107">
        <v>12760</v>
      </c>
      <c r="D3256" s="107">
        <v>41937</v>
      </c>
      <c r="E3256" s="107">
        <v>41949</v>
      </c>
      <c r="F3256" s="108">
        <v>41985</v>
      </c>
      <c r="G3256" s="109">
        <v>9000</v>
      </c>
      <c r="H3256" s="109">
        <v>12</v>
      </c>
      <c r="I3256" s="109">
        <v>0</v>
      </c>
      <c r="J3256" s="109">
        <f t="shared" si="50"/>
        <v>9012</v>
      </c>
    </row>
    <row r="3257" spans="1:10" s="102" customFormat="1" ht="18" customHeight="1" x14ac:dyDescent="0.2">
      <c r="A3257" s="106" t="s">
        <v>43</v>
      </c>
      <c r="B3257" s="106" t="s">
        <v>13</v>
      </c>
      <c r="C3257" s="107">
        <v>15422</v>
      </c>
      <c r="D3257" s="107">
        <v>43084</v>
      </c>
      <c r="E3257" s="107">
        <v>43090</v>
      </c>
      <c r="F3257" s="108">
        <v>43104</v>
      </c>
      <c r="G3257" s="109">
        <v>67500</v>
      </c>
      <c r="H3257" s="109">
        <v>36.99</v>
      </c>
      <c r="I3257" s="109">
        <v>0</v>
      </c>
      <c r="J3257" s="109">
        <f t="shared" si="50"/>
        <v>67536.990000000005</v>
      </c>
    </row>
    <row r="3258" spans="1:10" s="102" customFormat="1" ht="18" customHeight="1" x14ac:dyDescent="0.2">
      <c r="A3258" s="106" t="s">
        <v>43</v>
      </c>
      <c r="B3258" s="106" t="s">
        <v>17</v>
      </c>
      <c r="C3258" s="107">
        <v>17283</v>
      </c>
      <c r="D3258" s="107">
        <v>43038</v>
      </c>
      <c r="E3258" s="107">
        <v>43049</v>
      </c>
      <c r="F3258" s="108">
        <v>43060</v>
      </c>
      <c r="G3258" s="109">
        <v>13000</v>
      </c>
      <c r="H3258" s="109">
        <v>7.84</v>
      </c>
      <c r="I3258" s="109">
        <v>0</v>
      </c>
      <c r="J3258" s="109">
        <f t="shared" si="50"/>
        <v>13007.84</v>
      </c>
    </row>
    <row r="3259" spans="1:10" s="102" customFormat="1" ht="18" customHeight="1" x14ac:dyDescent="0.2">
      <c r="A3259" s="106" t="s">
        <v>43</v>
      </c>
      <c r="B3259" s="106" t="s">
        <v>17</v>
      </c>
      <c r="C3259" s="107">
        <v>7953</v>
      </c>
      <c r="D3259" s="107">
        <v>42941</v>
      </c>
      <c r="E3259" s="107">
        <v>42979</v>
      </c>
      <c r="F3259" s="108">
        <v>43018</v>
      </c>
      <c r="G3259" s="109">
        <v>4000</v>
      </c>
      <c r="H3259" s="109">
        <v>7.24</v>
      </c>
      <c r="I3259" s="109">
        <v>0</v>
      </c>
      <c r="J3259" s="109">
        <f t="shared" si="50"/>
        <v>4007.24</v>
      </c>
    </row>
    <row r="3260" spans="1:10" s="102" customFormat="1" ht="18" customHeight="1" x14ac:dyDescent="0.2">
      <c r="A3260" s="106" t="s">
        <v>43</v>
      </c>
      <c r="B3260" s="106" t="s">
        <v>13</v>
      </c>
      <c r="C3260" s="107">
        <v>8696</v>
      </c>
      <c r="D3260" s="107">
        <v>43453</v>
      </c>
      <c r="E3260" s="107">
        <v>43502</v>
      </c>
      <c r="F3260" s="108">
        <v>43556</v>
      </c>
      <c r="G3260" s="109">
        <v>8750</v>
      </c>
      <c r="H3260" s="109">
        <v>24.7</v>
      </c>
      <c r="I3260" s="109">
        <v>0</v>
      </c>
      <c r="J3260" s="109">
        <f t="shared" si="50"/>
        <v>8774.7000000000007</v>
      </c>
    </row>
    <row r="3261" spans="1:10" s="102" customFormat="1" ht="18" customHeight="1" x14ac:dyDescent="0.2">
      <c r="A3261" s="106" t="s">
        <v>43</v>
      </c>
      <c r="B3261" s="106" t="s">
        <v>13</v>
      </c>
      <c r="C3261" s="107">
        <v>11313</v>
      </c>
      <c r="D3261" s="107">
        <v>42360</v>
      </c>
      <c r="E3261" s="107">
        <v>42382</v>
      </c>
      <c r="F3261" s="108">
        <v>42391</v>
      </c>
      <c r="G3261" s="109">
        <v>7500</v>
      </c>
      <c r="H3261" s="109">
        <v>6.46</v>
      </c>
      <c r="I3261" s="109">
        <v>0</v>
      </c>
      <c r="J3261" s="109">
        <f t="shared" si="50"/>
        <v>7506.46</v>
      </c>
    </row>
    <row r="3262" spans="1:10" s="102" customFormat="1" ht="18" customHeight="1" x14ac:dyDescent="0.2">
      <c r="A3262" s="106" t="s">
        <v>43</v>
      </c>
      <c r="B3262" s="106" t="s">
        <v>13</v>
      </c>
      <c r="C3262" s="107">
        <v>9935</v>
      </c>
      <c r="D3262" s="107">
        <v>42138</v>
      </c>
      <c r="E3262" s="107">
        <v>42177</v>
      </c>
      <c r="F3262" s="108">
        <v>42185</v>
      </c>
      <c r="G3262" s="109">
        <v>1250</v>
      </c>
      <c r="H3262" s="109">
        <v>1.63</v>
      </c>
      <c r="I3262" s="109">
        <v>0</v>
      </c>
      <c r="J3262" s="109">
        <f t="shared" si="50"/>
        <v>1251.6300000000001</v>
      </c>
    </row>
    <row r="3263" spans="1:10" s="102" customFormat="1" ht="18" customHeight="1" x14ac:dyDescent="0.2">
      <c r="A3263" s="106" t="s">
        <v>43</v>
      </c>
      <c r="B3263" s="106" t="s">
        <v>17</v>
      </c>
      <c r="C3263" s="107">
        <v>18077</v>
      </c>
      <c r="D3263" s="107">
        <v>43452</v>
      </c>
      <c r="E3263" s="107">
        <v>43462</v>
      </c>
      <c r="F3263" s="108">
        <v>43486</v>
      </c>
      <c r="G3263" s="109">
        <v>13250</v>
      </c>
      <c r="H3263" s="109">
        <v>12.34</v>
      </c>
      <c r="I3263" s="109">
        <v>0</v>
      </c>
      <c r="J3263" s="109">
        <f t="shared" si="50"/>
        <v>13262.34</v>
      </c>
    </row>
    <row r="3264" spans="1:10" s="102" customFormat="1" ht="18" customHeight="1" x14ac:dyDescent="0.2">
      <c r="A3264" s="106" t="s">
        <v>43</v>
      </c>
      <c r="B3264" s="106" t="s">
        <v>13</v>
      </c>
      <c r="C3264" s="107">
        <v>11675</v>
      </c>
      <c r="D3264" s="107">
        <v>41746</v>
      </c>
      <c r="E3264" s="107">
        <v>41757</v>
      </c>
      <c r="F3264" s="108">
        <v>41768</v>
      </c>
      <c r="G3264" s="109">
        <v>11750</v>
      </c>
      <c r="H3264" s="109">
        <v>7.18</v>
      </c>
      <c r="I3264" s="109">
        <v>0</v>
      </c>
      <c r="J3264" s="109">
        <f t="shared" si="50"/>
        <v>11757.18</v>
      </c>
    </row>
    <row r="3265" spans="1:10" s="102" customFormat="1" ht="18" customHeight="1" x14ac:dyDescent="0.2">
      <c r="A3265" s="106" t="s">
        <v>43</v>
      </c>
      <c r="B3265" s="106" t="s">
        <v>13</v>
      </c>
      <c r="C3265" s="107">
        <v>15911</v>
      </c>
      <c r="D3265" s="107">
        <v>42155</v>
      </c>
      <c r="E3265" s="107">
        <v>42164</v>
      </c>
      <c r="F3265" s="108">
        <v>42201</v>
      </c>
      <c r="G3265" s="109">
        <v>11000</v>
      </c>
      <c r="H3265" s="109">
        <v>14.07</v>
      </c>
      <c r="I3265" s="109">
        <v>0</v>
      </c>
      <c r="J3265" s="109">
        <f t="shared" si="50"/>
        <v>11014.07</v>
      </c>
    </row>
    <row r="3266" spans="1:10" s="102" customFormat="1" ht="18" customHeight="1" x14ac:dyDescent="0.2">
      <c r="A3266" s="106" t="s">
        <v>43</v>
      </c>
      <c r="B3266" s="106" t="s">
        <v>13</v>
      </c>
      <c r="C3266" s="107">
        <v>12178</v>
      </c>
      <c r="D3266" s="107">
        <v>43051</v>
      </c>
      <c r="E3266" s="107">
        <v>43070</v>
      </c>
      <c r="F3266" s="108">
        <v>43130</v>
      </c>
      <c r="G3266" s="109">
        <v>5750</v>
      </c>
      <c r="H3266" s="109">
        <v>12.45</v>
      </c>
      <c r="I3266" s="109">
        <v>0</v>
      </c>
      <c r="J3266" s="109">
        <f t="shared" si="50"/>
        <v>5762.45</v>
      </c>
    </row>
    <row r="3267" spans="1:10" s="102" customFormat="1" ht="18" customHeight="1" x14ac:dyDescent="0.2">
      <c r="A3267" s="106" t="s">
        <v>31</v>
      </c>
      <c r="B3267" s="106" t="s">
        <v>13</v>
      </c>
      <c r="C3267" s="107">
        <v>18549</v>
      </c>
      <c r="D3267" s="107">
        <v>42040</v>
      </c>
      <c r="E3267" s="107">
        <v>42040</v>
      </c>
      <c r="F3267" s="108">
        <v>42093</v>
      </c>
      <c r="G3267" s="109">
        <v>61000</v>
      </c>
      <c r="H3267" s="109">
        <v>0</v>
      </c>
      <c r="I3267" s="109">
        <v>0</v>
      </c>
      <c r="J3267" s="109">
        <f t="shared" si="50"/>
        <v>61000</v>
      </c>
    </row>
    <row r="3268" spans="1:10" s="102" customFormat="1" ht="18" customHeight="1" x14ac:dyDescent="0.2">
      <c r="A3268" s="106" t="s">
        <v>33</v>
      </c>
      <c r="B3268" s="106" t="s">
        <v>13</v>
      </c>
      <c r="C3268" s="107">
        <v>18549</v>
      </c>
      <c r="D3268" s="107">
        <v>42040</v>
      </c>
      <c r="E3268" s="107">
        <v>42040</v>
      </c>
      <c r="F3268" s="108">
        <v>42093</v>
      </c>
      <c r="G3268" s="109">
        <v>61000</v>
      </c>
      <c r="H3268" s="109">
        <v>0</v>
      </c>
      <c r="I3268" s="109">
        <v>0</v>
      </c>
      <c r="J3268" s="109">
        <f t="shared" si="50"/>
        <v>61000</v>
      </c>
    </row>
    <row r="3269" spans="1:10" s="102" customFormat="1" ht="18" customHeight="1" x14ac:dyDescent="0.2">
      <c r="A3269" s="106" t="s">
        <v>34</v>
      </c>
      <c r="B3269" s="106" t="s">
        <v>13</v>
      </c>
      <c r="C3269" s="107">
        <v>18549</v>
      </c>
      <c r="D3269" s="107">
        <v>42040</v>
      </c>
      <c r="E3269" s="107">
        <v>42040</v>
      </c>
      <c r="F3269" s="108">
        <v>42093</v>
      </c>
      <c r="G3269" s="109">
        <v>61000</v>
      </c>
      <c r="H3269" s="109">
        <v>0</v>
      </c>
      <c r="I3269" s="109">
        <v>0</v>
      </c>
      <c r="J3269" s="109">
        <f t="shared" si="50"/>
        <v>61000</v>
      </c>
    </row>
    <row r="3270" spans="1:10" s="102" customFormat="1" ht="18" customHeight="1" x14ac:dyDescent="0.2">
      <c r="A3270" s="106" t="s">
        <v>43</v>
      </c>
      <c r="B3270" s="106" t="s">
        <v>13</v>
      </c>
      <c r="C3270" s="107">
        <v>10982</v>
      </c>
      <c r="D3270" s="107">
        <v>42513</v>
      </c>
      <c r="E3270" s="107">
        <v>42535</v>
      </c>
      <c r="F3270" s="108">
        <v>42543</v>
      </c>
      <c r="G3270" s="109">
        <v>5500</v>
      </c>
      <c r="H3270" s="109">
        <v>4.5199999999999996</v>
      </c>
      <c r="I3270" s="109">
        <v>0</v>
      </c>
      <c r="J3270" s="109">
        <f t="shared" ref="J3270:J3333" si="51">+G3270+H3270+I3270</f>
        <v>5504.52</v>
      </c>
    </row>
    <row r="3271" spans="1:10" s="102" customFormat="1" ht="18" customHeight="1" x14ac:dyDescent="0.2">
      <c r="A3271" s="106" t="s">
        <v>31</v>
      </c>
      <c r="B3271" s="106" t="s">
        <v>13</v>
      </c>
      <c r="C3271" s="107">
        <v>18996</v>
      </c>
      <c r="D3271" s="107">
        <v>42373</v>
      </c>
      <c r="E3271" s="107">
        <v>42389</v>
      </c>
      <c r="F3271" s="108">
        <v>42422</v>
      </c>
      <c r="G3271" s="109">
        <v>30000</v>
      </c>
      <c r="H3271" s="109">
        <v>40.83</v>
      </c>
      <c r="I3271" s="109">
        <v>0</v>
      </c>
      <c r="J3271" s="109">
        <f t="shared" si="51"/>
        <v>30040.83</v>
      </c>
    </row>
    <row r="3272" spans="1:10" s="102" customFormat="1" ht="18" customHeight="1" x14ac:dyDescent="0.2">
      <c r="A3272" s="106" t="s">
        <v>43</v>
      </c>
      <c r="B3272" s="106" t="s">
        <v>13</v>
      </c>
      <c r="C3272" s="107">
        <v>17398</v>
      </c>
      <c r="D3272" s="107">
        <v>41839</v>
      </c>
      <c r="E3272" s="107">
        <v>41844</v>
      </c>
      <c r="F3272" s="108">
        <v>41863</v>
      </c>
      <c r="G3272" s="109">
        <v>16500</v>
      </c>
      <c r="H3272" s="109">
        <v>11.01</v>
      </c>
      <c r="I3272" s="109">
        <v>0</v>
      </c>
      <c r="J3272" s="109">
        <f t="shared" si="51"/>
        <v>16511.009999999998</v>
      </c>
    </row>
    <row r="3273" spans="1:10" s="102" customFormat="1" ht="18" customHeight="1" x14ac:dyDescent="0.2">
      <c r="A3273" s="106" t="s">
        <v>31</v>
      </c>
      <c r="B3273" s="106" t="s">
        <v>17</v>
      </c>
      <c r="C3273" s="107">
        <v>22374</v>
      </c>
      <c r="D3273" s="107">
        <v>42626</v>
      </c>
      <c r="E3273" s="107">
        <v>42628</v>
      </c>
      <c r="F3273" s="108">
        <v>42754</v>
      </c>
      <c r="G3273" s="109">
        <v>48000</v>
      </c>
      <c r="H3273" s="109">
        <v>114.67</v>
      </c>
      <c r="I3273" s="109">
        <v>0</v>
      </c>
      <c r="J3273" s="109">
        <f t="shared" si="51"/>
        <v>48114.67</v>
      </c>
    </row>
    <row r="3274" spans="1:10" s="102" customFormat="1" ht="18" customHeight="1" x14ac:dyDescent="0.2">
      <c r="A3274" s="106" t="s">
        <v>43</v>
      </c>
      <c r="B3274" s="106" t="s">
        <v>17</v>
      </c>
      <c r="C3274" s="107">
        <v>14376</v>
      </c>
      <c r="D3274" s="107">
        <v>42210</v>
      </c>
      <c r="E3274" s="107">
        <v>42227</v>
      </c>
      <c r="F3274" s="108">
        <v>42277</v>
      </c>
      <c r="G3274" s="109">
        <v>9750</v>
      </c>
      <c r="H3274" s="109">
        <v>18.149999999999999</v>
      </c>
      <c r="I3274" s="109">
        <v>0</v>
      </c>
      <c r="J3274" s="109">
        <f t="shared" si="51"/>
        <v>9768.15</v>
      </c>
    </row>
    <row r="3275" spans="1:10" s="102" customFormat="1" ht="18" customHeight="1" x14ac:dyDescent="0.2">
      <c r="A3275" s="106" t="s">
        <v>43</v>
      </c>
      <c r="B3275" s="106" t="s">
        <v>17</v>
      </c>
      <c r="C3275" s="107">
        <v>11910</v>
      </c>
      <c r="D3275" s="107">
        <v>41890</v>
      </c>
      <c r="E3275" s="107">
        <v>41920</v>
      </c>
      <c r="F3275" s="108">
        <v>41950</v>
      </c>
      <c r="G3275" s="109">
        <v>8250</v>
      </c>
      <c r="H3275" s="109">
        <v>13.75</v>
      </c>
      <c r="I3275" s="109">
        <v>0</v>
      </c>
      <c r="J3275" s="109">
        <f t="shared" si="51"/>
        <v>8263.75</v>
      </c>
    </row>
    <row r="3276" spans="1:10" s="102" customFormat="1" ht="18" customHeight="1" x14ac:dyDescent="0.2">
      <c r="A3276" s="106" t="s">
        <v>43</v>
      </c>
      <c r="B3276" s="106" t="s">
        <v>13</v>
      </c>
      <c r="C3276" s="107">
        <v>9817</v>
      </c>
      <c r="D3276" s="107">
        <v>41822</v>
      </c>
      <c r="E3276" s="107">
        <v>41830</v>
      </c>
      <c r="F3276" s="108">
        <v>41862</v>
      </c>
      <c r="G3276" s="109">
        <v>7500</v>
      </c>
      <c r="H3276" s="109">
        <v>8.34</v>
      </c>
      <c r="I3276" s="109">
        <v>0</v>
      </c>
      <c r="J3276" s="109">
        <f t="shared" si="51"/>
        <v>7508.34</v>
      </c>
    </row>
    <row r="3277" spans="1:10" s="102" customFormat="1" ht="18" customHeight="1" x14ac:dyDescent="0.2">
      <c r="A3277" s="106" t="s">
        <v>43</v>
      </c>
      <c r="B3277" s="106" t="s">
        <v>13</v>
      </c>
      <c r="C3277" s="107">
        <v>9684</v>
      </c>
      <c r="D3277" s="107">
        <v>42120</v>
      </c>
      <c r="E3277" s="107">
        <v>42139</v>
      </c>
      <c r="F3277" s="108">
        <v>42157</v>
      </c>
      <c r="G3277" s="109">
        <v>5750</v>
      </c>
      <c r="H3277" s="109">
        <v>5.9</v>
      </c>
      <c r="I3277" s="109">
        <v>0</v>
      </c>
      <c r="J3277" s="109">
        <f t="shared" si="51"/>
        <v>5755.9</v>
      </c>
    </row>
    <row r="3278" spans="1:10" s="102" customFormat="1" ht="18" customHeight="1" x14ac:dyDescent="0.2">
      <c r="A3278" s="106" t="s">
        <v>43</v>
      </c>
      <c r="B3278" s="106" t="s">
        <v>13</v>
      </c>
      <c r="C3278" s="107">
        <v>13005</v>
      </c>
      <c r="D3278" s="107">
        <v>42461</v>
      </c>
      <c r="E3278" s="107">
        <v>42472</v>
      </c>
      <c r="F3278" s="108">
        <v>42480</v>
      </c>
      <c r="G3278" s="109">
        <v>9250</v>
      </c>
      <c r="H3278" s="109">
        <v>4.82</v>
      </c>
      <c r="I3278" s="109">
        <v>0</v>
      </c>
      <c r="J3278" s="109">
        <f t="shared" si="51"/>
        <v>9254.82</v>
      </c>
    </row>
    <row r="3279" spans="1:10" s="102" customFormat="1" ht="18" customHeight="1" x14ac:dyDescent="0.2">
      <c r="A3279" s="106" t="s">
        <v>43</v>
      </c>
      <c r="B3279" s="106" t="s">
        <v>17</v>
      </c>
      <c r="C3279" s="107">
        <v>10194</v>
      </c>
      <c r="D3279" s="107">
        <v>43057</v>
      </c>
      <c r="E3279" s="107">
        <v>43059</v>
      </c>
      <c r="F3279" s="108">
        <v>43138</v>
      </c>
      <c r="G3279" s="109">
        <v>9500</v>
      </c>
      <c r="H3279" s="109">
        <v>21.08</v>
      </c>
      <c r="I3279" s="109">
        <v>0</v>
      </c>
      <c r="J3279" s="109">
        <f t="shared" si="51"/>
        <v>9521.08</v>
      </c>
    </row>
    <row r="3280" spans="1:10" s="102" customFormat="1" ht="18" customHeight="1" x14ac:dyDescent="0.2">
      <c r="A3280" s="106" t="s">
        <v>31</v>
      </c>
      <c r="B3280" s="106" t="s">
        <v>13</v>
      </c>
      <c r="C3280" s="107">
        <v>20985</v>
      </c>
      <c r="D3280" s="107">
        <v>42283</v>
      </c>
      <c r="E3280" s="107">
        <v>42298</v>
      </c>
      <c r="F3280" s="108">
        <v>42320</v>
      </c>
      <c r="G3280" s="109">
        <v>53000</v>
      </c>
      <c r="H3280" s="109">
        <v>54.47</v>
      </c>
      <c r="I3280" s="109">
        <v>0</v>
      </c>
      <c r="J3280" s="109">
        <f t="shared" si="51"/>
        <v>53054.47</v>
      </c>
    </row>
    <row r="3281" spans="1:10" s="102" customFormat="1" ht="18" customHeight="1" x14ac:dyDescent="0.2">
      <c r="A3281" s="106" t="s">
        <v>33</v>
      </c>
      <c r="B3281" s="106" t="s">
        <v>13</v>
      </c>
      <c r="C3281" s="107">
        <v>20985</v>
      </c>
      <c r="D3281" s="107">
        <v>42283</v>
      </c>
      <c r="E3281" s="107">
        <v>42298</v>
      </c>
      <c r="F3281" s="108">
        <v>42320</v>
      </c>
      <c r="G3281" s="109">
        <v>53000</v>
      </c>
      <c r="H3281" s="109">
        <v>54.47</v>
      </c>
      <c r="I3281" s="109">
        <v>0</v>
      </c>
      <c r="J3281" s="109">
        <f t="shared" si="51"/>
        <v>53054.47</v>
      </c>
    </row>
    <row r="3282" spans="1:10" s="102" customFormat="1" ht="18" customHeight="1" x14ac:dyDescent="0.2">
      <c r="A3282" s="106" t="s">
        <v>37</v>
      </c>
      <c r="B3282" s="106" t="s">
        <v>13</v>
      </c>
      <c r="C3282" s="107">
        <v>16874</v>
      </c>
      <c r="D3282" s="107">
        <v>43282</v>
      </c>
      <c r="E3282" s="107">
        <v>43301</v>
      </c>
      <c r="F3282" s="108">
        <v>43377</v>
      </c>
      <c r="G3282" s="109">
        <v>20000</v>
      </c>
      <c r="H3282" s="109">
        <f>7.95+7.95</f>
        <v>15.9</v>
      </c>
      <c r="I3282" s="109">
        <v>0</v>
      </c>
      <c r="J3282" s="109">
        <f t="shared" si="51"/>
        <v>20015.900000000001</v>
      </c>
    </row>
    <row r="3283" spans="1:10" s="102" customFormat="1" ht="18" customHeight="1" x14ac:dyDescent="0.2">
      <c r="A3283" s="106" t="s">
        <v>31</v>
      </c>
      <c r="B3283" s="106" t="s">
        <v>13</v>
      </c>
      <c r="C3283" s="107">
        <v>23110</v>
      </c>
      <c r="D3283" s="107">
        <v>43013</v>
      </c>
      <c r="E3283" s="107">
        <v>43059</v>
      </c>
      <c r="F3283" s="108">
        <v>43091</v>
      </c>
      <c r="G3283" s="109">
        <v>49000</v>
      </c>
      <c r="H3283" s="109">
        <v>104.71</v>
      </c>
      <c r="I3283" s="109">
        <v>0</v>
      </c>
      <c r="J3283" s="109">
        <f t="shared" si="51"/>
        <v>49104.71</v>
      </c>
    </row>
    <row r="3284" spans="1:10" s="102" customFormat="1" ht="18" customHeight="1" x14ac:dyDescent="0.2">
      <c r="A3284" s="106" t="s">
        <v>43</v>
      </c>
      <c r="B3284" s="106" t="s">
        <v>17</v>
      </c>
      <c r="C3284" s="107">
        <v>13160</v>
      </c>
      <c r="D3284" s="107">
        <v>42103</v>
      </c>
      <c r="E3284" s="107">
        <v>42139</v>
      </c>
      <c r="F3284" s="108">
        <v>42151</v>
      </c>
      <c r="G3284" s="109">
        <v>10000</v>
      </c>
      <c r="H3284" s="109">
        <v>13.33</v>
      </c>
      <c r="I3284" s="109">
        <v>0</v>
      </c>
      <c r="J3284" s="109">
        <f t="shared" si="51"/>
        <v>10013.33</v>
      </c>
    </row>
    <row r="3285" spans="1:10" s="102" customFormat="1" ht="18" customHeight="1" x14ac:dyDescent="0.2">
      <c r="A3285" s="106" t="s">
        <v>43</v>
      </c>
      <c r="B3285" s="106" t="s">
        <v>13</v>
      </c>
      <c r="C3285" s="107">
        <v>14403</v>
      </c>
      <c r="D3285" s="107">
        <v>42671</v>
      </c>
      <c r="E3285" s="107">
        <v>42675</v>
      </c>
      <c r="F3285" s="108">
        <v>42683</v>
      </c>
      <c r="G3285" s="109">
        <v>11750</v>
      </c>
      <c r="H3285" s="109">
        <v>3.86</v>
      </c>
      <c r="I3285" s="109">
        <v>0</v>
      </c>
      <c r="J3285" s="109">
        <f t="shared" si="51"/>
        <v>11753.86</v>
      </c>
    </row>
    <row r="3286" spans="1:10" s="102" customFormat="1" ht="18" customHeight="1" x14ac:dyDescent="0.2">
      <c r="A3286" s="106" t="s">
        <v>43</v>
      </c>
      <c r="B3286" s="106" t="s">
        <v>17</v>
      </c>
      <c r="C3286" s="107">
        <v>15208</v>
      </c>
      <c r="D3286" s="107">
        <v>43416</v>
      </c>
      <c r="E3286" s="107">
        <v>43420</v>
      </c>
      <c r="F3286" s="108">
        <v>43431</v>
      </c>
      <c r="G3286" s="109">
        <v>4250</v>
      </c>
      <c r="H3286" s="109">
        <v>1.75</v>
      </c>
      <c r="I3286" s="109">
        <v>0</v>
      </c>
      <c r="J3286" s="109">
        <f t="shared" si="51"/>
        <v>4251.75</v>
      </c>
    </row>
    <row r="3287" spans="1:10" s="102" customFormat="1" ht="18" customHeight="1" x14ac:dyDescent="0.2">
      <c r="A3287" s="106" t="s">
        <v>43</v>
      </c>
      <c r="B3287" s="106" t="s">
        <v>13</v>
      </c>
      <c r="C3287" s="107">
        <v>10072</v>
      </c>
      <c r="D3287" s="107">
        <v>42760</v>
      </c>
      <c r="E3287" s="107">
        <v>42768</v>
      </c>
      <c r="F3287" s="108">
        <v>42783</v>
      </c>
      <c r="G3287" s="109">
        <v>13250</v>
      </c>
      <c r="H3287" s="109">
        <v>8.35</v>
      </c>
      <c r="I3287" s="109">
        <v>0</v>
      </c>
      <c r="J3287" s="109">
        <f t="shared" si="51"/>
        <v>13258.35</v>
      </c>
    </row>
    <row r="3288" spans="1:10" s="102" customFormat="1" ht="18" customHeight="1" x14ac:dyDescent="0.2">
      <c r="A3288" s="106" t="s">
        <v>43</v>
      </c>
      <c r="B3288" s="106" t="s">
        <v>17</v>
      </c>
      <c r="C3288" s="107">
        <v>9296</v>
      </c>
      <c r="D3288" s="107">
        <v>42502</v>
      </c>
      <c r="E3288" s="107">
        <v>42508</v>
      </c>
      <c r="F3288" s="108">
        <v>42521</v>
      </c>
      <c r="G3288" s="109">
        <v>6500</v>
      </c>
      <c r="H3288" s="109">
        <v>3.38</v>
      </c>
      <c r="I3288" s="109">
        <v>0</v>
      </c>
      <c r="J3288" s="109">
        <f t="shared" si="51"/>
        <v>6503.38</v>
      </c>
    </row>
    <row r="3289" spans="1:10" s="102" customFormat="1" ht="18" customHeight="1" x14ac:dyDescent="0.2">
      <c r="A3289" s="106" t="s">
        <v>43</v>
      </c>
      <c r="B3289" s="106" t="s">
        <v>17</v>
      </c>
      <c r="C3289" s="107">
        <v>12920</v>
      </c>
      <c r="D3289" s="107">
        <v>42172</v>
      </c>
      <c r="E3289" s="107">
        <v>42179</v>
      </c>
      <c r="F3289" s="108">
        <v>42221</v>
      </c>
      <c r="G3289" s="109">
        <v>6250</v>
      </c>
      <c r="H3289" s="109">
        <v>8.52</v>
      </c>
      <c r="I3289" s="109">
        <v>0</v>
      </c>
      <c r="J3289" s="109">
        <f t="shared" si="51"/>
        <v>6258.52</v>
      </c>
    </row>
    <row r="3290" spans="1:10" s="102" customFormat="1" ht="18" customHeight="1" x14ac:dyDescent="0.2">
      <c r="A3290" s="106" t="s">
        <v>43</v>
      </c>
      <c r="B3290" s="106" t="s">
        <v>17</v>
      </c>
      <c r="C3290" s="107">
        <v>14597</v>
      </c>
      <c r="D3290" s="107">
        <v>41675</v>
      </c>
      <c r="E3290" s="107">
        <v>41684</v>
      </c>
      <c r="F3290" s="108">
        <v>41704</v>
      </c>
      <c r="G3290" s="109">
        <v>5250</v>
      </c>
      <c r="H3290" s="109">
        <v>4.2300000000000004</v>
      </c>
      <c r="I3290" s="109">
        <v>0</v>
      </c>
      <c r="J3290" s="109">
        <f t="shared" si="51"/>
        <v>5254.23</v>
      </c>
    </row>
    <row r="3291" spans="1:10" s="102" customFormat="1" ht="18" customHeight="1" x14ac:dyDescent="0.2">
      <c r="A3291" s="106" t="s">
        <v>43</v>
      </c>
      <c r="B3291" s="106" t="s">
        <v>17</v>
      </c>
      <c r="C3291" s="107">
        <v>6153</v>
      </c>
      <c r="D3291" s="107">
        <v>42304</v>
      </c>
      <c r="E3291" s="107">
        <v>42348</v>
      </c>
      <c r="F3291" s="108">
        <v>42766</v>
      </c>
      <c r="G3291" s="109">
        <v>7250</v>
      </c>
      <c r="H3291" s="109">
        <v>28.27</v>
      </c>
      <c r="I3291" s="109">
        <v>0</v>
      </c>
      <c r="J3291" s="109">
        <f t="shared" si="51"/>
        <v>7278.27</v>
      </c>
    </row>
    <row r="3292" spans="1:10" s="102" customFormat="1" ht="18" customHeight="1" x14ac:dyDescent="0.2">
      <c r="A3292" s="106" t="s">
        <v>43</v>
      </c>
      <c r="B3292" s="106" t="s">
        <v>17</v>
      </c>
      <c r="C3292" s="107">
        <v>10765</v>
      </c>
      <c r="D3292" s="107">
        <v>42415</v>
      </c>
      <c r="E3292" s="107">
        <v>42423</v>
      </c>
      <c r="F3292" s="108">
        <v>42493</v>
      </c>
      <c r="G3292" s="109">
        <v>11000</v>
      </c>
      <c r="H3292" s="109">
        <v>23.84</v>
      </c>
      <c r="I3292" s="109">
        <v>0</v>
      </c>
      <c r="J3292" s="109">
        <f t="shared" si="51"/>
        <v>11023.84</v>
      </c>
    </row>
    <row r="3293" spans="1:10" s="102" customFormat="1" ht="18" customHeight="1" x14ac:dyDescent="0.2">
      <c r="A3293" s="106" t="s">
        <v>43</v>
      </c>
      <c r="B3293" s="106" t="s">
        <v>13</v>
      </c>
      <c r="C3293" s="107">
        <v>10078</v>
      </c>
      <c r="D3293" s="107">
        <v>42403</v>
      </c>
      <c r="E3293" s="107">
        <v>42416</v>
      </c>
      <c r="F3293" s="108">
        <v>42423</v>
      </c>
      <c r="G3293" s="109">
        <v>5750</v>
      </c>
      <c r="H3293" s="109">
        <v>3.19</v>
      </c>
      <c r="I3293" s="109">
        <v>0</v>
      </c>
      <c r="J3293" s="109">
        <f t="shared" si="51"/>
        <v>5753.19</v>
      </c>
    </row>
    <row r="3294" spans="1:10" s="102" customFormat="1" ht="18" customHeight="1" x14ac:dyDescent="0.2">
      <c r="A3294" s="106" t="s">
        <v>37</v>
      </c>
      <c r="B3294" s="106" t="s">
        <v>13</v>
      </c>
      <c r="C3294" s="107">
        <v>23336</v>
      </c>
      <c r="D3294" s="107">
        <v>42376</v>
      </c>
      <c r="E3294" s="107">
        <v>42395</v>
      </c>
      <c r="F3294" s="108">
        <v>42396</v>
      </c>
      <c r="G3294" s="109">
        <v>20000</v>
      </c>
      <c r="H3294" s="109">
        <f>5.56+5.56</f>
        <v>11.12</v>
      </c>
      <c r="I3294" s="109">
        <v>0</v>
      </c>
      <c r="J3294" s="109">
        <f t="shared" si="51"/>
        <v>20011.12</v>
      </c>
    </row>
    <row r="3295" spans="1:10" s="102" customFormat="1" ht="18" customHeight="1" x14ac:dyDescent="0.2">
      <c r="A3295" s="106" t="s">
        <v>31</v>
      </c>
      <c r="B3295" s="106" t="s">
        <v>13</v>
      </c>
      <c r="C3295" s="107">
        <v>17459</v>
      </c>
      <c r="D3295" s="107">
        <v>42078</v>
      </c>
      <c r="E3295" s="107">
        <v>42080</v>
      </c>
      <c r="F3295" s="108">
        <v>42095</v>
      </c>
      <c r="G3295" s="109">
        <v>56000</v>
      </c>
      <c r="H3295" s="109">
        <v>26.44</v>
      </c>
      <c r="I3295" s="109">
        <v>0</v>
      </c>
      <c r="J3295" s="109">
        <f t="shared" si="51"/>
        <v>56026.44</v>
      </c>
    </row>
    <row r="3296" spans="1:10" s="102" customFormat="1" ht="18" customHeight="1" x14ac:dyDescent="0.2">
      <c r="A3296" s="106" t="s">
        <v>33</v>
      </c>
      <c r="B3296" s="106" t="s">
        <v>13</v>
      </c>
      <c r="C3296" s="107">
        <v>17459</v>
      </c>
      <c r="D3296" s="107">
        <v>42078</v>
      </c>
      <c r="E3296" s="107">
        <v>42080</v>
      </c>
      <c r="F3296" s="108">
        <v>42095</v>
      </c>
      <c r="G3296" s="109">
        <v>56000</v>
      </c>
      <c r="H3296" s="109">
        <v>26.44</v>
      </c>
      <c r="I3296" s="109">
        <v>0</v>
      </c>
      <c r="J3296" s="109">
        <f t="shared" si="51"/>
        <v>56026.44</v>
      </c>
    </row>
    <row r="3297" spans="1:10" s="102" customFormat="1" ht="18" customHeight="1" x14ac:dyDescent="0.2">
      <c r="A3297" s="106" t="s">
        <v>43</v>
      </c>
      <c r="B3297" s="106" t="s">
        <v>17</v>
      </c>
      <c r="C3297" s="107">
        <v>15599</v>
      </c>
      <c r="D3297" s="107">
        <v>42439</v>
      </c>
      <c r="E3297" s="107">
        <v>42472</v>
      </c>
      <c r="F3297" s="108">
        <v>42605</v>
      </c>
      <c r="G3297" s="109">
        <v>14000</v>
      </c>
      <c r="H3297" s="109">
        <v>63.66</v>
      </c>
      <c r="I3297" s="109">
        <v>0</v>
      </c>
      <c r="J3297" s="109">
        <f t="shared" si="51"/>
        <v>14063.66</v>
      </c>
    </row>
    <row r="3298" spans="1:10" s="102" customFormat="1" ht="18" customHeight="1" x14ac:dyDescent="0.2">
      <c r="A3298" s="106" t="s">
        <v>43</v>
      </c>
      <c r="B3298" s="106" t="s">
        <v>13</v>
      </c>
      <c r="C3298" s="107">
        <v>15797</v>
      </c>
      <c r="D3298" s="107">
        <v>42858</v>
      </c>
      <c r="E3298" s="107">
        <v>42866</v>
      </c>
      <c r="F3298" s="108">
        <v>42879</v>
      </c>
      <c r="G3298" s="109">
        <v>10750</v>
      </c>
      <c r="H3298" s="109">
        <v>6.18</v>
      </c>
      <c r="I3298" s="109">
        <v>0</v>
      </c>
      <c r="J3298" s="109">
        <f t="shared" si="51"/>
        <v>10756.18</v>
      </c>
    </row>
    <row r="3299" spans="1:10" s="102" customFormat="1" ht="18" customHeight="1" x14ac:dyDescent="0.2">
      <c r="A3299" s="106" t="s">
        <v>43</v>
      </c>
      <c r="B3299" s="106" t="s">
        <v>13</v>
      </c>
      <c r="C3299" s="107">
        <v>10879</v>
      </c>
      <c r="D3299" s="107">
        <v>42499</v>
      </c>
      <c r="E3299" s="107">
        <v>42524</v>
      </c>
      <c r="F3299" s="108">
        <v>42543</v>
      </c>
      <c r="G3299" s="109">
        <v>7250</v>
      </c>
      <c r="H3299" s="109">
        <v>8.7200000000000006</v>
      </c>
      <c r="I3299" s="109">
        <v>0</v>
      </c>
      <c r="J3299" s="109">
        <f t="shared" si="51"/>
        <v>7258.72</v>
      </c>
    </row>
    <row r="3300" spans="1:10" s="102" customFormat="1" ht="18" customHeight="1" x14ac:dyDescent="0.2">
      <c r="A3300" s="106" t="s">
        <v>43</v>
      </c>
      <c r="B3300" s="106" t="s">
        <v>17</v>
      </c>
      <c r="C3300" s="107">
        <v>10746</v>
      </c>
      <c r="D3300" s="107">
        <v>43116</v>
      </c>
      <c r="E3300" s="107">
        <v>43119</v>
      </c>
      <c r="F3300" s="108">
        <v>43133</v>
      </c>
      <c r="G3300" s="109">
        <v>9000</v>
      </c>
      <c r="H3300" s="109">
        <v>4.1900000000000004</v>
      </c>
      <c r="I3300" s="109">
        <v>0</v>
      </c>
      <c r="J3300" s="109">
        <f t="shared" si="51"/>
        <v>9004.19</v>
      </c>
    </row>
    <row r="3301" spans="1:10" s="102" customFormat="1" ht="18" customHeight="1" x14ac:dyDescent="0.2">
      <c r="A3301" s="106" t="s">
        <v>43</v>
      </c>
      <c r="B3301" s="106" t="s">
        <v>13</v>
      </c>
      <c r="C3301" s="107">
        <v>9234</v>
      </c>
      <c r="D3301" s="107">
        <v>41872</v>
      </c>
      <c r="E3301" s="107">
        <v>41880</v>
      </c>
      <c r="F3301" s="108">
        <v>42123</v>
      </c>
      <c r="G3301" s="109">
        <v>7250</v>
      </c>
      <c r="H3301" s="109">
        <v>50.55</v>
      </c>
      <c r="I3301" s="109">
        <v>0</v>
      </c>
      <c r="J3301" s="109">
        <f t="shared" si="51"/>
        <v>7300.55</v>
      </c>
    </row>
    <row r="3302" spans="1:10" s="102" customFormat="1" ht="18" customHeight="1" x14ac:dyDescent="0.2">
      <c r="A3302" s="106" t="s">
        <v>43</v>
      </c>
      <c r="B3302" s="106" t="s">
        <v>13</v>
      </c>
      <c r="C3302" s="107">
        <v>10360</v>
      </c>
      <c r="D3302" s="107">
        <v>42073</v>
      </c>
      <c r="E3302" s="107">
        <v>42080</v>
      </c>
      <c r="F3302" s="108">
        <v>42095</v>
      </c>
      <c r="G3302" s="109">
        <v>12000</v>
      </c>
      <c r="H3302" s="109">
        <v>7.33</v>
      </c>
      <c r="I3302" s="109">
        <v>0</v>
      </c>
      <c r="J3302" s="109">
        <f t="shared" si="51"/>
        <v>12007.33</v>
      </c>
    </row>
    <row r="3303" spans="1:10" s="102" customFormat="1" ht="18" customHeight="1" x14ac:dyDescent="0.2">
      <c r="A3303" s="106" t="s">
        <v>43</v>
      </c>
      <c r="B3303" s="106" t="s">
        <v>17</v>
      </c>
      <c r="C3303" s="107">
        <v>9765</v>
      </c>
      <c r="D3303" s="107">
        <v>42441</v>
      </c>
      <c r="E3303" s="107">
        <v>42444</v>
      </c>
      <c r="F3303" s="108">
        <v>42464</v>
      </c>
      <c r="G3303" s="109">
        <v>8500</v>
      </c>
      <c r="H3303" s="109">
        <v>5.36</v>
      </c>
      <c r="I3303" s="109">
        <v>0</v>
      </c>
      <c r="J3303" s="109">
        <f t="shared" si="51"/>
        <v>8505.36</v>
      </c>
    </row>
    <row r="3304" spans="1:10" s="102" customFormat="1" ht="18" customHeight="1" x14ac:dyDescent="0.2">
      <c r="A3304" s="106" t="s">
        <v>31</v>
      </c>
      <c r="B3304" s="106" t="s">
        <v>13</v>
      </c>
      <c r="C3304" s="107">
        <v>23423</v>
      </c>
      <c r="D3304" s="107">
        <v>43132</v>
      </c>
      <c r="E3304" s="107">
        <v>43147</v>
      </c>
      <c r="F3304" s="108">
        <v>43164</v>
      </c>
      <c r="G3304" s="109">
        <v>55000</v>
      </c>
      <c r="H3304" s="109">
        <v>48.22</v>
      </c>
      <c r="I3304" s="109">
        <v>0</v>
      </c>
      <c r="J3304" s="109">
        <f t="shared" si="51"/>
        <v>55048.22</v>
      </c>
    </row>
    <row r="3305" spans="1:10" s="102" customFormat="1" ht="18" customHeight="1" x14ac:dyDescent="0.2">
      <c r="A3305" s="106" t="s">
        <v>43</v>
      </c>
      <c r="B3305" s="106" t="s">
        <v>13</v>
      </c>
      <c r="C3305" s="107">
        <v>9190</v>
      </c>
      <c r="D3305" s="107">
        <v>41804</v>
      </c>
      <c r="E3305" s="107">
        <v>41807</v>
      </c>
      <c r="F3305" s="108">
        <v>41815</v>
      </c>
      <c r="G3305" s="109">
        <v>7000</v>
      </c>
      <c r="H3305" s="109">
        <v>2.14</v>
      </c>
      <c r="I3305" s="109">
        <v>0</v>
      </c>
      <c r="J3305" s="109">
        <f t="shared" si="51"/>
        <v>7002.14</v>
      </c>
    </row>
    <row r="3306" spans="1:10" s="102" customFormat="1" ht="18" customHeight="1" x14ac:dyDescent="0.2">
      <c r="A3306" s="106" t="s">
        <v>43</v>
      </c>
      <c r="B3306" s="106" t="s">
        <v>17</v>
      </c>
      <c r="C3306" s="107">
        <v>16075</v>
      </c>
      <c r="D3306" s="107">
        <v>42548</v>
      </c>
      <c r="E3306" s="107">
        <v>42550</v>
      </c>
      <c r="F3306" s="108">
        <v>42559</v>
      </c>
      <c r="G3306" s="109">
        <v>15000</v>
      </c>
      <c r="H3306" s="109">
        <v>4.5199999999999996</v>
      </c>
      <c r="I3306" s="109">
        <v>0</v>
      </c>
      <c r="J3306" s="109">
        <f t="shared" si="51"/>
        <v>15004.52</v>
      </c>
    </row>
    <row r="3307" spans="1:10" s="102" customFormat="1" ht="18" customHeight="1" x14ac:dyDescent="0.2">
      <c r="A3307" s="106" t="s">
        <v>43</v>
      </c>
      <c r="B3307" s="106" t="s">
        <v>13</v>
      </c>
      <c r="C3307" s="107">
        <v>10952</v>
      </c>
      <c r="D3307" s="107">
        <v>43375</v>
      </c>
      <c r="E3307" s="107">
        <v>43381</v>
      </c>
      <c r="F3307" s="108">
        <v>43390</v>
      </c>
      <c r="G3307" s="109">
        <v>10750</v>
      </c>
      <c r="H3307" s="109">
        <v>4.42</v>
      </c>
      <c r="I3307" s="109">
        <v>0</v>
      </c>
      <c r="J3307" s="109">
        <f t="shared" si="51"/>
        <v>10754.42</v>
      </c>
    </row>
    <row r="3308" spans="1:10" s="102" customFormat="1" ht="18" customHeight="1" x14ac:dyDescent="0.2">
      <c r="A3308" s="106" t="s">
        <v>37</v>
      </c>
      <c r="B3308" s="106" t="s">
        <v>13</v>
      </c>
      <c r="C3308" s="107">
        <v>20209</v>
      </c>
      <c r="D3308" s="107">
        <v>41830</v>
      </c>
      <c r="E3308" s="107">
        <v>41865</v>
      </c>
      <c r="F3308" s="108">
        <v>41872</v>
      </c>
      <c r="G3308" s="109">
        <v>20000</v>
      </c>
      <c r="H3308" s="109">
        <f>11.67+11.67</f>
        <v>23.34</v>
      </c>
      <c r="I3308" s="109">
        <v>0</v>
      </c>
      <c r="J3308" s="109">
        <f t="shared" si="51"/>
        <v>20023.34</v>
      </c>
    </row>
    <row r="3309" spans="1:10" s="102" customFormat="1" ht="18" customHeight="1" x14ac:dyDescent="0.2">
      <c r="A3309" s="106" t="s">
        <v>43</v>
      </c>
      <c r="B3309" s="106" t="s">
        <v>13</v>
      </c>
      <c r="C3309" s="107">
        <v>11864</v>
      </c>
      <c r="D3309" s="107">
        <v>42201</v>
      </c>
      <c r="E3309" s="107">
        <v>42215</v>
      </c>
      <c r="F3309" s="108">
        <v>42227</v>
      </c>
      <c r="G3309" s="109">
        <v>6750</v>
      </c>
      <c r="H3309" s="109">
        <v>4.88</v>
      </c>
      <c r="I3309" s="109">
        <v>0</v>
      </c>
      <c r="J3309" s="109">
        <f t="shared" si="51"/>
        <v>6754.88</v>
      </c>
    </row>
    <row r="3310" spans="1:10" s="102" customFormat="1" ht="18" customHeight="1" x14ac:dyDescent="0.2">
      <c r="A3310" s="106" t="s">
        <v>43</v>
      </c>
      <c r="B3310" s="106" t="s">
        <v>13</v>
      </c>
      <c r="C3310" s="107">
        <v>13356</v>
      </c>
      <c r="D3310" s="107">
        <v>42145</v>
      </c>
      <c r="E3310" s="107">
        <v>42151</v>
      </c>
      <c r="F3310" s="108">
        <v>42171</v>
      </c>
      <c r="G3310" s="109">
        <v>6500</v>
      </c>
      <c r="H3310" s="109">
        <v>4.6900000000000004</v>
      </c>
      <c r="I3310" s="109">
        <v>0</v>
      </c>
      <c r="J3310" s="109">
        <f t="shared" si="51"/>
        <v>6504.69</v>
      </c>
    </row>
    <row r="3311" spans="1:10" s="102" customFormat="1" ht="18" customHeight="1" x14ac:dyDescent="0.2">
      <c r="A3311" s="106" t="s">
        <v>43</v>
      </c>
      <c r="B3311" s="106" t="s">
        <v>17</v>
      </c>
      <c r="C3311" s="107">
        <v>7050</v>
      </c>
      <c r="D3311" s="107">
        <v>42664</v>
      </c>
      <c r="E3311" s="107">
        <v>42670</v>
      </c>
      <c r="F3311" s="108">
        <v>42738</v>
      </c>
      <c r="G3311" s="109">
        <v>6000</v>
      </c>
      <c r="H3311" s="109">
        <v>11.6</v>
      </c>
      <c r="I3311" s="109">
        <v>0</v>
      </c>
      <c r="J3311" s="109">
        <f t="shared" si="51"/>
        <v>6011.6</v>
      </c>
    </row>
    <row r="3312" spans="1:10" s="102" customFormat="1" ht="18" customHeight="1" x14ac:dyDescent="0.2">
      <c r="A3312" s="106" t="s">
        <v>43</v>
      </c>
      <c r="B3312" s="106" t="s">
        <v>13</v>
      </c>
      <c r="C3312" s="107">
        <v>10036</v>
      </c>
      <c r="D3312" s="107">
        <v>42488</v>
      </c>
      <c r="E3312" s="107">
        <v>42494</v>
      </c>
      <c r="F3312" s="108">
        <v>42508</v>
      </c>
      <c r="G3312" s="109">
        <v>6000</v>
      </c>
      <c r="H3312" s="109">
        <v>3.29</v>
      </c>
      <c r="I3312" s="109">
        <v>0</v>
      </c>
      <c r="J3312" s="109">
        <f t="shared" si="51"/>
        <v>6003.29</v>
      </c>
    </row>
    <row r="3313" spans="1:10" s="102" customFormat="1" ht="18" customHeight="1" x14ac:dyDescent="0.2">
      <c r="A3313" s="106" t="s">
        <v>43</v>
      </c>
      <c r="B3313" s="106" t="s">
        <v>13</v>
      </c>
      <c r="C3313" s="107">
        <v>18148</v>
      </c>
      <c r="D3313" s="107">
        <v>42999</v>
      </c>
      <c r="E3313" s="107">
        <v>43003</v>
      </c>
      <c r="F3313" s="108">
        <v>43013</v>
      </c>
      <c r="G3313" s="109">
        <v>11750</v>
      </c>
      <c r="H3313" s="109">
        <v>4.51</v>
      </c>
      <c r="I3313" s="109">
        <v>0</v>
      </c>
      <c r="J3313" s="109">
        <f t="shared" si="51"/>
        <v>11754.51</v>
      </c>
    </row>
    <row r="3314" spans="1:10" s="102" customFormat="1" ht="18" customHeight="1" x14ac:dyDescent="0.2">
      <c r="A3314" s="106" t="s">
        <v>37</v>
      </c>
      <c r="B3314" s="106" t="s">
        <v>13</v>
      </c>
      <c r="C3314" s="107">
        <v>18148</v>
      </c>
      <c r="D3314" s="107">
        <v>42999</v>
      </c>
      <c r="E3314" s="107">
        <v>43011</v>
      </c>
      <c r="F3314" s="108">
        <v>43012</v>
      </c>
      <c r="G3314" s="109">
        <v>20000</v>
      </c>
      <c r="H3314" s="109">
        <f>3.56+3.56</f>
        <v>7.12</v>
      </c>
      <c r="I3314" s="109">
        <v>0</v>
      </c>
      <c r="J3314" s="109">
        <f t="shared" si="51"/>
        <v>20007.12</v>
      </c>
    </row>
    <row r="3315" spans="1:10" s="102" customFormat="1" ht="18" customHeight="1" x14ac:dyDescent="0.2">
      <c r="A3315" s="106" t="s">
        <v>43</v>
      </c>
      <c r="B3315" s="106" t="s">
        <v>17</v>
      </c>
      <c r="C3315" s="107">
        <v>8430</v>
      </c>
      <c r="D3315" s="107">
        <v>43001</v>
      </c>
      <c r="E3315" s="107">
        <v>43006</v>
      </c>
      <c r="F3315" s="108">
        <v>43028</v>
      </c>
      <c r="G3315" s="109">
        <v>8000</v>
      </c>
      <c r="H3315" s="109">
        <v>4.93</v>
      </c>
      <c r="I3315" s="109">
        <v>0</v>
      </c>
      <c r="J3315" s="109">
        <f t="shared" si="51"/>
        <v>8004.93</v>
      </c>
    </row>
    <row r="3316" spans="1:10" s="102" customFormat="1" ht="18" customHeight="1" x14ac:dyDescent="0.2">
      <c r="A3316" s="106" t="s">
        <v>43</v>
      </c>
      <c r="B3316" s="106" t="s">
        <v>17</v>
      </c>
      <c r="C3316" s="107">
        <v>8920</v>
      </c>
      <c r="D3316" s="107">
        <v>41830</v>
      </c>
      <c r="E3316" s="107">
        <v>41844</v>
      </c>
      <c r="F3316" s="108">
        <v>41905</v>
      </c>
      <c r="G3316" s="109">
        <v>2500</v>
      </c>
      <c r="H3316" s="109">
        <v>3.8499999999999996</v>
      </c>
      <c r="I3316" s="109">
        <v>0</v>
      </c>
      <c r="J3316" s="109">
        <f t="shared" si="51"/>
        <v>2503.85</v>
      </c>
    </row>
    <row r="3317" spans="1:10" s="102" customFormat="1" ht="18" customHeight="1" x14ac:dyDescent="0.2">
      <c r="A3317" s="106" t="s">
        <v>43</v>
      </c>
      <c r="B3317" s="106" t="s">
        <v>13</v>
      </c>
      <c r="C3317" s="107">
        <v>12608</v>
      </c>
      <c r="D3317" s="107">
        <v>42640</v>
      </c>
      <c r="E3317" s="107">
        <v>42641</v>
      </c>
      <c r="F3317" s="108">
        <v>42650</v>
      </c>
      <c r="G3317" s="109">
        <v>4500</v>
      </c>
      <c r="H3317" s="109">
        <v>1.23</v>
      </c>
      <c r="I3317" s="109">
        <v>0</v>
      </c>
      <c r="J3317" s="109">
        <f t="shared" si="51"/>
        <v>4501.2299999999996</v>
      </c>
    </row>
    <row r="3318" spans="1:10" s="102" customFormat="1" ht="18" customHeight="1" x14ac:dyDescent="0.2">
      <c r="A3318" s="106" t="s">
        <v>43</v>
      </c>
      <c r="B3318" s="106" t="s">
        <v>17</v>
      </c>
      <c r="C3318" s="107">
        <v>12264</v>
      </c>
      <c r="D3318" s="107">
        <v>43406</v>
      </c>
      <c r="E3318" s="107">
        <v>43416</v>
      </c>
      <c r="F3318" s="108">
        <v>43431</v>
      </c>
      <c r="G3318" s="109">
        <v>5250</v>
      </c>
      <c r="H3318" s="109">
        <v>3.6</v>
      </c>
      <c r="I3318" s="109">
        <v>0</v>
      </c>
      <c r="J3318" s="109">
        <f t="shared" si="51"/>
        <v>5253.6</v>
      </c>
    </row>
    <row r="3319" spans="1:10" s="102" customFormat="1" ht="18" customHeight="1" x14ac:dyDescent="0.2">
      <c r="A3319" s="106" t="s">
        <v>43</v>
      </c>
      <c r="B3319" s="106" t="s">
        <v>17</v>
      </c>
      <c r="C3319" s="107">
        <v>11532</v>
      </c>
      <c r="D3319" s="107">
        <v>41957</v>
      </c>
      <c r="E3319" s="107">
        <v>41962</v>
      </c>
      <c r="F3319" s="108">
        <v>42024</v>
      </c>
      <c r="G3319" s="109">
        <v>4250</v>
      </c>
      <c r="H3319" s="109">
        <v>7.92</v>
      </c>
      <c r="I3319" s="109">
        <v>0</v>
      </c>
      <c r="J3319" s="109">
        <f t="shared" si="51"/>
        <v>4257.92</v>
      </c>
    </row>
    <row r="3320" spans="1:10" s="102" customFormat="1" ht="18" customHeight="1" x14ac:dyDescent="0.2">
      <c r="A3320" s="106" t="s">
        <v>43</v>
      </c>
      <c r="B3320" s="106" t="s">
        <v>13</v>
      </c>
      <c r="C3320" s="107">
        <v>22521</v>
      </c>
      <c r="D3320" s="107">
        <v>42732</v>
      </c>
      <c r="E3320" s="107">
        <v>42740</v>
      </c>
      <c r="F3320" s="108">
        <v>42747</v>
      </c>
      <c r="G3320" s="109">
        <v>88000</v>
      </c>
      <c r="H3320" s="109">
        <v>36.159999999999997</v>
      </c>
      <c r="I3320" s="109">
        <v>0</v>
      </c>
      <c r="J3320" s="109">
        <f t="shared" si="51"/>
        <v>88036.160000000003</v>
      </c>
    </row>
    <row r="3321" spans="1:10" s="102" customFormat="1" ht="18" customHeight="1" x14ac:dyDescent="0.2">
      <c r="A3321" s="106" t="s">
        <v>35</v>
      </c>
      <c r="B3321" s="106" t="s">
        <v>13</v>
      </c>
      <c r="C3321" s="107">
        <v>22521</v>
      </c>
      <c r="D3321" s="107">
        <v>42732</v>
      </c>
      <c r="E3321" s="107">
        <v>42740</v>
      </c>
      <c r="F3321" s="108">
        <v>42747</v>
      </c>
      <c r="G3321" s="109">
        <v>88000</v>
      </c>
      <c r="H3321" s="109">
        <v>36.159999999999997</v>
      </c>
      <c r="I3321" s="109">
        <v>0</v>
      </c>
      <c r="J3321" s="109">
        <f t="shared" si="51"/>
        <v>88036.160000000003</v>
      </c>
    </row>
    <row r="3322" spans="1:10" s="102" customFormat="1" ht="18" customHeight="1" x14ac:dyDescent="0.2">
      <c r="A3322" s="106" t="s">
        <v>39</v>
      </c>
      <c r="B3322" s="106" t="s">
        <v>13</v>
      </c>
      <c r="C3322" s="107">
        <v>22521</v>
      </c>
      <c r="D3322" s="107">
        <v>42732</v>
      </c>
      <c r="E3322" s="107">
        <v>42740</v>
      </c>
      <c r="F3322" s="108">
        <v>42747</v>
      </c>
      <c r="G3322" s="109">
        <v>264000</v>
      </c>
      <c r="H3322" s="109">
        <v>108.49</v>
      </c>
      <c r="I3322" s="109">
        <v>0</v>
      </c>
      <c r="J3322" s="109">
        <f t="shared" si="51"/>
        <v>264108.49</v>
      </c>
    </row>
    <row r="3323" spans="1:10" s="102" customFormat="1" ht="18" customHeight="1" x14ac:dyDescent="0.2">
      <c r="A3323" s="106" t="s">
        <v>43</v>
      </c>
      <c r="B3323" s="106" t="s">
        <v>17</v>
      </c>
      <c r="C3323" s="107">
        <v>9735</v>
      </c>
      <c r="D3323" s="107">
        <v>42409</v>
      </c>
      <c r="E3323" s="107">
        <v>42415</v>
      </c>
      <c r="F3323" s="108">
        <v>42439</v>
      </c>
      <c r="G3323" s="109">
        <v>4750</v>
      </c>
      <c r="H3323" s="109">
        <v>3.96</v>
      </c>
      <c r="I3323" s="109">
        <v>0</v>
      </c>
      <c r="J3323" s="109">
        <f t="shared" si="51"/>
        <v>4753.96</v>
      </c>
    </row>
    <row r="3324" spans="1:10" s="102" customFormat="1" ht="18" customHeight="1" x14ac:dyDescent="0.2">
      <c r="A3324" s="106" t="s">
        <v>43</v>
      </c>
      <c r="B3324" s="106" t="s">
        <v>13</v>
      </c>
      <c r="C3324" s="107">
        <v>9467</v>
      </c>
      <c r="D3324" s="107">
        <v>42518</v>
      </c>
      <c r="E3324" s="107">
        <v>42537</v>
      </c>
      <c r="F3324" s="108">
        <v>42569</v>
      </c>
      <c r="G3324" s="109">
        <v>6750</v>
      </c>
      <c r="H3324" s="109">
        <v>9.43</v>
      </c>
      <c r="I3324" s="109">
        <v>0</v>
      </c>
      <c r="J3324" s="109">
        <f t="shared" si="51"/>
        <v>6759.43</v>
      </c>
    </row>
    <row r="3325" spans="1:10" s="102" customFormat="1" ht="18" customHeight="1" x14ac:dyDescent="0.2">
      <c r="A3325" s="106" t="s">
        <v>43</v>
      </c>
      <c r="B3325" s="106" t="s">
        <v>13</v>
      </c>
      <c r="C3325" s="107">
        <v>8128</v>
      </c>
      <c r="D3325" s="107">
        <v>42650</v>
      </c>
      <c r="E3325" s="107">
        <v>42670</v>
      </c>
      <c r="F3325" s="108">
        <v>42711</v>
      </c>
      <c r="G3325" s="109">
        <v>8250</v>
      </c>
      <c r="H3325" s="109">
        <v>13.79</v>
      </c>
      <c r="I3325" s="109">
        <v>0</v>
      </c>
      <c r="J3325" s="109">
        <f t="shared" si="51"/>
        <v>8263.7900000000009</v>
      </c>
    </row>
    <row r="3326" spans="1:10" s="102" customFormat="1" ht="18" customHeight="1" x14ac:dyDescent="0.2">
      <c r="A3326" s="106" t="s">
        <v>43</v>
      </c>
      <c r="B3326" s="106" t="s">
        <v>13</v>
      </c>
      <c r="C3326" s="107">
        <v>8307</v>
      </c>
      <c r="D3326" s="107">
        <v>42082</v>
      </c>
      <c r="E3326" s="107">
        <v>42089</v>
      </c>
      <c r="F3326" s="108">
        <v>42132</v>
      </c>
      <c r="G3326" s="109">
        <v>7500</v>
      </c>
      <c r="H3326" s="109">
        <v>10.41</v>
      </c>
      <c r="I3326" s="109">
        <v>0</v>
      </c>
      <c r="J3326" s="109">
        <f t="shared" si="51"/>
        <v>7510.41</v>
      </c>
    </row>
    <row r="3327" spans="1:10" s="102" customFormat="1" ht="18" customHeight="1" x14ac:dyDescent="0.2">
      <c r="A3327" s="106" t="s">
        <v>43</v>
      </c>
      <c r="B3327" s="106" t="s">
        <v>13</v>
      </c>
      <c r="C3327" s="107">
        <v>12235</v>
      </c>
      <c r="D3327" s="107">
        <v>42766</v>
      </c>
      <c r="E3327" s="107">
        <v>42772</v>
      </c>
      <c r="F3327" s="108">
        <v>42793</v>
      </c>
      <c r="G3327" s="109">
        <v>2500</v>
      </c>
      <c r="H3327" s="109">
        <v>1.85</v>
      </c>
      <c r="I3327" s="109">
        <v>0</v>
      </c>
      <c r="J3327" s="109">
        <f t="shared" si="51"/>
        <v>2501.85</v>
      </c>
    </row>
    <row r="3328" spans="1:10" s="102" customFormat="1" ht="18" customHeight="1" x14ac:dyDescent="0.2">
      <c r="A3328" s="106" t="s">
        <v>37</v>
      </c>
      <c r="B3328" s="106" t="s">
        <v>13</v>
      </c>
      <c r="C3328" s="107">
        <v>26769</v>
      </c>
      <c r="D3328" s="107">
        <v>41652</v>
      </c>
      <c r="E3328" s="107">
        <v>41666</v>
      </c>
      <c r="F3328" s="108">
        <v>41666</v>
      </c>
      <c r="G3328" s="109">
        <v>10000</v>
      </c>
      <c r="H3328" s="109">
        <v>3.89</v>
      </c>
      <c r="I3328" s="109">
        <v>0</v>
      </c>
      <c r="J3328" s="109">
        <f t="shared" si="51"/>
        <v>10003.89</v>
      </c>
    </row>
    <row r="3329" spans="1:10" s="102" customFormat="1" ht="18" customHeight="1" x14ac:dyDescent="0.2">
      <c r="A3329" s="106" t="s">
        <v>43</v>
      </c>
      <c r="B3329" s="106" t="s">
        <v>13</v>
      </c>
      <c r="C3329" s="107">
        <v>11000</v>
      </c>
      <c r="D3329" s="107">
        <v>43233</v>
      </c>
      <c r="E3329" s="107">
        <v>43278</v>
      </c>
      <c r="F3329" s="108">
        <v>43531</v>
      </c>
      <c r="G3329" s="109">
        <v>9000</v>
      </c>
      <c r="H3329" s="109">
        <v>29.59</v>
      </c>
      <c r="I3329" s="109">
        <v>0</v>
      </c>
      <c r="J3329" s="109">
        <f t="shared" si="51"/>
        <v>9029.59</v>
      </c>
    </row>
    <row r="3330" spans="1:10" s="102" customFormat="1" ht="18" customHeight="1" x14ac:dyDescent="0.2">
      <c r="A3330" s="106" t="s">
        <v>43</v>
      </c>
      <c r="B3330" s="106" t="s">
        <v>13</v>
      </c>
      <c r="C3330" s="107">
        <v>10185</v>
      </c>
      <c r="D3330" s="107">
        <v>41908</v>
      </c>
      <c r="E3330" s="107">
        <v>41928</v>
      </c>
      <c r="F3330" s="108">
        <v>41981</v>
      </c>
      <c r="G3330" s="109">
        <v>8250</v>
      </c>
      <c r="H3330" s="109">
        <v>16.739999999999998</v>
      </c>
      <c r="I3330" s="109">
        <v>0</v>
      </c>
      <c r="J3330" s="109">
        <f t="shared" si="51"/>
        <v>8266.74</v>
      </c>
    </row>
    <row r="3331" spans="1:10" s="102" customFormat="1" ht="18" customHeight="1" x14ac:dyDescent="0.2">
      <c r="A3331" s="106" t="s">
        <v>43</v>
      </c>
      <c r="B3331" s="106" t="s">
        <v>13</v>
      </c>
      <c r="C3331" s="107">
        <v>12008</v>
      </c>
      <c r="D3331" s="107">
        <v>41726</v>
      </c>
      <c r="E3331" s="107">
        <v>41732</v>
      </c>
      <c r="F3331" s="108">
        <v>41782</v>
      </c>
      <c r="G3331" s="109">
        <v>5500</v>
      </c>
      <c r="H3331" s="109">
        <v>8.56</v>
      </c>
      <c r="I3331" s="109">
        <v>0</v>
      </c>
      <c r="J3331" s="109">
        <f t="shared" si="51"/>
        <v>5508.56</v>
      </c>
    </row>
    <row r="3332" spans="1:10" s="102" customFormat="1" ht="18" customHeight="1" x14ac:dyDescent="0.2">
      <c r="A3332" s="106" t="s">
        <v>37</v>
      </c>
      <c r="B3332" s="106" t="s">
        <v>13</v>
      </c>
      <c r="C3332" s="107">
        <v>19245</v>
      </c>
      <c r="D3332" s="107">
        <v>42657</v>
      </c>
      <c r="E3332" s="107">
        <v>42678</v>
      </c>
      <c r="F3332" s="108">
        <v>42678</v>
      </c>
      <c r="G3332" s="109">
        <v>10000</v>
      </c>
      <c r="H3332" s="109">
        <v>5.75</v>
      </c>
      <c r="I3332" s="109">
        <v>0</v>
      </c>
      <c r="J3332" s="109">
        <f t="shared" si="51"/>
        <v>10005.75</v>
      </c>
    </row>
    <row r="3333" spans="1:10" s="102" customFormat="1" ht="18" customHeight="1" x14ac:dyDescent="0.2">
      <c r="A3333" s="106" t="s">
        <v>37</v>
      </c>
      <c r="B3333" s="106" t="s">
        <v>17</v>
      </c>
      <c r="C3333" s="107">
        <v>25777</v>
      </c>
      <c r="D3333" s="107">
        <v>42948</v>
      </c>
      <c r="E3333" s="107">
        <v>42957</v>
      </c>
      <c r="F3333" s="108">
        <v>42984</v>
      </c>
      <c r="G3333" s="109">
        <f>20000</f>
        <v>20000</v>
      </c>
      <c r="H3333" s="109">
        <f>9.86+9.86</f>
        <v>19.72</v>
      </c>
      <c r="I3333" s="109">
        <v>0</v>
      </c>
      <c r="J3333" s="109">
        <f t="shared" si="51"/>
        <v>20019.72</v>
      </c>
    </row>
    <row r="3334" spans="1:10" s="102" customFormat="1" ht="18" customHeight="1" x14ac:dyDescent="0.2">
      <c r="A3334" s="106" t="s">
        <v>43</v>
      </c>
      <c r="B3334" s="106" t="s">
        <v>17</v>
      </c>
      <c r="C3334" s="107">
        <v>12322</v>
      </c>
      <c r="D3334" s="107">
        <v>41870</v>
      </c>
      <c r="E3334" s="107">
        <v>41873</v>
      </c>
      <c r="F3334" s="108">
        <v>41884</v>
      </c>
      <c r="G3334" s="109">
        <v>6250</v>
      </c>
      <c r="H3334" s="109">
        <v>2.4300000000000002</v>
      </c>
      <c r="I3334" s="109">
        <v>0</v>
      </c>
      <c r="J3334" s="109">
        <f t="shared" ref="J3334:J3397" si="52">+G3334+H3334+I3334</f>
        <v>6252.43</v>
      </c>
    </row>
    <row r="3335" spans="1:10" s="102" customFormat="1" ht="18" customHeight="1" x14ac:dyDescent="0.2">
      <c r="A3335" s="106" t="s">
        <v>43</v>
      </c>
      <c r="B3335" s="106" t="s">
        <v>17</v>
      </c>
      <c r="C3335" s="107">
        <v>7194</v>
      </c>
      <c r="D3335" s="107">
        <v>41686</v>
      </c>
      <c r="E3335" s="107">
        <v>41689</v>
      </c>
      <c r="F3335" s="108">
        <v>41716</v>
      </c>
      <c r="G3335" s="109">
        <v>4250</v>
      </c>
      <c r="H3335" s="109">
        <v>3.54</v>
      </c>
      <c r="I3335" s="109">
        <v>0</v>
      </c>
      <c r="J3335" s="109">
        <f t="shared" si="52"/>
        <v>4253.54</v>
      </c>
    </row>
    <row r="3336" spans="1:10" s="102" customFormat="1" ht="18" customHeight="1" x14ac:dyDescent="0.2">
      <c r="A3336" s="106" t="s">
        <v>43</v>
      </c>
      <c r="B3336" s="106" t="s">
        <v>17</v>
      </c>
      <c r="C3336" s="107">
        <v>11447</v>
      </c>
      <c r="D3336" s="107">
        <v>42835</v>
      </c>
      <c r="E3336" s="107">
        <v>42858</v>
      </c>
      <c r="F3336" s="108">
        <v>42900</v>
      </c>
      <c r="G3336" s="109">
        <v>4750</v>
      </c>
      <c r="H3336" s="109">
        <v>8.4499999999999993</v>
      </c>
      <c r="I3336" s="109">
        <v>0</v>
      </c>
      <c r="J3336" s="109">
        <f t="shared" si="52"/>
        <v>4758.45</v>
      </c>
    </row>
    <row r="3337" spans="1:10" s="102" customFormat="1" ht="18" customHeight="1" x14ac:dyDescent="0.2">
      <c r="A3337" s="106" t="s">
        <v>43</v>
      </c>
      <c r="B3337" s="106" t="s">
        <v>17</v>
      </c>
      <c r="C3337" s="107">
        <v>8112</v>
      </c>
      <c r="D3337" s="107">
        <v>41805</v>
      </c>
      <c r="E3337" s="107">
        <v>41809</v>
      </c>
      <c r="F3337" s="108">
        <v>41823</v>
      </c>
      <c r="G3337" s="109">
        <v>1500</v>
      </c>
      <c r="H3337" s="109">
        <v>0.76</v>
      </c>
      <c r="I3337" s="109">
        <v>0</v>
      </c>
      <c r="J3337" s="109">
        <f t="shared" si="52"/>
        <v>1500.76</v>
      </c>
    </row>
    <row r="3338" spans="1:10" s="102" customFormat="1" ht="18" customHeight="1" x14ac:dyDescent="0.2">
      <c r="A3338" s="106" t="s">
        <v>31</v>
      </c>
      <c r="B3338" s="106" t="s">
        <v>17</v>
      </c>
      <c r="C3338" s="107">
        <v>24060</v>
      </c>
      <c r="D3338" s="107">
        <v>42913</v>
      </c>
      <c r="E3338" s="107">
        <v>42915</v>
      </c>
      <c r="F3338" s="108">
        <v>42928</v>
      </c>
      <c r="G3338" s="109">
        <v>54000</v>
      </c>
      <c r="H3338" s="109">
        <v>22.19</v>
      </c>
      <c r="I3338" s="109">
        <v>0</v>
      </c>
      <c r="J3338" s="109">
        <f t="shared" si="52"/>
        <v>54022.19</v>
      </c>
    </row>
    <row r="3339" spans="1:10" s="102" customFormat="1" ht="18" customHeight="1" x14ac:dyDescent="0.2">
      <c r="A3339" s="106" t="s">
        <v>37</v>
      </c>
      <c r="B3339" s="106" t="s">
        <v>17</v>
      </c>
      <c r="C3339" s="107">
        <v>24060</v>
      </c>
      <c r="D3339" s="107">
        <v>42913</v>
      </c>
      <c r="E3339" s="107">
        <v>42955</v>
      </c>
      <c r="F3339" s="108">
        <v>42961</v>
      </c>
      <c r="G3339" s="109">
        <v>20000</v>
      </c>
      <c r="H3339" s="109">
        <v>26.3</v>
      </c>
      <c r="I3339" s="109">
        <v>0</v>
      </c>
      <c r="J3339" s="109">
        <f t="shared" si="52"/>
        <v>20026.3</v>
      </c>
    </row>
    <row r="3340" spans="1:10" s="102" customFormat="1" ht="18" customHeight="1" x14ac:dyDescent="0.2">
      <c r="A3340" s="106" t="s">
        <v>33</v>
      </c>
      <c r="B3340" s="106" t="s">
        <v>17</v>
      </c>
      <c r="C3340" s="107">
        <v>24060</v>
      </c>
      <c r="D3340" s="107">
        <v>42913</v>
      </c>
      <c r="E3340" s="107">
        <v>42915</v>
      </c>
      <c r="F3340" s="108">
        <v>42928</v>
      </c>
      <c r="G3340" s="109">
        <v>54000</v>
      </c>
      <c r="H3340" s="109">
        <v>22.19</v>
      </c>
      <c r="I3340" s="109">
        <v>0</v>
      </c>
      <c r="J3340" s="109">
        <f t="shared" si="52"/>
        <v>54022.19</v>
      </c>
    </row>
    <row r="3341" spans="1:10" s="102" customFormat="1" ht="18" customHeight="1" x14ac:dyDescent="0.2">
      <c r="A3341" s="106" t="s">
        <v>34</v>
      </c>
      <c r="B3341" s="106" t="s">
        <v>17</v>
      </c>
      <c r="C3341" s="107">
        <v>24060</v>
      </c>
      <c r="D3341" s="107">
        <v>42913</v>
      </c>
      <c r="E3341" s="107">
        <v>42915</v>
      </c>
      <c r="F3341" s="108">
        <v>42928</v>
      </c>
      <c r="G3341" s="109">
        <v>162000</v>
      </c>
      <c r="H3341" s="109">
        <v>66.58</v>
      </c>
      <c r="I3341" s="109">
        <v>0</v>
      </c>
      <c r="J3341" s="109">
        <f t="shared" si="52"/>
        <v>162066.57999999999</v>
      </c>
    </row>
    <row r="3342" spans="1:10" s="102" customFormat="1" ht="18" customHeight="1" x14ac:dyDescent="0.2">
      <c r="A3342" s="106" t="s">
        <v>43</v>
      </c>
      <c r="B3342" s="106" t="s">
        <v>17</v>
      </c>
      <c r="C3342" s="107">
        <v>13170</v>
      </c>
      <c r="D3342" s="107">
        <v>43103</v>
      </c>
      <c r="E3342" s="107">
        <v>43137</v>
      </c>
      <c r="F3342" s="108">
        <v>43258</v>
      </c>
      <c r="G3342" s="109">
        <v>5500</v>
      </c>
      <c r="H3342" s="109">
        <v>9.49</v>
      </c>
      <c r="I3342" s="109">
        <v>0</v>
      </c>
      <c r="J3342" s="109">
        <f t="shared" si="52"/>
        <v>5509.49</v>
      </c>
    </row>
    <row r="3343" spans="1:10" s="102" customFormat="1" ht="18" customHeight="1" x14ac:dyDescent="0.2">
      <c r="A3343" s="106" t="s">
        <v>43</v>
      </c>
      <c r="B3343" s="106" t="s">
        <v>13</v>
      </c>
      <c r="C3343" s="107">
        <v>14607</v>
      </c>
      <c r="D3343" s="107">
        <v>42436</v>
      </c>
      <c r="E3343" s="107">
        <v>42440</v>
      </c>
      <c r="F3343" s="108">
        <v>42453</v>
      </c>
      <c r="G3343" s="109">
        <v>9000</v>
      </c>
      <c r="H3343" s="109">
        <v>4.1900000000000004</v>
      </c>
      <c r="I3343" s="109">
        <v>0</v>
      </c>
      <c r="J3343" s="109">
        <f t="shared" si="52"/>
        <v>9004.19</v>
      </c>
    </row>
    <row r="3344" spans="1:10" s="102" customFormat="1" ht="18" customHeight="1" x14ac:dyDescent="0.2">
      <c r="A3344" s="106" t="s">
        <v>43</v>
      </c>
      <c r="B3344" s="106" t="s">
        <v>17</v>
      </c>
      <c r="C3344" s="107">
        <v>12497</v>
      </c>
      <c r="D3344" s="107">
        <v>42168</v>
      </c>
      <c r="E3344" s="107">
        <v>42174</v>
      </c>
      <c r="F3344" s="108">
        <v>42199</v>
      </c>
      <c r="G3344" s="109">
        <v>7500</v>
      </c>
      <c r="H3344" s="109">
        <v>6.46</v>
      </c>
      <c r="I3344" s="109">
        <v>0</v>
      </c>
      <c r="J3344" s="109">
        <f t="shared" si="52"/>
        <v>7506.46</v>
      </c>
    </row>
    <row r="3345" spans="1:10" s="102" customFormat="1" ht="18" customHeight="1" x14ac:dyDescent="0.2">
      <c r="A3345" s="106" t="s">
        <v>31</v>
      </c>
      <c r="B3345" s="106" t="s">
        <v>17</v>
      </c>
      <c r="C3345" s="107">
        <v>24745</v>
      </c>
      <c r="D3345" s="107">
        <v>43274</v>
      </c>
      <c r="E3345" s="107">
        <v>43278</v>
      </c>
      <c r="F3345" s="108">
        <v>43297</v>
      </c>
      <c r="G3345" s="109">
        <v>61000</v>
      </c>
      <c r="H3345" s="109">
        <v>38.44</v>
      </c>
      <c r="I3345" s="109">
        <v>0</v>
      </c>
      <c r="J3345" s="109">
        <f t="shared" si="52"/>
        <v>61038.44</v>
      </c>
    </row>
    <row r="3346" spans="1:10" s="102" customFormat="1" ht="18" customHeight="1" x14ac:dyDescent="0.2">
      <c r="A3346" s="106" t="s">
        <v>33</v>
      </c>
      <c r="B3346" s="106" t="s">
        <v>17</v>
      </c>
      <c r="C3346" s="107">
        <v>24745</v>
      </c>
      <c r="D3346" s="107">
        <v>43274</v>
      </c>
      <c r="E3346" s="107">
        <v>43278</v>
      </c>
      <c r="F3346" s="108">
        <v>43297</v>
      </c>
      <c r="G3346" s="109">
        <v>61000</v>
      </c>
      <c r="H3346" s="109">
        <v>38.44</v>
      </c>
      <c r="I3346" s="109">
        <v>0</v>
      </c>
      <c r="J3346" s="109">
        <f t="shared" si="52"/>
        <v>61038.44</v>
      </c>
    </row>
    <row r="3347" spans="1:10" s="102" customFormat="1" ht="18" customHeight="1" x14ac:dyDescent="0.2">
      <c r="A3347" s="106" t="s">
        <v>34</v>
      </c>
      <c r="B3347" s="106" t="s">
        <v>17</v>
      </c>
      <c r="C3347" s="107">
        <v>24745</v>
      </c>
      <c r="D3347" s="107">
        <v>43274</v>
      </c>
      <c r="E3347" s="107">
        <v>43278</v>
      </c>
      <c r="F3347" s="108">
        <v>43297</v>
      </c>
      <c r="G3347" s="109">
        <v>183000</v>
      </c>
      <c r="H3347" s="109">
        <v>115.32</v>
      </c>
      <c r="I3347" s="109">
        <v>0</v>
      </c>
      <c r="J3347" s="109">
        <f t="shared" si="52"/>
        <v>183115.32</v>
      </c>
    </row>
    <row r="3348" spans="1:10" s="102" customFormat="1" ht="18" customHeight="1" x14ac:dyDescent="0.2">
      <c r="A3348" s="106" t="s">
        <v>43</v>
      </c>
      <c r="B3348" s="106" t="s">
        <v>17</v>
      </c>
      <c r="C3348" s="107">
        <v>12872</v>
      </c>
      <c r="D3348" s="107">
        <v>42019</v>
      </c>
      <c r="E3348" s="107">
        <v>42034</v>
      </c>
      <c r="F3348" s="108">
        <v>42066</v>
      </c>
      <c r="G3348" s="109">
        <v>8250</v>
      </c>
      <c r="H3348" s="109">
        <v>10.78</v>
      </c>
      <c r="I3348" s="109">
        <v>0</v>
      </c>
      <c r="J3348" s="109">
        <f t="shared" si="52"/>
        <v>8260.7800000000007</v>
      </c>
    </row>
    <row r="3349" spans="1:10" s="102" customFormat="1" ht="18" customHeight="1" x14ac:dyDescent="0.2">
      <c r="A3349" s="106" t="s">
        <v>43</v>
      </c>
      <c r="B3349" s="106" t="s">
        <v>17</v>
      </c>
      <c r="C3349" s="107">
        <v>6140</v>
      </c>
      <c r="D3349" s="107">
        <v>41711</v>
      </c>
      <c r="E3349" s="107">
        <v>41716</v>
      </c>
      <c r="F3349" s="108">
        <v>41753</v>
      </c>
      <c r="G3349" s="109">
        <v>6500</v>
      </c>
      <c r="H3349" s="109">
        <v>7.58</v>
      </c>
      <c r="I3349" s="109">
        <v>0</v>
      </c>
      <c r="J3349" s="109">
        <f t="shared" si="52"/>
        <v>6507.58</v>
      </c>
    </row>
    <row r="3350" spans="1:10" s="102" customFormat="1" ht="18" customHeight="1" x14ac:dyDescent="0.2">
      <c r="A3350" s="106" t="s">
        <v>31</v>
      </c>
      <c r="B3350" s="106" t="s">
        <v>17</v>
      </c>
      <c r="C3350" s="107">
        <v>25535</v>
      </c>
      <c r="D3350" s="107">
        <v>41884</v>
      </c>
      <c r="E3350" s="107">
        <v>41891</v>
      </c>
      <c r="F3350" s="108">
        <v>42299</v>
      </c>
      <c r="G3350" s="109">
        <v>36000</v>
      </c>
      <c r="H3350" s="109">
        <v>415</v>
      </c>
      <c r="I3350" s="109">
        <v>0</v>
      </c>
      <c r="J3350" s="109">
        <f t="shared" si="52"/>
        <v>36415</v>
      </c>
    </row>
    <row r="3351" spans="1:10" s="102" customFormat="1" ht="18" customHeight="1" x14ac:dyDescent="0.2">
      <c r="A3351" s="106" t="s">
        <v>34</v>
      </c>
      <c r="B3351" s="106" t="s">
        <v>17</v>
      </c>
      <c r="C3351" s="107">
        <v>25535</v>
      </c>
      <c r="D3351" s="107">
        <v>41884</v>
      </c>
      <c r="E3351" s="107">
        <v>41891</v>
      </c>
      <c r="F3351" s="108">
        <v>42299</v>
      </c>
      <c r="G3351" s="109">
        <v>72000</v>
      </c>
      <c r="H3351" s="109">
        <v>830</v>
      </c>
      <c r="I3351" s="109">
        <v>0</v>
      </c>
      <c r="J3351" s="109">
        <f t="shared" si="52"/>
        <v>72830</v>
      </c>
    </row>
    <row r="3352" spans="1:10" s="102" customFormat="1" ht="18" customHeight="1" x14ac:dyDescent="0.2">
      <c r="A3352" s="106" t="s">
        <v>43</v>
      </c>
      <c r="B3352" s="106" t="s">
        <v>17</v>
      </c>
      <c r="C3352" s="107">
        <v>9832</v>
      </c>
      <c r="D3352" s="107">
        <v>43453</v>
      </c>
      <c r="E3352" s="107">
        <v>43461</v>
      </c>
      <c r="F3352" s="108">
        <v>43476</v>
      </c>
      <c r="G3352" s="109">
        <v>4000</v>
      </c>
      <c r="H3352" s="109">
        <v>2.52</v>
      </c>
      <c r="I3352" s="109">
        <v>0</v>
      </c>
      <c r="J3352" s="109">
        <f t="shared" si="52"/>
        <v>4002.52</v>
      </c>
    </row>
    <row r="3353" spans="1:10" s="102" customFormat="1" ht="18" customHeight="1" x14ac:dyDescent="0.2">
      <c r="A3353" s="106" t="s">
        <v>43</v>
      </c>
      <c r="B3353" s="106" t="s">
        <v>17</v>
      </c>
      <c r="C3353" s="107">
        <v>7413</v>
      </c>
      <c r="D3353" s="107">
        <v>43138</v>
      </c>
      <c r="E3353" s="107">
        <v>43144</v>
      </c>
      <c r="F3353" s="108">
        <v>43164</v>
      </c>
      <c r="G3353" s="109">
        <v>3250</v>
      </c>
      <c r="H3353" s="109">
        <v>2.0099999999999998</v>
      </c>
      <c r="I3353" s="109">
        <v>0</v>
      </c>
      <c r="J3353" s="109">
        <f t="shared" si="52"/>
        <v>3252.01</v>
      </c>
    </row>
    <row r="3354" spans="1:10" s="102" customFormat="1" ht="18" customHeight="1" x14ac:dyDescent="0.2">
      <c r="A3354" s="106" t="s">
        <v>43</v>
      </c>
      <c r="B3354" s="106" t="s">
        <v>17</v>
      </c>
      <c r="C3354" s="107">
        <v>10299</v>
      </c>
      <c r="D3354" s="107">
        <v>42213</v>
      </c>
      <c r="E3354" s="107">
        <v>42233</v>
      </c>
      <c r="F3354" s="108">
        <v>42256</v>
      </c>
      <c r="G3354" s="109">
        <v>4500</v>
      </c>
      <c r="H3354" s="109">
        <v>5.38</v>
      </c>
      <c r="I3354" s="109">
        <v>0</v>
      </c>
      <c r="J3354" s="109">
        <f t="shared" si="52"/>
        <v>4505.38</v>
      </c>
    </row>
    <row r="3355" spans="1:10" s="102" customFormat="1" ht="18" customHeight="1" x14ac:dyDescent="0.2">
      <c r="A3355" s="106" t="s">
        <v>43</v>
      </c>
      <c r="B3355" s="106" t="s">
        <v>17</v>
      </c>
      <c r="C3355" s="107">
        <v>13773</v>
      </c>
      <c r="D3355" s="107">
        <v>42193</v>
      </c>
      <c r="E3355" s="107">
        <v>42223</v>
      </c>
      <c r="F3355" s="108">
        <v>42256</v>
      </c>
      <c r="G3355" s="109">
        <v>14250</v>
      </c>
      <c r="H3355" s="109">
        <v>24.93</v>
      </c>
      <c r="I3355" s="109">
        <v>0</v>
      </c>
      <c r="J3355" s="109">
        <f t="shared" si="52"/>
        <v>14274.93</v>
      </c>
    </row>
    <row r="3356" spans="1:10" s="102" customFormat="1" ht="18" customHeight="1" x14ac:dyDescent="0.2">
      <c r="A3356" s="106" t="s">
        <v>43</v>
      </c>
      <c r="B3356" s="106" t="s">
        <v>17</v>
      </c>
      <c r="C3356" s="107">
        <v>8591</v>
      </c>
      <c r="D3356" s="107">
        <v>42550</v>
      </c>
      <c r="E3356" s="107">
        <v>42572</v>
      </c>
      <c r="F3356" s="108">
        <v>42604</v>
      </c>
      <c r="G3356" s="109">
        <v>3750</v>
      </c>
      <c r="H3356" s="109">
        <v>5.56</v>
      </c>
      <c r="I3356" s="109">
        <v>0</v>
      </c>
      <c r="J3356" s="109">
        <f t="shared" si="52"/>
        <v>3755.56</v>
      </c>
    </row>
    <row r="3357" spans="1:10" s="102" customFormat="1" ht="18" customHeight="1" x14ac:dyDescent="0.2">
      <c r="A3357" s="106" t="s">
        <v>43</v>
      </c>
      <c r="B3357" s="106" t="s">
        <v>17</v>
      </c>
      <c r="C3357" s="107">
        <v>20745</v>
      </c>
      <c r="D3357" s="107">
        <v>43192</v>
      </c>
      <c r="E3357" s="107">
        <v>43201</v>
      </c>
      <c r="F3357" s="108">
        <v>43230</v>
      </c>
      <c r="G3357" s="109">
        <v>47000</v>
      </c>
      <c r="H3357" s="109">
        <v>48.93</v>
      </c>
      <c r="I3357" s="109">
        <v>0</v>
      </c>
      <c r="J3357" s="109">
        <f t="shared" si="52"/>
        <v>47048.93</v>
      </c>
    </row>
    <row r="3358" spans="1:10" s="102" customFormat="1" ht="18" customHeight="1" x14ac:dyDescent="0.2">
      <c r="A3358" s="106" t="s">
        <v>35</v>
      </c>
      <c r="B3358" s="106" t="s">
        <v>17</v>
      </c>
      <c r="C3358" s="107">
        <v>20745</v>
      </c>
      <c r="D3358" s="107">
        <v>43192</v>
      </c>
      <c r="E3358" s="107">
        <v>43201</v>
      </c>
      <c r="F3358" s="108">
        <v>43230</v>
      </c>
      <c r="G3358" s="109">
        <v>47000</v>
      </c>
      <c r="H3358" s="109">
        <v>48.93</v>
      </c>
      <c r="I3358" s="109">
        <v>0</v>
      </c>
      <c r="J3358" s="109">
        <f t="shared" si="52"/>
        <v>47048.93</v>
      </c>
    </row>
    <row r="3359" spans="1:10" s="102" customFormat="1" ht="18" customHeight="1" x14ac:dyDescent="0.2">
      <c r="A3359" s="106" t="s">
        <v>39</v>
      </c>
      <c r="B3359" s="106" t="s">
        <v>17</v>
      </c>
      <c r="C3359" s="107">
        <v>20745</v>
      </c>
      <c r="D3359" s="107">
        <v>43192</v>
      </c>
      <c r="E3359" s="107">
        <v>43201</v>
      </c>
      <c r="F3359" s="108">
        <v>43230</v>
      </c>
      <c r="G3359" s="109">
        <v>47000</v>
      </c>
      <c r="H3359" s="109">
        <v>48.93</v>
      </c>
      <c r="I3359" s="109">
        <v>0</v>
      </c>
      <c r="J3359" s="109">
        <f t="shared" si="52"/>
        <v>47048.93</v>
      </c>
    </row>
    <row r="3360" spans="1:10" s="102" customFormat="1" ht="18" customHeight="1" x14ac:dyDescent="0.2">
      <c r="A3360" s="106" t="s">
        <v>43</v>
      </c>
      <c r="B3360" s="106" t="s">
        <v>17</v>
      </c>
      <c r="C3360" s="107">
        <v>11717</v>
      </c>
      <c r="D3360" s="107">
        <v>42795</v>
      </c>
      <c r="E3360" s="107">
        <v>42836</v>
      </c>
      <c r="F3360" s="108">
        <v>42870</v>
      </c>
      <c r="G3360" s="109">
        <v>7500</v>
      </c>
      <c r="H3360" s="109">
        <v>15.4</v>
      </c>
      <c r="I3360" s="109">
        <v>0</v>
      </c>
      <c r="J3360" s="109">
        <f t="shared" si="52"/>
        <v>7515.4</v>
      </c>
    </row>
    <row r="3361" spans="1:10" s="102" customFormat="1" ht="18" customHeight="1" x14ac:dyDescent="0.2">
      <c r="A3361" s="106" t="s">
        <v>37</v>
      </c>
      <c r="B3361" s="106" t="s">
        <v>17</v>
      </c>
      <c r="C3361" s="107">
        <v>17173</v>
      </c>
      <c r="D3361" s="107">
        <v>42256</v>
      </c>
      <c r="E3361" s="107">
        <v>42272</v>
      </c>
      <c r="F3361" s="108">
        <v>42272</v>
      </c>
      <c r="G3361" s="109">
        <v>20000</v>
      </c>
      <c r="H3361" s="109">
        <v>8.8800000000000008</v>
      </c>
      <c r="I3361" s="109">
        <v>0</v>
      </c>
      <c r="J3361" s="109">
        <f t="shared" si="52"/>
        <v>20008.88</v>
      </c>
    </row>
    <row r="3362" spans="1:10" s="102" customFormat="1" ht="18" customHeight="1" x14ac:dyDescent="0.2">
      <c r="A3362" s="106" t="s">
        <v>43</v>
      </c>
      <c r="B3362" s="106" t="s">
        <v>17</v>
      </c>
      <c r="C3362" s="107">
        <v>11641</v>
      </c>
      <c r="D3362" s="107">
        <v>41979</v>
      </c>
      <c r="E3362" s="107">
        <v>41984</v>
      </c>
      <c r="F3362" s="108">
        <v>42002</v>
      </c>
      <c r="G3362" s="109">
        <v>9750</v>
      </c>
      <c r="H3362" s="109">
        <v>6.23</v>
      </c>
      <c r="I3362" s="109">
        <v>0</v>
      </c>
      <c r="J3362" s="109">
        <f t="shared" si="52"/>
        <v>9756.23</v>
      </c>
    </row>
    <row r="3363" spans="1:10" s="102" customFormat="1" ht="18" customHeight="1" x14ac:dyDescent="0.2">
      <c r="A3363" s="106" t="s">
        <v>43</v>
      </c>
      <c r="B3363" s="106" t="s">
        <v>13</v>
      </c>
      <c r="C3363" s="107">
        <v>18145</v>
      </c>
      <c r="D3363" s="107">
        <v>43055</v>
      </c>
      <c r="E3363" s="107">
        <v>43059</v>
      </c>
      <c r="F3363" s="108">
        <v>43084</v>
      </c>
      <c r="G3363" s="109">
        <v>15750</v>
      </c>
      <c r="H3363" s="109">
        <v>11.01</v>
      </c>
      <c r="I3363" s="109">
        <v>0</v>
      </c>
      <c r="J3363" s="109">
        <f t="shared" si="52"/>
        <v>15761.01</v>
      </c>
    </row>
    <row r="3364" spans="1:10" s="102" customFormat="1" ht="18" customHeight="1" x14ac:dyDescent="0.2">
      <c r="A3364" s="106" t="s">
        <v>43</v>
      </c>
      <c r="B3364" s="106" t="s">
        <v>13</v>
      </c>
      <c r="C3364" s="107">
        <v>17442</v>
      </c>
      <c r="D3364" s="107">
        <v>41845</v>
      </c>
      <c r="E3364" s="107">
        <v>41851</v>
      </c>
      <c r="F3364" s="108">
        <v>41865</v>
      </c>
      <c r="G3364" s="109">
        <v>24000</v>
      </c>
      <c r="H3364" s="109">
        <v>13.33</v>
      </c>
      <c r="I3364" s="109">
        <v>0</v>
      </c>
      <c r="J3364" s="109">
        <f t="shared" si="52"/>
        <v>24013.33</v>
      </c>
    </row>
    <row r="3365" spans="1:10" s="102" customFormat="1" ht="18" customHeight="1" x14ac:dyDescent="0.2">
      <c r="A3365" s="106" t="s">
        <v>43</v>
      </c>
      <c r="B3365" s="106" t="s">
        <v>13</v>
      </c>
      <c r="C3365" s="107">
        <v>20496</v>
      </c>
      <c r="D3365" s="107">
        <v>41749</v>
      </c>
      <c r="E3365" s="107">
        <v>41752</v>
      </c>
      <c r="F3365" s="108">
        <v>41764</v>
      </c>
      <c r="G3365" s="109">
        <v>48000</v>
      </c>
      <c r="H3365" s="109">
        <v>20</v>
      </c>
      <c r="I3365" s="109">
        <v>0</v>
      </c>
      <c r="J3365" s="109">
        <f t="shared" si="52"/>
        <v>48020</v>
      </c>
    </row>
    <row r="3366" spans="1:10" s="102" customFormat="1" ht="18" customHeight="1" x14ac:dyDescent="0.2">
      <c r="A3366" s="106" t="s">
        <v>43</v>
      </c>
      <c r="B3366" s="106" t="s">
        <v>17</v>
      </c>
      <c r="C3366" s="107">
        <v>10888</v>
      </c>
      <c r="D3366" s="107">
        <v>42925</v>
      </c>
      <c r="E3366" s="107">
        <v>42940</v>
      </c>
      <c r="F3366" s="108">
        <v>42962</v>
      </c>
      <c r="G3366" s="109">
        <v>8250</v>
      </c>
      <c r="H3366" s="109">
        <v>8.25</v>
      </c>
      <c r="I3366" s="109">
        <v>0</v>
      </c>
      <c r="J3366" s="109">
        <f t="shared" si="52"/>
        <v>8258.25</v>
      </c>
    </row>
    <row r="3367" spans="1:10" s="102" customFormat="1" ht="18" customHeight="1" x14ac:dyDescent="0.2">
      <c r="A3367" s="106" t="s">
        <v>43</v>
      </c>
      <c r="B3367" s="106" t="s">
        <v>13</v>
      </c>
      <c r="C3367" s="107">
        <v>15259</v>
      </c>
      <c r="D3367" s="107">
        <v>42107</v>
      </c>
      <c r="E3367" s="107">
        <v>42129</v>
      </c>
      <c r="F3367" s="108">
        <v>42145</v>
      </c>
      <c r="G3367" s="109">
        <v>25000</v>
      </c>
      <c r="H3367" s="109">
        <v>26.39</v>
      </c>
      <c r="I3367" s="109">
        <v>0</v>
      </c>
      <c r="J3367" s="109">
        <f t="shared" si="52"/>
        <v>25026.39</v>
      </c>
    </row>
    <row r="3368" spans="1:10" s="102" customFormat="1" ht="18" customHeight="1" x14ac:dyDescent="0.2">
      <c r="A3368" s="106" t="s">
        <v>43</v>
      </c>
      <c r="B3368" s="106" t="s">
        <v>17</v>
      </c>
      <c r="C3368" s="107">
        <v>11500</v>
      </c>
      <c r="D3368" s="107">
        <v>41669</v>
      </c>
      <c r="E3368" s="107">
        <v>41674</v>
      </c>
      <c r="F3368" s="108">
        <v>41710</v>
      </c>
      <c r="G3368" s="109">
        <v>11000</v>
      </c>
      <c r="H3368" s="109">
        <v>12.53</v>
      </c>
      <c r="I3368" s="109">
        <v>0</v>
      </c>
      <c r="J3368" s="109">
        <f t="shared" si="52"/>
        <v>11012.53</v>
      </c>
    </row>
    <row r="3369" spans="1:10" s="102" customFormat="1" ht="18" customHeight="1" x14ac:dyDescent="0.2">
      <c r="A3369" s="106" t="s">
        <v>43</v>
      </c>
      <c r="B3369" s="106" t="s">
        <v>13</v>
      </c>
      <c r="C3369" s="107">
        <v>11955</v>
      </c>
      <c r="D3369" s="107">
        <v>43056</v>
      </c>
      <c r="E3369" s="107">
        <v>43082</v>
      </c>
      <c r="F3369" s="108">
        <v>43104</v>
      </c>
      <c r="G3369" s="109">
        <v>9500</v>
      </c>
      <c r="H3369" s="109">
        <v>12.49</v>
      </c>
      <c r="I3369" s="109">
        <v>0</v>
      </c>
      <c r="J3369" s="109">
        <f t="shared" si="52"/>
        <v>9512.49</v>
      </c>
    </row>
    <row r="3370" spans="1:10" s="102" customFormat="1" ht="18" customHeight="1" x14ac:dyDescent="0.2">
      <c r="A3370" s="106" t="s">
        <v>43</v>
      </c>
      <c r="B3370" s="106" t="s">
        <v>17</v>
      </c>
      <c r="C3370" s="107">
        <v>17406</v>
      </c>
      <c r="D3370" s="107">
        <v>42272</v>
      </c>
      <c r="E3370" s="107">
        <v>42277</v>
      </c>
      <c r="F3370" s="108">
        <v>42290</v>
      </c>
      <c r="G3370" s="109">
        <v>4000</v>
      </c>
      <c r="H3370" s="109">
        <v>2</v>
      </c>
      <c r="I3370" s="109">
        <v>0</v>
      </c>
      <c r="J3370" s="109">
        <f t="shared" si="52"/>
        <v>4002</v>
      </c>
    </row>
    <row r="3371" spans="1:10" s="102" customFormat="1" ht="18" customHeight="1" x14ac:dyDescent="0.2">
      <c r="A3371" s="106" t="s">
        <v>43</v>
      </c>
      <c r="B3371" s="106" t="s">
        <v>17</v>
      </c>
      <c r="C3371" s="107">
        <v>9976</v>
      </c>
      <c r="D3371" s="107">
        <v>43425</v>
      </c>
      <c r="E3371" s="107">
        <v>43444</v>
      </c>
      <c r="F3371" s="108">
        <v>43455</v>
      </c>
      <c r="G3371" s="109">
        <v>5750</v>
      </c>
      <c r="H3371" s="109">
        <v>4.7300000000000004</v>
      </c>
      <c r="I3371" s="109">
        <v>0</v>
      </c>
      <c r="J3371" s="109">
        <f t="shared" si="52"/>
        <v>5754.73</v>
      </c>
    </row>
    <row r="3372" spans="1:10" s="102" customFormat="1" ht="18" customHeight="1" x14ac:dyDescent="0.2">
      <c r="A3372" s="106" t="s">
        <v>43</v>
      </c>
      <c r="B3372" s="106" t="s">
        <v>13</v>
      </c>
      <c r="C3372" s="107">
        <v>15970</v>
      </c>
      <c r="D3372" s="107">
        <v>41654</v>
      </c>
      <c r="E3372" s="107">
        <v>41662</v>
      </c>
      <c r="F3372" s="108">
        <v>41676</v>
      </c>
      <c r="G3372" s="109">
        <v>23000</v>
      </c>
      <c r="H3372" s="109">
        <v>14.06</v>
      </c>
      <c r="I3372" s="109">
        <v>0</v>
      </c>
      <c r="J3372" s="109">
        <f t="shared" si="52"/>
        <v>23014.06</v>
      </c>
    </row>
    <row r="3373" spans="1:10" s="102" customFormat="1" ht="18" customHeight="1" x14ac:dyDescent="0.2">
      <c r="A3373" s="106" t="s">
        <v>43</v>
      </c>
      <c r="B3373" s="106" t="s">
        <v>17</v>
      </c>
      <c r="C3373" s="107">
        <v>9181</v>
      </c>
      <c r="D3373" s="107">
        <v>42605</v>
      </c>
      <c r="E3373" s="107">
        <v>42608</v>
      </c>
      <c r="F3373" s="108">
        <v>42622</v>
      </c>
      <c r="G3373" s="109">
        <v>3250</v>
      </c>
      <c r="H3373" s="109">
        <v>1.51</v>
      </c>
      <c r="I3373" s="109">
        <v>0</v>
      </c>
      <c r="J3373" s="109">
        <f t="shared" si="52"/>
        <v>3251.51</v>
      </c>
    </row>
    <row r="3374" spans="1:10" s="102" customFormat="1" ht="18" customHeight="1" x14ac:dyDescent="0.2">
      <c r="A3374" s="106" t="s">
        <v>31</v>
      </c>
      <c r="B3374" s="106" t="s">
        <v>13</v>
      </c>
      <c r="C3374" s="107">
        <v>22771</v>
      </c>
      <c r="D3374" s="107">
        <v>42487</v>
      </c>
      <c r="E3374" s="107">
        <v>42494</v>
      </c>
      <c r="F3374" s="108">
        <v>42508</v>
      </c>
      <c r="G3374" s="109">
        <v>57000</v>
      </c>
      <c r="H3374" s="109">
        <v>32.79</v>
      </c>
      <c r="I3374" s="109">
        <v>0</v>
      </c>
      <c r="J3374" s="109">
        <f t="shared" si="52"/>
        <v>57032.79</v>
      </c>
    </row>
    <row r="3375" spans="1:10" s="102" customFormat="1" ht="18" customHeight="1" x14ac:dyDescent="0.2">
      <c r="A3375" s="106" t="s">
        <v>43</v>
      </c>
      <c r="B3375" s="106" t="s">
        <v>17</v>
      </c>
      <c r="C3375" s="107">
        <v>15829</v>
      </c>
      <c r="D3375" s="107">
        <v>42996</v>
      </c>
      <c r="E3375" s="107">
        <v>43018</v>
      </c>
      <c r="F3375" s="108">
        <v>43024</v>
      </c>
      <c r="G3375" s="109">
        <v>7250</v>
      </c>
      <c r="H3375" s="109">
        <v>5.56</v>
      </c>
      <c r="I3375" s="109">
        <v>0</v>
      </c>
      <c r="J3375" s="109">
        <f t="shared" si="52"/>
        <v>7255.56</v>
      </c>
    </row>
    <row r="3376" spans="1:10" s="102" customFormat="1" ht="18" customHeight="1" x14ac:dyDescent="0.2">
      <c r="A3376" s="106" t="s">
        <v>37</v>
      </c>
      <c r="B3376" s="106" t="s">
        <v>13</v>
      </c>
      <c r="C3376" s="107">
        <v>15954</v>
      </c>
      <c r="D3376" s="107">
        <v>43102</v>
      </c>
      <c r="E3376" s="107">
        <v>43122</v>
      </c>
      <c r="F3376" s="108">
        <v>43122</v>
      </c>
      <c r="G3376" s="109">
        <v>20000</v>
      </c>
      <c r="H3376" s="109">
        <f>5.48+5.48</f>
        <v>10.96</v>
      </c>
      <c r="I3376" s="109">
        <v>0</v>
      </c>
      <c r="J3376" s="109">
        <f t="shared" si="52"/>
        <v>20010.96</v>
      </c>
    </row>
    <row r="3377" spans="1:10" s="102" customFormat="1" ht="18" customHeight="1" x14ac:dyDescent="0.2">
      <c r="A3377" s="106" t="s">
        <v>43</v>
      </c>
      <c r="B3377" s="106" t="s">
        <v>13</v>
      </c>
      <c r="C3377" s="107">
        <v>8745</v>
      </c>
      <c r="D3377" s="107">
        <v>42919</v>
      </c>
      <c r="E3377" s="107">
        <v>42928</v>
      </c>
      <c r="F3377" s="108">
        <v>43007</v>
      </c>
      <c r="G3377" s="109">
        <v>11000</v>
      </c>
      <c r="H3377" s="109">
        <v>20.3</v>
      </c>
      <c r="I3377" s="109">
        <v>0</v>
      </c>
      <c r="J3377" s="109">
        <f t="shared" si="52"/>
        <v>11020.3</v>
      </c>
    </row>
    <row r="3378" spans="1:10" s="102" customFormat="1" ht="18" customHeight="1" x14ac:dyDescent="0.2">
      <c r="A3378" s="106" t="s">
        <v>43</v>
      </c>
      <c r="B3378" s="106" t="s">
        <v>13</v>
      </c>
      <c r="C3378" s="107">
        <v>11098</v>
      </c>
      <c r="D3378" s="107">
        <v>42353</v>
      </c>
      <c r="E3378" s="107">
        <v>42369</v>
      </c>
      <c r="F3378" s="108">
        <v>42380</v>
      </c>
      <c r="G3378" s="109">
        <v>7000</v>
      </c>
      <c r="H3378" s="109">
        <v>5.25</v>
      </c>
      <c r="I3378" s="109">
        <v>0</v>
      </c>
      <c r="J3378" s="109">
        <f t="shared" si="52"/>
        <v>7005.25</v>
      </c>
    </row>
    <row r="3379" spans="1:10" s="102" customFormat="1" ht="18" customHeight="1" x14ac:dyDescent="0.2">
      <c r="A3379" s="106" t="s">
        <v>43</v>
      </c>
      <c r="B3379" s="106" t="s">
        <v>13</v>
      </c>
      <c r="C3379" s="107">
        <v>9735</v>
      </c>
      <c r="D3379" s="107">
        <v>42937</v>
      </c>
      <c r="E3379" s="107">
        <v>42954</v>
      </c>
      <c r="F3379" s="108">
        <v>42986</v>
      </c>
      <c r="G3379" s="109">
        <v>4000</v>
      </c>
      <c r="H3379" s="109">
        <v>5.37</v>
      </c>
      <c r="I3379" s="109">
        <v>0</v>
      </c>
      <c r="J3379" s="109">
        <f t="shared" si="52"/>
        <v>4005.37</v>
      </c>
    </row>
    <row r="3380" spans="1:10" s="102" customFormat="1" ht="18" customHeight="1" x14ac:dyDescent="0.2">
      <c r="A3380" s="106" t="s">
        <v>37</v>
      </c>
      <c r="B3380" s="106" t="s">
        <v>13</v>
      </c>
      <c r="C3380" s="107">
        <v>24487</v>
      </c>
      <c r="D3380" s="107">
        <v>42909</v>
      </c>
      <c r="E3380" s="107">
        <v>42929</v>
      </c>
      <c r="F3380" s="108">
        <v>42929</v>
      </c>
      <c r="G3380" s="109">
        <v>10000</v>
      </c>
      <c r="H3380" s="109">
        <v>5.48</v>
      </c>
      <c r="I3380" s="109">
        <v>0</v>
      </c>
      <c r="J3380" s="109">
        <f t="shared" si="52"/>
        <v>10005.48</v>
      </c>
    </row>
    <row r="3381" spans="1:10" s="102" customFormat="1" ht="18" customHeight="1" x14ac:dyDescent="0.2">
      <c r="A3381" s="106" t="s">
        <v>31</v>
      </c>
      <c r="B3381" s="106" t="s">
        <v>13</v>
      </c>
      <c r="C3381" s="107">
        <v>22652</v>
      </c>
      <c r="D3381" s="107">
        <v>43115</v>
      </c>
      <c r="E3381" s="107">
        <v>43129</v>
      </c>
      <c r="F3381" s="108">
        <v>43140</v>
      </c>
      <c r="G3381" s="109">
        <v>47000</v>
      </c>
      <c r="H3381" s="109">
        <v>32.19</v>
      </c>
      <c r="I3381" s="109">
        <v>0</v>
      </c>
      <c r="J3381" s="109">
        <f t="shared" si="52"/>
        <v>47032.19</v>
      </c>
    </row>
    <row r="3382" spans="1:10" s="102" customFormat="1" ht="18" customHeight="1" x14ac:dyDescent="0.2">
      <c r="A3382" s="106" t="s">
        <v>33</v>
      </c>
      <c r="B3382" s="106" t="s">
        <v>13</v>
      </c>
      <c r="C3382" s="107">
        <v>22652</v>
      </c>
      <c r="D3382" s="107">
        <v>43115</v>
      </c>
      <c r="E3382" s="107">
        <v>43129</v>
      </c>
      <c r="F3382" s="108">
        <v>43140</v>
      </c>
      <c r="G3382" s="109">
        <v>47000</v>
      </c>
      <c r="H3382" s="109">
        <v>32.19</v>
      </c>
      <c r="I3382" s="109">
        <v>0</v>
      </c>
      <c r="J3382" s="109">
        <f t="shared" si="52"/>
        <v>47032.19</v>
      </c>
    </row>
    <row r="3383" spans="1:10" s="102" customFormat="1" ht="18" customHeight="1" x14ac:dyDescent="0.2">
      <c r="A3383" s="106" t="s">
        <v>34</v>
      </c>
      <c r="B3383" s="106" t="s">
        <v>13</v>
      </c>
      <c r="C3383" s="107">
        <v>22652</v>
      </c>
      <c r="D3383" s="107">
        <v>43115</v>
      </c>
      <c r="E3383" s="107">
        <v>43129</v>
      </c>
      <c r="F3383" s="108">
        <v>43140</v>
      </c>
      <c r="G3383" s="109">
        <v>47000</v>
      </c>
      <c r="H3383" s="109">
        <v>32.19</v>
      </c>
      <c r="I3383" s="109">
        <v>0</v>
      </c>
      <c r="J3383" s="109">
        <f t="shared" si="52"/>
        <v>47032.19</v>
      </c>
    </row>
    <row r="3384" spans="1:10" s="102" customFormat="1" ht="18" customHeight="1" x14ac:dyDescent="0.2">
      <c r="A3384" s="106" t="s">
        <v>43</v>
      </c>
      <c r="B3384" s="106" t="s">
        <v>13</v>
      </c>
      <c r="C3384" s="107">
        <v>11899</v>
      </c>
      <c r="D3384" s="107">
        <v>42655</v>
      </c>
      <c r="E3384" s="107">
        <v>42669</v>
      </c>
      <c r="F3384" s="108">
        <v>42695</v>
      </c>
      <c r="G3384" s="109">
        <v>6000</v>
      </c>
      <c r="H3384" s="109">
        <v>6.58</v>
      </c>
      <c r="I3384" s="109">
        <v>0</v>
      </c>
      <c r="J3384" s="109">
        <f t="shared" si="52"/>
        <v>6006.58</v>
      </c>
    </row>
    <row r="3385" spans="1:10" s="102" customFormat="1" ht="18" customHeight="1" x14ac:dyDescent="0.2">
      <c r="A3385" s="106" t="s">
        <v>43</v>
      </c>
      <c r="B3385" s="106" t="s">
        <v>17</v>
      </c>
      <c r="C3385" s="107">
        <v>10325</v>
      </c>
      <c r="D3385" s="107">
        <v>42062</v>
      </c>
      <c r="E3385" s="107">
        <v>42069</v>
      </c>
      <c r="F3385" s="108">
        <v>42082</v>
      </c>
      <c r="G3385" s="109">
        <v>4000</v>
      </c>
      <c r="H3385" s="109">
        <v>2.2200000000000002</v>
      </c>
      <c r="I3385" s="109">
        <v>0</v>
      </c>
      <c r="J3385" s="109">
        <f t="shared" si="52"/>
        <v>4002.22</v>
      </c>
    </row>
    <row r="3386" spans="1:10" s="102" customFormat="1" ht="18" customHeight="1" x14ac:dyDescent="0.2">
      <c r="A3386" s="106" t="s">
        <v>43</v>
      </c>
      <c r="B3386" s="106" t="s">
        <v>17</v>
      </c>
      <c r="C3386" s="107">
        <v>9593</v>
      </c>
      <c r="D3386" s="107">
        <v>43337</v>
      </c>
      <c r="E3386" s="107">
        <v>43350</v>
      </c>
      <c r="F3386" s="108">
        <v>43388</v>
      </c>
      <c r="G3386" s="109">
        <v>8750</v>
      </c>
      <c r="H3386" s="109">
        <v>12.23</v>
      </c>
      <c r="I3386" s="109">
        <v>0</v>
      </c>
      <c r="J3386" s="109">
        <f t="shared" si="52"/>
        <v>8762.23</v>
      </c>
    </row>
    <row r="3387" spans="1:10" s="102" customFormat="1" ht="18" customHeight="1" x14ac:dyDescent="0.2">
      <c r="A3387" s="106" t="s">
        <v>43</v>
      </c>
      <c r="B3387" s="106" t="s">
        <v>13</v>
      </c>
      <c r="C3387" s="107">
        <v>11762</v>
      </c>
      <c r="D3387" s="107">
        <v>42187</v>
      </c>
      <c r="E3387" s="107">
        <v>42193</v>
      </c>
      <c r="F3387" s="108">
        <v>42213</v>
      </c>
      <c r="G3387" s="109">
        <v>13000</v>
      </c>
      <c r="H3387" s="109">
        <v>9.39</v>
      </c>
      <c r="I3387" s="109">
        <v>0</v>
      </c>
      <c r="J3387" s="109">
        <f t="shared" si="52"/>
        <v>13009.39</v>
      </c>
    </row>
    <row r="3388" spans="1:10" s="102" customFormat="1" ht="18" customHeight="1" x14ac:dyDescent="0.2">
      <c r="A3388" s="106" t="s">
        <v>43</v>
      </c>
      <c r="B3388" s="106" t="s">
        <v>13</v>
      </c>
      <c r="C3388" s="107">
        <v>9785</v>
      </c>
      <c r="D3388" s="107">
        <v>43317</v>
      </c>
      <c r="E3388" s="107">
        <v>43327</v>
      </c>
      <c r="F3388" s="108">
        <v>43511</v>
      </c>
      <c r="G3388" s="109">
        <v>7750</v>
      </c>
      <c r="H3388" s="109">
        <v>38.349999999999994</v>
      </c>
      <c r="I3388" s="109">
        <v>0</v>
      </c>
      <c r="J3388" s="109">
        <f t="shared" si="52"/>
        <v>7788.35</v>
      </c>
    </row>
    <row r="3389" spans="1:10" s="102" customFormat="1" ht="18" customHeight="1" x14ac:dyDescent="0.2">
      <c r="A3389" s="106" t="s">
        <v>43</v>
      </c>
      <c r="B3389" s="106" t="s">
        <v>13</v>
      </c>
      <c r="C3389" s="107">
        <v>9325</v>
      </c>
      <c r="D3389" s="107">
        <v>42292</v>
      </c>
      <c r="E3389" s="107">
        <v>42299</v>
      </c>
      <c r="F3389" s="108">
        <v>42313</v>
      </c>
      <c r="G3389" s="109">
        <v>9000</v>
      </c>
      <c r="H3389" s="109">
        <v>5.25</v>
      </c>
      <c r="I3389" s="109">
        <v>0</v>
      </c>
      <c r="J3389" s="109">
        <f t="shared" si="52"/>
        <v>9005.25</v>
      </c>
    </row>
    <row r="3390" spans="1:10" s="102" customFormat="1" ht="18" customHeight="1" x14ac:dyDescent="0.2">
      <c r="A3390" s="106" t="s">
        <v>43</v>
      </c>
      <c r="B3390" s="106" t="s">
        <v>13</v>
      </c>
      <c r="C3390" s="107">
        <v>11788</v>
      </c>
      <c r="D3390" s="107">
        <v>42068</v>
      </c>
      <c r="E3390" s="107">
        <v>42109</v>
      </c>
      <c r="F3390" s="108">
        <v>42117</v>
      </c>
      <c r="G3390" s="109">
        <v>7750</v>
      </c>
      <c r="H3390" s="109">
        <v>10.55</v>
      </c>
      <c r="I3390" s="109">
        <v>0</v>
      </c>
      <c r="J3390" s="109">
        <f t="shared" si="52"/>
        <v>7760.55</v>
      </c>
    </row>
    <row r="3391" spans="1:10" s="102" customFormat="1" ht="18" customHeight="1" x14ac:dyDescent="0.2">
      <c r="A3391" s="106" t="s">
        <v>43</v>
      </c>
      <c r="B3391" s="106" t="s">
        <v>17</v>
      </c>
      <c r="C3391" s="107">
        <v>13382</v>
      </c>
      <c r="D3391" s="107">
        <v>42132</v>
      </c>
      <c r="E3391" s="107">
        <v>42143</v>
      </c>
      <c r="F3391" s="108">
        <v>42170</v>
      </c>
      <c r="G3391" s="109">
        <v>6000</v>
      </c>
      <c r="H3391" s="109">
        <v>6.33</v>
      </c>
      <c r="I3391" s="109">
        <v>0</v>
      </c>
      <c r="J3391" s="109">
        <f t="shared" si="52"/>
        <v>6006.33</v>
      </c>
    </row>
    <row r="3392" spans="1:10" s="102" customFormat="1" ht="18" customHeight="1" x14ac:dyDescent="0.2">
      <c r="A3392" s="106" t="s">
        <v>43</v>
      </c>
      <c r="B3392" s="106" t="s">
        <v>13</v>
      </c>
      <c r="C3392" s="107">
        <v>12933</v>
      </c>
      <c r="D3392" s="107">
        <v>42798</v>
      </c>
      <c r="E3392" s="107">
        <v>42811</v>
      </c>
      <c r="F3392" s="108">
        <v>42863</v>
      </c>
      <c r="G3392" s="109">
        <v>10250</v>
      </c>
      <c r="H3392" s="109">
        <v>18.25</v>
      </c>
      <c r="I3392" s="109">
        <v>0</v>
      </c>
      <c r="J3392" s="109">
        <f t="shared" si="52"/>
        <v>10268.25</v>
      </c>
    </row>
    <row r="3393" spans="1:10" s="102" customFormat="1" ht="18" customHeight="1" x14ac:dyDescent="0.2">
      <c r="A3393" s="106" t="s">
        <v>43</v>
      </c>
      <c r="B3393" s="106" t="s">
        <v>17</v>
      </c>
      <c r="C3393" s="107">
        <v>11395</v>
      </c>
      <c r="D3393" s="107">
        <v>42080</v>
      </c>
      <c r="E3393" s="107">
        <v>42094</v>
      </c>
      <c r="F3393" s="108">
        <v>42156</v>
      </c>
      <c r="G3393" s="109">
        <v>3000</v>
      </c>
      <c r="H3393" s="109">
        <v>6.33</v>
      </c>
      <c r="I3393" s="109">
        <v>0</v>
      </c>
      <c r="J3393" s="109">
        <f t="shared" si="52"/>
        <v>3006.33</v>
      </c>
    </row>
    <row r="3394" spans="1:10" s="102" customFormat="1" ht="18" customHeight="1" x14ac:dyDescent="0.2">
      <c r="A3394" s="106" t="s">
        <v>43</v>
      </c>
      <c r="B3394" s="106" t="s">
        <v>17</v>
      </c>
      <c r="C3394" s="107">
        <v>17573</v>
      </c>
      <c r="D3394" s="107">
        <v>41860</v>
      </c>
      <c r="E3394" s="107">
        <v>41879</v>
      </c>
      <c r="F3394" s="108">
        <v>41904</v>
      </c>
      <c r="G3394" s="109">
        <v>17000</v>
      </c>
      <c r="H3394" s="109">
        <v>20.78</v>
      </c>
      <c r="I3394" s="109">
        <v>0</v>
      </c>
      <c r="J3394" s="109">
        <f t="shared" si="52"/>
        <v>17020.78</v>
      </c>
    </row>
    <row r="3395" spans="1:10" s="102" customFormat="1" ht="18" customHeight="1" x14ac:dyDescent="0.2">
      <c r="A3395" s="106" t="s">
        <v>43</v>
      </c>
      <c r="B3395" s="106" t="s">
        <v>17</v>
      </c>
      <c r="C3395" s="107">
        <v>21884</v>
      </c>
      <c r="D3395" s="107">
        <v>43372</v>
      </c>
      <c r="E3395" s="107">
        <v>43390</v>
      </c>
      <c r="F3395" s="108">
        <v>43416</v>
      </c>
      <c r="G3395" s="109">
        <v>77000</v>
      </c>
      <c r="H3395" s="109">
        <v>92.82</v>
      </c>
      <c r="I3395" s="109">
        <v>0</v>
      </c>
      <c r="J3395" s="109">
        <f t="shared" si="52"/>
        <v>77092.820000000007</v>
      </c>
    </row>
    <row r="3396" spans="1:10" s="102" customFormat="1" ht="18" customHeight="1" x14ac:dyDescent="0.2">
      <c r="A3396" s="106" t="s">
        <v>43</v>
      </c>
      <c r="B3396" s="106" t="s">
        <v>13</v>
      </c>
      <c r="C3396" s="107">
        <v>5544</v>
      </c>
      <c r="D3396" s="107">
        <v>41874</v>
      </c>
      <c r="E3396" s="107">
        <v>41884</v>
      </c>
      <c r="F3396" s="108">
        <v>41932</v>
      </c>
      <c r="G3396" s="109">
        <v>3500</v>
      </c>
      <c r="H3396" s="109">
        <v>5.64</v>
      </c>
      <c r="I3396" s="109">
        <v>0</v>
      </c>
      <c r="J3396" s="109">
        <f t="shared" si="52"/>
        <v>3505.64</v>
      </c>
    </row>
    <row r="3397" spans="1:10" s="102" customFormat="1" ht="18" customHeight="1" x14ac:dyDescent="0.2">
      <c r="A3397" s="106" t="s">
        <v>43</v>
      </c>
      <c r="B3397" s="106" t="s">
        <v>17</v>
      </c>
      <c r="C3397" s="107">
        <v>10205</v>
      </c>
      <c r="D3397" s="107">
        <v>42947</v>
      </c>
      <c r="E3397" s="107">
        <v>42949</v>
      </c>
      <c r="F3397" s="108">
        <v>42971</v>
      </c>
      <c r="G3397" s="109">
        <v>3000</v>
      </c>
      <c r="H3397" s="109">
        <v>1.86</v>
      </c>
      <c r="I3397" s="109">
        <v>0</v>
      </c>
      <c r="J3397" s="109">
        <f t="shared" si="52"/>
        <v>3001.86</v>
      </c>
    </row>
    <row r="3398" spans="1:10" s="102" customFormat="1" ht="18" customHeight="1" x14ac:dyDescent="0.2">
      <c r="A3398" s="106" t="s">
        <v>43</v>
      </c>
      <c r="B3398" s="106" t="s">
        <v>13</v>
      </c>
      <c r="C3398" s="107">
        <v>12042</v>
      </c>
      <c r="D3398" s="107">
        <v>42467</v>
      </c>
      <c r="E3398" s="107">
        <v>42478</v>
      </c>
      <c r="F3398" s="108">
        <v>42501</v>
      </c>
      <c r="G3398" s="109">
        <v>15750</v>
      </c>
      <c r="H3398" s="109">
        <v>14.68</v>
      </c>
      <c r="I3398" s="109">
        <v>0</v>
      </c>
      <c r="J3398" s="109">
        <f t="shared" ref="J3398:J3461" si="53">+G3398+H3398+I3398</f>
        <v>15764.68</v>
      </c>
    </row>
    <row r="3399" spans="1:10" s="102" customFormat="1" ht="18" customHeight="1" x14ac:dyDescent="0.2">
      <c r="A3399" s="106" t="s">
        <v>43</v>
      </c>
      <c r="B3399" s="106" t="s">
        <v>17</v>
      </c>
      <c r="C3399" s="107">
        <v>14018</v>
      </c>
      <c r="D3399" s="107">
        <v>42636</v>
      </c>
      <c r="E3399" s="107">
        <v>42640</v>
      </c>
      <c r="F3399" s="108">
        <v>42675</v>
      </c>
      <c r="G3399" s="109">
        <v>4500</v>
      </c>
      <c r="H3399" s="109">
        <v>4.8</v>
      </c>
      <c r="I3399" s="109">
        <v>0</v>
      </c>
      <c r="J3399" s="109">
        <f t="shared" si="53"/>
        <v>4504.8</v>
      </c>
    </row>
    <row r="3400" spans="1:10" s="102" customFormat="1" ht="18" customHeight="1" x14ac:dyDescent="0.2">
      <c r="A3400" s="106" t="s">
        <v>43</v>
      </c>
      <c r="B3400" s="106" t="s">
        <v>13</v>
      </c>
      <c r="C3400" s="107">
        <v>14816</v>
      </c>
      <c r="D3400" s="107">
        <v>42090</v>
      </c>
      <c r="E3400" s="107">
        <v>42100</v>
      </c>
      <c r="F3400" s="108">
        <v>42125</v>
      </c>
      <c r="G3400" s="109">
        <v>12000</v>
      </c>
      <c r="H3400" s="109">
        <v>11.67</v>
      </c>
      <c r="I3400" s="109">
        <v>0</v>
      </c>
      <c r="J3400" s="109">
        <f t="shared" si="53"/>
        <v>12011.67</v>
      </c>
    </row>
    <row r="3401" spans="1:10" s="102" customFormat="1" ht="18" customHeight="1" x14ac:dyDescent="0.2">
      <c r="A3401" s="106" t="s">
        <v>43</v>
      </c>
      <c r="B3401" s="106" t="s">
        <v>17</v>
      </c>
      <c r="C3401" s="107">
        <v>18954</v>
      </c>
      <c r="D3401" s="107">
        <v>43069</v>
      </c>
      <c r="E3401" s="107">
        <v>43087</v>
      </c>
      <c r="F3401" s="108">
        <v>43097</v>
      </c>
      <c r="G3401" s="109">
        <v>6500</v>
      </c>
      <c r="H3401" s="109">
        <v>4.99</v>
      </c>
      <c r="I3401" s="109">
        <v>0</v>
      </c>
      <c r="J3401" s="109">
        <f t="shared" si="53"/>
        <v>6504.99</v>
      </c>
    </row>
    <row r="3402" spans="1:10" s="102" customFormat="1" ht="18" customHeight="1" x14ac:dyDescent="0.2">
      <c r="A3402" s="106" t="s">
        <v>43</v>
      </c>
      <c r="B3402" s="106" t="s">
        <v>13</v>
      </c>
      <c r="C3402" s="107">
        <v>18475</v>
      </c>
      <c r="D3402" s="107">
        <v>41768</v>
      </c>
      <c r="E3402" s="107">
        <v>41774</v>
      </c>
      <c r="F3402" s="108">
        <v>41830</v>
      </c>
      <c r="G3402" s="109">
        <v>72000</v>
      </c>
      <c r="H3402" s="109">
        <v>1488</v>
      </c>
      <c r="I3402" s="109">
        <v>0</v>
      </c>
      <c r="J3402" s="109">
        <f t="shared" si="53"/>
        <v>73488</v>
      </c>
    </row>
    <row r="3403" spans="1:10" s="102" customFormat="1" ht="18" customHeight="1" x14ac:dyDescent="0.2">
      <c r="A3403" s="106" t="s">
        <v>39</v>
      </c>
      <c r="B3403" s="106" t="s">
        <v>13</v>
      </c>
      <c r="C3403" s="107">
        <v>18475</v>
      </c>
      <c r="D3403" s="107">
        <v>41768</v>
      </c>
      <c r="E3403" s="107">
        <v>41774</v>
      </c>
      <c r="F3403" s="108">
        <v>41834</v>
      </c>
      <c r="G3403" s="109">
        <v>72000</v>
      </c>
      <c r="H3403" s="109">
        <v>1584</v>
      </c>
      <c r="I3403" s="109">
        <v>0</v>
      </c>
      <c r="J3403" s="109">
        <f t="shared" si="53"/>
        <v>73584</v>
      </c>
    </row>
    <row r="3404" spans="1:10" s="102" customFormat="1" ht="18" customHeight="1" x14ac:dyDescent="0.2">
      <c r="A3404" s="106" t="s">
        <v>43</v>
      </c>
      <c r="B3404" s="106" t="s">
        <v>17</v>
      </c>
      <c r="C3404" s="107">
        <v>18651</v>
      </c>
      <c r="D3404" s="107">
        <v>41768</v>
      </c>
      <c r="E3404" s="107">
        <v>41775</v>
      </c>
      <c r="F3404" s="108">
        <v>41830</v>
      </c>
      <c r="G3404" s="109">
        <v>91000</v>
      </c>
      <c r="H3404" s="109">
        <v>1880.67</v>
      </c>
      <c r="I3404" s="109">
        <v>0</v>
      </c>
      <c r="J3404" s="109">
        <f t="shared" si="53"/>
        <v>92880.67</v>
      </c>
    </row>
    <row r="3405" spans="1:10" s="102" customFormat="1" ht="18" customHeight="1" x14ac:dyDescent="0.2">
      <c r="A3405" s="106" t="s">
        <v>41</v>
      </c>
      <c r="B3405" s="106" t="s">
        <v>17</v>
      </c>
      <c r="C3405" s="107">
        <v>18651</v>
      </c>
      <c r="D3405" s="107">
        <v>41768</v>
      </c>
      <c r="E3405" s="107">
        <v>41775</v>
      </c>
      <c r="F3405" s="108">
        <v>41918</v>
      </c>
      <c r="G3405" s="109">
        <v>91000</v>
      </c>
      <c r="H3405" s="109">
        <v>379.17</v>
      </c>
      <c r="I3405" s="109">
        <v>0</v>
      </c>
      <c r="J3405" s="109">
        <f t="shared" si="53"/>
        <v>91379.17</v>
      </c>
    </row>
    <row r="3406" spans="1:10" s="102" customFormat="1" ht="18" customHeight="1" x14ac:dyDescent="0.2">
      <c r="A3406" s="106" t="s">
        <v>43</v>
      </c>
      <c r="B3406" s="106" t="s">
        <v>13</v>
      </c>
      <c r="C3406" s="107">
        <v>17669</v>
      </c>
      <c r="D3406" s="107">
        <v>41961</v>
      </c>
      <c r="E3406" s="107">
        <v>41964</v>
      </c>
      <c r="F3406" s="108">
        <v>41988</v>
      </c>
      <c r="G3406" s="109">
        <v>18500</v>
      </c>
      <c r="H3406" s="109">
        <v>13.88</v>
      </c>
      <c r="I3406" s="109">
        <v>0</v>
      </c>
      <c r="J3406" s="109">
        <f t="shared" si="53"/>
        <v>18513.88</v>
      </c>
    </row>
    <row r="3407" spans="1:10" s="102" customFormat="1" ht="18" customHeight="1" x14ac:dyDescent="0.2">
      <c r="A3407" s="106" t="s">
        <v>43</v>
      </c>
      <c r="B3407" s="106" t="s">
        <v>17</v>
      </c>
      <c r="C3407" s="107">
        <v>5792</v>
      </c>
      <c r="D3407" s="107">
        <v>41842</v>
      </c>
      <c r="E3407" s="107">
        <v>41852</v>
      </c>
      <c r="F3407" s="108">
        <v>41920</v>
      </c>
      <c r="G3407" s="109">
        <v>3500</v>
      </c>
      <c r="H3407" s="109">
        <v>7.58</v>
      </c>
      <c r="I3407" s="109">
        <v>0</v>
      </c>
      <c r="J3407" s="109">
        <f t="shared" si="53"/>
        <v>3507.58</v>
      </c>
    </row>
    <row r="3408" spans="1:10" s="102" customFormat="1" ht="18" customHeight="1" x14ac:dyDescent="0.2">
      <c r="A3408" s="106" t="s">
        <v>43</v>
      </c>
      <c r="B3408" s="106" t="s">
        <v>13</v>
      </c>
      <c r="C3408" s="107">
        <v>11885</v>
      </c>
      <c r="D3408" s="107">
        <v>41732</v>
      </c>
      <c r="E3408" s="107">
        <v>41758</v>
      </c>
      <c r="F3408" s="108">
        <v>41799</v>
      </c>
      <c r="G3408" s="109">
        <v>8250</v>
      </c>
      <c r="H3408" s="109">
        <v>15.35</v>
      </c>
      <c r="I3408" s="109">
        <v>0</v>
      </c>
      <c r="J3408" s="109">
        <f t="shared" si="53"/>
        <v>8265.35</v>
      </c>
    </row>
    <row r="3409" spans="1:10" s="102" customFormat="1" ht="18" customHeight="1" x14ac:dyDescent="0.2">
      <c r="A3409" s="106" t="s">
        <v>43</v>
      </c>
      <c r="B3409" s="106" t="s">
        <v>13</v>
      </c>
      <c r="C3409" s="107">
        <v>8764</v>
      </c>
      <c r="D3409" s="107">
        <v>43166</v>
      </c>
      <c r="E3409" s="107">
        <v>43175</v>
      </c>
      <c r="F3409" s="108">
        <v>43202</v>
      </c>
      <c r="G3409" s="109">
        <v>5750</v>
      </c>
      <c r="H3409" s="109">
        <v>4.83</v>
      </c>
      <c r="I3409" s="109">
        <v>0</v>
      </c>
      <c r="J3409" s="109">
        <f t="shared" si="53"/>
        <v>5754.83</v>
      </c>
    </row>
    <row r="3410" spans="1:10" s="102" customFormat="1" ht="18" customHeight="1" x14ac:dyDescent="0.2">
      <c r="A3410" s="106" t="s">
        <v>43</v>
      </c>
      <c r="B3410" s="106" t="s">
        <v>17</v>
      </c>
      <c r="C3410" s="107">
        <v>6043</v>
      </c>
      <c r="D3410" s="107">
        <v>42210</v>
      </c>
      <c r="E3410" s="107">
        <v>42234</v>
      </c>
      <c r="F3410" s="108">
        <v>42243</v>
      </c>
      <c r="G3410" s="109">
        <v>2750</v>
      </c>
      <c r="H3410" s="109">
        <v>2.52</v>
      </c>
      <c r="I3410" s="109">
        <v>0</v>
      </c>
      <c r="J3410" s="109">
        <f t="shared" si="53"/>
        <v>2752.52</v>
      </c>
    </row>
    <row r="3411" spans="1:10" s="102" customFormat="1" ht="18" customHeight="1" x14ac:dyDescent="0.2">
      <c r="A3411" s="106" t="s">
        <v>43</v>
      </c>
      <c r="B3411" s="106" t="s">
        <v>17</v>
      </c>
      <c r="C3411" s="107">
        <v>9883</v>
      </c>
      <c r="D3411" s="107">
        <v>42602</v>
      </c>
      <c r="E3411" s="107">
        <v>42608</v>
      </c>
      <c r="F3411" s="108">
        <v>42787</v>
      </c>
      <c r="G3411" s="109">
        <v>4250</v>
      </c>
      <c r="H3411" s="109">
        <v>15.72</v>
      </c>
      <c r="I3411" s="109">
        <v>0</v>
      </c>
      <c r="J3411" s="109">
        <f t="shared" si="53"/>
        <v>4265.72</v>
      </c>
    </row>
    <row r="3412" spans="1:10" s="102" customFormat="1" ht="18" customHeight="1" x14ac:dyDescent="0.2">
      <c r="A3412" s="106" t="s">
        <v>43</v>
      </c>
      <c r="B3412" s="106" t="s">
        <v>13</v>
      </c>
      <c r="C3412" s="107">
        <v>10892</v>
      </c>
      <c r="D3412" s="107">
        <v>42931</v>
      </c>
      <c r="E3412" s="107">
        <v>42937</v>
      </c>
      <c r="F3412" s="108">
        <v>42958</v>
      </c>
      <c r="G3412" s="109">
        <v>6250</v>
      </c>
      <c r="H3412" s="109">
        <v>4.62</v>
      </c>
      <c r="I3412" s="109">
        <v>0</v>
      </c>
      <c r="J3412" s="109">
        <f t="shared" si="53"/>
        <v>6254.62</v>
      </c>
    </row>
    <row r="3413" spans="1:10" s="102" customFormat="1" ht="18" customHeight="1" x14ac:dyDescent="0.2">
      <c r="A3413" s="106" t="s">
        <v>43</v>
      </c>
      <c r="B3413" s="106" t="s">
        <v>13</v>
      </c>
      <c r="C3413" s="107">
        <v>13391</v>
      </c>
      <c r="D3413" s="107">
        <v>42336</v>
      </c>
      <c r="E3413" s="107">
        <v>42342</v>
      </c>
      <c r="F3413" s="108">
        <v>42355</v>
      </c>
      <c r="G3413" s="109">
        <v>6000</v>
      </c>
      <c r="H3413" s="109">
        <v>3.17</v>
      </c>
      <c r="I3413" s="109">
        <v>0</v>
      </c>
      <c r="J3413" s="109">
        <f t="shared" si="53"/>
        <v>6003.17</v>
      </c>
    </row>
    <row r="3414" spans="1:10" s="102" customFormat="1" ht="18" customHeight="1" x14ac:dyDescent="0.2">
      <c r="A3414" s="106" t="s">
        <v>43</v>
      </c>
      <c r="B3414" s="106" t="s">
        <v>13</v>
      </c>
      <c r="C3414" s="107">
        <v>21053</v>
      </c>
      <c r="D3414" s="107">
        <v>43395</v>
      </c>
      <c r="E3414" s="107">
        <v>43397</v>
      </c>
      <c r="F3414" s="108">
        <v>43410</v>
      </c>
      <c r="G3414" s="109">
        <v>66000</v>
      </c>
      <c r="H3414" s="109">
        <v>27.12</v>
      </c>
      <c r="I3414" s="109">
        <v>0</v>
      </c>
      <c r="J3414" s="109">
        <f t="shared" si="53"/>
        <v>66027.12</v>
      </c>
    </row>
    <row r="3415" spans="1:10" s="102" customFormat="1" ht="18" customHeight="1" x14ac:dyDescent="0.2">
      <c r="A3415" s="106" t="s">
        <v>43</v>
      </c>
      <c r="B3415" s="106" t="s">
        <v>13</v>
      </c>
      <c r="C3415" s="107">
        <v>17379</v>
      </c>
      <c r="D3415" s="107">
        <v>41725</v>
      </c>
      <c r="E3415" s="107">
        <v>41738</v>
      </c>
      <c r="F3415" s="108">
        <v>41764</v>
      </c>
      <c r="G3415" s="109">
        <v>17500</v>
      </c>
      <c r="H3415" s="109">
        <v>18.96</v>
      </c>
      <c r="I3415" s="109">
        <v>0</v>
      </c>
      <c r="J3415" s="109">
        <f t="shared" si="53"/>
        <v>17518.96</v>
      </c>
    </row>
    <row r="3416" spans="1:10" s="102" customFormat="1" ht="18" customHeight="1" x14ac:dyDescent="0.2">
      <c r="A3416" s="106" t="s">
        <v>43</v>
      </c>
      <c r="B3416" s="106" t="s">
        <v>13</v>
      </c>
      <c r="C3416" s="107">
        <v>13719</v>
      </c>
      <c r="D3416" s="107">
        <v>43409</v>
      </c>
      <c r="E3416" s="107">
        <v>43412</v>
      </c>
      <c r="F3416" s="108">
        <v>43424</v>
      </c>
      <c r="G3416" s="109">
        <v>7500</v>
      </c>
      <c r="H3416" s="109">
        <v>3.08</v>
      </c>
      <c r="I3416" s="109">
        <v>0</v>
      </c>
      <c r="J3416" s="109">
        <f t="shared" si="53"/>
        <v>7503.08</v>
      </c>
    </row>
    <row r="3417" spans="1:10" s="102" customFormat="1" ht="18" customHeight="1" x14ac:dyDescent="0.2">
      <c r="A3417" s="106" t="s">
        <v>43</v>
      </c>
      <c r="B3417" s="106" t="s">
        <v>13</v>
      </c>
      <c r="C3417" s="107">
        <v>6882</v>
      </c>
      <c r="D3417" s="107">
        <v>42660</v>
      </c>
      <c r="E3417" s="107">
        <v>42669</v>
      </c>
      <c r="F3417" s="108">
        <v>42688</v>
      </c>
      <c r="G3417" s="109">
        <v>3750</v>
      </c>
      <c r="H3417" s="109">
        <v>2.88</v>
      </c>
      <c r="I3417" s="109">
        <v>0</v>
      </c>
      <c r="J3417" s="109">
        <f t="shared" si="53"/>
        <v>3752.88</v>
      </c>
    </row>
    <row r="3418" spans="1:10" s="102" customFormat="1" ht="18" customHeight="1" x14ac:dyDescent="0.2">
      <c r="A3418" s="106" t="s">
        <v>43</v>
      </c>
      <c r="B3418" s="106" t="s">
        <v>17</v>
      </c>
      <c r="C3418" s="107">
        <v>6072</v>
      </c>
      <c r="D3418" s="107">
        <v>42033</v>
      </c>
      <c r="E3418" s="107">
        <v>42037</v>
      </c>
      <c r="F3418" s="108">
        <v>42054</v>
      </c>
      <c r="G3418" s="109">
        <v>3500</v>
      </c>
      <c r="H3418" s="109">
        <v>2.04</v>
      </c>
      <c r="I3418" s="109">
        <v>0</v>
      </c>
      <c r="J3418" s="109">
        <f t="shared" si="53"/>
        <v>3502.04</v>
      </c>
    </row>
    <row r="3419" spans="1:10" s="102" customFormat="1" ht="18" customHeight="1" x14ac:dyDescent="0.2">
      <c r="A3419" s="106" t="s">
        <v>43</v>
      </c>
      <c r="B3419" s="106" t="s">
        <v>13</v>
      </c>
      <c r="C3419" s="107">
        <v>18084</v>
      </c>
      <c r="D3419" s="107">
        <v>42884</v>
      </c>
      <c r="E3419" s="107">
        <v>42887</v>
      </c>
      <c r="F3419" s="108">
        <v>42900</v>
      </c>
      <c r="G3419" s="109">
        <v>11000</v>
      </c>
      <c r="H3419" s="109">
        <v>4.82</v>
      </c>
      <c r="I3419" s="109">
        <v>0</v>
      </c>
      <c r="J3419" s="109">
        <f t="shared" si="53"/>
        <v>11004.82</v>
      </c>
    </row>
    <row r="3420" spans="1:10" s="102" customFormat="1" ht="18" customHeight="1" x14ac:dyDescent="0.2">
      <c r="A3420" s="106" t="s">
        <v>43</v>
      </c>
      <c r="B3420" s="106" t="s">
        <v>13</v>
      </c>
      <c r="C3420" s="107">
        <v>12133</v>
      </c>
      <c r="D3420" s="107">
        <v>42469</v>
      </c>
      <c r="E3420" s="107">
        <v>42475</v>
      </c>
      <c r="F3420" s="108">
        <v>42487</v>
      </c>
      <c r="G3420" s="109">
        <v>8750</v>
      </c>
      <c r="H3420" s="109">
        <v>4.32</v>
      </c>
      <c r="I3420" s="109">
        <v>0</v>
      </c>
      <c r="J3420" s="109">
        <f t="shared" si="53"/>
        <v>8754.32</v>
      </c>
    </row>
    <row r="3421" spans="1:10" s="102" customFormat="1" ht="18" customHeight="1" x14ac:dyDescent="0.2">
      <c r="A3421" s="106" t="s">
        <v>37</v>
      </c>
      <c r="B3421" s="106" t="s">
        <v>13</v>
      </c>
      <c r="C3421" s="107">
        <v>25688</v>
      </c>
      <c r="D3421" s="107">
        <v>42781</v>
      </c>
      <c r="E3421" s="107">
        <v>42810</v>
      </c>
      <c r="F3421" s="108">
        <v>42811</v>
      </c>
      <c r="G3421" s="109">
        <v>20000</v>
      </c>
      <c r="H3421" s="109">
        <f>8.22+9.86</f>
        <v>18.079999999999998</v>
      </c>
      <c r="I3421" s="109">
        <v>0</v>
      </c>
      <c r="J3421" s="109">
        <f t="shared" si="53"/>
        <v>20018.080000000002</v>
      </c>
    </row>
    <row r="3422" spans="1:10" s="102" customFormat="1" ht="18" customHeight="1" x14ac:dyDescent="0.2">
      <c r="A3422" s="106" t="s">
        <v>43</v>
      </c>
      <c r="B3422" s="106" t="s">
        <v>13</v>
      </c>
      <c r="C3422" s="107">
        <v>9714</v>
      </c>
      <c r="D3422" s="107">
        <v>41640</v>
      </c>
      <c r="E3422" s="107">
        <v>41655</v>
      </c>
      <c r="F3422" s="108">
        <v>41666</v>
      </c>
      <c r="G3422" s="109">
        <v>7750</v>
      </c>
      <c r="H3422" s="109">
        <v>5.6</v>
      </c>
      <c r="I3422" s="109">
        <v>0</v>
      </c>
      <c r="J3422" s="109">
        <f t="shared" si="53"/>
        <v>7755.6</v>
      </c>
    </row>
    <row r="3423" spans="1:10" s="102" customFormat="1" ht="18" customHeight="1" x14ac:dyDescent="0.2">
      <c r="A3423" s="106" t="s">
        <v>43</v>
      </c>
      <c r="B3423" s="106" t="s">
        <v>13</v>
      </c>
      <c r="C3423" s="107">
        <v>12130</v>
      </c>
      <c r="D3423" s="107">
        <v>42521</v>
      </c>
      <c r="E3423" s="107">
        <v>42550</v>
      </c>
      <c r="F3423" s="108">
        <v>42559</v>
      </c>
      <c r="G3423" s="109">
        <v>9250</v>
      </c>
      <c r="H3423" s="109">
        <v>9.6300000000000008</v>
      </c>
      <c r="I3423" s="109">
        <v>0</v>
      </c>
      <c r="J3423" s="109">
        <f t="shared" si="53"/>
        <v>9259.6299999999992</v>
      </c>
    </row>
    <row r="3424" spans="1:10" s="102" customFormat="1" ht="18" customHeight="1" x14ac:dyDescent="0.2">
      <c r="A3424" s="106" t="s">
        <v>43</v>
      </c>
      <c r="B3424" s="106" t="s">
        <v>13</v>
      </c>
      <c r="C3424" s="107">
        <v>11782</v>
      </c>
      <c r="D3424" s="107">
        <v>41696</v>
      </c>
      <c r="E3424" s="107">
        <v>41708</v>
      </c>
      <c r="F3424" s="108">
        <v>41726</v>
      </c>
      <c r="G3424" s="109">
        <v>8000</v>
      </c>
      <c r="H3424" s="109">
        <v>6.67</v>
      </c>
      <c r="I3424" s="109">
        <v>0</v>
      </c>
      <c r="J3424" s="109">
        <f t="shared" si="53"/>
        <v>8006.67</v>
      </c>
    </row>
    <row r="3425" spans="1:10" s="102" customFormat="1" ht="18" customHeight="1" x14ac:dyDescent="0.2">
      <c r="A3425" s="106" t="s">
        <v>43</v>
      </c>
      <c r="B3425" s="106" t="s">
        <v>17</v>
      </c>
      <c r="C3425" s="107">
        <v>17307</v>
      </c>
      <c r="D3425" s="107">
        <v>42792</v>
      </c>
      <c r="E3425" s="107">
        <v>42794</v>
      </c>
      <c r="F3425" s="108">
        <v>42808</v>
      </c>
      <c r="G3425" s="109">
        <v>12500</v>
      </c>
      <c r="H3425" s="109">
        <v>5.48</v>
      </c>
      <c r="I3425" s="109">
        <v>0</v>
      </c>
      <c r="J3425" s="109">
        <f t="shared" si="53"/>
        <v>12505.48</v>
      </c>
    </row>
    <row r="3426" spans="1:10" s="102" customFormat="1" ht="18" customHeight="1" x14ac:dyDescent="0.2">
      <c r="A3426" s="106" t="s">
        <v>43</v>
      </c>
      <c r="B3426" s="106" t="s">
        <v>17</v>
      </c>
      <c r="C3426" s="107">
        <v>11066</v>
      </c>
      <c r="D3426" s="107">
        <v>42208</v>
      </c>
      <c r="E3426" s="107">
        <v>42212</v>
      </c>
      <c r="F3426" s="108">
        <v>42222</v>
      </c>
      <c r="G3426" s="109">
        <v>5750</v>
      </c>
      <c r="H3426" s="109">
        <v>2.2400000000000002</v>
      </c>
      <c r="I3426" s="109">
        <v>0</v>
      </c>
      <c r="J3426" s="109">
        <f t="shared" si="53"/>
        <v>5752.24</v>
      </c>
    </row>
    <row r="3427" spans="1:10" s="102" customFormat="1" ht="18" customHeight="1" x14ac:dyDescent="0.2">
      <c r="A3427" s="106" t="s">
        <v>43</v>
      </c>
      <c r="B3427" s="106" t="s">
        <v>13</v>
      </c>
      <c r="C3427" s="107">
        <v>12547</v>
      </c>
      <c r="D3427" s="107">
        <v>42599</v>
      </c>
      <c r="E3427" s="107">
        <v>42607</v>
      </c>
      <c r="F3427" s="108">
        <v>42619</v>
      </c>
      <c r="G3427" s="109">
        <v>11500</v>
      </c>
      <c r="H3427" s="109">
        <v>6.3</v>
      </c>
      <c r="I3427" s="109">
        <v>0</v>
      </c>
      <c r="J3427" s="109">
        <f t="shared" si="53"/>
        <v>11506.3</v>
      </c>
    </row>
    <row r="3428" spans="1:10" s="102" customFormat="1" ht="18" customHeight="1" x14ac:dyDescent="0.2">
      <c r="A3428" s="106" t="s">
        <v>43</v>
      </c>
      <c r="B3428" s="106" t="s">
        <v>13</v>
      </c>
      <c r="C3428" s="107">
        <v>12535</v>
      </c>
      <c r="D3428" s="107">
        <v>41723</v>
      </c>
      <c r="E3428" s="107">
        <v>41745</v>
      </c>
      <c r="F3428" s="108">
        <v>41789</v>
      </c>
      <c r="G3428" s="109">
        <v>7750</v>
      </c>
      <c r="H3428" s="109">
        <v>14.21</v>
      </c>
      <c r="I3428" s="109">
        <v>0</v>
      </c>
      <c r="J3428" s="109">
        <f t="shared" si="53"/>
        <v>7764.21</v>
      </c>
    </row>
    <row r="3429" spans="1:10" s="102" customFormat="1" ht="18" customHeight="1" x14ac:dyDescent="0.2">
      <c r="A3429" s="106" t="s">
        <v>43</v>
      </c>
      <c r="B3429" s="106" t="s">
        <v>13</v>
      </c>
      <c r="C3429" s="107">
        <v>15845</v>
      </c>
      <c r="D3429" s="107">
        <v>42586</v>
      </c>
      <c r="E3429" s="107">
        <v>42613</v>
      </c>
      <c r="F3429" s="108">
        <v>42622</v>
      </c>
      <c r="G3429" s="109">
        <v>8000</v>
      </c>
      <c r="H3429" s="109">
        <v>7.89</v>
      </c>
      <c r="I3429" s="109">
        <v>0</v>
      </c>
      <c r="J3429" s="109">
        <f t="shared" si="53"/>
        <v>8007.89</v>
      </c>
    </row>
    <row r="3430" spans="1:10" s="102" customFormat="1" ht="18" customHeight="1" x14ac:dyDescent="0.2">
      <c r="A3430" s="106" t="s">
        <v>43</v>
      </c>
      <c r="B3430" s="106" t="s">
        <v>17</v>
      </c>
      <c r="C3430" s="107">
        <v>6104</v>
      </c>
      <c r="D3430" s="107">
        <v>42752</v>
      </c>
      <c r="E3430" s="107">
        <v>42774</v>
      </c>
      <c r="F3430" s="108">
        <v>42913</v>
      </c>
      <c r="G3430" s="109">
        <v>2250</v>
      </c>
      <c r="H3430" s="109">
        <v>7.06</v>
      </c>
      <c r="I3430" s="109">
        <v>0</v>
      </c>
      <c r="J3430" s="109">
        <f t="shared" si="53"/>
        <v>2257.06</v>
      </c>
    </row>
    <row r="3431" spans="1:10" s="102" customFormat="1" ht="18" customHeight="1" x14ac:dyDescent="0.2">
      <c r="A3431" s="106" t="s">
        <v>43</v>
      </c>
      <c r="B3431" s="106" t="s">
        <v>13</v>
      </c>
      <c r="C3431" s="107">
        <v>15227</v>
      </c>
      <c r="D3431" s="107">
        <v>43014</v>
      </c>
      <c r="E3431" s="107">
        <v>43042</v>
      </c>
      <c r="F3431" s="108">
        <v>43055</v>
      </c>
      <c r="G3431" s="109">
        <v>10000</v>
      </c>
      <c r="H3431" s="109">
        <v>11.23</v>
      </c>
      <c r="I3431" s="109">
        <v>0</v>
      </c>
      <c r="J3431" s="109">
        <f t="shared" si="53"/>
        <v>10011.23</v>
      </c>
    </row>
    <row r="3432" spans="1:10" s="102" customFormat="1" ht="18" customHeight="1" x14ac:dyDescent="0.2">
      <c r="A3432" s="106" t="s">
        <v>43</v>
      </c>
      <c r="B3432" s="106" t="s">
        <v>17</v>
      </c>
      <c r="C3432" s="107">
        <v>17144</v>
      </c>
      <c r="D3432" s="107">
        <v>42488</v>
      </c>
      <c r="E3432" s="107">
        <v>42543</v>
      </c>
      <c r="F3432" s="108">
        <v>42544</v>
      </c>
      <c r="G3432" s="109">
        <v>28500</v>
      </c>
      <c r="H3432" s="109">
        <v>43.73</v>
      </c>
      <c r="I3432" s="109">
        <v>0</v>
      </c>
      <c r="J3432" s="109">
        <f t="shared" si="53"/>
        <v>28543.73</v>
      </c>
    </row>
    <row r="3433" spans="1:10" s="102" customFormat="1" ht="18" customHeight="1" x14ac:dyDescent="0.2">
      <c r="A3433" s="106" t="s">
        <v>43</v>
      </c>
      <c r="B3433" s="106" t="s">
        <v>17</v>
      </c>
      <c r="C3433" s="107">
        <v>17322</v>
      </c>
      <c r="D3433" s="107">
        <v>43049</v>
      </c>
      <c r="E3433" s="107">
        <v>43053</v>
      </c>
      <c r="F3433" s="108">
        <v>43067</v>
      </c>
      <c r="G3433" s="109">
        <v>10250</v>
      </c>
      <c r="H3433" s="109">
        <v>5.05</v>
      </c>
      <c r="I3433" s="109">
        <v>0</v>
      </c>
      <c r="J3433" s="109">
        <f t="shared" si="53"/>
        <v>10255.049999999999</v>
      </c>
    </row>
    <row r="3434" spans="1:10" s="102" customFormat="1" ht="18" customHeight="1" x14ac:dyDescent="0.2">
      <c r="A3434" s="106" t="s">
        <v>43</v>
      </c>
      <c r="B3434" s="106" t="s">
        <v>13</v>
      </c>
      <c r="C3434" s="107">
        <v>17306</v>
      </c>
      <c r="D3434" s="107">
        <v>43054</v>
      </c>
      <c r="E3434" s="107">
        <v>43059</v>
      </c>
      <c r="F3434" s="108">
        <v>43115</v>
      </c>
      <c r="G3434" s="109">
        <v>19250</v>
      </c>
      <c r="H3434" s="109">
        <v>17.399999999999999</v>
      </c>
      <c r="I3434" s="109">
        <v>0</v>
      </c>
      <c r="J3434" s="109">
        <f t="shared" si="53"/>
        <v>19267.400000000001</v>
      </c>
    </row>
    <row r="3435" spans="1:10" s="102" customFormat="1" ht="18" customHeight="1" x14ac:dyDescent="0.2">
      <c r="A3435" s="106" t="s">
        <v>43</v>
      </c>
      <c r="B3435" s="106" t="s">
        <v>17</v>
      </c>
      <c r="C3435" s="107">
        <v>9230</v>
      </c>
      <c r="D3435" s="107">
        <v>41798</v>
      </c>
      <c r="E3435" s="107">
        <v>41821</v>
      </c>
      <c r="F3435" s="108">
        <v>41894</v>
      </c>
      <c r="G3435" s="109">
        <v>4000</v>
      </c>
      <c r="H3435" s="109">
        <v>10.68</v>
      </c>
      <c r="I3435" s="109">
        <v>0</v>
      </c>
      <c r="J3435" s="109">
        <f t="shared" si="53"/>
        <v>4010.68</v>
      </c>
    </row>
    <row r="3436" spans="1:10" s="102" customFormat="1" ht="18" customHeight="1" x14ac:dyDescent="0.2">
      <c r="A3436" s="106" t="s">
        <v>43</v>
      </c>
      <c r="B3436" s="106" t="s">
        <v>17</v>
      </c>
      <c r="C3436" s="107">
        <v>10461</v>
      </c>
      <c r="D3436" s="107">
        <v>43252</v>
      </c>
      <c r="E3436" s="107">
        <v>43264</v>
      </c>
      <c r="F3436" s="108">
        <v>43339</v>
      </c>
      <c r="G3436" s="109">
        <v>3250</v>
      </c>
      <c r="H3436" s="109">
        <v>7.24</v>
      </c>
      <c r="I3436" s="109">
        <v>0</v>
      </c>
      <c r="J3436" s="109">
        <f t="shared" si="53"/>
        <v>3257.24</v>
      </c>
    </row>
    <row r="3437" spans="1:10" s="102" customFormat="1" ht="18" customHeight="1" x14ac:dyDescent="0.2">
      <c r="A3437" s="106" t="s">
        <v>43</v>
      </c>
      <c r="B3437" s="106" t="s">
        <v>13</v>
      </c>
      <c r="C3437" s="107">
        <v>8459</v>
      </c>
      <c r="D3437" s="107">
        <v>42227</v>
      </c>
      <c r="E3437" s="107">
        <v>42263</v>
      </c>
      <c r="F3437" s="108">
        <v>42290</v>
      </c>
      <c r="G3437" s="109">
        <v>3000</v>
      </c>
      <c r="H3437" s="109">
        <v>5.26</v>
      </c>
      <c r="I3437" s="109">
        <v>0</v>
      </c>
      <c r="J3437" s="109">
        <f t="shared" si="53"/>
        <v>3005.26</v>
      </c>
    </row>
    <row r="3438" spans="1:10" s="102" customFormat="1" ht="18" customHeight="1" x14ac:dyDescent="0.2">
      <c r="A3438" s="106" t="s">
        <v>43</v>
      </c>
      <c r="B3438" s="106" t="s">
        <v>13</v>
      </c>
      <c r="C3438" s="107">
        <v>16840</v>
      </c>
      <c r="D3438" s="107">
        <v>42351</v>
      </c>
      <c r="E3438" s="107">
        <v>42361</v>
      </c>
      <c r="F3438" s="108">
        <v>42384</v>
      </c>
      <c r="G3438" s="109">
        <v>38500</v>
      </c>
      <c r="H3438" s="109">
        <v>35.29</v>
      </c>
      <c r="I3438" s="109">
        <v>0</v>
      </c>
      <c r="J3438" s="109">
        <f t="shared" si="53"/>
        <v>38535.29</v>
      </c>
    </row>
    <row r="3439" spans="1:10" s="102" customFormat="1" ht="18" customHeight="1" x14ac:dyDescent="0.2">
      <c r="A3439" s="106" t="s">
        <v>43</v>
      </c>
      <c r="B3439" s="106" t="s">
        <v>17</v>
      </c>
      <c r="C3439" s="107">
        <v>10712</v>
      </c>
      <c r="D3439" s="107">
        <v>41642</v>
      </c>
      <c r="E3439" s="107">
        <v>41662</v>
      </c>
      <c r="F3439" s="108">
        <v>41681</v>
      </c>
      <c r="G3439" s="109">
        <v>2250</v>
      </c>
      <c r="H3439" s="109">
        <v>2.44</v>
      </c>
      <c r="I3439" s="109">
        <v>0</v>
      </c>
      <c r="J3439" s="109">
        <f t="shared" si="53"/>
        <v>2252.44</v>
      </c>
    </row>
    <row r="3440" spans="1:10" s="102" customFormat="1" ht="18" customHeight="1" x14ac:dyDescent="0.2">
      <c r="A3440" s="106" t="s">
        <v>43</v>
      </c>
      <c r="B3440" s="106" t="s">
        <v>13</v>
      </c>
      <c r="C3440" s="107">
        <v>9361</v>
      </c>
      <c r="D3440" s="107">
        <v>42451</v>
      </c>
      <c r="E3440" s="107">
        <v>42466</v>
      </c>
      <c r="F3440" s="108">
        <v>42527</v>
      </c>
      <c r="G3440" s="109">
        <v>10250</v>
      </c>
      <c r="H3440" s="109">
        <v>21.34</v>
      </c>
      <c r="I3440" s="109">
        <v>0</v>
      </c>
      <c r="J3440" s="109">
        <f t="shared" si="53"/>
        <v>10271.34</v>
      </c>
    </row>
    <row r="3441" spans="1:10" s="102" customFormat="1" ht="18" customHeight="1" x14ac:dyDescent="0.2">
      <c r="A3441" s="106" t="s">
        <v>43</v>
      </c>
      <c r="B3441" s="106" t="s">
        <v>13</v>
      </c>
      <c r="C3441" s="107">
        <v>7886</v>
      </c>
      <c r="D3441" s="107">
        <v>42598</v>
      </c>
      <c r="E3441" s="107">
        <v>42622</v>
      </c>
      <c r="F3441" s="108">
        <v>42739</v>
      </c>
      <c r="G3441" s="109">
        <v>3500</v>
      </c>
      <c r="H3441" s="109">
        <v>13.52</v>
      </c>
      <c r="I3441" s="109">
        <v>0</v>
      </c>
      <c r="J3441" s="109">
        <f t="shared" si="53"/>
        <v>3513.52</v>
      </c>
    </row>
    <row r="3442" spans="1:10" s="102" customFormat="1" ht="18" customHeight="1" x14ac:dyDescent="0.2">
      <c r="A3442" s="106" t="s">
        <v>43</v>
      </c>
      <c r="B3442" s="106" t="s">
        <v>13</v>
      </c>
      <c r="C3442" s="107">
        <v>16630</v>
      </c>
      <c r="D3442" s="107">
        <v>42579</v>
      </c>
      <c r="E3442" s="107">
        <v>42594</v>
      </c>
      <c r="F3442" s="108">
        <v>42594</v>
      </c>
      <c r="G3442" s="109">
        <v>8500</v>
      </c>
      <c r="H3442" s="109">
        <v>3.49</v>
      </c>
      <c r="I3442" s="109">
        <v>0</v>
      </c>
      <c r="J3442" s="109">
        <f t="shared" si="53"/>
        <v>8503.49</v>
      </c>
    </row>
    <row r="3443" spans="1:10" s="102" customFormat="1" ht="18" customHeight="1" x14ac:dyDescent="0.2">
      <c r="A3443" s="106" t="s">
        <v>31</v>
      </c>
      <c r="B3443" s="106" t="s">
        <v>13</v>
      </c>
      <c r="C3443" s="107">
        <v>19621</v>
      </c>
      <c r="D3443" s="107">
        <v>42828</v>
      </c>
      <c r="E3443" s="107">
        <v>42845</v>
      </c>
      <c r="F3443" s="108">
        <v>42936</v>
      </c>
      <c r="G3443" s="109">
        <v>43000</v>
      </c>
      <c r="H3443" s="109">
        <v>127.25</v>
      </c>
      <c r="I3443" s="109">
        <v>0</v>
      </c>
      <c r="J3443" s="109">
        <f t="shared" si="53"/>
        <v>43127.25</v>
      </c>
    </row>
    <row r="3444" spans="1:10" s="102" customFormat="1" ht="18" customHeight="1" x14ac:dyDescent="0.2">
      <c r="A3444" s="106" t="s">
        <v>43</v>
      </c>
      <c r="B3444" s="106" t="s">
        <v>13</v>
      </c>
      <c r="C3444" s="107">
        <v>9801</v>
      </c>
      <c r="D3444" s="107">
        <v>42601</v>
      </c>
      <c r="E3444" s="107">
        <v>42627</v>
      </c>
      <c r="F3444" s="108">
        <v>42639</v>
      </c>
      <c r="G3444" s="109">
        <v>11500</v>
      </c>
      <c r="H3444" s="109">
        <v>11.97</v>
      </c>
      <c r="I3444" s="109">
        <v>0</v>
      </c>
      <c r="J3444" s="109">
        <f t="shared" si="53"/>
        <v>11511.97</v>
      </c>
    </row>
    <row r="3445" spans="1:10" s="102" customFormat="1" ht="18" customHeight="1" x14ac:dyDescent="0.2">
      <c r="A3445" s="106" t="s">
        <v>43</v>
      </c>
      <c r="B3445" s="106" t="s">
        <v>17</v>
      </c>
      <c r="C3445" s="107">
        <v>12214</v>
      </c>
      <c r="D3445" s="107">
        <v>43120</v>
      </c>
      <c r="E3445" s="107">
        <v>43123</v>
      </c>
      <c r="F3445" s="108">
        <v>43130</v>
      </c>
      <c r="G3445" s="109">
        <v>8250</v>
      </c>
      <c r="H3445" s="109">
        <v>2.2599999999999998</v>
      </c>
      <c r="I3445" s="109">
        <v>0</v>
      </c>
      <c r="J3445" s="109">
        <f t="shared" si="53"/>
        <v>8252.26</v>
      </c>
    </row>
    <row r="3446" spans="1:10" s="102" customFormat="1" ht="18" customHeight="1" x14ac:dyDescent="0.2">
      <c r="A3446" s="106" t="s">
        <v>43</v>
      </c>
      <c r="B3446" s="106" t="s">
        <v>13</v>
      </c>
      <c r="C3446" s="107">
        <v>9570</v>
      </c>
      <c r="D3446" s="107">
        <v>43087</v>
      </c>
      <c r="E3446" s="107">
        <v>43111</v>
      </c>
      <c r="F3446" s="108">
        <v>43144</v>
      </c>
      <c r="G3446" s="109">
        <v>5250</v>
      </c>
      <c r="H3446" s="109">
        <v>8.1999999999999993</v>
      </c>
      <c r="I3446" s="109">
        <v>0</v>
      </c>
      <c r="J3446" s="109">
        <f t="shared" si="53"/>
        <v>5258.2</v>
      </c>
    </row>
    <row r="3447" spans="1:10" s="102" customFormat="1" ht="18" customHeight="1" x14ac:dyDescent="0.2">
      <c r="A3447" s="106" t="s">
        <v>43</v>
      </c>
      <c r="B3447" s="106" t="s">
        <v>17</v>
      </c>
      <c r="C3447" s="107">
        <v>9622</v>
      </c>
      <c r="D3447" s="107">
        <v>42373</v>
      </c>
      <c r="E3447" s="107">
        <v>42381</v>
      </c>
      <c r="F3447" s="108">
        <v>42397</v>
      </c>
      <c r="G3447" s="109">
        <v>8000</v>
      </c>
      <c r="H3447" s="109">
        <v>5.34</v>
      </c>
      <c r="I3447" s="109">
        <v>0</v>
      </c>
      <c r="J3447" s="109">
        <f t="shared" si="53"/>
        <v>8005.34</v>
      </c>
    </row>
    <row r="3448" spans="1:10" s="102" customFormat="1" ht="18" customHeight="1" x14ac:dyDescent="0.2">
      <c r="A3448" s="106" t="s">
        <v>43</v>
      </c>
      <c r="B3448" s="106" t="s">
        <v>13</v>
      </c>
      <c r="C3448" s="107">
        <v>7745</v>
      </c>
      <c r="D3448" s="107">
        <v>41651</v>
      </c>
      <c r="E3448" s="107">
        <v>41670</v>
      </c>
      <c r="F3448" s="108">
        <v>41696</v>
      </c>
      <c r="G3448" s="109">
        <v>4750</v>
      </c>
      <c r="H3448" s="109">
        <v>5.94</v>
      </c>
      <c r="I3448" s="109">
        <v>0</v>
      </c>
      <c r="J3448" s="109">
        <f t="shared" si="53"/>
        <v>4755.9399999999996</v>
      </c>
    </row>
    <row r="3449" spans="1:10" s="102" customFormat="1" ht="18" customHeight="1" x14ac:dyDescent="0.2">
      <c r="A3449" s="106" t="s">
        <v>43</v>
      </c>
      <c r="B3449" s="106" t="s">
        <v>13</v>
      </c>
      <c r="C3449" s="107">
        <v>13840</v>
      </c>
      <c r="D3449" s="107">
        <v>43055</v>
      </c>
      <c r="E3449" s="107">
        <v>43068</v>
      </c>
      <c r="F3449" s="108">
        <v>43076</v>
      </c>
      <c r="G3449" s="109">
        <v>6500</v>
      </c>
      <c r="H3449" s="109">
        <v>3.74</v>
      </c>
      <c r="I3449" s="109">
        <v>0</v>
      </c>
      <c r="J3449" s="109">
        <f t="shared" si="53"/>
        <v>6503.74</v>
      </c>
    </row>
    <row r="3450" spans="1:10" s="102" customFormat="1" ht="18" customHeight="1" x14ac:dyDescent="0.2">
      <c r="A3450" s="106" t="s">
        <v>43</v>
      </c>
      <c r="B3450" s="106" t="s">
        <v>13</v>
      </c>
      <c r="C3450" s="107">
        <v>13315</v>
      </c>
      <c r="D3450" s="107">
        <v>42137</v>
      </c>
      <c r="E3450" s="107">
        <v>42159</v>
      </c>
      <c r="F3450" s="108">
        <v>42373</v>
      </c>
      <c r="G3450" s="109">
        <v>3250</v>
      </c>
      <c r="H3450" s="109">
        <v>21.31</v>
      </c>
      <c r="I3450" s="109">
        <v>0</v>
      </c>
      <c r="J3450" s="109">
        <f t="shared" si="53"/>
        <v>3271.31</v>
      </c>
    </row>
    <row r="3451" spans="1:10" s="102" customFormat="1" ht="18" customHeight="1" x14ac:dyDescent="0.2">
      <c r="A3451" s="106" t="s">
        <v>43</v>
      </c>
      <c r="B3451" s="106" t="s">
        <v>17</v>
      </c>
      <c r="C3451" s="107">
        <v>13798</v>
      </c>
      <c r="D3451" s="107">
        <v>41921</v>
      </c>
      <c r="E3451" s="107">
        <v>41932</v>
      </c>
      <c r="F3451" s="108">
        <v>41940</v>
      </c>
      <c r="G3451" s="109">
        <v>7500</v>
      </c>
      <c r="H3451" s="109">
        <v>3.96</v>
      </c>
      <c r="I3451" s="109">
        <v>0</v>
      </c>
      <c r="J3451" s="109">
        <f t="shared" si="53"/>
        <v>7503.96</v>
      </c>
    </row>
    <row r="3452" spans="1:10" s="102" customFormat="1" ht="18" customHeight="1" x14ac:dyDescent="0.2">
      <c r="A3452" s="106" t="s">
        <v>43</v>
      </c>
      <c r="B3452" s="106" t="s">
        <v>13</v>
      </c>
      <c r="C3452" s="107">
        <v>20258</v>
      </c>
      <c r="D3452" s="107">
        <v>41645</v>
      </c>
      <c r="E3452" s="107">
        <v>41654</v>
      </c>
      <c r="F3452" s="108">
        <v>41682</v>
      </c>
      <c r="G3452" s="109">
        <v>66000</v>
      </c>
      <c r="H3452" s="109">
        <v>67.83</v>
      </c>
      <c r="I3452" s="109">
        <v>0</v>
      </c>
      <c r="J3452" s="109">
        <f t="shared" si="53"/>
        <v>66067.83</v>
      </c>
    </row>
    <row r="3453" spans="1:10" s="102" customFormat="1" ht="18" customHeight="1" x14ac:dyDescent="0.2">
      <c r="A3453" s="106" t="s">
        <v>43</v>
      </c>
      <c r="B3453" s="106" t="s">
        <v>13</v>
      </c>
      <c r="C3453" s="107">
        <v>14097</v>
      </c>
      <c r="D3453" s="107">
        <v>42708</v>
      </c>
      <c r="E3453" s="107">
        <v>42711</v>
      </c>
      <c r="F3453" s="108">
        <v>42727</v>
      </c>
      <c r="G3453" s="109">
        <v>7000</v>
      </c>
      <c r="H3453" s="109">
        <v>3.64</v>
      </c>
      <c r="I3453" s="109">
        <v>0</v>
      </c>
      <c r="J3453" s="109">
        <f t="shared" si="53"/>
        <v>7003.64</v>
      </c>
    </row>
    <row r="3454" spans="1:10" s="102" customFormat="1" ht="18" customHeight="1" x14ac:dyDescent="0.2">
      <c r="A3454" s="106" t="s">
        <v>43</v>
      </c>
      <c r="B3454" s="106" t="s">
        <v>17</v>
      </c>
      <c r="C3454" s="107">
        <v>14942</v>
      </c>
      <c r="D3454" s="107">
        <v>42894</v>
      </c>
      <c r="E3454" s="107">
        <v>42898</v>
      </c>
      <c r="F3454" s="108">
        <v>42930</v>
      </c>
      <c r="G3454" s="109">
        <v>9250</v>
      </c>
      <c r="H3454" s="109">
        <v>9.1199999999999992</v>
      </c>
      <c r="I3454" s="109">
        <v>0</v>
      </c>
      <c r="J3454" s="109">
        <f t="shared" si="53"/>
        <v>9259.1200000000008</v>
      </c>
    </row>
    <row r="3455" spans="1:10" s="102" customFormat="1" ht="18" customHeight="1" x14ac:dyDescent="0.2">
      <c r="A3455" s="106" t="s">
        <v>43</v>
      </c>
      <c r="B3455" s="106" t="s">
        <v>17</v>
      </c>
      <c r="C3455" s="107">
        <v>17104</v>
      </c>
      <c r="D3455" s="107">
        <v>42677</v>
      </c>
      <c r="E3455" s="107">
        <v>42718</v>
      </c>
      <c r="F3455" s="108">
        <v>42760</v>
      </c>
      <c r="G3455" s="109">
        <v>46000</v>
      </c>
      <c r="H3455" s="109">
        <v>104.6</v>
      </c>
      <c r="I3455" s="109">
        <v>0</v>
      </c>
      <c r="J3455" s="109">
        <f t="shared" si="53"/>
        <v>46104.6</v>
      </c>
    </row>
    <row r="3456" spans="1:10" s="102" customFormat="1" ht="18" customHeight="1" x14ac:dyDescent="0.2">
      <c r="A3456" s="106" t="s">
        <v>43</v>
      </c>
      <c r="B3456" s="106" t="s">
        <v>17</v>
      </c>
      <c r="C3456" s="107">
        <v>9304</v>
      </c>
      <c r="D3456" s="107">
        <v>43241</v>
      </c>
      <c r="E3456" s="107">
        <v>43258</v>
      </c>
      <c r="F3456" s="108">
        <v>43306</v>
      </c>
      <c r="G3456" s="109">
        <v>4750</v>
      </c>
      <c r="H3456" s="109">
        <v>7.1999999999999993</v>
      </c>
      <c r="I3456" s="109">
        <v>0</v>
      </c>
      <c r="J3456" s="109">
        <f t="shared" si="53"/>
        <v>4757.2</v>
      </c>
    </row>
    <row r="3457" spans="1:10" s="102" customFormat="1" ht="18" customHeight="1" x14ac:dyDescent="0.2">
      <c r="A3457" s="106" t="s">
        <v>31</v>
      </c>
      <c r="B3457" s="106" t="s">
        <v>13</v>
      </c>
      <c r="C3457" s="107">
        <v>21003</v>
      </c>
      <c r="D3457" s="107">
        <v>41844</v>
      </c>
      <c r="E3457" s="107">
        <v>41849</v>
      </c>
      <c r="F3457" s="108">
        <v>41864</v>
      </c>
      <c r="G3457" s="109">
        <v>106000</v>
      </c>
      <c r="H3457" s="109">
        <v>58.89</v>
      </c>
      <c r="I3457" s="109">
        <v>0</v>
      </c>
      <c r="J3457" s="109">
        <f t="shared" si="53"/>
        <v>106058.89</v>
      </c>
    </row>
    <row r="3458" spans="1:10" s="102" customFormat="1" ht="18" customHeight="1" x14ac:dyDescent="0.2">
      <c r="A3458" s="106" t="s">
        <v>34</v>
      </c>
      <c r="B3458" s="106" t="s">
        <v>13</v>
      </c>
      <c r="C3458" s="107">
        <v>21003</v>
      </c>
      <c r="D3458" s="107">
        <v>41730</v>
      </c>
      <c r="E3458" s="107">
        <v>41730</v>
      </c>
      <c r="F3458" s="108">
        <v>41733</v>
      </c>
      <c r="G3458" s="109">
        <v>111000</v>
      </c>
      <c r="H3458" s="109">
        <v>0</v>
      </c>
      <c r="I3458" s="109">
        <v>0</v>
      </c>
      <c r="J3458" s="109">
        <f t="shared" si="53"/>
        <v>111000</v>
      </c>
    </row>
    <row r="3459" spans="1:10" s="102" customFormat="1" ht="18" customHeight="1" x14ac:dyDescent="0.2">
      <c r="A3459" s="106" t="s">
        <v>34</v>
      </c>
      <c r="B3459" s="106" t="s">
        <v>13</v>
      </c>
      <c r="C3459" s="107">
        <v>21003</v>
      </c>
      <c r="D3459" s="107">
        <v>41844</v>
      </c>
      <c r="E3459" s="107">
        <v>41849</v>
      </c>
      <c r="F3459" s="108">
        <v>41864</v>
      </c>
      <c r="G3459" s="109">
        <v>101000</v>
      </c>
      <c r="H3459" s="109">
        <v>56.11</v>
      </c>
      <c r="I3459" s="109">
        <v>0</v>
      </c>
      <c r="J3459" s="109">
        <f t="shared" si="53"/>
        <v>101056.11</v>
      </c>
    </row>
    <row r="3460" spans="1:10" s="102" customFormat="1" ht="18" customHeight="1" x14ac:dyDescent="0.2">
      <c r="A3460" s="106" t="s">
        <v>31</v>
      </c>
      <c r="B3460" s="106" t="s">
        <v>17</v>
      </c>
      <c r="C3460" s="107">
        <v>20148</v>
      </c>
      <c r="D3460" s="107">
        <v>42060</v>
      </c>
      <c r="E3460" s="107">
        <v>42079</v>
      </c>
      <c r="F3460" s="108">
        <v>42100</v>
      </c>
      <c r="G3460" s="109">
        <v>96000</v>
      </c>
      <c r="H3460" s="109">
        <v>106.67</v>
      </c>
      <c r="I3460" s="109">
        <v>0</v>
      </c>
      <c r="J3460" s="109">
        <f t="shared" si="53"/>
        <v>96106.67</v>
      </c>
    </row>
    <row r="3461" spans="1:10" s="102" customFormat="1" ht="18" customHeight="1" x14ac:dyDescent="0.2">
      <c r="A3461" s="106" t="s">
        <v>37</v>
      </c>
      <c r="B3461" s="106" t="s">
        <v>13</v>
      </c>
      <c r="C3461" s="107">
        <v>20581</v>
      </c>
      <c r="D3461" s="107">
        <v>41961</v>
      </c>
      <c r="E3461" s="107">
        <v>42121</v>
      </c>
      <c r="F3461" s="108">
        <v>42121</v>
      </c>
      <c r="G3461" s="109">
        <v>10000</v>
      </c>
      <c r="H3461" s="109">
        <v>44.44</v>
      </c>
      <c r="I3461" s="109">
        <v>0</v>
      </c>
      <c r="J3461" s="109">
        <f t="shared" si="53"/>
        <v>10044.44</v>
      </c>
    </row>
    <row r="3462" spans="1:10" s="102" customFormat="1" ht="18" customHeight="1" x14ac:dyDescent="0.2">
      <c r="A3462" s="106" t="s">
        <v>43</v>
      </c>
      <c r="B3462" s="106" t="s">
        <v>17</v>
      </c>
      <c r="C3462" s="107">
        <v>11028</v>
      </c>
      <c r="D3462" s="107">
        <v>42728</v>
      </c>
      <c r="E3462" s="107">
        <v>42745</v>
      </c>
      <c r="F3462" s="108">
        <v>42758</v>
      </c>
      <c r="G3462" s="109">
        <v>8250</v>
      </c>
      <c r="H3462" s="109">
        <v>6.78</v>
      </c>
      <c r="I3462" s="109">
        <v>0</v>
      </c>
      <c r="J3462" s="109">
        <f t="shared" ref="J3462:J3525" si="54">+G3462+H3462+I3462</f>
        <v>8256.7800000000007</v>
      </c>
    </row>
    <row r="3463" spans="1:10" s="102" customFormat="1" ht="18" customHeight="1" x14ac:dyDescent="0.2">
      <c r="A3463" s="106" t="s">
        <v>43</v>
      </c>
      <c r="B3463" s="106" t="s">
        <v>13</v>
      </c>
      <c r="C3463" s="107">
        <v>12239</v>
      </c>
      <c r="D3463" s="107">
        <v>43391</v>
      </c>
      <c r="E3463" s="107">
        <v>43412</v>
      </c>
      <c r="F3463" s="108">
        <v>43434</v>
      </c>
      <c r="G3463" s="109">
        <v>7250</v>
      </c>
      <c r="H3463" s="109">
        <v>8.5399999999999991</v>
      </c>
      <c r="I3463" s="109">
        <v>0</v>
      </c>
      <c r="J3463" s="109">
        <f t="shared" si="54"/>
        <v>7258.54</v>
      </c>
    </row>
    <row r="3464" spans="1:10" s="102" customFormat="1" ht="18" customHeight="1" x14ac:dyDescent="0.2">
      <c r="A3464" s="106" t="s">
        <v>43</v>
      </c>
      <c r="B3464" s="106" t="s">
        <v>13</v>
      </c>
      <c r="C3464" s="107">
        <v>9751</v>
      </c>
      <c r="D3464" s="107">
        <v>41877</v>
      </c>
      <c r="E3464" s="107">
        <v>41885</v>
      </c>
      <c r="F3464" s="108">
        <v>41901</v>
      </c>
      <c r="G3464" s="109">
        <v>6250</v>
      </c>
      <c r="H3464" s="109">
        <v>4.17</v>
      </c>
      <c r="I3464" s="109">
        <v>0</v>
      </c>
      <c r="J3464" s="109">
        <f t="shared" si="54"/>
        <v>6254.17</v>
      </c>
    </row>
    <row r="3465" spans="1:10" s="102" customFormat="1" ht="18" customHeight="1" x14ac:dyDescent="0.2">
      <c r="A3465" s="106" t="s">
        <v>43</v>
      </c>
      <c r="B3465" s="106" t="s">
        <v>17</v>
      </c>
      <c r="C3465" s="107">
        <v>18225</v>
      </c>
      <c r="D3465" s="107">
        <v>42335</v>
      </c>
      <c r="E3465" s="107">
        <v>42342</v>
      </c>
      <c r="F3465" s="108">
        <v>42373</v>
      </c>
      <c r="G3465" s="109">
        <v>21000</v>
      </c>
      <c r="H3465" s="109">
        <v>22.17</v>
      </c>
      <c r="I3465" s="109">
        <v>0</v>
      </c>
      <c r="J3465" s="109">
        <f t="shared" si="54"/>
        <v>21022.17</v>
      </c>
    </row>
    <row r="3466" spans="1:10" s="102" customFormat="1" ht="18" customHeight="1" x14ac:dyDescent="0.2">
      <c r="A3466" s="106" t="s">
        <v>43</v>
      </c>
      <c r="B3466" s="106" t="s">
        <v>13</v>
      </c>
      <c r="C3466" s="107">
        <v>10022</v>
      </c>
      <c r="D3466" s="107">
        <v>41758</v>
      </c>
      <c r="E3466" s="107">
        <v>41809</v>
      </c>
      <c r="F3466" s="108">
        <v>41866</v>
      </c>
      <c r="G3466" s="109">
        <v>6500</v>
      </c>
      <c r="H3466" s="109">
        <v>19.5</v>
      </c>
      <c r="I3466" s="109">
        <v>0</v>
      </c>
      <c r="J3466" s="109">
        <f t="shared" si="54"/>
        <v>6519.5</v>
      </c>
    </row>
    <row r="3467" spans="1:10" s="102" customFormat="1" ht="18" customHeight="1" x14ac:dyDescent="0.2">
      <c r="A3467" s="106" t="s">
        <v>43</v>
      </c>
      <c r="B3467" s="106" t="s">
        <v>17</v>
      </c>
      <c r="C3467" s="107">
        <v>20818</v>
      </c>
      <c r="D3467" s="107">
        <v>42364</v>
      </c>
      <c r="E3467" s="107">
        <v>42368</v>
      </c>
      <c r="F3467" s="108">
        <v>42387</v>
      </c>
      <c r="G3467" s="109">
        <v>85000</v>
      </c>
      <c r="H3467" s="109">
        <v>54.3</v>
      </c>
      <c r="I3467" s="109">
        <v>0</v>
      </c>
      <c r="J3467" s="109">
        <f t="shared" si="54"/>
        <v>85054.3</v>
      </c>
    </row>
    <row r="3468" spans="1:10" s="102" customFormat="1" ht="18" customHeight="1" x14ac:dyDescent="0.2">
      <c r="A3468" s="106" t="s">
        <v>39</v>
      </c>
      <c r="B3468" s="106" t="s">
        <v>17</v>
      </c>
      <c r="C3468" s="107">
        <v>20818</v>
      </c>
      <c r="D3468" s="107">
        <v>42364</v>
      </c>
      <c r="E3468" s="107">
        <v>42368</v>
      </c>
      <c r="F3468" s="108">
        <v>42387</v>
      </c>
      <c r="G3468" s="109">
        <v>85000</v>
      </c>
      <c r="H3468" s="109">
        <v>54.3</v>
      </c>
      <c r="I3468" s="109">
        <v>0</v>
      </c>
      <c r="J3468" s="109">
        <f t="shared" si="54"/>
        <v>85054.3</v>
      </c>
    </row>
    <row r="3469" spans="1:10" s="102" customFormat="1" ht="18" customHeight="1" x14ac:dyDescent="0.2">
      <c r="A3469" s="106" t="s">
        <v>43</v>
      </c>
      <c r="B3469" s="106" t="s">
        <v>17</v>
      </c>
      <c r="C3469" s="107">
        <v>7177</v>
      </c>
      <c r="D3469" s="107">
        <v>42108</v>
      </c>
      <c r="E3469" s="107">
        <v>42111</v>
      </c>
      <c r="F3469" s="108">
        <v>42135</v>
      </c>
      <c r="G3469" s="109">
        <v>6000</v>
      </c>
      <c r="H3469" s="109">
        <v>4.5199999999999996</v>
      </c>
      <c r="I3469" s="109">
        <v>0</v>
      </c>
      <c r="J3469" s="109">
        <f t="shared" si="54"/>
        <v>6004.52</v>
      </c>
    </row>
    <row r="3470" spans="1:10" s="102" customFormat="1" ht="18" customHeight="1" x14ac:dyDescent="0.2">
      <c r="A3470" s="106" t="s">
        <v>43</v>
      </c>
      <c r="B3470" s="106" t="s">
        <v>13</v>
      </c>
      <c r="C3470" s="107">
        <v>13237</v>
      </c>
      <c r="D3470" s="107">
        <v>42682</v>
      </c>
      <c r="E3470" s="107">
        <v>42685</v>
      </c>
      <c r="F3470" s="108">
        <v>42711</v>
      </c>
      <c r="G3470" s="109">
        <v>8750</v>
      </c>
      <c r="H3470" s="109">
        <v>6.95</v>
      </c>
      <c r="I3470" s="109">
        <v>0</v>
      </c>
      <c r="J3470" s="109">
        <f t="shared" si="54"/>
        <v>8756.9500000000007</v>
      </c>
    </row>
    <row r="3471" spans="1:10" s="102" customFormat="1" ht="18" customHeight="1" x14ac:dyDescent="0.2">
      <c r="A3471" s="106" t="s">
        <v>43</v>
      </c>
      <c r="B3471" s="106" t="s">
        <v>17</v>
      </c>
      <c r="C3471" s="107">
        <v>6744</v>
      </c>
      <c r="D3471" s="107">
        <v>42194</v>
      </c>
      <c r="E3471" s="107">
        <v>42200</v>
      </c>
      <c r="F3471" s="108">
        <v>42268</v>
      </c>
      <c r="G3471" s="109">
        <v>4750</v>
      </c>
      <c r="H3471" s="109">
        <v>9.76</v>
      </c>
      <c r="I3471" s="109">
        <v>0</v>
      </c>
      <c r="J3471" s="109">
        <f t="shared" si="54"/>
        <v>4759.76</v>
      </c>
    </row>
    <row r="3472" spans="1:10" s="102" customFormat="1" ht="18" customHeight="1" x14ac:dyDescent="0.2">
      <c r="A3472" s="106" t="s">
        <v>43</v>
      </c>
      <c r="B3472" s="106" t="s">
        <v>17</v>
      </c>
      <c r="C3472" s="107">
        <v>13026</v>
      </c>
      <c r="D3472" s="107">
        <v>42147</v>
      </c>
      <c r="E3472" s="107">
        <v>42152</v>
      </c>
      <c r="F3472" s="108">
        <v>42233</v>
      </c>
      <c r="G3472" s="109">
        <v>8000</v>
      </c>
      <c r="H3472" s="109">
        <v>19.11</v>
      </c>
      <c r="I3472" s="109">
        <v>0</v>
      </c>
      <c r="J3472" s="109">
        <f t="shared" si="54"/>
        <v>8019.11</v>
      </c>
    </row>
    <row r="3473" spans="1:10" s="102" customFormat="1" ht="18" customHeight="1" x14ac:dyDescent="0.2">
      <c r="A3473" s="106" t="s">
        <v>43</v>
      </c>
      <c r="B3473" s="106" t="s">
        <v>13</v>
      </c>
      <c r="C3473" s="107">
        <v>15437</v>
      </c>
      <c r="D3473" s="107">
        <v>43308</v>
      </c>
      <c r="E3473" s="107">
        <v>43314</v>
      </c>
      <c r="F3473" s="108">
        <v>43327</v>
      </c>
      <c r="G3473" s="109">
        <v>3750</v>
      </c>
      <c r="H3473" s="109">
        <v>1.95</v>
      </c>
      <c r="I3473" s="109">
        <v>0</v>
      </c>
      <c r="J3473" s="109">
        <f t="shared" si="54"/>
        <v>3751.95</v>
      </c>
    </row>
    <row r="3474" spans="1:10" s="102" customFormat="1" ht="18" customHeight="1" x14ac:dyDescent="0.2">
      <c r="A3474" s="106" t="s">
        <v>43</v>
      </c>
      <c r="B3474" s="106" t="s">
        <v>17</v>
      </c>
      <c r="C3474" s="107">
        <v>16571</v>
      </c>
      <c r="D3474" s="107">
        <v>41932</v>
      </c>
      <c r="E3474" s="107">
        <v>41942</v>
      </c>
      <c r="F3474" s="108">
        <v>41960</v>
      </c>
      <c r="G3474" s="109">
        <v>11500</v>
      </c>
      <c r="H3474" s="109">
        <v>8.94</v>
      </c>
      <c r="I3474" s="109">
        <v>0</v>
      </c>
      <c r="J3474" s="109">
        <f t="shared" si="54"/>
        <v>11508.94</v>
      </c>
    </row>
    <row r="3475" spans="1:10" s="102" customFormat="1" ht="18" customHeight="1" x14ac:dyDescent="0.2">
      <c r="A3475" s="106" t="s">
        <v>43</v>
      </c>
      <c r="B3475" s="106" t="s">
        <v>13</v>
      </c>
      <c r="C3475" s="107">
        <v>18114</v>
      </c>
      <c r="D3475" s="107">
        <v>42261</v>
      </c>
      <c r="E3475" s="107">
        <v>42268</v>
      </c>
      <c r="F3475" s="108">
        <v>42298</v>
      </c>
      <c r="G3475" s="109">
        <v>27500</v>
      </c>
      <c r="H3475" s="109">
        <v>28.26</v>
      </c>
      <c r="I3475" s="109">
        <v>0</v>
      </c>
      <c r="J3475" s="109">
        <f t="shared" si="54"/>
        <v>27528.26</v>
      </c>
    </row>
    <row r="3476" spans="1:10" s="102" customFormat="1" ht="18" customHeight="1" x14ac:dyDescent="0.2">
      <c r="A3476" s="106" t="s">
        <v>43</v>
      </c>
      <c r="B3476" s="106" t="s">
        <v>17</v>
      </c>
      <c r="C3476" s="107">
        <v>11939</v>
      </c>
      <c r="D3476" s="107">
        <v>42468</v>
      </c>
      <c r="E3476" s="107">
        <v>42472</v>
      </c>
      <c r="F3476" s="108">
        <v>42552</v>
      </c>
      <c r="G3476" s="109">
        <v>3500</v>
      </c>
      <c r="H3476" s="109">
        <v>6.6</v>
      </c>
      <c r="I3476" s="109">
        <v>0</v>
      </c>
      <c r="J3476" s="109">
        <f t="shared" si="54"/>
        <v>3506.6</v>
      </c>
    </row>
    <row r="3477" spans="1:10" s="102" customFormat="1" ht="18" customHeight="1" x14ac:dyDescent="0.2">
      <c r="A3477" s="106" t="s">
        <v>43</v>
      </c>
      <c r="B3477" s="106" t="s">
        <v>17</v>
      </c>
      <c r="C3477" s="107">
        <v>13569</v>
      </c>
      <c r="D3477" s="107">
        <v>42012</v>
      </c>
      <c r="E3477" s="107">
        <v>42041</v>
      </c>
      <c r="F3477" s="108">
        <v>42055</v>
      </c>
      <c r="G3477" s="109">
        <v>10250</v>
      </c>
      <c r="H3477" s="109">
        <v>12.24</v>
      </c>
      <c r="I3477" s="109">
        <v>0</v>
      </c>
      <c r="J3477" s="109">
        <f t="shared" si="54"/>
        <v>10262.24</v>
      </c>
    </row>
    <row r="3478" spans="1:10" s="102" customFormat="1" ht="18" customHeight="1" x14ac:dyDescent="0.2">
      <c r="A3478" s="106" t="s">
        <v>43</v>
      </c>
      <c r="B3478" s="106" t="s">
        <v>13</v>
      </c>
      <c r="C3478" s="107">
        <v>11770</v>
      </c>
      <c r="D3478" s="107">
        <v>42929</v>
      </c>
      <c r="E3478" s="107">
        <v>42942</v>
      </c>
      <c r="F3478" s="108">
        <v>42962</v>
      </c>
      <c r="G3478" s="109">
        <v>10000</v>
      </c>
      <c r="H3478" s="109">
        <v>9.0399999999999991</v>
      </c>
      <c r="I3478" s="109">
        <v>0</v>
      </c>
      <c r="J3478" s="109">
        <f t="shared" si="54"/>
        <v>10009.040000000001</v>
      </c>
    </row>
    <row r="3479" spans="1:10" s="102" customFormat="1" ht="18" customHeight="1" x14ac:dyDescent="0.2">
      <c r="A3479" s="106" t="s">
        <v>43</v>
      </c>
      <c r="B3479" s="106" t="s">
        <v>17</v>
      </c>
      <c r="C3479" s="107">
        <v>17125</v>
      </c>
      <c r="D3479" s="107">
        <v>42096</v>
      </c>
      <c r="E3479" s="107">
        <v>42103</v>
      </c>
      <c r="F3479" s="108">
        <v>42114</v>
      </c>
      <c r="G3479" s="109">
        <v>5000</v>
      </c>
      <c r="H3479" s="109">
        <v>2.5</v>
      </c>
      <c r="I3479" s="109">
        <v>0</v>
      </c>
      <c r="J3479" s="109">
        <f t="shared" si="54"/>
        <v>5002.5</v>
      </c>
    </row>
    <row r="3480" spans="1:10" s="102" customFormat="1" ht="18" customHeight="1" x14ac:dyDescent="0.2">
      <c r="A3480" s="106" t="s">
        <v>43</v>
      </c>
      <c r="B3480" s="106" t="s">
        <v>13</v>
      </c>
      <c r="C3480" s="107">
        <v>13110</v>
      </c>
      <c r="D3480" s="107">
        <v>43359</v>
      </c>
      <c r="E3480" s="107">
        <v>43362</v>
      </c>
      <c r="F3480" s="108">
        <v>43399</v>
      </c>
      <c r="G3480" s="109">
        <v>9000</v>
      </c>
      <c r="H3480" s="109">
        <v>6.16</v>
      </c>
      <c r="I3480" s="109">
        <v>0</v>
      </c>
      <c r="J3480" s="109">
        <f t="shared" si="54"/>
        <v>9006.16</v>
      </c>
    </row>
    <row r="3481" spans="1:10" s="102" customFormat="1" ht="18" customHeight="1" x14ac:dyDescent="0.2">
      <c r="A3481" s="106" t="s">
        <v>43</v>
      </c>
      <c r="B3481" s="106" t="s">
        <v>17</v>
      </c>
      <c r="C3481" s="107">
        <v>9706</v>
      </c>
      <c r="D3481" s="107">
        <v>43269</v>
      </c>
      <c r="E3481" s="107">
        <v>43273</v>
      </c>
      <c r="F3481" s="108">
        <v>43307</v>
      </c>
      <c r="G3481" s="109">
        <v>3750</v>
      </c>
      <c r="H3481" s="109">
        <v>3.5199999999999996</v>
      </c>
      <c r="I3481" s="109">
        <v>0</v>
      </c>
      <c r="J3481" s="109">
        <f t="shared" si="54"/>
        <v>3753.52</v>
      </c>
    </row>
    <row r="3482" spans="1:10" s="102" customFormat="1" ht="18" customHeight="1" x14ac:dyDescent="0.2">
      <c r="A3482" s="106" t="s">
        <v>43</v>
      </c>
      <c r="B3482" s="106" t="s">
        <v>17</v>
      </c>
      <c r="C3482" s="107">
        <v>9090</v>
      </c>
      <c r="D3482" s="107">
        <v>43098</v>
      </c>
      <c r="E3482" s="107">
        <v>43137</v>
      </c>
      <c r="F3482" s="108">
        <v>43150</v>
      </c>
      <c r="G3482" s="109">
        <v>6500</v>
      </c>
      <c r="H3482" s="109">
        <v>9.09</v>
      </c>
      <c r="I3482" s="109">
        <v>0</v>
      </c>
      <c r="J3482" s="109">
        <f t="shared" si="54"/>
        <v>6509.09</v>
      </c>
    </row>
    <row r="3483" spans="1:10" s="102" customFormat="1" ht="18" customHeight="1" x14ac:dyDescent="0.2">
      <c r="A3483" s="106" t="s">
        <v>43</v>
      </c>
      <c r="B3483" s="106" t="s">
        <v>13</v>
      </c>
      <c r="C3483" s="107">
        <v>15129</v>
      </c>
      <c r="D3483" s="107">
        <v>41645</v>
      </c>
      <c r="E3483" s="107">
        <v>41683</v>
      </c>
      <c r="F3483" s="108">
        <v>41703</v>
      </c>
      <c r="G3483" s="109">
        <v>9750</v>
      </c>
      <c r="H3483" s="109">
        <v>15.71</v>
      </c>
      <c r="I3483" s="109">
        <v>0</v>
      </c>
      <c r="J3483" s="109">
        <f t="shared" si="54"/>
        <v>9765.7099999999991</v>
      </c>
    </row>
    <row r="3484" spans="1:10" s="102" customFormat="1" ht="18" customHeight="1" x14ac:dyDescent="0.2">
      <c r="A3484" s="106" t="s">
        <v>43</v>
      </c>
      <c r="B3484" s="106" t="s">
        <v>17</v>
      </c>
      <c r="C3484" s="107">
        <v>11437</v>
      </c>
      <c r="D3484" s="107">
        <v>41668</v>
      </c>
      <c r="E3484" s="107">
        <v>41677</v>
      </c>
      <c r="F3484" s="108">
        <v>41703</v>
      </c>
      <c r="G3484" s="109">
        <v>9250</v>
      </c>
      <c r="H3484" s="109">
        <v>9</v>
      </c>
      <c r="I3484" s="109">
        <v>0</v>
      </c>
      <c r="J3484" s="109">
        <f t="shared" si="54"/>
        <v>9259</v>
      </c>
    </row>
    <row r="3485" spans="1:10" s="102" customFormat="1" ht="18" customHeight="1" x14ac:dyDescent="0.2">
      <c r="A3485" s="106" t="s">
        <v>31</v>
      </c>
      <c r="B3485" s="106" t="s">
        <v>17</v>
      </c>
      <c r="C3485" s="107">
        <v>26528</v>
      </c>
      <c r="D3485" s="107">
        <v>43242</v>
      </c>
      <c r="E3485" s="107">
        <v>43278</v>
      </c>
      <c r="F3485" s="108">
        <v>43350</v>
      </c>
      <c r="G3485" s="109">
        <v>40000</v>
      </c>
      <c r="H3485" s="109">
        <v>55.34</v>
      </c>
      <c r="I3485" s="109">
        <v>0</v>
      </c>
      <c r="J3485" s="109">
        <f t="shared" si="54"/>
        <v>40055.339999999997</v>
      </c>
    </row>
    <row r="3486" spans="1:10" s="102" customFormat="1" ht="18" customHeight="1" x14ac:dyDescent="0.2">
      <c r="A3486" s="106" t="s">
        <v>43</v>
      </c>
      <c r="B3486" s="106" t="s">
        <v>13</v>
      </c>
      <c r="C3486" s="107">
        <v>17512</v>
      </c>
      <c r="D3486" s="107">
        <v>41950</v>
      </c>
      <c r="E3486" s="107">
        <v>41956</v>
      </c>
      <c r="F3486" s="108">
        <v>41969</v>
      </c>
      <c r="G3486" s="109">
        <v>23500</v>
      </c>
      <c r="H3486" s="109">
        <v>12.4</v>
      </c>
      <c r="I3486" s="109">
        <v>0</v>
      </c>
      <c r="J3486" s="109">
        <f t="shared" si="54"/>
        <v>23512.400000000001</v>
      </c>
    </row>
    <row r="3487" spans="1:10" s="102" customFormat="1" ht="18" customHeight="1" x14ac:dyDescent="0.2">
      <c r="A3487" s="106" t="s">
        <v>43</v>
      </c>
      <c r="B3487" s="106" t="s">
        <v>17</v>
      </c>
      <c r="C3487" s="107">
        <v>7492</v>
      </c>
      <c r="D3487" s="107">
        <v>42489</v>
      </c>
      <c r="E3487" s="107">
        <v>42493</v>
      </c>
      <c r="F3487" s="108">
        <v>42541</v>
      </c>
      <c r="G3487" s="109">
        <v>7500</v>
      </c>
      <c r="H3487" s="109">
        <v>10.68</v>
      </c>
      <c r="I3487" s="109">
        <v>0</v>
      </c>
      <c r="J3487" s="109">
        <f t="shared" si="54"/>
        <v>7510.68</v>
      </c>
    </row>
    <row r="3488" spans="1:10" s="102" customFormat="1" ht="18" customHeight="1" x14ac:dyDescent="0.2">
      <c r="A3488" s="106" t="s">
        <v>43</v>
      </c>
      <c r="B3488" s="106" t="s">
        <v>17</v>
      </c>
      <c r="C3488" s="107">
        <v>16291</v>
      </c>
      <c r="D3488" s="107">
        <v>42898</v>
      </c>
      <c r="E3488" s="107">
        <v>42927</v>
      </c>
      <c r="F3488" s="108">
        <v>42947</v>
      </c>
      <c r="G3488" s="109">
        <v>17000</v>
      </c>
      <c r="H3488" s="109">
        <v>22.83</v>
      </c>
      <c r="I3488" s="109">
        <v>0</v>
      </c>
      <c r="J3488" s="109">
        <f t="shared" si="54"/>
        <v>17022.830000000002</v>
      </c>
    </row>
    <row r="3489" spans="1:10" s="102" customFormat="1" ht="18" customHeight="1" x14ac:dyDescent="0.2">
      <c r="A3489" s="106" t="s">
        <v>43</v>
      </c>
      <c r="B3489" s="106" t="s">
        <v>13</v>
      </c>
      <c r="C3489" s="107">
        <v>15319</v>
      </c>
      <c r="D3489" s="107">
        <v>42628</v>
      </c>
      <c r="E3489" s="107">
        <v>42649</v>
      </c>
      <c r="F3489" s="108">
        <v>42657</v>
      </c>
      <c r="G3489" s="109">
        <v>13250</v>
      </c>
      <c r="H3489" s="109">
        <v>10.52</v>
      </c>
      <c r="I3489" s="109">
        <v>0</v>
      </c>
      <c r="J3489" s="109">
        <f t="shared" si="54"/>
        <v>13260.52</v>
      </c>
    </row>
    <row r="3490" spans="1:10" s="102" customFormat="1" ht="18" customHeight="1" x14ac:dyDescent="0.2">
      <c r="A3490" s="106" t="s">
        <v>43</v>
      </c>
      <c r="B3490" s="106" t="s">
        <v>17</v>
      </c>
      <c r="C3490" s="107">
        <v>15641</v>
      </c>
      <c r="D3490" s="107">
        <v>42004</v>
      </c>
      <c r="E3490" s="107">
        <v>42037</v>
      </c>
      <c r="F3490" s="108">
        <v>42051</v>
      </c>
      <c r="G3490" s="109">
        <v>14500</v>
      </c>
      <c r="H3490" s="109">
        <v>18.93</v>
      </c>
      <c r="I3490" s="109">
        <v>0</v>
      </c>
      <c r="J3490" s="109">
        <f t="shared" si="54"/>
        <v>14518.93</v>
      </c>
    </row>
    <row r="3491" spans="1:10" s="102" customFormat="1" ht="18" customHeight="1" x14ac:dyDescent="0.2">
      <c r="A3491" s="106" t="s">
        <v>43</v>
      </c>
      <c r="B3491" s="106" t="s">
        <v>17</v>
      </c>
      <c r="C3491" s="107">
        <v>7264</v>
      </c>
      <c r="D3491" s="107">
        <v>43156</v>
      </c>
      <c r="E3491" s="107">
        <v>43165</v>
      </c>
      <c r="F3491" s="108">
        <v>43187</v>
      </c>
      <c r="G3491" s="109">
        <v>3000</v>
      </c>
      <c r="H3491" s="109">
        <v>2.54</v>
      </c>
      <c r="I3491" s="109">
        <v>0</v>
      </c>
      <c r="J3491" s="109">
        <f t="shared" si="54"/>
        <v>3002.54</v>
      </c>
    </row>
    <row r="3492" spans="1:10" s="102" customFormat="1" ht="18" customHeight="1" x14ac:dyDescent="0.2">
      <c r="A3492" s="106" t="s">
        <v>43</v>
      </c>
      <c r="B3492" s="106" t="s">
        <v>17</v>
      </c>
      <c r="C3492" s="107">
        <v>18013</v>
      </c>
      <c r="D3492" s="107">
        <v>42858</v>
      </c>
      <c r="E3492" s="107">
        <v>42860</v>
      </c>
      <c r="F3492" s="108">
        <v>42907</v>
      </c>
      <c r="G3492" s="109">
        <v>34000</v>
      </c>
      <c r="H3492" s="109">
        <v>45.64</v>
      </c>
      <c r="I3492" s="109">
        <v>0</v>
      </c>
      <c r="J3492" s="109">
        <f t="shared" si="54"/>
        <v>34045.64</v>
      </c>
    </row>
    <row r="3493" spans="1:10" s="102" customFormat="1" ht="18" customHeight="1" x14ac:dyDescent="0.2">
      <c r="A3493" s="106" t="s">
        <v>43</v>
      </c>
      <c r="B3493" s="106" t="s">
        <v>13</v>
      </c>
      <c r="C3493" s="107">
        <v>13426</v>
      </c>
      <c r="D3493" s="107">
        <v>41988</v>
      </c>
      <c r="E3493" s="107">
        <v>42003</v>
      </c>
      <c r="F3493" s="108">
        <v>42027</v>
      </c>
      <c r="G3493" s="109">
        <v>9500</v>
      </c>
      <c r="H3493" s="109">
        <v>10.29</v>
      </c>
      <c r="I3493" s="109">
        <v>0</v>
      </c>
      <c r="J3493" s="109">
        <f t="shared" si="54"/>
        <v>9510.2900000000009</v>
      </c>
    </row>
    <row r="3494" spans="1:10" s="102" customFormat="1" ht="18" customHeight="1" x14ac:dyDescent="0.2">
      <c r="A3494" s="106" t="s">
        <v>43</v>
      </c>
      <c r="B3494" s="106" t="s">
        <v>17</v>
      </c>
      <c r="C3494" s="107">
        <v>19001</v>
      </c>
      <c r="D3494" s="107">
        <v>42018</v>
      </c>
      <c r="E3494" s="107">
        <v>42026</v>
      </c>
      <c r="F3494" s="108">
        <v>42045</v>
      </c>
      <c r="G3494" s="109">
        <v>32000</v>
      </c>
      <c r="H3494" s="109">
        <v>24</v>
      </c>
      <c r="I3494" s="109">
        <v>0</v>
      </c>
      <c r="J3494" s="109">
        <f t="shared" si="54"/>
        <v>32024</v>
      </c>
    </row>
    <row r="3495" spans="1:10" s="102" customFormat="1" ht="18" customHeight="1" x14ac:dyDescent="0.2">
      <c r="A3495" s="106" t="s">
        <v>39</v>
      </c>
      <c r="B3495" s="106" t="s">
        <v>17</v>
      </c>
      <c r="C3495" s="107">
        <v>19001</v>
      </c>
      <c r="D3495" s="107">
        <v>42018</v>
      </c>
      <c r="E3495" s="107">
        <v>42026</v>
      </c>
      <c r="F3495" s="108">
        <v>42045</v>
      </c>
      <c r="G3495" s="109">
        <v>64000</v>
      </c>
      <c r="H3495" s="109">
        <v>48</v>
      </c>
      <c r="I3495" s="109">
        <v>0</v>
      </c>
      <c r="J3495" s="109">
        <f t="shared" si="54"/>
        <v>64048</v>
      </c>
    </row>
    <row r="3496" spans="1:10" s="102" customFormat="1" ht="18" customHeight="1" x14ac:dyDescent="0.2">
      <c r="A3496" s="106" t="s">
        <v>43</v>
      </c>
      <c r="B3496" s="106" t="s">
        <v>13</v>
      </c>
      <c r="C3496" s="107">
        <v>14029</v>
      </c>
      <c r="D3496" s="107">
        <v>42920</v>
      </c>
      <c r="E3496" s="107">
        <v>42928</v>
      </c>
      <c r="F3496" s="108">
        <v>42944</v>
      </c>
      <c r="G3496" s="109">
        <v>38500</v>
      </c>
      <c r="H3496" s="109">
        <v>25.32</v>
      </c>
      <c r="I3496" s="109">
        <v>0</v>
      </c>
      <c r="J3496" s="109">
        <f t="shared" si="54"/>
        <v>38525.32</v>
      </c>
    </row>
    <row r="3497" spans="1:10" s="102" customFormat="1" ht="18" customHeight="1" x14ac:dyDescent="0.2">
      <c r="A3497" s="106" t="s">
        <v>43</v>
      </c>
      <c r="B3497" s="106" t="s">
        <v>17</v>
      </c>
      <c r="C3497" s="107">
        <v>18612</v>
      </c>
      <c r="D3497" s="107">
        <v>42381</v>
      </c>
      <c r="E3497" s="107">
        <v>42387</v>
      </c>
      <c r="F3497" s="108">
        <v>42405</v>
      </c>
      <c r="G3497" s="109">
        <v>15750</v>
      </c>
      <c r="H3497" s="109">
        <v>10.5</v>
      </c>
      <c r="I3497" s="109">
        <v>0</v>
      </c>
      <c r="J3497" s="109">
        <f t="shared" si="54"/>
        <v>15760.5</v>
      </c>
    </row>
    <row r="3498" spans="1:10" s="102" customFormat="1" ht="18" customHeight="1" x14ac:dyDescent="0.2">
      <c r="A3498" s="106" t="s">
        <v>43</v>
      </c>
      <c r="B3498" s="106" t="s">
        <v>17</v>
      </c>
      <c r="C3498" s="107">
        <v>13240</v>
      </c>
      <c r="D3498" s="107">
        <v>42492</v>
      </c>
      <c r="E3498" s="107">
        <v>42495</v>
      </c>
      <c r="F3498" s="108">
        <v>42514</v>
      </c>
      <c r="G3498" s="109">
        <v>7500</v>
      </c>
      <c r="H3498" s="109">
        <v>4.5</v>
      </c>
      <c r="I3498" s="109">
        <v>0</v>
      </c>
      <c r="J3498" s="109">
        <f t="shared" si="54"/>
        <v>7504.5</v>
      </c>
    </row>
    <row r="3499" spans="1:10" s="102" customFormat="1" ht="18" customHeight="1" x14ac:dyDescent="0.2">
      <c r="A3499" s="106" t="s">
        <v>43</v>
      </c>
      <c r="B3499" s="106" t="s">
        <v>13</v>
      </c>
      <c r="C3499" s="107">
        <v>13938</v>
      </c>
      <c r="D3499" s="107">
        <v>43276</v>
      </c>
      <c r="E3499" s="107">
        <v>43278</v>
      </c>
      <c r="F3499" s="108">
        <v>43290</v>
      </c>
      <c r="G3499" s="109">
        <v>8250</v>
      </c>
      <c r="H3499" s="109">
        <v>3.16</v>
      </c>
      <c r="I3499" s="109">
        <v>0</v>
      </c>
      <c r="J3499" s="109">
        <f t="shared" si="54"/>
        <v>8253.16</v>
      </c>
    </row>
    <row r="3500" spans="1:10" s="102" customFormat="1" ht="18" customHeight="1" x14ac:dyDescent="0.2">
      <c r="A3500" s="106" t="s">
        <v>43</v>
      </c>
      <c r="B3500" s="106" t="s">
        <v>13</v>
      </c>
      <c r="C3500" s="107">
        <v>13349</v>
      </c>
      <c r="D3500" s="107">
        <v>43318</v>
      </c>
      <c r="E3500" s="107">
        <v>43350</v>
      </c>
      <c r="F3500" s="108">
        <v>43591</v>
      </c>
      <c r="G3500" s="109">
        <v>10250</v>
      </c>
      <c r="H3500" s="109">
        <v>65.7</v>
      </c>
      <c r="I3500" s="109">
        <v>0</v>
      </c>
      <c r="J3500" s="109">
        <f t="shared" si="54"/>
        <v>10315.700000000001</v>
      </c>
    </row>
    <row r="3501" spans="1:10" s="102" customFormat="1" ht="18" customHeight="1" x14ac:dyDescent="0.2">
      <c r="A3501" s="106" t="s">
        <v>43</v>
      </c>
      <c r="B3501" s="106" t="s">
        <v>17</v>
      </c>
      <c r="C3501" s="107">
        <v>8806</v>
      </c>
      <c r="D3501" s="107">
        <v>41827</v>
      </c>
      <c r="E3501" s="107">
        <v>42697</v>
      </c>
      <c r="F3501" s="108">
        <v>42724</v>
      </c>
      <c r="G3501" s="109">
        <v>3750</v>
      </c>
      <c r="H3501" s="109">
        <v>92.15</v>
      </c>
      <c r="I3501" s="109">
        <v>0</v>
      </c>
      <c r="J3501" s="109">
        <f t="shared" si="54"/>
        <v>3842.15</v>
      </c>
    </row>
    <row r="3502" spans="1:10" s="102" customFormat="1" ht="18" customHeight="1" x14ac:dyDescent="0.2">
      <c r="A3502" s="106" t="s">
        <v>43</v>
      </c>
      <c r="B3502" s="106" t="s">
        <v>13</v>
      </c>
      <c r="C3502" s="107">
        <v>12047</v>
      </c>
      <c r="D3502" s="107">
        <v>42732</v>
      </c>
      <c r="E3502" s="107">
        <v>42739</v>
      </c>
      <c r="F3502" s="108">
        <v>42768</v>
      </c>
      <c r="G3502" s="109">
        <v>8500</v>
      </c>
      <c r="H3502" s="109">
        <v>8.3800000000000008</v>
      </c>
      <c r="I3502" s="109">
        <v>0</v>
      </c>
      <c r="J3502" s="109">
        <f t="shared" si="54"/>
        <v>8508.3799999999992</v>
      </c>
    </row>
    <row r="3503" spans="1:10" s="102" customFormat="1" ht="18" customHeight="1" x14ac:dyDescent="0.2">
      <c r="A3503" s="106" t="s">
        <v>37</v>
      </c>
      <c r="B3503" s="106" t="s">
        <v>17</v>
      </c>
      <c r="C3503" s="107">
        <v>21498</v>
      </c>
      <c r="D3503" s="107">
        <v>42323</v>
      </c>
      <c r="E3503" s="107">
        <v>42352</v>
      </c>
      <c r="F3503" s="108">
        <v>42352</v>
      </c>
      <c r="G3503" s="109">
        <v>20000</v>
      </c>
      <c r="H3503" s="109">
        <v>16.12</v>
      </c>
      <c r="I3503" s="109">
        <v>0</v>
      </c>
      <c r="J3503" s="109">
        <f t="shared" si="54"/>
        <v>20016.12</v>
      </c>
    </row>
    <row r="3504" spans="1:10" s="102" customFormat="1" ht="18" customHeight="1" x14ac:dyDescent="0.2">
      <c r="A3504" s="106" t="s">
        <v>31</v>
      </c>
      <c r="B3504" s="106" t="s">
        <v>13</v>
      </c>
      <c r="C3504" s="107">
        <v>21387</v>
      </c>
      <c r="D3504" s="107">
        <v>42425</v>
      </c>
      <c r="E3504" s="107">
        <v>42432</v>
      </c>
      <c r="F3504" s="108">
        <v>42451</v>
      </c>
      <c r="G3504" s="109">
        <v>49000</v>
      </c>
      <c r="H3504" s="109">
        <v>24.5</v>
      </c>
      <c r="I3504" s="109">
        <v>0</v>
      </c>
      <c r="J3504" s="109">
        <f t="shared" si="54"/>
        <v>49024.5</v>
      </c>
    </row>
    <row r="3505" spans="1:10" s="102" customFormat="1" ht="18" customHeight="1" x14ac:dyDescent="0.2">
      <c r="A3505" s="106" t="s">
        <v>33</v>
      </c>
      <c r="B3505" s="106" t="s">
        <v>13</v>
      </c>
      <c r="C3505" s="107">
        <v>21387</v>
      </c>
      <c r="D3505" s="107">
        <v>42425</v>
      </c>
      <c r="E3505" s="107">
        <v>42432</v>
      </c>
      <c r="F3505" s="108">
        <v>42451</v>
      </c>
      <c r="G3505" s="109">
        <v>49000</v>
      </c>
      <c r="H3505" s="109">
        <v>35.39</v>
      </c>
      <c r="I3505" s="109">
        <v>0</v>
      </c>
      <c r="J3505" s="109">
        <f t="shared" si="54"/>
        <v>49035.39</v>
      </c>
    </row>
    <row r="3506" spans="1:10" s="102" customFormat="1" ht="18" customHeight="1" x14ac:dyDescent="0.2">
      <c r="A3506" s="106" t="s">
        <v>34</v>
      </c>
      <c r="B3506" s="106" t="s">
        <v>13</v>
      </c>
      <c r="C3506" s="107">
        <v>21387</v>
      </c>
      <c r="D3506" s="107">
        <v>42425</v>
      </c>
      <c r="E3506" s="107">
        <v>42432</v>
      </c>
      <c r="F3506" s="108">
        <v>42517</v>
      </c>
      <c r="G3506" s="109">
        <v>147000</v>
      </c>
      <c r="H3506" s="109">
        <v>285.83</v>
      </c>
      <c r="I3506" s="109">
        <v>0</v>
      </c>
      <c r="J3506" s="109">
        <f t="shared" si="54"/>
        <v>147285.82999999999</v>
      </c>
    </row>
    <row r="3507" spans="1:10" s="102" customFormat="1" ht="18" customHeight="1" x14ac:dyDescent="0.2">
      <c r="A3507" s="106" t="s">
        <v>43</v>
      </c>
      <c r="B3507" s="106" t="s">
        <v>13</v>
      </c>
      <c r="C3507" s="107">
        <v>12546</v>
      </c>
      <c r="D3507" s="107">
        <v>43071</v>
      </c>
      <c r="E3507" s="107">
        <v>43088</v>
      </c>
      <c r="F3507" s="108">
        <v>43123</v>
      </c>
      <c r="G3507" s="109">
        <v>7500</v>
      </c>
      <c r="H3507" s="109">
        <v>10.68</v>
      </c>
      <c r="I3507" s="109">
        <v>0</v>
      </c>
      <c r="J3507" s="109">
        <f t="shared" si="54"/>
        <v>7510.68</v>
      </c>
    </row>
    <row r="3508" spans="1:10" s="102" customFormat="1" ht="18" customHeight="1" x14ac:dyDescent="0.2">
      <c r="A3508" s="106" t="s">
        <v>43</v>
      </c>
      <c r="B3508" s="106" t="s">
        <v>13</v>
      </c>
      <c r="C3508" s="107">
        <v>14131</v>
      </c>
      <c r="D3508" s="107">
        <v>43391</v>
      </c>
      <c r="E3508" s="107">
        <v>43404</v>
      </c>
      <c r="F3508" s="108">
        <v>43413</v>
      </c>
      <c r="G3508" s="109">
        <v>8000</v>
      </c>
      <c r="H3508" s="109">
        <v>4.82</v>
      </c>
      <c r="I3508" s="109">
        <v>0</v>
      </c>
      <c r="J3508" s="109">
        <f t="shared" si="54"/>
        <v>8004.82</v>
      </c>
    </row>
    <row r="3509" spans="1:10" s="102" customFormat="1" ht="18" customHeight="1" x14ac:dyDescent="0.2">
      <c r="A3509" s="106" t="s">
        <v>43</v>
      </c>
      <c r="B3509" s="106" t="s">
        <v>13</v>
      </c>
      <c r="C3509" s="107">
        <v>12084</v>
      </c>
      <c r="D3509" s="107">
        <v>42388</v>
      </c>
      <c r="E3509" s="107">
        <v>42410</v>
      </c>
      <c r="F3509" s="108">
        <v>42460</v>
      </c>
      <c r="G3509" s="109">
        <v>9250</v>
      </c>
      <c r="H3509" s="109">
        <v>18.510000000000002</v>
      </c>
      <c r="I3509" s="109">
        <v>0</v>
      </c>
      <c r="J3509" s="109">
        <f t="shared" si="54"/>
        <v>9268.51</v>
      </c>
    </row>
    <row r="3510" spans="1:10" s="102" customFormat="1" ht="18" customHeight="1" x14ac:dyDescent="0.2">
      <c r="A3510" s="106" t="s">
        <v>31</v>
      </c>
      <c r="B3510" s="106" t="s">
        <v>17</v>
      </c>
      <c r="C3510" s="107">
        <v>18283</v>
      </c>
      <c r="D3510" s="107">
        <v>43092</v>
      </c>
      <c r="E3510" s="107">
        <v>43111</v>
      </c>
      <c r="F3510" s="108">
        <v>43139</v>
      </c>
      <c r="G3510" s="109">
        <v>28000</v>
      </c>
      <c r="H3510" s="109">
        <v>36.049999999999997</v>
      </c>
      <c r="I3510" s="109">
        <v>0</v>
      </c>
      <c r="J3510" s="109">
        <f t="shared" si="54"/>
        <v>28036.05</v>
      </c>
    </row>
    <row r="3511" spans="1:10" s="102" customFormat="1" ht="18" customHeight="1" x14ac:dyDescent="0.2">
      <c r="A3511" s="106" t="s">
        <v>34</v>
      </c>
      <c r="B3511" s="106" t="s">
        <v>17</v>
      </c>
      <c r="C3511" s="107">
        <v>18283</v>
      </c>
      <c r="D3511" s="107">
        <v>43092</v>
      </c>
      <c r="E3511" s="107">
        <v>43111</v>
      </c>
      <c r="F3511" s="108">
        <v>43139</v>
      </c>
      <c r="G3511" s="109">
        <v>28000</v>
      </c>
      <c r="H3511" s="109">
        <v>36.049999999999997</v>
      </c>
      <c r="I3511" s="109">
        <v>0</v>
      </c>
      <c r="J3511" s="109">
        <f t="shared" si="54"/>
        <v>28036.05</v>
      </c>
    </row>
    <row r="3512" spans="1:10" s="102" customFormat="1" ht="18" customHeight="1" x14ac:dyDescent="0.2">
      <c r="A3512" s="106" t="s">
        <v>43</v>
      </c>
      <c r="B3512" s="106" t="s">
        <v>17</v>
      </c>
      <c r="C3512" s="107">
        <v>11388</v>
      </c>
      <c r="D3512" s="107">
        <v>42749</v>
      </c>
      <c r="E3512" s="107">
        <v>42753</v>
      </c>
      <c r="F3512" s="108">
        <v>42789</v>
      </c>
      <c r="G3512" s="109">
        <v>1500</v>
      </c>
      <c r="H3512" s="109">
        <v>1.65</v>
      </c>
      <c r="I3512" s="109">
        <v>0</v>
      </c>
      <c r="J3512" s="109">
        <f t="shared" si="54"/>
        <v>1501.65</v>
      </c>
    </row>
    <row r="3513" spans="1:10" s="102" customFormat="1" ht="18" customHeight="1" x14ac:dyDescent="0.2">
      <c r="A3513" s="106" t="s">
        <v>43</v>
      </c>
      <c r="B3513" s="106" t="s">
        <v>17</v>
      </c>
      <c r="C3513" s="107">
        <v>10764</v>
      </c>
      <c r="D3513" s="107">
        <v>42559</v>
      </c>
      <c r="E3513" s="107">
        <v>42577</v>
      </c>
      <c r="F3513" s="108">
        <v>42594</v>
      </c>
      <c r="G3513" s="109">
        <v>3000</v>
      </c>
      <c r="H3513" s="109">
        <v>2.9</v>
      </c>
      <c r="I3513" s="109">
        <v>0</v>
      </c>
      <c r="J3513" s="109">
        <f t="shared" si="54"/>
        <v>3002.9</v>
      </c>
    </row>
    <row r="3514" spans="1:10" s="102" customFormat="1" ht="18" customHeight="1" x14ac:dyDescent="0.2">
      <c r="A3514" s="106" t="s">
        <v>43</v>
      </c>
      <c r="B3514" s="106" t="s">
        <v>17</v>
      </c>
      <c r="C3514" s="107">
        <v>4963</v>
      </c>
      <c r="D3514" s="107">
        <v>42182</v>
      </c>
      <c r="E3514" s="107">
        <v>42186</v>
      </c>
      <c r="F3514" s="108">
        <v>42200</v>
      </c>
      <c r="G3514" s="109">
        <v>3000</v>
      </c>
      <c r="H3514" s="109">
        <v>1.5</v>
      </c>
      <c r="I3514" s="109">
        <v>0</v>
      </c>
      <c r="J3514" s="109">
        <f t="shared" si="54"/>
        <v>3001.5</v>
      </c>
    </row>
    <row r="3515" spans="1:10" s="102" customFormat="1" ht="18" customHeight="1" x14ac:dyDescent="0.2">
      <c r="A3515" s="106" t="s">
        <v>43</v>
      </c>
      <c r="B3515" s="106" t="s">
        <v>13</v>
      </c>
      <c r="C3515" s="107">
        <v>14359</v>
      </c>
      <c r="D3515" s="107">
        <v>43422</v>
      </c>
      <c r="E3515" s="107">
        <v>43445</v>
      </c>
      <c r="F3515" s="108">
        <v>43461</v>
      </c>
      <c r="G3515" s="109">
        <v>8250</v>
      </c>
      <c r="H3515" s="109">
        <v>8.82</v>
      </c>
      <c r="I3515" s="109">
        <v>0</v>
      </c>
      <c r="J3515" s="109">
        <f t="shared" si="54"/>
        <v>8258.82</v>
      </c>
    </row>
    <row r="3516" spans="1:10" s="102" customFormat="1" ht="18" customHeight="1" x14ac:dyDescent="0.2">
      <c r="A3516" s="106" t="s">
        <v>37</v>
      </c>
      <c r="B3516" s="106" t="s">
        <v>13</v>
      </c>
      <c r="C3516" s="107">
        <v>19018</v>
      </c>
      <c r="D3516" s="107">
        <v>42899</v>
      </c>
      <c r="E3516" s="107">
        <v>42975</v>
      </c>
      <c r="F3516" s="108">
        <v>42990</v>
      </c>
      <c r="G3516" s="109">
        <v>20000</v>
      </c>
      <c r="H3516" s="109">
        <f>24.93+24.93</f>
        <v>49.86</v>
      </c>
      <c r="I3516" s="109">
        <v>0</v>
      </c>
      <c r="J3516" s="109">
        <f t="shared" si="54"/>
        <v>20049.86</v>
      </c>
    </row>
    <row r="3517" spans="1:10" s="102" customFormat="1" ht="18" customHeight="1" x14ac:dyDescent="0.2">
      <c r="A3517" s="106" t="s">
        <v>37</v>
      </c>
      <c r="B3517" s="106" t="s">
        <v>13</v>
      </c>
      <c r="C3517" s="107">
        <v>19564</v>
      </c>
      <c r="D3517" s="107">
        <v>43070</v>
      </c>
      <c r="E3517" s="107">
        <v>43080</v>
      </c>
      <c r="F3517" s="108">
        <v>43091</v>
      </c>
      <c r="G3517" s="109">
        <v>20000</v>
      </c>
      <c r="H3517" s="109">
        <v>11.5</v>
      </c>
      <c r="I3517" s="109">
        <v>0</v>
      </c>
      <c r="J3517" s="109">
        <f t="shared" si="54"/>
        <v>20011.5</v>
      </c>
    </row>
    <row r="3518" spans="1:10" s="102" customFormat="1" ht="18" customHeight="1" x14ac:dyDescent="0.2">
      <c r="A3518" s="106" t="s">
        <v>43</v>
      </c>
      <c r="B3518" s="106" t="s">
        <v>17</v>
      </c>
      <c r="C3518" s="107">
        <v>10072</v>
      </c>
      <c r="D3518" s="107">
        <v>43059</v>
      </c>
      <c r="E3518" s="107">
        <v>43110</v>
      </c>
      <c r="F3518" s="108">
        <v>43130</v>
      </c>
      <c r="G3518" s="109">
        <v>6000</v>
      </c>
      <c r="H3518" s="109">
        <v>11.67</v>
      </c>
      <c r="I3518" s="109">
        <v>0</v>
      </c>
      <c r="J3518" s="109">
        <f t="shared" si="54"/>
        <v>6011.67</v>
      </c>
    </row>
    <row r="3519" spans="1:10" s="102" customFormat="1" ht="18" customHeight="1" x14ac:dyDescent="0.2">
      <c r="A3519" s="106" t="s">
        <v>43</v>
      </c>
      <c r="B3519" s="106" t="s">
        <v>13</v>
      </c>
      <c r="C3519" s="107">
        <v>13092</v>
      </c>
      <c r="D3519" s="107">
        <v>42241</v>
      </c>
      <c r="E3519" s="107">
        <v>42263</v>
      </c>
      <c r="F3519" s="108">
        <v>42282</v>
      </c>
      <c r="G3519" s="109">
        <v>9250</v>
      </c>
      <c r="H3519" s="109">
        <v>10.52</v>
      </c>
      <c r="I3519" s="109">
        <v>0</v>
      </c>
      <c r="J3519" s="109">
        <f t="shared" si="54"/>
        <v>9260.52</v>
      </c>
    </row>
    <row r="3520" spans="1:10" s="102" customFormat="1" ht="18" customHeight="1" x14ac:dyDescent="0.2">
      <c r="A3520" s="106" t="s">
        <v>37</v>
      </c>
      <c r="B3520" s="106" t="s">
        <v>13</v>
      </c>
      <c r="C3520" s="107">
        <v>10766</v>
      </c>
      <c r="D3520" s="107">
        <v>42431</v>
      </c>
      <c r="E3520" s="107">
        <v>42444</v>
      </c>
      <c r="F3520" s="108">
        <v>42444</v>
      </c>
      <c r="G3520" s="109">
        <v>20000</v>
      </c>
      <c r="H3520" s="109">
        <f>3.56+3.56</f>
        <v>7.12</v>
      </c>
      <c r="I3520" s="109">
        <v>0</v>
      </c>
      <c r="J3520" s="109">
        <f t="shared" si="54"/>
        <v>20007.12</v>
      </c>
    </row>
    <row r="3521" spans="1:10" s="102" customFormat="1" ht="18" customHeight="1" x14ac:dyDescent="0.2">
      <c r="A3521" s="106" t="s">
        <v>43</v>
      </c>
      <c r="B3521" s="106" t="s">
        <v>17</v>
      </c>
      <c r="C3521" s="107">
        <v>9426</v>
      </c>
      <c r="D3521" s="107">
        <v>42063</v>
      </c>
      <c r="E3521" s="107">
        <v>42081</v>
      </c>
      <c r="F3521" s="108">
        <v>42093</v>
      </c>
      <c r="G3521" s="109">
        <v>3000</v>
      </c>
      <c r="H3521" s="109">
        <v>2.5</v>
      </c>
      <c r="I3521" s="109">
        <v>0</v>
      </c>
      <c r="J3521" s="109">
        <f t="shared" si="54"/>
        <v>3002.5</v>
      </c>
    </row>
    <row r="3522" spans="1:10" s="102" customFormat="1" ht="18" customHeight="1" x14ac:dyDescent="0.2">
      <c r="A3522" s="106" t="s">
        <v>43</v>
      </c>
      <c r="B3522" s="106" t="s">
        <v>13</v>
      </c>
      <c r="C3522" s="107">
        <v>11793</v>
      </c>
      <c r="D3522" s="107">
        <v>43167</v>
      </c>
      <c r="E3522" s="107">
        <v>43193</v>
      </c>
      <c r="F3522" s="108">
        <v>43206</v>
      </c>
      <c r="G3522" s="109">
        <v>8000</v>
      </c>
      <c r="H3522" s="109">
        <v>8.5500000000000007</v>
      </c>
      <c r="I3522" s="109">
        <v>0</v>
      </c>
      <c r="J3522" s="109">
        <f t="shared" si="54"/>
        <v>8008.55</v>
      </c>
    </row>
    <row r="3523" spans="1:10" s="102" customFormat="1" ht="18" customHeight="1" x14ac:dyDescent="0.2">
      <c r="A3523" s="106" t="s">
        <v>43</v>
      </c>
      <c r="B3523" s="106" t="s">
        <v>13</v>
      </c>
      <c r="C3523" s="107">
        <v>9215</v>
      </c>
      <c r="D3523" s="107">
        <v>43083</v>
      </c>
      <c r="E3523" s="107">
        <v>43089</v>
      </c>
      <c r="F3523" s="108">
        <v>43115</v>
      </c>
      <c r="G3523" s="109">
        <v>5000</v>
      </c>
      <c r="H3523" s="109">
        <v>4.38</v>
      </c>
      <c r="I3523" s="109">
        <v>0</v>
      </c>
      <c r="J3523" s="109">
        <f t="shared" si="54"/>
        <v>5004.38</v>
      </c>
    </row>
    <row r="3524" spans="1:10" s="102" customFormat="1" ht="18" customHeight="1" x14ac:dyDescent="0.2">
      <c r="A3524" s="106" t="s">
        <v>43</v>
      </c>
      <c r="B3524" s="106" t="s">
        <v>17</v>
      </c>
      <c r="C3524" s="107">
        <v>12004</v>
      </c>
      <c r="D3524" s="107">
        <v>41770</v>
      </c>
      <c r="E3524" s="107">
        <v>41792</v>
      </c>
      <c r="F3524" s="108">
        <v>41808</v>
      </c>
      <c r="G3524" s="109">
        <v>8750</v>
      </c>
      <c r="H3524" s="109">
        <v>9.24</v>
      </c>
      <c r="I3524" s="109">
        <v>0</v>
      </c>
      <c r="J3524" s="109">
        <f t="shared" si="54"/>
        <v>8759.24</v>
      </c>
    </row>
    <row r="3525" spans="1:10" s="102" customFormat="1" ht="18" customHeight="1" x14ac:dyDescent="0.2">
      <c r="A3525" s="106" t="s">
        <v>37</v>
      </c>
      <c r="B3525" s="106" t="s">
        <v>13</v>
      </c>
      <c r="C3525" s="107">
        <v>25981</v>
      </c>
      <c r="D3525" s="107">
        <v>43135</v>
      </c>
      <c r="E3525" s="107">
        <v>43151</v>
      </c>
      <c r="F3525" s="108">
        <v>43228</v>
      </c>
      <c r="G3525" s="109">
        <v>20000</v>
      </c>
      <c r="H3525" s="109">
        <f>25.48+25.48</f>
        <v>50.96</v>
      </c>
      <c r="I3525" s="109">
        <v>0</v>
      </c>
      <c r="J3525" s="109">
        <f t="shared" si="54"/>
        <v>20050.96</v>
      </c>
    </row>
    <row r="3526" spans="1:10" s="102" customFormat="1" ht="18" customHeight="1" x14ac:dyDescent="0.2">
      <c r="A3526" s="106" t="s">
        <v>43</v>
      </c>
      <c r="B3526" s="106" t="s">
        <v>13</v>
      </c>
      <c r="C3526" s="107">
        <v>17467</v>
      </c>
      <c r="D3526" s="107">
        <v>42595</v>
      </c>
      <c r="E3526" s="107">
        <v>42681</v>
      </c>
      <c r="F3526" s="108">
        <v>42856</v>
      </c>
      <c r="G3526" s="109">
        <v>14750</v>
      </c>
      <c r="H3526" s="109">
        <v>105.47</v>
      </c>
      <c r="I3526" s="109">
        <v>0</v>
      </c>
      <c r="J3526" s="109">
        <f t="shared" ref="J3526:J3589" si="55">+G3526+H3526+I3526</f>
        <v>14855.47</v>
      </c>
    </row>
    <row r="3527" spans="1:10" s="102" customFormat="1" ht="18" customHeight="1" x14ac:dyDescent="0.2">
      <c r="A3527" s="106" t="s">
        <v>43</v>
      </c>
      <c r="B3527" s="106" t="s">
        <v>17</v>
      </c>
      <c r="C3527" s="107">
        <v>13793</v>
      </c>
      <c r="D3527" s="107">
        <v>42408</v>
      </c>
      <c r="E3527" s="107">
        <v>42418</v>
      </c>
      <c r="F3527" s="108">
        <v>42433</v>
      </c>
      <c r="G3527" s="109">
        <v>4000</v>
      </c>
      <c r="H3527" s="109">
        <v>2.78</v>
      </c>
      <c r="I3527" s="109">
        <v>0</v>
      </c>
      <c r="J3527" s="109">
        <f t="shared" si="55"/>
        <v>4002.78</v>
      </c>
    </row>
    <row r="3528" spans="1:10" s="102" customFormat="1" ht="18" customHeight="1" x14ac:dyDescent="0.2">
      <c r="A3528" s="106" t="s">
        <v>43</v>
      </c>
      <c r="B3528" s="106" t="s">
        <v>17</v>
      </c>
      <c r="C3528" s="107">
        <v>17734</v>
      </c>
      <c r="D3528" s="107">
        <v>42168</v>
      </c>
      <c r="E3528" s="107">
        <v>42174</v>
      </c>
      <c r="F3528" s="108">
        <v>42496</v>
      </c>
      <c r="G3528" s="109">
        <v>31000</v>
      </c>
      <c r="H3528" s="109">
        <v>282.44</v>
      </c>
      <c r="I3528" s="109">
        <v>0</v>
      </c>
      <c r="J3528" s="109">
        <f t="shared" si="55"/>
        <v>31282.44</v>
      </c>
    </row>
    <row r="3529" spans="1:10" s="102" customFormat="1" ht="18" customHeight="1" x14ac:dyDescent="0.2">
      <c r="A3529" s="106" t="s">
        <v>43</v>
      </c>
      <c r="B3529" s="106" t="s">
        <v>17</v>
      </c>
      <c r="C3529" s="107">
        <v>10519</v>
      </c>
      <c r="D3529" s="107">
        <v>42894</v>
      </c>
      <c r="E3529" s="107">
        <v>42912</v>
      </c>
      <c r="F3529" s="108">
        <v>42934</v>
      </c>
      <c r="G3529" s="109">
        <v>8250</v>
      </c>
      <c r="H3529" s="109">
        <v>9.0399999999999991</v>
      </c>
      <c r="I3529" s="109">
        <v>0</v>
      </c>
      <c r="J3529" s="109">
        <f t="shared" si="55"/>
        <v>8259.0400000000009</v>
      </c>
    </row>
    <row r="3530" spans="1:10" s="102" customFormat="1" ht="18" customHeight="1" x14ac:dyDescent="0.2">
      <c r="A3530" s="106" t="s">
        <v>31</v>
      </c>
      <c r="B3530" s="106" t="s">
        <v>17</v>
      </c>
      <c r="C3530" s="107">
        <v>22481</v>
      </c>
      <c r="D3530" s="107">
        <v>42241</v>
      </c>
      <c r="E3530" s="107">
        <v>42244</v>
      </c>
      <c r="F3530" s="108">
        <v>42283</v>
      </c>
      <c r="G3530" s="109">
        <v>32000</v>
      </c>
      <c r="H3530" s="109">
        <v>37.33</v>
      </c>
      <c r="I3530" s="109">
        <v>0</v>
      </c>
      <c r="J3530" s="109">
        <f t="shared" si="55"/>
        <v>32037.33</v>
      </c>
    </row>
    <row r="3531" spans="1:10" s="102" customFormat="1" ht="18" customHeight="1" x14ac:dyDescent="0.2">
      <c r="A3531" s="106" t="s">
        <v>33</v>
      </c>
      <c r="B3531" s="106" t="s">
        <v>17</v>
      </c>
      <c r="C3531" s="107">
        <v>22481</v>
      </c>
      <c r="D3531" s="107">
        <v>42241</v>
      </c>
      <c r="E3531" s="107">
        <v>42244</v>
      </c>
      <c r="F3531" s="108">
        <v>42283</v>
      </c>
      <c r="G3531" s="109">
        <v>32000</v>
      </c>
      <c r="H3531" s="109">
        <v>37.33</v>
      </c>
      <c r="I3531" s="109">
        <v>0</v>
      </c>
      <c r="J3531" s="109">
        <f t="shared" si="55"/>
        <v>32037.33</v>
      </c>
    </row>
    <row r="3532" spans="1:10" s="102" customFormat="1" ht="18" customHeight="1" x14ac:dyDescent="0.2">
      <c r="A3532" s="106" t="s">
        <v>34</v>
      </c>
      <c r="B3532" s="106" t="s">
        <v>17</v>
      </c>
      <c r="C3532" s="107">
        <v>22481</v>
      </c>
      <c r="D3532" s="107">
        <v>42241</v>
      </c>
      <c r="E3532" s="107">
        <v>42244</v>
      </c>
      <c r="F3532" s="108">
        <v>42283</v>
      </c>
      <c r="G3532" s="109">
        <v>32000</v>
      </c>
      <c r="H3532" s="109">
        <v>37.33</v>
      </c>
      <c r="I3532" s="109">
        <v>0</v>
      </c>
      <c r="J3532" s="109">
        <f t="shared" si="55"/>
        <v>32037.33</v>
      </c>
    </row>
    <row r="3533" spans="1:10" s="102" customFormat="1" ht="18" customHeight="1" x14ac:dyDescent="0.2">
      <c r="A3533" s="106" t="s">
        <v>43</v>
      </c>
      <c r="B3533" s="106" t="s">
        <v>17</v>
      </c>
      <c r="C3533" s="107">
        <v>17745</v>
      </c>
      <c r="D3533" s="107">
        <v>42353</v>
      </c>
      <c r="E3533" s="107">
        <v>42367</v>
      </c>
      <c r="F3533" s="108">
        <v>42376</v>
      </c>
      <c r="G3533" s="109">
        <v>12750</v>
      </c>
      <c r="H3533" s="109">
        <v>8.15</v>
      </c>
      <c r="I3533" s="109">
        <v>0</v>
      </c>
      <c r="J3533" s="109">
        <f t="shared" si="55"/>
        <v>12758.15</v>
      </c>
    </row>
    <row r="3534" spans="1:10" s="102" customFormat="1" ht="18" customHeight="1" x14ac:dyDescent="0.2">
      <c r="A3534" s="106" t="s">
        <v>43</v>
      </c>
      <c r="B3534" s="106" t="s">
        <v>17</v>
      </c>
      <c r="C3534" s="107">
        <v>6313</v>
      </c>
      <c r="D3534" s="107">
        <v>42996</v>
      </c>
      <c r="E3534" s="107">
        <v>43004</v>
      </c>
      <c r="F3534" s="108">
        <v>43014</v>
      </c>
      <c r="G3534" s="109">
        <v>4500</v>
      </c>
      <c r="H3534" s="109">
        <v>2.2200000000000002</v>
      </c>
      <c r="I3534" s="109">
        <v>0</v>
      </c>
      <c r="J3534" s="109">
        <f t="shared" si="55"/>
        <v>4502.22</v>
      </c>
    </row>
    <row r="3535" spans="1:10" s="102" customFormat="1" ht="18" customHeight="1" x14ac:dyDescent="0.2">
      <c r="A3535" s="106" t="s">
        <v>31</v>
      </c>
      <c r="B3535" s="106" t="s">
        <v>17</v>
      </c>
      <c r="C3535" s="107">
        <v>19254</v>
      </c>
      <c r="D3535" s="107">
        <v>42856</v>
      </c>
      <c r="E3535" s="107">
        <v>42859</v>
      </c>
      <c r="F3535" s="108">
        <v>42881</v>
      </c>
      <c r="G3535" s="109">
        <v>47000</v>
      </c>
      <c r="H3535" s="109">
        <v>32.19</v>
      </c>
      <c r="I3535" s="109">
        <v>0</v>
      </c>
      <c r="J3535" s="109">
        <f t="shared" si="55"/>
        <v>47032.19</v>
      </c>
    </row>
    <row r="3536" spans="1:10" s="102" customFormat="1" ht="18" customHeight="1" x14ac:dyDescent="0.2">
      <c r="A3536" s="106" t="s">
        <v>43</v>
      </c>
      <c r="B3536" s="106" t="s">
        <v>13</v>
      </c>
      <c r="C3536" s="107">
        <v>22783</v>
      </c>
      <c r="D3536" s="107">
        <v>42682</v>
      </c>
      <c r="E3536" s="107">
        <v>42684</v>
      </c>
      <c r="F3536" s="108">
        <v>42712</v>
      </c>
      <c r="G3536" s="109">
        <v>74000</v>
      </c>
      <c r="H3536" s="109">
        <v>60.82</v>
      </c>
      <c r="I3536" s="109">
        <v>0</v>
      </c>
      <c r="J3536" s="109">
        <f t="shared" si="55"/>
        <v>74060.820000000007</v>
      </c>
    </row>
    <row r="3537" spans="1:10" s="102" customFormat="1" ht="18" customHeight="1" x14ac:dyDescent="0.2">
      <c r="A3537" s="106" t="s">
        <v>35</v>
      </c>
      <c r="B3537" s="106" t="s">
        <v>13</v>
      </c>
      <c r="C3537" s="107">
        <v>22783</v>
      </c>
      <c r="D3537" s="107">
        <v>42682</v>
      </c>
      <c r="E3537" s="107">
        <v>42684</v>
      </c>
      <c r="F3537" s="108">
        <v>42712</v>
      </c>
      <c r="G3537" s="109">
        <v>74000</v>
      </c>
      <c r="H3537" s="109">
        <v>60.82</v>
      </c>
      <c r="I3537" s="109">
        <v>0</v>
      </c>
      <c r="J3537" s="109">
        <f t="shared" si="55"/>
        <v>74060.820000000007</v>
      </c>
    </row>
    <row r="3538" spans="1:10" s="102" customFormat="1" ht="18" customHeight="1" x14ac:dyDescent="0.2">
      <c r="A3538" s="106" t="s">
        <v>43</v>
      </c>
      <c r="B3538" s="106" t="s">
        <v>13</v>
      </c>
      <c r="C3538" s="107">
        <v>10706</v>
      </c>
      <c r="D3538" s="107">
        <v>42514</v>
      </c>
      <c r="E3538" s="107">
        <v>42515</v>
      </c>
      <c r="F3538" s="108">
        <v>42548</v>
      </c>
      <c r="G3538" s="109">
        <v>5500</v>
      </c>
      <c r="H3538" s="109">
        <v>5.12</v>
      </c>
      <c r="I3538" s="109">
        <v>0</v>
      </c>
      <c r="J3538" s="109">
        <f t="shared" si="55"/>
        <v>5505.12</v>
      </c>
    </row>
    <row r="3539" spans="1:10" s="102" customFormat="1" ht="18" customHeight="1" x14ac:dyDescent="0.2">
      <c r="A3539" s="106" t="s">
        <v>37</v>
      </c>
      <c r="B3539" s="106" t="s">
        <v>13</v>
      </c>
      <c r="C3539" s="107">
        <v>9476</v>
      </c>
      <c r="D3539" s="107">
        <v>41851</v>
      </c>
      <c r="E3539" s="107">
        <v>41869</v>
      </c>
      <c r="F3539" s="108">
        <v>41878</v>
      </c>
      <c r="G3539" s="109">
        <v>20000</v>
      </c>
      <c r="H3539" s="109">
        <f>7.49+7.49</f>
        <v>14.98</v>
      </c>
      <c r="I3539" s="109">
        <v>0</v>
      </c>
      <c r="J3539" s="109">
        <f t="shared" si="55"/>
        <v>20014.98</v>
      </c>
    </row>
    <row r="3540" spans="1:10" s="102" customFormat="1" ht="18" customHeight="1" x14ac:dyDescent="0.2">
      <c r="A3540" s="106" t="s">
        <v>37</v>
      </c>
      <c r="B3540" s="106" t="s">
        <v>17</v>
      </c>
      <c r="C3540" s="107">
        <v>21371</v>
      </c>
      <c r="D3540" s="107">
        <v>42166</v>
      </c>
      <c r="E3540" s="107">
        <v>42174</v>
      </c>
      <c r="F3540" s="108">
        <v>42184</v>
      </c>
      <c r="G3540" s="109">
        <v>20000</v>
      </c>
      <c r="H3540" s="109">
        <v>10</v>
      </c>
      <c r="I3540" s="109">
        <v>0</v>
      </c>
      <c r="J3540" s="109">
        <f t="shared" si="55"/>
        <v>20010</v>
      </c>
    </row>
    <row r="3541" spans="1:10" s="102" customFormat="1" ht="18" customHeight="1" x14ac:dyDescent="0.2">
      <c r="A3541" s="106" t="s">
        <v>43</v>
      </c>
      <c r="B3541" s="106" t="s">
        <v>13</v>
      </c>
      <c r="C3541" s="107">
        <v>16956</v>
      </c>
      <c r="D3541" s="107">
        <v>43293</v>
      </c>
      <c r="E3541" s="107">
        <v>43306</v>
      </c>
      <c r="F3541" s="108">
        <v>43327</v>
      </c>
      <c r="G3541" s="109">
        <v>11500</v>
      </c>
      <c r="H3541" s="109">
        <v>8.52</v>
      </c>
      <c r="I3541" s="109">
        <v>0</v>
      </c>
      <c r="J3541" s="109">
        <f t="shared" si="55"/>
        <v>11508.52</v>
      </c>
    </row>
    <row r="3542" spans="1:10" s="102" customFormat="1" ht="18" customHeight="1" x14ac:dyDescent="0.2">
      <c r="A3542" s="106" t="s">
        <v>43</v>
      </c>
      <c r="B3542" s="106" t="s">
        <v>17</v>
      </c>
      <c r="C3542" s="107">
        <v>8967</v>
      </c>
      <c r="D3542" s="107">
        <v>41893</v>
      </c>
      <c r="E3542" s="107">
        <v>41906</v>
      </c>
      <c r="F3542" s="108">
        <v>41953</v>
      </c>
      <c r="G3542" s="109">
        <v>3750</v>
      </c>
      <c r="H3542" s="109">
        <v>6.24</v>
      </c>
      <c r="I3542" s="109">
        <v>0</v>
      </c>
      <c r="J3542" s="109">
        <f t="shared" si="55"/>
        <v>3756.24</v>
      </c>
    </row>
    <row r="3543" spans="1:10" s="102" customFormat="1" ht="18" customHeight="1" x14ac:dyDescent="0.2">
      <c r="A3543" s="106" t="s">
        <v>31</v>
      </c>
      <c r="B3543" s="106" t="s">
        <v>17</v>
      </c>
      <c r="C3543" s="107">
        <v>21875</v>
      </c>
      <c r="D3543" s="107">
        <v>43221</v>
      </c>
      <c r="E3543" s="107">
        <v>43223</v>
      </c>
      <c r="F3543" s="108">
        <v>43255</v>
      </c>
      <c r="G3543" s="109">
        <v>72000</v>
      </c>
      <c r="H3543" s="109">
        <v>51.95</v>
      </c>
      <c r="I3543" s="109">
        <v>0</v>
      </c>
      <c r="J3543" s="109">
        <f t="shared" si="55"/>
        <v>72051.95</v>
      </c>
    </row>
    <row r="3544" spans="1:10" s="102" customFormat="1" ht="18" customHeight="1" x14ac:dyDescent="0.2">
      <c r="A3544" s="106" t="s">
        <v>37</v>
      </c>
      <c r="B3544" s="106" t="s">
        <v>13</v>
      </c>
      <c r="C3544" s="107">
        <v>22660</v>
      </c>
      <c r="D3544" s="107">
        <v>42157</v>
      </c>
      <c r="E3544" s="107">
        <v>42241</v>
      </c>
      <c r="F3544" s="108">
        <v>42242</v>
      </c>
      <c r="G3544" s="109">
        <v>20000</v>
      </c>
      <c r="H3544" s="109">
        <f>23.61+23.61</f>
        <v>47.22</v>
      </c>
      <c r="I3544" s="109">
        <v>0</v>
      </c>
      <c r="J3544" s="109">
        <f t="shared" si="55"/>
        <v>20047.22</v>
      </c>
    </row>
    <row r="3545" spans="1:10" s="102" customFormat="1" ht="18" customHeight="1" x14ac:dyDescent="0.2">
      <c r="A3545" s="106" t="s">
        <v>43</v>
      </c>
      <c r="B3545" s="106" t="s">
        <v>17</v>
      </c>
      <c r="C3545" s="107">
        <v>16852</v>
      </c>
      <c r="D3545" s="107">
        <v>42789</v>
      </c>
      <c r="E3545" s="107">
        <v>42795</v>
      </c>
      <c r="F3545" s="108">
        <v>42807</v>
      </c>
      <c r="G3545" s="109">
        <v>6750</v>
      </c>
      <c r="H3545" s="109">
        <v>3.33</v>
      </c>
      <c r="I3545" s="109">
        <v>0</v>
      </c>
      <c r="J3545" s="109">
        <f t="shared" si="55"/>
        <v>6753.33</v>
      </c>
    </row>
    <row r="3546" spans="1:10" s="102" customFormat="1" ht="18" customHeight="1" x14ac:dyDescent="0.2">
      <c r="A3546" s="106" t="s">
        <v>43</v>
      </c>
      <c r="B3546" s="106" t="s">
        <v>17</v>
      </c>
      <c r="C3546" s="107">
        <v>7399</v>
      </c>
      <c r="D3546" s="107">
        <v>41866</v>
      </c>
      <c r="E3546" s="107">
        <v>41879</v>
      </c>
      <c r="F3546" s="108">
        <v>41901</v>
      </c>
      <c r="G3546" s="109">
        <v>4250</v>
      </c>
      <c r="H3546" s="109">
        <v>4.1399999999999997</v>
      </c>
      <c r="I3546" s="109">
        <v>0</v>
      </c>
      <c r="J3546" s="109">
        <f t="shared" si="55"/>
        <v>4254.1400000000003</v>
      </c>
    </row>
    <row r="3547" spans="1:10" s="102" customFormat="1" ht="18" customHeight="1" x14ac:dyDescent="0.2">
      <c r="A3547" s="106" t="s">
        <v>43</v>
      </c>
      <c r="B3547" s="106" t="s">
        <v>17</v>
      </c>
      <c r="C3547" s="107">
        <v>15139</v>
      </c>
      <c r="D3547" s="107">
        <v>43380</v>
      </c>
      <c r="E3547" s="107">
        <v>43383</v>
      </c>
      <c r="F3547" s="108">
        <v>43409</v>
      </c>
      <c r="G3547" s="109">
        <v>2000</v>
      </c>
      <c r="H3547" s="109">
        <v>1.59</v>
      </c>
      <c r="I3547" s="109">
        <v>0</v>
      </c>
      <c r="J3547" s="109">
        <f t="shared" si="55"/>
        <v>2001.59</v>
      </c>
    </row>
    <row r="3548" spans="1:10" s="102" customFormat="1" ht="18" customHeight="1" x14ac:dyDescent="0.2">
      <c r="A3548" s="106" t="s">
        <v>43</v>
      </c>
      <c r="B3548" s="106" t="s">
        <v>17</v>
      </c>
      <c r="C3548" s="107">
        <v>7287</v>
      </c>
      <c r="D3548" s="107">
        <v>43384</v>
      </c>
      <c r="E3548" s="107">
        <v>43396</v>
      </c>
      <c r="F3548" s="108">
        <v>43493</v>
      </c>
      <c r="G3548" s="109">
        <v>3000</v>
      </c>
      <c r="H3548" s="109">
        <v>8.9600000000000009</v>
      </c>
      <c r="I3548" s="109">
        <v>0</v>
      </c>
      <c r="J3548" s="109">
        <f t="shared" si="55"/>
        <v>3008.96</v>
      </c>
    </row>
    <row r="3549" spans="1:10" s="102" customFormat="1" ht="18" customHeight="1" x14ac:dyDescent="0.2">
      <c r="A3549" s="106" t="s">
        <v>43</v>
      </c>
      <c r="B3549" s="106" t="s">
        <v>17</v>
      </c>
      <c r="C3549" s="107">
        <v>9207</v>
      </c>
      <c r="D3549" s="107">
        <v>42466</v>
      </c>
      <c r="E3549" s="107">
        <v>42473</v>
      </c>
      <c r="F3549" s="108">
        <v>42493</v>
      </c>
      <c r="G3549" s="109">
        <v>2750</v>
      </c>
      <c r="H3549" s="109">
        <v>2.04</v>
      </c>
      <c r="I3549" s="109">
        <v>0</v>
      </c>
      <c r="J3549" s="109">
        <f t="shared" si="55"/>
        <v>2752.04</v>
      </c>
    </row>
    <row r="3550" spans="1:10" s="102" customFormat="1" ht="18" customHeight="1" x14ac:dyDescent="0.2">
      <c r="A3550" s="106" t="s">
        <v>31</v>
      </c>
      <c r="B3550" s="106" t="s">
        <v>13</v>
      </c>
      <c r="C3550" s="107">
        <v>22022</v>
      </c>
      <c r="D3550" s="107">
        <v>42168</v>
      </c>
      <c r="E3550" s="107">
        <v>42171</v>
      </c>
      <c r="F3550" s="108">
        <v>42227</v>
      </c>
      <c r="G3550" s="109">
        <v>47000</v>
      </c>
      <c r="H3550" s="109">
        <v>77.03</v>
      </c>
      <c r="I3550" s="109">
        <v>0</v>
      </c>
      <c r="J3550" s="109">
        <f t="shared" si="55"/>
        <v>47077.03</v>
      </c>
    </row>
    <row r="3551" spans="1:10" s="102" customFormat="1" ht="18" customHeight="1" x14ac:dyDescent="0.2">
      <c r="A3551" s="106" t="s">
        <v>43</v>
      </c>
      <c r="B3551" s="106" t="s">
        <v>17</v>
      </c>
      <c r="C3551" s="107">
        <v>11139</v>
      </c>
      <c r="D3551" s="107">
        <v>41714</v>
      </c>
      <c r="E3551" s="107">
        <v>41718</v>
      </c>
      <c r="F3551" s="108">
        <v>41754</v>
      </c>
      <c r="G3551" s="109">
        <v>8000</v>
      </c>
      <c r="H3551" s="109">
        <v>8.8800000000000008</v>
      </c>
      <c r="I3551" s="109">
        <v>0</v>
      </c>
      <c r="J3551" s="109">
        <f t="shared" si="55"/>
        <v>8008.88</v>
      </c>
    </row>
    <row r="3552" spans="1:10" s="102" customFormat="1" ht="18" customHeight="1" x14ac:dyDescent="0.2">
      <c r="A3552" s="106" t="s">
        <v>43</v>
      </c>
      <c r="B3552" s="106" t="s">
        <v>13</v>
      </c>
      <c r="C3552" s="107">
        <v>19831</v>
      </c>
      <c r="D3552" s="107">
        <v>42381</v>
      </c>
      <c r="E3552" s="107">
        <v>42389</v>
      </c>
      <c r="F3552" s="108">
        <v>42403</v>
      </c>
      <c r="G3552" s="109">
        <v>64000</v>
      </c>
      <c r="H3552" s="109">
        <v>39.11</v>
      </c>
      <c r="I3552" s="109">
        <v>0</v>
      </c>
      <c r="J3552" s="109">
        <f t="shared" si="55"/>
        <v>64039.11</v>
      </c>
    </row>
    <row r="3553" spans="1:10" s="102" customFormat="1" ht="18" customHeight="1" x14ac:dyDescent="0.2">
      <c r="A3553" s="106" t="s">
        <v>39</v>
      </c>
      <c r="B3553" s="106" t="s">
        <v>13</v>
      </c>
      <c r="C3553" s="107">
        <v>19831</v>
      </c>
      <c r="D3553" s="107">
        <v>42381</v>
      </c>
      <c r="E3553" s="107">
        <v>42389</v>
      </c>
      <c r="F3553" s="108">
        <v>42403</v>
      </c>
      <c r="G3553" s="109">
        <v>64000</v>
      </c>
      <c r="H3553" s="109">
        <v>39.11</v>
      </c>
      <c r="I3553" s="109">
        <v>0</v>
      </c>
      <c r="J3553" s="109">
        <f t="shared" si="55"/>
        <v>64039.11</v>
      </c>
    </row>
    <row r="3554" spans="1:10" s="102" customFormat="1" ht="18" customHeight="1" x14ac:dyDescent="0.2">
      <c r="A3554" s="106" t="s">
        <v>43</v>
      </c>
      <c r="B3554" s="106" t="s">
        <v>13</v>
      </c>
      <c r="C3554" s="107">
        <v>7572</v>
      </c>
      <c r="D3554" s="107">
        <v>43013</v>
      </c>
      <c r="E3554" s="107">
        <v>43017</v>
      </c>
      <c r="F3554" s="108">
        <v>43053</v>
      </c>
      <c r="G3554" s="109">
        <v>4250</v>
      </c>
      <c r="H3554" s="109">
        <v>4.66</v>
      </c>
      <c r="I3554" s="109">
        <v>0</v>
      </c>
      <c r="J3554" s="109">
        <f t="shared" si="55"/>
        <v>4254.66</v>
      </c>
    </row>
    <row r="3555" spans="1:10" s="102" customFormat="1" ht="18" customHeight="1" x14ac:dyDescent="0.2">
      <c r="A3555" s="106" t="s">
        <v>43</v>
      </c>
      <c r="B3555" s="106" t="s">
        <v>17</v>
      </c>
      <c r="C3555" s="107">
        <v>18341</v>
      </c>
      <c r="D3555" s="107">
        <v>42060</v>
      </c>
      <c r="E3555" s="107">
        <v>42065</v>
      </c>
      <c r="F3555" s="108">
        <v>42081</v>
      </c>
      <c r="G3555" s="109">
        <v>27000</v>
      </c>
      <c r="H3555" s="109">
        <v>15.76</v>
      </c>
      <c r="I3555" s="109">
        <v>0</v>
      </c>
      <c r="J3555" s="109">
        <f t="shared" si="55"/>
        <v>27015.759999999998</v>
      </c>
    </row>
    <row r="3556" spans="1:10" s="102" customFormat="1" ht="18" customHeight="1" x14ac:dyDescent="0.2">
      <c r="A3556" s="106" t="s">
        <v>31</v>
      </c>
      <c r="B3556" s="106" t="s">
        <v>13</v>
      </c>
      <c r="C3556" s="107">
        <v>20590</v>
      </c>
      <c r="D3556" s="107">
        <v>42017</v>
      </c>
      <c r="E3556" s="107">
        <v>42020</v>
      </c>
      <c r="F3556" s="108">
        <v>42138</v>
      </c>
      <c r="G3556" s="109">
        <v>53000</v>
      </c>
      <c r="H3556" s="109">
        <v>173.72</v>
      </c>
      <c r="I3556" s="109">
        <v>0</v>
      </c>
      <c r="J3556" s="109">
        <f t="shared" si="55"/>
        <v>53173.72</v>
      </c>
    </row>
    <row r="3557" spans="1:10" s="102" customFormat="1" ht="18" customHeight="1" x14ac:dyDescent="0.2">
      <c r="A3557" s="106" t="s">
        <v>43</v>
      </c>
      <c r="B3557" s="106" t="s">
        <v>17</v>
      </c>
      <c r="C3557" s="107">
        <v>7316</v>
      </c>
      <c r="D3557" s="107">
        <v>42368</v>
      </c>
      <c r="E3557" s="107">
        <v>42403</v>
      </c>
      <c r="F3557" s="108">
        <v>42493</v>
      </c>
      <c r="G3557" s="109">
        <v>5000</v>
      </c>
      <c r="H3557" s="109">
        <v>17.36</v>
      </c>
      <c r="I3557" s="109">
        <v>0</v>
      </c>
      <c r="J3557" s="109">
        <f t="shared" si="55"/>
        <v>5017.3599999999997</v>
      </c>
    </row>
    <row r="3558" spans="1:10" s="102" customFormat="1" ht="18" customHeight="1" x14ac:dyDescent="0.2">
      <c r="A3558" s="106" t="s">
        <v>43</v>
      </c>
      <c r="B3558" s="106" t="s">
        <v>13</v>
      </c>
      <c r="C3558" s="107">
        <v>7440</v>
      </c>
      <c r="D3558" s="107">
        <v>41813</v>
      </c>
      <c r="E3558" s="107">
        <v>41829</v>
      </c>
      <c r="F3558" s="108">
        <v>41851</v>
      </c>
      <c r="G3558" s="109">
        <v>5500</v>
      </c>
      <c r="H3558" s="109">
        <v>5.81</v>
      </c>
      <c r="I3558" s="109">
        <v>0</v>
      </c>
      <c r="J3558" s="109">
        <f t="shared" si="55"/>
        <v>5505.81</v>
      </c>
    </row>
    <row r="3559" spans="1:10" s="102" customFormat="1" ht="18" customHeight="1" x14ac:dyDescent="0.2">
      <c r="A3559" s="106" t="s">
        <v>43</v>
      </c>
      <c r="B3559" s="106" t="s">
        <v>17</v>
      </c>
      <c r="C3559" s="107">
        <v>8899</v>
      </c>
      <c r="D3559" s="107">
        <v>42701</v>
      </c>
      <c r="E3559" s="107">
        <v>42705</v>
      </c>
      <c r="F3559" s="108">
        <v>42725</v>
      </c>
      <c r="G3559" s="109">
        <v>2000</v>
      </c>
      <c r="H3559" s="109">
        <v>1.32</v>
      </c>
      <c r="I3559" s="109">
        <v>0</v>
      </c>
      <c r="J3559" s="109">
        <f t="shared" si="55"/>
        <v>2001.32</v>
      </c>
    </row>
    <row r="3560" spans="1:10" s="102" customFormat="1" ht="18" customHeight="1" x14ac:dyDescent="0.2">
      <c r="A3560" s="106" t="s">
        <v>43</v>
      </c>
      <c r="B3560" s="106" t="s">
        <v>13</v>
      </c>
      <c r="C3560" s="107">
        <v>12615</v>
      </c>
      <c r="D3560" s="107">
        <v>41913</v>
      </c>
      <c r="E3560" s="107">
        <v>41918</v>
      </c>
      <c r="F3560" s="108">
        <v>41927</v>
      </c>
      <c r="G3560" s="109">
        <v>6500</v>
      </c>
      <c r="H3560" s="109">
        <v>2.5299999999999998</v>
      </c>
      <c r="I3560" s="109">
        <v>0</v>
      </c>
      <c r="J3560" s="109">
        <f t="shared" si="55"/>
        <v>6502.53</v>
      </c>
    </row>
    <row r="3561" spans="1:10" s="102" customFormat="1" ht="18" customHeight="1" x14ac:dyDescent="0.2">
      <c r="A3561" s="106" t="s">
        <v>43</v>
      </c>
      <c r="B3561" s="106" t="s">
        <v>13</v>
      </c>
      <c r="C3561" s="107">
        <v>20753</v>
      </c>
      <c r="D3561" s="107">
        <v>43372</v>
      </c>
      <c r="E3561" s="107">
        <v>43398</v>
      </c>
      <c r="F3561" s="108">
        <v>43410</v>
      </c>
      <c r="G3561" s="109">
        <v>67000</v>
      </c>
      <c r="H3561" s="109">
        <v>69.75</v>
      </c>
      <c r="I3561" s="109">
        <v>0</v>
      </c>
      <c r="J3561" s="109">
        <f t="shared" si="55"/>
        <v>67069.75</v>
      </c>
    </row>
    <row r="3562" spans="1:10" s="102" customFormat="1" ht="18" customHeight="1" x14ac:dyDescent="0.2">
      <c r="A3562" s="106" t="s">
        <v>43</v>
      </c>
      <c r="B3562" s="106" t="s">
        <v>17</v>
      </c>
      <c r="C3562" s="107">
        <v>8519</v>
      </c>
      <c r="D3562" s="107">
        <v>41988</v>
      </c>
      <c r="E3562" s="107">
        <v>42019</v>
      </c>
      <c r="F3562" s="108">
        <v>42060</v>
      </c>
      <c r="G3562" s="109">
        <v>21500</v>
      </c>
      <c r="H3562" s="109">
        <v>43.02</v>
      </c>
      <c r="I3562" s="109">
        <v>0</v>
      </c>
      <c r="J3562" s="109">
        <f t="shared" si="55"/>
        <v>21543.02</v>
      </c>
    </row>
    <row r="3563" spans="1:10" s="102" customFormat="1" ht="18" customHeight="1" x14ac:dyDescent="0.2">
      <c r="A3563" s="106" t="s">
        <v>43</v>
      </c>
      <c r="B3563" s="106" t="s">
        <v>13</v>
      </c>
      <c r="C3563" s="107">
        <v>10011</v>
      </c>
      <c r="D3563" s="107">
        <v>42668</v>
      </c>
      <c r="E3563" s="107">
        <v>42681</v>
      </c>
      <c r="F3563" s="108">
        <v>42705</v>
      </c>
      <c r="G3563" s="109">
        <v>8500</v>
      </c>
      <c r="H3563" s="109">
        <v>8.6199999999999992</v>
      </c>
      <c r="I3563" s="109">
        <v>0</v>
      </c>
      <c r="J3563" s="109">
        <f t="shared" si="55"/>
        <v>8508.6200000000008</v>
      </c>
    </row>
    <row r="3564" spans="1:10" s="102" customFormat="1" ht="18" customHeight="1" x14ac:dyDescent="0.2">
      <c r="A3564" s="106" t="s">
        <v>43</v>
      </c>
      <c r="B3564" s="106" t="s">
        <v>13</v>
      </c>
      <c r="C3564" s="107">
        <v>14720</v>
      </c>
      <c r="D3564" s="107">
        <v>42251</v>
      </c>
      <c r="E3564" s="107">
        <v>42284</v>
      </c>
      <c r="F3564" s="108">
        <v>42328</v>
      </c>
      <c r="G3564" s="109">
        <v>13500</v>
      </c>
      <c r="H3564" s="109">
        <v>28.88</v>
      </c>
      <c r="I3564" s="109">
        <v>0</v>
      </c>
      <c r="J3564" s="109">
        <f t="shared" si="55"/>
        <v>13528.88</v>
      </c>
    </row>
    <row r="3565" spans="1:10" s="102" customFormat="1" ht="18" customHeight="1" x14ac:dyDescent="0.2">
      <c r="A3565" s="106" t="s">
        <v>43</v>
      </c>
      <c r="B3565" s="106" t="s">
        <v>13</v>
      </c>
      <c r="C3565" s="107">
        <v>14294</v>
      </c>
      <c r="D3565" s="107">
        <v>42430</v>
      </c>
      <c r="E3565" s="107">
        <v>42431</v>
      </c>
      <c r="F3565" s="108">
        <v>42439</v>
      </c>
      <c r="G3565" s="109">
        <v>8500</v>
      </c>
      <c r="H3565" s="109">
        <v>2.13</v>
      </c>
      <c r="I3565" s="109">
        <v>0</v>
      </c>
      <c r="J3565" s="109">
        <f t="shared" si="55"/>
        <v>8502.1299999999992</v>
      </c>
    </row>
    <row r="3566" spans="1:10" s="102" customFormat="1" ht="18" customHeight="1" x14ac:dyDescent="0.2">
      <c r="A3566" s="106" t="s">
        <v>43</v>
      </c>
      <c r="B3566" s="106" t="s">
        <v>13</v>
      </c>
      <c r="C3566" s="107">
        <v>13509</v>
      </c>
      <c r="D3566" s="107">
        <v>41947</v>
      </c>
      <c r="E3566" s="107">
        <v>41950</v>
      </c>
      <c r="F3566" s="108">
        <v>42003</v>
      </c>
      <c r="G3566" s="109">
        <v>9000</v>
      </c>
      <c r="H3566" s="109">
        <v>14</v>
      </c>
      <c r="I3566" s="109">
        <v>0</v>
      </c>
      <c r="J3566" s="109">
        <f t="shared" si="55"/>
        <v>9014</v>
      </c>
    </row>
    <row r="3567" spans="1:10" s="102" customFormat="1" ht="18" customHeight="1" x14ac:dyDescent="0.2">
      <c r="A3567" s="106" t="s">
        <v>43</v>
      </c>
      <c r="B3567" s="106" t="s">
        <v>13</v>
      </c>
      <c r="C3567" s="107">
        <v>12422</v>
      </c>
      <c r="D3567" s="107">
        <v>42881</v>
      </c>
      <c r="E3567" s="107">
        <v>42888</v>
      </c>
      <c r="F3567" s="108">
        <v>42898</v>
      </c>
      <c r="G3567" s="109">
        <v>6750</v>
      </c>
      <c r="H3567" s="109">
        <v>3.14</v>
      </c>
      <c r="I3567" s="109">
        <v>0</v>
      </c>
      <c r="J3567" s="109">
        <f t="shared" si="55"/>
        <v>6753.14</v>
      </c>
    </row>
    <row r="3568" spans="1:10" s="102" customFormat="1" ht="18" customHeight="1" x14ac:dyDescent="0.2">
      <c r="A3568" s="106" t="s">
        <v>31</v>
      </c>
      <c r="B3568" s="106" t="s">
        <v>13</v>
      </c>
      <c r="C3568" s="107">
        <v>20358</v>
      </c>
      <c r="D3568" s="107">
        <v>43415</v>
      </c>
      <c r="E3568" s="107">
        <v>43424</v>
      </c>
      <c r="F3568" s="108">
        <v>43437</v>
      </c>
      <c r="G3568" s="109">
        <v>36000</v>
      </c>
      <c r="H3568" s="109">
        <v>21.7</v>
      </c>
      <c r="I3568" s="109">
        <v>0</v>
      </c>
      <c r="J3568" s="109">
        <f t="shared" si="55"/>
        <v>36021.699999999997</v>
      </c>
    </row>
    <row r="3569" spans="1:10" s="102" customFormat="1" ht="18" customHeight="1" x14ac:dyDescent="0.2">
      <c r="A3569" s="106" t="s">
        <v>43</v>
      </c>
      <c r="B3569" s="106" t="s">
        <v>13</v>
      </c>
      <c r="C3569" s="107">
        <v>11194</v>
      </c>
      <c r="D3569" s="107">
        <v>42151</v>
      </c>
      <c r="E3569" s="107">
        <v>42172</v>
      </c>
      <c r="F3569" s="108">
        <v>42180</v>
      </c>
      <c r="G3569" s="109">
        <v>2750</v>
      </c>
      <c r="H3569" s="109">
        <v>2.2200000000000002</v>
      </c>
      <c r="I3569" s="109">
        <v>0</v>
      </c>
      <c r="J3569" s="109">
        <f t="shared" si="55"/>
        <v>2752.22</v>
      </c>
    </row>
    <row r="3570" spans="1:10" s="102" customFormat="1" ht="18" customHeight="1" x14ac:dyDescent="0.2">
      <c r="A3570" s="106" t="s">
        <v>43</v>
      </c>
      <c r="B3570" s="106" t="s">
        <v>13</v>
      </c>
      <c r="C3570" s="107">
        <v>11108</v>
      </c>
      <c r="D3570" s="107">
        <v>42171</v>
      </c>
      <c r="E3570" s="107">
        <v>42180</v>
      </c>
      <c r="F3570" s="108">
        <v>42489</v>
      </c>
      <c r="G3570" s="109">
        <v>5500</v>
      </c>
      <c r="H3570" s="109">
        <v>48.58</v>
      </c>
      <c r="I3570" s="109">
        <v>0</v>
      </c>
      <c r="J3570" s="109">
        <f t="shared" si="55"/>
        <v>5548.58</v>
      </c>
    </row>
    <row r="3571" spans="1:10" s="102" customFormat="1" ht="18" customHeight="1" x14ac:dyDescent="0.2">
      <c r="A3571" s="106" t="s">
        <v>43</v>
      </c>
      <c r="B3571" s="106" t="s">
        <v>17</v>
      </c>
      <c r="C3571" s="107">
        <v>7552</v>
      </c>
      <c r="D3571" s="107">
        <v>43022</v>
      </c>
      <c r="E3571" s="107">
        <v>43026</v>
      </c>
      <c r="F3571" s="108">
        <v>43053</v>
      </c>
      <c r="G3571" s="109">
        <v>6000</v>
      </c>
      <c r="H3571" s="109">
        <v>5.0999999999999996</v>
      </c>
      <c r="I3571" s="109">
        <v>0</v>
      </c>
      <c r="J3571" s="109">
        <f t="shared" si="55"/>
        <v>6005.1</v>
      </c>
    </row>
    <row r="3572" spans="1:10" s="102" customFormat="1" ht="18" customHeight="1" x14ac:dyDescent="0.2">
      <c r="A3572" s="106" t="s">
        <v>43</v>
      </c>
      <c r="B3572" s="106" t="s">
        <v>13</v>
      </c>
      <c r="C3572" s="107">
        <v>9265</v>
      </c>
      <c r="D3572" s="107">
        <v>42148</v>
      </c>
      <c r="E3572" s="107">
        <v>42152</v>
      </c>
      <c r="F3572" s="108">
        <v>42170</v>
      </c>
      <c r="G3572" s="109">
        <v>5500</v>
      </c>
      <c r="H3572" s="109">
        <v>3.36</v>
      </c>
      <c r="I3572" s="109">
        <v>0</v>
      </c>
      <c r="J3572" s="109">
        <f t="shared" si="55"/>
        <v>5503.36</v>
      </c>
    </row>
    <row r="3573" spans="1:10" s="102" customFormat="1" ht="18" customHeight="1" x14ac:dyDescent="0.2">
      <c r="A3573" s="106" t="s">
        <v>43</v>
      </c>
      <c r="B3573" s="106" t="s">
        <v>13</v>
      </c>
      <c r="C3573" s="107">
        <v>17510</v>
      </c>
      <c r="D3573" s="107">
        <v>42712</v>
      </c>
      <c r="E3573" s="107">
        <v>42717</v>
      </c>
      <c r="F3573" s="108">
        <v>42725</v>
      </c>
      <c r="G3573" s="109">
        <v>9500</v>
      </c>
      <c r="H3573" s="109">
        <v>3.38</v>
      </c>
      <c r="I3573" s="109">
        <v>0</v>
      </c>
      <c r="J3573" s="109">
        <f t="shared" si="55"/>
        <v>9503.3799999999992</v>
      </c>
    </row>
    <row r="3574" spans="1:10" s="102" customFormat="1" ht="18" customHeight="1" x14ac:dyDescent="0.2">
      <c r="A3574" s="106" t="s">
        <v>43</v>
      </c>
      <c r="B3574" s="106" t="s">
        <v>13</v>
      </c>
      <c r="C3574" s="107">
        <v>14585</v>
      </c>
      <c r="D3574" s="107">
        <v>42890</v>
      </c>
      <c r="E3574" s="107">
        <v>42901</v>
      </c>
      <c r="F3574" s="108">
        <v>42909</v>
      </c>
      <c r="G3574" s="109">
        <v>6250</v>
      </c>
      <c r="H3574" s="109">
        <v>3.25</v>
      </c>
      <c r="I3574" s="109">
        <v>0</v>
      </c>
      <c r="J3574" s="109">
        <f t="shared" si="55"/>
        <v>6253.25</v>
      </c>
    </row>
    <row r="3575" spans="1:10" s="102" customFormat="1" ht="18" customHeight="1" x14ac:dyDescent="0.2">
      <c r="A3575" s="106" t="s">
        <v>43</v>
      </c>
      <c r="B3575" s="106" t="s">
        <v>13</v>
      </c>
      <c r="C3575" s="107">
        <v>12172</v>
      </c>
      <c r="D3575" s="107">
        <v>42502</v>
      </c>
      <c r="E3575" s="107">
        <v>42502</v>
      </c>
      <c r="F3575" s="108">
        <v>42507</v>
      </c>
      <c r="G3575" s="109">
        <v>7250</v>
      </c>
      <c r="H3575" s="109">
        <v>0</v>
      </c>
      <c r="I3575" s="109">
        <v>0</v>
      </c>
      <c r="J3575" s="109">
        <f t="shared" si="55"/>
        <v>7250</v>
      </c>
    </row>
    <row r="3576" spans="1:10" s="102" customFormat="1" ht="18" customHeight="1" x14ac:dyDescent="0.2">
      <c r="A3576" s="106" t="s">
        <v>43</v>
      </c>
      <c r="B3576" s="106" t="s">
        <v>17</v>
      </c>
      <c r="C3576" s="107">
        <v>10928</v>
      </c>
      <c r="D3576" s="107">
        <v>43428</v>
      </c>
      <c r="E3576" s="107">
        <v>43434</v>
      </c>
      <c r="F3576" s="108">
        <v>43454</v>
      </c>
      <c r="G3576" s="109">
        <v>3750</v>
      </c>
      <c r="H3576" s="109">
        <v>2.67</v>
      </c>
      <c r="I3576" s="109">
        <v>0</v>
      </c>
      <c r="J3576" s="109">
        <f t="shared" si="55"/>
        <v>3752.67</v>
      </c>
    </row>
    <row r="3577" spans="1:10" s="102" customFormat="1" ht="18" customHeight="1" x14ac:dyDescent="0.2">
      <c r="A3577" s="106" t="s">
        <v>43</v>
      </c>
      <c r="B3577" s="106" t="s">
        <v>13</v>
      </c>
      <c r="C3577" s="107">
        <v>14757</v>
      </c>
      <c r="D3577" s="107">
        <v>43044</v>
      </c>
      <c r="E3577" s="107">
        <v>43068</v>
      </c>
      <c r="F3577" s="108">
        <v>43091</v>
      </c>
      <c r="G3577" s="109">
        <v>12250</v>
      </c>
      <c r="H3577" s="109">
        <v>15.77</v>
      </c>
      <c r="I3577" s="109">
        <v>0</v>
      </c>
      <c r="J3577" s="109">
        <f t="shared" si="55"/>
        <v>12265.77</v>
      </c>
    </row>
    <row r="3578" spans="1:10" s="102" customFormat="1" ht="18" customHeight="1" x14ac:dyDescent="0.2">
      <c r="A3578" s="106" t="s">
        <v>43</v>
      </c>
      <c r="B3578" s="106" t="s">
        <v>13</v>
      </c>
      <c r="C3578" s="107">
        <v>10592</v>
      </c>
      <c r="D3578" s="107">
        <v>41880</v>
      </c>
      <c r="E3578" s="107">
        <v>41927</v>
      </c>
      <c r="F3578" s="108">
        <v>42010</v>
      </c>
      <c r="G3578" s="109">
        <v>2000</v>
      </c>
      <c r="H3578" s="109">
        <v>7.22</v>
      </c>
      <c r="I3578" s="109">
        <v>0</v>
      </c>
      <c r="J3578" s="109">
        <f t="shared" si="55"/>
        <v>2007.22</v>
      </c>
    </row>
    <row r="3579" spans="1:10" s="102" customFormat="1" ht="18" customHeight="1" x14ac:dyDescent="0.2">
      <c r="A3579" s="106" t="s">
        <v>43</v>
      </c>
      <c r="B3579" s="106" t="s">
        <v>13</v>
      </c>
      <c r="C3579" s="107">
        <v>16637</v>
      </c>
      <c r="D3579" s="107">
        <v>43295</v>
      </c>
      <c r="E3579" s="107">
        <v>43298</v>
      </c>
      <c r="F3579" s="108">
        <v>43311</v>
      </c>
      <c r="G3579" s="109">
        <v>14500</v>
      </c>
      <c r="H3579" s="109">
        <v>6.36</v>
      </c>
      <c r="I3579" s="109">
        <v>0</v>
      </c>
      <c r="J3579" s="109">
        <f t="shared" si="55"/>
        <v>14506.36</v>
      </c>
    </row>
    <row r="3580" spans="1:10" s="102" customFormat="1" ht="18" customHeight="1" x14ac:dyDescent="0.2">
      <c r="A3580" s="106" t="s">
        <v>43</v>
      </c>
      <c r="B3580" s="106" t="s">
        <v>13</v>
      </c>
      <c r="C3580" s="107">
        <v>20323</v>
      </c>
      <c r="D3580" s="107">
        <v>42940</v>
      </c>
      <c r="E3580" s="107">
        <v>42942</v>
      </c>
      <c r="F3580" s="108">
        <v>42956</v>
      </c>
      <c r="G3580" s="109">
        <v>47000</v>
      </c>
      <c r="H3580" s="109">
        <v>20.6</v>
      </c>
      <c r="I3580" s="109">
        <v>0</v>
      </c>
      <c r="J3580" s="109">
        <f t="shared" si="55"/>
        <v>47020.6</v>
      </c>
    </row>
    <row r="3581" spans="1:10" s="102" customFormat="1" ht="18" customHeight="1" x14ac:dyDescent="0.2">
      <c r="A3581" s="106" t="s">
        <v>39</v>
      </c>
      <c r="B3581" s="106" t="s">
        <v>13</v>
      </c>
      <c r="C3581" s="107">
        <v>20323</v>
      </c>
      <c r="D3581" s="107">
        <v>42940</v>
      </c>
      <c r="E3581" s="107">
        <v>42942</v>
      </c>
      <c r="F3581" s="108">
        <v>42956</v>
      </c>
      <c r="G3581" s="109">
        <v>94000</v>
      </c>
      <c r="H3581" s="109">
        <v>41.21</v>
      </c>
      <c r="I3581" s="109">
        <v>0</v>
      </c>
      <c r="J3581" s="109">
        <f t="shared" si="55"/>
        <v>94041.21</v>
      </c>
    </row>
    <row r="3582" spans="1:10" s="102" customFormat="1" ht="18" customHeight="1" x14ac:dyDescent="0.2">
      <c r="A3582" s="106" t="s">
        <v>43</v>
      </c>
      <c r="B3582" s="106" t="s">
        <v>17</v>
      </c>
      <c r="C3582" s="107">
        <v>11924</v>
      </c>
      <c r="D3582" s="107">
        <v>43162</v>
      </c>
      <c r="E3582" s="107">
        <v>43165</v>
      </c>
      <c r="F3582" s="108">
        <v>43173</v>
      </c>
      <c r="G3582" s="109">
        <v>8500</v>
      </c>
      <c r="H3582" s="109">
        <v>2.56</v>
      </c>
      <c r="I3582" s="109">
        <v>0</v>
      </c>
      <c r="J3582" s="109">
        <f t="shared" si="55"/>
        <v>8502.56</v>
      </c>
    </row>
    <row r="3583" spans="1:10" s="102" customFormat="1" ht="18" customHeight="1" x14ac:dyDescent="0.2">
      <c r="A3583" s="106" t="s">
        <v>43</v>
      </c>
      <c r="B3583" s="106" t="s">
        <v>17</v>
      </c>
      <c r="C3583" s="107">
        <v>15389</v>
      </c>
      <c r="D3583" s="107">
        <v>43402</v>
      </c>
      <c r="E3583" s="107">
        <v>43445</v>
      </c>
      <c r="F3583" s="108">
        <v>43486</v>
      </c>
      <c r="G3583" s="109">
        <v>11750</v>
      </c>
      <c r="H3583" s="109">
        <v>25.479999999999997</v>
      </c>
      <c r="I3583" s="109">
        <v>0</v>
      </c>
      <c r="J3583" s="109">
        <f t="shared" si="55"/>
        <v>11775.48</v>
      </c>
    </row>
    <row r="3584" spans="1:10" s="102" customFormat="1" ht="18" customHeight="1" x14ac:dyDescent="0.2">
      <c r="A3584" s="106" t="s">
        <v>43</v>
      </c>
      <c r="B3584" s="106" t="s">
        <v>17</v>
      </c>
      <c r="C3584" s="107">
        <v>18821</v>
      </c>
      <c r="D3584" s="107">
        <v>43135</v>
      </c>
      <c r="E3584" s="107">
        <v>43137</v>
      </c>
      <c r="F3584" s="108">
        <v>43157</v>
      </c>
      <c r="G3584" s="109">
        <v>22000</v>
      </c>
      <c r="H3584" s="109">
        <v>10.45</v>
      </c>
      <c r="I3584" s="109">
        <v>0</v>
      </c>
      <c r="J3584" s="109">
        <f t="shared" si="55"/>
        <v>22010.45</v>
      </c>
    </row>
    <row r="3585" spans="1:10" s="102" customFormat="1" ht="18" customHeight="1" x14ac:dyDescent="0.2">
      <c r="A3585" s="106" t="s">
        <v>43</v>
      </c>
      <c r="B3585" s="106" t="s">
        <v>17</v>
      </c>
      <c r="C3585" s="107">
        <v>13534</v>
      </c>
      <c r="D3585" s="107">
        <v>42368</v>
      </c>
      <c r="E3585" s="107">
        <v>42375</v>
      </c>
      <c r="F3585" s="108">
        <v>42388</v>
      </c>
      <c r="G3585" s="109">
        <v>4250</v>
      </c>
      <c r="H3585" s="109">
        <v>2.36</v>
      </c>
      <c r="I3585" s="109">
        <v>0</v>
      </c>
      <c r="J3585" s="109">
        <f t="shared" si="55"/>
        <v>4252.3599999999997</v>
      </c>
    </row>
    <row r="3586" spans="1:10" s="102" customFormat="1" ht="18" customHeight="1" x14ac:dyDescent="0.2">
      <c r="A3586" s="106" t="s">
        <v>31</v>
      </c>
      <c r="B3586" s="106" t="s">
        <v>17</v>
      </c>
      <c r="C3586" s="107">
        <v>21962</v>
      </c>
      <c r="D3586" s="107">
        <v>42192</v>
      </c>
      <c r="E3586" s="107">
        <v>42199</v>
      </c>
      <c r="F3586" s="108">
        <v>42223</v>
      </c>
      <c r="G3586" s="109">
        <v>111000</v>
      </c>
      <c r="H3586" s="109">
        <v>95.58</v>
      </c>
      <c r="I3586" s="109">
        <v>0</v>
      </c>
      <c r="J3586" s="109">
        <f t="shared" si="55"/>
        <v>111095.58</v>
      </c>
    </row>
    <row r="3587" spans="1:10" s="102" customFormat="1" ht="18" customHeight="1" x14ac:dyDescent="0.2">
      <c r="A3587" s="106" t="s">
        <v>33</v>
      </c>
      <c r="B3587" s="106" t="s">
        <v>17</v>
      </c>
      <c r="C3587" s="107">
        <v>21962</v>
      </c>
      <c r="D3587" s="107">
        <v>42192</v>
      </c>
      <c r="E3587" s="107">
        <v>42199</v>
      </c>
      <c r="F3587" s="108">
        <v>42223</v>
      </c>
      <c r="G3587" s="109">
        <v>111000</v>
      </c>
      <c r="H3587" s="109">
        <v>95.58</v>
      </c>
      <c r="I3587" s="109">
        <v>0</v>
      </c>
      <c r="J3587" s="109">
        <f t="shared" si="55"/>
        <v>111095.58</v>
      </c>
    </row>
    <row r="3588" spans="1:10" s="102" customFormat="1" ht="18" customHeight="1" x14ac:dyDescent="0.2">
      <c r="A3588" s="106" t="s">
        <v>34</v>
      </c>
      <c r="B3588" s="106" t="s">
        <v>17</v>
      </c>
      <c r="C3588" s="107">
        <v>21962</v>
      </c>
      <c r="D3588" s="107">
        <v>42192</v>
      </c>
      <c r="E3588" s="107">
        <v>42199</v>
      </c>
      <c r="F3588" s="108">
        <v>42223</v>
      </c>
      <c r="G3588" s="109">
        <v>333000</v>
      </c>
      <c r="H3588" s="109">
        <v>286.75</v>
      </c>
      <c r="I3588" s="109">
        <v>0</v>
      </c>
      <c r="J3588" s="109">
        <f t="shared" si="55"/>
        <v>333286.75</v>
      </c>
    </row>
    <row r="3589" spans="1:10" s="102" customFormat="1" ht="18" customHeight="1" x14ac:dyDescent="0.2">
      <c r="A3589" s="106" t="s">
        <v>43</v>
      </c>
      <c r="B3589" s="106" t="s">
        <v>13</v>
      </c>
      <c r="C3589" s="107">
        <v>9515</v>
      </c>
      <c r="D3589" s="107">
        <v>42586</v>
      </c>
      <c r="E3589" s="107">
        <v>42594</v>
      </c>
      <c r="F3589" s="108">
        <v>42607</v>
      </c>
      <c r="G3589" s="109">
        <v>9000</v>
      </c>
      <c r="H3589" s="109">
        <v>5.18</v>
      </c>
      <c r="I3589" s="109">
        <v>0</v>
      </c>
      <c r="J3589" s="109">
        <f t="shared" si="55"/>
        <v>9005.18</v>
      </c>
    </row>
    <row r="3590" spans="1:10" s="102" customFormat="1" ht="18" customHeight="1" x14ac:dyDescent="0.2">
      <c r="A3590" s="106" t="s">
        <v>43</v>
      </c>
      <c r="B3590" s="106" t="s">
        <v>13</v>
      </c>
      <c r="C3590" s="107">
        <v>9936</v>
      </c>
      <c r="D3590" s="107">
        <v>42741</v>
      </c>
      <c r="E3590" s="107">
        <v>42754</v>
      </c>
      <c r="F3590" s="108">
        <v>42822</v>
      </c>
      <c r="G3590" s="109">
        <v>6500</v>
      </c>
      <c r="H3590" s="109">
        <v>14.42</v>
      </c>
      <c r="I3590" s="109">
        <v>0</v>
      </c>
      <c r="J3590" s="109">
        <f t="shared" ref="J3590:J3653" si="56">+G3590+H3590+I3590</f>
        <v>6514.42</v>
      </c>
    </row>
    <row r="3591" spans="1:10" s="102" customFormat="1" ht="18" customHeight="1" x14ac:dyDescent="0.2">
      <c r="A3591" s="106" t="s">
        <v>43</v>
      </c>
      <c r="B3591" s="106" t="s">
        <v>13</v>
      </c>
      <c r="C3591" s="107">
        <v>10938</v>
      </c>
      <c r="D3591" s="107">
        <v>43240</v>
      </c>
      <c r="E3591" s="107">
        <v>43243</v>
      </c>
      <c r="F3591" s="108">
        <v>43257</v>
      </c>
      <c r="G3591" s="109">
        <v>6250</v>
      </c>
      <c r="H3591" s="109">
        <v>2.92</v>
      </c>
      <c r="I3591" s="109">
        <v>0</v>
      </c>
      <c r="J3591" s="109">
        <f t="shared" si="56"/>
        <v>6252.92</v>
      </c>
    </row>
    <row r="3592" spans="1:10" s="102" customFormat="1" ht="18" customHeight="1" x14ac:dyDescent="0.2">
      <c r="A3592" s="106" t="s">
        <v>43</v>
      </c>
      <c r="B3592" s="106" t="s">
        <v>13</v>
      </c>
      <c r="C3592" s="107">
        <v>8551</v>
      </c>
      <c r="D3592" s="107">
        <v>43424</v>
      </c>
      <c r="E3592" s="107">
        <v>43432</v>
      </c>
      <c r="F3592" s="108">
        <v>43535</v>
      </c>
      <c r="G3592" s="109">
        <v>8500</v>
      </c>
      <c r="H3592" s="109">
        <v>19.03</v>
      </c>
      <c r="I3592" s="109">
        <v>0</v>
      </c>
      <c r="J3592" s="109">
        <f t="shared" si="56"/>
        <v>8519.0300000000007</v>
      </c>
    </row>
    <row r="3593" spans="1:10" s="102" customFormat="1" ht="18" customHeight="1" x14ac:dyDescent="0.2">
      <c r="A3593" s="106" t="s">
        <v>43</v>
      </c>
      <c r="B3593" s="106" t="s">
        <v>17</v>
      </c>
      <c r="C3593" s="107">
        <v>11568</v>
      </c>
      <c r="D3593" s="107">
        <v>42152</v>
      </c>
      <c r="E3593" s="107">
        <v>42172</v>
      </c>
      <c r="F3593" s="108">
        <v>42180</v>
      </c>
      <c r="G3593" s="109">
        <v>9000</v>
      </c>
      <c r="H3593" s="109">
        <v>7</v>
      </c>
      <c r="I3593" s="109">
        <v>0</v>
      </c>
      <c r="J3593" s="109">
        <f t="shared" si="56"/>
        <v>9007</v>
      </c>
    </row>
    <row r="3594" spans="1:10" s="102" customFormat="1" ht="18" customHeight="1" x14ac:dyDescent="0.2">
      <c r="A3594" s="106" t="s">
        <v>43</v>
      </c>
      <c r="B3594" s="106" t="s">
        <v>13</v>
      </c>
      <c r="C3594" s="107">
        <v>7005</v>
      </c>
      <c r="D3594" s="107">
        <v>41826</v>
      </c>
      <c r="E3594" s="107">
        <v>41845</v>
      </c>
      <c r="F3594" s="108">
        <v>42600</v>
      </c>
      <c r="G3594" s="109">
        <v>5500</v>
      </c>
      <c r="H3594" s="109">
        <v>112.76</v>
      </c>
      <c r="I3594" s="109">
        <v>0</v>
      </c>
      <c r="J3594" s="109">
        <f t="shared" si="56"/>
        <v>5612.76</v>
      </c>
    </row>
    <row r="3595" spans="1:10" s="102" customFormat="1" ht="18" customHeight="1" x14ac:dyDescent="0.2">
      <c r="A3595" s="106" t="s">
        <v>43</v>
      </c>
      <c r="B3595" s="106" t="s">
        <v>17</v>
      </c>
      <c r="C3595" s="107">
        <v>16864</v>
      </c>
      <c r="D3595" s="107">
        <v>41974</v>
      </c>
      <c r="E3595" s="107">
        <v>42012</v>
      </c>
      <c r="F3595" s="108">
        <v>42083</v>
      </c>
      <c r="G3595" s="109">
        <v>6500</v>
      </c>
      <c r="H3595" s="109">
        <v>19.68</v>
      </c>
      <c r="I3595" s="109">
        <v>0</v>
      </c>
      <c r="J3595" s="109">
        <f t="shared" si="56"/>
        <v>6519.68</v>
      </c>
    </row>
    <row r="3596" spans="1:10" s="102" customFormat="1" ht="18" customHeight="1" x14ac:dyDescent="0.2">
      <c r="A3596" s="106" t="s">
        <v>43</v>
      </c>
      <c r="B3596" s="106" t="s">
        <v>13</v>
      </c>
      <c r="C3596" s="107">
        <v>11333</v>
      </c>
      <c r="D3596" s="107">
        <v>42299</v>
      </c>
      <c r="E3596" s="107">
        <v>42310</v>
      </c>
      <c r="F3596" s="108">
        <v>42324</v>
      </c>
      <c r="G3596" s="109">
        <v>7750</v>
      </c>
      <c r="H3596" s="109">
        <v>5.38</v>
      </c>
      <c r="I3596" s="109">
        <v>0</v>
      </c>
      <c r="J3596" s="109">
        <f t="shared" si="56"/>
        <v>7755.38</v>
      </c>
    </row>
    <row r="3597" spans="1:10" s="102" customFormat="1" ht="18" customHeight="1" x14ac:dyDescent="0.2">
      <c r="A3597" s="106" t="s">
        <v>43</v>
      </c>
      <c r="B3597" s="106" t="s">
        <v>17</v>
      </c>
      <c r="C3597" s="107">
        <v>11637</v>
      </c>
      <c r="D3597" s="107">
        <v>42958</v>
      </c>
      <c r="E3597" s="107">
        <v>42971</v>
      </c>
      <c r="F3597" s="108">
        <v>42978</v>
      </c>
      <c r="G3597" s="109">
        <v>2500</v>
      </c>
      <c r="H3597" s="109">
        <v>1.37</v>
      </c>
      <c r="I3597" s="109">
        <v>0</v>
      </c>
      <c r="J3597" s="109">
        <f t="shared" si="56"/>
        <v>2501.37</v>
      </c>
    </row>
    <row r="3598" spans="1:10" s="102" customFormat="1" ht="18" customHeight="1" x14ac:dyDescent="0.2">
      <c r="A3598" s="106" t="s">
        <v>43</v>
      </c>
      <c r="B3598" s="106" t="s">
        <v>13</v>
      </c>
      <c r="C3598" s="107">
        <v>17727</v>
      </c>
      <c r="D3598" s="107">
        <v>43322</v>
      </c>
      <c r="E3598" s="107">
        <v>43333</v>
      </c>
      <c r="F3598" s="108">
        <v>43402</v>
      </c>
      <c r="G3598" s="109">
        <v>15000</v>
      </c>
      <c r="H3598" s="109">
        <v>32.880000000000003</v>
      </c>
      <c r="I3598" s="109">
        <v>0</v>
      </c>
      <c r="J3598" s="109">
        <f t="shared" si="56"/>
        <v>15032.88</v>
      </c>
    </row>
    <row r="3599" spans="1:10" s="102" customFormat="1" ht="18" customHeight="1" x14ac:dyDescent="0.2">
      <c r="A3599" s="106" t="s">
        <v>31</v>
      </c>
      <c r="B3599" s="106" t="s">
        <v>13</v>
      </c>
      <c r="C3599" s="107">
        <v>19600</v>
      </c>
      <c r="D3599" s="107">
        <v>43338</v>
      </c>
      <c r="E3599" s="107">
        <v>43341</v>
      </c>
      <c r="F3599" s="108">
        <v>43355</v>
      </c>
      <c r="G3599" s="109">
        <v>48000</v>
      </c>
      <c r="H3599" s="109">
        <v>22.36</v>
      </c>
      <c r="I3599" s="109">
        <v>0</v>
      </c>
      <c r="J3599" s="109">
        <f t="shared" si="56"/>
        <v>48022.36</v>
      </c>
    </row>
    <row r="3600" spans="1:10" s="102" customFormat="1" ht="18" customHeight="1" x14ac:dyDescent="0.2">
      <c r="A3600" s="106" t="s">
        <v>33</v>
      </c>
      <c r="B3600" s="106" t="s">
        <v>13</v>
      </c>
      <c r="C3600" s="107">
        <v>19600</v>
      </c>
      <c r="D3600" s="107">
        <v>43338</v>
      </c>
      <c r="E3600" s="107">
        <v>43341</v>
      </c>
      <c r="F3600" s="108">
        <v>43355</v>
      </c>
      <c r="G3600" s="109">
        <v>48000</v>
      </c>
      <c r="H3600" s="109">
        <v>22.36</v>
      </c>
      <c r="I3600" s="109">
        <v>0</v>
      </c>
      <c r="J3600" s="109">
        <f t="shared" si="56"/>
        <v>48022.36</v>
      </c>
    </row>
    <row r="3601" spans="1:10" s="102" customFormat="1" ht="18" customHeight="1" x14ac:dyDescent="0.2">
      <c r="A3601" s="106" t="s">
        <v>34</v>
      </c>
      <c r="B3601" s="106" t="s">
        <v>13</v>
      </c>
      <c r="C3601" s="107">
        <v>19600</v>
      </c>
      <c r="D3601" s="107">
        <v>43338</v>
      </c>
      <c r="E3601" s="107">
        <v>43341</v>
      </c>
      <c r="F3601" s="108">
        <v>43355</v>
      </c>
      <c r="G3601" s="109">
        <v>48000</v>
      </c>
      <c r="H3601" s="109">
        <v>22.36</v>
      </c>
      <c r="I3601" s="109">
        <v>0</v>
      </c>
      <c r="J3601" s="109">
        <f t="shared" si="56"/>
        <v>48022.36</v>
      </c>
    </row>
    <row r="3602" spans="1:10" s="102" customFormat="1" ht="18" customHeight="1" x14ac:dyDescent="0.2">
      <c r="A3602" s="106" t="s">
        <v>43</v>
      </c>
      <c r="B3602" s="106" t="s">
        <v>17</v>
      </c>
      <c r="C3602" s="107">
        <v>15133</v>
      </c>
      <c r="D3602" s="107">
        <v>42015</v>
      </c>
      <c r="E3602" s="107">
        <v>42051</v>
      </c>
      <c r="F3602" s="108">
        <v>42087</v>
      </c>
      <c r="G3602" s="109">
        <v>24500</v>
      </c>
      <c r="H3602" s="109">
        <v>44.24</v>
      </c>
      <c r="I3602" s="109">
        <v>0</v>
      </c>
      <c r="J3602" s="109">
        <f t="shared" si="56"/>
        <v>24544.240000000002</v>
      </c>
    </row>
    <row r="3603" spans="1:10" s="102" customFormat="1" ht="18" customHeight="1" x14ac:dyDescent="0.2">
      <c r="A3603" s="106" t="s">
        <v>31</v>
      </c>
      <c r="B3603" s="106" t="s">
        <v>17</v>
      </c>
      <c r="C3603" s="107">
        <v>25394</v>
      </c>
      <c r="D3603" s="107">
        <v>42963</v>
      </c>
      <c r="E3603" s="107">
        <v>42965</v>
      </c>
      <c r="F3603" s="108">
        <v>43622</v>
      </c>
      <c r="G3603" s="109">
        <v>21000</v>
      </c>
      <c r="H3603" s="109">
        <v>269.84000000000003</v>
      </c>
      <c r="I3603" s="109">
        <v>0</v>
      </c>
      <c r="J3603" s="109">
        <f t="shared" si="56"/>
        <v>21269.84</v>
      </c>
    </row>
    <row r="3604" spans="1:10" s="102" customFormat="1" ht="18" customHeight="1" x14ac:dyDescent="0.2">
      <c r="A3604" s="106" t="s">
        <v>43</v>
      </c>
      <c r="B3604" s="106" t="s">
        <v>17</v>
      </c>
      <c r="C3604" s="107">
        <v>18709</v>
      </c>
      <c r="D3604" s="107">
        <v>42026</v>
      </c>
      <c r="E3604" s="107">
        <v>42039</v>
      </c>
      <c r="F3604" s="108">
        <v>42062</v>
      </c>
      <c r="G3604" s="109">
        <v>54000</v>
      </c>
      <c r="H3604" s="109">
        <v>54</v>
      </c>
      <c r="I3604" s="109">
        <v>0</v>
      </c>
      <c r="J3604" s="109">
        <f t="shared" si="56"/>
        <v>54054</v>
      </c>
    </row>
    <row r="3605" spans="1:10" s="102" customFormat="1" ht="18" customHeight="1" x14ac:dyDescent="0.2">
      <c r="A3605" s="106" t="s">
        <v>31</v>
      </c>
      <c r="B3605" s="106" t="s">
        <v>13</v>
      </c>
      <c r="C3605" s="107">
        <v>20136</v>
      </c>
      <c r="D3605" s="107">
        <v>42247</v>
      </c>
      <c r="E3605" s="107">
        <v>42248</v>
      </c>
      <c r="F3605" s="108">
        <v>42265</v>
      </c>
      <c r="G3605" s="109">
        <v>43000</v>
      </c>
      <c r="H3605" s="109">
        <v>21.5</v>
      </c>
      <c r="I3605" s="109">
        <v>0</v>
      </c>
      <c r="J3605" s="109">
        <f t="shared" si="56"/>
        <v>43021.5</v>
      </c>
    </row>
    <row r="3606" spans="1:10" s="102" customFormat="1" ht="18" customHeight="1" x14ac:dyDescent="0.2">
      <c r="A3606" s="106" t="s">
        <v>43</v>
      </c>
      <c r="B3606" s="106" t="s">
        <v>13</v>
      </c>
      <c r="C3606" s="107">
        <v>10546</v>
      </c>
      <c r="D3606" s="107">
        <v>42122</v>
      </c>
      <c r="E3606" s="107">
        <v>42172</v>
      </c>
      <c r="F3606" s="108">
        <v>42212</v>
      </c>
      <c r="G3606" s="109">
        <v>3500</v>
      </c>
      <c r="H3606" s="109">
        <v>8.75</v>
      </c>
      <c r="I3606" s="109">
        <v>0</v>
      </c>
      <c r="J3606" s="109">
        <f t="shared" si="56"/>
        <v>3508.75</v>
      </c>
    </row>
    <row r="3607" spans="1:10" s="102" customFormat="1" ht="18" customHeight="1" x14ac:dyDescent="0.2">
      <c r="A3607" s="106" t="s">
        <v>43</v>
      </c>
      <c r="B3607" s="106" t="s">
        <v>13</v>
      </c>
      <c r="C3607" s="107">
        <v>10927</v>
      </c>
      <c r="D3607" s="107">
        <v>42764</v>
      </c>
      <c r="E3607" s="107">
        <v>42782</v>
      </c>
      <c r="F3607" s="108">
        <v>42863</v>
      </c>
      <c r="G3607" s="109">
        <v>7250</v>
      </c>
      <c r="H3607" s="109">
        <v>19.670000000000002</v>
      </c>
      <c r="I3607" s="109">
        <v>0</v>
      </c>
      <c r="J3607" s="109">
        <f t="shared" si="56"/>
        <v>7269.67</v>
      </c>
    </row>
    <row r="3608" spans="1:10" s="102" customFormat="1" ht="18" customHeight="1" x14ac:dyDescent="0.2">
      <c r="A3608" s="106" t="s">
        <v>43</v>
      </c>
      <c r="B3608" s="106" t="s">
        <v>17</v>
      </c>
      <c r="C3608" s="107">
        <v>15942</v>
      </c>
      <c r="D3608" s="107">
        <v>42769</v>
      </c>
      <c r="E3608" s="107">
        <v>42801</v>
      </c>
      <c r="F3608" s="108">
        <v>42830</v>
      </c>
      <c r="G3608" s="109">
        <v>5000</v>
      </c>
      <c r="H3608" s="109">
        <v>8.35</v>
      </c>
      <c r="I3608" s="109">
        <v>0</v>
      </c>
      <c r="J3608" s="109">
        <f t="shared" si="56"/>
        <v>5008.3500000000004</v>
      </c>
    </row>
    <row r="3609" spans="1:10" s="102" customFormat="1" ht="18" customHeight="1" x14ac:dyDescent="0.2">
      <c r="A3609" s="106" t="s">
        <v>43</v>
      </c>
      <c r="B3609" s="106" t="s">
        <v>13</v>
      </c>
      <c r="C3609" s="107">
        <v>12800</v>
      </c>
      <c r="D3609" s="107">
        <v>42012</v>
      </c>
      <c r="E3609" s="107">
        <v>42017</v>
      </c>
      <c r="F3609" s="108">
        <v>42223</v>
      </c>
      <c r="G3609" s="109">
        <v>10750</v>
      </c>
      <c r="H3609" s="109">
        <v>63.01</v>
      </c>
      <c r="I3609" s="109">
        <v>0</v>
      </c>
      <c r="J3609" s="109">
        <f t="shared" si="56"/>
        <v>10813.01</v>
      </c>
    </row>
    <row r="3610" spans="1:10" s="102" customFormat="1" ht="18" customHeight="1" x14ac:dyDescent="0.2">
      <c r="A3610" s="106" t="s">
        <v>43</v>
      </c>
      <c r="B3610" s="106" t="s">
        <v>13</v>
      </c>
      <c r="C3610" s="107">
        <v>10413</v>
      </c>
      <c r="D3610" s="107">
        <v>41977</v>
      </c>
      <c r="E3610" s="107">
        <v>42003</v>
      </c>
      <c r="F3610" s="108">
        <v>42027</v>
      </c>
      <c r="G3610" s="109">
        <v>6750</v>
      </c>
      <c r="H3610" s="109">
        <v>9.3800000000000008</v>
      </c>
      <c r="I3610" s="109">
        <v>0</v>
      </c>
      <c r="J3610" s="109">
        <f t="shared" si="56"/>
        <v>6759.38</v>
      </c>
    </row>
    <row r="3611" spans="1:10" s="102" customFormat="1" ht="18" customHeight="1" x14ac:dyDescent="0.2">
      <c r="A3611" s="106" t="s">
        <v>43</v>
      </c>
      <c r="B3611" s="106" t="s">
        <v>17</v>
      </c>
      <c r="C3611" s="107">
        <v>9649</v>
      </c>
      <c r="D3611" s="107">
        <v>43119</v>
      </c>
      <c r="E3611" s="107">
        <v>43125</v>
      </c>
      <c r="F3611" s="108">
        <v>43168</v>
      </c>
      <c r="G3611" s="109">
        <v>7250</v>
      </c>
      <c r="H3611" s="109">
        <v>6.02</v>
      </c>
      <c r="I3611" s="109">
        <v>0</v>
      </c>
      <c r="J3611" s="109">
        <f t="shared" si="56"/>
        <v>7256.02</v>
      </c>
    </row>
    <row r="3612" spans="1:10" s="102" customFormat="1" ht="18" customHeight="1" x14ac:dyDescent="0.2">
      <c r="A3612" s="106" t="s">
        <v>43</v>
      </c>
      <c r="B3612" s="106" t="s">
        <v>13</v>
      </c>
      <c r="C3612" s="107">
        <v>21204</v>
      </c>
      <c r="D3612" s="107">
        <v>42973</v>
      </c>
      <c r="E3612" s="107">
        <v>42989</v>
      </c>
      <c r="F3612" s="108">
        <v>43003</v>
      </c>
      <c r="G3612" s="109">
        <v>56000</v>
      </c>
      <c r="H3612" s="109">
        <v>46.03</v>
      </c>
      <c r="I3612" s="109">
        <v>0</v>
      </c>
      <c r="J3612" s="109">
        <f t="shared" si="56"/>
        <v>56046.03</v>
      </c>
    </row>
    <row r="3613" spans="1:10" s="102" customFormat="1" ht="18" customHeight="1" x14ac:dyDescent="0.2">
      <c r="A3613" s="106" t="s">
        <v>43</v>
      </c>
      <c r="B3613" s="106" t="s">
        <v>17</v>
      </c>
      <c r="C3613" s="107">
        <v>6310</v>
      </c>
      <c r="D3613" s="107">
        <v>42609</v>
      </c>
      <c r="E3613" s="107">
        <v>42620</v>
      </c>
      <c r="F3613" s="108">
        <v>42639</v>
      </c>
      <c r="G3613" s="109">
        <v>5250</v>
      </c>
      <c r="H3613" s="109">
        <v>4.32</v>
      </c>
      <c r="I3613" s="109">
        <v>0</v>
      </c>
      <c r="J3613" s="109">
        <f t="shared" si="56"/>
        <v>5254.32</v>
      </c>
    </row>
    <row r="3614" spans="1:10" s="102" customFormat="1" ht="18" customHeight="1" x14ac:dyDescent="0.2">
      <c r="A3614" s="106" t="s">
        <v>43</v>
      </c>
      <c r="B3614" s="106" t="s">
        <v>13</v>
      </c>
      <c r="C3614" s="107">
        <v>15760</v>
      </c>
      <c r="D3614" s="107">
        <v>42774</v>
      </c>
      <c r="E3614" s="107">
        <v>42789</v>
      </c>
      <c r="F3614" s="108">
        <v>42807</v>
      </c>
      <c r="G3614" s="109">
        <v>10000</v>
      </c>
      <c r="H3614" s="109">
        <v>9.0399999999999991</v>
      </c>
      <c r="I3614" s="109">
        <v>0</v>
      </c>
      <c r="J3614" s="109">
        <f t="shared" si="56"/>
        <v>10009.040000000001</v>
      </c>
    </row>
    <row r="3615" spans="1:10" s="102" customFormat="1" ht="18" customHeight="1" x14ac:dyDescent="0.2">
      <c r="A3615" s="106" t="s">
        <v>37</v>
      </c>
      <c r="B3615" s="106" t="s">
        <v>17</v>
      </c>
      <c r="C3615" s="107">
        <v>22079</v>
      </c>
      <c r="D3615" s="107">
        <v>41939</v>
      </c>
      <c r="E3615" s="107">
        <v>41957</v>
      </c>
      <c r="F3615" s="108">
        <v>41967</v>
      </c>
      <c r="G3615" s="109">
        <v>20000</v>
      </c>
      <c r="H3615" s="109">
        <f>7.78+7.78</f>
        <v>15.56</v>
      </c>
      <c r="I3615" s="109">
        <v>0</v>
      </c>
      <c r="J3615" s="109">
        <f t="shared" si="56"/>
        <v>20015.560000000001</v>
      </c>
    </row>
    <row r="3616" spans="1:10" s="102" customFormat="1" ht="18" customHeight="1" x14ac:dyDescent="0.2">
      <c r="A3616" s="106" t="s">
        <v>43</v>
      </c>
      <c r="B3616" s="106" t="s">
        <v>17</v>
      </c>
      <c r="C3616" s="107">
        <v>15517</v>
      </c>
      <c r="D3616" s="107">
        <v>42015</v>
      </c>
      <c r="E3616" s="107">
        <v>42024</v>
      </c>
      <c r="F3616" s="108">
        <v>42044</v>
      </c>
      <c r="G3616" s="109">
        <v>7000</v>
      </c>
      <c r="H3616" s="109">
        <v>5.65</v>
      </c>
      <c r="I3616" s="109">
        <v>0</v>
      </c>
      <c r="J3616" s="109">
        <f t="shared" si="56"/>
        <v>7005.65</v>
      </c>
    </row>
    <row r="3617" spans="1:10" s="102" customFormat="1" ht="18" customHeight="1" x14ac:dyDescent="0.2">
      <c r="A3617" s="106" t="s">
        <v>37</v>
      </c>
      <c r="B3617" s="106" t="s">
        <v>13</v>
      </c>
      <c r="C3617" s="107">
        <v>21045</v>
      </c>
      <c r="D3617" s="107">
        <v>42579</v>
      </c>
      <c r="E3617" s="107">
        <v>42600</v>
      </c>
      <c r="F3617" s="108">
        <v>42655</v>
      </c>
      <c r="G3617" s="109">
        <v>20000</v>
      </c>
      <c r="H3617" s="109">
        <f>20.82+20.82</f>
        <v>41.64</v>
      </c>
      <c r="I3617" s="109">
        <v>0</v>
      </c>
      <c r="J3617" s="109">
        <f t="shared" si="56"/>
        <v>20041.64</v>
      </c>
    </row>
    <row r="3618" spans="1:10" s="102" customFormat="1" ht="18" customHeight="1" x14ac:dyDescent="0.2">
      <c r="A3618" s="106" t="s">
        <v>43</v>
      </c>
      <c r="B3618" s="106" t="s">
        <v>13</v>
      </c>
      <c r="C3618" s="107">
        <v>16600</v>
      </c>
      <c r="D3618" s="107">
        <v>41845</v>
      </c>
      <c r="E3618" s="107">
        <v>41852</v>
      </c>
      <c r="F3618" s="108">
        <v>41870</v>
      </c>
      <c r="G3618" s="109">
        <v>9500</v>
      </c>
      <c r="H3618" s="109">
        <v>6.6</v>
      </c>
      <c r="I3618" s="109">
        <v>0</v>
      </c>
      <c r="J3618" s="109">
        <f t="shared" si="56"/>
        <v>9506.6</v>
      </c>
    </row>
    <row r="3619" spans="1:10" s="102" customFormat="1" ht="18" customHeight="1" x14ac:dyDescent="0.2">
      <c r="A3619" s="106" t="s">
        <v>43</v>
      </c>
      <c r="B3619" s="106" t="s">
        <v>13</v>
      </c>
      <c r="C3619" s="107">
        <v>14545</v>
      </c>
      <c r="D3619" s="107">
        <v>42767</v>
      </c>
      <c r="E3619" s="107">
        <v>42774</v>
      </c>
      <c r="F3619" s="108">
        <v>42782</v>
      </c>
      <c r="G3619" s="109">
        <v>12500</v>
      </c>
      <c r="H3619" s="109">
        <v>5.14</v>
      </c>
      <c r="I3619" s="109">
        <v>0</v>
      </c>
      <c r="J3619" s="109">
        <f t="shared" si="56"/>
        <v>12505.14</v>
      </c>
    </row>
    <row r="3620" spans="1:10" s="102" customFormat="1" ht="18" customHeight="1" x14ac:dyDescent="0.2">
      <c r="A3620" s="106" t="s">
        <v>43</v>
      </c>
      <c r="B3620" s="106" t="s">
        <v>17</v>
      </c>
      <c r="C3620" s="107">
        <v>9468</v>
      </c>
      <c r="D3620" s="107">
        <v>43041</v>
      </c>
      <c r="E3620" s="107">
        <v>43055</v>
      </c>
      <c r="F3620" s="108">
        <v>43074</v>
      </c>
      <c r="G3620" s="109">
        <v>6000</v>
      </c>
      <c r="H3620" s="109">
        <v>5.42</v>
      </c>
      <c r="I3620" s="109">
        <v>0</v>
      </c>
      <c r="J3620" s="109">
        <f t="shared" si="56"/>
        <v>6005.42</v>
      </c>
    </row>
    <row r="3621" spans="1:10" s="102" customFormat="1" ht="18" customHeight="1" x14ac:dyDescent="0.2">
      <c r="A3621" s="106" t="s">
        <v>43</v>
      </c>
      <c r="B3621" s="106" t="s">
        <v>13</v>
      </c>
      <c r="C3621" s="107">
        <v>11313</v>
      </c>
      <c r="D3621" s="107">
        <v>42798</v>
      </c>
      <c r="E3621" s="107">
        <v>42817</v>
      </c>
      <c r="F3621" s="108">
        <v>42880</v>
      </c>
      <c r="G3621" s="109">
        <v>7250</v>
      </c>
      <c r="H3621" s="109">
        <v>16.29</v>
      </c>
      <c r="I3621" s="109">
        <v>0</v>
      </c>
      <c r="J3621" s="109">
        <f t="shared" si="56"/>
        <v>7266.29</v>
      </c>
    </row>
    <row r="3622" spans="1:10" s="102" customFormat="1" ht="18" customHeight="1" x14ac:dyDescent="0.2">
      <c r="A3622" s="106" t="s">
        <v>31</v>
      </c>
      <c r="B3622" s="106" t="s">
        <v>17</v>
      </c>
      <c r="C3622" s="107">
        <v>20194</v>
      </c>
      <c r="D3622" s="107">
        <v>42567</v>
      </c>
      <c r="E3622" s="107">
        <v>42570</v>
      </c>
      <c r="F3622" s="108">
        <v>42585</v>
      </c>
      <c r="G3622" s="109">
        <v>44000</v>
      </c>
      <c r="H3622" s="109">
        <v>21.69</v>
      </c>
      <c r="I3622" s="109">
        <v>0</v>
      </c>
      <c r="J3622" s="109">
        <f t="shared" si="56"/>
        <v>44021.69</v>
      </c>
    </row>
    <row r="3623" spans="1:10" s="102" customFormat="1" ht="18" customHeight="1" x14ac:dyDescent="0.2">
      <c r="A3623" s="106" t="s">
        <v>33</v>
      </c>
      <c r="B3623" s="106" t="s">
        <v>17</v>
      </c>
      <c r="C3623" s="107">
        <v>20194</v>
      </c>
      <c r="D3623" s="107">
        <v>42567</v>
      </c>
      <c r="E3623" s="107">
        <v>42570</v>
      </c>
      <c r="F3623" s="108">
        <v>42585</v>
      </c>
      <c r="G3623" s="109">
        <v>44000</v>
      </c>
      <c r="H3623" s="109">
        <v>21.69</v>
      </c>
      <c r="I3623" s="109">
        <v>0</v>
      </c>
      <c r="J3623" s="109">
        <f t="shared" si="56"/>
        <v>44021.69</v>
      </c>
    </row>
    <row r="3624" spans="1:10" s="102" customFormat="1" ht="18" customHeight="1" x14ac:dyDescent="0.2">
      <c r="A3624" s="106" t="s">
        <v>34</v>
      </c>
      <c r="B3624" s="106" t="s">
        <v>17</v>
      </c>
      <c r="C3624" s="107">
        <v>20194</v>
      </c>
      <c r="D3624" s="107">
        <v>42567</v>
      </c>
      <c r="E3624" s="107">
        <v>42570</v>
      </c>
      <c r="F3624" s="108">
        <v>42585</v>
      </c>
      <c r="G3624" s="109">
        <v>132000</v>
      </c>
      <c r="H3624" s="109">
        <v>65.099999999999994</v>
      </c>
      <c r="I3624" s="109">
        <v>0</v>
      </c>
      <c r="J3624" s="109">
        <f t="shared" si="56"/>
        <v>132065.1</v>
      </c>
    </row>
    <row r="3625" spans="1:10" s="102" customFormat="1" ht="18" customHeight="1" x14ac:dyDescent="0.2">
      <c r="A3625" s="106" t="s">
        <v>43</v>
      </c>
      <c r="B3625" s="106" t="s">
        <v>17</v>
      </c>
      <c r="C3625" s="107">
        <v>8283</v>
      </c>
      <c r="D3625" s="107">
        <v>42347</v>
      </c>
      <c r="E3625" s="107">
        <v>42359</v>
      </c>
      <c r="F3625" s="108">
        <v>42368</v>
      </c>
      <c r="G3625" s="109">
        <v>5500</v>
      </c>
      <c r="H3625" s="109">
        <v>3.21</v>
      </c>
      <c r="I3625" s="109">
        <v>0</v>
      </c>
      <c r="J3625" s="109">
        <f t="shared" si="56"/>
        <v>5503.21</v>
      </c>
    </row>
    <row r="3626" spans="1:10" s="102" customFormat="1" ht="18" customHeight="1" x14ac:dyDescent="0.2">
      <c r="A3626" s="106" t="s">
        <v>37</v>
      </c>
      <c r="B3626" s="106" t="s">
        <v>17</v>
      </c>
      <c r="C3626" s="107">
        <v>22562</v>
      </c>
      <c r="D3626" s="107">
        <v>42074</v>
      </c>
      <c r="E3626" s="107">
        <v>42080</v>
      </c>
      <c r="F3626" s="108">
        <v>42089</v>
      </c>
      <c r="G3626" s="109">
        <v>20000</v>
      </c>
      <c r="H3626" s="109">
        <v>8.34</v>
      </c>
      <c r="I3626" s="109">
        <v>0</v>
      </c>
      <c r="J3626" s="109">
        <f t="shared" si="56"/>
        <v>20008.34</v>
      </c>
    </row>
    <row r="3627" spans="1:10" s="102" customFormat="1" ht="18" customHeight="1" x14ac:dyDescent="0.2">
      <c r="A3627" s="106" t="s">
        <v>43</v>
      </c>
      <c r="B3627" s="106" t="s">
        <v>17</v>
      </c>
      <c r="C3627" s="107">
        <v>17400</v>
      </c>
      <c r="D3627" s="107">
        <v>42295</v>
      </c>
      <c r="E3627" s="107">
        <v>42307</v>
      </c>
      <c r="F3627" s="108">
        <v>42314</v>
      </c>
      <c r="G3627" s="109">
        <v>22500</v>
      </c>
      <c r="H3627" s="109">
        <v>11.88</v>
      </c>
      <c r="I3627" s="109">
        <v>0</v>
      </c>
      <c r="J3627" s="109">
        <f t="shared" si="56"/>
        <v>22511.88</v>
      </c>
    </row>
    <row r="3628" spans="1:10" s="102" customFormat="1" ht="18" customHeight="1" x14ac:dyDescent="0.2">
      <c r="A3628" s="106" t="s">
        <v>43</v>
      </c>
      <c r="B3628" s="106" t="s">
        <v>17</v>
      </c>
      <c r="C3628" s="107">
        <v>9135</v>
      </c>
      <c r="D3628" s="107">
        <v>42049</v>
      </c>
      <c r="E3628" s="107">
        <v>42076</v>
      </c>
      <c r="F3628" s="108">
        <v>42389</v>
      </c>
      <c r="G3628" s="109">
        <v>6500</v>
      </c>
      <c r="H3628" s="109">
        <v>46.760000000000005</v>
      </c>
      <c r="I3628" s="109">
        <v>0</v>
      </c>
      <c r="J3628" s="109">
        <f t="shared" si="56"/>
        <v>6546.76</v>
      </c>
    </row>
    <row r="3629" spans="1:10" s="102" customFormat="1" ht="18" customHeight="1" x14ac:dyDescent="0.2">
      <c r="A3629" s="106" t="s">
        <v>43</v>
      </c>
      <c r="B3629" s="106" t="s">
        <v>13</v>
      </c>
      <c r="C3629" s="107">
        <v>14693</v>
      </c>
      <c r="D3629" s="107">
        <v>42734</v>
      </c>
      <c r="E3629" s="107">
        <v>42741</v>
      </c>
      <c r="F3629" s="108">
        <v>42768</v>
      </c>
      <c r="G3629" s="109">
        <v>9750</v>
      </c>
      <c r="H3629" s="109">
        <v>9.09</v>
      </c>
      <c r="I3629" s="109">
        <v>0</v>
      </c>
      <c r="J3629" s="109">
        <f t="shared" si="56"/>
        <v>9759.09</v>
      </c>
    </row>
    <row r="3630" spans="1:10" s="102" customFormat="1" ht="18" customHeight="1" x14ac:dyDescent="0.2">
      <c r="A3630" s="106" t="s">
        <v>43</v>
      </c>
      <c r="B3630" s="106" t="s">
        <v>17</v>
      </c>
      <c r="C3630" s="107">
        <v>13726</v>
      </c>
      <c r="D3630" s="107">
        <v>42865</v>
      </c>
      <c r="E3630" s="107">
        <v>42870</v>
      </c>
      <c r="F3630" s="108">
        <v>42879</v>
      </c>
      <c r="G3630" s="109">
        <v>4250</v>
      </c>
      <c r="H3630" s="109">
        <v>1.63</v>
      </c>
      <c r="I3630" s="109">
        <v>0</v>
      </c>
      <c r="J3630" s="109">
        <f t="shared" si="56"/>
        <v>4251.63</v>
      </c>
    </row>
    <row r="3631" spans="1:10" s="102" customFormat="1" ht="18" customHeight="1" x14ac:dyDescent="0.2">
      <c r="A3631" s="106" t="s">
        <v>31</v>
      </c>
      <c r="B3631" s="106" t="s">
        <v>17</v>
      </c>
      <c r="C3631" s="107">
        <v>21843</v>
      </c>
      <c r="D3631" s="107">
        <v>42408</v>
      </c>
      <c r="E3631" s="107">
        <v>42422</v>
      </c>
      <c r="F3631" s="108">
        <v>42430</v>
      </c>
      <c r="G3631" s="109">
        <v>11000</v>
      </c>
      <c r="H3631" s="109">
        <v>6.72</v>
      </c>
      <c r="I3631" s="109">
        <v>0</v>
      </c>
      <c r="J3631" s="109">
        <f t="shared" si="56"/>
        <v>11006.72</v>
      </c>
    </row>
    <row r="3632" spans="1:10" s="102" customFormat="1" ht="18" customHeight="1" x14ac:dyDescent="0.2">
      <c r="A3632" s="106" t="s">
        <v>43</v>
      </c>
      <c r="B3632" s="106" t="s">
        <v>17</v>
      </c>
      <c r="C3632" s="107">
        <v>8447</v>
      </c>
      <c r="D3632" s="107">
        <v>41794</v>
      </c>
      <c r="E3632" s="107">
        <v>41814</v>
      </c>
      <c r="F3632" s="108">
        <v>41872</v>
      </c>
      <c r="G3632" s="109">
        <v>7500</v>
      </c>
      <c r="H3632" s="109">
        <v>16.239999999999998</v>
      </c>
      <c r="I3632" s="109">
        <v>0</v>
      </c>
      <c r="J3632" s="109">
        <f t="shared" si="56"/>
        <v>7516.24</v>
      </c>
    </row>
    <row r="3633" spans="1:10" s="102" customFormat="1" ht="18" customHeight="1" x14ac:dyDescent="0.2">
      <c r="A3633" s="106" t="s">
        <v>43</v>
      </c>
      <c r="B3633" s="106" t="s">
        <v>13</v>
      </c>
      <c r="C3633" s="107">
        <v>8945</v>
      </c>
      <c r="D3633" s="107">
        <v>42504</v>
      </c>
      <c r="E3633" s="107">
        <v>42508</v>
      </c>
      <c r="F3633" s="108">
        <v>42521</v>
      </c>
      <c r="G3633" s="109">
        <v>8000</v>
      </c>
      <c r="H3633" s="109">
        <v>3.72</v>
      </c>
      <c r="I3633" s="109">
        <v>0</v>
      </c>
      <c r="J3633" s="109">
        <f t="shared" si="56"/>
        <v>8003.72</v>
      </c>
    </row>
    <row r="3634" spans="1:10" s="102" customFormat="1" ht="18" customHeight="1" x14ac:dyDescent="0.2">
      <c r="A3634" s="106" t="s">
        <v>43</v>
      </c>
      <c r="B3634" s="106" t="s">
        <v>13</v>
      </c>
      <c r="C3634" s="107">
        <v>11715</v>
      </c>
      <c r="D3634" s="107">
        <v>43151</v>
      </c>
      <c r="E3634" s="107">
        <v>43154</v>
      </c>
      <c r="F3634" s="108">
        <v>43173</v>
      </c>
      <c r="G3634" s="109">
        <v>7250</v>
      </c>
      <c r="H3634" s="109">
        <v>3.57</v>
      </c>
      <c r="I3634" s="109">
        <v>0</v>
      </c>
      <c r="J3634" s="109">
        <f t="shared" si="56"/>
        <v>7253.57</v>
      </c>
    </row>
    <row r="3635" spans="1:10" s="102" customFormat="1" ht="18" customHeight="1" x14ac:dyDescent="0.2">
      <c r="A3635" s="106" t="s">
        <v>43</v>
      </c>
      <c r="B3635" s="106" t="s">
        <v>13</v>
      </c>
      <c r="C3635" s="107">
        <v>11120</v>
      </c>
      <c r="D3635" s="107">
        <v>41682</v>
      </c>
      <c r="E3635" s="107">
        <v>41683</v>
      </c>
      <c r="F3635" s="108">
        <v>41697</v>
      </c>
      <c r="G3635" s="109">
        <v>7750</v>
      </c>
      <c r="H3635" s="109">
        <v>3.23</v>
      </c>
      <c r="I3635" s="109">
        <v>0</v>
      </c>
      <c r="J3635" s="109">
        <f t="shared" si="56"/>
        <v>7753.23</v>
      </c>
    </row>
    <row r="3636" spans="1:10" s="102" customFormat="1" ht="18" customHeight="1" x14ac:dyDescent="0.2">
      <c r="A3636" s="106" t="s">
        <v>43</v>
      </c>
      <c r="B3636" s="106" t="s">
        <v>13</v>
      </c>
      <c r="C3636" s="107">
        <v>10525</v>
      </c>
      <c r="D3636" s="107">
        <v>43004</v>
      </c>
      <c r="E3636" s="107">
        <v>43039</v>
      </c>
      <c r="F3636" s="108">
        <v>43054</v>
      </c>
      <c r="G3636" s="109">
        <v>6250</v>
      </c>
      <c r="H3636" s="109">
        <v>8.56</v>
      </c>
      <c r="I3636" s="109">
        <v>0</v>
      </c>
      <c r="J3636" s="109">
        <f t="shared" si="56"/>
        <v>6258.56</v>
      </c>
    </row>
    <row r="3637" spans="1:10" s="102" customFormat="1" ht="18" customHeight="1" x14ac:dyDescent="0.2">
      <c r="A3637" s="106" t="s">
        <v>43</v>
      </c>
      <c r="B3637" s="106" t="s">
        <v>13</v>
      </c>
      <c r="C3637" s="107">
        <v>18990</v>
      </c>
      <c r="D3637" s="107">
        <v>42289</v>
      </c>
      <c r="E3637" s="107">
        <v>42306</v>
      </c>
      <c r="F3637" s="108">
        <v>42382</v>
      </c>
      <c r="G3637" s="109">
        <v>72000</v>
      </c>
      <c r="H3637" s="109">
        <v>186</v>
      </c>
      <c r="I3637" s="109">
        <v>0</v>
      </c>
      <c r="J3637" s="109">
        <f t="shared" si="56"/>
        <v>72186</v>
      </c>
    </row>
    <row r="3638" spans="1:10" s="102" customFormat="1" ht="18" customHeight="1" x14ac:dyDescent="0.2">
      <c r="A3638" s="106" t="s">
        <v>43</v>
      </c>
      <c r="B3638" s="106" t="s">
        <v>13</v>
      </c>
      <c r="C3638" s="107">
        <v>12600</v>
      </c>
      <c r="D3638" s="107">
        <v>41919</v>
      </c>
      <c r="E3638" s="107">
        <v>41934</v>
      </c>
      <c r="F3638" s="108">
        <v>41949</v>
      </c>
      <c r="G3638" s="109">
        <v>12500</v>
      </c>
      <c r="H3638" s="109">
        <v>10.42</v>
      </c>
      <c r="I3638" s="109">
        <v>0</v>
      </c>
      <c r="J3638" s="109">
        <f t="shared" si="56"/>
        <v>12510.42</v>
      </c>
    </row>
    <row r="3639" spans="1:10" s="102" customFormat="1" ht="18" customHeight="1" x14ac:dyDescent="0.2">
      <c r="A3639" s="106" t="s">
        <v>43</v>
      </c>
      <c r="B3639" s="106" t="s">
        <v>17</v>
      </c>
      <c r="C3639" s="107">
        <v>14732</v>
      </c>
      <c r="D3639" s="107">
        <v>43088</v>
      </c>
      <c r="E3639" s="107">
        <v>43090</v>
      </c>
      <c r="F3639" s="108">
        <v>43102</v>
      </c>
      <c r="G3639" s="109">
        <v>10500</v>
      </c>
      <c r="H3639" s="109">
        <v>4.03</v>
      </c>
      <c r="I3639" s="109">
        <v>0</v>
      </c>
      <c r="J3639" s="109">
        <f t="shared" si="56"/>
        <v>10504.03</v>
      </c>
    </row>
    <row r="3640" spans="1:10" s="102" customFormat="1" ht="18" customHeight="1" x14ac:dyDescent="0.2">
      <c r="A3640" s="106" t="s">
        <v>43</v>
      </c>
      <c r="B3640" s="106" t="s">
        <v>13</v>
      </c>
      <c r="C3640" s="107">
        <v>11322</v>
      </c>
      <c r="D3640" s="107">
        <v>42005</v>
      </c>
      <c r="E3640" s="107">
        <v>42051</v>
      </c>
      <c r="F3640" s="108">
        <v>42128</v>
      </c>
      <c r="G3640" s="109">
        <v>8000</v>
      </c>
      <c r="H3640" s="109">
        <v>27.33</v>
      </c>
      <c r="I3640" s="109">
        <v>0</v>
      </c>
      <c r="J3640" s="109">
        <f t="shared" si="56"/>
        <v>8027.33</v>
      </c>
    </row>
    <row r="3641" spans="1:10" s="102" customFormat="1" ht="18" customHeight="1" x14ac:dyDescent="0.2">
      <c r="A3641" s="106" t="s">
        <v>43</v>
      </c>
      <c r="B3641" s="106" t="s">
        <v>13</v>
      </c>
      <c r="C3641" s="107">
        <v>10053</v>
      </c>
      <c r="D3641" s="107">
        <v>42852</v>
      </c>
      <c r="E3641" s="107">
        <v>42857</v>
      </c>
      <c r="F3641" s="108">
        <v>42877</v>
      </c>
      <c r="G3641" s="109">
        <v>8500</v>
      </c>
      <c r="H3641" s="109">
        <v>5.82</v>
      </c>
      <c r="I3641" s="109">
        <v>0</v>
      </c>
      <c r="J3641" s="109">
        <f t="shared" si="56"/>
        <v>8505.82</v>
      </c>
    </row>
    <row r="3642" spans="1:10" s="102" customFormat="1" ht="18" customHeight="1" x14ac:dyDescent="0.2">
      <c r="A3642" s="106" t="s">
        <v>43</v>
      </c>
      <c r="B3642" s="106" t="s">
        <v>17</v>
      </c>
      <c r="C3642" s="107">
        <v>14964</v>
      </c>
      <c r="D3642" s="107">
        <v>42815</v>
      </c>
      <c r="E3642" s="107">
        <v>42817</v>
      </c>
      <c r="F3642" s="108">
        <v>42830</v>
      </c>
      <c r="G3642" s="109">
        <v>4250</v>
      </c>
      <c r="H3642" s="109">
        <v>1.75</v>
      </c>
      <c r="I3642" s="109">
        <v>0</v>
      </c>
      <c r="J3642" s="109">
        <f t="shared" si="56"/>
        <v>4251.75</v>
      </c>
    </row>
    <row r="3643" spans="1:10" s="102" customFormat="1" ht="18" customHeight="1" x14ac:dyDescent="0.2">
      <c r="A3643" s="106" t="s">
        <v>43</v>
      </c>
      <c r="B3643" s="106" t="s">
        <v>17</v>
      </c>
      <c r="C3643" s="107">
        <v>12822</v>
      </c>
      <c r="D3643" s="107">
        <v>42639</v>
      </c>
      <c r="E3643" s="107">
        <v>42655</v>
      </c>
      <c r="F3643" s="108">
        <v>42744</v>
      </c>
      <c r="G3643" s="109">
        <v>21500</v>
      </c>
      <c r="H3643" s="109">
        <v>61.84</v>
      </c>
      <c r="I3643" s="109">
        <v>0</v>
      </c>
      <c r="J3643" s="109">
        <f t="shared" si="56"/>
        <v>21561.84</v>
      </c>
    </row>
    <row r="3644" spans="1:10" s="102" customFormat="1" ht="18" customHeight="1" x14ac:dyDescent="0.2">
      <c r="A3644" s="106" t="s">
        <v>43</v>
      </c>
      <c r="B3644" s="106" t="s">
        <v>13</v>
      </c>
      <c r="C3644" s="107">
        <v>9574</v>
      </c>
      <c r="D3644" s="107">
        <v>42292</v>
      </c>
      <c r="E3644" s="107">
        <v>42300</v>
      </c>
      <c r="F3644" s="108">
        <v>42310</v>
      </c>
      <c r="G3644" s="109">
        <v>6000</v>
      </c>
      <c r="H3644" s="109">
        <v>3</v>
      </c>
      <c r="I3644" s="109">
        <v>0</v>
      </c>
      <c r="J3644" s="109">
        <f t="shared" si="56"/>
        <v>6003</v>
      </c>
    </row>
    <row r="3645" spans="1:10" s="102" customFormat="1" ht="18" customHeight="1" x14ac:dyDescent="0.2">
      <c r="A3645" s="106" t="s">
        <v>43</v>
      </c>
      <c r="B3645" s="106" t="s">
        <v>17</v>
      </c>
      <c r="C3645" s="107">
        <v>18558</v>
      </c>
      <c r="D3645" s="107">
        <v>43146</v>
      </c>
      <c r="E3645" s="107">
        <v>43150</v>
      </c>
      <c r="F3645" s="108">
        <v>43168</v>
      </c>
      <c r="G3645" s="109">
        <v>15750</v>
      </c>
      <c r="H3645" s="109">
        <v>9.07</v>
      </c>
      <c r="I3645" s="109">
        <v>0</v>
      </c>
      <c r="J3645" s="109">
        <f t="shared" si="56"/>
        <v>15759.07</v>
      </c>
    </row>
    <row r="3646" spans="1:10" s="102" customFormat="1" ht="18" customHeight="1" x14ac:dyDescent="0.2">
      <c r="A3646" s="106" t="s">
        <v>37</v>
      </c>
      <c r="B3646" s="106" t="s">
        <v>13</v>
      </c>
      <c r="C3646" s="107">
        <v>27112</v>
      </c>
      <c r="D3646" s="107">
        <v>41909</v>
      </c>
      <c r="E3646" s="107">
        <v>41974</v>
      </c>
      <c r="F3646" s="108">
        <v>41983</v>
      </c>
      <c r="G3646" s="109">
        <v>20000</v>
      </c>
      <c r="H3646" s="109">
        <f>20.56+20.56</f>
        <v>41.12</v>
      </c>
      <c r="I3646" s="109">
        <v>0</v>
      </c>
      <c r="J3646" s="109">
        <f t="shared" si="56"/>
        <v>20041.12</v>
      </c>
    </row>
    <row r="3647" spans="1:10" s="102" customFormat="1" ht="18" customHeight="1" x14ac:dyDescent="0.2">
      <c r="A3647" s="106" t="s">
        <v>43</v>
      </c>
      <c r="B3647" s="106" t="s">
        <v>17</v>
      </c>
      <c r="C3647" s="107">
        <v>13839</v>
      </c>
      <c r="D3647" s="107">
        <v>43290</v>
      </c>
      <c r="E3647" s="107">
        <v>43315</v>
      </c>
      <c r="F3647" s="108">
        <v>43355</v>
      </c>
      <c r="G3647" s="109">
        <v>4000</v>
      </c>
      <c r="H3647" s="109">
        <v>5.39</v>
      </c>
      <c r="I3647" s="109">
        <v>0</v>
      </c>
      <c r="J3647" s="109">
        <f t="shared" si="56"/>
        <v>4005.39</v>
      </c>
    </row>
    <row r="3648" spans="1:10" s="102" customFormat="1" ht="18" customHeight="1" x14ac:dyDescent="0.2">
      <c r="A3648" s="106" t="s">
        <v>37</v>
      </c>
      <c r="B3648" s="106" t="s">
        <v>17</v>
      </c>
      <c r="C3648" s="107">
        <v>27137</v>
      </c>
      <c r="D3648" s="107">
        <v>43106</v>
      </c>
      <c r="E3648" s="107">
        <v>43123</v>
      </c>
      <c r="F3648" s="108">
        <v>43123</v>
      </c>
      <c r="G3648" s="109">
        <v>20000</v>
      </c>
      <c r="H3648" s="109">
        <f>4.66+4.66</f>
        <v>9.32</v>
      </c>
      <c r="I3648" s="109">
        <v>0</v>
      </c>
      <c r="J3648" s="109">
        <f t="shared" si="56"/>
        <v>20009.32</v>
      </c>
    </row>
    <row r="3649" spans="1:10" s="102" customFormat="1" ht="18" customHeight="1" x14ac:dyDescent="0.2">
      <c r="A3649" s="106" t="s">
        <v>43</v>
      </c>
      <c r="B3649" s="106" t="s">
        <v>13</v>
      </c>
      <c r="C3649" s="107">
        <v>15776</v>
      </c>
      <c r="D3649" s="107">
        <v>42770</v>
      </c>
      <c r="E3649" s="107">
        <v>42780</v>
      </c>
      <c r="F3649" s="108">
        <v>42815</v>
      </c>
      <c r="G3649" s="109">
        <v>14250</v>
      </c>
      <c r="H3649" s="109">
        <v>17.559999999999999</v>
      </c>
      <c r="I3649" s="109">
        <v>0</v>
      </c>
      <c r="J3649" s="109">
        <f t="shared" si="56"/>
        <v>14267.56</v>
      </c>
    </row>
    <row r="3650" spans="1:10" s="102" customFormat="1" ht="18" customHeight="1" x14ac:dyDescent="0.2">
      <c r="A3650" s="106" t="s">
        <v>37</v>
      </c>
      <c r="B3650" s="106" t="s">
        <v>13</v>
      </c>
      <c r="C3650" s="107">
        <v>22569</v>
      </c>
      <c r="D3650" s="107">
        <v>43446</v>
      </c>
      <c r="E3650" s="107">
        <v>43455</v>
      </c>
      <c r="F3650" s="108">
        <v>43455</v>
      </c>
      <c r="G3650" s="109">
        <v>20000</v>
      </c>
      <c r="H3650" s="109">
        <f>2.47+2.47</f>
        <v>4.9400000000000004</v>
      </c>
      <c r="I3650" s="109">
        <v>0</v>
      </c>
      <c r="J3650" s="109">
        <f t="shared" si="56"/>
        <v>20004.939999999999</v>
      </c>
    </row>
    <row r="3651" spans="1:10" s="102" customFormat="1" ht="18" customHeight="1" x14ac:dyDescent="0.2">
      <c r="A3651" s="106" t="s">
        <v>37</v>
      </c>
      <c r="B3651" s="106" t="s">
        <v>13</v>
      </c>
      <c r="C3651" s="107">
        <v>20009</v>
      </c>
      <c r="D3651" s="107">
        <v>43367</v>
      </c>
      <c r="E3651" s="107">
        <v>43388</v>
      </c>
      <c r="F3651" s="108">
        <v>43389</v>
      </c>
      <c r="G3651" s="109">
        <v>20000</v>
      </c>
      <c r="H3651" s="109">
        <v>12.06</v>
      </c>
      <c r="I3651" s="109">
        <v>0</v>
      </c>
      <c r="J3651" s="109">
        <f t="shared" si="56"/>
        <v>20012.060000000001</v>
      </c>
    </row>
    <row r="3652" spans="1:10" s="102" customFormat="1" ht="18" customHeight="1" x14ac:dyDescent="0.2">
      <c r="A3652" s="106" t="s">
        <v>31</v>
      </c>
      <c r="B3652" s="106" t="s">
        <v>13</v>
      </c>
      <c r="C3652" s="107">
        <v>19392</v>
      </c>
      <c r="D3652" s="107">
        <v>41774</v>
      </c>
      <c r="E3652" s="107">
        <v>41780</v>
      </c>
      <c r="F3652" s="108">
        <v>41808</v>
      </c>
      <c r="G3652" s="109">
        <v>36000</v>
      </c>
      <c r="H3652" s="109">
        <v>34</v>
      </c>
      <c r="I3652" s="109">
        <v>0</v>
      </c>
      <c r="J3652" s="109">
        <f t="shared" si="56"/>
        <v>36034</v>
      </c>
    </row>
    <row r="3653" spans="1:10" s="102" customFormat="1" ht="18" customHeight="1" x14ac:dyDescent="0.2">
      <c r="A3653" s="106" t="s">
        <v>37</v>
      </c>
      <c r="B3653" s="106" t="s">
        <v>17</v>
      </c>
      <c r="C3653" s="107">
        <v>24029</v>
      </c>
      <c r="D3653" s="107">
        <v>43317</v>
      </c>
      <c r="E3653" s="107">
        <v>43444</v>
      </c>
      <c r="F3653" s="108">
        <v>43445</v>
      </c>
      <c r="G3653" s="109">
        <v>20000</v>
      </c>
      <c r="H3653" s="109">
        <f>35.07+35.07</f>
        <v>70.14</v>
      </c>
      <c r="I3653" s="109">
        <v>0</v>
      </c>
      <c r="J3653" s="109">
        <f t="shared" si="56"/>
        <v>20070.14</v>
      </c>
    </row>
    <row r="3654" spans="1:10" s="102" customFormat="1" ht="18" customHeight="1" x14ac:dyDescent="0.2">
      <c r="A3654" s="106" t="s">
        <v>37</v>
      </c>
      <c r="B3654" s="106" t="s">
        <v>13</v>
      </c>
      <c r="C3654" s="107">
        <v>14675</v>
      </c>
      <c r="D3654" s="107">
        <v>41794</v>
      </c>
      <c r="E3654" s="107">
        <v>41816</v>
      </c>
      <c r="F3654" s="108">
        <v>41823</v>
      </c>
      <c r="G3654" s="109">
        <v>20000</v>
      </c>
      <c r="H3654" s="109">
        <v>16.12</v>
      </c>
      <c r="I3654" s="109">
        <v>0</v>
      </c>
      <c r="J3654" s="109">
        <f t="shared" ref="J3654:J3717" si="57">+G3654+H3654+I3654</f>
        <v>20016.12</v>
      </c>
    </row>
    <row r="3655" spans="1:10" s="102" customFormat="1" ht="18" customHeight="1" x14ac:dyDescent="0.2">
      <c r="A3655" s="106" t="s">
        <v>31</v>
      </c>
      <c r="B3655" s="106" t="s">
        <v>13</v>
      </c>
      <c r="C3655" s="107">
        <v>22372</v>
      </c>
      <c r="D3655" s="107">
        <v>42352</v>
      </c>
      <c r="E3655" s="107">
        <v>42353</v>
      </c>
      <c r="F3655" s="108">
        <v>42425</v>
      </c>
      <c r="G3655" s="109">
        <v>71000</v>
      </c>
      <c r="H3655" s="109">
        <v>143.97</v>
      </c>
      <c r="I3655" s="109">
        <v>0</v>
      </c>
      <c r="J3655" s="109">
        <f t="shared" si="57"/>
        <v>71143.97</v>
      </c>
    </row>
    <row r="3656" spans="1:10" s="102" customFormat="1" ht="18" customHeight="1" x14ac:dyDescent="0.2">
      <c r="A3656" s="106" t="s">
        <v>43</v>
      </c>
      <c r="B3656" s="106" t="s">
        <v>17</v>
      </c>
      <c r="C3656" s="107">
        <v>9869</v>
      </c>
      <c r="D3656" s="107">
        <v>42053</v>
      </c>
      <c r="E3656" s="107">
        <v>42061</v>
      </c>
      <c r="F3656" s="108">
        <v>42083</v>
      </c>
      <c r="G3656" s="109">
        <v>6750</v>
      </c>
      <c r="H3656" s="109">
        <v>5.63</v>
      </c>
      <c r="I3656" s="109">
        <v>0</v>
      </c>
      <c r="J3656" s="109">
        <f t="shared" si="57"/>
        <v>6755.63</v>
      </c>
    </row>
    <row r="3657" spans="1:10" s="102" customFormat="1" ht="18" customHeight="1" x14ac:dyDescent="0.2">
      <c r="A3657" s="106" t="s">
        <v>43</v>
      </c>
      <c r="B3657" s="106" t="s">
        <v>13</v>
      </c>
      <c r="C3657" s="107">
        <v>11731</v>
      </c>
      <c r="D3657" s="107">
        <v>41961</v>
      </c>
      <c r="E3657" s="107">
        <v>41968</v>
      </c>
      <c r="F3657" s="108">
        <v>41991</v>
      </c>
      <c r="G3657" s="109">
        <v>10250</v>
      </c>
      <c r="H3657" s="109">
        <v>8.5399999999999991</v>
      </c>
      <c r="I3657" s="109">
        <v>0</v>
      </c>
      <c r="J3657" s="109">
        <f t="shared" si="57"/>
        <v>10258.540000000001</v>
      </c>
    </row>
    <row r="3658" spans="1:10" s="102" customFormat="1" ht="18" customHeight="1" x14ac:dyDescent="0.2">
      <c r="A3658" s="106" t="s">
        <v>43</v>
      </c>
      <c r="B3658" s="106" t="s">
        <v>17</v>
      </c>
      <c r="C3658" s="107">
        <v>8225</v>
      </c>
      <c r="D3658" s="107">
        <v>41964</v>
      </c>
      <c r="E3658" s="107">
        <v>41981</v>
      </c>
      <c r="F3658" s="108">
        <v>42166</v>
      </c>
      <c r="G3658" s="109">
        <v>5000</v>
      </c>
      <c r="H3658" s="109">
        <v>28.06</v>
      </c>
      <c r="I3658" s="109">
        <v>0</v>
      </c>
      <c r="J3658" s="109">
        <f t="shared" si="57"/>
        <v>5028.0600000000004</v>
      </c>
    </row>
    <row r="3659" spans="1:10" s="102" customFormat="1" ht="18" customHeight="1" x14ac:dyDescent="0.2">
      <c r="A3659" s="106" t="s">
        <v>43</v>
      </c>
      <c r="B3659" s="106" t="s">
        <v>17</v>
      </c>
      <c r="C3659" s="107">
        <v>14594</v>
      </c>
      <c r="D3659" s="107">
        <v>42496</v>
      </c>
      <c r="E3659" s="107">
        <v>42502</v>
      </c>
      <c r="F3659" s="108">
        <v>42521</v>
      </c>
      <c r="G3659" s="109">
        <v>9500</v>
      </c>
      <c r="H3659" s="109">
        <v>6.5</v>
      </c>
      <c r="I3659" s="109">
        <v>0</v>
      </c>
      <c r="J3659" s="109">
        <f t="shared" si="57"/>
        <v>9506.5</v>
      </c>
    </row>
    <row r="3660" spans="1:10" s="102" customFormat="1" ht="18" customHeight="1" x14ac:dyDescent="0.2">
      <c r="A3660" s="106" t="s">
        <v>43</v>
      </c>
      <c r="B3660" s="106" t="s">
        <v>13</v>
      </c>
      <c r="C3660" s="107">
        <v>12969</v>
      </c>
      <c r="D3660" s="107">
        <v>42521</v>
      </c>
      <c r="E3660" s="107">
        <v>42528</v>
      </c>
      <c r="F3660" s="108">
        <v>42810</v>
      </c>
      <c r="G3660" s="109">
        <v>10250</v>
      </c>
      <c r="H3660" s="109">
        <v>33.99</v>
      </c>
      <c r="I3660" s="109">
        <v>0</v>
      </c>
      <c r="J3660" s="109">
        <f t="shared" si="57"/>
        <v>10283.99</v>
      </c>
    </row>
    <row r="3661" spans="1:10" s="102" customFormat="1" ht="18" customHeight="1" x14ac:dyDescent="0.2">
      <c r="A3661" s="106" t="s">
        <v>37</v>
      </c>
      <c r="B3661" s="106" t="s">
        <v>17</v>
      </c>
      <c r="C3661" s="107">
        <v>23093</v>
      </c>
      <c r="D3661" s="107">
        <v>43399</v>
      </c>
      <c r="E3661" s="107">
        <v>43409</v>
      </c>
      <c r="F3661" s="108">
        <v>43409</v>
      </c>
      <c r="G3661" s="109">
        <v>20000</v>
      </c>
      <c r="H3661" s="109">
        <f>2.74+2.74</f>
        <v>5.48</v>
      </c>
      <c r="I3661" s="109">
        <v>0</v>
      </c>
      <c r="J3661" s="109">
        <f t="shared" si="57"/>
        <v>20005.48</v>
      </c>
    </row>
    <row r="3662" spans="1:10" s="102" customFormat="1" ht="18" customHeight="1" x14ac:dyDescent="0.2">
      <c r="A3662" s="106" t="s">
        <v>43</v>
      </c>
      <c r="B3662" s="106" t="s">
        <v>13</v>
      </c>
      <c r="C3662" s="107">
        <v>7672</v>
      </c>
      <c r="D3662" s="107">
        <v>41767</v>
      </c>
      <c r="E3662" s="107">
        <v>41773</v>
      </c>
      <c r="F3662" s="108">
        <v>41817</v>
      </c>
      <c r="G3662" s="109">
        <v>11000</v>
      </c>
      <c r="H3662" s="109">
        <v>15.28</v>
      </c>
      <c r="I3662" s="109">
        <v>0</v>
      </c>
      <c r="J3662" s="109">
        <f t="shared" si="57"/>
        <v>11015.28</v>
      </c>
    </row>
    <row r="3663" spans="1:10" s="102" customFormat="1" ht="18" customHeight="1" x14ac:dyDescent="0.2">
      <c r="A3663" s="106" t="s">
        <v>43</v>
      </c>
      <c r="B3663" s="106" t="s">
        <v>13</v>
      </c>
      <c r="C3663" s="107">
        <v>11088</v>
      </c>
      <c r="D3663" s="107">
        <v>42025</v>
      </c>
      <c r="E3663" s="107">
        <v>42039</v>
      </c>
      <c r="F3663" s="108">
        <v>42083</v>
      </c>
      <c r="G3663" s="109">
        <v>9000</v>
      </c>
      <c r="H3663" s="109">
        <v>14.5</v>
      </c>
      <c r="I3663" s="109">
        <v>0</v>
      </c>
      <c r="J3663" s="109">
        <f t="shared" si="57"/>
        <v>9014.5</v>
      </c>
    </row>
    <row r="3664" spans="1:10" s="102" customFormat="1" ht="18" customHeight="1" x14ac:dyDescent="0.2">
      <c r="A3664" s="106" t="s">
        <v>43</v>
      </c>
      <c r="B3664" s="106" t="s">
        <v>17</v>
      </c>
      <c r="C3664" s="107">
        <v>16245</v>
      </c>
      <c r="D3664" s="107">
        <v>42313</v>
      </c>
      <c r="E3664" s="107">
        <v>42328</v>
      </c>
      <c r="F3664" s="108">
        <v>42339</v>
      </c>
      <c r="G3664" s="109">
        <v>7500</v>
      </c>
      <c r="H3664" s="109">
        <v>5.42</v>
      </c>
      <c r="I3664" s="109">
        <v>0</v>
      </c>
      <c r="J3664" s="109">
        <f t="shared" si="57"/>
        <v>7505.42</v>
      </c>
    </row>
    <row r="3665" spans="1:10" s="102" customFormat="1" ht="18" customHeight="1" x14ac:dyDescent="0.2">
      <c r="A3665" s="106" t="s">
        <v>40</v>
      </c>
      <c r="B3665" s="106" t="s">
        <v>13</v>
      </c>
      <c r="C3665" s="107">
        <v>35087</v>
      </c>
      <c r="D3665" s="107">
        <v>42939</v>
      </c>
      <c r="E3665" s="107">
        <v>43207</v>
      </c>
      <c r="F3665" s="108">
        <v>43207</v>
      </c>
      <c r="G3665" s="109">
        <v>10000</v>
      </c>
      <c r="H3665" s="109">
        <f>36.71+36.71</f>
        <v>73.42</v>
      </c>
      <c r="I3665" s="109">
        <v>0</v>
      </c>
      <c r="J3665" s="109">
        <f t="shared" si="57"/>
        <v>10073.42</v>
      </c>
    </row>
    <row r="3666" spans="1:10" s="102" customFormat="1" ht="18" customHeight="1" x14ac:dyDescent="0.2">
      <c r="A3666" s="106" t="s">
        <v>43</v>
      </c>
      <c r="B3666" s="106" t="s">
        <v>13</v>
      </c>
      <c r="C3666" s="107">
        <v>7466</v>
      </c>
      <c r="D3666" s="107">
        <v>41935</v>
      </c>
      <c r="E3666" s="107">
        <v>41955</v>
      </c>
      <c r="F3666" s="108">
        <v>42009</v>
      </c>
      <c r="G3666" s="109">
        <v>9500</v>
      </c>
      <c r="H3666" s="109">
        <v>19.53</v>
      </c>
      <c r="I3666" s="109">
        <v>0</v>
      </c>
      <c r="J3666" s="109">
        <f t="shared" si="57"/>
        <v>9519.5300000000007</v>
      </c>
    </row>
    <row r="3667" spans="1:10" s="102" customFormat="1" ht="18" customHeight="1" x14ac:dyDescent="0.2">
      <c r="A3667" s="106" t="s">
        <v>43</v>
      </c>
      <c r="B3667" s="106" t="s">
        <v>17</v>
      </c>
      <c r="C3667" s="107">
        <v>15336</v>
      </c>
      <c r="D3667" s="107">
        <v>43460</v>
      </c>
      <c r="E3667" s="107">
        <v>43462</v>
      </c>
      <c r="F3667" s="108">
        <v>43504</v>
      </c>
      <c r="G3667" s="109">
        <v>6750</v>
      </c>
      <c r="H3667" s="109">
        <v>4.87</v>
      </c>
      <c r="I3667" s="109">
        <v>0</v>
      </c>
      <c r="J3667" s="109">
        <f t="shared" si="57"/>
        <v>6754.87</v>
      </c>
    </row>
    <row r="3668" spans="1:10" s="102" customFormat="1" ht="18" customHeight="1" x14ac:dyDescent="0.2">
      <c r="A3668" s="106" t="s">
        <v>43</v>
      </c>
      <c r="B3668" s="106" t="s">
        <v>13</v>
      </c>
      <c r="C3668" s="107">
        <v>18491</v>
      </c>
      <c r="D3668" s="107">
        <v>42638</v>
      </c>
      <c r="E3668" s="107">
        <v>42642</v>
      </c>
      <c r="F3668" s="108">
        <v>42664</v>
      </c>
      <c r="G3668" s="109">
        <v>9500</v>
      </c>
      <c r="H3668" s="109">
        <v>6.77</v>
      </c>
      <c r="I3668" s="109">
        <v>0</v>
      </c>
      <c r="J3668" s="109">
        <f t="shared" si="57"/>
        <v>9506.77</v>
      </c>
    </row>
    <row r="3669" spans="1:10" s="102" customFormat="1" ht="18" customHeight="1" x14ac:dyDescent="0.2">
      <c r="A3669" s="106" t="s">
        <v>43</v>
      </c>
      <c r="B3669" s="106" t="s">
        <v>13</v>
      </c>
      <c r="C3669" s="107">
        <v>10915</v>
      </c>
      <c r="D3669" s="107">
        <v>43051</v>
      </c>
      <c r="E3669" s="107">
        <v>43060</v>
      </c>
      <c r="F3669" s="108">
        <v>43067</v>
      </c>
      <c r="G3669" s="109">
        <v>10500</v>
      </c>
      <c r="H3669" s="109">
        <v>4.5999999999999996</v>
      </c>
      <c r="I3669" s="109">
        <v>0</v>
      </c>
      <c r="J3669" s="109">
        <f t="shared" si="57"/>
        <v>10504.6</v>
      </c>
    </row>
    <row r="3670" spans="1:10" s="102" customFormat="1" ht="18" customHeight="1" x14ac:dyDescent="0.2">
      <c r="A3670" s="106" t="s">
        <v>43</v>
      </c>
      <c r="B3670" s="106" t="s">
        <v>13</v>
      </c>
      <c r="C3670" s="107">
        <v>9936</v>
      </c>
      <c r="D3670" s="107">
        <v>42119</v>
      </c>
      <c r="E3670" s="107">
        <v>42124</v>
      </c>
      <c r="F3670" s="108">
        <v>42143</v>
      </c>
      <c r="G3670" s="109">
        <v>6750</v>
      </c>
      <c r="H3670" s="109">
        <v>4.5</v>
      </c>
      <c r="I3670" s="109">
        <v>0</v>
      </c>
      <c r="J3670" s="109">
        <f t="shared" si="57"/>
        <v>6754.5</v>
      </c>
    </row>
    <row r="3671" spans="1:10" s="102" customFormat="1" ht="18" customHeight="1" x14ac:dyDescent="0.2">
      <c r="A3671" s="106" t="s">
        <v>43</v>
      </c>
      <c r="B3671" s="106" t="s">
        <v>13</v>
      </c>
      <c r="C3671" s="107">
        <v>17364</v>
      </c>
      <c r="D3671" s="107">
        <v>42776</v>
      </c>
      <c r="E3671" s="107">
        <v>42780</v>
      </c>
      <c r="F3671" s="108">
        <v>42793</v>
      </c>
      <c r="G3671" s="109">
        <v>18750</v>
      </c>
      <c r="H3671" s="109">
        <v>8.73</v>
      </c>
      <c r="I3671" s="109">
        <v>0</v>
      </c>
      <c r="J3671" s="109">
        <f t="shared" si="57"/>
        <v>18758.73</v>
      </c>
    </row>
    <row r="3672" spans="1:10" s="102" customFormat="1" ht="18" customHeight="1" x14ac:dyDescent="0.2">
      <c r="A3672" s="106" t="s">
        <v>43</v>
      </c>
      <c r="B3672" s="106" t="s">
        <v>13</v>
      </c>
      <c r="C3672" s="107">
        <v>8824</v>
      </c>
      <c r="D3672" s="107">
        <v>42750</v>
      </c>
      <c r="E3672" s="107">
        <v>42774</v>
      </c>
      <c r="F3672" s="108">
        <v>43052</v>
      </c>
      <c r="G3672" s="109">
        <v>6500</v>
      </c>
      <c r="H3672" s="109">
        <v>20.3</v>
      </c>
      <c r="I3672" s="109">
        <v>0</v>
      </c>
      <c r="J3672" s="109">
        <f t="shared" si="57"/>
        <v>6520.3</v>
      </c>
    </row>
    <row r="3673" spans="1:10" s="102" customFormat="1" ht="18" customHeight="1" x14ac:dyDescent="0.2">
      <c r="A3673" s="106" t="s">
        <v>43</v>
      </c>
      <c r="B3673" s="106" t="s">
        <v>13</v>
      </c>
      <c r="C3673" s="107">
        <v>12346</v>
      </c>
      <c r="D3673" s="107">
        <v>42839</v>
      </c>
      <c r="E3673" s="107">
        <v>42843</v>
      </c>
      <c r="F3673" s="108">
        <v>42864</v>
      </c>
      <c r="G3673" s="109">
        <v>13250</v>
      </c>
      <c r="H3673" s="109">
        <v>9.08</v>
      </c>
      <c r="I3673" s="109">
        <v>0</v>
      </c>
      <c r="J3673" s="109">
        <f t="shared" si="57"/>
        <v>13259.08</v>
      </c>
    </row>
    <row r="3674" spans="1:10" s="102" customFormat="1" ht="18" customHeight="1" x14ac:dyDescent="0.2">
      <c r="A3674" s="106" t="s">
        <v>43</v>
      </c>
      <c r="B3674" s="106" t="s">
        <v>13</v>
      </c>
      <c r="C3674" s="107">
        <v>8852</v>
      </c>
      <c r="D3674" s="107">
        <v>42638</v>
      </c>
      <c r="E3674" s="107">
        <v>42655</v>
      </c>
      <c r="F3674" s="108">
        <v>42794</v>
      </c>
      <c r="G3674" s="109">
        <v>4250</v>
      </c>
      <c r="H3674" s="109">
        <v>17.11</v>
      </c>
      <c r="I3674" s="109">
        <v>0</v>
      </c>
      <c r="J3674" s="109">
        <f t="shared" si="57"/>
        <v>4267.1099999999997</v>
      </c>
    </row>
    <row r="3675" spans="1:10" s="102" customFormat="1" ht="18" customHeight="1" x14ac:dyDescent="0.2">
      <c r="A3675" s="106" t="s">
        <v>43</v>
      </c>
      <c r="B3675" s="106" t="s">
        <v>13</v>
      </c>
      <c r="C3675" s="107">
        <v>13461</v>
      </c>
      <c r="D3675" s="107">
        <v>42923</v>
      </c>
      <c r="E3675" s="107">
        <v>42934</v>
      </c>
      <c r="F3675" s="108">
        <v>42941</v>
      </c>
      <c r="G3675" s="109">
        <v>18500</v>
      </c>
      <c r="H3675" s="109">
        <v>9.1199999999999992</v>
      </c>
      <c r="I3675" s="109">
        <v>0</v>
      </c>
      <c r="J3675" s="109">
        <f t="shared" si="57"/>
        <v>18509.12</v>
      </c>
    </row>
    <row r="3676" spans="1:10" s="102" customFormat="1" ht="18" customHeight="1" x14ac:dyDescent="0.2">
      <c r="A3676" s="106" t="s">
        <v>31</v>
      </c>
      <c r="B3676" s="106" t="s">
        <v>17</v>
      </c>
      <c r="C3676" s="107">
        <v>24999</v>
      </c>
      <c r="D3676" s="107">
        <v>41843</v>
      </c>
      <c r="E3676" s="107">
        <v>41843</v>
      </c>
      <c r="F3676" s="108">
        <v>42063</v>
      </c>
      <c r="G3676" s="109">
        <v>52000</v>
      </c>
      <c r="H3676" s="109">
        <v>0</v>
      </c>
      <c r="I3676" s="109">
        <v>0</v>
      </c>
      <c r="J3676" s="109">
        <f t="shared" si="57"/>
        <v>52000</v>
      </c>
    </row>
    <row r="3677" spans="1:10" s="102" customFormat="1" ht="18" customHeight="1" x14ac:dyDescent="0.2">
      <c r="A3677" s="106" t="s">
        <v>33</v>
      </c>
      <c r="B3677" s="106" t="s">
        <v>17</v>
      </c>
      <c r="C3677" s="107">
        <v>24999</v>
      </c>
      <c r="D3677" s="107">
        <v>41843</v>
      </c>
      <c r="E3677" s="107">
        <v>41843</v>
      </c>
      <c r="F3677" s="108">
        <v>42063</v>
      </c>
      <c r="G3677" s="109">
        <v>70000</v>
      </c>
      <c r="H3677" s="109">
        <v>0</v>
      </c>
      <c r="I3677" s="109">
        <v>0</v>
      </c>
      <c r="J3677" s="109">
        <f t="shared" si="57"/>
        <v>70000</v>
      </c>
    </row>
    <row r="3678" spans="1:10" s="102" customFormat="1" ht="18" customHeight="1" x14ac:dyDescent="0.2">
      <c r="A3678" s="106" t="s">
        <v>34</v>
      </c>
      <c r="B3678" s="106" t="s">
        <v>17</v>
      </c>
      <c r="C3678" s="107">
        <v>24999</v>
      </c>
      <c r="D3678" s="107">
        <v>41843</v>
      </c>
      <c r="E3678" s="107">
        <v>41843</v>
      </c>
      <c r="F3678" s="108">
        <v>42063</v>
      </c>
      <c r="G3678" s="109">
        <v>156000</v>
      </c>
      <c r="H3678" s="109">
        <v>0</v>
      </c>
      <c r="I3678" s="109">
        <v>0</v>
      </c>
      <c r="J3678" s="109">
        <f t="shared" si="57"/>
        <v>156000</v>
      </c>
    </row>
    <row r="3679" spans="1:10" s="102" customFormat="1" ht="18" customHeight="1" x14ac:dyDescent="0.2">
      <c r="A3679" s="106" t="s">
        <v>43</v>
      </c>
      <c r="B3679" s="106" t="s">
        <v>13</v>
      </c>
      <c r="C3679" s="107">
        <v>15577</v>
      </c>
      <c r="D3679" s="107">
        <v>42362</v>
      </c>
      <c r="E3679" s="107">
        <v>42375</v>
      </c>
      <c r="F3679" s="108">
        <v>42383</v>
      </c>
      <c r="G3679" s="109">
        <v>9500</v>
      </c>
      <c r="H3679" s="109">
        <v>5.54</v>
      </c>
      <c r="I3679" s="109">
        <v>0</v>
      </c>
      <c r="J3679" s="109">
        <f t="shared" si="57"/>
        <v>9505.5400000000009</v>
      </c>
    </row>
    <row r="3680" spans="1:10" s="102" customFormat="1" ht="18" customHeight="1" x14ac:dyDescent="0.2">
      <c r="A3680" s="106" t="s">
        <v>43</v>
      </c>
      <c r="B3680" s="106" t="s">
        <v>13</v>
      </c>
      <c r="C3680" s="107">
        <v>9884</v>
      </c>
      <c r="D3680" s="107">
        <v>43135</v>
      </c>
      <c r="E3680" s="107">
        <v>43147</v>
      </c>
      <c r="F3680" s="108">
        <v>43490</v>
      </c>
      <c r="G3680" s="109">
        <v>7750</v>
      </c>
      <c r="H3680" s="109">
        <v>22.5</v>
      </c>
      <c r="I3680" s="109">
        <v>0</v>
      </c>
      <c r="J3680" s="109">
        <f t="shared" si="57"/>
        <v>7772.5</v>
      </c>
    </row>
    <row r="3681" spans="1:10" s="102" customFormat="1" ht="18" customHeight="1" x14ac:dyDescent="0.2">
      <c r="A3681" s="106" t="s">
        <v>43</v>
      </c>
      <c r="B3681" s="106" t="s">
        <v>17</v>
      </c>
      <c r="C3681" s="107">
        <v>14579</v>
      </c>
      <c r="D3681" s="107">
        <v>42814</v>
      </c>
      <c r="E3681" s="107">
        <v>42835</v>
      </c>
      <c r="F3681" s="108">
        <v>42866</v>
      </c>
      <c r="G3681" s="109">
        <v>4500</v>
      </c>
      <c r="H3681" s="109">
        <v>6.42</v>
      </c>
      <c r="I3681" s="109">
        <v>0</v>
      </c>
      <c r="J3681" s="109">
        <f t="shared" si="57"/>
        <v>4506.42</v>
      </c>
    </row>
    <row r="3682" spans="1:10" s="102" customFormat="1" ht="18" customHeight="1" x14ac:dyDescent="0.2">
      <c r="A3682" s="106" t="s">
        <v>43</v>
      </c>
      <c r="B3682" s="106" t="s">
        <v>13</v>
      </c>
      <c r="C3682" s="107">
        <v>6574</v>
      </c>
      <c r="D3682" s="107">
        <v>41772</v>
      </c>
      <c r="E3682" s="107">
        <v>41780</v>
      </c>
      <c r="F3682" s="108">
        <v>41795</v>
      </c>
      <c r="G3682" s="109">
        <v>4000</v>
      </c>
      <c r="H3682" s="109">
        <v>2.56</v>
      </c>
      <c r="I3682" s="109">
        <v>0</v>
      </c>
      <c r="J3682" s="109">
        <f t="shared" si="57"/>
        <v>4002.56</v>
      </c>
    </row>
    <row r="3683" spans="1:10" s="102" customFormat="1" ht="18" customHeight="1" x14ac:dyDescent="0.2">
      <c r="A3683" s="106" t="s">
        <v>43</v>
      </c>
      <c r="B3683" s="106" t="s">
        <v>13</v>
      </c>
      <c r="C3683" s="107">
        <v>9942</v>
      </c>
      <c r="D3683" s="107">
        <v>42609</v>
      </c>
      <c r="E3683" s="107">
        <v>42627</v>
      </c>
      <c r="F3683" s="108">
        <v>42647</v>
      </c>
      <c r="G3683" s="109">
        <v>6250</v>
      </c>
      <c r="H3683" s="109">
        <v>6.51</v>
      </c>
      <c r="I3683" s="109">
        <v>0</v>
      </c>
      <c r="J3683" s="109">
        <f t="shared" si="57"/>
        <v>6256.51</v>
      </c>
    </row>
    <row r="3684" spans="1:10" s="102" customFormat="1" ht="18" customHeight="1" x14ac:dyDescent="0.2">
      <c r="A3684" s="106" t="s">
        <v>31</v>
      </c>
      <c r="B3684" s="106" t="s">
        <v>17</v>
      </c>
      <c r="C3684" s="107">
        <v>26865</v>
      </c>
      <c r="D3684" s="107">
        <v>41707</v>
      </c>
      <c r="E3684" s="107">
        <v>41710</v>
      </c>
      <c r="F3684" s="108">
        <v>41729</v>
      </c>
      <c r="G3684" s="109">
        <v>69000</v>
      </c>
      <c r="H3684" s="109">
        <v>42.17</v>
      </c>
      <c r="I3684" s="109">
        <v>0</v>
      </c>
      <c r="J3684" s="109">
        <f t="shared" si="57"/>
        <v>69042.17</v>
      </c>
    </row>
    <row r="3685" spans="1:10" s="102" customFormat="1" ht="18" customHeight="1" x14ac:dyDescent="0.2">
      <c r="A3685" s="106" t="s">
        <v>33</v>
      </c>
      <c r="B3685" s="106" t="s">
        <v>17</v>
      </c>
      <c r="C3685" s="107">
        <v>26865</v>
      </c>
      <c r="D3685" s="107">
        <v>41707</v>
      </c>
      <c r="E3685" s="107">
        <v>41710</v>
      </c>
      <c r="F3685" s="108">
        <v>41729</v>
      </c>
      <c r="G3685" s="109">
        <v>69000</v>
      </c>
      <c r="H3685" s="109">
        <v>42.17</v>
      </c>
      <c r="I3685" s="109">
        <v>0</v>
      </c>
      <c r="J3685" s="109">
        <f t="shared" si="57"/>
        <v>69042.17</v>
      </c>
    </row>
    <row r="3686" spans="1:10" s="102" customFormat="1" ht="18" customHeight="1" x14ac:dyDescent="0.2">
      <c r="A3686" s="106" t="s">
        <v>34</v>
      </c>
      <c r="B3686" s="106" t="s">
        <v>17</v>
      </c>
      <c r="C3686" s="107">
        <v>26865</v>
      </c>
      <c r="D3686" s="107">
        <v>41707</v>
      </c>
      <c r="E3686" s="107">
        <v>41710</v>
      </c>
      <c r="F3686" s="108">
        <v>41729</v>
      </c>
      <c r="G3686" s="109">
        <v>207000</v>
      </c>
      <c r="H3686" s="109">
        <v>126.5</v>
      </c>
      <c r="I3686" s="109">
        <v>0</v>
      </c>
      <c r="J3686" s="109">
        <f t="shared" si="57"/>
        <v>207126.5</v>
      </c>
    </row>
    <row r="3687" spans="1:10" s="102" customFormat="1" ht="18" customHeight="1" x14ac:dyDescent="0.2">
      <c r="A3687" s="106" t="s">
        <v>43</v>
      </c>
      <c r="B3687" s="106" t="s">
        <v>13</v>
      </c>
      <c r="C3687" s="107">
        <v>11216</v>
      </c>
      <c r="D3687" s="107">
        <v>42717</v>
      </c>
      <c r="E3687" s="107">
        <v>42747</v>
      </c>
      <c r="F3687" s="108">
        <v>42767</v>
      </c>
      <c r="G3687" s="109">
        <v>8750</v>
      </c>
      <c r="H3687" s="109">
        <v>10.08</v>
      </c>
      <c r="I3687" s="109">
        <v>0</v>
      </c>
      <c r="J3687" s="109">
        <f t="shared" si="57"/>
        <v>8760.08</v>
      </c>
    </row>
    <row r="3688" spans="1:10" s="102" customFormat="1" ht="18" customHeight="1" x14ac:dyDescent="0.2">
      <c r="A3688" s="106" t="s">
        <v>43</v>
      </c>
      <c r="B3688" s="106" t="s">
        <v>13</v>
      </c>
      <c r="C3688" s="107">
        <v>14372</v>
      </c>
      <c r="D3688" s="107">
        <v>43176</v>
      </c>
      <c r="E3688" s="107">
        <v>43182</v>
      </c>
      <c r="F3688" s="108">
        <v>43229</v>
      </c>
      <c r="G3688" s="109">
        <v>7000</v>
      </c>
      <c r="H3688" s="109">
        <v>10.16</v>
      </c>
      <c r="I3688" s="109">
        <v>0</v>
      </c>
      <c r="J3688" s="109">
        <f t="shared" si="57"/>
        <v>7010.16</v>
      </c>
    </row>
    <row r="3689" spans="1:10" s="102" customFormat="1" ht="18" customHeight="1" x14ac:dyDescent="0.2">
      <c r="A3689" s="106" t="s">
        <v>43</v>
      </c>
      <c r="B3689" s="106" t="s">
        <v>17</v>
      </c>
      <c r="C3689" s="107">
        <v>8379</v>
      </c>
      <c r="D3689" s="107">
        <v>42951</v>
      </c>
      <c r="E3689" s="107">
        <v>42986</v>
      </c>
      <c r="F3689" s="108">
        <v>43014</v>
      </c>
      <c r="G3689" s="109">
        <v>6750</v>
      </c>
      <c r="H3689" s="109">
        <v>10.36</v>
      </c>
      <c r="I3689" s="109">
        <v>0</v>
      </c>
      <c r="J3689" s="109">
        <f t="shared" si="57"/>
        <v>6760.36</v>
      </c>
    </row>
    <row r="3690" spans="1:10" s="102" customFormat="1" ht="18" customHeight="1" x14ac:dyDescent="0.2">
      <c r="A3690" s="106" t="s">
        <v>43</v>
      </c>
      <c r="B3690" s="106" t="s">
        <v>17</v>
      </c>
      <c r="C3690" s="107">
        <v>11472</v>
      </c>
      <c r="D3690" s="107">
        <v>42615</v>
      </c>
      <c r="E3690" s="107">
        <v>42629</v>
      </c>
      <c r="F3690" s="108">
        <v>42643</v>
      </c>
      <c r="G3690" s="109">
        <v>36500</v>
      </c>
      <c r="H3690" s="109">
        <v>28</v>
      </c>
      <c r="I3690" s="109">
        <v>0</v>
      </c>
      <c r="J3690" s="109">
        <f t="shared" si="57"/>
        <v>36528</v>
      </c>
    </row>
    <row r="3691" spans="1:10" s="102" customFormat="1" ht="18" customHeight="1" x14ac:dyDescent="0.2">
      <c r="A3691" s="106" t="s">
        <v>43</v>
      </c>
      <c r="B3691" s="106" t="s">
        <v>17</v>
      </c>
      <c r="C3691" s="107">
        <v>12829</v>
      </c>
      <c r="D3691" s="107">
        <v>43418</v>
      </c>
      <c r="E3691" s="107">
        <v>43441</v>
      </c>
      <c r="F3691" s="108">
        <v>43494</v>
      </c>
      <c r="G3691" s="109">
        <v>7750</v>
      </c>
      <c r="H3691" s="109">
        <v>16.14</v>
      </c>
      <c r="I3691" s="109">
        <v>0</v>
      </c>
      <c r="J3691" s="109">
        <f t="shared" si="57"/>
        <v>7766.14</v>
      </c>
    </row>
    <row r="3692" spans="1:10" s="102" customFormat="1" ht="18" customHeight="1" x14ac:dyDescent="0.2">
      <c r="A3692" s="106" t="s">
        <v>43</v>
      </c>
      <c r="B3692" s="106" t="s">
        <v>17</v>
      </c>
      <c r="C3692" s="107">
        <v>11199</v>
      </c>
      <c r="D3692" s="107">
        <v>42804</v>
      </c>
      <c r="E3692" s="107">
        <v>42825</v>
      </c>
      <c r="F3692" s="108">
        <v>42983</v>
      </c>
      <c r="G3692" s="109">
        <v>2750</v>
      </c>
      <c r="H3692" s="109">
        <v>10.71</v>
      </c>
      <c r="I3692" s="109">
        <v>0</v>
      </c>
      <c r="J3692" s="109">
        <f t="shared" si="57"/>
        <v>2760.71</v>
      </c>
    </row>
    <row r="3693" spans="1:10" s="102" customFormat="1" ht="18" customHeight="1" x14ac:dyDescent="0.2">
      <c r="A3693" s="106" t="s">
        <v>43</v>
      </c>
      <c r="B3693" s="106" t="s">
        <v>13</v>
      </c>
      <c r="C3693" s="107">
        <v>11109</v>
      </c>
      <c r="D3693" s="107">
        <v>41856</v>
      </c>
      <c r="E3693" s="107">
        <v>41865</v>
      </c>
      <c r="F3693" s="108">
        <v>41921</v>
      </c>
      <c r="G3693" s="109">
        <v>6750</v>
      </c>
      <c r="H3693" s="109">
        <v>12.16</v>
      </c>
      <c r="I3693" s="109">
        <v>0</v>
      </c>
      <c r="J3693" s="109">
        <f t="shared" si="57"/>
        <v>6762.16</v>
      </c>
    </row>
    <row r="3694" spans="1:10" s="102" customFormat="1" ht="18" customHeight="1" x14ac:dyDescent="0.2">
      <c r="A3694" s="106" t="s">
        <v>43</v>
      </c>
      <c r="B3694" s="106" t="s">
        <v>13</v>
      </c>
      <c r="C3694" s="107">
        <v>9503</v>
      </c>
      <c r="D3694" s="107">
        <v>42406</v>
      </c>
      <c r="E3694" s="107">
        <v>42437</v>
      </c>
      <c r="F3694" s="108">
        <v>42458</v>
      </c>
      <c r="G3694" s="109">
        <v>6250</v>
      </c>
      <c r="H3694" s="109">
        <v>9.0299999999999994</v>
      </c>
      <c r="I3694" s="109">
        <v>0</v>
      </c>
      <c r="J3694" s="109">
        <f t="shared" si="57"/>
        <v>6259.03</v>
      </c>
    </row>
    <row r="3695" spans="1:10" s="102" customFormat="1" ht="18" customHeight="1" x14ac:dyDescent="0.2">
      <c r="A3695" s="106" t="s">
        <v>37</v>
      </c>
      <c r="B3695" s="106" t="s">
        <v>13</v>
      </c>
      <c r="C3695" s="107">
        <v>21665</v>
      </c>
      <c r="D3695" s="107">
        <v>43107</v>
      </c>
      <c r="E3695" s="107">
        <v>43129</v>
      </c>
      <c r="F3695" s="108">
        <v>43129</v>
      </c>
      <c r="G3695" s="109">
        <v>20000</v>
      </c>
      <c r="H3695" s="109">
        <v>12.06</v>
      </c>
      <c r="I3695" s="109">
        <v>0</v>
      </c>
      <c r="J3695" s="109">
        <f t="shared" si="57"/>
        <v>20012.060000000001</v>
      </c>
    </row>
    <row r="3696" spans="1:10" s="102" customFormat="1" ht="18" customHeight="1" x14ac:dyDescent="0.2">
      <c r="A3696" s="106" t="s">
        <v>43</v>
      </c>
      <c r="B3696" s="106" t="s">
        <v>13</v>
      </c>
      <c r="C3696" s="107">
        <v>12240</v>
      </c>
      <c r="D3696" s="107">
        <v>42411</v>
      </c>
      <c r="E3696" s="107">
        <v>42437</v>
      </c>
      <c r="F3696" s="108">
        <v>42450</v>
      </c>
      <c r="G3696" s="109">
        <v>21500</v>
      </c>
      <c r="H3696" s="109">
        <v>23.29</v>
      </c>
      <c r="I3696" s="109">
        <v>0</v>
      </c>
      <c r="J3696" s="109">
        <f t="shared" si="57"/>
        <v>21523.29</v>
      </c>
    </row>
    <row r="3697" spans="1:10" s="102" customFormat="1" ht="18" customHeight="1" x14ac:dyDescent="0.2">
      <c r="A3697" s="106" t="s">
        <v>43</v>
      </c>
      <c r="B3697" s="106" t="s">
        <v>17</v>
      </c>
      <c r="C3697" s="107">
        <v>8943</v>
      </c>
      <c r="D3697" s="107">
        <v>43462</v>
      </c>
      <c r="E3697" s="107">
        <v>43468</v>
      </c>
      <c r="F3697" s="108">
        <v>43500</v>
      </c>
      <c r="G3697" s="109">
        <v>2750</v>
      </c>
      <c r="H3697" s="109">
        <v>2.0100000000000002</v>
      </c>
      <c r="I3697" s="109">
        <v>0</v>
      </c>
      <c r="J3697" s="109">
        <f t="shared" si="57"/>
        <v>2752.01</v>
      </c>
    </row>
    <row r="3698" spans="1:10" s="102" customFormat="1" ht="18" customHeight="1" x14ac:dyDescent="0.2">
      <c r="A3698" s="106" t="s">
        <v>37</v>
      </c>
      <c r="B3698" s="106" t="s">
        <v>13</v>
      </c>
      <c r="C3698" s="107">
        <v>16731</v>
      </c>
      <c r="D3698" s="107">
        <v>41641</v>
      </c>
      <c r="E3698" s="107">
        <v>41674</v>
      </c>
      <c r="F3698" s="108">
        <v>41682</v>
      </c>
      <c r="G3698" s="109">
        <v>20000</v>
      </c>
      <c r="H3698" s="109">
        <f>11.39+11.39</f>
        <v>22.78</v>
      </c>
      <c r="I3698" s="109">
        <v>0</v>
      </c>
      <c r="J3698" s="109">
        <f t="shared" si="57"/>
        <v>20022.78</v>
      </c>
    </row>
    <row r="3699" spans="1:10" s="102" customFormat="1" ht="18" customHeight="1" x14ac:dyDescent="0.2">
      <c r="A3699" s="106" t="s">
        <v>43</v>
      </c>
      <c r="B3699" s="106" t="s">
        <v>13</v>
      </c>
      <c r="C3699" s="107">
        <v>23046</v>
      </c>
      <c r="D3699" s="107">
        <v>43056</v>
      </c>
      <c r="E3699" s="107">
        <v>43060</v>
      </c>
      <c r="F3699" s="108">
        <v>43088</v>
      </c>
      <c r="G3699" s="109">
        <v>93000</v>
      </c>
      <c r="H3699" s="109">
        <v>81.53</v>
      </c>
      <c r="I3699" s="109">
        <v>0</v>
      </c>
      <c r="J3699" s="109">
        <f t="shared" si="57"/>
        <v>93081.53</v>
      </c>
    </row>
    <row r="3700" spans="1:10" s="102" customFormat="1" ht="18" customHeight="1" x14ac:dyDescent="0.2">
      <c r="A3700" s="106" t="s">
        <v>37</v>
      </c>
      <c r="B3700" s="106" t="s">
        <v>13</v>
      </c>
      <c r="C3700" s="107">
        <v>23046</v>
      </c>
      <c r="D3700" s="107">
        <v>43056</v>
      </c>
      <c r="E3700" s="107">
        <v>43112</v>
      </c>
      <c r="F3700" s="108">
        <v>43115</v>
      </c>
      <c r="G3700" s="109">
        <v>20000</v>
      </c>
      <c r="H3700" s="109">
        <f>16.16+16.16</f>
        <v>32.32</v>
      </c>
      <c r="I3700" s="109">
        <v>0</v>
      </c>
      <c r="J3700" s="109">
        <f t="shared" si="57"/>
        <v>20032.32</v>
      </c>
    </row>
    <row r="3701" spans="1:10" s="102" customFormat="1" ht="18" customHeight="1" x14ac:dyDescent="0.2">
      <c r="A3701" s="106" t="s">
        <v>39</v>
      </c>
      <c r="B3701" s="106" t="s">
        <v>13</v>
      </c>
      <c r="C3701" s="107">
        <v>23046</v>
      </c>
      <c r="D3701" s="107">
        <v>43056</v>
      </c>
      <c r="E3701" s="107">
        <v>43060</v>
      </c>
      <c r="F3701" s="108">
        <v>43088</v>
      </c>
      <c r="G3701" s="109">
        <v>93000</v>
      </c>
      <c r="H3701" s="109">
        <v>81.53</v>
      </c>
      <c r="I3701" s="109">
        <v>0</v>
      </c>
      <c r="J3701" s="109">
        <f t="shared" si="57"/>
        <v>93081.53</v>
      </c>
    </row>
    <row r="3702" spans="1:10" s="102" customFormat="1" ht="18" customHeight="1" x14ac:dyDescent="0.2">
      <c r="A3702" s="106" t="s">
        <v>43</v>
      </c>
      <c r="B3702" s="106" t="s">
        <v>17</v>
      </c>
      <c r="C3702" s="107">
        <v>8839</v>
      </c>
      <c r="D3702" s="107">
        <v>43341</v>
      </c>
      <c r="E3702" s="107">
        <v>43350</v>
      </c>
      <c r="F3702" s="108">
        <v>43375</v>
      </c>
      <c r="G3702" s="109">
        <v>5750</v>
      </c>
      <c r="H3702" s="109">
        <v>5.36</v>
      </c>
      <c r="I3702" s="109">
        <v>0</v>
      </c>
      <c r="J3702" s="109">
        <f t="shared" si="57"/>
        <v>5755.36</v>
      </c>
    </row>
    <row r="3703" spans="1:10" s="102" customFormat="1" ht="18" customHeight="1" x14ac:dyDescent="0.2">
      <c r="A3703" s="106" t="s">
        <v>43</v>
      </c>
      <c r="B3703" s="106" t="s">
        <v>13</v>
      </c>
      <c r="C3703" s="107">
        <v>13034</v>
      </c>
      <c r="D3703" s="107">
        <v>42133</v>
      </c>
      <c r="E3703" s="107">
        <v>42145</v>
      </c>
      <c r="F3703" s="108">
        <v>42160</v>
      </c>
      <c r="G3703" s="109">
        <v>8250</v>
      </c>
      <c r="H3703" s="109">
        <v>6.19</v>
      </c>
      <c r="I3703" s="109">
        <v>0</v>
      </c>
      <c r="J3703" s="109">
        <f t="shared" si="57"/>
        <v>8256.19</v>
      </c>
    </row>
    <row r="3704" spans="1:10" s="102" customFormat="1" ht="18" customHeight="1" x14ac:dyDescent="0.2">
      <c r="A3704" s="106" t="s">
        <v>31</v>
      </c>
      <c r="B3704" s="106" t="s">
        <v>13</v>
      </c>
      <c r="C3704" s="107">
        <v>20286</v>
      </c>
      <c r="D3704" s="107">
        <v>42694</v>
      </c>
      <c r="E3704" s="107">
        <v>42702</v>
      </c>
      <c r="F3704" s="108">
        <v>42711</v>
      </c>
      <c r="G3704" s="109">
        <v>82000</v>
      </c>
      <c r="H3704" s="109">
        <v>38.19</v>
      </c>
      <c r="I3704" s="109">
        <v>0</v>
      </c>
      <c r="J3704" s="109">
        <f t="shared" si="57"/>
        <v>82038.19</v>
      </c>
    </row>
    <row r="3705" spans="1:10" s="102" customFormat="1" ht="18" customHeight="1" x14ac:dyDescent="0.2">
      <c r="A3705" s="106" t="s">
        <v>33</v>
      </c>
      <c r="B3705" s="106" t="s">
        <v>13</v>
      </c>
      <c r="C3705" s="107">
        <v>20286</v>
      </c>
      <c r="D3705" s="107">
        <v>42694</v>
      </c>
      <c r="E3705" s="107">
        <v>42702</v>
      </c>
      <c r="F3705" s="108">
        <v>42711</v>
      </c>
      <c r="G3705" s="109">
        <v>82000</v>
      </c>
      <c r="H3705" s="109">
        <v>38.19</v>
      </c>
      <c r="I3705" s="109">
        <v>0</v>
      </c>
      <c r="J3705" s="109">
        <f t="shared" si="57"/>
        <v>82038.19</v>
      </c>
    </row>
    <row r="3706" spans="1:10" s="102" customFormat="1" ht="18" customHeight="1" x14ac:dyDescent="0.2">
      <c r="A3706" s="106" t="s">
        <v>43</v>
      </c>
      <c r="B3706" s="106" t="s">
        <v>17</v>
      </c>
      <c r="C3706" s="107">
        <v>10455</v>
      </c>
      <c r="D3706" s="107">
        <v>42509</v>
      </c>
      <c r="E3706" s="107">
        <v>42531</v>
      </c>
      <c r="F3706" s="108">
        <v>42594</v>
      </c>
      <c r="G3706" s="109">
        <v>1750</v>
      </c>
      <c r="H3706" s="109">
        <v>4.08</v>
      </c>
      <c r="I3706" s="109">
        <v>0</v>
      </c>
      <c r="J3706" s="109">
        <f t="shared" si="57"/>
        <v>1754.08</v>
      </c>
    </row>
    <row r="3707" spans="1:10" s="102" customFormat="1" ht="18" customHeight="1" x14ac:dyDescent="0.2">
      <c r="A3707" s="106" t="s">
        <v>43</v>
      </c>
      <c r="B3707" s="106" t="s">
        <v>13</v>
      </c>
      <c r="C3707" s="107">
        <v>11739</v>
      </c>
      <c r="D3707" s="107">
        <v>43202</v>
      </c>
      <c r="E3707" s="107">
        <v>43215</v>
      </c>
      <c r="F3707" s="108">
        <v>43223</v>
      </c>
      <c r="G3707" s="109">
        <v>24000</v>
      </c>
      <c r="H3707" s="109">
        <v>13.81</v>
      </c>
      <c r="I3707" s="109">
        <v>0</v>
      </c>
      <c r="J3707" s="109">
        <f t="shared" si="57"/>
        <v>24013.81</v>
      </c>
    </row>
    <row r="3708" spans="1:10" s="102" customFormat="1" ht="18" customHeight="1" x14ac:dyDescent="0.2">
      <c r="A3708" s="106" t="s">
        <v>43</v>
      </c>
      <c r="B3708" s="106" t="s">
        <v>13</v>
      </c>
      <c r="C3708" s="107">
        <v>12759</v>
      </c>
      <c r="D3708" s="107">
        <v>42880</v>
      </c>
      <c r="E3708" s="107">
        <v>42886</v>
      </c>
      <c r="F3708" s="108">
        <v>42901</v>
      </c>
      <c r="G3708" s="109">
        <v>10750</v>
      </c>
      <c r="H3708" s="109">
        <v>6.18</v>
      </c>
      <c r="I3708" s="109">
        <v>0</v>
      </c>
      <c r="J3708" s="109">
        <f t="shared" si="57"/>
        <v>10756.18</v>
      </c>
    </row>
    <row r="3709" spans="1:10" s="102" customFormat="1" ht="18" customHeight="1" x14ac:dyDescent="0.2">
      <c r="A3709" s="106" t="s">
        <v>43</v>
      </c>
      <c r="B3709" s="106" t="s">
        <v>17</v>
      </c>
      <c r="C3709" s="107">
        <v>18442</v>
      </c>
      <c r="D3709" s="107">
        <v>42916</v>
      </c>
      <c r="E3709" s="107">
        <v>42930</v>
      </c>
      <c r="F3709" s="108">
        <v>42941</v>
      </c>
      <c r="G3709" s="109">
        <v>15000</v>
      </c>
      <c r="H3709" s="109">
        <v>10.27</v>
      </c>
      <c r="I3709" s="109">
        <v>0</v>
      </c>
      <c r="J3709" s="109">
        <f t="shared" si="57"/>
        <v>15010.27</v>
      </c>
    </row>
    <row r="3710" spans="1:10" s="102" customFormat="1" ht="18" customHeight="1" x14ac:dyDescent="0.2">
      <c r="A3710" s="106" t="s">
        <v>43</v>
      </c>
      <c r="B3710" s="106" t="s">
        <v>13</v>
      </c>
      <c r="C3710" s="107">
        <v>8355</v>
      </c>
      <c r="D3710" s="107">
        <v>42031</v>
      </c>
      <c r="E3710" s="107">
        <v>42074</v>
      </c>
      <c r="F3710" s="108">
        <v>42702</v>
      </c>
      <c r="G3710" s="109">
        <v>5250</v>
      </c>
      <c r="H3710" s="109">
        <v>10.27</v>
      </c>
      <c r="I3710" s="109">
        <v>0</v>
      </c>
      <c r="J3710" s="109">
        <f t="shared" si="57"/>
        <v>5260.27</v>
      </c>
    </row>
    <row r="3711" spans="1:10" s="102" customFormat="1" ht="18" customHeight="1" x14ac:dyDescent="0.2">
      <c r="A3711" s="106" t="s">
        <v>43</v>
      </c>
      <c r="B3711" s="106" t="s">
        <v>13</v>
      </c>
      <c r="C3711" s="107">
        <v>13456</v>
      </c>
      <c r="D3711" s="107">
        <v>43168</v>
      </c>
      <c r="E3711" s="107">
        <v>43179</v>
      </c>
      <c r="F3711" s="108">
        <v>43215</v>
      </c>
      <c r="G3711" s="109">
        <v>16750</v>
      </c>
      <c r="H3711" s="109">
        <v>21.57</v>
      </c>
      <c r="I3711" s="109">
        <v>0</v>
      </c>
      <c r="J3711" s="109">
        <f t="shared" si="57"/>
        <v>16771.57</v>
      </c>
    </row>
    <row r="3712" spans="1:10" s="102" customFormat="1" ht="18" customHeight="1" x14ac:dyDescent="0.2">
      <c r="A3712" s="106" t="s">
        <v>43</v>
      </c>
      <c r="B3712" s="106" t="s">
        <v>17</v>
      </c>
      <c r="C3712" s="107">
        <v>15117</v>
      </c>
      <c r="D3712" s="107">
        <v>41644</v>
      </c>
      <c r="E3712" s="107">
        <v>41649</v>
      </c>
      <c r="F3712" s="108">
        <v>41667</v>
      </c>
      <c r="G3712" s="109">
        <v>7500</v>
      </c>
      <c r="H3712" s="109">
        <v>4.79</v>
      </c>
      <c r="I3712" s="109">
        <v>0</v>
      </c>
      <c r="J3712" s="109">
        <f t="shared" si="57"/>
        <v>7504.79</v>
      </c>
    </row>
    <row r="3713" spans="1:10" s="102" customFormat="1" ht="18" customHeight="1" x14ac:dyDescent="0.2">
      <c r="A3713" s="106" t="s">
        <v>43</v>
      </c>
      <c r="B3713" s="106" t="s">
        <v>13</v>
      </c>
      <c r="C3713" s="107">
        <v>15073</v>
      </c>
      <c r="D3713" s="107">
        <v>43074</v>
      </c>
      <c r="E3713" s="107">
        <v>43076</v>
      </c>
      <c r="F3713" s="108">
        <v>43104</v>
      </c>
      <c r="G3713" s="109">
        <v>7500</v>
      </c>
      <c r="H3713" s="109">
        <v>6.16</v>
      </c>
      <c r="I3713" s="109">
        <v>0</v>
      </c>
      <c r="J3713" s="109">
        <f t="shared" si="57"/>
        <v>7506.16</v>
      </c>
    </row>
    <row r="3714" spans="1:10" s="102" customFormat="1" ht="18" customHeight="1" x14ac:dyDescent="0.2">
      <c r="A3714" s="106" t="s">
        <v>43</v>
      </c>
      <c r="B3714" s="106" t="s">
        <v>17</v>
      </c>
      <c r="C3714" s="107">
        <v>8448</v>
      </c>
      <c r="D3714" s="107">
        <v>42965</v>
      </c>
      <c r="E3714" s="107">
        <v>42971</v>
      </c>
      <c r="F3714" s="108">
        <v>43026</v>
      </c>
      <c r="G3714" s="109">
        <v>20500</v>
      </c>
      <c r="H3714" s="109">
        <v>29.76</v>
      </c>
      <c r="I3714" s="109">
        <v>0</v>
      </c>
      <c r="J3714" s="109">
        <f t="shared" si="57"/>
        <v>20529.759999999998</v>
      </c>
    </row>
    <row r="3715" spans="1:10" s="102" customFormat="1" ht="18" customHeight="1" x14ac:dyDescent="0.2">
      <c r="A3715" s="106" t="s">
        <v>43</v>
      </c>
      <c r="B3715" s="106" t="s">
        <v>13</v>
      </c>
      <c r="C3715" s="107">
        <v>11697</v>
      </c>
      <c r="D3715" s="107">
        <v>42079</v>
      </c>
      <c r="E3715" s="107">
        <v>42095</v>
      </c>
      <c r="F3715" s="108">
        <v>42104</v>
      </c>
      <c r="G3715" s="109">
        <v>9500</v>
      </c>
      <c r="H3715" s="109">
        <v>6.6</v>
      </c>
      <c r="I3715" s="109">
        <v>0</v>
      </c>
      <c r="J3715" s="109">
        <f t="shared" si="57"/>
        <v>9506.6</v>
      </c>
    </row>
    <row r="3716" spans="1:10" s="102" customFormat="1" ht="18" customHeight="1" x14ac:dyDescent="0.2">
      <c r="A3716" s="106" t="s">
        <v>43</v>
      </c>
      <c r="B3716" s="106" t="s">
        <v>17</v>
      </c>
      <c r="C3716" s="107">
        <v>14723</v>
      </c>
      <c r="D3716" s="107">
        <v>42692</v>
      </c>
      <c r="E3716" s="107">
        <v>42727</v>
      </c>
      <c r="F3716" s="108">
        <v>42768</v>
      </c>
      <c r="G3716" s="109">
        <v>5750</v>
      </c>
      <c r="H3716" s="109">
        <v>11.97</v>
      </c>
      <c r="I3716" s="109">
        <v>0</v>
      </c>
      <c r="J3716" s="109">
        <f t="shared" si="57"/>
        <v>5761.97</v>
      </c>
    </row>
    <row r="3717" spans="1:10" s="102" customFormat="1" ht="18" customHeight="1" x14ac:dyDescent="0.2">
      <c r="A3717" s="106" t="s">
        <v>43</v>
      </c>
      <c r="B3717" s="106" t="s">
        <v>13</v>
      </c>
      <c r="C3717" s="107">
        <v>11584</v>
      </c>
      <c r="D3717" s="107">
        <v>43393</v>
      </c>
      <c r="E3717" s="107">
        <v>43397</v>
      </c>
      <c r="F3717" s="108">
        <v>43430</v>
      </c>
      <c r="G3717" s="109">
        <v>1750</v>
      </c>
      <c r="H3717" s="109">
        <v>1.77</v>
      </c>
      <c r="I3717" s="109">
        <v>0</v>
      </c>
      <c r="J3717" s="109">
        <f t="shared" si="57"/>
        <v>1751.77</v>
      </c>
    </row>
    <row r="3718" spans="1:10" s="102" customFormat="1" ht="18" customHeight="1" x14ac:dyDescent="0.2">
      <c r="A3718" s="106" t="s">
        <v>43</v>
      </c>
      <c r="B3718" s="106" t="s">
        <v>13</v>
      </c>
      <c r="C3718" s="107">
        <v>10894</v>
      </c>
      <c r="D3718" s="107">
        <v>42733</v>
      </c>
      <c r="E3718" s="107">
        <v>42748</v>
      </c>
      <c r="F3718" s="108">
        <v>42759</v>
      </c>
      <c r="G3718" s="109">
        <v>6750</v>
      </c>
      <c r="H3718" s="109">
        <v>4.8099999999999996</v>
      </c>
      <c r="I3718" s="109">
        <v>0</v>
      </c>
      <c r="J3718" s="109">
        <f t="shared" ref="J3718:J3781" si="58">+G3718+H3718+I3718</f>
        <v>6754.81</v>
      </c>
    </row>
    <row r="3719" spans="1:10" s="102" customFormat="1" ht="18" customHeight="1" x14ac:dyDescent="0.2">
      <c r="A3719" s="106" t="s">
        <v>43</v>
      </c>
      <c r="B3719" s="106" t="s">
        <v>17</v>
      </c>
      <c r="C3719" s="107">
        <v>13148</v>
      </c>
      <c r="D3719" s="107">
        <v>42702</v>
      </c>
      <c r="E3719" s="107">
        <v>42747</v>
      </c>
      <c r="F3719" s="108">
        <v>42783</v>
      </c>
      <c r="G3719" s="109">
        <v>13500</v>
      </c>
      <c r="H3719" s="109">
        <v>29.97</v>
      </c>
      <c r="I3719" s="109">
        <v>0</v>
      </c>
      <c r="J3719" s="109">
        <f t="shared" si="58"/>
        <v>13529.97</v>
      </c>
    </row>
    <row r="3720" spans="1:10" s="102" customFormat="1" ht="18" customHeight="1" x14ac:dyDescent="0.2">
      <c r="A3720" s="106" t="s">
        <v>43</v>
      </c>
      <c r="B3720" s="106" t="s">
        <v>13</v>
      </c>
      <c r="C3720" s="107">
        <v>17732</v>
      </c>
      <c r="D3720" s="107">
        <v>42382</v>
      </c>
      <c r="E3720" s="107">
        <v>42384</v>
      </c>
      <c r="F3720" s="108">
        <v>42395</v>
      </c>
      <c r="G3720" s="109">
        <v>10750</v>
      </c>
      <c r="H3720" s="109">
        <v>3.88</v>
      </c>
      <c r="I3720" s="109">
        <v>0</v>
      </c>
      <c r="J3720" s="109">
        <f t="shared" si="58"/>
        <v>10753.88</v>
      </c>
    </row>
    <row r="3721" spans="1:10" s="102" customFormat="1" ht="18" customHeight="1" x14ac:dyDescent="0.2">
      <c r="A3721" s="106" t="s">
        <v>43</v>
      </c>
      <c r="B3721" s="106" t="s">
        <v>17</v>
      </c>
      <c r="C3721" s="107">
        <v>13927</v>
      </c>
      <c r="D3721" s="107">
        <v>43229</v>
      </c>
      <c r="E3721" s="107">
        <v>43257</v>
      </c>
      <c r="F3721" s="108">
        <v>43307</v>
      </c>
      <c r="G3721" s="109">
        <v>9250</v>
      </c>
      <c r="H3721" s="109">
        <v>17.060000000000002</v>
      </c>
      <c r="I3721" s="109">
        <v>0</v>
      </c>
      <c r="J3721" s="109">
        <f t="shared" si="58"/>
        <v>9267.06</v>
      </c>
    </row>
    <row r="3722" spans="1:10" s="102" customFormat="1" ht="18" customHeight="1" x14ac:dyDescent="0.2">
      <c r="A3722" s="106" t="s">
        <v>43</v>
      </c>
      <c r="B3722" s="106" t="s">
        <v>13</v>
      </c>
      <c r="C3722" s="107">
        <v>13300</v>
      </c>
      <c r="D3722" s="107">
        <v>43112</v>
      </c>
      <c r="E3722" s="107">
        <v>43123</v>
      </c>
      <c r="F3722" s="108">
        <v>43132</v>
      </c>
      <c r="G3722" s="109">
        <v>15500</v>
      </c>
      <c r="H3722" s="109">
        <v>8.49</v>
      </c>
      <c r="I3722" s="109">
        <v>0</v>
      </c>
      <c r="J3722" s="109">
        <f t="shared" si="58"/>
        <v>15508.49</v>
      </c>
    </row>
    <row r="3723" spans="1:10" s="102" customFormat="1" ht="18" customHeight="1" x14ac:dyDescent="0.2">
      <c r="A3723" s="106" t="s">
        <v>43</v>
      </c>
      <c r="B3723" s="106" t="s">
        <v>13</v>
      </c>
      <c r="C3723" s="107">
        <v>10836</v>
      </c>
      <c r="D3723" s="107">
        <v>41696</v>
      </c>
      <c r="E3723" s="107">
        <v>41702</v>
      </c>
      <c r="F3723" s="108">
        <v>41718</v>
      </c>
      <c r="G3723" s="109">
        <v>8000</v>
      </c>
      <c r="H3723" s="109">
        <v>4.8899999999999997</v>
      </c>
      <c r="I3723" s="109">
        <v>0</v>
      </c>
      <c r="J3723" s="109">
        <f t="shared" si="58"/>
        <v>8004.89</v>
      </c>
    </row>
    <row r="3724" spans="1:10" s="102" customFormat="1" ht="18" customHeight="1" x14ac:dyDescent="0.2">
      <c r="A3724" s="106" t="s">
        <v>43</v>
      </c>
      <c r="B3724" s="106" t="s">
        <v>17</v>
      </c>
      <c r="C3724" s="107">
        <v>11388</v>
      </c>
      <c r="D3724" s="107">
        <v>42102</v>
      </c>
      <c r="E3724" s="107">
        <v>42121</v>
      </c>
      <c r="F3724" s="108">
        <v>42170</v>
      </c>
      <c r="G3724" s="109">
        <v>2250</v>
      </c>
      <c r="H3724" s="109">
        <v>4.26</v>
      </c>
      <c r="I3724" s="109">
        <v>0</v>
      </c>
      <c r="J3724" s="109">
        <f t="shared" si="58"/>
        <v>2254.2600000000002</v>
      </c>
    </row>
    <row r="3725" spans="1:10" s="102" customFormat="1" ht="18" customHeight="1" x14ac:dyDescent="0.2">
      <c r="A3725" s="106" t="s">
        <v>43</v>
      </c>
      <c r="B3725" s="106" t="s">
        <v>13</v>
      </c>
      <c r="C3725" s="107">
        <v>15498</v>
      </c>
      <c r="D3725" s="107">
        <v>42521</v>
      </c>
      <c r="E3725" s="107">
        <v>42531</v>
      </c>
      <c r="F3725" s="108">
        <v>42542</v>
      </c>
      <c r="G3725" s="109">
        <v>8000</v>
      </c>
      <c r="H3725" s="109">
        <v>4.5999999999999996</v>
      </c>
      <c r="I3725" s="109">
        <v>0</v>
      </c>
      <c r="J3725" s="109">
        <f t="shared" si="58"/>
        <v>8004.6</v>
      </c>
    </row>
    <row r="3726" spans="1:10" s="102" customFormat="1" ht="18" customHeight="1" x14ac:dyDescent="0.2">
      <c r="A3726" s="106" t="s">
        <v>43</v>
      </c>
      <c r="B3726" s="106" t="s">
        <v>17</v>
      </c>
      <c r="C3726" s="107">
        <v>12322</v>
      </c>
      <c r="D3726" s="107">
        <v>42998</v>
      </c>
      <c r="E3726" s="107">
        <v>43033</v>
      </c>
      <c r="F3726" s="108">
        <v>43179</v>
      </c>
      <c r="G3726" s="109">
        <v>2000</v>
      </c>
      <c r="H3726" s="109">
        <v>9.92</v>
      </c>
      <c r="I3726" s="109">
        <v>0</v>
      </c>
      <c r="J3726" s="109">
        <f t="shared" si="58"/>
        <v>2009.92</v>
      </c>
    </row>
    <row r="3727" spans="1:10" s="102" customFormat="1" ht="18" customHeight="1" x14ac:dyDescent="0.2">
      <c r="A3727" s="106" t="s">
        <v>43</v>
      </c>
      <c r="B3727" s="106" t="s">
        <v>17</v>
      </c>
      <c r="C3727" s="107">
        <v>9119</v>
      </c>
      <c r="D3727" s="107">
        <v>42972</v>
      </c>
      <c r="E3727" s="107">
        <v>42990</v>
      </c>
      <c r="F3727" s="108">
        <v>43276</v>
      </c>
      <c r="G3727" s="109">
        <v>1750</v>
      </c>
      <c r="H3727" s="109">
        <v>14.58</v>
      </c>
      <c r="I3727" s="109">
        <v>0</v>
      </c>
      <c r="J3727" s="109">
        <f t="shared" si="58"/>
        <v>1764.58</v>
      </c>
    </row>
    <row r="3728" spans="1:10" s="102" customFormat="1" ht="18" customHeight="1" x14ac:dyDescent="0.2">
      <c r="A3728" s="106" t="s">
        <v>43</v>
      </c>
      <c r="B3728" s="106" t="s">
        <v>17</v>
      </c>
      <c r="C3728" s="107">
        <v>11878</v>
      </c>
      <c r="D3728" s="107">
        <v>41808</v>
      </c>
      <c r="E3728" s="107">
        <v>41821</v>
      </c>
      <c r="F3728" s="108">
        <v>41862</v>
      </c>
      <c r="G3728" s="109">
        <v>3250</v>
      </c>
      <c r="H3728" s="109">
        <v>4.87</v>
      </c>
      <c r="I3728" s="109">
        <v>0</v>
      </c>
      <c r="J3728" s="109">
        <f t="shared" si="58"/>
        <v>3254.87</v>
      </c>
    </row>
    <row r="3729" spans="1:10" s="102" customFormat="1" ht="18" customHeight="1" x14ac:dyDescent="0.2">
      <c r="A3729" s="106" t="s">
        <v>43</v>
      </c>
      <c r="B3729" s="106" t="s">
        <v>13</v>
      </c>
      <c r="C3729" s="107">
        <v>13447</v>
      </c>
      <c r="D3729" s="107">
        <v>43259</v>
      </c>
      <c r="E3729" s="107">
        <v>43270</v>
      </c>
      <c r="F3729" s="108">
        <v>43287</v>
      </c>
      <c r="G3729" s="109">
        <v>11000</v>
      </c>
      <c r="H3729" s="109">
        <v>8.44</v>
      </c>
      <c r="I3729" s="109">
        <v>0</v>
      </c>
      <c r="J3729" s="109">
        <f t="shared" si="58"/>
        <v>11008.44</v>
      </c>
    </row>
    <row r="3730" spans="1:10" s="102" customFormat="1" ht="18" customHeight="1" x14ac:dyDescent="0.2">
      <c r="A3730" s="106" t="s">
        <v>43</v>
      </c>
      <c r="B3730" s="106" t="s">
        <v>17</v>
      </c>
      <c r="C3730" s="107">
        <v>9146</v>
      </c>
      <c r="D3730" s="107">
        <v>41969</v>
      </c>
      <c r="E3730" s="107">
        <v>41977</v>
      </c>
      <c r="F3730" s="108">
        <v>42069</v>
      </c>
      <c r="G3730" s="109">
        <v>5000</v>
      </c>
      <c r="H3730" s="109">
        <v>13.89</v>
      </c>
      <c r="I3730" s="109">
        <v>0</v>
      </c>
      <c r="J3730" s="109">
        <f t="shared" si="58"/>
        <v>5013.8900000000003</v>
      </c>
    </row>
    <row r="3731" spans="1:10" s="102" customFormat="1" ht="18" customHeight="1" x14ac:dyDescent="0.2">
      <c r="A3731" s="106" t="s">
        <v>43</v>
      </c>
      <c r="B3731" s="106" t="s">
        <v>17</v>
      </c>
      <c r="C3731" s="107">
        <v>17230</v>
      </c>
      <c r="D3731" s="107">
        <v>42553</v>
      </c>
      <c r="E3731" s="107">
        <v>42557</v>
      </c>
      <c r="F3731" s="108">
        <v>42570</v>
      </c>
      <c r="G3731" s="109">
        <v>16000</v>
      </c>
      <c r="H3731" s="109">
        <v>7.46</v>
      </c>
      <c r="I3731" s="109">
        <v>0</v>
      </c>
      <c r="J3731" s="109">
        <f t="shared" si="58"/>
        <v>16007.46</v>
      </c>
    </row>
    <row r="3732" spans="1:10" s="102" customFormat="1" ht="18" customHeight="1" x14ac:dyDescent="0.2">
      <c r="A3732" s="106" t="s">
        <v>43</v>
      </c>
      <c r="B3732" s="106" t="s">
        <v>17</v>
      </c>
      <c r="C3732" s="107">
        <v>12716</v>
      </c>
      <c r="D3732" s="107">
        <v>43462</v>
      </c>
      <c r="E3732" s="107">
        <v>43473</v>
      </c>
      <c r="F3732" s="108">
        <v>43482</v>
      </c>
      <c r="G3732" s="109">
        <v>1750</v>
      </c>
      <c r="H3732" s="109">
        <v>0.96</v>
      </c>
      <c r="I3732" s="109">
        <v>0</v>
      </c>
      <c r="J3732" s="109">
        <f t="shared" si="58"/>
        <v>1750.96</v>
      </c>
    </row>
    <row r="3733" spans="1:10" s="102" customFormat="1" ht="18" customHeight="1" x14ac:dyDescent="0.2">
      <c r="A3733" s="106" t="s">
        <v>43</v>
      </c>
      <c r="B3733" s="106" t="s">
        <v>17</v>
      </c>
      <c r="C3733" s="107">
        <v>12263</v>
      </c>
      <c r="D3733" s="107">
        <v>42328</v>
      </c>
      <c r="E3733" s="107">
        <v>42348</v>
      </c>
      <c r="F3733" s="108">
        <v>43132</v>
      </c>
      <c r="G3733" s="109">
        <v>1250</v>
      </c>
      <c r="H3733" s="109">
        <v>7.56</v>
      </c>
      <c r="I3733" s="109">
        <v>0</v>
      </c>
      <c r="J3733" s="109">
        <f t="shared" si="58"/>
        <v>1257.56</v>
      </c>
    </row>
    <row r="3734" spans="1:10" s="102" customFormat="1" ht="18" customHeight="1" x14ac:dyDescent="0.2">
      <c r="A3734" s="106" t="s">
        <v>43</v>
      </c>
      <c r="B3734" s="106" t="s">
        <v>13</v>
      </c>
      <c r="C3734" s="107">
        <v>8361</v>
      </c>
      <c r="D3734" s="107">
        <v>42431</v>
      </c>
      <c r="E3734" s="107">
        <v>42467</v>
      </c>
      <c r="F3734" s="108">
        <v>42486</v>
      </c>
      <c r="G3734" s="109">
        <v>8750</v>
      </c>
      <c r="H3734" s="109">
        <v>13.2</v>
      </c>
      <c r="I3734" s="109">
        <v>0</v>
      </c>
      <c r="J3734" s="109">
        <f t="shared" si="58"/>
        <v>8763.2000000000007</v>
      </c>
    </row>
    <row r="3735" spans="1:10" s="102" customFormat="1" ht="18" customHeight="1" x14ac:dyDescent="0.2">
      <c r="A3735" s="106" t="s">
        <v>43</v>
      </c>
      <c r="B3735" s="106" t="s">
        <v>13</v>
      </c>
      <c r="C3735" s="107">
        <v>13028</v>
      </c>
      <c r="D3735" s="107">
        <v>41899</v>
      </c>
      <c r="E3735" s="107">
        <v>41927</v>
      </c>
      <c r="F3735" s="108">
        <v>42038</v>
      </c>
      <c r="G3735" s="109">
        <v>8000</v>
      </c>
      <c r="H3735" s="109">
        <v>30.89</v>
      </c>
      <c r="I3735" s="109">
        <v>0</v>
      </c>
      <c r="J3735" s="109">
        <f t="shared" si="58"/>
        <v>8030.89</v>
      </c>
    </row>
    <row r="3736" spans="1:10" s="102" customFormat="1" ht="18" customHeight="1" x14ac:dyDescent="0.2">
      <c r="A3736" s="106" t="s">
        <v>40</v>
      </c>
      <c r="B3736" s="106" t="s">
        <v>13</v>
      </c>
      <c r="C3736" s="107">
        <v>32766</v>
      </c>
      <c r="D3736" s="107">
        <v>42072</v>
      </c>
      <c r="E3736" s="107">
        <v>42082</v>
      </c>
      <c r="F3736" s="108">
        <v>42082</v>
      </c>
      <c r="G3736" s="109">
        <v>10000</v>
      </c>
      <c r="H3736" s="109">
        <f>1.39+1.39</f>
        <v>2.78</v>
      </c>
      <c r="I3736" s="109">
        <v>0</v>
      </c>
      <c r="J3736" s="109">
        <f t="shared" si="58"/>
        <v>10002.780000000001</v>
      </c>
    </row>
    <row r="3737" spans="1:10" s="102" customFormat="1" ht="18" customHeight="1" x14ac:dyDescent="0.2">
      <c r="A3737" s="106" t="s">
        <v>43</v>
      </c>
      <c r="B3737" s="106" t="s">
        <v>17</v>
      </c>
      <c r="C3737" s="107">
        <v>11508</v>
      </c>
      <c r="D3737" s="107">
        <v>43427</v>
      </c>
      <c r="E3737" s="107">
        <v>43444</v>
      </c>
      <c r="F3737" s="108">
        <v>43475</v>
      </c>
      <c r="G3737" s="109">
        <v>5000</v>
      </c>
      <c r="H3737" s="109">
        <v>5.57</v>
      </c>
      <c r="I3737" s="109">
        <v>0</v>
      </c>
      <c r="J3737" s="109">
        <f t="shared" si="58"/>
        <v>5005.57</v>
      </c>
    </row>
    <row r="3738" spans="1:10" s="102" customFormat="1" ht="18" customHeight="1" x14ac:dyDescent="0.2">
      <c r="A3738" s="106" t="s">
        <v>31</v>
      </c>
      <c r="B3738" s="106" t="s">
        <v>17</v>
      </c>
      <c r="C3738" s="107">
        <v>18882</v>
      </c>
      <c r="D3738" s="107">
        <v>41991</v>
      </c>
      <c r="E3738" s="107">
        <v>42003</v>
      </c>
      <c r="F3738" s="108">
        <v>42037</v>
      </c>
      <c r="G3738" s="109">
        <v>64000</v>
      </c>
      <c r="H3738" s="109">
        <v>81.78</v>
      </c>
      <c r="I3738" s="109">
        <v>0</v>
      </c>
      <c r="J3738" s="109">
        <f t="shared" si="58"/>
        <v>64081.78</v>
      </c>
    </row>
    <row r="3739" spans="1:10" s="102" customFormat="1" ht="18" customHeight="1" x14ac:dyDescent="0.2">
      <c r="A3739" s="106" t="s">
        <v>43</v>
      </c>
      <c r="B3739" s="106" t="s">
        <v>17</v>
      </c>
      <c r="C3739" s="107">
        <v>15241</v>
      </c>
      <c r="D3739" s="107">
        <v>41988</v>
      </c>
      <c r="E3739" s="107">
        <v>42006</v>
      </c>
      <c r="F3739" s="108">
        <v>42229</v>
      </c>
      <c r="G3739" s="109">
        <v>1250</v>
      </c>
      <c r="H3739" s="109">
        <v>8.3699999999999992</v>
      </c>
      <c r="I3739" s="109">
        <v>0</v>
      </c>
      <c r="J3739" s="109">
        <f t="shared" si="58"/>
        <v>1258.3699999999999</v>
      </c>
    </row>
    <row r="3740" spans="1:10" s="102" customFormat="1" ht="18" customHeight="1" x14ac:dyDescent="0.2">
      <c r="A3740" s="106" t="s">
        <v>43</v>
      </c>
      <c r="B3740" s="106" t="s">
        <v>17</v>
      </c>
      <c r="C3740" s="107">
        <v>13204</v>
      </c>
      <c r="D3740" s="107">
        <v>43037</v>
      </c>
      <c r="E3740" s="107">
        <v>43042</v>
      </c>
      <c r="F3740" s="108">
        <v>43096</v>
      </c>
      <c r="G3740" s="109">
        <v>8750</v>
      </c>
      <c r="H3740" s="109">
        <v>12.95</v>
      </c>
      <c r="I3740" s="109">
        <v>0</v>
      </c>
      <c r="J3740" s="109">
        <f t="shared" si="58"/>
        <v>8762.9500000000007</v>
      </c>
    </row>
    <row r="3741" spans="1:10" s="102" customFormat="1" ht="18" customHeight="1" x14ac:dyDescent="0.2">
      <c r="A3741" s="106" t="s">
        <v>43</v>
      </c>
      <c r="B3741" s="106" t="s">
        <v>13</v>
      </c>
      <c r="C3741" s="107">
        <v>17064</v>
      </c>
      <c r="D3741" s="107">
        <v>42272</v>
      </c>
      <c r="E3741" s="107">
        <v>42286</v>
      </c>
      <c r="F3741" s="108">
        <v>42303</v>
      </c>
      <c r="G3741" s="109">
        <v>16500</v>
      </c>
      <c r="H3741" s="109">
        <v>14.21</v>
      </c>
      <c r="I3741" s="109">
        <v>0</v>
      </c>
      <c r="J3741" s="109">
        <f t="shared" si="58"/>
        <v>16514.21</v>
      </c>
    </row>
    <row r="3742" spans="1:10" s="102" customFormat="1" ht="18" customHeight="1" x14ac:dyDescent="0.2">
      <c r="A3742" s="106" t="s">
        <v>43</v>
      </c>
      <c r="B3742" s="106" t="s">
        <v>17</v>
      </c>
      <c r="C3742" s="107">
        <v>12268</v>
      </c>
      <c r="D3742" s="107">
        <v>42631</v>
      </c>
      <c r="E3742" s="107">
        <v>42633</v>
      </c>
      <c r="F3742" s="108">
        <v>42727</v>
      </c>
      <c r="G3742" s="109">
        <v>17500</v>
      </c>
      <c r="H3742" s="109">
        <v>178.99</v>
      </c>
      <c r="I3742" s="109">
        <v>0</v>
      </c>
      <c r="J3742" s="109">
        <f t="shared" si="58"/>
        <v>17678.990000000002</v>
      </c>
    </row>
    <row r="3743" spans="1:10" s="102" customFormat="1" ht="18" customHeight="1" x14ac:dyDescent="0.2">
      <c r="A3743" s="106" t="s">
        <v>31</v>
      </c>
      <c r="B3743" s="106" t="s">
        <v>13</v>
      </c>
      <c r="C3743" s="107">
        <v>20109</v>
      </c>
      <c r="D3743" s="107">
        <v>43233</v>
      </c>
      <c r="E3743" s="107">
        <v>43236</v>
      </c>
      <c r="F3743" s="108">
        <v>43283</v>
      </c>
      <c r="G3743" s="109">
        <v>56000</v>
      </c>
      <c r="H3743" s="109">
        <v>52.16</v>
      </c>
      <c r="I3743" s="109">
        <v>0</v>
      </c>
      <c r="J3743" s="109">
        <f t="shared" si="58"/>
        <v>56052.160000000003</v>
      </c>
    </row>
    <row r="3744" spans="1:10" s="102" customFormat="1" ht="18" customHeight="1" x14ac:dyDescent="0.2">
      <c r="A3744" s="106" t="s">
        <v>33</v>
      </c>
      <c r="B3744" s="106" t="s">
        <v>13</v>
      </c>
      <c r="C3744" s="107">
        <v>20109</v>
      </c>
      <c r="D3744" s="107">
        <v>43233</v>
      </c>
      <c r="E3744" s="107">
        <v>43236</v>
      </c>
      <c r="F3744" s="108">
        <v>43283</v>
      </c>
      <c r="G3744" s="109">
        <v>56000</v>
      </c>
      <c r="H3744" s="109">
        <v>52.16</v>
      </c>
      <c r="I3744" s="109">
        <v>0</v>
      </c>
      <c r="J3744" s="109">
        <f t="shared" si="58"/>
        <v>56052.160000000003</v>
      </c>
    </row>
    <row r="3745" spans="1:10" s="102" customFormat="1" ht="18" customHeight="1" x14ac:dyDescent="0.2">
      <c r="A3745" s="106" t="s">
        <v>43</v>
      </c>
      <c r="B3745" s="106" t="s">
        <v>17</v>
      </c>
      <c r="C3745" s="107">
        <v>8610</v>
      </c>
      <c r="D3745" s="107">
        <v>43293</v>
      </c>
      <c r="E3745" s="107">
        <v>43320</v>
      </c>
      <c r="F3745" s="108">
        <v>43353</v>
      </c>
      <c r="G3745" s="109">
        <v>3750</v>
      </c>
      <c r="H3745" s="109">
        <v>5.44</v>
      </c>
      <c r="I3745" s="109">
        <v>0</v>
      </c>
      <c r="J3745" s="109">
        <f t="shared" si="58"/>
        <v>3755.44</v>
      </c>
    </row>
    <row r="3746" spans="1:10" s="102" customFormat="1" ht="18" customHeight="1" x14ac:dyDescent="0.2">
      <c r="A3746" s="106" t="s">
        <v>43</v>
      </c>
      <c r="B3746" s="106" t="s">
        <v>13</v>
      </c>
      <c r="C3746" s="107">
        <v>15427</v>
      </c>
      <c r="D3746" s="107">
        <v>42126</v>
      </c>
      <c r="E3746" s="107">
        <v>42131</v>
      </c>
      <c r="F3746" s="108">
        <v>42142</v>
      </c>
      <c r="G3746" s="109">
        <v>5750</v>
      </c>
      <c r="H3746" s="109">
        <v>2.56</v>
      </c>
      <c r="I3746" s="109">
        <v>0</v>
      </c>
      <c r="J3746" s="109">
        <f t="shared" si="58"/>
        <v>5752.56</v>
      </c>
    </row>
    <row r="3747" spans="1:10" s="102" customFormat="1" ht="18" customHeight="1" x14ac:dyDescent="0.2">
      <c r="A3747" s="106" t="s">
        <v>43</v>
      </c>
      <c r="B3747" s="106" t="s">
        <v>13</v>
      </c>
      <c r="C3747" s="107">
        <v>17052</v>
      </c>
      <c r="D3747" s="107">
        <v>42617</v>
      </c>
      <c r="E3747" s="107">
        <v>42627</v>
      </c>
      <c r="F3747" s="108">
        <v>42643</v>
      </c>
      <c r="G3747" s="109">
        <v>13500</v>
      </c>
      <c r="H3747" s="109">
        <v>9.6199999999999992</v>
      </c>
      <c r="I3747" s="109">
        <v>0</v>
      </c>
      <c r="J3747" s="109">
        <f t="shared" si="58"/>
        <v>13509.62</v>
      </c>
    </row>
    <row r="3748" spans="1:10" s="102" customFormat="1" ht="18" customHeight="1" x14ac:dyDescent="0.2">
      <c r="A3748" s="106" t="s">
        <v>43</v>
      </c>
      <c r="B3748" s="106" t="s">
        <v>13</v>
      </c>
      <c r="C3748" s="107">
        <v>6658</v>
      </c>
      <c r="D3748" s="107">
        <v>42078</v>
      </c>
      <c r="E3748" s="107">
        <v>42081</v>
      </c>
      <c r="F3748" s="108">
        <v>42160</v>
      </c>
      <c r="G3748" s="109">
        <v>6250</v>
      </c>
      <c r="H3748" s="109">
        <v>14.25</v>
      </c>
      <c r="I3748" s="109">
        <v>0</v>
      </c>
      <c r="J3748" s="109">
        <f t="shared" si="58"/>
        <v>6264.25</v>
      </c>
    </row>
    <row r="3749" spans="1:10" s="102" customFormat="1" ht="18" customHeight="1" x14ac:dyDescent="0.2">
      <c r="A3749" s="106" t="s">
        <v>43</v>
      </c>
      <c r="B3749" s="106" t="s">
        <v>13</v>
      </c>
      <c r="C3749" s="107">
        <v>13307</v>
      </c>
      <c r="D3749" s="107">
        <v>41807</v>
      </c>
      <c r="E3749" s="107">
        <v>41817</v>
      </c>
      <c r="F3749" s="108">
        <v>41842</v>
      </c>
      <c r="G3749" s="109">
        <v>12000</v>
      </c>
      <c r="H3749" s="109">
        <v>11.67</v>
      </c>
      <c r="I3749" s="109">
        <v>0</v>
      </c>
      <c r="J3749" s="109">
        <f t="shared" si="58"/>
        <v>12011.67</v>
      </c>
    </row>
    <row r="3750" spans="1:10" s="102" customFormat="1" ht="18" customHeight="1" x14ac:dyDescent="0.2">
      <c r="A3750" s="106" t="s">
        <v>43</v>
      </c>
      <c r="B3750" s="106" t="s">
        <v>17</v>
      </c>
      <c r="C3750" s="107">
        <v>10673</v>
      </c>
      <c r="D3750" s="107">
        <v>42466</v>
      </c>
      <c r="E3750" s="107">
        <v>42471</v>
      </c>
      <c r="F3750" s="108">
        <v>42537</v>
      </c>
      <c r="G3750" s="109">
        <v>11000</v>
      </c>
      <c r="H3750" s="109">
        <v>21.4</v>
      </c>
      <c r="I3750" s="109">
        <v>0</v>
      </c>
      <c r="J3750" s="109">
        <f t="shared" si="58"/>
        <v>11021.4</v>
      </c>
    </row>
    <row r="3751" spans="1:10" s="102" customFormat="1" ht="18" customHeight="1" x14ac:dyDescent="0.2">
      <c r="A3751" s="106" t="s">
        <v>43</v>
      </c>
      <c r="B3751" s="106" t="s">
        <v>17</v>
      </c>
      <c r="C3751" s="107">
        <v>18634</v>
      </c>
      <c r="D3751" s="107">
        <v>42417</v>
      </c>
      <c r="E3751" s="107">
        <v>42445</v>
      </c>
      <c r="F3751" s="108">
        <v>42461</v>
      </c>
      <c r="G3751" s="109">
        <v>46500</v>
      </c>
      <c r="H3751" s="109">
        <v>56.05</v>
      </c>
      <c r="I3751" s="109">
        <v>0</v>
      </c>
      <c r="J3751" s="109">
        <f t="shared" si="58"/>
        <v>46556.05</v>
      </c>
    </row>
    <row r="3752" spans="1:10" s="102" customFormat="1" ht="18" customHeight="1" x14ac:dyDescent="0.2">
      <c r="A3752" s="106" t="s">
        <v>43</v>
      </c>
      <c r="B3752" s="106" t="s">
        <v>17</v>
      </c>
      <c r="C3752" s="107">
        <v>8005</v>
      </c>
      <c r="D3752" s="107">
        <v>42453</v>
      </c>
      <c r="E3752" s="107">
        <v>42460</v>
      </c>
      <c r="F3752" s="108">
        <v>42500</v>
      </c>
      <c r="G3752" s="109">
        <v>1750</v>
      </c>
      <c r="H3752" s="109">
        <v>2.25</v>
      </c>
      <c r="I3752" s="109">
        <v>0</v>
      </c>
      <c r="J3752" s="109">
        <f t="shared" si="58"/>
        <v>1752.25</v>
      </c>
    </row>
    <row r="3753" spans="1:10" s="102" customFormat="1" ht="18" customHeight="1" x14ac:dyDescent="0.2">
      <c r="A3753" s="106" t="s">
        <v>43</v>
      </c>
      <c r="B3753" s="106" t="s">
        <v>17</v>
      </c>
      <c r="C3753" s="107">
        <v>10945</v>
      </c>
      <c r="D3753" s="107">
        <v>42138</v>
      </c>
      <c r="E3753" s="107">
        <v>42145</v>
      </c>
      <c r="F3753" s="108">
        <v>42184</v>
      </c>
      <c r="G3753" s="109">
        <v>8250</v>
      </c>
      <c r="H3753" s="109">
        <v>10.54</v>
      </c>
      <c r="I3753" s="109">
        <v>0</v>
      </c>
      <c r="J3753" s="109">
        <f t="shared" si="58"/>
        <v>8260.5400000000009</v>
      </c>
    </row>
    <row r="3754" spans="1:10" s="102" customFormat="1" ht="18" customHeight="1" x14ac:dyDescent="0.2">
      <c r="A3754" s="106" t="s">
        <v>43</v>
      </c>
      <c r="B3754" s="106" t="s">
        <v>17</v>
      </c>
      <c r="C3754" s="107">
        <v>11205</v>
      </c>
      <c r="D3754" s="107">
        <v>42993</v>
      </c>
      <c r="E3754" s="107">
        <v>42997</v>
      </c>
      <c r="F3754" s="108">
        <v>43091</v>
      </c>
      <c r="G3754" s="109">
        <v>5750</v>
      </c>
      <c r="H3754" s="109">
        <v>15.45</v>
      </c>
      <c r="I3754" s="109">
        <v>0</v>
      </c>
      <c r="J3754" s="109">
        <f t="shared" si="58"/>
        <v>5765.45</v>
      </c>
    </row>
    <row r="3755" spans="1:10" s="102" customFormat="1" ht="18" customHeight="1" x14ac:dyDescent="0.2">
      <c r="A3755" s="106" t="s">
        <v>43</v>
      </c>
      <c r="B3755" s="106" t="s">
        <v>17</v>
      </c>
      <c r="C3755" s="107">
        <v>7934</v>
      </c>
      <c r="D3755" s="107">
        <v>41739</v>
      </c>
      <c r="E3755" s="107">
        <v>41754</v>
      </c>
      <c r="F3755" s="108">
        <v>41778</v>
      </c>
      <c r="G3755" s="109">
        <v>1750</v>
      </c>
      <c r="H3755" s="109">
        <v>1.9</v>
      </c>
      <c r="I3755" s="109">
        <v>0</v>
      </c>
      <c r="J3755" s="109">
        <f t="shared" si="58"/>
        <v>1751.9</v>
      </c>
    </row>
    <row r="3756" spans="1:10" s="102" customFormat="1" ht="18" customHeight="1" x14ac:dyDescent="0.2">
      <c r="A3756" s="106" t="s">
        <v>43</v>
      </c>
      <c r="B3756" s="106" t="s">
        <v>17</v>
      </c>
      <c r="C3756" s="107">
        <v>14054</v>
      </c>
      <c r="D3756" s="107">
        <v>43140</v>
      </c>
      <c r="E3756" s="107">
        <v>43165</v>
      </c>
      <c r="F3756" s="108">
        <v>43187</v>
      </c>
      <c r="G3756" s="109">
        <v>9500</v>
      </c>
      <c r="H3756" s="109">
        <v>12.23</v>
      </c>
      <c r="I3756" s="109">
        <v>0</v>
      </c>
      <c r="J3756" s="109">
        <f t="shared" si="58"/>
        <v>9512.23</v>
      </c>
    </row>
    <row r="3757" spans="1:10" s="102" customFormat="1" ht="18" customHeight="1" x14ac:dyDescent="0.2">
      <c r="A3757" s="106" t="s">
        <v>43</v>
      </c>
      <c r="B3757" s="106" t="s">
        <v>13</v>
      </c>
      <c r="C3757" s="107">
        <v>12721</v>
      </c>
      <c r="D3757" s="107">
        <v>42462</v>
      </c>
      <c r="E3757" s="107">
        <v>42471</v>
      </c>
      <c r="F3757" s="108">
        <v>42478</v>
      </c>
      <c r="G3757" s="109">
        <v>3000</v>
      </c>
      <c r="H3757" s="109">
        <v>1.32</v>
      </c>
      <c r="I3757" s="109">
        <v>0</v>
      </c>
      <c r="J3757" s="109">
        <f t="shared" si="58"/>
        <v>3001.32</v>
      </c>
    </row>
    <row r="3758" spans="1:10" s="102" customFormat="1" ht="18" customHeight="1" x14ac:dyDescent="0.2">
      <c r="A3758" s="106" t="s">
        <v>43</v>
      </c>
      <c r="B3758" s="106" t="s">
        <v>13</v>
      </c>
      <c r="C3758" s="107">
        <v>9202</v>
      </c>
      <c r="D3758" s="107">
        <v>42131</v>
      </c>
      <c r="E3758" s="107">
        <v>42137</v>
      </c>
      <c r="F3758" s="108">
        <v>42150</v>
      </c>
      <c r="G3758" s="109">
        <v>8750</v>
      </c>
      <c r="H3758" s="109">
        <v>4.62</v>
      </c>
      <c r="I3758" s="109">
        <v>0</v>
      </c>
      <c r="J3758" s="109">
        <f t="shared" si="58"/>
        <v>8754.6200000000008</v>
      </c>
    </row>
    <row r="3759" spans="1:10" s="102" customFormat="1" ht="18" customHeight="1" x14ac:dyDescent="0.2">
      <c r="A3759" s="106" t="s">
        <v>43</v>
      </c>
      <c r="B3759" s="106" t="s">
        <v>17</v>
      </c>
      <c r="C3759" s="107">
        <v>19377</v>
      </c>
      <c r="D3759" s="107">
        <v>41921</v>
      </c>
      <c r="E3759" s="107">
        <v>41932</v>
      </c>
      <c r="F3759" s="108">
        <v>41947</v>
      </c>
      <c r="G3759" s="109">
        <v>85000</v>
      </c>
      <c r="H3759" s="109">
        <v>61.39</v>
      </c>
      <c r="I3759" s="109">
        <v>0</v>
      </c>
      <c r="J3759" s="109">
        <f t="shared" si="58"/>
        <v>85061.39</v>
      </c>
    </row>
    <row r="3760" spans="1:10" s="102" customFormat="1" ht="18" customHeight="1" x14ac:dyDescent="0.2">
      <c r="A3760" s="106" t="s">
        <v>35</v>
      </c>
      <c r="B3760" s="106" t="s">
        <v>17</v>
      </c>
      <c r="C3760" s="107">
        <v>19377</v>
      </c>
      <c r="D3760" s="107">
        <v>41921</v>
      </c>
      <c r="E3760" s="107">
        <v>41932</v>
      </c>
      <c r="F3760" s="108">
        <v>41947</v>
      </c>
      <c r="G3760" s="109">
        <v>85000</v>
      </c>
      <c r="H3760" s="109">
        <v>61.39</v>
      </c>
      <c r="I3760" s="109">
        <v>0</v>
      </c>
      <c r="J3760" s="109">
        <f t="shared" si="58"/>
        <v>85061.39</v>
      </c>
    </row>
    <row r="3761" spans="1:10" s="102" customFormat="1" ht="18" customHeight="1" x14ac:dyDescent="0.2">
      <c r="A3761" s="106" t="s">
        <v>39</v>
      </c>
      <c r="B3761" s="106" t="s">
        <v>17</v>
      </c>
      <c r="C3761" s="107">
        <v>19377</v>
      </c>
      <c r="D3761" s="107">
        <v>41921</v>
      </c>
      <c r="E3761" s="107">
        <v>41932</v>
      </c>
      <c r="F3761" s="108">
        <v>41947</v>
      </c>
      <c r="G3761" s="109">
        <v>85000</v>
      </c>
      <c r="H3761" s="109">
        <v>61.39</v>
      </c>
      <c r="I3761" s="109">
        <v>0</v>
      </c>
      <c r="J3761" s="109">
        <f t="shared" si="58"/>
        <v>85061.39</v>
      </c>
    </row>
    <row r="3762" spans="1:10" s="102" customFormat="1" ht="18" customHeight="1" x14ac:dyDescent="0.2">
      <c r="A3762" s="106" t="s">
        <v>43</v>
      </c>
      <c r="B3762" s="106" t="s">
        <v>17</v>
      </c>
      <c r="C3762" s="107">
        <v>6768</v>
      </c>
      <c r="D3762" s="107">
        <v>43151</v>
      </c>
      <c r="E3762" s="107">
        <v>43157</v>
      </c>
      <c r="F3762" s="108">
        <v>43241</v>
      </c>
      <c r="G3762" s="109">
        <v>6000</v>
      </c>
      <c r="H3762" s="109">
        <v>13.190000000000001</v>
      </c>
      <c r="I3762" s="109">
        <v>0</v>
      </c>
      <c r="J3762" s="109">
        <f t="shared" si="58"/>
        <v>6013.19</v>
      </c>
    </row>
    <row r="3763" spans="1:10" s="102" customFormat="1" ht="18" customHeight="1" x14ac:dyDescent="0.2">
      <c r="A3763" s="106" t="s">
        <v>43</v>
      </c>
      <c r="B3763" s="106" t="s">
        <v>13</v>
      </c>
      <c r="C3763" s="107">
        <v>14685</v>
      </c>
      <c r="D3763" s="107">
        <v>43272</v>
      </c>
      <c r="E3763" s="107">
        <v>43280</v>
      </c>
      <c r="F3763" s="108">
        <v>43291</v>
      </c>
      <c r="G3763" s="109">
        <v>15750</v>
      </c>
      <c r="H3763" s="109">
        <v>8.1999999999999993</v>
      </c>
      <c r="I3763" s="109">
        <v>0</v>
      </c>
      <c r="J3763" s="109">
        <f t="shared" si="58"/>
        <v>15758.2</v>
      </c>
    </row>
    <row r="3764" spans="1:10" s="102" customFormat="1" ht="18" customHeight="1" x14ac:dyDescent="0.2">
      <c r="A3764" s="106" t="s">
        <v>43</v>
      </c>
      <c r="B3764" s="106" t="s">
        <v>13</v>
      </c>
      <c r="C3764" s="107">
        <v>13449</v>
      </c>
      <c r="D3764" s="107">
        <v>42843</v>
      </c>
      <c r="E3764" s="107">
        <v>42866</v>
      </c>
      <c r="F3764" s="108">
        <v>42877</v>
      </c>
      <c r="G3764" s="109">
        <v>11250</v>
      </c>
      <c r="H3764" s="109">
        <v>10.48</v>
      </c>
      <c r="I3764" s="109">
        <v>0</v>
      </c>
      <c r="J3764" s="109">
        <f t="shared" si="58"/>
        <v>11260.48</v>
      </c>
    </row>
    <row r="3765" spans="1:10" s="102" customFormat="1" ht="18" customHeight="1" x14ac:dyDescent="0.2">
      <c r="A3765" s="106" t="s">
        <v>43</v>
      </c>
      <c r="B3765" s="106" t="s">
        <v>13</v>
      </c>
      <c r="C3765" s="107">
        <v>14944</v>
      </c>
      <c r="D3765" s="107">
        <v>43309</v>
      </c>
      <c r="E3765" s="107">
        <v>43313</v>
      </c>
      <c r="F3765" s="108">
        <v>43322</v>
      </c>
      <c r="G3765" s="109">
        <v>12250</v>
      </c>
      <c r="H3765" s="109">
        <v>4.3600000000000003</v>
      </c>
      <c r="I3765" s="109">
        <v>0</v>
      </c>
      <c r="J3765" s="109">
        <f t="shared" si="58"/>
        <v>12254.36</v>
      </c>
    </row>
    <row r="3766" spans="1:10" s="102" customFormat="1" ht="18" customHeight="1" x14ac:dyDescent="0.2">
      <c r="A3766" s="106" t="s">
        <v>31</v>
      </c>
      <c r="B3766" s="106" t="s">
        <v>13</v>
      </c>
      <c r="C3766" s="107">
        <v>21032</v>
      </c>
      <c r="D3766" s="107">
        <v>43254</v>
      </c>
      <c r="E3766" s="107">
        <v>43257</v>
      </c>
      <c r="F3766" s="108">
        <v>43301</v>
      </c>
      <c r="G3766" s="109">
        <v>47000</v>
      </c>
      <c r="H3766" s="109">
        <v>60.52</v>
      </c>
      <c r="I3766" s="109">
        <v>0</v>
      </c>
      <c r="J3766" s="109">
        <f t="shared" si="58"/>
        <v>47060.52</v>
      </c>
    </row>
    <row r="3767" spans="1:10" s="102" customFormat="1" ht="18" customHeight="1" x14ac:dyDescent="0.2">
      <c r="A3767" s="106" t="s">
        <v>34</v>
      </c>
      <c r="B3767" s="106" t="s">
        <v>13</v>
      </c>
      <c r="C3767" s="107">
        <v>21032</v>
      </c>
      <c r="D3767" s="107">
        <v>43254</v>
      </c>
      <c r="E3767" s="107">
        <v>43257</v>
      </c>
      <c r="F3767" s="108">
        <v>43301</v>
      </c>
      <c r="G3767" s="109">
        <v>47000</v>
      </c>
      <c r="H3767" s="109">
        <v>60.52</v>
      </c>
      <c r="I3767" s="109">
        <v>0</v>
      </c>
      <c r="J3767" s="109">
        <f t="shared" si="58"/>
        <v>47060.52</v>
      </c>
    </row>
    <row r="3768" spans="1:10" s="102" customFormat="1" ht="18" customHeight="1" x14ac:dyDescent="0.2">
      <c r="A3768" s="106" t="s">
        <v>43</v>
      </c>
      <c r="B3768" s="106" t="s">
        <v>13</v>
      </c>
      <c r="C3768" s="107">
        <v>16061</v>
      </c>
      <c r="D3768" s="107">
        <v>42610</v>
      </c>
      <c r="E3768" s="107">
        <v>42614</v>
      </c>
      <c r="F3768" s="108">
        <v>42620</v>
      </c>
      <c r="G3768" s="109">
        <v>5500</v>
      </c>
      <c r="H3768" s="109">
        <v>1.51</v>
      </c>
      <c r="I3768" s="109">
        <v>0</v>
      </c>
      <c r="J3768" s="109">
        <f t="shared" si="58"/>
        <v>5501.51</v>
      </c>
    </row>
    <row r="3769" spans="1:10" s="102" customFormat="1" ht="18" customHeight="1" x14ac:dyDescent="0.2">
      <c r="A3769" s="106" t="s">
        <v>43</v>
      </c>
      <c r="B3769" s="106" t="s">
        <v>13</v>
      </c>
      <c r="C3769" s="107">
        <v>8623</v>
      </c>
      <c r="D3769" s="107">
        <v>42267</v>
      </c>
      <c r="E3769" s="107">
        <v>42286</v>
      </c>
      <c r="F3769" s="108">
        <v>42296</v>
      </c>
      <c r="G3769" s="109">
        <v>5000</v>
      </c>
      <c r="H3769" s="109">
        <v>4.03</v>
      </c>
      <c r="I3769" s="109">
        <v>0</v>
      </c>
      <c r="J3769" s="109">
        <f t="shared" si="58"/>
        <v>5004.03</v>
      </c>
    </row>
    <row r="3770" spans="1:10" s="102" customFormat="1" ht="18" customHeight="1" x14ac:dyDescent="0.2">
      <c r="A3770" s="106" t="s">
        <v>43</v>
      </c>
      <c r="B3770" s="106" t="s">
        <v>13</v>
      </c>
      <c r="C3770" s="107">
        <v>11717</v>
      </c>
      <c r="D3770" s="107">
        <v>42689</v>
      </c>
      <c r="E3770" s="107">
        <v>42692</v>
      </c>
      <c r="F3770" s="108">
        <v>42709</v>
      </c>
      <c r="G3770" s="109">
        <v>8000</v>
      </c>
      <c r="H3770" s="109">
        <v>4.38</v>
      </c>
      <c r="I3770" s="109">
        <v>0</v>
      </c>
      <c r="J3770" s="109">
        <f t="shared" si="58"/>
        <v>8004.38</v>
      </c>
    </row>
    <row r="3771" spans="1:10" s="102" customFormat="1" ht="18" customHeight="1" x14ac:dyDescent="0.2">
      <c r="A3771" s="106" t="s">
        <v>31</v>
      </c>
      <c r="B3771" s="106" t="s">
        <v>17</v>
      </c>
      <c r="C3771" s="107">
        <v>19518</v>
      </c>
      <c r="D3771" s="107">
        <v>42695</v>
      </c>
      <c r="E3771" s="107">
        <v>42695</v>
      </c>
      <c r="F3771" s="108">
        <v>42773</v>
      </c>
      <c r="G3771" s="109">
        <v>53000</v>
      </c>
      <c r="H3771" s="109">
        <v>0</v>
      </c>
      <c r="I3771" s="109">
        <v>0</v>
      </c>
      <c r="J3771" s="109">
        <f t="shared" si="58"/>
        <v>53000</v>
      </c>
    </row>
    <row r="3772" spans="1:10" s="102" customFormat="1" ht="18" customHeight="1" x14ac:dyDescent="0.2">
      <c r="A3772" s="106" t="s">
        <v>33</v>
      </c>
      <c r="B3772" s="106" t="s">
        <v>17</v>
      </c>
      <c r="C3772" s="107">
        <v>19518</v>
      </c>
      <c r="D3772" s="107">
        <v>42695</v>
      </c>
      <c r="E3772" s="107">
        <v>42695</v>
      </c>
      <c r="F3772" s="108">
        <v>42773</v>
      </c>
      <c r="G3772" s="109">
        <v>53000</v>
      </c>
      <c r="H3772" s="109">
        <v>0</v>
      </c>
      <c r="I3772" s="109">
        <v>0</v>
      </c>
      <c r="J3772" s="109">
        <f t="shared" si="58"/>
        <v>53000</v>
      </c>
    </row>
    <row r="3773" spans="1:10" s="102" customFormat="1" ht="18" customHeight="1" x14ac:dyDescent="0.2">
      <c r="A3773" s="106" t="s">
        <v>34</v>
      </c>
      <c r="B3773" s="106" t="s">
        <v>17</v>
      </c>
      <c r="C3773" s="107">
        <v>19518</v>
      </c>
      <c r="D3773" s="107">
        <v>42695</v>
      </c>
      <c r="E3773" s="107">
        <v>42695</v>
      </c>
      <c r="F3773" s="108">
        <v>42773</v>
      </c>
      <c r="G3773" s="109">
        <v>159000</v>
      </c>
      <c r="H3773" s="109">
        <v>0</v>
      </c>
      <c r="I3773" s="109">
        <v>0</v>
      </c>
      <c r="J3773" s="109">
        <f t="shared" si="58"/>
        <v>159000</v>
      </c>
    </row>
    <row r="3774" spans="1:10" s="102" customFormat="1" ht="18" customHeight="1" x14ac:dyDescent="0.2">
      <c r="A3774" s="106" t="s">
        <v>43</v>
      </c>
      <c r="B3774" s="106" t="s">
        <v>13</v>
      </c>
      <c r="C3774" s="107">
        <v>14383</v>
      </c>
      <c r="D3774" s="107">
        <v>42454</v>
      </c>
      <c r="E3774" s="107">
        <v>42467</v>
      </c>
      <c r="F3774" s="108">
        <v>42534</v>
      </c>
      <c r="G3774" s="109">
        <v>9250</v>
      </c>
      <c r="H3774" s="109">
        <v>20.25</v>
      </c>
      <c r="I3774" s="109">
        <v>0</v>
      </c>
      <c r="J3774" s="109">
        <f t="shared" si="58"/>
        <v>9270.25</v>
      </c>
    </row>
    <row r="3775" spans="1:10" s="102" customFormat="1" ht="18" customHeight="1" x14ac:dyDescent="0.2">
      <c r="A3775" s="106" t="s">
        <v>43</v>
      </c>
      <c r="B3775" s="106" t="s">
        <v>13</v>
      </c>
      <c r="C3775" s="107">
        <v>15918</v>
      </c>
      <c r="D3775" s="107">
        <v>42294</v>
      </c>
      <c r="E3775" s="107">
        <v>42310</v>
      </c>
      <c r="F3775" s="108">
        <v>42318</v>
      </c>
      <c r="G3775" s="109">
        <v>10750</v>
      </c>
      <c r="H3775" s="109">
        <v>7.17</v>
      </c>
      <c r="I3775" s="109">
        <v>0</v>
      </c>
      <c r="J3775" s="109">
        <f t="shared" si="58"/>
        <v>10757.17</v>
      </c>
    </row>
    <row r="3776" spans="1:10" s="102" customFormat="1" ht="18" customHeight="1" x14ac:dyDescent="0.2">
      <c r="A3776" s="106" t="s">
        <v>43</v>
      </c>
      <c r="B3776" s="106" t="s">
        <v>17</v>
      </c>
      <c r="C3776" s="107">
        <v>15764</v>
      </c>
      <c r="D3776" s="107">
        <v>43060</v>
      </c>
      <c r="E3776" s="107">
        <v>43067</v>
      </c>
      <c r="F3776" s="108">
        <v>43076</v>
      </c>
      <c r="G3776" s="109">
        <v>8750</v>
      </c>
      <c r="H3776" s="109">
        <v>3.84</v>
      </c>
      <c r="I3776" s="109">
        <v>0</v>
      </c>
      <c r="J3776" s="109">
        <f t="shared" si="58"/>
        <v>8753.84</v>
      </c>
    </row>
    <row r="3777" spans="1:10" s="102" customFormat="1" ht="18" customHeight="1" x14ac:dyDescent="0.2">
      <c r="A3777" s="106" t="s">
        <v>43</v>
      </c>
      <c r="B3777" s="106" t="s">
        <v>17</v>
      </c>
      <c r="C3777" s="107">
        <v>7398</v>
      </c>
      <c r="D3777" s="107">
        <v>43108</v>
      </c>
      <c r="E3777" s="107">
        <v>43129</v>
      </c>
      <c r="F3777" s="108">
        <v>43192</v>
      </c>
      <c r="G3777" s="109">
        <v>5750</v>
      </c>
      <c r="H3777" s="109">
        <v>13.23</v>
      </c>
      <c r="I3777" s="109">
        <v>0</v>
      </c>
      <c r="J3777" s="109">
        <f t="shared" si="58"/>
        <v>5763.23</v>
      </c>
    </row>
    <row r="3778" spans="1:10" s="102" customFormat="1" ht="18" customHeight="1" x14ac:dyDescent="0.2">
      <c r="A3778" s="106" t="s">
        <v>31</v>
      </c>
      <c r="B3778" s="106" t="s">
        <v>13</v>
      </c>
      <c r="C3778" s="107">
        <v>19292</v>
      </c>
      <c r="D3778" s="107">
        <v>41720</v>
      </c>
      <c r="E3778" s="107">
        <v>41724</v>
      </c>
      <c r="F3778" s="108">
        <v>41766</v>
      </c>
      <c r="G3778" s="109">
        <v>48000</v>
      </c>
      <c r="H3778" s="109">
        <v>61.32</v>
      </c>
      <c r="I3778" s="109">
        <v>0</v>
      </c>
      <c r="J3778" s="109">
        <f t="shared" si="58"/>
        <v>48061.32</v>
      </c>
    </row>
    <row r="3779" spans="1:10" s="102" customFormat="1" ht="18" customHeight="1" x14ac:dyDescent="0.2">
      <c r="A3779" s="106" t="s">
        <v>33</v>
      </c>
      <c r="B3779" s="106" t="s">
        <v>13</v>
      </c>
      <c r="C3779" s="107">
        <v>19292</v>
      </c>
      <c r="D3779" s="107">
        <v>41720</v>
      </c>
      <c r="E3779" s="107">
        <v>41724</v>
      </c>
      <c r="F3779" s="108">
        <v>41766</v>
      </c>
      <c r="G3779" s="109">
        <v>48000</v>
      </c>
      <c r="H3779" s="109">
        <v>61.32</v>
      </c>
      <c r="I3779" s="109">
        <v>0</v>
      </c>
      <c r="J3779" s="109">
        <f t="shared" si="58"/>
        <v>48061.32</v>
      </c>
    </row>
    <row r="3780" spans="1:10" s="102" customFormat="1" ht="18" customHeight="1" x14ac:dyDescent="0.2">
      <c r="A3780" s="106" t="s">
        <v>34</v>
      </c>
      <c r="B3780" s="106" t="s">
        <v>13</v>
      </c>
      <c r="C3780" s="107">
        <v>19292</v>
      </c>
      <c r="D3780" s="107">
        <v>41720</v>
      </c>
      <c r="E3780" s="107">
        <v>41724</v>
      </c>
      <c r="F3780" s="108">
        <v>41766</v>
      </c>
      <c r="G3780" s="109">
        <v>48000</v>
      </c>
      <c r="H3780" s="109">
        <v>61.32</v>
      </c>
      <c r="I3780" s="109">
        <v>0</v>
      </c>
      <c r="J3780" s="109">
        <f t="shared" si="58"/>
        <v>48061.32</v>
      </c>
    </row>
    <row r="3781" spans="1:10" s="102" customFormat="1" ht="18" customHeight="1" x14ac:dyDescent="0.2">
      <c r="A3781" s="106" t="s">
        <v>31</v>
      </c>
      <c r="B3781" s="106" t="s">
        <v>17</v>
      </c>
      <c r="C3781" s="107">
        <v>20322</v>
      </c>
      <c r="D3781" s="107">
        <v>42874</v>
      </c>
      <c r="E3781" s="107">
        <v>42885</v>
      </c>
      <c r="F3781" s="108">
        <v>42970</v>
      </c>
      <c r="G3781" s="109">
        <v>14000</v>
      </c>
      <c r="H3781" s="109">
        <v>36.82</v>
      </c>
      <c r="I3781" s="109">
        <v>0</v>
      </c>
      <c r="J3781" s="109">
        <f t="shared" si="58"/>
        <v>14036.82</v>
      </c>
    </row>
    <row r="3782" spans="1:10" s="102" customFormat="1" ht="18" customHeight="1" x14ac:dyDescent="0.2">
      <c r="A3782" s="106" t="s">
        <v>40</v>
      </c>
      <c r="B3782" s="106" t="s">
        <v>13</v>
      </c>
      <c r="C3782" s="107">
        <v>34639</v>
      </c>
      <c r="D3782" s="107">
        <v>42212</v>
      </c>
      <c r="E3782" s="107">
        <v>42255</v>
      </c>
      <c r="F3782" s="108">
        <v>42255</v>
      </c>
      <c r="G3782" s="109">
        <v>10000</v>
      </c>
      <c r="H3782" s="109">
        <f>5.97+5.97</f>
        <v>11.94</v>
      </c>
      <c r="I3782" s="109">
        <v>0</v>
      </c>
      <c r="J3782" s="109">
        <f t="shared" ref="J3782:J3845" si="59">+G3782+H3782+I3782</f>
        <v>10011.94</v>
      </c>
    </row>
    <row r="3783" spans="1:10" s="102" customFormat="1" ht="18" customHeight="1" x14ac:dyDescent="0.2">
      <c r="A3783" s="106" t="s">
        <v>43</v>
      </c>
      <c r="B3783" s="106" t="s">
        <v>13</v>
      </c>
      <c r="C3783" s="107">
        <v>12873</v>
      </c>
      <c r="D3783" s="107">
        <v>43355</v>
      </c>
      <c r="E3783" s="107">
        <v>43363</v>
      </c>
      <c r="F3783" s="108">
        <v>43370</v>
      </c>
      <c r="G3783" s="109">
        <v>9750</v>
      </c>
      <c r="H3783" s="109">
        <v>4.01</v>
      </c>
      <c r="I3783" s="109">
        <v>0</v>
      </c>
      <c r="J3783" s="109">
        <f t="shared" si="59"/>
        <v>9754.01</v>
      </c>
    </row>
    <row r="3784" spans="1:10" s="102" customFormat="1" ht="18" customHeight="1" x14ac:dyDescent="0.2">
      <c r="A3784" s="106" t="s">
        <v>43</v>
      </c>
      <c r="B3784" s="106" t="s">
        <v>17</v>
      </c>
      <c r="C3784" s="107">
        <v>17274</v>
      </c>
      <c r="D3784" s="107">
        <v>42650</v>
      </c>
      <c r="E3784" s="107">
        <v>42654</v>
      </c>
      <c r="F3784" s="108">
        <v>42661</v>
      </c>
      <c r="G3784" s="109">
        <v>15750</v>
      </c>
      <c r="H3784" s="109">
        <v>4.75</v>
      </c>
      <c r="I3784" s="109">
        <v>0</v>
      </c>
      <c r="J3784" s="109">
        <f t="shared" si="59"/>
        <v>15754.75</v>
      </c>
    </row>
    <row r="3785" spans="1:10" s="102" customFormat="1" ht="18" customHeight="1" x14ac:dyDescent="0.2">
      <c r="A3785" s="106" t="s">
        <v>43</v>
      </c>
      <c r="B3785" s="106" t="s">
        <v>17</v>
      </c>
      <c r="C3785" s="107">
        <v>13175</v>
      </c>
      <c r="D3785" s="107">
        <v>43364</v>
      </c>
      <c r="E3785" s="107">
        <v>43384</v>
      </c>
      <c r="F3785" s="108">
        <v>43447</v>
      </c>
      <c r="G3785" s="109">
        <v>4000</v>
      </c>
      <c r="H3785" s="109">
        <v>9.1</v>
      </c>
      <c r="I3785" s="109">
        <v>0</v>
      </c>
      <c r="J3785" s="109">
        <f t="shared" si="59"/>
        <v>4009.1</v>
      </c>
    </row>
    <row r="3786" spans="1:10" s="102" customFormat="1" ht="18" customHeight="1" x14ac:dyDescent="0.2">
      <c r="A3786" s="106" t="s">
        <v>43</v>
      </c>
      <c r="B3786" s="106" t="s">
        <v>17</v>
      </c>
      <c r="C3786" s="107">
        <v>5870</v>
      </c>
      <c r="D3786" s="107">
        <v>42102</v>
      </c>
      <c r="E3786" s="107">
        <v>42114</v>
      </c>
      <c r="F3786" s="108">
        <v>42158</v>
      </c>
      <c r="G3786" s="109">
        <v>6250</v>
      </c>
      <c r="H3786" s="109">
        <v>9.7200000000000006</v>
      </c>
      <c r="I3786" s="109">
        <v>0</v>
      </c>
      <c r="J3786" s="109">
        <f t="shared" si="59"/>
        <v>6259.72</v>
      </c>
    </row>
    <row r="3787" spans="1:10" s="102" customFormat="1" ht="18" customHeight="1" x14ac:dyDescent="0.2">
      <c r="A3787" s="106" t="s">
        <v>43</v>
      </c>
      <c r="B3787" s="106" t="s">
        <v>13</v>
      </c>
      <c r="C3787" s="107">
        <v>17367</v>
      </c>
      <c r="D3787" s="107">
        <v>43071</v>
      </c>
      <c r="E3787" s="107">
        <v>43081</v>
      </c>
      <c r="F3787" s="108">
        <v>43091</v>
      </c>
      <c r="G3787" s="109">
        <v>21750</v>
      </c>
      <c r="H3787" s="109">
        <v>11.92</v>
      </c>
      <c r="I3787" s="109">
        <v>0</v>
      </c>
      <c r="J3787" s="109">
        <f t="shared" si="59"/>
        <v>21761.919999999998</v>
      </c>
    </row>
    <row r="3788" spans="1:10" s="102" customFormat="1" ht="18" customHeight="1" x14ac:dyDescent="0.2">
      <c r="A3788" s="106" t="s">
        <v>43</v>
      </c>
      <c r="B3788" s="106" t="s">
        <v>13</v>
      </c>
      <c r="C3788" s="107">
        <v>17135</v>
      </c>
      <c r="D3788" s="107">
        <v>43380</v>
      </c>
      <c r="E3788" s="107">
        <v>43384</v>
      </c>
      <c r="F3788" s="108">
        <v>43399</v>
      </c>
      <c r="G3788" s="109">
        <v>17750</v>
      </c>
      <c r="H3788" s="109">
        <v>9.24</v>
      </c>
      <c r="I3788" s="109">
        <v>0</v>
      </c>
      <c r="J3788" s="109">
        <f t="shared" si="59"/>
        <v>17759.240000000002</v>
      </c>
    </row>
    <row r="3789" spans="1:10" s="102" customFormat="1" ht="18" customHeight="1" x14ac:dyDescent="0.2">
      <c r="A3789" s="106" t="s">
        <v>43</v>
      </c>
      <c r="B3789" s="106" t="s">
        <v>17</v>
      </c>
      <c r="C3789" s="107">
        <v>8870</v>
      </c>
      <c r="D3789" s="107">
        <v>42857</v>
      </c>
      <c r="E3789" s="107">
        <v>42943</v>
      </c>
      <c r="F3789" s="108">
        <v>43083</v>
      </c>
      <c r="G3789" s="109">
        <v>10750</v>
      </c>
      <c r="H3789" s="109">
        <v>63.03</v>
      </c>
      <c r="I3789" s="109">
        <v>0</v>
      </c>
      <c r="J3789" s="109">
        <f t="shared" si="59"/>
        <v>10813.03</v>
      </c>
    </row>
    <row r="3790" spans="1:10" s="102" customFormat="1" ht="18" customHeight="1" x14ac:dyDescent="0.2">
      <c r="A3790" s="106" t="s">
        <v>43</v>
      </c>
      <c r="B3790" s="106" t="s">
        <v>17</v>
      </c>
      <c r="C3790" s="107">
        <v>9024</v>
      </c>
      <c r="D3790" s="107">
        <v>42665</v>
      </c>
      <c r="E3790" s="107">
        <v>42671</v>
      </c>
      <c r="F3790" s="108">
        <v>42765</v>
      </c>
      <c r="G3790" s="109">
        <v>6500</v>
      </c>
      <c r="H3790" s="109">
        <v>17.8</v>
      </c>
      <c r="I3790" s="109">
        <v>0</v>
      </c>
      <c r="J3790" s="109">
        <f t="shared" si="59"/>
        <v>6517.8</v>
      </c>
    </row>
    <row r="3791" spans="1:10" s="102" customFormat="1" ht="18" customHeight="1" x14ac:dyDescent="0.2">
      <c r="A3791" s="106" t="s">
        <v>43</v>
      </c>
      <c r="B3791" s="106" t="s">
        <v>13</v>
      </c>
      <c r="C3791" s="107">
        <v>16943</v>
      </c>
      <c r="D3791" s="107">
        <v>42709</v>
      </c>
      <c r="E3791" s="107">
        <v>42719</v>
      </c>
      <c r="F3791" s="108">
        <v>42733</v>
      </c>
      <c r="G3791" s="109">
        <v>13500</v>
      </c>
      <c r="H3791" s="109">
        <v>8.8800000000000008</v>
      </c>
      <c r="I3791" s="109">
        <v>0</v>
      </c>
      <c r="J3791" s="109">
        <f t="shared" si="59"/>
        <v>13508.88</v>
      </c>
    </row>
    <row r="3792" spans="1:10" s="102" customFormat="1" ht="18" customHeight="1" x14ac:dyDescent="0.2">
      <c r="A3792" s="106" t="s">
        <v>43</v>
      </c>
      <c r="B3792" s="106" t="s">
        <v>13</v>
      </c>
      <c r="C3792" s="107">
        <v>13620</v>
      </c>
      <c r="D3792" s="107">
        <v>43231</v>
      </c>
      <c r="E3792" s="107">
        <v>43249</v>
      </c>
      <c r="F3792" s="108">
        <v>43283</v>
      </c>
      <c r="G3792" s="109">
        <v>19000</v>
      </c>
      <c r="H3792" s="109">
        <v>27.07</v>
      </c>
      <c r="I3792" s="109">
        <v>0</v>
      </c>
      <c r="J3792" s="109">
        <f t="shared" si="59"/>
        <v>19027.07</v>
      </c>
    </row>
    <row r="3793" spans="1:10" s="102" customFormat="1" ht="18" customHeight="1" x14ac:dyDescent="0.2">
      <c r="A3793" s="106" t="s">
        <v>43</v>
      </c>
      <c r="B3793" s="106" t="s">
        <v>13</v>
      </c>
      <c r="C3793" s="107">
        <v>12440</v>
      </c>
      <c r="D3793" s="107">
        <v>43143</v>
      </c>
      <c r="E3793" s="107">
        <v>43152</v>
      </c>
      <c r="F3793" s="108">
        <v>43159</v>
      </c>
      <c r="G3793" s="109">
        <v>6500</v>
      </c>
      <c r="H3793" s="109">
        <v>2.85</v>
      </c>
      <c r="I3793" s="109">
        <v>0</v>
      </c>
      <c r="J3793" s="109">
        <f t="shared" si="59"/>
        <v>6502.85</v>
      </c>
    </row>
    <row r="3794" spans="1:10" s="102" customFormat="1" ht="18" customHeight="1" x14ac:dyDescent="0.2">
      <c r="A3794" s="106" t="s">
        <v>43</v>
      </c>
      <c r="B3794" s="106" t="s">
        <v>13</v>
      </c>
      <c r="C3794" s="107">
        <v>13152</v>
      </c>
      <c r="D3794" s="107">
        <v>42334</v>
      </c>
      <c r="E3794" s="107">
        <v>42339</v>
      </c>
      <c r="F3794" s="108">
        <v>42356</v>
      </c>
      <c r="G3794" s="109">
        <v>21000</v>
      </c>
      <c r="H3794" s="109">
        <v>12.84</v>
      </c>
      <c r="I3794" s="109">
        <v>0</v>
      </c>
      <c r="J3794" s="109">
        <f t="shared" si="59"/>
        <v>21012.84</v>
      </c>
    </row>
    <row r="3795" spans="1:10" s="102" customFormat="1" ht="18" customHeight="1" x14ac:dyDescent="0.2">
      <c r="A3795" s="106" t="s">
        <v>43</v>
      </c>
      <c r="B3795" s="106" t="s">
        <v>17</v>
      </c>
      <c r="C3795" s="107">
        <v>18513</v>
      </c>
      <c r="D3795" s="107">
        <v>42828</v>
      </c>
      <c r="E3795" s="107">
        <v>42843</v>
      </c>
      <c r="F3795" s="108">
        <v>42857</v>
      </c>
      <c r="G3795" s="109">
        <v>16500</v>
      </c>
      <c r="H3795" s="109">
        <v>13.11</v>
      </c>
      <c r="I3795" s="109">
        <v>0</v>
      </c>
      <c r="J3795" s="109">
        <f t="shared" si="59"/>
        <v>16513.11</v>
      </c>
    </row>
    <row r="3796" spans="1:10" s="102" customFormat="1" ht="18" customHeight="1" x14ac:dyDescent="0.2">
      <c r="A3796" s="106" t="s">
        <v>43</v>
      </c>
      <c r="B3796" s="106" t="s">
        <v>13</v>
      </c>
      <c r="C3796" s="107">
        <v>17280</v>
      </c>
      <c r="D3796" s="107">
        <v>43326</v>
      </c>
      <c r="E3796" s="107">
        <v>43328</v>
      </c>
      <c r="F3796" s="108">
        <v>43360</v>
      </c>
      <c r="G3796" s="109">
        <v>15750</v>
      </c>
      <c r="H3796" s="109">
        <v>11.01</v>
      </c>
      <c r="I3796" s="109">
        <v>0</v>
      </c>
      <c r="J3796" s="109">
        <f t="shared" si="59"/>
        <v>15761.01</v>
      </c>
    </row>
    <row r="3797" spans="1:10" s="102" customFormat="1" ht="18" customHeight="1" x14ac:dyDescent="0.2">
      <c r="A3797" s="106" t="s">
        <v>43</v>
      </c>
      <c r="B3797" s="106" t="s">
        <v>17</v>
      </c>
      <c r="C3797" s="107">
        <v>18426</v>
      </c>
      <c r="D3797" s="107">
        <v>43129</v>
      </c>
      <c r="E3797" s="107">
        <v>43131</v>
      </c>
      <c r="F3797" s="108">
        <v>43154</v>
      </c>
      <c r="G3797" s="109">
        <v>5750</v>
      </c>
      <c r="H3797" s="109">
        <v>3.94</v>
      </c>
      <c r="I3797" s="109">
        <v>0</v>
      </c>
      <c r="J3797" s="109">
        <f t="shared" si="59"/>
        <v>5753.94</v>
      </c>
    </row>
    <row r="3798" spans="1:10" s="102" customFormat="1" ht="18" customHeight="1" x14ac:dyDescent="0.2">
      <c r="A3798" s="106" t="s">
        <v>37</v>
      </c>
      <c r="B3798" s="106" t="s">
        <v>13</v>
      </c>
      <c r="C3798" s="107">
        <v>16698</v>
      </c>
      <c r="D3798" s="107">
        <v>41743</v>
      </c>
      <c r="E3798" s="107">
        <v>41771</v>
      </c>
      <c r="F3798" s="108">
        <v>41771</v>
      </c>
      <c r="G3798" s="109">
        <v>10000</v>
      </c>
      <c r="H3798" s="109">
        <v>7.78</v>
      </c>
      <c r="I3798" s="109">
        <v>0</v>
      </c>
      <c r="J3798" s="109">
        <f t="shared" si="59"/>
        <v>10007.780000000001</v>
      </c>
    </row>
    <row r="3799" spans="1:10" s="102" customFormat="1" ht="18" customHeight="1" x14ac:dyDescent="0.2">
      <c r="A3799" s="106" t="s">
        <v>43</v>
      </c>
      <c r="B3799" s="106" t="s">
        <v>17</v>
      </c>
      <c r="C3799" s="107">
        <v>7025</v>
      </c>
      <c r="D3799" s="107">
        <v>42497</v>
      </c>
      <c r="E3799" s="107">
        <v>42503</v>
      </c>
      <c r="F3799" s="108">
        <v>42522</v>
      </c>
      <c r="G3799" s="109">
        <v>4000</v>
      </c>
      <c r="H3799" s="109">
        <v>2.74</v>
      </c>
      <c r="I3799" s="109">
        <v>0</v>
      </c>
      <c r="J3799" s="109">
        <f t="shared" si="59"/>
        <v>4002.74</v>
      </c>
    </row>
    <row r="3800" spans="1:10" s="102" customFormat="1" ht="18" customHeight="1" x14ac:dyDescent="0.2">
      <c r="A3800" s="106" t="s">
        <v>43</v>
      </c>
      <c r="B3800" s="106" t="s">
        <v>17</v>
      </c>
      <c r="C3800" s="107">
        <v>13409</v>
      </c>
      <c r="D3800" s="107">
        <v>42970</v>
      </c>
      <c r="E3800" s="107">
        <v>42984</v>
      </c>
      <c r="F3800" s="108">
        <v>43031</v>
      </c>
      <c r="G3800" s="109">
        <v>6500</v>
      </c>
      <c r="H3800" s="109">
        <v>10.86</v>
      </c>
      <c r="I3800" s="109">
        <v>0</v>
      </c>
      <c r="J3800" s="109">
        <f t="shared" si="59"/>
        <v>6510.86</v>
      </c>
    </row>
    <row r="3801" spans="1:10" s="102" customFormat="1" ht="18" customHeight="1" x14ac:dyDescent="0.2">
      <c r="A3801" s="106" t="s">
        <v>43</v>
      </c>
      <c r="B3801" s="106" t="s">
        <v>13</v>
      </c>
      <c r="C3801" s="107">
        <v>14136</v>
      </c>
      <c r="D3801" s="107">
        <v>42494</v>
      </c>
      <c r="E3801" s="107">
        <v>42516</v>
      </c>
      <c r="F3801" s="108">
        <v>42524</v>
      </c>
      <c r="G3801" s="109">
        <v>9000</v>
      </c>
      <c r="H3801" s="109">
        <v>7.4</v>
      </c>
      <c r="I3801" s="109">
        <v>0</v>
      </c>
      <c r="J3801" s="109">
        <f t="shared" si="59"/>
        <v>9007.4</v>
      </c>
    </row>
    <row r="3802" spans="1:10" s="102" customFormat="1" ht="18" customHeight="1" x14ac:dyDescent="0.2">
      <c r="A3802" s="106" t="s">
        <v>43</v>
      </c>
      <c r="B3802" s="106" t="s">
        <v>13</v>
      </c>
      <c r="C3802" s="107">
        <v>9834</v>
      </c>
      <c r="D3802" s="107">
        <v>43266</v>
      </c>
      <c r="E3802" s="107">
        <v>43284</v>
      </c>
      <c r="F3802" s="108">
        <v>43329</v>
      </c>
      <c r="G3802" s="109">
        <v>12500</v>
      </c>
      <c r="H3802" s="109">
        <v>21.58</v>
      </c>
      <c r="I3802" s="109">
        <v>0</v>
      </c>
      <c r="J3802" s="109">
        <f t="shared" si="59"/>
        <v>12521.58</v>
      </c>
    </row>
    <row r="3803" spans="1:10" s="102" customFormat="1" ht="18" customHeight="1" x14ac:dyDescent="0.2">
      <c r="A3803" s="106" t="s">
        <v>43</v>
      </c>
      <c r="B3803" s="106" t="s">
        <v>13</v>
      </c>
      <c r="C3803" s="107">
        <v>17806</v>
      </c>
      <c r="D3803" s="107">
        <v>42921</v>
      </c>
      <c r="E3803" s="107">
        <v>42935</v>
      </c>
      <c r="F3803" s="108">
        <v>42943</v>
      </c>
      <c r="G3803" s="109">
        <v>18250</v>
      </c>
      <c r="H3803" s="109">
        <v>11</v>
      </c>
      <c r="I3803" s="109">
        <v>0</v>
      </c>
      <c r="J3803" s="109">
        <f t="shared" si="59"/>
        <v>18261</v>
      </c>
    </row>
    <row r="3804" spans="1:10" s="102" customFormat="1" ht="18" customHeight="1" x14ac:dyDescent="0.2">
      <c r="A3804" s="106" t="s">
        <v>43</v>
      </c>
      <c r="B3804" s="106" t="s">
        <v>13</v>
      </c>
      <c r="C3804" s="107">
        <v>10215</v>
      </c>
      <c r="D3804" s="107">
        <v>42275</v>
      </c>
      <c r="E3804" s="107">
        <v>42277</v>
      </c>
      <c r="F3804" s="108">
        <v>42290</v>
      </c>
      <c r="G3804" s="109">
        <v>9000</v>
      </c>
      <c r="H3804" s="109">
        <v>3.75</v>
      </c>
      <c r="I3804" s="109">
        <v>0</v>
      </c>
      <c r="J3804" s="109">
        <f t="shared" si="59"/>
        <v>9003.75</v>
      </c>
    </row>
    <row r="3805" spans="1:10" s="102" customFormat="1" ht="18" customHeight="1" x14ac:dyDescent="0.2">
      <c r="A3805" s="106" t="s">
        <v>43</v>
      </c>
      <c r="B3805" s="106" t="s">
        <v>13</v>
      </c>
      <c r="C3805" s="107">
        <v>15026</v>
      </c>
      <c r="D3805" s="107">
        <v>42764</v>
      </c>
      <c r="E3805" s="107">
        <v>42767</v>
      </c>
      <c r="F3805" s="108">
        <v>42775</v>
      </c>
      <c r="G3805" s="109">
        <v>10500</v>
      </c>
      <c r="H3805" s="109">
        <v>3.16</v>
      </c>
      <c r="I3805" s="109">
        <v>0</v>
      </c>
      <c r="J3805" s="109">
        <f t="shared" si="59"/>
        <v>10503.16</v>
      </c>
    </row>
    <row r="3806" spans="1:10" s="102" customFormat="1" ht="18" customHeight="1" x14ac:dyDescent="0.2">
      <c r="A3806" s="106" t="s">
        <v>43</v>
      </c>
      <c r="B3806" s="106" t="s">
        <v>17</v>
      </c>
      <c r="C3806" s="107">
        <v>13980</v>
      </c>
      <c r="D3806" s="107">
        <v>42654</v>
      </c>
      <c r="E3806" s="107">
        <v>42691</v>
      </c>
      <c r="F3806" s="108">
        <v>42713</v>
      </c>
      <c r="G3806" s="109">
        <v>2750</v>
      </c>
      <c r="H3806" s="109">
        <v>4.4400000000000004</v>
      </c>
      <c r="I3806" s="109">
        <v>0</v>
      </c>
      <c r="J3806" s="109">
        <f t="shared" si="59"/>
        <v>2754.44</v>
      </c>
    </row>
    <row r="3807" spans="1:10" s="102" customFormat="1" ht="18" customHeight="1" x14ac:dyDescent="0.2">
      <c r="A3807" s="106" t="s">
        <v>43</v>
      </c>
      <c r="B3807" s="106" t="s">
        <v>13</v>
      </c>
      <c r="C3807" s="107">
        <v>20994</v>
      </c>
      <c r="D3807" s="107">
        <v>43101</v>
      </c>
      <c r="E3807" s="107">
        <v>43119</v>
      </c>
      <c r="F3807" s="108">
        <v>43585</v>
      </c>
      <c r="G3807" s="109">
        <v>59000</v>
      </c>
      <c r="H3807" s="109">
        <v>419.47</v>
      </c>
      <c r="I3807" s="109">
        <v>0</v>
      </c>
      <c r="J3807" s="109">
        <f t="shared" si="59"/>
        <v>59419.47</v>
      </c>
    </row>
    <row r="3808" spans="1:10" s="102" customFormat="1" ht="18" customHeight="1" x14ac:dyDescent="0.2">
      <c r="A3808" s="106" t="s">
        <v>43</v>
      </c>
      <c r="B3808" s="106" t="s">
        <v>13</v>
      </c>
      <c r="C3808" s="107">
        <v>13150</v>
      </c>
      <c r="D3808" s="107">
        <v>42420</v>
      </c>
      <c r="E3808" s="107">
        <v>42691</v>
      </c>
      <c r="F3808" s="108">
        <v>42713</v>
      </c>
      <c r="G3808" s="109">
        <v>3000</v>
      </c>
      <c r="H3808" s="109">
        <v>24.08</v>
      </c>
      <c r="I3808" s="109">
        <v>0</v>
      </c>
      <c r="J3808" s="109">
        <f t="shared" si="59"/>
        <v>3024.08</v>
      </c>
    </row>
    <row r="3809" spans="1:10" s="102" customFormat="1" ht="18" customHeight="1" x14ac:dyDescent="0.2">
      <c r="A3809" s="106" t="s">
        <v>43</v>
      </c>
      <c r="B3809" s="106" t="s">
        <v>13</v>
      </c>
      <c r="C3809" s="107">
        <v>11082</v>
      </c>
      <c r="D3809" s="107">
        <v>42692</v>
      </c>
      <c r="E3809" s="107">
        <v>42697</v>
      </c>
      <c r="F3809" s="108">
        <v>42709</v>
      </c>
      <c r="G3809" s="109">
        <v>6750</v>
      </c>
      <c r="H3809" s="109">
        <v>3.15</v>
      </c>
      <c r="I3809" s="109">
        <v>0</v>
      </c>
      <c r="J3809" s="109">
        <f t="shared" si="59"/>
        <v>6753.15</v>
      </c>
    </row>
    <row r="3810" spans="1:10" s="102" customFormat="1" ht="18" customHeight="1" x14ac:dyDescent="0.2">
      <c r="A3810" s="106" t="s">
        <v>43</v>
      </c>
      <c r="B3810" s="106" t="s">
        <v>13</v>
      </c>
      <c r="C3810" s="107">
        <v>13416</v>
      </c>
      <c r="D3810" s="107">
        <v>43140</v>
      </c>
      <c r="E3810" s="107">
        <v>43145</v>
      </c>
      <c r="F3810" s="108">
        <v>43189</v>
      </c>
      <c r="G3810" s="109">
        <v>7000</v>
      </c>
      <c r="H3810" s="109">
        <v>6.3299999999999992</v>
      </c>
      <c r="I3810" s="109">
        <v>0</v>
      </c>
      <c r="J3810" s="109">
        <f t="shared" si="59"/>
        <v>7006.33</v>
      </c>
    </row>
    <row r="3811" spans="1:10" s="102" customFormat="1" ht="18" customHeight="1" x14ac:dyDescent="0.2">
      <c r="A3811" s="106" t="s">
        <v>43</v>
      </c>
      <c r="B3811" s="106" t="s">
        <v>17</v>
      </c>
      <c r="C3811" s="107">
        <v>13774</v>
      </c>
      <c r="D3811" s="107">
        <v>42129</v>
      </c>
      <c r="E3811" s="107">
        <v>42142</v>
      </c>
      <c r="F3811" s="108">
        <v>42156</v>
      </c>
      <c r="G3811" s="109">
        <v>4500</v>
      </c>
      <c r="H3811" s="109">
        <v>3.39</v>
      </c>
      <c r="I3811" s="109">
        <v>0</v>
      </c>
      <c r="J3811" s="109">
        <f t="shared" si="59"/>
        <v>4503.3900000000003</v>
      </c>
    </row>
    <row r="3812" spans="1:10" s="102" customFormat="1" ht="18" customHeight="1" x14ac:dyDescent="0.2">
      <c r="A3812" s="106" t="s">
        <v>43</v>
      </c>
      <c r="B3812" s="106" t="s">
        <v>13</v>
      </c>
      <c r="C3812" s="107">
        <v>14409</v>
      </c>
      <c r="D3812" s="107">
        <v>43401</v>
      </c>
      <c r="E3812" s="107">
        <v>43410</v>
      </c>
      <c r="F3812" s="108">
        <v>43430</v>
      </c>
      <c r="G3812" s="109">
        <v>8250</v>
      </c>
      <c r="H3812" s="109">
        <v>6.55</v>
      </c>
      <c r="I3812" s="109">
        <v>0</v>
      </c>
      <c r="J3812" s="109">
        <f t="shared" si="59"/>
        <v>8256.5499999999993</v>
      </c>
    </row>
    <row r="3813" spans="1:10" s="102" customFormat="1" ht="18" customHeight="1" x14ac:dyDescent="0.2">
      <c r="A3813" s="106" t="s">
        <v>43</v>
      </c>
      <c r="B3813" s="106" t="s">
        <v>17</v>
      </c>
      <c r="C3813" s="107">
        <v>8973</v>
      </c>
      <c r="D3813" s="107">
        <v>41807</v>
      </c>
      <c r="E3813" s="107">
        <v>41817</v>
      </c>
      <c r="F3813" s="108">
        <v>41863</v>
      </c>
      <c r="G3813" s="109">
        <v>7250</v>
      </c>
      <c r="H3813" s="109">
        <v>11.28</v>
      </c>
      <c r="I3813" s="109">
        <v>0</v>
      </c>
      <c r="J3813" s="109">
        <f t="shared" si="59"/>
        <v>7261.28</v>
      </c>
    </row>
    <row r="3814" spans="1:10" s="102" customFormat="1" ht="18" customHeight="1" x14ac:dyDescent="0.2">
      <c r="A3814" s="106" t="s">
        <v>43</v>
      </c>
      <c r="B3814" s="106" t="s">
        <v>17</v>
      </c>
      <c r="C3814" s="107">
        <v>12316</v>
      </c>
      <c r="D3814" s="107">
        <v>42867</v>
      </c>
      <c r="E3814" s="107">
        <v>42879</v>
      </c>
      <c r="F3814" s="108">
        <v>42992</v>
      </c>
      <c r="G3814" s="109">
        <v>7250</v>
      </c>
      <c r="H3814" s="109">
        <v>21.94</v>
      </c>
      <c r="I3814" s="109">
        <v>0</v>
      </c>
      <c r="J3814" s="109">
        <f t="shared" si="59"/>
        <v>7271.94</v>
      </c>
    </row>
    <row r="3815" spans="1:10" s="102" customFormat="1" ht="18" customHeight="1" x14ac:dyDescent="0.2">
      <c r="A3815" s="106" t="s">
        <v>43</v>
      </c>
      <c r="B3815" s="106" t="s">
        <v>17</v>
      </c>
      <c r="C3815" s="107">
        <v>9425</v>
      </c>
      <c r="D3815" s="107">
        <v>41881</v>
      </c>
      <c r="E3815" s="107">
        <v>41900</v>
      </c>
      <c r="F3815" s="108">
        <v>41914</v>
      </c>
      <c r="G3815" s="109">
        <v>9250</v>
      </c>
      <c r="H3815" s="109">
        <v>8.48</v>
      </c>
      <c r="I3815" s="109">
        <v>0</v>
      </c>
      <c r="J3815" s="109">
        <f t="shared" si="59"/>
        <v>9258.48</v>
      </c>
    </row>
    <row r="3816" spans="1:10" s="102" customFormat="1" ht="18" customHeight="1" x14ac:dyDescent="0.2">
      <c r="A3816" s="106" t="s">
        <v>43</v>
      </c>
      <c r="B3816" s="106" t="s">
        <v>13</v>
      </c>
      <c r="C3816" s="107">
        <v>11332</v>
      </c>
      <c r="D3816" s="107">
        <v>43393</v>
      </c>
      <c r="E3816" s="107">
        <v>43412</v>
      </c>
      <c r="F3816" s="108">
        <v>43455</v>
      </c>
      <c r="G3816" s="109">
        <v>6500</v>
      </c>
      <c r="H3816" s="109">
        <v>7.84</v>
      </c>
      <c r="I3816" s="109">
        <v>0</v>
      </c>
      <c r="J3816" s="109">
        <f t="shared" si="59"/>
        <v>6507.84</v>
      </c>
    </row>
    <row r="3817" spans="1:10" s="102" customFormat="1" ht="18" customHeight="1" x14ac:dyDescent="0.2">
      <c r="A3817" s="106" t="s">
        <v>43</v>
      </c>
      <c r="B3817" s="106" t="s">
        <v>13</v>
      </c>
      <c r="C3817" s="107">
        <v>6843</v>
      </c>
      <c r="D3817" s="107">
        <v>43422</v>
      </c>
      <c r="E3817" s="107">
        <v>43433</v>
      </c>
      <c r="F3817" s="108">
        <v>43481</v>
      </c>
      <c r="G3817" s="109">
        <v>5250</v>
      </c>
      <c r="H3817" s="109">
        <v>8.49</v>
      </c>
      <c r="I3817" s="109">
        <v>0</v>
      </c>
      <c r="J3817" s="109">
        <f t="shared" si="59"/>
        <v>5258.49</v>
      </c>
    </row>
    <row r="3818" spans="1:10" s="102" customFormat="1" ht="18" customHeight="1" x14ac:dyDescent="0.2">
      <c r="A3818" s="106" t="s">
        <v>43</v>
      </c>
      <c r="B3818" s="106" t="s">
        <v>13</v>
      </c>
      <c r="C3818" s="107">
        <v>10550</v>
      </c>
      <c r="D3818" s="107">
        <v>42061</v>
      </c>
      <c r="E3818" s="107">
        <v>42074</v>
      </c>
      <c r="F3818" s="108">
        <v>42087</v>
      </c>
      <c r="G3818" s="109">
        <v>5750</v>
      </c>
      <c r="H3818" s="109">
        <v>4.1500000000000004</v>
      </c>
      <c r="I3818" s="109">
        <v>0</v>
      </c>
      <c r="J3818" s="109">
        <f t="shared" si="59"/>
        <v>5754.15</v>
      </c>
    </row>
    <row r="3819" spans="1:10" s="102" customFormat="1" ht="18" customHeight="1" x14ac:dyDescent="0.2">
      <c r="A3819" s="106" t="s">
        <v>37</v>
      </c>
      <c r="B3819" s="106" t="s">
        <v>17</v>
      </c>
      <c r="C3819" s="107">
        <v>21739</v>
      </c>
      <c r="D3819" s="107">
        <v>42548</v>
      </c>
      <c r="E3819" s="107">
        <v>42580</v>
      </c>
      <c r="F3819" s="108">
        <v>42580</v>
      </c>
      <c r="G3819" s="109">
        <v>10000</v>
      </c>
      <c r="H3819" s="109">
        <v>8.77</v>
      </c>
      <c r="I3819" s="109">
        <v>0</v>
      </c>
      <c r="J3819" s="109">
        <f t="shared" si="59"/>
        <v>10008.77</v>
      </c>
    </row>
    <row r="3820" spans="1:10" s="102" customFormat="1" ht="18" customHeight="1" x14ac:dyDescent="0.2">
      <c r="A3820" s="106" t="s">
        <v>43</v>
      </c>
      <c r="B3820" s="106" t="s">
        <v>17</v>
      </c>
      <c r="C3820" s="107">
        <v>17279</v>
      </c>
      <c r="D3820" s="107">
        <v>42171</v>
      </c>
      <c r="E3820" s="107">
        <v>42193</v>
      </c>
      <c r="F3820" s="108">
        <v>42208</v>
      </c>
      <c r="G3820" s="109">
        <v>15500</v>
      </c>
      <c r="H3820" s="109">
        <v>15.93</v>
      </c>
      <c r="I3820" s="109">
        <v>0</v>
      </c>
      <c r="J3820" s="109">
        <f t="shared" si="59"/>
        <v>15515.93</v>
      </c>
    </row>
    <row r="3821" spans="1:10" s="102" customFormat="1" ht="18" customHeight="1" x14ac:dyDescent="0.2">
      <c r="A3821" s="106" t="s">
        <v>43</v>
      </c>
      <c r="B3821" s="106" t="s">
        <v>17</v>
      </c>
      <c r="C3821" s="107">
        <v>10414</v>
      </c>
      <c r="D3821" s="107">
        <v>43392</v>
      </c>
      <c r="E3821" s="107">
        <v>43406</v>
      </c>
      <c r="F3821" s="108">
        <v>43417</v>
      </c>
      <c r="G3821" s="109">
        <v>13500</v>
      </c>
      <c r="H3821" s="109">
        <v>9.25</v>
      </c>
      <c r="I3821" s="109">
        <v>0</v>
      </c>
      <c r="J3821" s="109">
        <f t="shared" si="59"/>
        <v>13509.25</v>
      </c>
    </row>
    <row r="3822" spans="1:10" s="102" customFormat="1" ht="18" customHeight="1" x14ac:dyDescent="0.2">
      <c r="A3822" s="106" t="s">
        <v>43</v>
      </c>
      <c r="B3822" s="106" t="s">
        <v>17</v>
      </c>
      <c r="C3822" s="107">
        <v>12202</v>
      </c>
      <c r="D3822" s="107">
        <v>42314</v>
      </c>
      <c r="E3822" s="107">
        <v>42317</v>
      </c>
      <c r="F3822" s="108">
        <v>42345</v>
      </c>
      <c r="G3822" s="109">
        <v>4000</v>
      </c>
      <c r="H3822" s="109">
        <v>3.45</v>
      </c>
      <c r="I3822" s="109">
        <v>0</v>
      </c>
      <c r="J3822" s="109">
        <f t="shared" si="59"/>
        <v>4003.45</v>
      </c>
    </row>
    <row r="3823" spans="1:10" s="102" customFormat="1" ht="18" customHeight="1" x14ac:dyDescent="0.2">
      <c r="A3823" s="106" t="s">
        <v>43</v>
      </c>
      <c r="B3823" s="106" t="s">
        <v>13</v>
      </c>
      <c r="C3823" s="107">
        <v>16340</v>
      </c>
      <c r="D3823" s="107">
        <v>42723</v>
      </c>
      <c r="E3823" s="107">
        <v>42745</v>
      </c>
      <c r="F3823" s="108">
        <v>42754</v>
      </c>
      <c r="G3823" s="109">
        <v>12250</v>
      </c>
      <c r="H3823" s="109">
        <v>10.4</v>
      </c>
      <c r="I3823" s="109">
        <v>0</v>
      </c>
      <c r="J3823" s="109">
        <f t="shared" si="59"/>
        <v>12260.4</v>
      </c>
    </row>
    <row r="3824" spans="1:10" s="102" customFormat="1" ht="18" customHeight="1" x14ac:dyDescent="0.2">
      <c r="A3824" s="106" t="s">
        <v>43</v>
      </c>
      <c r="B3824" s="106" t="s">
        <v>13</v>
      </c>
      <c r="C3824" s="107">
        <v>14813</v>
      </c>
      <c r="D3824" s="107">
        <v>42576</v>
      </c>
      <c r="E3824" s="107">
        <v>42578</v>
      </c>
      <c r="F3824" s="108">
        <v>42597</v>
      </c>
      <c r="G3824" s="109">
        <v>8250</v>
      </c>
      <c r="H3824" s="109">
        <v>4.75</v>
      </c>
      <c r="I3824" s="109">
        <v>0</v>
      </c>
      <c r="J3824" s="109">
        <f t="shared" si="59"/>
        <v>8254.75</v>
      </c>
    </row>
    <row r="3825" spans="1:10" s="102" customFormat="1" ht="18" customHeight="1" x14ac:dyDescent="0.2">
      <c r="A3825" s="106" t="s">
        <v>43</v>
      </c>
      <c r="B3825" s="106" t="s">
        <v>13</v>
      </c>
      <c r="C3825" s="107">
        <v>19359</v>
      </c>
      <c r="D3825" s="107">
        <v>42644</v>
      </c>
      <c r="E3825" s="107">
        <v>42654</v>
      </c>
      <c r="F3825" s="108">
        <v>42676</v>
      </c>
      <c r="G3825" s="109">
        <v>31000</v>
      </c>
      <c r="H3825" s="109">
        <v>27.18</v>
      </c>
      <c r="I3825" s="109">
        <v>0</v>
      </c>
      <c r="J3825" s="109">
        <f t="shared" si="59"/>
        <v>31027.18</v>
      </c>
    </row>
    <row r="3826" spans="1:10" s="102" customFormat="1" ht="18" customHeight="1" x14ac:dyDescent="0.2">
      <c r="A3826" s="106" t="s">
        <v>35</v>
      </c>
      <c r="B3826" s="106" t="s">
        <v>13</v>
      </c>
      <c r="C3826" s="107">
        <v>19359</v>
      </c>
      <c r="D3826" s="107">
        <v>42644</v>
      </c>
      <c r="E3826" s="107">
        <v>42654</v>
      </c>
      <c r="F3826" s="108">
        <v>42676</v>
      </c>
      <c r="G3826" s="109">
        <v>31000</v>
      </c>
      <c r="H3826" s="109">
        <v>27.18</v>
      </c>
      <c r="I3826" s="109">
        <v>0</v>
      </c>
      <c r="J3826" s="109">
        <f t="shared" si="59"/>
        <v>31027.18</v>
      </c>
    </row>
    <row r="3827" spans="1:10" s="102" customFormat="1" ht="18" customHeight="1" x14ac:dyDescent="0.2">
      <c r="A3827" s="106" t="s">
        <v>43</v>
      </c>
      <c r="B3827" s="106" t="s">
        <v>17</v>
      </c>
      <c r="C3827" s="107">
        <v>15231</v>
      </c>
      <c r="D3827" s="107">
        <v>42505</v>
      </c>
      <c r="E3827" s="107">
        <v>42522</v>
      </c>
      <c r="F3827" s="108">
        <v>42535</v>
      </c>
      <c r="G3827" s="109">
        <v>9000</v>
      </c>
      <c r="H3827" s="109">
        <v>7.4</v>
      </c>
      <c r="I3827" s="109">
        <v>0</v>
      </c>
      <c r="J3827" s="109">
        <f t="shared" si="59"/>
        <v>9007.4</v>
      </c>
    </row>
    <row r="3828" spans="1:10" s="102" customFormat="1" ht="18" customHeight="1" x14ac:dyDescent="0.2">
      <c r="A3828" s="106" t="s">
        <v>31</v>
      </c>
      <c r="B3828" s="106" t="s">
        <v>17</v>
      </c>
      <c r="C3828" s="107">
        <v>27122</v>
      </c>
      <c r="D3828" s="107">
        <v>41687</v>
      </c>
      <c r="E3828" s="107">
        <v>41690</v>
      </c>
      <c r="F3828" s="108">
        <v>41710</v>
      </c>
      <c r="G3828" s="109">
        <v>82000</v>
      </c>
      <c r="H3828" s="109">
        <v>52.39</v>
      </c>
      <c r="I3828" s="109">
        <v>0</v>
      </c>
      <c r="J3828" s="109">
        <f t="shared" si="59"/>
        <v>82052.39</v>
      </c>
    </row>
    <row r="3829" spans="1:10" s="102" customFormat="1" ht="18" customHeight="1" x14ac:dyDescent="0.2">
      <c r="A3829" s="106" t="s">
        <v>43</v>
      </c>
      <c r="B3829" s="106" t="s">
        <v>17</v>
      </c>
      <c r="C3829" s="107">
        <v>17293</v>
      </c>
      <c r="D3829" s="107">
        <v>42797</v>
      </c>
      <c r="E3829" s="107">
        <v>42815</v>
      </c>
      <c r="F3829" s="108">
        <v>42829</v>
      </c>
      <c r="G3829" s="109">
        <v>7500</v>
      </c>
      <c r="H3829" s="109">
        <v>6.57</v>
      </c>
      <c r="I3829" s="109">
        <v>0</v>
      </c>
      <c r="J3829" s="109">
        <f t="shared" si="59"/>
        <v>7506.57</v>
      </c>
    </row>
    <row r="3830" spans="1:10" s="102" customFormat="1" ht="18" customHeight="1" x14ac:dyDescent="0.2">
      <c r="A3830" s="106" t="s">
        <v>43</v>
      </c>
      <c r="B3830" s="106" t="s">
        <v>17</v>
      </c>
      <c r="C3830" s="107">
        <v>17388</v>
      </c>
      <c r="D3830" s="107">
        <v>42787</v>
      </c>
      <c r="E3830" s="107">
        <v>42793</v>
      </c>
      <c r="F3830" s="108">
        <v>42801</v>
      </c>
      <c r="G3830" s="109">
        <v>4000</v>
      </c>
      <c r="H3830" s="109">
        <v>1.53</v>
      </c>
      <c r="I3830" s="109">
        <v>0</v>
      </c>
      <c r="J3830" s="109">
        <f t="shared" si="59"/>
        <v>4001.53</v>
      </c>
    </row>
    <row r="3831" spans="1:10" s="102" customFormat="1" ht="18" customHeight="1" x14ac:dyDescent="0.2">
      <c r="A3831" s="106" t="s">
        <v>43</v>
      </c>
      <c r="B3831" s="106" t="s">
        <v>13</v>
      </c>
      <c r="C3831" s="107">
        <v>10491</v>
      </c>
      <c r="D3831" s="107">
        <v>41718</v>
      </c>
      <c r="E3831" s="107">
        <v>41729</v>
      </c>
      <c r="F3831" s="108">
        <v>41764</v>
      </c>
      <c r="G3831" s="109">
        <v>13000</v>
      </c>
      <c r="H3831" s="109">
        <v>16.61</v>
      </c>
      <c r="I3831" s="109">
        <v>0</v>
      </c>
      <c r="J3831" s="109">
        <f t="shared" si="59"/>
        <v>13016.61</v>
      </c>
    </row>
    <row r="3832" spans="1:10" s="102" customFormat="1" ht="18" customHeight="1" x14ac:dyDescent="0.2">
      <c r="A3832" s="106" t="s">
        <v>43</v>
      </c>
      <c r="B3832" s="106" t="s">
        <v>17</v>
      </c>
      <c r="C3832" s="107">
        <v>7830</v>
      </c>
      <c r="D3832" s="107">
        <v>42826</v>
      </c>
      <c r="E3832" s="107">
        <v>42830</v>
      </c>
      <c r="F3832" s="108">
        <v>42844</v>
      </c>
      <c r="G3832" s="109">
        <v>3750</v>
      </c>
      <c r="H3832" s="109">
        <v>1.85</v>
      </c>
      <c r="I3832" s="109">
        <v>0</v>
      </c>
      <c r="J3832" s="109">
        <f t="shared" si="59"/>
        <v>3751.85</v>
      </c>
    </row>
    <row r="3833" spans="1:10" s="102" customFormat="1" ht="18" customHeight="1" x14ac:dyDescent="0.2">
      <c r="A3833" s="106" t="s">
        <v>43</v>
      </c>
      <c r="B3833" s="106" t="s">
        <v>13</v>
      </c>
      <c r="C3833" s="107">
        <v>10181</v>
      </c>
      <c r="D3833" s="107">
        <v>42551</v>
      </c>
      <c r="E3833" s="107">
        <v>42577</v>
      </c>
      <c r="F3833" s="108">
        <v>42748</v>
      </c>
      <c r="G3833" s="109">
        <v>9750</v>
      </c>
      <c r="H3833" s="109">
        <v>52.62</v>
      </c>
      <c r="I3833" s="109">
        <v>0</v>
      </c>
      <c r="J3833" s="109">
        <f t="shared" si="59"/>
        <v>9802.6200000000008</v>
      </c>
    </row>
    <row r="3834" spans="1:10" s="102" customFormat="1" ht="18" customHeight="1" x14ac:dyDescent="0.2">
      <c r="A3834" s="106" t="s">
        <v>43</v>
      </c>
      <c r="B3834" s="106" t="s">
        <v>17</v>
      </c>
      <c r="C3834" s="107">
        <v>15502</v>
      </c>
      <c r="D3834" s="107">
        <v>43228</v>
      </c>
      <c r="E3834" s="107">
        <v>43230</v>
      </c>
      <c r="F3834" s="108">
        <v>43241</v>
      </c>
      <c r="G3834" s="109">
        <v>3250</v>
      </c>
      <c r="H3834" s="109">
        <v>1.1599999999999999</v>
      </c>
      <c r="I3834" s="109">
        <v>0</v>
      </c>
      <c r="J3834" s="109">
        <f t="shared" si="59"/>
        <v>3251.16</v>
      </c>
    </row>
    <row r="3835" spans="1:10" s="102" customFormat="1" ht="18" customHeight="1" x14ac:dyDescent="0.2">
      <c r="A3835" s="106" t="s">
        <v>43</v>
      </c>
      <c r="B3835" s="106" t="s">
        <v>17</v>
      </c>
      <c r="C3835" s="107">
        <v>13069</v>
      </c>
      <c r="D3835" s="107">
        <v>42275</v>
      </c>
      <c r="E3835" s="107">
        <v>42292</v>
      </c>
      <c r="F3835" s="108">
        <v>42304</v>
      </c>
      <c r="G3835" s="109">
        <v>27000</v>
      </c>
      <c r="H3835" s="109">
        <v>21.75</v>
      </c>
      <c r="I3835" s="109">
        <v>0</v>
      </c>
      <c r="J3835" s="109">
        <f t="shared" si="59"/>
        <v>27021.75</v>
      </c>
    </row>
    <row r="3836" spans="1:10" s="102" customFormat="1" ht="18" customHeight="1" x14ac:dyDescent="0.2">
      <c r="A3836" s="106" t="s">
        <v>43</v>
      </c>
      <c r="B3836" s="106" t="s">
        <v>13</v>
      </c>
      <c r="C3836" s="107">
        <v>12648</v>
      </c>
      <c r="D3836" s="107">
        <v>41928</v>
      </c>
      <c r="E3836" s="107">
        <v>41934</v>
      </c>
      <c r="F3836" s="108">
        <v>41947</v>
      </c>
      <c r="G3836" s="109">
        <v>22250</v>
      </c>
      <c r="H3836" s="109">
        <v>11.74</v>
      </c>
      <c r="I3836" s="109">
        <v>0</v>
      </c>
      <c r="J3836" s="109">
        <f t="shared" si="59"/>
        <v>22261.74</v>
      </c>
    </row>
    <row r="3837" spans="1:10" s="102" customFormat="1" ht="18" customHeight="1" x14ac:dyDescent="0.2">
      <c r="A3837" s="106" t="s">
        <v>43</v>
      </c>
      <c r="B3837" s="106" t="s">
        <v>13</v>
      </c>
      <c r="C3837" s="107">
        <v>17003</v>
      </c>
      <c r="D3837" s="107">
        <v>42948</v>
      </c>
      <c r="E3837" s="107">
        <v>42958</v>
      </c>
      <c r="F3837" s="108">
        <v>42968</v>
      </c>
      <c r="G3837" s="109">
        <v>13000</v>
      </c>
      <c r="H3837" s="109">
        <v>7.12</v>
      </c>
      <c r="I3837" s="109">
        <v>0</v>
      </c>
      <c r="J3837" s="109">
        <f t="shared" si="59"/>
        <v>13007.12</v>
      </c>
    </row>
    <row r="3838" spans="1:10" s="102" customFormat="1" ht="18" customHeight="1" x14ac:dyDescent="0.2">
      <c r="A3838" s="106" t="s">
        <v>43</v>
      </c>
      <c r="B3838" s="106" t="s">
        <v>13</v>
      </c>
      <c r="C3838" s="107">
        <v>9870</v>
      </c>
      <c r="D3838" s="107">
        <v>41668</v>
      </c>
      <c r="E3838" s="107">
        <v>41670</v>
      </c>
      <c r="F3838" s="108">
        <v>41709</v>
      </c>
      <c r="G3838" s="109">
        <v>6250</v>
      </c>
      <c r="H3838" s="109">
        <v>6.6</v>
      </c>
      <c r="I3838" s="109">
        <v>0</v>
      </c>
      <c r="J3838" s="109">
        <f t="shared" si="59"/>
        <v>6256.6</v>
      </c>
    </row>
    <row r="3839" spans="1:10" s="102" customFormat="1" ht="18" customHeight="1" x14ac:dyDescent="0.2">
      <c r="A3839" s="106" t="s">
        <v>43</v>
      </c>
      <c r="B3839" s="106" t="s">
        <v>17</v>
      </c>
      <c r="C3839" s="107">
        <v>12087</v>
      </c>
      <c r="D3839" s="107">
        <v>42931</v>
      </c>
      <c r="E3839" s="107">
        <v>42934</v>
      </c>
      <c r="F3839" s="108">
        <v>42950</v>
      </c>
      <c r="G3839" s="109">
        <v>8500</v>
      </c>
      <c r="H3839" s="109">
        <v>4.4400000000000004</v>
      </c>
      <c r="I3839" s="109">
        <v>0</v>
      </c>
      <c r="J3839" s="109">
        <f t="shared" si="59"/>
        <v>8504.44</v>
      </c>
    </row>
    <row r="3840" spans="1:10" s="102" customFormat="1" ht="18" customHeight="1" x14ac:dyDescent="0.2">
      <c r="A3840" s="106" t="s">
        <v>43</v>
      </c>
      <c r="B3840" s="106" t="s">
        <v>17</v>
      </c>
      <c r="C3840" s="107">
        <v>10319</v>
      </c>
      <c r="D3840" s="107">
        <v>43347</v>
      </c>
      <c r="E3840" s="107">
        <v>43354</v>
      </c>
      <c r="F3840" s="108">
        <v>43567</v>
      </c>
      <c r="G3840" s="109">
        <v>6000</v>
      </c>
      <c r="H3840" s="109">
        <v>36.159999999999997</v>
      </c>
      <c r="I3840" s="109">
        <v>0</v>
      </c>
      <c r="J3840" s="109">
        <f t="shared" si="59"/>
        <v>6036.16</v>
      </c>
    </row>
    <row r="3841" spans="1:10" s="102" customFormat="1" ht="18" customHeight="1" x14ac:dyDescent="0.2">
      <c r="A3841" s="106" t="s">
        <v>31</v>
      </c>
      <c r="B3841" s="106" t="s">
        <v>13</v>
      </c>
      <c r="C3841" s="107">
        <v>24359</v>
      </c>
      <c r="D3841" s="107">
        <v>43201</v>
      </c>
      <c r="E3841" s="107">
        <v>43207</v>
      </c>
      <c r="F3841" s="108">
        <v>43214</v>
      </c>
      <c r="G3841" s="109">
        <v>41000</v>
      </c>
      <c r="H3841" s="109">
        <v>14.6</v>
      </c>
      <c r="I3841" s="109">
        <v>0</v>
      </c>
      <c r="J3841" s="109">
        <f t="shared" si="59"/>
        <v>41014.6</v>
      </c>
    </row>
    <row r="3842" spans="1:10" s="102" customFormat="1" ht="18" customHeight="1" x14ac:dyDescent="0.2">
      <c r="A3842" s="106" t="s">
        <v>43</v>
      </c>
      <c r="B3842" s="106" t="s">
        <v>17</v>
      </c>
      <c r="C3842" s="107">
        <v>14521</v>
      </c>
      <c r="D3842" s="107">
        <v>42358</v>
      </c>
      <c r="E3842" s="107">
        <v>42360</v>
      </c>
      <c r="F3842" s="108">
        <v>42394</v>
      </c>
      <c r="G3842" s="109">
        <v>13500</v>
      </c>
      <c r="H3842" s="109">
        <v>13.5</v>
      </c>
      <c r="I3842" s="109">
        <v>0</v>
      </c>
      <c r="J3842" s="109">
        <f t="shared" si="59"/>
        <v>13513.5</v>
      </c>
    </row>
    <row r="3843" spans="1:10" s="102" customFormat="1" ht="18" customHeight="1" x14ac:dyDescent="0.2">
      <c r="A3843" s="106" t="s">
        <v>43</v>
      </c>
      <c r="B3843" s="106" t="s">
        <v>17</v>
      </c>
      <c r="C3843" s="107">
        <v>10481</v>
      </c>
      <c r="D3843" s="107">
        <v>42842</v>
      </c>
      <c r="E3843" s="107">
        <v>42851</v>
      </c>
      <c r="F3843" s="108">
        <v>42885</v>
      </c>
      <c r="G3843" s="109">
        <v>2500</v>
      </c>
      <c r="H3843" s="109">
        <v>2.94</v>
      </c>
      <c r="I3843" s="109">
        <v>0</v>
      </c>
      <c r="J3843" s="109">
        <f t="shared" si="59"/>
        <v>2502.94</v>
      </c>
    </row>
    <row r="3844" spans="1:10" s="102" customFormat="1" ht="18" customHeight="1" x14ac:dyDescent="0.2">
      <c r="A3844" s="106" t="s">
        <v>43</v>
      </c>
      <c r="B3844" s="106" t="s">
        <v>13</v>
      </c>
      <c r="C3844" s="107">
        <v>19868</v>
      </c>
      <c r="D3844" s="107">
        <v>42654</v>
      </c>
      <c r="E3844" s="107">
        <v>42724</v>
      </c>
      <c r="F3844" s="108">
        <v>42726</v>
      </c>
      <c r="G3844" s="109">
        <v>64000</v>
      </c>
      <c r="H3844" s="109">
        <v>126.25</v>
      </c>
      <c r="I3844" s="109">
        <v>0</v>
      </c>
      <c r="J3844" s="109">
        <f t="shared" si="59"/>
        <v>64126.25</v>
      </c>
    </row>
    <row r="3845" spans="1:10" s="102" customFormat="1" ht="18" customHeight="1" x14ac:dyDescent="0.2">
      <c r="A3845" s="106" t="s">
        <v>43</v>
      </c>
      <c r="B3845" s="106" t="s">
        <v>17</v>
      </c>
      <c r="C3845" s="107">
        <v>11934</v>
      </c>
      <c r="D3845" s="107">
        <v>42200</v>
      </c>
      <c r="E3845" s="107">
        <v>42208</v>
      </c>
      <c r="F3845" s="108">
        <v>42233</v>
      </c>
      <c r="G3845" s="109">
        <v>5750</v>
      </c>
      <c r="H3845" s="109">
        <v>5.25</v>
      </c>
      <c r="I3845" s="109">
        <v>0</v>
      </c>
      <c r="J3845" s="109">
        <f t="shared" si="59"/>
        <v>5755.25</v>
      </c>
    </row>
    <row r="3846" spans="1:10" s="102" customFormat="1" ht="18" customHeight="1" x14ac:dyDescent="0.2">
      <c r="A3846" s="106" t="s">
        <v>31</v>
      </c>
      <c r="B3846" s="106" t="s">
        <v>17</v>
      </c>
      <c r="C3846" s="107">
        <v>19135</v>
      </c>
      <c r="D3846" s="107">
        <v>42864</v>
      </c>
      <c r="E3846" s="107">
        <v>42871</v>
      </c>
      <c r="F3846" s="108">
        <v>42891</v>
      </c>
      <c r="G3846" s="109">
        <v>57000</v>
      </c>
      <c r="H3846" s="109">
        <v>42.16</v>
      </c>
      <c r="I3846" s="109">
        <v>0</v>
      </c>
      <c r="J3846" s="109">
        <f t="shared" ref="J3846:J3909" si="60">+G3846+H3846+I3846</f>
        <v>57042.16</v>
      </c>
    </row>
    <row r="3847" spans="1:10" s="102" customFormat="1" ht="18" customHeight="1" x14ac:dyDescent="0.2">
      <c r="A3847" s="106" t="s">
        <v>34</v>
      </c>
      <c r="B3847" s="106" t="s">
        <v>17</v>
      </c>
      <c r="C3847" s="107">
        <v>19135</v>
      </c>
      <c r="D3847" s="107">
        <v>42864</v>
      </c>
      <c r="E3847" s="107">
        <v>42871</v>
      </c>
      <c r="F3847" s="108">
        <v>42891</v>
      </c>
      <c r="G3847" s="109">
        <v>57000</v>
      </c>
      <c r="H3847" s="109">
        <v>42.16</v>
      </c>
      <c r="I3847" s="109">
        <v>0</v>
      </c>
      <c r="J3847" s="109">
        <f t="shared" si="60"/>
        <v>57042.16</v>
      </c>
    </row>
    <row r="3848" spans="1:10" s="102" customFormat="1" ht="18" customHeight="1" x14ac:dyDescent="0.2">
      <c r="A3848" s="106" t="s">
        <v>43</v>
      </c>
      <c r="B3848" s="106" t="s">
        <v>17</v>
      </c>
      <c r="C3848" s="107">
        <v>14056</v>
      </c>
      <c r="D3848" s="107">
        <v>42518</v>
      </c>
      <c r="E3848" s="107">
        <v>42522</v>
      </c>
      <c r="F3848" s="108">
        <v>42577</v>
      </c>
      <c r="G3848" s="109">
        <v>3000</v>
      </c>
      <c r="H3848" s="109">
        <v>4.8499999999999996</v>
      </c>
      <c r="I3848" s="109">
        <v>0</v>
      </c>
      <c r="J3848" s="109">
        <f t="shared" si="60"/>
        <v>3004.85</v>
      </c>
    </row>
    <row r="3849" spans="1:10" s="102" customFormat="1" ht="18" customHeight="1" x14ac:dyDescent="0.2">
      <c r="A3849" s="106" t="s">
        <v>31</v>
      </c>
      <c r="B3849" s="106" t="s">
        <v>13</v>
      </c>
      <c r="C3849" s="107">
        <v>30995</v>
      </c>
      <c r="D3849" s="107">
        <v>43385</v>
      </c>
      <c r="E3849" s="107">
        <v>43392</v>
      </c>
      <c r="F3849" s="108">
        <v>43425</v>
      </c>
      <c r="G3849" s="109">
        <v>82000</v>
      </c>
      <c r="H3849" s="109">
        <v>89.86</v>
      </c>
      <c r="I3849" s="109">
        <v>0</v>
      </c>
      <c r="J3849" s="109">
        <f t="shared" si="60"/>
        <v>82089.86</v>
      </c>
    </row>
    <row r="3850" spans="1:10" s="102" customFormat="1" ht="18" customHeight="1" x14ac:dyDescent="0.2">
      <c r="A3850" s="106" t="s">
        <v>43</v>
      </c>
      <c r="B3850" s="106" t="s">
        <v>13</v>
      </c>
      <c r="C3850" s="107">
        <v>13613</v>
      </c>
      <c r="D3850" s="107">
        <v>41933</v>
      </c>
      <c r="E3850" s="107">
        <v>41943</v>
      </c>
      <c r="F3850" s="108">
        <v>41963</v>
      </c>
      <c r="G3850" s="109">
        <v>25000</v>
      </c>
      <c r="H3850" s="109">
        <v>20.83</v>
      </c>
      <c r="I3850" s="109">
        <v>0</v>
      </c>
      <c r="J3850" s="109">
        <f t="shared" si="60"/>
        <v>25020.83</v>
      </c>
    </row>
    <row r="3851" spans="1:10" s="102" customFormat="1" ht="18" customHeight="1" x14ac:dyDescent="0.2">
      <c r="A3851" s="106" t="s">
        <v>43</v>
      </c>
      <c r="B3851" s="106" t="s">
        <v>17</v>
      </c>
      <c r="C3851" s="107">
        <v>7996</v>
      </c>
      <c r="D3851" s="107">
        <v>42991</v>
      </c>
      <c r="E3851" s="107">
        <v>42996</v>
      </c>
      <c r="F3851" s="108">
        <v>43021</v>
      </c>
      <c r="G3851" s="109">
        <v>2250</v>
      </c>
      <c r="H3851" s="109">
        <v>1.51</v>
      </c>
      <c r="I3851" s="109">
        <v>0</v>
      </c>
      <c r="J3851" s="109">
        <f t="shared" si="60"/>
        <v>2251.5100000000002</v>
      </c>
    </row>
    <row r="3852" spans="1:10" s="102" customFormat="1" ht="18" customHeight="1" x14ac:dyDescent="0.2">
      <c r="A3852" s="106" t="s">
        <v>43</v>
      </c>
      <c r="B3852" s="106" t="s">
        <v>13</v>
      </c>
      <c r="C3852" s="107">
        <v>12557</v>
      </c>
      <c r="D3852" s="107">
        <v>42885</v>
      </c>
      <c r="E3852" s="107">
        <v>42892</v>
      </c>
      <c r="F3852" s="108">
        <v>42912</v>
      </c>
      <c r="G3852" s="109">
        <v>6750</v>
      </c>
      <c r="H3852" s="109">
        <v>4.9800000000000004</v>
      </c>
      <c r="I3852" s="109">
        <v>0</v>
      </c>
      <c r="J3852" s="109">
        <f t="shared" si="60"/>
        <v>6754.98</v>
      </c>
    </row>
    <row r="3853" spans="1:10" s="102" customFormat="1" ht="18" customHeight="1" x14ac:dyDescent="0.2">
      <c r="A3853" s="106" t="s">
        <v>43</v>
      </c>
      <c r="B3853" s="106" t="s">
        <v>13</v>
      </c>
      <c r="C3853" s="107">
        <v>17012</v>
      </c>
      <c r="D3853" s="107">
        <v>42354</v>
      </c>
      <c r="E3853" s="107">
        <v>42356</v>
      </c>
      <c r="F3853" s="108">
        <v>42381</v>
      </c>
      <c r="G3853" s="109">
        <v>6750</v>
      </c>
      <c r="H3853" s="109">
        <v>5.0599999999999996</v>
      </c>
      <c r="I3853" s="109">
        <v>0</v>
      </c>
      <c r="J3853" s="109">
        <f t="shared" si="60"/>
        <v>6755.06</v>
      </c>
    </row>
    <row r="3854" spans="1:10" s="102" customFormat="1" ht="18" customHeight="1" x14ac:dyDescent="0.2">
      <c r="A3854" s="106" t="s">
        <v>37</v>
      </c>
      <c r="B3854" s="106" t="s">
        <v>13</v>
      </c>
      <c r="C3854" s="107">
        <v>17012</v>
      </c>
      <c r="D3854" s="107">
        <v>42354</v>
      </c>
      <c r="E3854" s="107">
        <v>42405</v>
      </c>
      <c r="F3854" s="108">
        <v>42412</v>
      </c>
      <c r="G3854" s="109">
        <v>20000</v>
      </c>
      <c r="H3854" s="109">
        <f>16.11+16.11</f>
        <v>32.22</v>
      </c>
      <c r="I3854" s="109">
        <v>0</v>
      </c>
      <c r="J3854" s="109">
        <f t="shared" si="60"/>
        <v>20032.22</v>
      </c>
    </row>
    <row r="3855" spans="1:10" s="102" customFormat="1" ht="18" customHeight="1" x14ac:dyDescent="0.2">
      <c r="A3855" s="106" t="s">
        <v>43</v>
      </c>
      <c r="B3855" s="106" t="s">
        <v>17</v>
      </c>
      <c r="C3855" s="107">
        <v>9291</v>
      </c>
      <c r="D3855" s="107">
        <v>42323</v>
      </c>
      <c r="E3855" s="107">
        <v>42326</v>
      </c>
      <c r="F3855" s="108">
        <v>42394</v>
      </c>
      <c r="G3855" s="109">
        <v>3000</v>
      </c>
      <c r="H3855" s="109">
        <v>5.91</v>
      </c>
      <c r="I3855" s="109">
        <v>0</v>
      </c>
      <c r="J3855" s="109">
        <f t="shared" si="60"/>
        <v>3005.91</v>
      </c>
    </row>
    <row r="3856" spans="1:10" s="102" customFormat="1" ht="18" customHeight="1" x14ac:dyDescent="0.2">
      <c r="A3856" s="106" t="s">
        <v>43</v>
      </c>
      <c r="B3856" s="106" t="s">
        <v>13</v>
      </c>
      <c r="C3856" s="107">
        <v>15557</v>
      </c>
      <c r="D3856" s="107">
        <v>41786</v>
      </c>
      <c r="E3856" s="107">
        <v>41794</v>
      </c>
      <c r="F3856" s="108">
        <v>41821</v>
      </c>
      <c r="G3856" s="109">
        <v>13250</v>
      </c>
      <c r="H3856" s="109">
        <v>12.88</v>
      </c>
      <c r="I3856" s="109">
        <v>0</v>
      </c>
      <c r="J3856" s="109">
        <f t="shared" si="60"/>
        <v>13262.88</v>
      </c>
    </row>
    <row r="3857" spans="1:10" s="102" customFormat="1" ht="18" customHeight="1" x14ac:dyDescent="0.2">
      <c r="A3857" s="106" t="s">
        <v>43</v>
      </c>
      <c r="B3857" s="106" t="s">
        <v>13</v>
      </c>
      <c r="C3857" s="107">
        <v>12815</v>
      </c>
      <c r="D3857" s="107">
        <v>42395</v>
      </c>
      <c r="E3857" s="107">
        <v>42404</v>
      </c>
      <c r="F3857" s="108">
        <v>42423</v>
      </c>
      <c r="G3857" s="109">
        <v>7250</v>
      </c>
      <c r="H3857" s="109">
        <v>5.64</v>
      </c>
      <c r="I3857" s="109">
        <v>0</v>
      </c>
      <c r="J3857" s="109">
        <f t="shared" si="60"/>
        <v>7255.64</v>
      </c>
    </row>
    <row r="3858" spans="1:10" s="102" customFormat="1" ht="18" customHeight="1" x14ac:dyDescent="0.2">
      <c r="A3858" s="106" t="s">
        <v>43</v>
      </c>
      <c r="B3858" s="106" t="s">
        <v>17</v>
      </c>
      <c r="C3858" s="107">
        <v>10292</v>
      </c>
      <c r="D3858" s="107">
        <v>42846</v>
      </c>
      <c r="E3858" s="107">
        <v>42859</v>
      </c>
      <c r="F3858" s="108">
        <v>42870</v>
      </c>
      <c r="G3858" s="109">
        <v>3500</v>
      </c>
      <c r="H3858" s="109">
        <v>2.2999999999999998</v>
      </c>
      <c r="I3858" s="109">
        <v>0</v>
      </c>
      <c r="J3858" s="109">
        <f t="shared" si="60"/>
        <v>3502.3</v>
      </c>
    </row>
    <row r="3859" spans="1:10" s="102" customFormat="1" ht="18" customHeight="1" x14ac:dyDescent="0.2">
      <c r="A3859" s="106" t="s">
        <v>43</v>
      </c>
      <c r="B3859" s="106" t="s">
        <v>17</v>
      </c>
      <c r="C3859" s="107">
        <v>16994</v>
      </c>
      <c r="D3859" s="107">
        <v>43234</v>
      </c>
      <c r="E3859" s="107">
        <v>43257</v>
      </c>
      <c r="F3859" s="108">
        <v>43273</v>
      </c>
      <c r="G3859" s="109">
        <v>7750</v>
      </c>
      <c r="H3859" s="109">
        <v>8.2799999999999994</v>
      </c>
      <c r="I3859" s="109">
        <v>0</v>
      </c>
      <c r="J3859" s="109">
        <f t="shared" si="60"/>
        <v>7758.28</v>
      </c>
    </row>
    <row r="3860" spans="1:10" s="102" customFormat="1" ht="18" customHeight="1" x14ac:dyDescent="0.2">
      <c r="A3860" s="106" t="s">
        <v>43</v>
      </c>
      <c r="B3860" s="106" t="s">
        <v>17</v>
      </c>
      <c r="C3860" s="107">
        <v>10067</v>
      </c>
      <c r="D3860" s="107">
        <v>42948</v>
      </c>
      <c r="E3860" s="107">
        <v>42970</v>
      </c>
      <c r="F3860" s="108">
        <v>42990</v>
      </c>
      <c r="G3860" s="109">
        <v>8750</v>
      </c>
      <c r="H3860" s="109">
        <v>10.07</v>
      </c>
      <c r="I3860" s="109">
        <v>0</v>
      </c>
      <c r="J3860" s="109">
        <f t="shared" si="60"/>
        <v>8760.07</v>
      </c>
    </row>
    <row r="3861" spans="1:10" s="102" customFormat="1" ht="18" customHeight="1" x14ac:dyDescent="0.2">
      <c r="A3861" s="106" t="s">
        <v>43</v>
      </c>
      <c r="B3861" s="106" t="s">
        <v>17</v>
      </c>
      <c r="C3861" s="107">
        <v>12382</v>
      </c>
      <c r="D3861" s="107">
        <v>42582</v>
      </c>
      <c r="E3861" s="107">
        <v>42585</v>
      </c>
      <c r="F3861" s="108">
        <v>42622</v>
      </c>
      <c r="G3861" s="109">
        <v>8750</v>
      </c>
      <c r="H3861" s="109">
        <v>9.6</v>
      </c>
      <c r="I3861" s="109">
        <v>0</v>
      </c>
      <c r="J3861" s="109">
        <f t="shared" si="60"/>
        <v>8759.6</v>
      </c>
    </row>
    <row r="3862" spans="1:10" s="102" customFormat="1" ht="18" customHeight="1" x14ac:dyDescent="0.2">
      <c r="A3862" s="106" t="s">
        <v>43</v>
      </c>
      <c r="B3862" s="106" t="s">
        <v>17</v>
      </c>
      <c r="C3862" s="107">
        <v>18431</v>
      </c>
      <c r="D3862" s="107">
        <v>42277</v>
      </c>
      <c r="E3862" s="107">
        <v>42291</v>
      </c>
      <c r="F3862" s="108">
        <v>42306</v>
      </c>
      <c r="G3862" s="109">
        <v>31500</v>
      </c>
      <c r="H3862" s="109">
        <v>25.38</v>
      </c>
      <c r="I3862" s="109">
        <v>0</v>
      </c>
      <c r="J3862" s="109">
        <f t="shared" si="60"/>
        <v>31525.38</v>
      </c>
    </row>
    <row r="3863" spans="1:10" s="102" customFormat="1" ht="18" customHeight="1" x14ac:dyDescent="0.2">
      <c r="A3863" s="106" t="s">
        <v>37</v>
      </c>
      <c r="B3863" s="106" t="s">
        <v>13</v>
      </c>
      <c r="C3863" s="107">
        <v>17052</v>
      </c>
      <c r="D3863" s="107">
        <v>42220</v>
      </c>
      <c r="E3863" s="107">
        <v>42243</v>
      </c>
      <c r="F3863" s="108">
        <v>42244</v>
      </c>
      <c r="G3863" s="109">
        <v>20000</v>
      </c>
      <c r="H3863" s="109">
        <f>6.67+6.67</f>
        <v>13.34</v>
      </c>
      <c r="I3863" s="109">
        <v>0</v>
      </c>
      <c r="J3863" s="109">
        <f t="shared" si="60"/>
        <v>20013.34</v>
      </c>
    </row>
    <row r="3864" spans="1:10" s="102" customFormat="1" ht="18" customHeight="1" x14ac:dyDescent="0.2">
      <c r="A3864" s="106" t="s">
        <v>43</v>
      </c>
      <c r="B3864" s="106" t="s">
        <v>13</v>
      </c>
      <c r="C3864" s="107">
        <v>14534</v>
      </c>
      <c r="D3864" s="107">
        <v>43173</v>
      </c>
      <c r="E3864" s="107">
        <v>43188</v>
      </c>
      <c r="F3864" s="108">
        <v>43273</v>
      </c>
      <c r="G3864" s="109">
        <v>4000</v>
      </c>
      <c r="H3864" s="109">
        <v>10.95</v>
      </c>
      <c r="I3864" s="109">
        <v>0</v>
      </c>
      <c r="J3864" s="109">
        <f t="shared" si="60"/>
        <v>4010.95</v>
      </c>
    </row>
    <row r="3865" spans="1:10" s="102" customFormat="1" ht="18" customHeight="1" x14ac:dyDescent="0.2">
      <c r="A3865" s="106" t="s">
        <v>43</v>
      </c>
      <c r="B3865" s="106" t="s">
        <v>13</v>
      </c>
      <c r="C3865" s="107">
        <v>14495</v>
      </c>
      <c r="D3865" s="107">
        <v>43249</v>
      </c>
      <c r="E3865" s="107">
        <v>43257</v>
      </c>
      <c r="F3865" s="108">
        <v>43384</v>
      </c>
      <c r="G3865" s="109">
        <v>22500</v>
      </c>
      <c r="H3865" s="109">
        <v>83.22</v>
      </c>
      <c r="I3865" s="109">
        <v>0</v>
      </c>
      <c r="J3865" s="109">
        <f t="shared" si="60"/>
        <v>22583.22</v>
      </c>
    </row>
    <row r="3866" spans="1:10" s="102" customFormat="1" ht="18" customHeight="1" x14ac:dyDescent="0.2">
      <c r="A3866" s="106" t="s">
        <v>43</v>
      </c>
      <c r="B3866" s="106" t="s">
        <v>17</v>
      </c>
      <c r="C3866" s="107">
        <v>12175</v>
      </c>
      <c r="D3866" s="107">
        <v>43304</v>
      </c>
      <c r="E3866" s="107">
        <v>43306</v>
      </c>
      <c r="F3866" s="108">
        <v>43356</v>
      </c>
      <c r="G3866" s="109">
        <v>10500</v>
      </c>
      <c r="H3866" s="109">
        <v>8.76</v>
      </c>
      <c r="I3866" s="109">
        <v>0</v>
      </c>
      <c r="J3866" s="109">
        <f t="shared" si="60"/>
        <v>10508.76</v>
      </c>
    </row>
    <row r="3867" spans="1:10" s="102" customFormat="1" ht="18" customHeight="1" x14ac:dyDescent="0.2">
      <c r="A3867" s="106" t="s">
        <v>43</v>
      </c>
      <c r="B3867" s="106" t="s">
        <v>17</v>
      </c>
      <c r="C3867" s="107">
        <v>8469</v>
      </c>
      <c r="D3867" s="107">
        <v>42359</v>
      </c>
      <c r="E3867" s="107">
        <v>42381</v>
      </c>
      <c r="F3867" s="108">
        <v>42415</v>
      </c>
      <c r="G3867" s="109">
        <v>6250</v>
      </c>
      <c r="H3867" s="109">
        <v>9.7200000000000006</v>
      </c>
      <c r="I3867" s="109">
        <v>0</v>
      </c>
      <c r="J3867" s="109">
        <f t="shared" si="60"/>
        <v>6259.72</v>
      </c>
    </row>
    <row r="3868" spans="1:10" s="102" customFormat="1" ht="18" customHeight="1" x14ac:dyDescent="0.2">
      <c r="A3868" s="106" t="s">
        <v>43</v>
      </c>
      <c r="B3868" s="106" t="s">
        <v>13</v>
      </c>
      <c r="C3868" s="107">
        <v>4390</v>
      </c>
      <c r="D3868" s="107">
        <v>42266</v>
      </c>
      <c r="E3868" s="107">
        <v>42275</v>
      </c>
      <c r="F3868" s="108">
        <v>42318</v>
      </c>
      <c r="G3868" s="109">
        <v>2750</v>
      </c>
      <c r="H3868" s="109">
        <v>3.97</v>
      </c>
      <c r="I3868" s="109">
        <v>0</v>
      </c>
      <c r="J3868" s="109">
        <f t="shared" si="60"/>
        <v>2753.97</v>
      </c>
    </row>
    <row r="3869" spans="1:10" s="102" customFormat="1" ht="18" customHeight="1" x14ac:dyDescent="0.2">
      <c r="A3869" s="106" t="s">
        <v>43</v>
      </c>
      <c r="B3869" s="106" t="s">
        <v>13</v>
      </c>
      <c r="C3869" s="107">
        <v>18152</v>
      </c>
      <c r="D3869" s="107">
        <v>42235</v>
      </c>
      <c r="E3869" s="107">
        <v>42235</v>
      </c>
      <c r="F3869" s="108">
        <v>42236</v>
      </c>
      <c r="G3869" s="109">
        <v>41250</v>
      </c>
      <c r="H3869" s="109">
        <v>0</v>
      </c>
      <c r="I3869" s="109">
        <v>0</v>
      </c>
      <c r="J3869" s="109">
        <f t="shared" si="60"/>
        <v>41250</v>
      </c>
    </row>
    <row r="3870" spans="1:10" s="102" customFormat="1" ht="18" customHeight="1" x14ac:dyDescent="0.2">
      <c r="A3870" s="106" t="s">
        <v>37</v>
      </c>
      <c r="B3870" s="106" t="s">
        <v>13</v>
      </c>
      <c r="C3870" s="107">
        <v>18152</v>
      </c>
      <c r="D3870" s="107">
        <v>42235</v>
      </c>
      <c r="E3870" s="107">
        <v>42235</v>
      </c>
      <c r="F3870" s="108">
        <v>42236</v>
      </c>
      <c r="G3870" s="109">
        <v>10000</v>
      </c>
      <c r="H3870" s="109">
        <v>0</v>
      </c>
      <c r="I3870" s="109">
        <v>0</v>
      </c>
      <c r="J3870" s="109">
        <f t="shared" si="60"/>
        <v>10000</v>
      </c>
    </row>
    <row r="3871" spans="1:10" s="102" customFormat="1" ht="18" customHeight="1" x14ac:dyDescent="0.2">
      <c r="A3871" s="106" t="s">
        <v>43</v>
      </c>
      <c r="B3871" s="106" t="s">
        <v>17</v>
      </c>
      <c r="C3871" s="107">
        <v>11590</v>
      </c>
      <c r="D3871" s="107">
        <v>42335</v>
      </c>
      <c r="E3871" s="107">
        <v>42342</v>
      </c>
      <c r="F3871" s="108">
        <v>42536</v>
      </c>
      <c r="G3871" s="109">
        <v>7000</v>
      </c>
      <c r="H3871" s="109">
        <v>34.549999999999997</v>
      </c>
      <c r="I3871" s="109">
        <v>0</v>
      </c>
      <c r="J3871" s="109">
        <f t="shared" si="60"/>
        <v>7034.55</v>
      </c>
    </row>
    <row r="3872" spans="1:10" s="102" customFormat="1" ht="18" customHeight="1" x14ac:dyDescent="0.2">
      <c r="A3872" s="106" t="s">
        <v>43</v>
      </c>
      <c r="B3872" s="106" t="s">
        <v>13</v>
      </c>
      <c r="C3872" s="107">
        <v>10045</v>
      </c>
      <c r="D3872" s="107">
        <v>42715</v>
      </c>
      <c r="E3872" s="107">
        <v>42717</v>
      </c>
      <c r="F3872" s="108">
        <v>42753</v>
      </c>
      <c r="G3872" s="109">
        <v>6500</v>
      </c>
      <c r="H3872" s="109">
        <v>6.78</v>
      </c>
      <c r="I3872" s="109">
        <v>0</v>
      </c>
      <c r="J3872" s="109">
        <f t="shared" si="60"/>
        <v>6506.78</v>
      </c>
    </row>
    <row r="3873" spans="1:10" s="102" customFormat="1" ht="18" customHeight="1" x14ac:dyDescent="0.2">
      <c r="A3873" s="106" t="s">
        <v>37</v>
      </c>
      <c r="B3873" s="106" t="s">
        <v>13</v>
      </c>
      <c r="C3873" s="107">
        <v>22882</v>
      </c>
      <c r="D3873" s="107">
        <v>41648</v>
      </c>
      <c r="E3873" s="107">
        <v>41666</v>
      </c>
      <c r="F3873" s="108">
        <v>41781</v>
      </c>
      <c r="G3873" s="109">
        <v>20000</v>
      </c>
      <c r="H3873" s="109">
        <f>36.94+36.94</f>
        <v>73.88</v>
      </c>
      <c r="I3873" s="109">
        <v>0</v>
      </c>
      <c r="J3873" s="109">
        <f t="shared" si="60"/>
        <v>20073.88</v>
      </c>
    </row>
    <row r="3874" spans="1:10" s="102" customFormat="1" ht="18" customHeight="1" x14ac:dyDescent="0.2">
      <c r="A3874" s="106" t="s">
        <v>43</v>
      </c>
      <c r="B3874" s="106" t="s">
        <v>13</v>
      </c>
      <c r="C3874" s="107">
        <v>8380</v>
      </c>
      <c r="D3874" s="107">
        <v>42595</v>
      </c>
      <c r="E3874" s="107">
        <v>42620</v>
      </c>
      <c r="F3874" s="108">
        <v>42640</v>
      </c>
      <c r="G3874" s="109">
        <v>6000</v>
      </c>
      <c r="H3874" s="109">
        <v>7.4</v>
      </c>
      <c r="I3874" s="109">
        <v>0</v>
      </c>
      <c r="J3874" s="109">
        <f t="shared" si="60"/>
        <v>6007.4</v>
      </c>
    </row>
    <row r="3875" spans="1:10" s="102" customFormat="1" ht="18" customHeight="1" x14ac:dyDescent="0.2">
      <c r="A3875" s="106" t="s">
        <v>43</v>
      </c>
      <c r="B3875" s="106" t="s">
        <v>13</v>
      </c>
      <c r="C3875" s="107">
        <v>10616</v>
      </c>
      <c r="D3875" s="107">
        <v>43369</v>
      </c>
      <c r="E3875" s="107">
        <v>43370</v>
      </c>
      <c r="F3875" s="108"/>
      <c r="G3875" s="109">
        <v>0</v>
      </c>
      <c r="H3875" s="109">
        <v>0</v>
      </c>
      <c r="I3875" s="109">
        <v>4750</v>
      </c>
      <c r="J3875" s="109">
        <f t="shared" si="60"/>
        <v>4750</v>
      </c>
    </row>
    <row r="3876" spans="1:10" s="102" customFormat="1" ht="18" customHeight="1" x14ac:dyDescent="0.2">
      <c r="A3876" s="106" t="s">
        <v>37</v>
      </c>
      <c r="B3876" s="106" t="s">
        <v>17</v>
      </c>
      <c r="C3876" s="107">
        <v>22708</v>
      </c>
      <c r="D3876" s="107">
        <v>42892</v>
      </c>
      <c r="E3876" s="107">
        <v>42905</v>
      </c>
      <c r="F3876" s="108">
        <v>42906</v>
      </c>
      <c r="G3876" s="109">
        <v>10000</v>
      </c>
      <c r="H3876" s="109">
        <v>3.84</v>
      </c>
      <c r="I3876" s="109">
        <v>0</v>
      </c>
      <c r="J3876" s="109">
        <f t="shared" si="60"/>
        <v>10003.84</v>
      </c>
    </row>
    <row r="3877" spans="1:10" s="102" customFormat="1" ht="18" customHeight="1" x14ac:dyDescent="0.2">
      <c r="A3877" s="106" t="s">
        <v>31</v>
      </c>
      <c r="B3877" s="106" t="s">
        <v>13</v>
      </c>
      <c r="C3877" s="107">
        <v>27929</v>
      </c>
      <c r="D3877" s="107">
        <v>42500</v>
      </c>
      <c r="E3877" s="107">
        <v>42502</v>
      </c>
      <c r="F3877" s="108">
        <v>42810</v>
      </c>
      <c r="G3877" s="109">
        <v>60000</v>
      </c>
      <c r="H3877" s="109">
        <v>509.59</v>
      </c>
      <c r="I3877" s="109">
        <v>0</v>
      </c>
      <c r="J3877" s="109">
        <f t="shared" si="60"/>
        <v>60509.59</v>
      </c>
    </row>
    <row r="3878" spans="1:10" s="102" customFormat="1" ht="18" customHeight="1" x14ac:dyDescent="0.2">
      <c r="A3878" s="106" t="s">
        <v>170</v>
      </c>
      <c r="B3878" s="106" t="s">
        <v>13</v>
      </c>
      <c r="C3878" s="107">
        <v>27929</v>
      </c>
      <c r="D3878" s="107">
        <v>42500</v>
      </c>
      <c r="E3878" s="107">
        <v>42502</v>
      </c>
      <c r="F3878" s="108">
        <v>42810</v>
      </c>
      <c r="G3878" s="109">
        <v>180000</v>
      </c>
      <c r="H3878" s="109">
        <v>1528.77</v>
      </c>
      <c r="I3878" s="109">
        <v>0</v>
      </c>
      <c r="J3878" s="109">
        <f t="shared" si="60"/>
        <v>181528.77</v>
      </c>
    </row>
    <row r="3879" spans="1:10" s="102" customFormat="1" ht="18" customHeight="1" x14ac:dyDescent="0.2">
      <c r="A3879" s="106" t="s">
        <v>43</v>
      </c>
      <c r="B3879" s="106" t="s">
        <v>13</v>
      </c>
      <c r="C3879" s="107">
        <v>14315</v>
      </c>
      <c r="D3879" s="107">
        <v>42176</v>
      </c>
      <c r="E3879" s="107">
        <v>42192</v>
      </c>
      <c r="F3879" s="108">
        <v>42202</v>
      </c>
      <c r="G3879" s="109">
        <v>11000</v>
      </c>
      <c r="H3879" s="109">
        <v>7.94</v>
      </c>
      <c r="I3879" s="109">
        <v>0</v>
      </c>
      <c r="J3879" s="109">
        <f t="shared" si="60"/>
        <v>11007.94</v>
      </c>
    </row>
    <row r="3880" spans="1:10" s="102" customFormat="1" ht="18" customHeight="1" x14ac:dyDescent="0.2">
      <c r="A3880" s="106" t="s">
        <v>43</v>
      </c>
      <c r="B3880" s="106" t="s">
        <v>17</v>
      </c>
      <c r="C3880" s="107">
        <v>13333</v>
      </c>
      <c r="D3880" s="107">
        <v>43304</v>
      </c>
      <c r="E3880" s="107">
        <v>43306</v>
      </c>
      <c r="F3880" s="108">
        <v>43318</v>
      </c>
      <c r="G3880" s="109">
        <v>6250</v>
      </c>
      <c r="H3880" s="109">
        <v>2.4</v>
      </c>
      <c r="I3880" s="109">
        <v>0</v>
      </c>
      <c r="J3880" s="109">
        <f t="shared" si="60"/>
        <v>6252.4</v>
      </c>
    </row>
    <row r="3881" spans="1:10" s="102" customFormat="1" ht="18" customHeight="1" x14ac:dyDescent="0.2">
      <c r="A3881" s="106" t="s">
        <v>43</v>
      </c>
      <c r="B3881" s="106" t="s">
        <v>17</v>
      </c>
      <c r="C3881" s="107">
        <v>8890</v>
      </c>
      <c r="D3881" s="107">
        <v>43153</v>
      </c>
      <c r="E3881" s="107">
        <v>43165</v>
      </c>
      <c r="F3881" s="108">
        <v>43187</v>
      </c>
      <c r="G3881" s="109">
        <v>1250</v>
      </c>
      <c r="H3881" s="109">
        <v>1.17</v>
      </c>
      <c r="I3881" s="109">
        <v>0</v>
      </c>
      <c r="J3881" s="109">
        <f t="shared" si="60"/>
        <v>1251.17</v>
      </c>
    </row>
    <row r="3882" spans="1:10" s="102" customFormat="1" ht="18" customHeight="1" x14ac:dyDescent="0.2">
      <c r="A3882" s="106" t="s">
        <v>43</v>
      </c>
      <c r="B3882" s="106" t="s">
        <v>17</v>
      </c>
      <c r="C3882" s="107">
        <v>13423</v>
      </c>
      <c r="D3882" s="107">
        <v>42804</v>
      </c>
      <c r="E3882" s="107">
        <v>42810</v>
      </c>
      <c r="F3882" s="108">
        <v>42837</v>
      </c>
      <c r="G3882" s="109">
        <v>8000</v>
      </c>
      <c r="H3882" s="109">
        <v>7.24</v>
      </c>
      <c r="I3882" s="109">
        <v>0</v>
      </c>
      <c r="J3882" s="109">
        <f t="shared" si="60"/>
        <v>8007.24</v>
      </c>
    </row>
    <row r="3883" spans="1:10" s="102" customFormat="1" ht="18" customHeight="1" x14ac:dyDescent="0.2">
      <c r="A3883" s="106" t="s">
        <v>37</v>
      </c>
      <c r="B3883" s="106" t="s">
        <v>13</v>
      </c>
      <c r="C3883" s="107">
        <v>19413</v>
      </c>
      <c r="D3883" s="107">
        <v>42866</v>
      </c>
      <c r="E3883" s="107">
        <v>42886</v>
      </c>
      <c r="F3883" s="108">
        <v>42886</v>
      </c>
      <c r="G3883" s="109">
        <v>20000</v>
      </c>
      <c r="H3883" s="109">
        <f>5.48+5.48</f>
        <v>10.96</v>
      </c>
      <c r="I3883" s="109">
        <v>0</v>
      </c>
      <c r="J3883" s="109">
        <f t="shared" si="60"/>
        <v>20010.96</v>
      </c>
    </row>
    <row r="3884" spans="1:10" s="102" customFormat="1" ht="18" customHeight="1" x14ac:dyDescent="0.2">
      <c r="A3884" s="106" t="s">
        <v>43</v>
      </c>
      <c r="B3884" s="106" t="s">
        <v>17</v>
      </c>
      <c r="C3884" s="107">
        <v>12801</v>
      </c>
      <c r="D3884" s="107">
        <v>42961</v>
      </c>
      <c r="E3884" s="107">
        <v>42964</v>
      </c>
      <c r="F3884" s="108">
        <v>42972</v>
      </c>
      <c r="G3884" s="109">
        <v>10000</v>
      </c>
      <c r="H3884" s="109">
        <v>3.01</v>
      </c>
      <c r="I3884" s="109">
        <v>0</v>
      </c>
      <c r="J3884" s="109">
        <f t="shared" si="60"/>
        <v>10003.01</v>
      </c>
    </row>
    <row r="3885" spans="1:10" s="102" customFormat="1" ht="18" customHeight="1" x14ac:dyDescent="0.2">
      <c r="A3885" s="106" t="s">
        <v>43</v>
      </c>
      <c r="B3885" s="106" t="s">
        <v>13</v>
      </c>
      <c r="C3885" s="107">
        <v>10167</v>
      </c>
      <c r="D3885" s="107">
        <v>42127</v>
      </c>
      <c r="E3885" s="107">
        <v>42158</v>
      </c>
      <c r="F3885" s="108">
        <v>42172</v>
      </c>
      <c r="G3885" s="109">
        <v>3750</v>
      </c>
      <c r="H3885" s="109">
        <v>4.6900000000000004</v>
      </c>
      <c r="I3885" s="109">
        <v>0</v>
      </c>
      <c r="J3885" s="109">
        <f t="shared" si="60"/>
        <v>3754.69</v>
      </c>
    </row>
    <row r="3886" spans="1:10" s="102" customFormat="1" ht="18" customHeight="1" x14ac:dyDescent="0.2">
      <c r="A3886" s="106" t="s">
        <v>43</v>
      </c>
      <c r="B3886" s="106" t="s">
        <v>17</v>
      </c>
      <c r="C3886" s="107">
        <v>14308</v>
      </c>
      <c r="D3886" s="107">
        <v>42277</v>
      </c>
      <c r="E3886" s="107">
        <v>42313</v>
      </c>
      <c r="F3886" s="108">
        <v>42331</v>
      </c>
      <c r="G3886" s="109">
        <v>4500</v>
      </c>
      <c r="H3886" s="109">
        <v>6.75</v>
      </c>
      <c r="I3886" s="109">
        <v>0</v>
      </c>
      <c r="J3886" s="109">
        <f t="shared" si="60"/>
        <v>4506.75</v>
      </c>
    </row>
    <row r="3887" spans="1:10" s="102" customFormat="1" ht="18" customHeight="1" x14ac:dyDescent="0.2">
      <c r="A3887" s="106" t="s">
        <v>43</v>
      </c>
      <c r="B3887" s="106" t="s">
        <v>17</v>
      </c>
      <c r="C3887" s="107">
        <v>7722</v>
      </c>
      <c r="D3887" s="107">
        <v>43034</v>
      </c>
      <c r="E3887" s="107">
        <v>43040</v>
      </c>
      <c r="F3887" s="108">
        <v>43066</v>
      </c>
      <c r="G3887" s="109">
        <v>1250</v>
      </c>
      <c r="H3887" s="109">
        <v>0.8600000000000001</v>
      </c>
      <c r="I3887" s="109">
        <v>0</v>
      </c>
      <c r="J3887" s="109">
        <f t="shared" si="60"/>
        <v>1250.8599999999999</v>
      </c>
    </row>
    <row r="3888" spans="1:10" s="102" customFormat="1" ht="18" customHeight="1" x14ac:dyDescent="0.2">
      <c r="A3888" s="106" t="s">
        <v>43</v>
      </c>
      <c r="B3888" s="106" t="s">
        <v>13</v>
      </c>
      <c r="C3888" s="107">
        <v>12374</v>
      </c>
      <c r="D3888" s="107">
        <v>42917</v>
      </c>
      <c r="E3888" s="107">
        <v>42921</v>
      </c>
      <c r="F3888" s="108">
        <v>42947</v>
      </c>
      <c r="G3888" s="109">
        <v>8250</v>
      </c>
      <c r="H3888" s="109">
        <v>6.8</v>
      </c>
      <c r="I3888" s="109">
        <v>0</v>
      </c>
      <c r="J3888" s="109">
        <f t="shared" si="60"/>
        <v>8256.7999999999993</v>
      </c>
    </row>
    <row r="3889" spans="1:10" s="102" customFormat="1" ht="18" customHeight="1" x14ac:dyDescent="0.2">
      <c r="A3889" s="106" t="s">
        <v>43</v>
      </c>
      <c r="B3889" s="106" t="s">
        <v>13</v>
      </c>
      <c r="C3889" s="107">
        <v>10844</v>
      </c>
      <c r="D3889" s="107">
        <v>42371</v>
      </c>
      <c r="E3889" s="107">
        <v>42410</v>
      </c>
      <c r="F3889" s="108">
        <v>42430</v>
      </c>
      <c r="G3889" s="109">
        <v>6750</v>
      </c>
      <c r="H3889" s="109">
        <v>11.07</v>
      </c>
      <c r="I3889" s="109">
        <v>0</v>
      </c>
      <c r="J3889" s="109">
        <f t="shared" si="60"/>
        <v>6761.07</v>
      </c>
    </row>
    <row r="3890" spans="1:10" s="102" customFormat="1" ht="18" customHeight="1" x14ac:dyDescent="0.2">
      <c r="A3890" s="106" t="s">
        <v>43</v>
      </c>
      <c r="B3890" s="106" t="s">
        <v>17</v>
      </c>
      <c r="C3890" s="107">
        <v>19546</v>
      </c>
      <c r="D3890" s="107">
        <v>43417</v>
      </c>
      <c r="E3890" s="107">
        <v>43445</v>
      </c>
      <c r="F3890" s="108">
        <v>43542</v>
      </c>
      <c r="G3890" s="109">
        <v>48000</v>
      </c>
      <c r="H3890" s="109">
        <v>164.37</v>
      </c>
      <c r="I3890" s="109">
        <v>0</v>
      </c>
      <c r="J3890" s="109">
        <f t="shared" si="60"/>
        <v>48164.37</v>
      </c>
    </row>
    <row r="3891" spans="1:10" s="102" customFormat="1" ht="18" customHeight="1" x14ac:dyDescent="0.2">
      <c r="A3891" s="106" t="s">
        <v>43</v>
      </c>
      <c r="B3891" s="106" t="s">
        <v>13</v>
      </c>
      <c r="C3891" s="107">
        <v>11608</v>
      </c>
      <c r="D3891" s="107">
        <v>42885</v>
      </c>
      <c r="E3891" s="107">
        <v>42892</v>
      </c>
      <c r="F3891" s="108">
        <v>42915</v>
      </c>
      <c r="G3891" s="109">
        <v>7500</v>
      </c>
      <c r="H3891" s="109">
        <v>6.16</v>
      </c>
      <c r="I3891" s="109">
        <v>0</v>
      </c>
      <c r="J3891" s="109">
        <f t="shared" si="60"/>
        <v>7506.16</v>
      </c>
    </row>
    <row r="3892" spans="1:10" s="102" customFormat="1" ht="18" customHeight="1" x14ac:dyDescent="0.2">
      <c r="A3892" s="106" t="s">
        <v>43</v>
      </c>
      <c r="B3892" s="106" t="s">
        <v>13</v>
      </c>
      <c r="C3892" s="107">
        <v>10651</v>
      </c>
      <c r="D3892" s="107">
        <v>42496</v>
      </c>
      <c r="E3892" s="107">
        <v>42500</v>
      </c>
      <c r="F3892" s="108">
        <v>42508</v>
      </c>
      <c r="G3892" s="109">
        <v>7000</v>
      </c>
      <c r="H3892" s="109">
        <v>2.2999999999999998</v>
      </c>
      <c r="I3892" s="109">
        <v>0</v>
      </c>
      <c r="J3892" s="109">
        <f t="shared" si="60"/>
        <v>7002.3</v>
      </c>
    </row>
    <row r="3893" spans="1:10" s="102" customFormat="1" ht="18" customHeight="1" x14ac:dyDescent="0.2">
      <c r="A3893" s="106" t="s">
        <v>43</v>
      </c>
      <c r="B3893" s="106" t="s">
        <v>13</v>
      </c>
      <c r="C3893" s="107">
        <v>11615</v>
      </c>
      <c r="D3893" s="107">
        <v>43157</v>
      </c>
      <c r="E3893" s="107">
        <v>43165</v>
      </c>
      <c r="F3893" s="108">
        <v>43187</v>
      </c>
      <c r="G3893" s="109">
        <v>10750</v>
      </c>
      <c r="H3893" s="109">
        <v>8.84</v>
      </c>
      <c r="I3893" s="109">
        <v>0</v>
      </c>
      <c r="J3893" s="109">
        <f t="shared" si="60"/>
        <v>10758.84</v>
      </c>
    </row>
    <row r="3894" spans="1:10" s="102" customFormat="1" ht="18" customHeight="1" x14ac:dyDescent="0.2">
      <c r="A3894" s="106" t="s">
        <v>43</v>
      </c>
      <c r="B3894" s="106" t="s">
        <v>13</v>
      </c>
      <c r="C3894" s="107">
        <v>13637</v>
      </c>
      <c r="D3894" s="107">
        <v>42614</v>
      </c>
      <c r="E3894" s="107">
        <v>42632</v>
      </c>
      <c r="F3894" s="108">
        <v>42639</v>
      </c>
      <c r="G3894" s="109">
        <v>12250</v>
      </c>
      <c r="H3894" s="109">
        <v>8.39</v>
      </c>
      <c r="I3894" s="109">
        <v>0</v>
      </c>
      <c r="J3894" s="109">
        <f t="shared" si="60"/>
        <v>12258.39</v>
      </c>
    </row>
    <row r="3895" spans="1:10" s="102" customFormat="1" ht="18" customHeight="1" x14ac:dyDescent="0.2">
      <c r="A3895" s="106" t="s">
        <v>43</v>
      </c>
      <c r="B3895" s="106" t="s">
        <v>13</v>
      </c>
      <c r="C3895" s="107">
        <v>17798</v>
      </c>
      <c r="D3895" s="107">
        <v>42763</v>
      </c>
      <c r="E3895" s="107">
        <v>42774</v>
      </c>
      <c r="F3895" s="108">
        <v>42793</v>
      </c>
      <c r="G3895" s="109">
        <v>10250</v>
      </c>
      <c r="H3895" s="109">
        <v>8.43</v>
      </c>
      <c r="I3895" s="109">
        <v>0</v>
      </c>
      <c r="J3895" s="109">
        <f t="shared" si="60"/>
        <v>10258.43</v>
      </c>
    </row>
    <row r="3896" spans="1:10" s="102" customFormat="1" ht="18" customHeight="1" x14ac:dyDescent="0.2">
      <c r="A3896" s="106" t="s">
        <v>31</v>
      </c>
      <c r="B3896" s="106" t="s">
        <v>17</v>
      </c>
      <c r="C3896" s="107">
        <v>26339</v>
      </c>
      <c r="D3896" s="107">
        <v>43128</v>
      </c>
      <c r="E3896" s="107">
        <v>43132</v>
      </c>
      <c r="F3896" s="108">
        <v>43168</v>
      </c>
      <c r="G3896" s="109">
        <v>58000</v>
      </c>
      <c r="H3896" s="109">
        <v>63.56</v>
      </c>
      <c r="I3896" s="109">
        <v>0</v>
      </c>
      <c r="J3896" s="109">
        <f t="shared" si="60"/>
        <v>58063.56</v>
      </c>
    </row>
    <row r="3897" spans="1:10" s="102" customFormat="1" ht="18" customHeight="1" x14ac:dyDescent="0.2">
      <c r="A3897" s="106" t="s">
        <v>43</v>
      </c>
      <c r="B3897" s="106" t="s">
        <v>13</v>
      </c>
      <c r="C3897" s="107">
        <v>9816</v>
      </c>
      <c r="D3897" s="107">
        <v>42603</v>
      </c>
      <c r="E3897" s="107">
        <v>42653</v>
      </c>
      <c r="F3897" s="108">
        <v>42669</v>
      </c>
      <c r="G3897" s="109">
        <v>9500</v>
      </c>
      <c r="H3897" s="109">
        <v>17.18</v>
      </c>
      <c r="I3897" s="109">
        <v>0</v>
      </c>
      <c r="J3897" s="109">
        <f t="shared" si="60"/>
        <v>9517.18</v>
      </c>
    </row>
    <row r="3898" spans="1:10" s="102" customFormat="1" ht="18" customHeight="1" x14ac:dyDescent="0.2">
      <c r="A3898" s="106" t="s">
        <v>43</v>
      </c>
      <c r="B3898" s="106" t="s">
        <v>13</v>
      </c>
      <c r="C3898" s="107">
        <v>19394</v>
      </c>
      <c r="D3898" s="107">
        <v>43175</v>
      </c>
      <c r="E3898" s="107">
        <v>43182</v>
      </c>
      <c r="F3898" s="108">
        <v>43195</v>
      </c>
      <c r="G3898" s="109">
        <v>46500</v>
      </c>
      <c r="H3898" s="109">
        <v>25.48</v>
      </c>
      <c r="I3898" s="109">
        <v>0</v>
      </c>
      <c r="J3898" s="109">
        <f t="shared" si="60"/>
        <v>46525.48</v>
      </c>
    </row>
    <row r="3899" spans="1:10" s="102" customFormat="1" ht="18" customHeight="1" x14ac:dyDescent="0.2">
      <c r="A3899" s="106" t="s">
        <v>43</v>
      </c>
      <c r="B3899" s="106" t="s">
        <v>13</v>
      </c>
      <c r="C3899" s="107">
        <v>13787</v>
      </c>
      <c r="D3899" s="107">
        <v>43402</v>
      </c>
      <c r="E3899" s="107">
        <v>43403</v>
      </c>
      <c r="F3899" s="108">
        <v>43437</v>
      </c>
      <c r="G3899" s="109">
        <v>11750</v>
      </c>
      <c r="H3899" s="109">
        <v>6.76</v>
      </c>
      <c r="I3899" s="109">
        <v>0</v>
      </c>
      <c r="J3899" s="109">
        <f t="shared" si="60"/>
        <v>11756.76</v>
      </c>
    </row>
    <row r="3900" spans="1:10" s="102" customFormat="1" ht="18" customHeight="1" x14ac:dyDescent="0.2">
      <c r="A3900" s="106" t="s">
        <v>43</v>
      </c>
      <c r="B3900" s="106" t="s">
        <v>13</v>
      </c>
      <c r="C3900" s="107">
        <v>16630</v>
      </c>
      <c r="D3900" s="107">
        <v>43225</v>
      </c>
      <c r="E3900" s="107">
        <v>43263</v>
      </c>
      <c r="F3900" s="108">
        <v>43591</v>
      </c>
      <c r="G3900" s="109">
        <v>16500</v>
      </c>
      <c r="H3900" s="109">
        <v>165.45</v>
      </c>
      <c r="I3900" s="109">
        <v>0</v>
      </c>
      <c r="J3900" s="109">
        <f t="shared" si="60"/>
        <v>16665.45</v>
      </c>
    </row>
    <row r="3901" spans="1:10" s="102" customFormat="1" ht="18" customHeight="1" x14ac:dyDescent="0.2">
      <c r="A3901" s="106" t="s">
        <v>43</v>
      </c>
      <c r="B3901" s="106" t="s">
        <v>13</v>
      </c>
      <c r="C3901" s="107">
        <v>10246</v>
      </c>
      <c r="D3901" s="107">
        <v>42662</v>
      </c>
      <c r="E3901" s="107">
        <v>42664</v>
      </c>
      <c r="F3901" s="108">
        <v>42668</v>
      </c>
      <c r="G3901" s="109">
        <v>6500</v>
      </c>
      <c r="H3901" s="109">
        <v>1.07</v>
      </c>
      <c r="I3901" s="109">
        <v>0</v>
      </c>
      <c r="J3901" s="109">
        <f t="shared" si="60"/>
        <v>6501.07</v>
      </c>
    </row>
    <row r="3902" spans="1:10" s="102" customFormat="1" ht="18" customHeight="1" x14ac:dyDescent="0.2">
      <c r="A3902" s="106" t="s">
        <v>43</v>
      </c>
      <c r="B3902" s="106" t="s">
        <v>13</v>
      </c>
      <c r="C3902" s="107">
        <v>7658</v>
      </c>
      <c r="D3902" s="107">
        <v>41969</v>
      </c>
      <c r="E3902" s="107">
        <v>42019</v>
      </c>
      <c r="F3902" s="108">
        <v>42137</v>
      </c>
      <c r="G3902" s="109">
        <v>5500</v>
      </c>
      <c r="H3902" s="109">
        <v>25.21</v>
      </c>
      <c r="I3902" s="109">
        <v>0</v>
      </c>
      <c r="J3902" s="109">
        <f t="shared" si="60"/>
        <v>5525.21</v>
      </c>
    </row>
    <row r="3903" spans="1:10" s="102" customFormat="1" ht="18" customHeight="1" x14ac:dyDescent="0.2">
      <c r="A3903" s="106" t="s">
        <v>43</v>
      </c>
      <c r="B3903" s="106" t="s">
        <v>13</v>
      </c>
      <c r="C3903" s="107">
        <v>19673</v>
      </c>
      <c r="D3903" s="107">
        <v>42857</v>
      </c>
      <c r="E3903" s="107">
        <v>42859</v>
      </c>
      <c r="F3903" s="108">
        <v>42867</v>
      </c>
      <c r="G3903" s="109">
        <v>64000</v>
      </c>
      <c r="H3903" s="109">
        <v>17.53</v>
      </c>
      <c r="I3903" s="109">
        <v>0</v>
      </c>
      <c r="J3903" s="109">
        <f t="shared" si="60"/>
        <v>64017.53</v>
      </c>
    </row>
    <row r="3904" spans="1:10" s="102" customFormat="1" ht="18" customHeight="1" x14ac:dyDescent="0.2">
      <c r="A3904" s="106" t="s">
        <v>43</v>
      </c>
      <c r="B3904" s="106" t="s">
        <v>17</v>
      </c>
      <c r="C3904" s="107">
        <v>10759</v>
      </c>
      <c r="D3904" s="107">
        <v>42051</v>
      </c>
      <c r="E3904" s="107">
        <v>42058</v>
      </c>
      <c r="F3904" s="108">
        <v>42157</v>
      </c>
      <c r="G3904" s="109">
        <v>2750</v>
      </c>
      <c r="H3904" s="109">
        <v>7.48</v>
      </c>
      <c r="I3904" s="109">
        <v>0</v>
      </c>
      <c r="J3904" s="109">
        <f t="shared" si="60"/>
        <v>2757.48</v>
      </c>
    </row>
    <row r="3905" spans="1:10" s="102" customFormat="1" ht="18" customHeight="1" x14ac:dyDescent="0.2">
      <c r="A3905" s="106" t="s">
        <v>43</v>
      </c>
      <c r="B3905" s="106" t="s">
        <v>17</v>
      </c>
      <c r="C3905" s="107">
        <v>9812</v>
      </c>
      <c r="D3905" s="107">
        <v>42531</v>
      </c>
      <c r="E3905" s="107">
        <v>42563</v>
      </c>
      <c r="F3905" s="108">
        <v>42573</v>
      </c>
      <c r="G3905" s="109">
        <v>4500</v>
      </c>
      <c r="H3905" s="109">
        <v>5.18</v>
      </c>
      <c r="I3905" s="109">
        <v>0</v>
      </c>
      <c r="J3905" s="109">
        <f t="shared" si="60"/>
        <v>4505.18</v>
      </c>
    </row>
    <row r="3906" spans="1:10" s="102" customFormat="1" ht="18" customHeight="1" x14ac:dyDescent="0.2">
      <c r="A3906" s="106" t="s">
        <v>43</v>
      </c>
      <c r="B3906" s="106" t="s">
        <v>13</v>
      </c>
      <c r="C3906" s="107">
        <v>16667</v>
      </c>
      <c r="D3906" s="107">
        <v>43093</v>
      </c>
      <c r="E3906" s="107">
        <v>43103</v>
      </c>
      <c r="F3906" s="108">
        <v>43118</v>
      </c>
      <c r="G3906" s="109">
        <v>9500</v>
      </c>
      <c r="H3906" s="109">
        <v>6.51</v>
      </c>
      <c r="I3906" s="109">
        <v>0</v>
      </c>
      <c r="J3906" s="109">
        <f t="shared" si="60"/>
        <v>9506.51</v>
      </c>
    </row>
    <row r="3907" spans="1:10" s="102" customFormat="1" ht="18" customHeight="1" x14ac:dyDescent="0.2">
      <c r="A3907" s="106" t="s">
        <v>43</v>
      </c>
      <c r="B3907" s="106" t="s">
        <v>17</v>
      </c>
      <c r="C3907" s="107">
        <v>7842</v>
      </c>
      <c r="D3907" s="107">
        <v>42962</v>
      </c>
      <c r="E3907" s="107">
        <v>42984</v>
      </c>
      <c r="F3907" s="108">
        <v>43013</v>
      </c>
      <c r="G3907" s="109">
        <v>2500</v>
      </c>
      <c r="H3907" s="109">
        <v>3.19</v>
      </c>
      <c r="I3907" s="109">
        <v>0</v>
      </c>
      <c r="J3907" s="109">
        <f t="shared" si="60"/>
        <v>2503.19</v>
      </c>
    </row>
    <row r="3908" spans="1:10" s="102" customFormat="1" ht="18" customHeight="1" x14ac:dyDescent="0.2">
      <c r="A3908" s="106" t="s">
        <v>43</v>
      </c>
      <c r="B3908" s="106" t="s">
        <v>13</v>
      </c>
      <c r="C3908" s="107">
        <v>9412</v>
      </c>
      <c r="D3908" s="107">
        <v>42328</v>
      </c>
      <c r="E3908" s="107">
        <v>42342</v>
      </c>
      <c r="F3908" s="108">
        <v>42374</v>
      </c>
      <c r="G3908" s="109">
        <v>8250</v>
      </c>
      <c r="H3908" s="109">
        <v>10.54</v>
      </c>
      <c r="I3908" s="109">
        <v>0</v>
      </c>
      <c r="J3908" s="109">
        <f t="shared" si="60"/>
        <v>8260.5400000000009</v>
      </c>
    </row>
    <row r="3909" spans="1:10" s="102" customFormat="1" ht="18" customHeight="1" x14ac:dyDescent="0.2">
      <c r="A3909" s="106" t="s">
        <v>43</v>
      </c>
      <c r="B3909" s="106" t="s">
        <v>17</v>
      </c>
      <c r="C3909" s="107">
        <v>8391</v>
      </c>
      <c r="D3909" s="107">
        <v>42972</v>
      </c>
      <c r="E3909" s="107">
        <v>43019</v>
      </c>
      <c r="F3909" s="108">
        <v>43045</v>
      </c>
      <c r="G3909" s="109">
        <v>3000</v>
      </c>
      <c r="H3909" s="109">
        <v>6</v>
      </c>
      <c r="I3909" s="109">
        <v>0</v>
      </c>
      <c r="J3909" s="109">
        <f t="shared" si="60"/>
        <v>3006</v>
      </c>
    </row>
    <row r="3910" spans="1:10" s="102" customFormat="1" ht="18" customHeight="1" x14ac:dyDescent="0.2">
      <c r="A3910" s="106" t="s">
        <v>43</v>
      </c>
      <c r="B3910" s="106" t="s">
        <v>17</v>
      </c>
      <c r="C3910" s="107">
        <v>11784</v>
      </c>
      <c r="D3910" s="107">
        <v>43151</v>
      </c>
      <c r="E3910" s="107">
        <v>43154</v>
      </c>
      <c r="F3910" s="108">
        <v>43192</v>
      </c>
      <c r="G3910" s="109">
        <v>11000</v>
      </c>
      <c r="H3910" s="109">
        <v>9.7199999999999989</v>
      </c>
      <c r="I3910" s="109">
        <v>0</v>
      </c>
      <c r="J3910" s="109">
        <f t="shared" ref="J3910:J3973" si="61">+G3910+H3910+I3910</f>
        <v>11009.72</v>
      </c>
    </row>
    <row r="3911" spans="1:10" s="102" customFormat="1" ht="18" customHeight="1" x14ac:dyDescent="0.2">
      <c r="A3911" s="106" t="s">
        <v>43</v>
      </c>
      <c r="B3911" s="106" t="s">
        <v>13</v>
      </c>
      <c r="C3911" s="107">
        <v>12286</v>
      </c>
      <c r="D3911" s="107">
        <v>42793</v>
      </c>
      <c r="E3911" s="107">
        <v>42814</v>
      </c>
      <c r="F3911" s="108">
        <v>42831</v>
      </c>
      <c r="G3911" s="109">
        <v>6250</v>
      </c>
      <c r="H3911" s="109">
        <v>6.51</v>
      </c>
      <c r="I3911" s="109">
        <v>0</v>
      </c>
      <c r="J3911" s="109">
        <f t="shared" si="61"/>
        <v>6256.51</v>
      </c>
    </row>
    <row r="3912" spans="1:10" s="102" customFormat="1" ht="18" customHeight="1" x14ac:dyDescent="0.2">
      <c r="A3912" s="106" t="s">
        <v>43</v>
      </c>
      <c r="B3912" s="106" t="s">
        <v>17</v>
      </c>
      <c r="C3912" s="107">
        <v>13613</v>
      </c>
      <c r="D3912" s="107">
        <v>43406</v>
      </c>
      <c r="E3912" s="107">
        <v>43410</v>
      </c>
      <c r="F3912" s="108">
        <v>43432</v>
      </c>
      <c r="G3912" s="109">
        <v>13250</v>
      </c>
      <c r="H3912" s="109">
        <v>6.9</v>
      </c>
      <c r="I3912" s="109">
        <v>0</v>
      </c>
      <c r="J3912" s="109">
        <f t="shared" si="61"/>
        <v>13256.9</v>
      </c>
    </row>
    <row r="3913" spans="1:10" s="102" customFormat="1" ht="18" customHeight="1" x14ac:dyDescent="0.2">
      <c r="A3913" s="106" t="s">
        <v>43</v>
      </c>
      <c r="B3913" s="106" t="s">
        <v>13</v>
      </c>
      <c r="C3913" s="107">
        <v>11832</v>
      </c>
      <c r="D3913" s="107">
        <v>43002</v>
      </c>
      <c r="E3913" s="107">
        <v>43006</v>
      </c>
      <c r="F3913" s="108">
        <v>43033</v>
      </c>
      <c r="G3913" s="109">
        <v>7750</v>
      </c>
      <c r="H3913" s="109">
        <v>5.53</v>
      </c>
      <c r="I3913" s="109">
        <v>0</v>
      </c>
      <c r="J3913" s="109">
        <f t="shared" si="61"/>
        <v>7755.53</v>
      </c>
    </row>
    <row r="3914" spans="1:10" s="102" customFormat="1" ht="18" customHeight="1" x14ac:dyDescent="0.2">
      <c r="A3914" s="106" t="s">
        <v>43</v>
      </c>
      <c r="B3914" s="106" t="s">
        <v>13</v>
      </c>
      <c r="C3914" s="107">
        <v>11963</v>
      </c>
      <c r="D3914" s="107">
        <v>42069</v>
      </c>
      <c r="E3914" s="107">
        <v>42074</v>
      </c>
      <c r="F3914" s="108">
        <v>42104</v>
      </c>
      <c r="G3914" s="109">
        <v>11250</v>
      </c>
      <c r="H3914" s="109">
        <v>10.94</v>
      </c>
      <c r="I3914" s="109">
        <v>0</v>
      </c>
      <c r="J3914" s="109">
        <f t="shared" si="61"/>
        <v>11260.94</v>
      </c>
    </row>
    <row r="3915" spans="1:10" s="102" customFormat="1" ht="18" customHeight="1" x14ac:dyDescent="0.2">
      <c r="A3915" s="106" t="s">
        <v>43</v>
      </c>
      <c r="B3915" s="106" t="s">
        <v>13</v>
      </c>
      <c r="C3915" s="107">
        <v>11660</v>
      </c>
      <c r="D3915" s="107">
        <v>43158</v>
      </c>
      <c r="E3915" s="107">
        <v>43165</v>
      </c>
      <c r="F3915" s="108">
        <v>43181</v>
      </c>
      <c r="G3915" s="109">
        <v>11250</v>
      </c>
      <c r="H3915" s="109">
        <v>7.09</v>
      </c>
      <c r="I3915" s="109">
        <v>0</v>
      </c>
      <c r="J3915" s="109">
        <f t="shared" si="61"/>
        <v>11257.09</v>
      </c>
    </row>
    <row r="3916" spans="1:10" s="102" customFormat="1" ht="18" customHeight="1" x14ac:dyDescent="0.2">
      <c r="A3916" s="106" t="s">
        <v>43</v>
      </c>
      <c r="B3916" s="106" t="s">
        <v>13</v>
      </c>
      <c r="C3916" s="107">
        <v>12690</v>
      </c>
      <c r="D3916" s="107">
        <v>42243</v>
      </c>
      <c r="E3916" s="107">
        <v>42256</v>
      </c>
      <c r="F3916" s="108">
        <v>42268</v>
      </c>
      <c r="G3916" s="109">
        <v>14250</v>
      </c>
      <c r="H3916" s="109">
        <v>9.9</v>
      </c>
      <c r="I3916" s="109">
        <v>0</v>
      </c>
      <c r="J3916" s="109">
        <f t="shared" si="61"/>
        <v>14259.9</v>
      </c>
    </row>
    <row r="3917" spans="1:10" s="102" customFormat="1" ht="18" customHeight="1" x14ac:dyDescent="0.2">
      <c r="A3917" s="106" t="s">
        <v>43</v>
      </c>
      <c r="B3917" s="106" t="s">
        <v>17</v>
      </c>
      <c r="C3917" s="107">
        <v>11762</v>
      </c>
      <c r="D3917" s="107">
        <v>42036</v>
      </c>
      <c r="E3917" s="107">
        <v>42041</v>
      </c>
      <c r="F3917" s="108">
        <v>42062</v>
      </c>
      <c r="G3917" s="109">
        <v>2500</v>
      </c>
      <c r="H3917" s="109">
        <v>1.81</v>
      </c>
      <c r="I3917" s="109">
        <v>0</v>
      </c>
      <c r="J3917" s="109">
        <f t="shared" si="61"/>
        <v>2501.81</v>
      </c>
    </row>
    <row r="3918" spans="1:10" s="102" customFormat="1" ht="18" customHeight="1" x14ac:dyDescent="0.2">
      <c r="A3918" s="106" t="s">
        <v>43</v>
      </c>
      <c r="B3918" s="106" t="s">
        <v>17</v>
      </c>
      <c r="C3918" s="107">
        <v>16193</v>
      </c>
      <c r="D3918" s="107">
        <v>42403</v>
      </c>
      <c r="E3918" s="107">
        <v>42416</v>
      </c>
      <c r="F3918" s="108">
        <v>42436</v>
      </c>
      <c r="G3918" s="109">
        <v>6250</v>
      </c>
      <c r="H3918" s="109">
        <v>5.73</v>
      </c>
      <c r="I3918" s="109">
        <v>0</v>
      </c>
      <c r="J3918" s="109">
        <f t="shared" si="61"/>
        <v>6255.73</v>
      </c>
    </row>
    <row r="3919" spans="1:10" s="102" customFormat="1" ht="18" customHeight="1" x14ac:dyDescent="0.2">
      <c r="A3919" s="106" t="s">
        <v>43</v>
      </c>
      <c r="B3919" s="106" t="s">
        <v>17</v>
      </c>
      <c r="C3919" s="107">
        <v>11773</v>
      </c>
      <c r="D3919" s="107">
        <v>42733</v>
      </c>
      <c r="E3919" s="107">
        <v>42739</v>
      </c>
      <c r="F3919" s="108">
        <v>42761</v>
      </c>
      <c r="G3919" s="109">
        <v>3750</v>
      </c>
      <c r="H3919" s="109">
        <v>2.88</v>
      </c>
      <c r="I3919" s="109">
        <v>0</v>
      </c>
      <c r="J3919" s="109">
        <f t="shared" si="61"/>
        <v>3752.88</v>
      </c>
    </row>
    <row r="3920" spans="1:10" s="102" customFormat="1" ht="18" customHeight="1" x14ac:dyDescent="0.2">
      <c r="A3920" s="106" t="s">
        <v>43</v>
      </c>
      <c r="B3920" s="106" t="s">
        <v>17</v>
      </c>
      <c r="C3920" s="107">
        <v>13350</v>
      </c>
      <c r="D3920" s="107">
        <v>42954</v>
      </c>
      <c r="E3920" s="107">
        <v>42956</v>
      </c>
      <c r="F3920" s="108">
        <v>42975</v>
      </c>
      <c r="G3920" s="109">
        <v>10250</v>
      </c>
      <c r="H3920" s="109">
        <v>5.9</v>
      </c>
      <c r="I3920" s="109">
        <v>0</v>
      </c>
      <c r="J3920" s="109">
        <f t="shared" si="61"/>
        <v>10255.9</v>
      </c>
    </row>
    <row r="3921" spans="1:10" s="102" customFormat="1" ht="18" customHeight="1" x14ac:dyDescent="0.2">
      <c r="A3921" s="106" t="s">
        <v>43</v>
      </c>
      <c r="B3921" s="106" t="s">
        <v>13</v>
      </c>
      <c r="C3921" s="107">
        <v>9522</v>
      </c>
      <c r="D3921" s="107">
        <v>42731</v>
      </c>
      <c r="E3921" s="107">
        <v>42733</v>
      </c>
      <c r="F3921" s="108">
        <v>42774</v>
      </c>
      <c r="G3921" s="109">
        <v>6000</v>
      </c>
      <c r="H3921" s="109">
        <v>7.07</v>
      </c>
      <c r="I3921" s="109">
        <v>0</v>
      </c>
      <c r="J3921" s="109">
        <f t="shared" si="61"/>
        <v>6007.07</v>
      </c>
    </row>
    <row r="3922" spans="1:10" s="102" customFormat="1" ht="18" customHeight="1" x14ac:dyDescent="0.2">
      <c r="A3922" s="106" t="s">
        <v>43</v>
      </c>
      <c r="B3922" s="106" t="s">
        <v>17</v>
      </c>
      <c r="C3922" s="107">
        <v>13359</v>
      </c>
      <c r="D3922" s="107">
        <v>42073</v>
      </c>
      <c r="E3922" s="107">
        <v>42096</v>
      </c>
      <c r="F3922" s="108">
        <v>42107</v>
      </c>
      <c r="G3922" s="109">
        <v>6000</v>
      </c>
      <c r="H3922" s="109">
        <v>5.66</v>
      </c>
      <c r="I3922" s="109">
        <v>0</v>
      </c>
      <c r="J3922" s="109">
        <f t="shared" si="61"/>
        <v>6005.66</v>
      </c>
    </row>
    <row r="3923" spans="1:10" s="102" customFormat="1" ht="18" customHeight="1" x14ac:dyDescent="0.2">
      <c r="A3923" s="106" t="s">
        <v>43</v>
      </c>
      <c r="B3923" s="106" t="s">
        <v>17</v>
      </c>
      <c r="C3923" s="107">
        <v>9936</v>
      </c>
      <c r="D3923" s="107">
        <v>43358</v>
      </c>
      <c r="E3923" s="107">
        <v>43376</v>
      </c>
      <c r="F3923" s="108">
        <v>43390</v>
      </c>
      <c r="G3923" s="109">
        <v>6750</v>
      </c>
      <c r="H3923" s="109">
        <v>5.92</v>
      </c>
      <c r="I3923" s="109">
        <v>0</v>
      </c>
      <c r="J3923" s="109">
        <f t="shared" si="61"/>
        <v>6755.92</v>
      </c>
    </row>
    <row r="3924" spans="1:10" s="102" customFormat="1" ht="18" customHeight="1" x14ac:dyDescent="0.2">
      <c r="A3924" s="106" t="s">
        <v>43</v>
      </c>
      <c r="B3924" s="106" t="s">
        <v>13</v>
      </c>
      <c r="C3924" s="107">
        <v>8881</v>
      </c>
      <c r="D3924" s="107">
        <v>42387</v>
      </c>
      <c r="E3924" s="107">
        <v>42396</v>
      </c>
      <c r="F3924" s="108">
        <v>42447</v>
      </c>
      <c r="G3924" s="109">
        <v>7500</v>
      </c>
      <c r="H3924" s="109">
        <v>12.5</v>
      </c>
      <c r="I3924" s="109">
        <v>0</v>
      </c>
      <c r="J3924" s="109">
        <f t="shared" si="61"/>
        <v>7512.5</v>
      </c>
    </row>
    <row r="3925" spans="1:10" s="102" customFormat="1" ht="18" customHeight="1" x14ac:dyDescent="0.2">
      <c r="A3925" s="106" t="s">
        <v>43</v>
      </c>
      <c r="B3925" s="106" t="s">
        <v>17</v>
      </c>
      <c r="C3925" s="107">
        <v>9750</v>
      </c>
      <c r="D3925" s="107">
        <v>42062</v>
      </c>
      <c r="E3925" s="107">
        <v>42103</v>
      </c>
      <c r="F3925" s="108">
        <v>42116</v>
      </c>
      <c r="G3925" s="109">
        <v>4750</v>
      </c>
      <c r="H3925" s="109">
        <v>7.13</v>
      </c>
      <c r="I3925" s="109">
        <v>0</v>
      </c>
      <c r="J3925" s="109">
        <f t="shared" si="61"/>
        <v>4757.13</v>
      </c>
    </row>
    <row r="3926" spans="1:10" s="102" customFormat="1" ht="18" customHeight="1" x14ac:dyDescent="0.2">
      <c r="A3926" s="106" t="s">
        <v>43</v>
      </c>
      <c r="B3926" s="106" t="s">
        <v>17</v>
      </c>
      <c r="C3926" s="107">
        <v>10109</v>
      </c>
      <c r="D3926" s="107">
        <v>43248</v>
      </c>
      <c r="E3926" s="107">
        <v>43256</v>
      </c>
      <c r="F3926" s="108">
        <v>43279</v>
      </c>
      <c r="G3926" s="109">
        <v>2250</v>
      </c>
      <c r="H3926" s="109">
        <v>1.92</v>
      </c>
      <c r="I3926" s="109">
        <v>0</v>
      </c>
      <c r="J3926" s="109">
        <f t="shared" si="61"/>
        <v>2251.92</v>
      </c>
    </row>
    <row r="3927" spans="1:10" s="102" customFormat="1" ht="18" customHeight="1" x14ac:dyDescent="0.2">
      <c r="A3927" s="106" t="s">
        <v>43</v>
      </c>
      <c r="B3927" s="106" t="s">
        <v>17</v>
      </c>
      <c r="C3927" s="107">
        <v>18251</v>
      </c>
      <c r="D3927" s="107">
        <v>43079</v>
      </c>
      <c r="E3927" s="107">
        <v>43110</v>
      </c>
      <c r="F3927" s="108">
        <v>43117</v>
      </c>
      <c r="G3927" s="109">
        <v>14500</v>
      </c>
      <c r="H3927" s="109">
        <v>15.1</v>
      </c>
      <c r="I3927" s="109">
        <v>0</v>
      </c>
      <c r="J3927" s="109">
        <f t="shared" si="61"/>
        <v>14515.1</v>
      </c>
    </row>
    <row r="3928" spans="1:10" s="102" customFormat="1" ht="18" customHeight="1" x14ac:dyDescent="0.2">
      <c r="A3928" s="106" t="s">
        <v>43</v>
      </c>
      <c r="B3928" s="106" t="s">
        <v>17</v>
      </c>
      <c r="C3928" s="107">
        <v>11247</v>
      </c>
      <c r="D3928" s="107">
        <v>42731</v>
      </c>
      <c r="E3928" s="107">
        <v>42739</v>
      </c>
      <c r="F3928" s="108">
        <v>42754</v>
      </c>
      <c r="G3928" s="109">
        <v>1500</v>
      </c>
      <c r="H3928" s="109">
        <v>0.94</v>
      </c>
      <c r="I3928" s="109">
        <v>0</v>
      </c>
      <c r="J3928" s="109">
        <f t="shared" si="61"/>
        <v>1500.94</v>
      </c>
    </row>
    <row r="3929" spans="1:10" s="102" customFormat="1" ht="18" customHeight="1" x14ac:dyDescent="0.2">
      <c r="A3929" s="106" t="s">
        <v>43</v>
      </c>
      <c r="B3929" s="106" t="s">
        <v>17</v>
      </c>
      <c r="C3929" s="107">
        <v>15622</v>
      </c>
      <c r="D3929" s="107">
        <v>42823</v>
      </c>
      <c r="E3929" s="107">
        <v>42823</v>
      </c>
      <c r="F3929" s="108">
        <v>42831</v>
      </c>
      <c r="G3929" s="109">
        <v>10750</v>
      </c>
      <c r="H3929" s="109">
        <v>2.36</v>
      </c>
      <c r="I3929" s="109">
        <v>0</v>
      </c>
      <c r="J3929" s="109">
        <f t="shared" si="61"/>
        <v>10752.36</v>
      </c>
    </row>
    <row r="3930" spans="1:10" s="102" customFormat="1" ht="18" customHeight="1" x14ac:dyDescent="0.2">
      <c r="A3930" s="106" t="s">
        <v>43</v>
      </c>
      <c r="B3930" s="106" t="s">
        <v>13</v>
      </c>
      <c r="C3930" s="107">
        <v>10103</v>
      </c>
      <c r="D3930" s="107">
        <v>43223</v>
      </c>
      <c r="E3930" s="107">
        <v>43241</v>
      </c>
      <c r="F3930" s="108">
        <v>43255</v>
      </c>
      <c r="G3930" s="109">
        <v>6750</v>
      </c>
      <c r="H3930" s="109">
        <v>5.92</v>
      </c>
      <c r="I3930" s="109">
        <v>0</v>
      </c>
      <c r="J3930" s="109">
        <f t="shared" si="61"/>
        <v>6755.92</v>
      </c>
    </row>
    <row r="3931" spans="1:10" s="102" customFormat="1" ht="18" customHeight="1" x14ac:dyDescent="0.2">
      <c r="A3931" s="106" t="s">
        <v>43</v>
      </c>
      <c r="B3931" s="106" t="s">
        <v>17</v>
      </c>
      <c r="C3931" s="107">
        <v>10325</v>
      </c>
      <c r="D3931" s="107">
        <v>42072</v>
      </c>
      <c r="E3931" s="107">
        <v>42109</v>
      </c>
      <c r="F3931" s="108">
        <v>42247</v>
      </c>
      <c r="G3931" s="109">
        <v>2750</v>
      </c>
      <c r="H3931" s="109">
        <v>11.86</v>
      </c>
      <c r="I3931" s="109">
        <v>0</v>
      </c>
      <c r="J3931" s="109">
        <f t="shared" si="61"/>
        <v>2761.86</v>
      </c>
    </row>
    <row r="3932" spans="1:10" s="102" customFormat="1" ht="18" customHeight="1" x14ac:dyDescent="0.2">
      <c r="A3932" s="106" t="s">
        <v>43</v>
      </c>
      <c r="B3932" s="106" t="s">
        <v>17</v>
      </c>
      <c r="C3932" s="107">
        <v>9039</v>
      </c>
      <c r="D3932" s="107">
        <v>42114</v>
      </c>
      <c r="E3932" s="107">
        <v>42121</v>
      </c>
      <c r="F3932" s="108">
        <v>42219</v>
      </c>
      <c r="G3932" s="109">
        <v>4750</v>
      </c>
      <c r="H3932" s="109">
        <v>13.85</v>
      </c>
      <c r="I3932" s="109">
        <v>0</v>
      </c>
      <c r="J3932" s="109">
        <f t="shared" si="61"/>
        <v>4763.8500000000004</v>
      </c>
    </row>
    <row r="3933" spans="1:10" s="102" customFormat="1" ht="18" customHeight="1" x14ac:dyDescent="0.2">
      <c r="A3933" s="106" t="s">
        <v>43</v>
      </c>
      <c r="B3933" s="106" t="s">
        <v>17</v>
      </c>
      <c r="C3933" s="107">
        <v>18871</v>
      </c>
      <c r="D3933" s="107">
        <v>42435</v>
      </c>
      <c r="E3933" s="107">
        <v>42437</v>
      </c>
      <c r="F3933" s="108">
        <v>42457</v>
      </c>
      <c r="G3933" s="109">
        <v>57000</v>
      </c>
      <c r="H3933" s="109">
        <v>34.83</v>
      </c>
      <c r="I3933" s="109">
        <v>0</v>
      </c>
      <c r="J3933" s="109">
        <f t="shared" si="61"/>
        <v>57034.83</v>
      </c>
    </row>
    <row r="3934" spans="1:10" s="102" customFormat="1" ht="18" customHeight="1" x14ac:dyDescent="0.2">
      <c r="A3934" s="106" t="s">
        <v>43</v>
      </c>
      <c r="B3934" s="106" t="s">
        <v>13</v>
      </c>
      <c r="C3934" s="107">
        <v>8048</v>
      </c>
      <c r="D3934" s="107">
        <v>42653</v>
      </c>
      <c r="E3934" s="107">
        <v>42657</v>
      </c>
      <c r="F3934" s="108">
        <v>42712</v>
      </c>
      <c r="G3934" s="109">
        <v>5250</v>
      </c>
      <c r="H3934" s="109">
        <v>8.48</v>
      </c>
      <c r="I3934" s="109">
        <v>0</v>
      </c>
      <c r="J3934" s="109">
        <f t="shared" si="61"/>
        <v>5258.48</v>
      </c>
    </row>
    <row r="3935" spans="1:10" s="102" customFormat="1" ht="18" customHeight="1" x14ac:dyDescent="0.2">
      <c r="A3935" s="106" t="s">
        <v>31</v>
      </c>
      <c r="B3935" s="106" t="s">
        <v>17</v>
      </c>
      <c r="C3935" s="107">
        <v>22417</v>
      </c>
      <c r="D3935" s="107">
        <v>42694</v>
      </c>
      <c r="E3935" s="107">
        <v>42712</v>
      </c>
      <c r="F3935" s="108">
        <v>42733</v>
      </c>
      <c r="G3935" s="109">
        <v>54000</v>
      </c>
      <c r="H3935" s="109">
        <v>57.7</v>
      </c>
      <c r="I3935" s="109">
        <v>0</v>
      </c>
      <c r="J3935" s="109">
        <f t="shared" si="61"/>
        <v>54057.7</v>
      </c>
    </row>
    <row r="3936" spans="1:10" s="102" customFormat="1" ht="18" customHeight="1" x14ac:dyDescent="0.2">
      <c r="A3936" s="106" t="s">
        <v>43</v>
      </c>
      <c r="B3936" s="106" t="s">
        <v>13</v>
      </c>
      <c r="C3936" s="107">
        <v>15494</v>
      </c>
      <c r="D3936" s="107">
        <v>43206</v>
      </c>
      <c r="E3936" s="107">
        <v>43208</v>
      </c>
      <c r="F3936" s="108">
        <v>43258</v>
      </c>
      <c r="G3936" s="109">
        <v>11250</v>
      </c>
      <c r="H3936" s="109">
        <v>16.03</v>
      </c>
      <c r="I3936" s="109">
        <v>0</v>
      </c>
      <c r="J3936" s="109">
        <f t="shared" si="61"/>
        <v>11266.03</v>
      </c>
    </row>
    <row r="3937" spans="1:10" s="102" customFormat="1" ht="18" customHeight="1" x14ac:dyDescent="0.2">
      <c r="A3937" s="106" t="s">
        <v>43</v>
      </c>
      <c r="B3937" s="106" t="s">
        <v>13</v>
      </c>
      <c r="C3937" s="107">
        <v>17324</v>
      </c>
      <c r="D3937" s="107">
        <v>41855</v>
      </c>
      <c r="E3937" s="107">
        <v>41865</v>
      </c>
      <c r="F3937" s="108">
        <v>41878</v>
      </c>
      <c r="G3937" s="109">
        <v>11250</v>
      </c>
      <c r="H3937" s="109">
        <v>7.19</v>
      </c>
      <c r="I3937" s="109">
        <v>0</v>
      </c>
      <c r="J3937" s="109">
        <f t="shared" si="61"/>
        <v>11257.19</v>
      </c>
    </row>
    <row r="3938" spans="1:10" s="102" customFormat="1" ht="18" customHeight="1" x14ac:dyDescent="0.2">
      <c r="A3938" s="106" t="s">
        <v>43</v>
      </c>
      <c r="B3938" s="106" t="s">
        <v>13</v>
      </c>
      <c r="C3938" s="107">
        <v>10697</v>
      </c>
      <c r="D3938" s="107">
        <v>42246</v>
      </c>
      <c r="E3938" s="107">
        <v>42250</v>
      </c>
      <c r="F3938" s="108">
        <v>42261</v>
      </c>
      <c r="G3938" s="109">
        <v>8000</v>
      </c>
      <c r="H3938" s="109">
        <v>3.33</v>
      </c>
      <c r="I3938" s="109">
        <v>0</v>
      </c>
      <c r="J3938" s="109">
        <f t="shared" si="61"/>
        <v>8003.33</v>
      </c>
    </row>
    <row r="3939" spans="1:10" s="102" customFormat="1" ht="18" customHeight="1" x14ac:dyDescent="0.2">
      <c r="A3939" s="106" t="s">
        <v>43</v>
      </c>
      <c r="B3939" s="106" t="s">
        <v>17</v>
      </c>
      <c r="C3939" s="107">
        <v>5991</v>
      </c>
      <c r="D3939" s="107">
        <v>42151</v>
      </c>
      <c r="E3939" s="107">
        <v>42173</v>
      </c>
      <c r="F3939" s="108">
        <v>42198</v>
      </c>
      <c r="G3939" s="109">
        <v>3750</v>
      </c>
      <c r="H3939" s="109">
        <v>4.9000000000000004</v>
      </c>
      <c r="I3939" s="109">
        <v>0</v>
      </c>
      <c r="J3939" s="109">
        <f t="shared" si="61"/>
        <v>3754.9</v>
      </c>
    </row>
    <row r="3940" spans="1:10" s="102" customFormat="1" ht="18" customHeight="1" x14ac:dyDescent="0.2">
      <c r="A3940" s="106" t="s">
        <v>43</v>
      </c>
      <c r="B3940" s="106" t="s">
        <v>13</v>
      </c>
      <c r="C3940" s="107">
        <v>15682</v>
      </c>
      <c r="D3940" s="107">
        <v>42817</v>
      </c>
      <c r="E3940" s="107">
        <v>42822</v>
      </c>
      <c r="F3940" s="108">
        <v>42829</v>
      </c>
      <c r="G3940" s="109">
        <v>14000</v>
      </c>
      <c r="H3940" s="109">
        <v>4.5999999999999996</v>
      </c>
      <c r="I3940" s="109">
        <v>0</v>
      </c>
      <c r="J3940" s="109">
        <f t="shared" si="61"/>
        <v>14004.6</v>
      </c>
    </row>
    <row r="3941" spans="1:10" s="102" customFormat="1" ht="18" customHeight="1" x14ac:dyDescent="0.2">
      <c r="A3941" s="106" t="s">
        <v>43</v>
      </c>
      <c r="B3941" s="106" t="s">
        <v>13</v>
      </c>
      <c r="C3941" s="107">
        <v>16397</v>
      </c>
      <c r="D3941" s="107">
        <v>41896</v>
      </c>
      <c r="E3941" s="107">
        <v>41898</v>
      </c>
      <c r="F3941" s="108">
        <v>41918</v>
      </c>
      <c r="G3941" s="109">
        <v>12000</v>
      </c>
      <c r="H3941" s="109">
        <v>7.33</v>
      </c>
      <c r="I3941" s="109">
        <v>0</v>
      </c>
      <c r="J3941" s="109">
        <f t="shared" si="61"/>
        <v>12007.33</v>
      </c>
    </row>
    <row r="3942" spans="1:10" s="102" customFormat="1" ht="18" customHeight="1" x14ac:dyDescent="0.2">
      <c r="A3942" s="106" t="s">
        <v>43</v>
      </c>
      <c r="B3942" s="106" t="s">
        <v>17</v>
      </c>
      <c r="C3942" s="107">
        <v>10289</v>
      </c>
      <c r="D3942" s="107">
        <v>41782</v>
      </c>
      <c r="E3942" s="107">
        <v>41788</v>
      </c>
      <c r="F3942" s="108">
        <v>41823</v>
      </c>
      <c r="G3942" s="109">
        <v>8250</v>
      </c>
      <c r="H3942" s="109">
        <v>9.4</v>
      </c>
      <c r="I3942" s="109">
        <v>0</v>
      </c>
      <c r="J3942" s="109">
        <f t="shared" si="61"/>
        <v>8259.4</v>
      </c>
    </row>
    <row r="3943" spans="1:10" s="102" customFormat="1" ht="18" customHeight="1" x14ac:dyDescent="0.2">
      <c r="A3943" s="106" t="s">
        <v>43</v>
      </c>
      <c r="B3943" s="106" t="s">
        <v>13</v>
      </c>
      <c r="C3943" s="107">
        <v>8171</v>
      </c>
      <c r="D3943" s="107">
        <v>43286</v>
      </c>
      <c r="E3943" s="107">
        <v>43301</v>
      </c>
      <c r="F3943" s="108">
        <v>43423</v>
      </c>
      <c r="G3943" s="109">
        <v>4750</v>
      </c>
      <c r="H3943" s="109">
        <v>12.360000000000001</v>
      </c>
      <c r="I3943" s="109">
        <v>0</v>
      </c>
      <c r="J3943" s="109">
        <f t="shared" si="61"/>
        <v>4762.3599999999997</v>
      </c>
    </row>
    <row r="3944" spans="1:10" s="102" customFormat="1" ht="18" customHeight="1" x14ac:dyDescent="0.2">
      <c r="A3944" s="106" t="s">
        <v>43</v>
      </c>
      <c r="B3944" s="106" t="s">
        <v>17</v>
      </c>
      <c r="C3944" s="107">
        <v>10109</v>
      </c>
      <c r="D3944" s="107">
        <v>42471</v>
      </c>
      <c r="E3944" s="107">
        <v>42473</v>
      </c>
      <c r="F3944" s="108">
        <v>42534</v>
      </c>
      <c r="G3944" s="109">
        <v>4750</v>
      </c>
      <c r="H3944" s="109">
        <v>8.1999999999999993</v>
      </c>
      <c r="I3944" s="109">
        <v>0</v>
      </c>
      <c r="J3944" s="109">
        <f t="shared" si="61"/>
        <v>4758.2</v>
      </c>
    </row>
    <row r="3945" spans="1:10" s="102" customFormat="1" ht="18" customHeight="1" x14ac:dyDescent="0.2">
      <c r="A3945" s="106" t="s">
        <v>43</v>
      </c>
      <c r="B3945" s="106" t="s">
        <v>17</v>
      </c>
      <c r="C3945" s="107">
        <v>16900</v>
      </c>
      <c r="D3945" s="107">
        <v>42281</v>
      </c>
      <c r="E3945" s="107">
        <v>42321</v>
      </c>
      <c r="F3945" s="108">
        <v>42352</v>
      </c>
      <c r="G3945" s="109">
        <v>14000</v>
      </c>
      <c r="H3945" s="109">
        <v>27.6</v>
      </c>
      <c r="I3945" s="109">
        <v>0</v>
      </c>
      <c r="J3945" s="109">
        <f t="shared" si="61"/>
        <v>14027.6</v>
      </c>
    </row>
    <row r="3946" spans="1:10" s="102" customFormat="1" ht="18" customHeight="1" x14ac:dyDescent="0.2">
      <c r="A3946" s="106" t="s">
        <v>43</v>
      </c>
      <c r="B3946" s="106" t="s">
        <v>17</v>
      </c>
      <c r="C3946" s="107">
        <v>9448</v>
      </c>
      <c r="D3946" s="107">
        <v>42950</v>
      </c>
      <c r="E3946" s="107">
        <v>42957</v>
      </c>
      <c r="F3946" s="108">
        <v>42985</v>
      </c>
      <c r="G3946" s="109">
        <v>5500</v>
      </c>
      <c r="H3946" s="109">
        <v>5.28</v>
      </c>
      <c r="I3946" s="109">
        <v>0</v>
      </c>
      <c r="J3946" s="109">
        <f t="shared" si="61"/>
        <v>5505.28</v>
      </c>
    </row>
    <row r="3947" spans="1:10" s="102" customFormat="1" ht="18" customHeight="1" x14ac:dyDescent="0.2">
      <c r="A3947" s="106" t="s">
        <v>43</v>
      </c>
      <c r="B3947" s="106" t="s">
        <v>13</v>
      </c>
      <c r="C3947" s="107">
        <v>12249</v>
      </c>
      <c r="D3947" s="107">
        <v>42010</v>
      </c>
      <c r="E3947" s="107">
        <v>42032</v>
      </c>
      <c r="F3947" s="108">
        <v>42121</v>
      </c>
      <c r="G3947" s="109">
        <v>6250</v>
      </c>
      <c r="H3947" s="109">
        <v>19.27</v>
      </c>
      <c r="I3947" s="109">
        <v>0</v>
      </c>
      <c r="J3947" s="109">
        <f t="shared" si="61"/>
        <v>6269.27</v>
      </c>
    </row>
    <row r="3948" spans="1:10" s="102" customFormat="1" ht="18" customHeight="1" x14ac:dyDescent="0.2">
      <c r="A3948" s="106" t="s">
        <v>43</v>
      </c>
      <c r="B3948" s="106" t="s">
        <v>17</v>
      </c>
      <c r="C3948" s="107">
        <v>8023</v>
      </c>
      <c r="D3948" s="107">
        <v>43058</v>
      </c>
      <c r="E3948" s="107">
        <v>43108</v>
      </c>
      <c r="F3948" s="108">
        <v>43150</v>
      </c>
      <c r="G3948" s="109">
        <v>8750</v>
      </c>
      <c r="H3948" s="109">
        <v>20.87</v>
      </c>
      <c r="I3948" s="109">
        <v>0</v>
      </c>
      <c r="J3948" s="109">
        <f t="shared" si="61"/>
        <v>8770.8700000000008</v>
      </c>
    </row>
    <row r="3949" spans="1:10" s="102" customFormat="1" ht="18" customHeight="1" x14ac:dyDescent="0.2">
      <c r="A3949" s="106" t="s">
        <v>43</v>
      </c>
      <c r="B3949" s="106" t="s">
        <v>13</v>
      </c>
      <c r="C3949" s="107">
        <v>10857</v>
      </c>
      <c r="D3949" s="107">
        <v>42269</v>
      </c>
      <c r="E3949" s="107">
        <v>42276</v>
      </c>
      <c r="F3949" s="108">
        <v>42311</v>
      </c>
      <c r="G3949" s="109">
        <v>8500</v>
      </c>
      <c r="H3949" s="109">
        <v>9.9</v>
      </c>
      <c r="I3949" s="109">
        <v>0</v>
      </c>
      <c r="J3949" s="109">
        <f t="shared" si="61"/>
        <v>8509.9</v>
      </c>
    </row>
    <row r="3950" spans="1:10" s="102" customFormat="1" ht="18" customHeight="1" x14ac:dyDescent="0.2">
      <c r="A3950" s="106" t="s">
        <v>43</v>
      </c>
      <c r="B3950" s="106" t="s">
        <v>17</v>
      </c>
      <c r="C3950" s="107">
        <v>8052</v>
      </c>
      <c r="D3950" s="107">
        <v>41866</v>
      </c>
      <c r="E3950" s="107">
        <v>41884</v>
      </c>
      <c r="F3950" s="108">
        <v>41960</v>
      </c>
      <c r="G3950" s="109">
        <v>9000</v>
      </c>
      <c r="H3950" s="109">
        <v>23.5</v>
      </c>
      <c r="I3950" s="109">
        <v>0</v>
      </c>
      <c r="J3950" s="109">
        <f t="shared" si="61"/>
        <v>9023.5</v>
      </c>
    </row>
    <row r="3951" spans="1:10" s="102" customFormat="1" ht="18" customHeight="1" x14ac:dyDescent="0.2">
      <c r="A3951" s="106" t="s">
        <v>31</v>
      </c>
      <c r="B3951" s="106" t="s">
        <v>13</v>
      </c>
      <c r="C3951" s="107">
        <v>18590</v>
      </c>
      <c r="D3951" s="107">
        <v>42058</v>
      </c>
      <c r="E3951" s="107">
        <v>42068</v>
      </c>
      <c r="F3951" s="108">
        <v>42088</v>
      </c>
      <c r="G3951" s="109">
        <v>107000</v>
      </c>
      <c r="H3951" s="109">
        <v>89.17</v>
      </c>
      <c r="I3951" s="109">
        <v>0</v>
      </c>
      <c r="J3951" s="109">
        <f t="shared" si="61"/>
        <v>107089.17</v>
      </c>
    </row>
    <row r="3952" spans="1:10" s="102" customFormat="1" ht="18" customHeight="1" x14ac:dyDescent="0.2">
      <c r="A3952" s="106" t="s">
        <v>34</v>
      </c>
      <c r="B3952" s="106" t="s">
        <v>13</v>
      </c>
      <c r="C3952" s="107">
        <v>18590</v>
      </c>
      <c r="D3952" s="107">
        <v>42058</v>
      </c>
      <c r="E3952" s="107">
        <v>42068</v>
      </c>
      <c r="F3952" s="108">
        <v>42088</v>
      </c>
      <c r="G3952" s="109">
        <v>107000</v>
      </c>
      <c r="H3952" s="109">
        <v>89.17</v>
      </c>
      <c r="I3952" s="109">
        <v>0</v>
      </c>
      <c r="J3952" s="109">
        <f t="shared" si="61"/>
        <v>107089.17</v>
      </c>
    </row>
    <row r="3953" spans="1:10" s="102" customFormat="1" ht="18" customHeight="1" x14ac:dyDescent="0.2">
      <c r="A3953" s="106" t="s">
        <v>43</v>
      </c>
      <c r="B3953" s="106" t="s">
        <v>13</v>
      </c>
      <c r="C3953" s="107">
        <v>16317</v>
      </c>
      <c r="D3953" s="107">
        <v>42196</v>
      </c>
      <c r="E3953" s="107">
        <v>42202</v>
      </c>
      <c r="F3953" s="108">
        <v>42220</v>
      </c>
      <c r="G3953" s="109">
        <v>36500</v>
      </c>
      <c r="H3953" s="109">
        <v>24.33</v>
      </c>
      <c r="I3953" s="109">
        <v>0</v>
      </c>
      <c r="J3953" s="109">
        <f t="shared" si="61"/>
        <v>36524.33</v>
      </c>
    </row>
    <row r="3954" spans="1:10" s="102" customFormat="1" ht="18" customHeight="1" x14ac:dyDescent="0.2">
      <c r="A3954" s="106" t="s">
        <v>43</v>
      </c>
      <c r="B3954" s="106" t="s">
        <v>13</v>
      </c>
      <c r="C3954" s="107">
        <v>16455</v>
      </c>
      <c r="D3954" s="107">
        <v>42709</v>
      </c>
      <c r="E3954" s="107">
        <v>42723</v>
      </c>
      <c r="F3954" s="108">
        <v>42731</v>
      </c>
      <c r="G3954" s="109">
        <v>10750</v>
      </c>
      <c r="H3954" s="109">
        <v>6.48</v>
      </c>
      <c r="I3954" s="109">
        <v>0</v>
      </c>
      <c r="J3954" s="109">
        <f t="shared" si="61"/>
        <v>10756.48</v>
      </c>
    </row>
    <row r="3955" spans="1:10" s="102" customFormat="1" ht="18" customHeight="1" x14ac:dyDescent="0.2">
      <c r="A3955" s="106" t="s">
        <v>37</v>
      </c>
      <c r="B3955" s="106" t="s">
        <v>13</v>
      </c>
      <c r="C3955" s="107">
        <v>18109</v>
      </c>
      <c r="D3955" s="107">
        <v>41982</v>
      </c>
      <c r="E3955" s="107">
        <v>42059</v>
      </c>
      <c r="F3955" s="108">
        <v>42059</v>
      </c>
      <c r="G3955" s="109">
        <v>10000</v>
      </c>
      <c r="H3955" s="109">
        <v>21.39</v>
      </c>
      <c r="I3955" s="109">
        <v>0</v>
      </c>
      <c r="J3955" s="109">
        <f t="shared" si="61"/>
        <v>10021.39</v>
      </c>
    </row>
    <row r="3956" spans="1:10" s="102" customFormat="1" ht="18" customHeight="1" x14ac:dyDescent="0.2">
      <c r="A3956" s="106" t="s">
        <v>43</v>
      </c>
      <c r="B3956" s="106" t="s">
        <v>13</v>
      </c>
      <c r="C3956" s="107">
        <v>11665</v>
      </c>
      <c r="D3956" s="107">
        <v>42094</v>
      </c>
      <c r="E3956" s="107">
        <v>42114</v>
      </c>
      <c r="F3956" s="108">
        <v>42121</v>
      </c>
      <c r="G3956" s="109">
        <v>10000</v>
      </c>
      <c r="H3956" s="109">
        <v>7.5</v>
      </c>
      <c r="I3956" s="109">
        <v>0</v>
      </c>
      <c r="J3956" s="109">
        <f t="shared" si="61"/>
        <v>10007.5</v>
      </c>
    </row>
    <row r="3957" spans="1:10" s="102" customFormat="1" ht="18" customHeight="1" x14ac:dyDescent="0.2">
      <c r="A3957" s="106" t="s">
        <v>43</v>
      </c>
      <c r="B3957" s="106" t="s">
        <v>17</v>
      </c>
      <c r="C3957" s="107">
        <v>16445</v>
      </c>
      <c r="D3957" s="107">
        <v>43024</v>
      </c>
      <c r="E3957" s="107">
        <v>43033</v>
      </c>
      <c r="F3957" s="108">
        <v>43045</v>
      </c>
      <c r="G3957" s="109">
        <v>12750</v>
      </c>
      <c r="H3957" s="109">
        <v>7.34</v>
      </c>
      <c r="I3957" s="109">
        <v>0</v>
      </c>
      <c r="J3957" s="109">
        <f t="shared" si="61"/>
        <v>12757.34</v>
      </c>
    </row>
    <row r="3958" spans="1:10" s="102" customFormat="1" ht="18" customHeight="1" x14ac:dyDescent="0.2">
      <c r="A3958" s="106" t="s">
        <v>43</v>
      </c>
      <c r="B3958" s="106" t="s">
        <v>17</v>
      </c>
      <c r="C3958" s="107">
        <v>9555</v>
      </c>
      <c r="D3958" s="107">
        <v>43327</v>
      </c>
      <c r="E3958" s="107">
        <v>43343</v>
      </c>
      <c r="F3958" s="108">
        <v>43355</v>
      </c>
      <c r="G3958" s="109">
        <v>2250</v>
      </c>
      <c r="H3958" s="109">
        <v>1.73</v>
      </c>
      <c r="I3958" s="109">
        <v>0</v>
      </c>
      <c r="J3958" s="109">
        <f t="shared" si="61"/>
        <v>2251.73</v>
      </c>
    </row>
    <row r="3959" spans="1:10" s="102" customFormat="1" ht="18" customHeight="1" x14ac:dyDescent="0.2">
      <c r="A3959" s="106" t="s">
        <v>43</v>
      </c>
      <c r="B3959" s="106" t="s">
        <v>13</v>
      </c>
      <c r="C3959" s="107">
        <v>12154</v>
      </c>
      <c r="D3959" s="107">
        <v>42431</v>
      </c>
      <c r="E3959" s="107">
        <v>42436</v>
      </c>
      <c r="F3959" s="108">
        <v>42450</v>
      </c>
      <c r="G3959" s="109">
        <v>11250</v>
      </c>
      <c r="H3959" s="109">
        <v>5.94</v>
      </c>
      <c r="I3959" s="109">
        <v>0</v>
      </c>
      <c r="J3959" s="109">
        <f t="shared" si="61"/>
        <v>11255.94</v>
      </c>
    </row>
    <row r="3960" spans="1:10" s="102" customFormat="1" ht="18" customHeight="1" x14ac:dyDescent="0.2">
      <c r="A3960" s="106" t="s">
        <v>43</v>
      </c>
      <c r="B3960" s="106" t="s">
        <v>13</v>
      </c>
      <c r="C3960" s="107">
        <v>14103</v>
      </c>
      <c r="D3960" s="107">
        <v>42261</v>
      </c>
      <c r="E3960" s="107">
        <v>42286</v>
      </c>
      <c r="F3960" s="108">
        <v>42297</v>
      </c>
      <c r="G3960" s="109">
        <v>9750</v>
      </c>
      <c r="H3960" s="109">
        <v>9.76</v>
      </c>
      <c r="I3960" s="109">
        <v>0</v>
      </c>
      <c r="J3960" s="109">
        <f t="shared" si="61"/>
        <v>9759.76</v>
      </c>
    </row>
    <row r="3961" spans="1:10" s="102" customFormat="1" ht="18" customHeight="1" x14ac:dyDescent="0.2">
      <c r="A3961" s="106" t="s">
        <v>31</v>
      </c>
      <c r="B3961" s="106" t="s">
        <v>13</v>
      </c>
      <c r="C3961" s="107">
        <v>21037</v>
      </c>
      <c r="D3961" s="107">
        <v>42095</v>
      </c>
      <c r="E3961" s="107">
        <v>42095</v>
      </c>
      <c r="F3961" s="108">
        <v>42096</v>
      </c>
      <c r="G3961" s="109">
        <v>50000</v>
      </c>
      <c r="H3961" s="109">
        <v>0</v>
      </c>
      <c r="I3961" s="109">
        <v>0</v>
      </c>
      <c r="J3961" s="109">
        <f t="shared" si="61"/>
        <v>50000</v>
      </c>
    </row>
    <row r="3962" spans="1:10" s="102" customFormat="1" ht="18" customHeight="1" x14ac:dyDescent="0.2">
      <c r="A3962" s="106" t="s">
        <v>43</v>
      </c>
      <c r="B3962" s="106" t="s">
        <v>17</v>
      </c>
      <c r="C3962" s="107">
        <v>10154</v>
      </c>
      <c r="D3962" s="107">
        <v>42885</v>
      </c>
      <c r="E3962" s="107">
        <v>43048</v>
      </c>
      <c r="F3962" s="108">
        <v>43096</v>
      </c>
      <c r="G3962" s="109">
        <v>3500</v>
      </c>
      <c r="H3962" s="109">
        <v>19.95</v>
      </c>
      <c r="I3962" s="109">
        <v>0</v>
      </c>
      <c r="J3962" s="109">
        <f t="shared" si="61"/>
        <v>3519.95</v>
      </c>
    </row>
    <row r="3963" spans="1:10" s="102" customFormat="1" ht="18" customHeight="1" x14ac:dyDescent="0.2">
      <c r="A3963" s="106" t="s">
        <v>43</v>
      </c>
      <c r="B3963" s="106" t="s">
        <v>17</v>
      </c>
      <c r="C3963" s="107">
        <v>12783</v>
      </c>
      <c r="D3963" s="107">
        <v>43127</v>
      </c>
      <c r="E3963" s="107">
        <v>43131</v>
      </c>
      <c r="F3963" s="108">
        <v>43165</v>
      </c>
      <c r="G3963" s="109">
        <v>6000</v>
      </c>
      <c r="H3963" s="109">
        <v>4.57</v>
      </c>
      <c r="I3963" s="109">
        <v>0</v>
      </c>
      <c r="J3963" s="109">
        <f t="shared" si="61"/>
        <v>6004.57</v>
      </c>
    </row>
    <row r="3964" spans="1:10" s="102" customFormat="1" ht="18" customHeight="1" x14ac:dyDescent="0.2">
      <c r="A3964" s="106" t="s">
        <v>43</v>
      </c>
      <c r="B3964" s="106" t="s">
        <v>13</v>
      </c>
      <c r="C3964" s="107">
        <v>11610</v>
      </c>
      <c r="D3964" s="107">
        <v>43014</v>
      </c>
      <c r="E3964" s="107">
        <v>43025</v>
      </c>
      <c r="F3964" s="108">
        <v>43046</v>
      </c>
      <c r="G3964" s="109">
        <v>6500</v>
      </c>
      <c r="H3964" s="109">
        <v>4.7200000000000006</v>
      </c>
      <c r="I3964" s="109">
        <v>0</v>
      </c>
      <c r="J3964" s="109">
        <f t="shared" si="61"/>
        <v>6504.72</v>
      </c>
    </row>
    <row r="3965" spans="1:10" s="102" customFormat="1" ht="18" customHeight="1" x14ac:dyDescent="0.2">
      <c r="A3965" s="106" t="s">
        <v>43</v>
      </c>
      <c r="B3965" s="106" t="s">
        <v>17</v>
      </c>
      <c r="C3965" s="107">
        <v>8946</v>
      </c>
      <c r="D3965" s="107">
        <v>43049</v>
      </c>
      <c r="E3965" s="107">
        <v>43067</v>
      </c>
      <c r="F3965" s="108">
        <v>43103</v>
      </c>
      <c r="G3965" s="109">
        <v>2250</v>
      </c>
      <c r="H3965" s="109">
        <v>2.81</v>
      </c>
      <c r="I3965" s="109">
        <v>0</v>
      </c>
      <c r="J3965" s="109">
        <f t="shared" si="61"/>
        <v>2252.81</v>
      </c>
    </row>
    <row r="3966" spans="1:10" s="102" customFormat="1" ht="18" customHeight="1" x14ac:dyDescent="0.2">
      <c r="A3966" s="106" t="s">
        <v>43</v>
      </c>
      <c r="B3966" s="106" t="s">
        <v>17</v>
      </c>
      <c r="C3966" s="107">
        <v>9885</v>
      </c>
      <c r="D3966" s="107">
        <v>43030</v>
      </c>
      <c r="E3966" s="107">
        <v>43082</v>
      </c>
      <c r="F3966" s="108">
        <v>43290</v>
      </c>
      <c r="G3966" s="109">
        <v>8750</v>
      </c>
      <c r="H3966" s="109">
        <v>29.869999999999997</v>
      </c>
      <c r="I3966" s="109">
        <v>0</v>
      </c>
      <c r="J3966" s="109">
        <f t="shared" si="61"/>
        <v>8779.8700000000008</v>
      </c>
    </row>
    <row r="3967" spans="1:10" s="102" customFormat="1" ht="18" customHeight="1" x14ac:dyDescent="0.2">
      <c r="A3967" s="106" t="s">
        <v>43</v>
      </c>
      <c r="B3967" s="106" t="s">
        <v>17</v>
      </c>
      <c r="C3967" s="107">
        <v>13595</v>
      </c>
      <c r="D3967" s="107">
        <v>43103</v>
      </c>
      <c r="E3967" s="107">
        <v>43137</v>
      </c>
      <c r="F3967" s="108">
        <v>43179</v>
      </c>
      <c r="G3967" s="109">
        <v>11750</v>
      </c>
      <c r="H3967" s="109">
        <v>24.3</v>
      </c>
      <c r="I3967" s="109">
        <v>0</v>
      </c>
      <c r="J3967" s="109">
        <f t="shared" si="61"/>
        <v>11774.3</v>
      </c>
    </row>
    <row r="3968" spans="1:10" s="102" customFormat="1" ht="18" customHeight="1" x14ac:dyDescent="0.2">
      <c r="A3968" s="106" t="s">
        <v>43</v>
      </c>
      <c r="B3968" s="106" t="s">
        <v>13</v>
      </c>
      <c r="C3968" s="107">
        <v>17802</v>
      </c>
      <c r="D3968" s="107">
        <v>42501</v>
      </c>
      <c r="E3968" s="107">
        <v>42523</v>
      </c>
      <c r="F3968" s="108">
        <v>42543</v>
      </c>
      <c r="G3968" s="109">
        <v>20500</v>
      </c>
      <c r="H3968" s="109">
        <v>23.59</v>
      </c>
      <c r="I3968" s="109">
        <v>0</v>
      </c>
      <c r="J3968" s="109">
        <f t="shared" si="61"/>
        <v>20523.59</v>
      </c>
    </row>
    <row r="3969" spans="1:10" s="102" customFormat="1" ht="18" customHeight="1" x14ac:dyDescent="0.2">
      <c r="A3969" s="106" t="s">
        <v>43</v>
      </c>
      <c r="B3969" s="106" t="s">
        <v>13</v>
      </c>
      <c r="C3969" s="107">
        <v>10397</v>
      </c>
      <c r="D3969" s="107">
        <v>42431</v>
      </c>
      <c r="E3969" s="107">
        <v>42466</v>
      </c>
      <c r="F3969" s="108">
        <v>42487</v>
      </c>
      <c r="G3969" s="109">
        <v>9750</v>
      </c>
      <c r="H3969" s="109">
        <v>14.95</v>
      </c>
      <c r="I3969" s="109">
        <v>0</v>
      </c>
      <c r="J3969" s="109">
        <f t="shared" si="61"/>
        <v>9764.9500000000007</v>
      </c>
    </row>
    <row r="3970" spans="1:10" s="102" customFormat="1" ht="18" customHeight="1" x14ac:dyDescent="0.2">
      <c r="A3970" s="106" t="s">
        <v>43</v>
      </c>
      <c r="B3970" s="106" t="s">
        <v>17</v>
      </c>
      <c r="C3970" s="107">
        <v>13121</v>
      </c>
      <c r="D3970" s="107">
        <v>43356</v>
      </c>
      <c r="E3970" s="107">
        <v>43361</v>
      </c>
      <c r="F3970" s="108">
        <v>43416</v>
      </c>
      <c r="G3970" s="109">
        <v>5250</v>
      </c>
      <c r="H3970" s="109">
        <v>7.97</v>
      </c>
      <c r="I3970" s="109">
        <v>0</v>
      </c>
      <c r="J3970" s="109">
        <f t="shared" si="61"/>
        <v>5257.97</v>
      </c>
    </row>
    <row r="3971" spans="1:10" s="102" customFormat="1" ht="18" customHeight="1" x14ac:dyDescent="0.2">
      <c r="A3971" s="106" t="s">
        <v>43</v>
      </c>
      <c r="B3971" s="106" t="s">
        <v>13</v>
      </c>
      <c r="C3971" s="107">
        <v>11778</v>
      </c>
      <c r="D3971" s="107">
        <v>42710</v>
      </c>
      <c r="E3971" s="107">
        <v>42720</v>
      </c>
      <c r="F3971" s="108">
        <v>42732</v>
      </c>
      <c r="G3971" s="109">
        <v>7250</v>
      </c>
      <c r="H3971" s="109">
        <v>4.37</v>
      </c>
      <c r="I3971" s="109">
        <v>0</v>
      </c>
      <c r="J3971" s="109">
        <f t="shared" si="61"/>
        <v>7254.37</v>
      </c>
    </row>
    <row r="3972" spans="1:10" s="102" customFormat="1" ht="18" customHeight="1" x14ac:dyDescent="0.2">
      <c r="A3972" s="106" t="s">
        <v>43</v>
      </c>
      <c r="B3972" s="106" t="s">
        <v>13</v>
      </c>
      <c r="C3972" s="107">
        <v>12851</v>
      </c>
      <c r="D3972" s="107">
        <v>43393</v>
      </c>
      <c r="E3972" s="107">
        <v>43405</v>
      </c>
      <c r="F3972" s="108">
        <v>43437</v>
      </c>
      <c r="G3972" s="109">
        <v>13000</v>
      </c>
      <c r="H3972" s="109">
        <v>13</v>
      </c>
      <c r="I3972" s="109">
        <v>0</v>
      </c>
      <c r="J3972" s="109">
        <f t="shared" si="61"/>
        <v>13013</v>
      </c>
    </row>
    <row r="3973" spans="1:10" s="102" customFormat="1" ht="18" customHeight="1" x14ac:dyDescent="0.2">
      <c r="A3973" s="106" t="s">
        <v>43</v>
      </c>
      <c r="B3973" s="106" t="s">
        <v>17</v>
      </c>
      <c r="C3973" s="107">
        <v>10927</v>
      </c>
      <c r="D3973" s="107">
        <v>42940</v>
      </c>
      <c r="E3973" s="107">
        <v>42942</v>
      </c>
      <c r="F3973" s="108">
        <v>42984</v>
      </c>
      <c r="G3973" s="109">
        <v>9250</v>
      </c>
      <c r="H3973" s="109">
        <v>8.5500000000000007</v>
      </c>
      <c r="I3973" s="109">
        <v>0</v>
      </c>
      <c r="J3973" s="109">
        <f t="shared" si="61"/>
        <v>9258.5499999999993</v>
      </c>
    </row>
    <row r="3974" spans="1:10" s="102" customFormat="1" ht="18" customHeight="1" x14ac:dyDescent="0.2">
      <c r="A3974" s="106" t="s">
        <v>43</v>
      </c>
      <c r="B3974" s="106" t="s">
        <v>13</v>
      </c>
      <c r="C3974" s="107">
        <v>15396</v>
      </c>
      <c r="D3974" s="107">
        <v>42898</v>
      </c>
      <c r="E3974" s="107">
        <v>42907</v>
      </c>
      <c r="F3974" s="108">
        <v>42933</v>
      </c>
      <c r="G3974" s="109">
        <v>10750</v>
      </c>
      <c r="H3974" s="109">
        <v>10.32</v>
      </c>
      <c r="I3974" s="109">
        <v>0</v>
      </c>
      <c r="J3974" s="109">
        <f t="shared" ref="J3974:J4037" si="62">+G3974+H3974+I3974</f>
        <v>10760.32</v>
      </c>
    </row>
    <row r="3975" spans="1:10" s="102" customFormat="1" ht="18" customHeight="1" x14ac:dyDescent="0.2">
      <c r="A3975" s="106" t="s">
        <v>43</v>
      </c>
      <c r="B3975" s="106" t="s">
        <v>13</v>
      </c>
      <c r="C3975" s="107">
        <v>12107</v>
      </c>
      <c r="D3975" s="107">
        <v>41641</v>
      </c>
      <c r="E3975" s="107">
        <v>41654</v>
      </c>
      <c r="F3975" s="108">
        <v>41663</v>
      </c>
      <c r="G3975" s="109">
        <v>7750</v>
      </c>
      <c r="H3975" s="109">
        <v>4.74</v>
      </c>
      <c r="I3975" s="109">
        <v>0</v>
      </c>
      <c r="J3975" s="109">
        <f t="shared" si="62"/>
        <v>7754.74</v>
      </c>
    </row>
    <row r="3976" spans="1:10" s="102" customFormat="1" ht="18" customHeight="1" x14ac:dyDescent="0.2">
      <c r="A3976" s="106" t="s">
        <v>43</v>
      </c>
      <c r="B3976" s="106" t="s">
        <v>17</v>
      </c>
      <c r="C3976" s="107">
        <v>7620</v>
      </c>
      <c r="D3976" s="107">
        <v>43389</v>
      </c>
      <c r="E3976" s="107">
        <v>43395</v>
      </c>
      <c r="F3976" s="108">
        <v>43451</v>
      </c>
      <c r="G3976" s="109">
        <v>3000</v>
      </c>
      <c r="H3976" s="109">
        <v>4.68</v>
      </c>
      <c r="I3976" s="109">
        <v>0</v>
      </c>
      <c r="J3976" s="109">
        <f t="shared" si="62"/>
        <v>3004.68</v>
      </c>
    </row>
    <row r="3977" spans="1:10" s="102" customFormat="1" ht="18" customHeight="1" x14ac:dyDescent="0.2">
      <c r="A3977" s="106" t="s">
        <v>43</v>
      </c>
      <c r="B3977" s="106" t="s">
        <v>13</v>
      </c>
      <c r="C3977" s="107">
        <v>21111</v>
      </c>
      <c r="D3977" s="107">
        <v>43198</v>
      </c>
      <c r="E3977" s="107">
        <v>43200</v>
      </c>
      <c r="F3977" s="108">
        <v>43237</v>
      </c>
      <c r="G3977" s="109">
        <v>55000</v>
      </c>
      <c r="H3977" s="109">
        <v>58.77</v>
      </c>
      <c r="I3977" s="109">
        <v>0</v>
      </c>
      <c r="J3977" s="109">
        <f t="shared" si="62"/>
        <v>55058.77</v>
      </c>
    </row>
    <row r="3978" spans="1:10" s="102" customFormat="1" ht="18" customHeight="1" x14ac:dyDescent="0.2">
      <c r="A3978" s="106" t="s">
        <v>43</v>
      </c>
      <c r="B3978" s="106" t="s">
        <v>17</v>
      </c>
      <c r="C3978" s="107">
        <v>6179</v>
      </c>
      <c r="D3978" s="107">
        <v>42862</v>
      </c>
      <c r="E3978" s="107">
        <v>42892</v>
      </c>
      <c r="F3978" s="108">
        <v>42948</v>
      </c>
      <c r="G3978" s="109">
        <v>3750</v>
      </c>
      <c r="H3978" s="109">
        <v>8.84</v>
      </c>
      <c r="I3978" s="109">
        <v>0</v>
      </c>
      <c r="J3978" s="109">
        <f t="shared" si="62"/>
        <v>3758.84</v>
      </c>
    </row>
    <row r="3979" spans="1:10" s="102" customFormat="1" ht="18" customHeight="1" x14ac:dyDescent="0.2">
      <c r="A3979" s="106" t="s">
        <v>43</v>
      </c>
      <c r="B3979" s="106" t="s">
        <v>13</v>
      </c>
      <c r="C3979" s="107">
        <v>8049</v>
      </c>
      <c r="D3979" s="107">
        <v>42112</v>
      </c>
      <c r="E3979" s="107">
        <v>42128</v>
      </c>
      <c r="F3979" s="108">
        <v>42146</v>
      </c>
      <c r="G3979" s="109">
        <v>4250</v>
      </c>
      <c r="H3979" s="109">
        <v>4.01</v>
      </c>
      <c r="I3979" s="109">
        <v>0</v>
      </c>
      <c r="J3979" s="109">
        <f t="shared" si="62"/>
        <v>4254.01</v>
      </c>
    </row>
    <row r="3980" spans="1:10" s="102" customFormat="1" ht="18" customHeight="1" x14ac:dyDescent="0.2">
      <c r="A3980" s="106" t="s">
        <v>43</v>
      </c>
      <c r="B3980" s="106" t="s">
        <v>13</v>
      </c>
      <c r="C3980" s="107">
        <v>14839</v>
      </c>
      <c r="D3980" s="107">
        <v>41675</v>
      </c>
      <c r="E3980" s="107">
        <v>41683</v>
      </c>
      <c r="F3980" s="108">
        <v>41704</v>
      </c>
      <c r="G3980" s="109">
        <v>12250</v>
      </c>
      <c r="H3980" s="109">
        <v>9.8699999999999992</v>
      </c>
      <c r="I3980" s="109">
        <v>0</v>
      </c>
      <c r="J3980" s="109">
        <f t="shared" si="62"/>
        <v>12259.87</v>
      </c>
    </row>
    <row r="3981" spans="1:10" s="102" customFormat="1" ht="18" customHeight="1" x14ac:dyDescent="0.2">
      <c r="A3981" s="106" t="s">
        <v>43</v>
      </c>
      <c r="B3981" s="106" t="s">
        <v>17</v>
      </c>
      <c r="C3981" s="107">
        <v>13447</v>
      </c>
      <c r="D3981" s="107">
        <v>42934</v>
      </c>
      <c r="E3981" s="107">
        <v>42962</v>
      </c>
      <c r="F3981" s="108">
        <v>43024</v>
      </c>
      <c r="G3981" s="109">
        <v>9500</v>
      </c>
      <c r="H3981" s="109">
        <v>13.96</v>
      </c>
      <c r="I3981" s="109">
        <v>0</v>
      </c>
      <c r="J3981" s="109">
        <f t="shared" si="62"/>
        <v>9513.9599999999991</v>
      </c>
    </row>
    <row r="3982" spans="1:10" s="102" customFormat="1" ht="18" customHeight="1" x14ac:dyDescent="0.2">
      <c r="A3982" s="106" t="s">
        <v>31</v>
      </c>
      <c r="B3982" s="106" t="s">
        <v>13</v>
      </c>
      <c r="C3982" s="107">
        <v>25555</v>
      </c>
      <c r="D3982" s="107">
        <v>42968</v>
      </c>
      <c r="E3982" s="107">
        <v>42971</v>
      </c>
      <c r="F3982" s="108">
        <v>43000</v>
      </c>
      <c r="G3982" s="109">
        <v>64000</v>
      </c>
      <c r="H3982" s="109">
        <v>56.11</v>
      </c>
      <c r="I3982" s="109">
        <v>0</v>
      </c>
      <c r="J3982" s="109">
        <f t="shared" si="62"/>
        <v>64056.11</v>
      </c>
    </row>
    <row r="3983" spans="1:10" s="102" customFormat="1" ht="18" customHeight="1" x14ac:dyDescent="0.2">
      <c r="A3983" s="106" t="s">
        <v>36</v>
      </c>
      <c r="B3983" s="106" t="s">
        <v>13</v>
      </c>
      <c r="C3983" s="107">
        <v>25555</v>
      </c>
      <c r="D3983" s="107">
        <v>42968</v>
      </c>
      <c r="E3983" s="107">
        <v>42971</v>
      </c>
      <c r="F3983" s="108">
        <v>43059</v>
      </c>
      <c r="G3983" s="109">
        <v>64000</v>
      </c>
      <c r="H3983" s="109">
        <v>159.56</v>
      </c>
      <c r="I3983" s="109">
        <v>0</v>
      </c>
      <c r="J3983" s="109">
        <f t="shared" si="62"/>
        <v>64159.56</v>
      </c>
    </row>
    <row r="3984" spans="1:10" s="102" customFormat="1" ht="18" customHeight="1" x14ac:dyDescent="0.2">
      <c r="A3984" s="106" t="s">
        <v>170</v>
      </c>
      <c r="B3984" s="106" t="s">
        <v>13</v>
      </c>
      <c r="C3984" s="107">
        <v>25555</v>
      </c>
      <c r="D3984" s="107">
        <v>42968</v>
      </c>
      <c r="E3984" s="107">
        <v>42971</v>
      </c>
      <c r="F3984" s="108">
        <v>43000</v>
      </c>
      <c r="G3984" s="109">
        <v>192000</v>
      </c>
      <c r="H3984" s="109">
        <v>168.33</v>
      </c>
      <c r="I3984" s="109">
        <v>0</v>
      </c>
      <c r="J3984" s="109">
        <f t="shared" si="62"/>
        <v>192168.33</v>
      </c>
    </row>
    <row r="3985" spans="1:10" s="102" customFormat="1" ht="18" customHeight="1" x14ac:dyDescent="0.2">
      <c r="A3985" s="106" t="s">
        <v>34</v>
      </c>
      <c r="B3985" s="106" t="s">
        <v>13</v>
      </c>
      <c r="C3985" s="107">
        <v>25555</v>
      </c>
      <c r="D3985" s="107">
        <v>42968</v>
      </c>
      <c r="E3985" s="107">
        <v>42971</v>
      </c>
      <c r="F3985" s="108">
        <v>43059</v>
      </c>
      <c r="G3985" s="109">
        <v>192000</v>
      </c>
      <c r="H3985" s="109">
        <v>478.68</v>
      </c>
      <c r="I3985" s="109">
        <v>0</v>
      </c>
      <c r="J3985" s="109">
        <f t="shared" si="62"/>
        <v>192478.68</v>
      </c>
    </row>
    <row r="3986" spans="1:10" s="102" customFormat="1" ht="18" customHeight="1" x14ac:dyDescent="0.2">
      <c r="A3986" s="106" t="s">
        <v>43</v>
      </c>
      <c r="B3986" s="106" t="s">
        <v>13</v>
      </c>
      <c r="C3986" s="107">
        <v>16301</v>
      </c>
      <c r="D3986" s="107">
        <v>41765</v>
      </c>
      <c r="E3986" s="107">
        <v>41767</v>
      </c>
      <c r="F3986" s="108">
        <v>41789</v>
      </c>
      <c r="G3986" s="109">
        <v>16250</v>
      </c>
      <c r="H3986" s="109">
        <v>10.83</v>
      </c>
      <c r="I3986" s="109">
        <v>0</v>
      </c>
      <c r="J3986" s="109">
        <f t="shared" si="62"/>
        <v>16260.83</v>
      </c>
    </row>
    <row r="3987" spans="1:10" s="102" customFormat="1" ht="18" customHeight="1" x14ac:dyDescent="0.2">
      <c r="A3987" s="106" t="s">
        <v>43</v>
      </c>
      <c r="B3987" s="106" t="s">
        <v>13</v>
      </c>
      <c r="C3987" s="107">
        <v>12863</v>
      </c>
      <c r="D3987" s="107">
        <v>41710</v>
      </c>
      <c r="E3987" s="107">
        <v>41716</v>
      </c>
      <c r="F3987" s="108">
        <v>41730</v>
      </c>
      <c r="G3987" s="109">
        <v>9250</v>
      </c>
      <c r="H3987" s="109">
        <v>5.14</v>
      </c>
      <c r="I3987" s="109">
        <v>0</v>
      </c>
      <c r="J3987" s="109">
        <f t="shared" si="62"/>
        <v>9255.14</v>
      </c>
    </row>
    <row r="3988" spans="1:10" s="102" customFormat="1" ht="18" customHeight="1" x14ac:dyDescent="0.2">
      <c r="A3988" s="106" t="s">
        <v>43</v>
      </c>
      <c r="B3988" s="106" t="s">
        <v>17</v>
      </c>
      <c r="C3988" s="107">
        <v>12789</v>
      </c>
      <c r="D3988" s="107">
        <v>42745</v>
      </c>
      <c r="E3988" s="107">
        <v>42759</v>
      </c>
      <c r="F3988" s="108">
        <v>42766</v>
      </c>
      <c r="G3988" s="109">
        <v>13000</v>
      </c>
      <c r="H3988" s="109">
        <v>7.48</v>
      </c>
      <c r="I3988" s="109">
        <v>0</v>
      </c>
      <c r="J3988" s="109">
        <f t="shared" si="62"/>
        <v>13007.48</v>
      </c>
    </row>
    <row r="3989" spans="1:10" s="102" customFormat="1" ht="18" customHeight="1" x14ac:dyDescent="0.2">
      <c r="A3989" s="106" t="s">
        <v>43</v>
      </c>
      <c r="B3989" s="106" t="s">
        <v>13</v>
      </c>
      <c r="C3989" s="107">
        <v>13240</v>
      </c>
      <c r="D3989" s="107">
        <v>41999</v>
      </c>
      <c r="E3989" s="107">
        <v>42003</v>
      </c>
      <c r="F3989" s="108">
        <v>42030</v>
      </c>
      <c r="G3989" s="109">
        <v>8750</v>
      </c>
      <c r="H3989" s="109">
        <v>7.54</v>
      </c>
      <c r="I3989" s="109">
        <v>0</v>
      </c>
      <c r="J3989" s="109">
        <f t="shared" si="62"/>
        <v>8757.5400000000009</v>
      </c>
    </row>
    <row r="3990" spans="1:10" s="102" customFormat="1" ht="18" customHeight="1" x14ac:dyDescent="0.2">
      <c r="A3990" s="106" t="s">
        <v>43</v>
      </c>
      <c r="B3990" s="106" t="s">
        <v>13</v>
      </c>
      <c r="C3990" s="107">
        <v>15681</v>
      </c>
      <c r="D3990" s="107">
        <v>42737</v>
      </c>
      <c r="E3990" s="107">
        <v>42774</v>
      </c>
      <c r="F3990" s="108">
        <v>42781</v>
      </c>
      <c r="G3990" s="109">
        <v>10750</v>
      </c>
      <c r="H3990" s="109">
        <v>12.96</v>
      </c>
      <c r="I3990" s="109">
        <v>0</v>
      </c>
      <c r="J3990" s="109">
        <f t="shared" si="62"/>
        <v>10762.96</v>
      </c>
    </row>
    <row r="3991" spans="1:10" s="102" customFormat="1" ht="18" customHeight="1" x14ac:dyDescent="0.2">
      <c r="A3991" s="106" t="s">
        <v>43</v>
      </c>
      <c r="B3991" s="106" t="s">
        <v>13</v>
      </c>
      <c r="C3991" s="107">
        <v>13209</v>
      </c>
      <c r="D3991" s="107">
        <v>41789</v>
      </c>
      <c r="E3991" s="107">
        <v>41837</v>
      </c>
      <c r="F3991" s="108">
        <v>41862</v>
      </c>
      <c r="G3991" s="109">
        <v>13500</v>
      </c>
      <c r="H3991" s="109">
        <v>27.38</v>
      </c>
      <c r="I3991" s="109">
        <v>0</v>
      </c>
      <c r="J3991" s="109">
        <f t="shared" si="62"/>
        <v>13527.38</v>
      </c>
    </row>
    <row r="3992" spans="1:10" s="102" customFormat="1" ht="18" customHeight="1" x14ac:dyDescent="0.2">
      <c r="A3992" s="106" t="s">
        <v>43</v>
      </c>
      <c r="B3992" s="106" t="s">
        <v>13</v>
      </c>
      <c r="C3992" s="107">
        <v>13267</v>
      </c>
      <c r="D3992" s="107">
        <v>42619</v>
      </c>
      <c r="E3992" s="107">
        <v>42640</v>
      </c>
      <c r="F3992" s="108">
        <v>42664</v>
      </c>
      <c r="G3992" s="109">
        <v>15250</v>
      </c>
      <c r="H3992" s="109">
        <v>18.809999999999999</v>
      </c>
      <c r="I3992" s="109">
        <v>0</v>
      </c>
      <c r="J3992" s="109">
        <f t="shared" si="62"/>
        <v>15268.81</v>
      </c>
    </row>
    <row r="3993" spans="1:10" s="102" customFormat="1" ht="18" customHeight="1" x14ac:dyDescent="0.2">
      <c r="A3993" s="106" t="s">
        <v>43</v>
      </c>
      <c r="B3993" s="106" t="s">
        <v>13</v>
      </c>
      <c r="C3993" s="107">
        <v>11501</v>
      </c>
      <c r="D3993" s="107">
        <v>41991</v>
      </c>
      <c r="E3993" s="107">
        <v>42019</v>
      </c>
      <c r="F3993" s="108">
        <v>42108</v>
      </c>
      <c r="G3993" s="109">
        <v>6250</v>
      </c>
      <c r="H3993" s="109">
        <v>20.32</v>
      </c>
      <c r="I3993" s="109">
        <v>0</v>
      </c>
      <c r="J3993" s="109">
        <f t="shared" si="62"/>
        <v>6270.32</v>
      </c>
    </row>
    <row r="3994" spans="1:10" s="102" customFormat="1" ht="18" customHeight="1" x14ac:dyDescent="0.2">
      <c r="A3994" s="106" t="s">
        <v>43</v>
      </c>
      <c r="B3994" s="106" t="s">
        <v>17</v>
      </c>
      <c r="C3994" s="107">
        <v>7866</v>
      </c>
      <c r="D3994" s="107">
        <v>42757</v>
      </c>
      <c r="E3994" s="107">
        <v>42759</v>
      </c>
      <c r="F3994" s="108">
        <v>42775</v>
      </c>
      <c r="G3994" s="109">
        <v>7250</v>
      </c>
      <c r="H3994" s="109">
        <v>3.56</v>
      </c>
      <c r="I3994" s="109">
        <v>0</v>
      </c>
      <c r="J3994" s="109">
        <f t="shared" si="62"/>
        <v>7253.56</v>
      </c>
    </row>
    <row r="3995" spans="1:10" s="102" customFormat="1" ht="18" customHeight="1" x14ac:dyDescent="0.2">
      <c r="A3995" s="106" t="s">
        <v>43</v>
      </c>
      <c r="B3995" s="106" t="s">
        <v>13</v>
      </c>
      <c r="C3995" s="107">
        <v>9281</v>
      </c>
      <c r="D3995" s="107">
        <v>42073</v>
      </c>
      <c r="E3995" s="107">
        <v>42076</v>
      </c>
      <c r="F3995" s="108">
        <v>42097</v>
      </c>
      <c r="G3995" s="109">
        <v>10250</v>
      </c>
      <c r="H3995" s="109">
        <v>6.83</v>
      </c>
      <c r="I3995" s="109">
        <v>0</v>
      </c>
      <c r="J3995" s="109">
        <f t="shared" si="62"/>
        <v>10256.83</v>
      </c>
    </row>
    <row r="3996" spans="1:10" s="102" customFormat="1" ht="18" customHeight="1" x14ac:dyDescent="0.2">
      <c r="A3996" s="106" t="s">
        <v>43</v>
      </c>
      <c r="B3996" s="106" t="s">
        <v>13</v>
      </c>
      <c r="C3996" s="107">
        <v>9213</v>
      </c>
      <c r="D3996" s="107">
        <v>43445</v>
      </c>
      <c r="E3996" s="107">
        <v>43460</v>
      </c>
      <c r="F3996" s="108">
        <v>43479</v>
      </c>
      <c r="G3996" s="109">
        <v>8500</v>
      </c>
      <c r="H3996" s="109">
        <v>7.74</v>
      </c>
      <c r="I3996" s="109">
        <v>0</v>
      </c>
      <c r="J3996" s="109">
        <f t="shared" si="62"/>
        <v>8507.74</v>
      </c>
    </row>
    <row r="3997" spans="1:10" s="102" customFormat="1" ht="18" customHeight="1" x14ac:dyDescent="0.2">
      <c r="A3997" s="106" t="s">
        <v>43</v>
      </c>
      <c r="B3997" s="106" t="s">
        <v>13</v>
      </c>
      <c r="C3997" s="107">
        <v>10193</v>
      </c>
      <c r="D3997" s="107">
        <v>42995</v>
      </c>
      <c r="E3997" s="107">
        <v>42997</v>
      </c>
      <c r="F3997" s="108">
        <v>43018</v>
      </c>
      <c r="G3997" s="109">
        <v>7750</v>
      </c>
      <c r="H3997" s="109">
        <v>4.03</v>
      </c>
      <c r="I3997" s="109">
        <v>0</v>
      </c>
      <c r="J3997" s="109">
        <f t="shared" si="62"/>
        <v>7754.03</v>
      </c>
    </row>
    <row r="3998" spans="1:10" s="102" customFormat="1" ht="18" customHeight="1" x14ac:dyDescent="0.2">
      <c r="A3998" s="106" t="s">
        <v>43</v>
      </c>
      <c r="B3998" s="106" t="s">
        <v>17</v>
      </c>
      <c r="C3998" s="107">
        <v>10026</v>
      </c>
      <c r="D3998" s="107">
        <v>41640</v>
      </c>
      <c r="E3998" s="107">
        <v>41647</v>
      </c>
      <c r="F3998" s="108">
        <v>41681</v>
      </c>
      <c r="G3998" s="109">
        <v>4750</v>
      </c>
      <c r="H3998" s="109">
        <v>5.41</v>
      </c>
      <c r="I3998" s="109">
        <v>0</v>
      </c>
      <c r="J3998" s="109">
        <f t="shared" si="62"/>
        <v>4755.41</v>
      </c>
    </row>
    <row r="3999" spans="1:10" s="102" customFormat="1" ht="18" customHeight="1" x14ac:dyDescent="0.2">
      <c r="A3999" s="106" t="s">
        <v>31</v>
      </c>
      <c r="B3999" s="106" t="s">
        <v>13</v>
      </c>
      <c r="C3999" s="107">
        <v>25933</v>
      </c>
      <c r="D3999" s="107">
        <v>43345</v>
      </c>
      <c r="E3999" s="107">
        <v>43348</v>
      </c>
      <c r="F3999" s="108">
        <v>43462</v>
      </c>
      <c r="G3999" s="109">
        <v>84000</v>
      </c>
      <c r="H3999" s="109">
        <v>177.20999999999998</v>
      </c>
      <c r="I3999" s="109">
        <v>0</v>
      </c>
      <c r="J3999" s="109">
        <f t="shared" si="62"/>
        <v>84177.21</v>
      </c>
    </row>
    <row r="4000" spans="1:10" s="102" customFormat="1" ht="18" customHeight="1" x14ac:dyDescent="0.2">
      <c r="A4000" s="106" t="s">
        <v>33</v>
      </c>
      <c r="B4000" s="106" t="s">
        <v>13</v>
      </c>
      <c r="C4000" s="107">
        <v>25933</v>
      </c>
      <c r="D4000" s="107">
        <v>43345</v>
      </c>
      <c r="E4000" s="107">
        <v>43348</v>
      </c>
      <c r="F4000" s="108">
        <v>43462</v>
      </c>
      <c r="G4000" s="109">
        <v>84000</v>
      </c>
      <c r="H4000" s="109">
        <v>177.20999999999998</v>
      </c>
      <c r="I4000" s="109">
        <v>0</v>
      </c>
      <c r="J4000" s="109">
        <f t="shared" si="62"/>
        <v>84177.21</v>
      </c>
    </row>
    <row r="4001" spans="1:10" s="102" customFormat="1" ht="18" customHeight="1" x14ac:dyDescent="0.2">
      <c r="A4001" s="106" t="s">
        <v>34</v>
      </c>
      <c r="B4001" s="106" t="s">
        <v>13</v>
      </c>
      <c r="C4001" s="107">
        <v>25933</v>
      </c>
      <c r="D4001" s="107">
        <v>43345</v>
      </c>
      <c r="E4001" s="107">
        <v>43348</v>
      </c>
      <c r="F4001" s="108">
        <v>43462</v>
      </c>
      <c r="G4001" s="109">
        <v>252000</v>
      </c>
      <c r="H4001" s="109">
        <v>531.62</v>
      </c>
      <c r="I4001" s="109">
        <v>0</v>
      </c>
      <c r="J4001" s="109">
        <f t="shared" si="62"/>
        <v>252531.62</v>
      </c>
    </row>
    <row r="4002" spans="1:10" s="102" customFormat="1" ht="18" customHeight="1" x14ac:dyDescent="0.2">
      <c r="A4002" s="106" t="s">
        <v>43</v>
      </c>
      <c r="B4002" s="106" t="s">
        <v>17</v>
      </c>
      <c r="C4002" s="107">
        <v>9613</v>
      </c>
      <c r="D4002" s="107">
        <v>41971</v>
      </c>
      <c r="E4002" s="107">
        <v>42012</v>
      </c>
      <c r="F4002" s="108">
        <v>42053</v>
      </c>
      <c r="G4002" s="109">
        <v>5250</v>
      </c>
      <c r="H4002" s="109">
        <v>11.96</v>
      </c>
      <c r="I4002" s="109">
        <v>0</v>
      </c>
      <c r="J4002" s="109">
        <f t="shared" si="62"/>
        <v>5261.96</v>
      </c>
    </row>
    <row r="4003" spans="1:10" s="102" customFormat="1" ht="18" customHeight="1" x14ac:dyDescent="0.2">
      <c r="A4003" s="106" t="s">
        <v>43</v>
      </c>
      <c r="B4003" s="106" t="s">
        <v>17</v>
      </c>
      <c r="C4003" s="107">
        <v>17557</v>
      </c>
      <c r="D4003" s="107">
        <v>42116</v>
      </c>
      <c r="E4003" s="107">
        <v>42129</v>
      </c>
      <c r="F4003" s="108">
        <v>42144</v>
      </c>
      <c r="G4003" s="109">
        <v>31500</v>
      </c>
      <c r="H4003" s="109">
        <v>24.5</v>
      </c>
      <c r="I4003" s="109">
        <v>0</v>
      </c>
      <c r="J4003" s="109">
        <f t="shared" si="62"/>
        <v>31524.5</v>
      </c>
    </row>
    <row r="4004" spans="1:10" s="102" customFormat="1" ht="18" customHeight="1" x14ac:dyDescent="0.2">
      <c r="A4004" s="106" t="s">
        <v>43</v>
      </c>
      <c r="B4004" s="106" t="s">
        <v>13</v>
      </c>
      <c r="C4004" s="107">
        <v>11573</v>
      </c>
      <c r="D4004" s="107">
        <v>41936</v>
      </c>
      <c r="E4004" s="107">
        <v>41941</v>
      </c>
      <c r="F4004" s="108">
        <v>41957</v>
      </c>
      <c r="G4004" s="109">
        <v>8500</v>
      </c>
      <c r="H4004" s="109">
        <v>4.96</v>
      </c>
      <c r="I4004" s="109">
        <v>0</v>
      </c>
      <c r="J4004" s="109">
        <f t="shared" si="62"/>
        <v>8504.9599999999991</v>
      </c>
    </row>
    <row r="4005" spans="1:10" s="102" customFormat="1" ht="18" customHeight="1" x14ac:dyDescent="0.2">
      <c r="A4005" s="106" t="s">
        <v>43</v>
      </c>
      <c r="B4005" s="106" t="s">
        <v>13</v>
      </c>
      <c r="C4005" s="107">
        <v>8237</v>
      </c>
      <c r="D4005" s="107">
        <v>42337</v>
      </c>
      <c r="E4005" s="107">
        <v>42339</v>
      </c>
      <c r="F4005" s="108">
        <v>42373</v>
      </c>
      <c r="G4005" s="109">
        <v>4250</v>
      </c>
      <c r="H4005" s="109">
        <v>3.02</v>
      </c>
      <c r="I4005" s="109">
        <v>0</v>
      </c>
      <c r="J4005" s="109">
        <f t="shared" si="62"/>
        <v>4253.0200000000004</v>
      </c>
    </row>
    <row r="4006" spans="1:10" s="102" customFormat="1" ht="18" customHeight="1" x14ac:dyDescent="0.2">
      <c r="A4006" s="106" t="s">
        <v>43</v>
      </c>
      <c r="B4006" s="106" t="s">
        <v>17</v>
      </c>
      <c r="C4006" s="107">
        <v>7705</v>
      </c>
      <c r="D4006" s="107">
        <v>42043</v>
      </c>
      <c r="E4006" s="107">
        <v>42697</v>
      </c>
      <c r="F4006" s="108">
        <v>42797</v>
      </c>
      <c r="G4006" s="109">
        <v>2000</v>
      </c>
      <c r="H4006" s="109">
        <v>39.89</v>
      </c>
      <c r="I4006" s="109">
        <v>0</v>
      </c>
      <c r="J4006" s="109">
        <f t="shared" si="62"/>
        <v>2039.89</v>
      </c>
    </row>
    <row r="4007" spans="1:10" s="102" customFormat="1" ht="18" customHeight="1" x14ac:dyDescent="0.2">
      <c r="A4007" s="106" t="s">
        <v>43</v>
      </c>
      <c r="B4007" s="106" t="s">
        <v>17</v>
      </c>
      <c r="C4007" s="107">
        <v>13777</v>
      </c>
      <c r="D4007" s="107">
        <v>43069</v>
      </c>
      <c r="E4007" s="107">
        <v>43105</v>
      </c>
      <c r="F4007" s="108">
        <v>43119</v>
      </c>
      <c r="G4007" s="109">
        <v>12000</v>
      </c>
      <c r="H4007" s="109">
        <v>16.440000000000001</v>
      </c>
      <c r="I4007" s="109">
        <v>0</v>
      </c>
      <c r="J4007" s="109">
        <f t="shared" si="62"/>
        <v>12016.44</v>
      </c>
    </row>
    <row r="4008" spans="1:10" s="102" customFormat="1" ht="18" customHeight="1" x14ac:dyDescent="0.2">
      <c r="A4008" s="106" t="s">
        <v>43</v>
      </c>
      <c r="B4008" s="106" t="s">
        <v>13</v>
      </c>
      <c r="C4008" s="107">
        <v>15002</v>
      </c>
      <c r="D4008" s="107">
        <v>42024</v>
      </c>
      <c r="E4008" s="107">
        <v>42030</v>
      </c>
      <c r="F4008" s="108">
        <v>42044</v>
      </c>
      <c r="G4008" s="109">
        <v>7500</v>
      </c>
      <c r="H4008" s="109">
        <v>4.17</v>
      </c>
      <c r="I4008" s="109">
        <v>0</v>
      </c>
      <c r="J4008" s="109">
        <f t="shared" si="62"/>
        <v>7504.17</v>
      </c>
    </row>
    <row r="4009" spans="1:10" s="102" customFormat="1" ht="18" customHeight="1" x14ac:dyDescent="0.2">
      <c r="A4009" s="106" t="s">
        <v>43</v>
      </c>
      <c r="B4009" s="106" t="s">
        <v>13</v>
      </c>
      <c r="C4009" s="107">
        <v>11597</v>
      </c>
      <c r="D4009" s="107">
        <v>42341</v>
      </c>
      <c r="E4009" s="107">
        <v>42347</v>
      </c>
      <c r="F4009" s="108">
        <v>42384</v>
      </c>
      <c r="G4009" s="109">
        <v>7750</v>
      </c>
      <c r="H4009" s="109">
        <v>9.26</v>
      </c>
      <c r="I4009" s="109">
        <v>0</v>
      </c>
      <c r="J4009" s="109">
        <f t="shared" si="62"/>
        <v>7759.26</v>
      </c>
    </row>
    <row r="4010" spans="1:10" s="102" customFormat="1" ht="18" customHeight="1" x14ac:dyDescent="0.2">
      <c r="A4010" s="106" t="s">
        <v>43</v>
      </c>
      <c r="B4010" s="106" t="s">
        <v>13</v>
      </c>
      <c r="C4010" s="107">
        <v>12187</v>
      </c>
      <c r="D4010" s="107">
        <v>42106</v>
      </c>
      <c r="E4010" s="107">
        <v>42115</v>
      </c>
      <c r="F4010" s="108">
        <v>42122</v>
      </c>
      <c r="G4010" s="109">
        <v>8000</v>
      </c>
      <c r="H4010" s="109">
        <v>3.56</v>
      </c>
      <c r="I4010" s="109">
        <v>0</v>
      </c>
      <c r="J4010" s="109">
        <f t="shared" si="62"/>
        <v>8003.56</v>
      </c>
    </row>
    <row r="4011" spans="1:10" s="102" customFormat="1" ht="18" customHeight="1" x14ac:dyDescent="0.2">
      <c r="A4011" s="106" t="s">
        <v>37</v>
      </c>
      <c r="B4011" s="106" t="s">
        <v>13</v>
      </c>
      <c r="C4011" s="107">
        <v>22535</v>
      </c>
      <c r="D4011" s="107">
        <v>42899</v>
      </c>
      <c r="E4011" s="107">
        <v>42922</v>
      </c>
      <c r="F4011" s="108">
        <v>42922</v>
      </c>
      <c r="G4011" s="109">
        <v>20000</v>
      </c>
      <c r="H4011" s="109">
        <v>12.6</v>
      </c>
      <c r="I4011" s="109">
        <v>0</v>
      </c>
      <c r="J4011" s="109">
        <f t="shared" si="62"/>
        <v>20012.599999999999</v>
      </c>
    </row>
    <row r="4012" spans="1:10" s="102" customFormat="1" ht="18" customHeight="1" x14ac:dyDescent="0.2">
      <c r="A4012" s="106" t="s">
        <v>43</v>
      </c>
      <c r="B4012" s="106" t="s">
        <v>17</v>
      </c>
      <c r="C4012" s="107">
        <v>8589</v>
      </c>
      <c r="D4012" s="107">
        <v>41977</v>
      </c>
      <c r="E4012" s="107">
        <v>41990</v>
      </c>
      <c r="F4012" s="108">
        <v>42019</v>
      </c>
      <c r="G4012" s="109">
        <v>6000</v>
      </c>
      <c r="H4012" s="109">
        <v>7</v>
      </c>
      <c r="I4012" s="109">
        <v>0</v>
      </c>
      <c r="J4012" s="109">
        <f t="shared" si="62"/>
        <v>6007</v>
      </c>
    </row>
    <row r="4013" spans="1:10" s="102" customFormat="1" ht="18" customHeight="1" x14ac:dyDescent="0.2">
      <c r="A4013" s="106" t="s">
        <v>37</v>
      </c>
      <c r="B4013" s="106" t="s">
        <v>13</v>
      </c>
      <c r="C4013" s="107">
        <v>25785</v>
      </c>
      <c r="D4013" s="107">
        <v>42444</v>
      </c>
      <c r="E4013" s="107">
        <v>42467</v>
      </c>
      <c r="F4013" s="108">
        <v>42467</v>
      </c>
      <c r="G4013" s="109">
        <v>20000</v>
      </c>
      <c r="H4013" s="109">
        <v>12.6</v>
      </c>
      <c r="I4013" s="109">
        <v>0</v>
      </c>
      <c r="J4013" s="109">
        <f t="shared" si="62"/>
        <v>20012.599999999999</v>
      </c>
    </row>
    <row r="4014" spans="1:10" s="102" customFormat="1" ht="18" customHeight="1" x14ac:dyDescent="0.2">
      <c r="A4014" s="106" t="s">
        <v>31</v>
      </c>
      <c r="B4014" s="106" t="s">
        <v>13</v>
      </c>
      <c r="C4014" s="107">
        <v>20983</v>
      </c>
      <c r="D4014" s="107">
        <v>43143</v>
      </c>
      <c r="E4014" s="107">
        <v>43147</v>
      </c>
      <c r="F4014" s="108">
        <v>43159</v>
      </c>
      <c r="G4014" s="109">
        <v>12000</v>
      </c>
      <c r="H4014" s="109">
        <v>5.26</v>
      </c>
      <c r="I4014" s="109">
        <v>0</v>
      </c>
      <c r="J4014" s="109">
        <f t="shared" si="62"/>
        <v>12005.26</v>
      </c>
    </row>
    <row r="4015" spans="1:10" s="102" customFormat="1" ht="18" customHeight="1" x14ac:dyDescent="0.2">
      <c r="A4015" s="106" t="s">
        <v>34</v>
      </c>
      <c r="B4015" s="106" t="s">
        <v>13</v>
      </c>
      <c r="C4015" s="107">
        <v>20983</v>
      </c>
      <c r="D4015" s="107">
        <v>43143</v>
      </c>
      <c r="E4015" s="107">
        <v>43147</v>
      </c>
      <c r="F4015" s="108">
        <v>43159</v>
      </c>
      <c r="G4015" s="109">
        <v>36000</v>
      </c>
      <c r="H4015" s="109">
        <v>15.78</v>
      </c>
      <c r="I4015" s="109">
        <v>0</v>
      </c>
      <c r="J4015" s="109">
        <f t="shared" si="62"/>
        <v>36015.78</v>
      </c>
    </row>
    <row r="4016" spans="1:10" s="102" customFormat="1" ht="18" customHeight="1" x14ac:dyDescent="0.2">
      <c r="A4016" s="106" t="s">
        <v>43</v>
      </c>
      <c r="B4016" s="106" t="s">
        <v>13</v>
      </c>
      <c r="C4016" s="107">
        <v>9657</v>
      </c>
      <c r="D4016" s="107">
        <v>41743</v>
      </c>
      <c r="E4016" s="107">
        <v>41759</v>
      </c>
      <c r="F4016" s="108">
        <v>41775</v>
      </c>
      <c r="G4016" s="109">
        <v>4750</v>
      </c>
      <c r="H4016" s="109">
        <v>4.22</v>
      </c>
      <c r="I4016" s="109">
        <v>0</v>
      </c>
      <c r="J4016" s="109">
        <f t="shared" si="62"/>
        <v>4754.22</v>
      </c>
    </row>
    <row r="4017" spans="1:10" s="102" customFormat="1" ht="18" customHeight="1" x14ac:dyDescent="0.2">
      <c r="A4017" s="106" t="s">
        <v>43</v>
      </c>
      <c r="B4017" s="106" t="s">
        <v>13</v>
      </c>
      <c r="C4017" s="107">
        <v>12711</v>
      </c>
      <c r="D4017" s="107">
        <v>42619</v>
      </c>
      <c r="E4017" s="107">
        <v>42628</v>
      </c>
      <c r="F4017" s="108">
        <v>42674</v>
      </c>
      <c r="G4017" s="109">
        <v>9750</v>
      </c>
      <c r="H4017" s="109">
        <v>14.7</v>
      </c>
      <c r="I4017" s="109">
        <v>0</v>
      </c>
      <c r="J4017" s="109">
        <f t="shared" si="62"/>
        <v>9764.7000000000007</v>
      </c>
    </row>
    <row r="4018" spans="1:10" s="102" customFormat="1" ht="18" customHeight="1" x14ac:dyDescent="0.2">
      <c r="A4018" s="106" t="s">
        <v>43</v>
      </c>
      <c r="B4018" s="106" t="s">
        <v>17</v>
      </c>
      <c r="C4018" s="107">
        <v>8676</v>
      </c>
      <c r="D4018" s="107">
        <v>42212</v>
      </c>
      <c r="E4018" s="107">
        <v>42215</v>
      </c>
      <c r="F4018" s="108">
        <v>42222</v>
      </c>
      <c r="G4018" s="109">
        <v>2250</v>
      </c>
      <c r="H4018" s="109">
        <v>0.63</v>
      </c>
      <c r="I4018" s="109">
        <v>0</v>
      </c>
      <c r="J4018" s="109">
        <f t="shared" si="62"/>
        <v>2250.63</v>
      </c>
    </row>
    <row r="4019" spans="1:10" s="102" customFormat="1" ht="18" customHeight="1" x14ac:dyDescent="0.2">
      <c r="A4019" s="106" t="s">
        <v>43</v>
      </c>
      <c r="B4019" s="106" t="s">
        <v>13</v>
      </c>
      <c r="C4019" s="107">
        <v>13911</v>
      </c>
      <c r="D4019" s="107">
        <v>43257</v>
      </c>
      <c r="E4019" s="107">
        <v>43266</v>
      </c>
      <c r="F4019" s="108">
        <v>43284</v>
      </c>
      <c r="G4019" s="109">
        <v>30000</v>
      </c>
      <c r="H4019" s="109">
        <v>22.19</v>
      </c>
      <c r="I4019" s="109">
        <v>0</v>
      </c>
      <c r="J4019" s="109">
        <f t="shared" si="62"/>
        <v>30022.19</v>
      </c>
    </row>
    <row r="4020" spans="1:10" s="102" customFormat="1" ht="18" customHeight="1" x14ac:dyDescent="0.2">
      <c r="A4020" s="106" t="s">
        <v>43</v>
      </c>
      <c r="B4020" s="106" t="s">
        <v>17</v>
      </c>
      <c r="C4020" s="107">
        <v>10549</v>
      </c>
      <c r="D4020" s="107">
        <v>41820</v>
      </c>
      <c r="E4020" s="107">
        <v>41829</v>
      </c>
      <c r="F4020" s="108">
        <v>41855</v>
      </c>
      <c r="G4020" s="109">
        <v>8250</v>
      </c>
      <c r="H4020" s="109">
        <v>8</v>
      </c>
      <c r="I4020" s="109">
        <v>0</v>
      </c>
      <c r="J4020" s="109">
        <f t="shared" si="62"/>
        <v>8258</v>
      </c>
    </row>
    <row r="4021" spans="1:10" s="102" customFormat="1" ht="18" customHeight="1" x14ac:dyDescent="0.2">
      <c r="A4021" s="106" t="s">
        <v>43</v>
      </c>
      <c r="B4021" s="106" t="s">
        <v>13</v>
      </c>
      <c r="C4021" s="107">
        <v>13914</v>
      </c>
      <c r="D4021" s="107">
        <v>43350</v>
      </c>
      <c r="E4021" s="107">
        <v>43354</v>
      </c>
      <c r="F4021" s="108">
        <v>43411</v>
      </c>
      <c r="G4021" s="109">
        <v>7500</v>
      </c>
      <c r="H4021" s="109">
        <v>5.7200000000000006</v>
      </c>
      <c r="I4021" s="109">
        <v>0</v>
      </c>
      <c r="J4021" s="109">
        <f t="shared" si="62"/>
        <v>7505.72</v>
      </c>
    </row>
    <row r="4022" spans="1:10" s="102" customFormat="1" ht="18" customHeight="1" x14ac:dyDescent="0.2">
      <c r="A4022" s="106" t="s">
        <v>37</v>
      </c>
      <c r="B4022" s="106" t="s">
        <v>13</v>
      </c>
      <c r="C4022" s="107">
        <v>24170</v>
      </c>
      <c r="D4022" s="107">
        <v>42671</v>
      </c>
      <c r="E4022" s="107">
        <v>42691</v>
      </c>
      <c r="F4022" s="108">
        <v>42691</v>
      </c>
      <c r="G4022" s="109">
        <v>20000</v>
      </c>
      <c r="H4022" s="109">
        <f>5.48+5.48</f>
        <v>10.96</v>
      </c>
      <c r="I4022" s="109">
        <v>0</v>
      </c>
      <c r="J4022" s="109">
        <f t="shared" si="62"/>
        <v>20010.96</v>
      </c>
    </row>
    <row r="4023" spans="1:10" s="102" customFormat="1" ht="18" customHeight="1" x14ac:dyDescent="0.2">
      <c r="A4023" s="106" t="s">
        <v>43</v>
      </c>
      <c r="B4023" s="106" t="s">
        <v>13</v>
      </c>
      <c r="C4023" s="107">
        <v>12542</v>
      </c>
      <c r="D4023" s="107">
        <v>42705</v>
      </c>
      <c r="E4023" s="107">
        <v>42717</v>
      </c>
      <c r="F4023" s="108">
        <v>42759</v>
      </c>
      <c r="G4023" s="109">
        <v>8750</v>
      </c>
      <c r="H4023" s="109">
        <v>12.95</v>
      </c>
      <c r="I4023" s="109">
        <v>0</v>
      </c>
      <c r="J4023" s="109">
        <f t="shared" si="62"/>
        <v>8762.9500000000007</v>
      </c>
    </row>
    <row r="4024" spans="1:10" s="102" customFormat="1" ht="18" customHeight="1" x14ac:dyDescent="0.2">
      <c r="A4024" s="106" t="s">
        <v>43</v>
      </c>
      <c r="B4024" s="106" t="s">
        <v>17</v>
      </c>
      <c r="C4024" s="107">
        <v>19445</v>
      </c>
      <c r="D4024" s="107">
        <v>41721</v>
      </c>
      <c r="E4024" s="107">
        <v>41737</v>
      </c>
      <c r="F4024" s="108">
        <v>41758</v>
      </c>
      <c r="G4024" s="109">
        <v>59000</v>
      </c>
      <c r="H4024" s="109">
        <v>60.64</v>
      </c>
      <c r="I4024" s="109">
        <v>0</v>
      </c>
      <c r="J4024" s="109">
        <f t="shared" si="62"/>
        <v>59060.639999999999</v>
      </c>
    </row>
    <row r="4025" spans="1:10" s="102" customFormat="1" ht="18" customHeight="1" x14ac:dyDescent="0.2">
      <c r="A4025" s="106" t="s">
        <v>43</v>
      </c>
      <c r="B4025" s="106" t="s">
        <v>17</v>
      </c>
      <c r="C4025" s="107">
        <v>18740</v>
      </c>
      <c r="D4025" s="107">
        <v>43379</v>
      </c>
      <c r="E4025" s="107">
        <v>43383</v>
      </c>
      <c r="F4025" s="108">
        <v>43395</v>
      </c>
      <c r="G4025" s="109">
        <v>8750</v>
      </c>
      <c r="H4025" s="109">
        <v>3.84</v>
      </c>
      <c r="I4025" s="109">
        <v>0</v>
      </c>
      <c r="J4025" s="109">
        <f t="shared" si="62"/>
        <v>8753.84</v>
      </c>
    </row>
    <row r="4026" spans="1:10" s="102" customFormat="1" ht="18" customHeight="1" x14ac:dyDescent="0.2">
      <c r="A4026" s="106" t="s">
        <v>43</v>
      </c>
      <c r="B4026" s="106" t="s">
        <v>13</v>
      </c>
      <c r="C4026" s="107">
        <v>10461</v>
      </c>
      <c r="D4026" s="107">
        <v>42781</v>
      </c>
      <c r="E4026" s="107">
        <v>42797</v>
      </c>
      <c r="F4026" s="108">
        <v>42814</v>
      </c>
      <c r="G4026" s="109">
        <v>9000</v>
      </c>
      <c r="H4026" s="109">
        <v>8.14</v>
      </c>
      <c r="I4026" s="109">
        <v>0</v>
      </c>
      <c r="J4026" s="109">
        <f t="shared" si="62"/>
        <v>9008.14</v>
      </c>
    </row>
    <row r="4027" spans="1:10" s="102" customFormat="1" ht="18" customHeight="1" x14ac:dyDescent="0.2">
      <c r="A4027" s="106" t="s">
        <v>43</v>
      </c>
      <c r="B4027" s="106" t="s">
        <v>13</v>
      </c>
      <c r="C4027" s="107">
        <v>13844</v>
      </c>
      <c r="D4027" s="107">
        <v>43406</v>
      </c>
      <c r="E4027" s="107">
        <v>43418</v>
      </c>
      <c r="F4027" s="108">
        <v>43440</v>
      </c>
      <c r="G4027" s="109">
        <v>9250</v>
      </c>
      <c r="H4027" s="109">
        <v>7.48</v>
      </c>
      <c r="I4027" s="109">
        <v>0</v>
      </c>
      <c r="J4027" s="109">
        <f t="shared" si="62"/>
        <v>9257.48</v>
      </c>
    </row>
    <row r="4028" spans="1:10" s="102" customFormat="1" ht="18" customHeight="1" x14ac:dyDescent="0.2">
      <c r="A4028" s="106" t="s">
        <v>43</v>
      </c>
      <c r="B4028" s="106" t="s">
        <v>17</v>
      </c>
      <c r="C4028" s="107">
        <v>13344</v>
      </c>
      <c r="D4028" s="107">
        <v>42756</v>
      </c>
      <c r="E4028" s="107">
        <v>42762</v>
      </c>
      <c r="F4028" s="108">
        <v>42774</v>
      </c>
      <c r="G4028" s="109">
        <v>6000</v>
      </c>
      <c r="H4028" s="109">
        <v>2.96</v>
      </c>
      <c r="I4028" s="109">
        <v>0</v>
      </c>
      <c r="J4028" s="109">
        <f t="shared" si="62"/>
        <v>6002.96</v>
      </c>
    </row>
    <row r="4029" spans="1:10" s="102" customFormat="1" ht="18" customHeight="1" x14ac:dyDescent="0.2">
      <c r="A4029" s="106" t="s">
        <v>43</v>
      </c>
      <c r="B4029" s="106" t="s">
        <v>13</v>
      </c>
      <c r="C4029" s="107">
        <v>13936</v>
      </c>
      <c r="D4029" s="107">
        <v>43070</v>
      </c>
      <c r="E4029" s="107">
        <v>43075</v>
      </c>
      <c r="F4029" s="108">
        <v>43096</v>
      </c>
      <c r="G4029" s="109">
        <v>11750</v>
      </c>
      <c r="H4029" s="109">
        <v>8.3699999999999992</v>
      </c>
      <c r="I4029" s="109">
        <v>0</v>
      </c>
      <c r="J4029" s="109">
        <f t="shared" si="62"/>
        <v>11758.37</v>
      </c>
    </row>
    <row r="4030" spans="1:10" s="102" customFormat="1" ht="18" customHeight="1" x14ac:dyDescent="0.2">
      <c r="A4030" s="106" t="s">
        <v>43</v>
      </c>
      <c r="B4030" s="106" t="s">
        <v>17</v>
      </c>
      <c r="C4030" s="107">
        <v>16436</v>
      </c>
      <c r="D4030" s="107">
        <v>42640</v>
      </c>
      <c r="E4030" s="107">
        <v>42649</v>
      </c>
      <c r="F4030" s="108">
        <v>42657</v>
      </c>
      <c r="G4030" s="109">
        <v>11500</v>
      </c>
      <c r="H4030" s="109">
        <v>5.36</v>
      </c>
      <c r="I4030" s="109">
        <v>0</v>
      </c>
      <c r="J4030" s="109">
        <f t="shared" si="62"/>
        <v>11505.36</v>
      </c>
    </row>
    <row r="4031" spans="1:10" s="102" customFormat="1" ht="18" customHeight="1" x14ac:dyDescent="0.2">
      <c r="A4031" s="106" t="s">
        <v>43</v>
      </c>
      <c r="B4031" s="106" t="s">
        <v>17</v>
      </c>
      <c r="C4031" s="107">
        <v>10006</v>
      </c>
      <c r="D4031" s="107">
        <v>42918</v>
      </c>
      <c r="E4031" s="107">
        <v>42927</v>
      </c>
      <c r="F4031" s="108">
        <v>42978</v>
      </c>
      <c r="G4031" s="109">
        <v>4000</v>
      </c>
      <c r="H4031" s="109">
        <v>5.74</v>
      </c>
      <c r="I4031" s="109">
        <v>0</v>
      </c>
      <c r="J4031" s="109">
        <f t="shared" si="62"/>
        <v>4005.74</v>
      </c>
    </row>
    <row r="4032" spans="1:10" s="102" customFormat="1" ht="18" customHeight="1" x14ac:dyDescent="0.2">
      <c r="A4032" s="106" t="s">
        <v>43</v>
      </c>
      <c r="B4032" s="106" t="s">
        <v>13</v>
      </c>
      <c r="C4032" s="107">
        <v>15378</v>
      </c>
      <c r="D4032" s="107">
        <v>43283</v>
      </c>
      <c r="E4032" s="107">
        <v>43293</v>
      </c>
      <c r="F4032" s="108">
        <v>43328</v>
      </c>
      <c r="G4032" s="109">
        <v>11000</v>
      </c>
      <c r="H4032" s="109">
        <v>13.56</v>
      </c>
      <c r="I4032" s="109">
        <v>0</v>
      </c>
      <c r="J4032" s="109">
        <f t="shared" si="62"/>
        <v>11013.56</v>
      </c>
    </row>
    <row r="4033" spans="1:10" s="102" customFormat="1" ht="18" customHeight="1" x14ac:dyDescent="0.2">
      <c r="A4033" s="106" t="s">
        <v>43</v>
      </c>
      <c r="B4033" s="106" t="s">
        <v>13</v>
      </c>
      <c r="C4033" s="107">
        <v>15008</v>
      </c>
      <c r="D4033" s="107">
        <v>42188</v>
      </c>
      <c r="E4033" s="107">
        <v>42193</v>
      </c>
      <c r="F4033" s="108">
        <v>42206</v>
      </c>
      <c r="G4033" s="109">
        <v>7000</v>
      </c>
      <c r="H4033" s="109">
        <v>3.5</v>
      </c>
      <c r="I4033" s="109">
        <v>0</v>
      </c>
      <c r="J4033" s="109">
        <f t="shared" si="62"/>
        <v>7003.5</v>
      </c>
    </row>
    <row r="4034" spans="1:10" s="102" customFormat="1" ht="18" customHeight="1" x14ac:dyDescent="0.2">
      <c r="A4034" s="106" t="s">
        <v>31</v>
      </c>
      <c r="B4034" s="106" t="s">
        <v>17</v>
      </c>
      <c r="C4034" s="107">
        <v>20328</v>
      </c>
      <c r="D4034" s="107">
        <v>41746</v>
      </c>
      <c r="E4034" s="107">
        <v>41771</v>
      </c>
      <c r="F4034" s="108">
        <v>41794</v>
      </c>
      <c r="G4034" s="109">
        <v>63000</v>
      </c>
      <c r="H4034" s="109">
        <v>84</v>
      </c>
      <c r="I4034" s="109">
        <v>0</v>
      </c>
      <c r="J4034" s="109">
        <f t="shared" si="62"/>
        <v>63084</v>
      </c>
    </row>
    <row r="4035" spans="1:10" s="102" customFormat="1" ht="18" customHeight="1" x14ac:dyDescent="0.2">
      <c r="A4035" s="106" t="s">
        <v>33</v>
      </c>
      <c r="B4035" s="106" t="s">
        <v>17</v>
      </c>
      <c r="C4035" s="107">
        <v>20328</v>
      </c>
      <c r="D4035" s="107">
        <v>41746</v>
      </c>
      <c r="E4035" s="107">
        <v>41771</v>
      </c>
      <c r="F4035" s="108">
        <v>41794</v>
      </c>
      <c r="G4035" s="109">
        <v>63000</v>
      </c>
      <c r="H4035" s="109">
        <v>84</v>
      </c>
      <c r="I4035" s="109">
        <v>0</v>
      </c>
      <c r="J4035" s="109">
        <f t="shared" si="62"/>
        <v>63084</v>
      </c>
    </row>
    <row r="4036" spans="1:10" s="102" customFormat="1" ht="18" customHeight="1" x14ac:dyDescent="0.2">
      <c r="A4036" s="106" t="s">
        <v>34</v>
      </c>
      <c r="B4036" s="106" t="s">
        <v>17</v>
      </c>
      <c r="C4036" s="107">
        <v>20328</v>
      </c>
      <c r="D4036" s="107">
        <v>41746</v>
      </c>
      <c r="E4036" s="107">
        <v>41771</v>
      </c>
      <c r="F4036" s="108">
        <v>41794</v>
      </c>
      <c r="G4036" s="109">
        <v>63000</v>
      </c>
      <c r="H4036" s="109">
        <v>84</v>
      </c>
      <c r="I4036" s="109">
        <v>0</v>
      </c>
      <c r="J4036" s="109">
        <f t="shared" si="62"/>
        <v>63084</v>
      </c>
    </row>
    <row r="4037" spans="1:10" s="102" customFormat="1" ht="18" customHeight="1" x14ac:dyDescent="0.2">
      <c r="A4037" s="106" t="s">
        <v>43</v>
      </c>
      <c r="B4037" s="106" t="s">
        <v>17</v>
      </c>
      <c r="C4037" s="107">
        <v>11013</v>
      </c>
      <c r="D4037" s="107">
        <v>43158</v>
      </c>
      <c r="E4037" s="107">
        <v>43161</v>
      </c>
      <c r="F4037" s="108">
        <v>43175</v>
      </c>
      <c r="G4037" s="109">
        <v>4250</v>
      </c>
      <c r="H4037" s="109">
        <v>1.98</v>
      </c>
      <c r="I4037" s="109">
        <v>0</v>
      </c>
      <c r="J4037" s="109">
        <f t="shared" si="62"/>
        <v>4251.9799999999996</v>
      </c>
    </row>
    <row r="4038" spans="1:10" s="102" customFormat="1" ht="18" customHeight="1" x14ac:dyDescent="0.2">
      <c r="A4038" s="106" t="s">
        <v>43</v>
      </c>
      <c r="B4038" s="106" t="s">
        <v>13</v>
      </c>
      <c r="C4038" s="107">
        <v>12255</v>
      </c>
      <c r="D4038" s="107">
        <v>42590</v>
      </c>
      <c r="E4038" s="107">
        <v>42627</v>
      </c>
      <c r="F4038" s="108">
        <v>42636</v>
      </c>
      <c r="G4038" s="109">
        <v>10500</v>
      </c>
      <c r="H4038" s="109">
        <v>13.23</v>
      </c>
      <c r="I4038" s="109">
        <v>0</v>
      </c>
      <c r="J4038" s="109">
        <f t="shared" ref="J4038:J4101" si="63">+G4038+H4038+I4038</f>
        <v>10513.23</v>
      </c>
    </row>
    <row r="4039" spans="1:10" s="102" customFormat="1" ht="18" customHeight="1" x14ac:dyDescent="0.2">
      <c r="A4039" s="106" t="s">
        <v>43</v>
      </c>
      <c r="B4039" s="106" t="s">
        <v>13</v>
      </c>
      <c r="C4039" s="107">
        <v>13514</v>
      </c>
      <c r="D4039" s="107">
        <v>42318</v>
      </c>
      <c r="E4039" s="107">
        <v>42320</v>
      </c>
      <c r="F4039" s="108">
        <v>42328</v>
      </c>
      <c r="G4039" s="109">
        <v>10750</v>
      </c>
      <c r="H4039" s="109">
        <v>2.99</v>
      </c>
      <c r="I4039" s="109">
        <v>0</v>
      </c>
      <c r="J4039" s="109">
        <f t="shared" si="63"/>
        <v>10752.99</v>
      </c>
    </row>
    <row r="4040" spans="1:10" s="102" customFormat="1" ht="18" customHeight="1" x14ac:dyDescent="0.2">
      <c r="A4040" s="106" t="s">
        <v>43</v>
      </c>
      <c r="B4040" s="106" t="s">
        <v>17</v>
      </c>
      <c r="C4040" s="107">
        <v>10307</v>
      </c>
      <c r="D4040" s="107">
        <v>42673</v>
      </c>
      <c r="E4040" s="107">
        <v>42676</v>
      </c>
      <c r="F4040" s="108">
        <v>42696</v>
      </c>
      <c r="G4040" s="109">
        <v>7500</v>
      </c>
      <c r="H4040" s="109">
        <v>4.72</v>
      </c>
      <c r="I4040" s="109">
        <v>0</v>
      </c>
      <c r="J4040" s="109">
        <f t="shared" si="63"/>
        <v>7504.72</v>
      </c>
    </row>
    <row r="4041" spans="1:10" s="102" customFormat="1" ht="18" customHeight="1" x14ac:dyDescent="0.2">
      <c r="A4041" s="106" t="s">
        <v>43</v>
      </c>
      <c r="B4041" s="106" t="s">
        <v>13</v>
      </c>
      <c r="C4041" s="107">
        <v>10616</v>
      </c>
      <c r="D4041" s="107">
        <v>42986</v>
      </c>
      <c r="E4041" s="107">
        <v>42990</v>
      </c>
      <c r="F4041" s="108">
        <v>43026</v>
      </c>
      <c r="G4041" s="109">
        <v>7750</v>
      </c>
      <c r="H4041" s="109">
        <v>8.35</v>
      </c>
      <c r="I4041" s="109">
        <v>0</v>
      </c>
      <c r="J4041" s="109">
        <f t="shared" si="63"/>
        <v>7758.35</v>
      </c>
    </row>
    <row r="4042" spans="1:10" s="102" customFormat="1" ht="18" customHeight="1" x14ac:dyDescent="0.2">
      <c r="A4042" s="106" t="s">
        <v>43</v>
      </c>
      <c r="B4042" s="106" t="s">
        <v>13</v>
      </c>
      <c r="C4042" s="107">
        <v>5152</v>
      </c>
      <c r="D4042" s="107">
        <v>42332</v>
      </c>
      <c r="E4042" s="107">
        <v>42340</v>
      </c>
      <c r="F4042" s="108">
        <v>42360</v>
      </c>
      <c r="G4042" s="109">
        <v>6250</v>
      </c>
      <c r="H4042" s="109">
        <v>4.8600000000000003</v>
      </c>
      <c r="I4042" s="109">
        <v>0</v>
      </c>
      <c r="J4042" s="109">
        <f t="shared" si="63"/>
        <v>6254.86</v>
      </c>
    </row>
    <row r="4043" spans="1:10" s="102" customFormat="1" ht="18" customHeight="1" x14ac:dyDescent="0.2">
      <c r="A4043" s="106" t="s">
        <v>43</v>
      </c>
      <c r="B4043" s="106" t="s">
        <v>13</v>
      </c>
      <c r="C4043" s="107">
        <v>8094</v>
      </c>
      <c r="D4043" s="107">
        <v>42018</v>
      </c>
      <c r="E4043" s="107">
        <v>42047</v>
      </c>
      <c r="F4043" s="108">
        <v>42103</v>
      </c>
      <c r="G4043" s="109">
        <v>4000</v>
      </c>
      <c r="H4043" s="109">
        <v>9.4499999999999993</v>
      </c>
      <c r="I4043" s="109">
        <v>0</v>
      </c>
      <c r="J4043" s="109">
        <f t="shared" si="63"/>
        <v>4009.45</v>
      </c>
    </row>
    <row r="4044" spans="1:10" s="102" customFormat="1" ht="18" customHeight="1" x14ac:dyDescent="0.2">
      <c r="A4044" s="106" t="s">
        <v>43</v>
      </c>
      <c r="B4044" s="106" t="s">
        <v>13</v>
      </c>
      <c r="C4044" s="107">
        <v>16367</v>
      </c>
      <c r="D4044" s="107">
        <v>42980</v>
      </c>
      <c r="E4044" s="107">
        <v>42984</v>
      </c>
      <c r="F4044" s="108">
        <v>43004</v>
      </c>
      <c r="G4044" s="109">
        <v>11750</v>
      </c>
      <c r="H4044" s="109">
        <v>7.73</v>
      </c>
      <c r="I4044" s="109">
        <v>0</v>
      </c>
      <c r="J4044" s="109">
        <f t="shared" si="63"/>
        <v>11757.73</v>
      </c>
    </row>
    <row r="4045" spans="1:10" s="102" customFormat="1" ht="18" customHeight="1" x14ac:dyDescent="0.2">
      <c r="A4045" s="106" t="s">
        <v>43</v>
      </c>
      <c r="B4045" s="106" t="s">
        <v>17</v>
      </c>
      <c r="C4045" s="107">
        <v>6782</v>
      </c>
      <c r="D4045" s="107">
        <v>42017</v>
      </c>
      <c r="E4045" s="107">
        <v>42032</v>
      </c>
      <c r="F4045" s="108">
        <v>42059</v>
      </c>
      <c r="G4045" s="109">
        <v>6500</v>
      </c>
      <c r="H4045" s="109">
        <v>7.56</v>
      </c>
      <c r="I4045" s="109">
        <v>0</v>
      </c>
      <c r="J4045" s="109">
        <f t="shared" si="63"/>
        <v>6507.56</v>
      </c>
    </row>
    <row r="4046" spans="1:10" s="102" customFormat="1" ht="18" customHeight="1" x14ac:dyDescent="0.2">
      <c r="A4046" s="106" t="s">
        <v>43</v>
      </c>
      <c r="B4046" s="106" t="s">
        <v>13</v>
      </c>
      <c r="C4046" s="107">
        <v>14081</v>
      </c>
      <c r="D4046" s="107">
        <v>42653</v>
      </c>
      <c r="E4046" s="107">
        <v>42657</v>
      </c>
      <c r="F4046" s="108">
        <v>42674</v>
      </c>
      <c r="G4046" s="109">
        <v>20750</v>
      </c>
      <c r="H4046" s="109">
        <v>11.94</v>
      </c>
      <c r="I4046" s="109">
        <v>0</v>
      </c>
      <c r="J4046" s="109">
        <f t="shared" si="63"/>
        <v>20761.939999999999</v>
      </c>
    </row>
    <row r="4047" spans="1:10" s="102" customFormat="1" ht="18" customHeight="1" x14ac:dyDescent="0.2">
      <c r="A4047" s="106" t="s">
        <v>37</v>
      </c>
      <c r="B4047" s="106" t="s">
        <v>13</v>
      </c>
      <c r="C4047" s="107">
        <v>14811</v>
      </c>
      <c r="D4047" s="107">
        <v>42222</v>
      </c>
      <c r="E4047" s="107">
        <v>42229</v>
      </c>
      <c r="F4047" s="108">
        <v>42304</v>
      </c>
      <c r="G4047" s="109">
        <v>20000</v>
      </c>
      <c r="H4047" s="109">
        <f>22.78+22.78</f>
        <v>45.56</v>
      </c>
      <c r="I4047" s="109">
        <v>0</v>
      </c>
      <c r="J4047" s="109">
        <f t="shared" si="63"/>
        <v>20045.560000000001</v>
      </c>
    </row>
    <row r="4048" spans="1:10" s="102" customFormat="1" ht="18" customHeight="1" x14ac:dyDescent="0.2">
      <c r="A4048" s="106" t="s">
        <v>43</v>
      </c>
      <c r="B4048" s="106" t="s">
        <v>13</v>
      </c>
      <c r="C4048" s="107">
        <v>12470</v>
      </c>
      <c r="D4048" s="107">
        <v>42962</v>
      </c>
      <c r="E4048" s="107">
        <v>42970</v>
      </c>
      <c r="F4048" s="108">
        <v>42997</v>
      </c>
      <c r="G4048" s="109">
        <v>12500</v>
      </c>
      <c r="H4048" s="109">
        <v>9.24</v>
      </c>
      <c r="I4048" s="109">
        <v>0</v>
      </c>
      <c r="J4048" s="109">
        <f t="shared" si="63"/>
        <v>12509.24</v>
      </c>
    </row>
    <row r="4049" spans="1:10" s="102" customFormat="1" ht="18" customHeight="1" x14ac:dyDescent="0.2">
      <c r="A4049" s="106" t="s">
        <v>43</v>
      </c>
      <c r="B4049" s="106" t="s">
        <v>13</v>
      </c>
      <c r="C4049" s="107">
        <v>10560</v>
      </c>
      <c r="D4049" s="107">
        <v>41861</v>
      </c>
      <c r="E4049" s="107">
        <v>41870</v>
      </c>
      <c r="F4049" s="108">
        <v>41877</v>
      </c>
      <c r="G4049" s="109">
        <v>8750</v>
      </c>
      <c r="H4049" s="109">
        <v>3.89</v>
      </c>
      <c r="I4049" s="109">
        <v>0</v>
      </c>
      <c r="J4049" s="109">
        <f t="shared" si="63"/>
        <v>8753.89</v>
      </c>
    </row>
    <row r="4050" spans="1:10" s="102" customFormat="1" ht="18" customHeight="1" x14ac:dyDescent="0.2">
      <c r="A4050" s="106" t="s">
        <v>43</v>
      </c>
      <c r="B4050" s="106" t="s">
        <v>13</v>
      </c>
      <c r="C4050" s="107">
        <v>10248</v>
      </c>
      <c r="D4050" s="107">
        <v>41950</v>
      </c>
      <c r="E4050" s="107">
        <v>41961</v>
      </c>
      <c r="F4050" s="108">
        <v>41976</v>
      </c>
      <c r="G4050" s="109">
        <v>3750</v>
      </c>
      <c r="H4050" s="109">
        <v>2.71</v>
      </c>
      <c r="I4050" s="109">
        <v>0</v>
      </c>
      <c r="J4050" s="109">
        <f t="shared" si="63"/>
        <v>3752.71</v>
      </c>
    </row>
    <row r="4051" spans="1:10" s="102" customFormat="1" ht="18" customHeight="1" x14ac:dyDescent="0.2">
      <c r="A4051" s="106" t="s">
        <v>43</v>
      </c>
      <c r="B4051" s="106" t="s">
        <v>13</v>
      </c>
      <c r="C4051" s="107">
        <v>9857</v>
      </c>
      <c r="D4051" s="107">
        <v>42540</v>
      </c>
      <c r="E4051" s="107">
        <v>42548</v>
      </c>
      <c r="F4051" s="108">
        <v>42569</v>
      </c>
      <c r="G4051" s="109">
        <v>10500</v>
      </c>
      <c r="H4051" s="109">
        <v>8.34</v>
      </c>
      <c r="I4051" s="109">
        <v>0</v>
      </c>
      <c r="J4051" s="109">
        <f t="shared" si="63"/>
        <v>10508.34</v>
      </c>
    </row>
    <row r="4052" spans="1:10" s="102" customFormat="1" ht="18" customHeight="1" x14ac:dyDescent="0.2">
      <c r="A4052" s="106" t="s">
        <v>43</v>
      </c>
      <c r="B4052" s="106" t="s">
        <v>13</v>
      </c>
      <c r="C4052" s="107">
        <v>8632</v>
      </c>
      <c r="D4052" s="107">
        <v>41810</v>
      </c>
      <c r="E4052" s="107">
        <v>41837</v>
      </c>
      <c r="F4052" s="108">
        <v>41905</v>
      </c>
      <c r="G4052" s="109">
        <v>8750</v>
      </c>
      <c r="H4052" s="109">
        <v>23.09</v>
      </c>
      <c r="I4052" s="109">
        <v>0</v>
      </c>
      <c r="J4052" s="109">
        <f t="shared" si="63"/>
        <v>8773.09</v>
      </c>
    </row>
    <row r="4053" spans="1:10" s="102" customFormat="1" ht="18" customHeight="1" x14ac:dyDescent="0.2">
      <c r="A4053" s="106" t="s">
        <v>43</v>
      </c>
      <c r="B4053" s="106" t="s">
        <v>13</v>
      </c>
      <c r="C4053" s="107">
        <v>15057</v>
      </c>
      <c r="D4053" s="107">
        <v>42673</v>
      </c>
      <c r="E4053" s="107">
        <v>42683</v>
      </c>
      <c r="F4053" s="108">
        <v>42689</v>
      </c>
      <c r="G4053" s="109">
        <v>6250</v>
      </c>
      <c r="H4053" s="109">
        <v>2.74</v>
      </c>
      <c r="I4053" s="109">
        <v>0</v>
      </c>
      <c r="J4053" s="109">
        <f t="shared" si="63"/>
        <v>6252.74</v>
      </c>
    </row>
    <row r="4054" spans="1:10" s="102" customFormat="1" ht="18" customHeight="1" x14ac:dyDescent="0.2">
      <c r="A4054" s="106" t="s">
        <v>43</v>
      </c>
      <c r="B4054" s="106" t="s">
        <v>17</v>
      </c>
      <c r="C4054" s="107">
        <v>16134</v>
      </c>
      <c r="D4054" s="107">
        <v>43383</v>
      </c>
      <c r="E4054" s="107">
        <v>43385</v>
      </c>
      <c r="F4054" s="108">
        <v>43399</v>
      </c>
      <c r="G4054" s="109">
        <v>7500</v>
      </c>
      <c r="H4054" s="109">
        <v>3.29</v>
      </c>
      <c r="I4054" s="109">
        <v>0</v>
      </c>
      <c r="J4054" s="109">
        <f t="shared" si="63"/>
        <v>7503.29</v>
      </c>
    </row>
    <row r="4055" spans="1:10" s="102" customFormat="1" ht="18" customHeight="1" x14ac:dyDescent="0.2">
      <c r="A4055" s="106" t="s">
        <v>43</v>
      </c>
      <c r="B4055" s="106" t="s">
        <v>13</v>
      </c>
      <c r="C4055" s="107">
        <v>13828</v>
      </c>
      <c r="D4055" s="107">
        <v>41765</v>
      </c>
      <c r="E4055" s="107">
        <v>41768</v>
      </c>
      <c r="F4055" s="108">
        <v>41802</v>
      </c>
      <c r="G4055" s="109">
        <v>11000</v>
      </c>
      <c r="H4055" s="109">
        <v>11.31</v>
      </c>
      <c r="I4055" s="109">
        <v>0</v>
      </c>
      <c r="J4055" s="109">
        <f t="shared" si="63"/>
        <v>11011.31</v>
      </c>
    </row>
    <row r="4056" spans="1:10" s="102" customFormat="1" ht="18" customHeight="1" x14ac:dyDescent="0.2">
      <c r="A4056" s="106" t="s">
        <v>43</v>
      </c>
      <c r="B4056" s="106" t="s">
        <v>13</v>
      </c>
      <c r="C4056" s="107">
        <v>6996</v>
      </c>
      <c r="D4056" s="107">
        <v>42418</v>
      </c>
      <c r="E4056" s="107">
        <v>42432</v>
      </c>
      <c r="F4056" s="108">
        <v>42446</v>
      </c>
      <c r="G4056" s="109">
        <v>3500</v>
      </c>
      <c r="H4056" s="109">
        <v>2.72</v>
      </c>
      <c r="I4056" s="109">
        <v>0</v>
      </c>
      <c r="J4056" s="109">
        <f t="shared" si="63"/>
        <v>3502.72</v>
      </c>
    </row>
    <row r="4057" spans="1:10" s="102" customFormat="1" ht="18" customHeight="1" x14ac:dyDescent="0.2">
      <c r="A4057" s="106" t="s">
        <v>43</v>
      </c>
      <c r="B4057" s="106" t="s">
        <v>17</v>
      </c>
      <c r="C4057" s="107">
        <v>6733</v>
      </c>
      <c r="D4057" s="107">
        <v>41754</v>
      </c>
      <c r="E4057" s="107">
        <v>41765</v>
      </c>
      <c r="F4057" s="108">
        <v>41781</v>
      </c>
      <c r="G4057" s="109">
        <v>4250</v>
      </c>
      <c r="H4057" s="109">
        <v>3.19</v>
      </c>
      <c r="I4057" s="109">
        <v>0</v>
      </c>
      <c r="J4057" s="109">
        <f t="shared" si="63"/>
        <v>4253.1899999999996</v>
      </c>
    </row>
    <row r="4058" spans="1:10" s="102" customFormat="1" ht="18" customHeight="1" x14ac:dyDescent="0.2">
      <c r="A4058" s="106" t="s">
        <v>43</v>
      </c>
      <c r="B4058" s="106" t="s">
        <v>13</v>
      </c>
      <c r="C4058" s="107">
        <v>17570</v>
      </c>
      <c r="D4058" s="107">
        <v>42127</v>
      </c>
      <c r="E4058" s="107">
        <v>42138</v>
      </c>
      <c r="F4058" s="108">
        <v>42152</v>
      </c>
      <c r="G4058" s="109">
        <v>10750</v>
      </c>
      <c r="H4058" s="109">
        <v>7.47</v>
      </c>
      <c r="I4058" s="109">
        <v>0</v>
      </c>
      <c r="J4058" s="109">
        <f t="shared" si="63"/>
        <v>10757.47</v>
      </c>
    </row>
    <row r="4059" spans="1:10" s="102" customFormat="1" ht="18" customHeight="1" x14ac:dyDescent="0.2">
      <c r="A4059" s="106" t="s">
        <v>43</v>
      </c>
      <c r="B4059" s="106" t="s">
        <v>13</v>
      </c>
      <c r="C4059" s="107">
        <v>13392</v>
      </c>
      <c r="D4059" s="107">
        <v>42124</v>
      </c>
      <c r="E4059" s="107">
        <v>42132</v>
      </c>
      <c r="F4059" s="108">
        <v>42157</v>
      </c>
      <c r="G4059" s="109">
        <v>20000</v>
      </c>
      <c r="H4059" s="109">
        <v>18.329999999999998</v>
      </c>
      <c r="I4059" s="109">
        <v>0</v>
      </c>
      <c r="J4059" s="109">
        <f t="shared" si="63"/>
        <v>20018.330000000002</v>
      </c>
    </row>
    <row r="4060" spans="1:10" s="102" customFormat="1" ht="18" customHeight="1" x14ac:dyDescent="0.2">
      <c r="A4060" s="106" t="s">
        <v>31</v>
      </c>
      <c r="B4060" s="106" t="s">
        <v>13</v>
      </c>
      <c r="C4060" s="107">
        <v>22004</v>
      </c>
      <c r="D4060" s="107">
        <v>41814</v>
      </c>
      <c r="E4060" s="107">
        <v>41817</v>
      </c>
      <c r="F4060" s="108">
        <v>41843</v>
      </c>
      <c r="G4060" s="109">
        <v>53000</v>
      </c>
      <c r="H4060" s="109">
        <v>42.69</v>
      </c>
      <c r="I4060" s="109">
        <v>0</v>
      </c>
      <c r="J4060" s="109">
        <f t="shared" si="63"/>
        <v>53042.69</v>
      </c>
    </row>
    <row r="4061" spans="1:10" s="102" customFormat="1" ht="18" customHeight="1" x14ac:dyDescent="0.2">
      <c r="A4061" s="106" t="s">
        <v>33</v>
      </c>
      <c r="B4061" s="106" t="s">
        <v>13</v>
      </c>
      <c r="C4061" s="107">
        <v>22004</v>
      </c>
      <c r="D4061" s="107">
        <v>41814</v>
      </c>
      <c r="E4061" s="107">
        <v>41817</v>
      </c>
      <c r="F4061" s="108">
        <v>41843</v>
      </c>
      <c r="G4061" s="109">
        <v>53000</v>
      </c>
      <c r="H4061" s="109">
        <v>42.69</v>
      </c>
      <c r="I4061" s="109">
        <v>0</v>
      </c>
      <c r="J4061" s="109">
        <f t="shared" si="63"/>
        <v>53042.69</v>
      </c>
    </row>
    <row r="4062" spans="1:10" s="102" customFormat="1" ht="18" customHeight="1" x14ac:dyDescent="0.2">
      <c r="A4062" s="106" t="s">
        <v>34</v>
      </c>
      <c r="B4062" s="106" t="s">
        <v>13</v>
      </c>
      <c r="C4062" s="107">
        <v>22004</v>
      </c>
      <c r="D4062" s="107">
        <v>41814</v>
      </c>
      <c r="E4062" s="107">
        <v>41817</v>
      </c>
      <c r="F4062" s="108">
        <v>41843</v>
      </c>
      <c r="G4062" s="109">
        <v>53000</v>
      </c>
      <c r="H4062" s="109">
        <v>42.69</v>
      </c>
      <c r="I4062" s="109">
        <v>0</v>
      </c>
      <c r="J4062" s="109">
        <f t="shared" si="63"/>
        <v>53042.69</v>
      </c>
    </row>
    <row r="4063" spans="1:10" s="102" customFormat="1" ht="18" customHeight="1" x14ac:dyDescent="0.2">
      <c r="A4063" s="106" t="s">
        <v>43</v>
      </c>
      <c r="B4063" s="106" t="s">
        <v>13</v>
      </c>
      <c r="C4063" s="107">
        <v>11653</v>
      </c>
      <c r="D4063" s="107">
        <v>43189</v>
      </c>
      <c r="E4063" s="107">
        <v>43194</v>
      </c>
      <c r="F4063" s="108">
        <v>43208</v>
      </c>
      <c r="G4063" s="109">
        <v>10000</v>
      </c>
      <c r="H4063" s="109">
        <v>5.21</v>
      </c>
      <c r="I4063" s="109">
        <v>0</v>
      </c>
      <c r="J4063" s="109">
        <f t="shared" si="63"/>
        <v>10005.209999999999</v>
      </c>
    </row>
    <row r="4064" spans="1:10" s="102" customFormat="1" ht="18" customHeight="1" x14ac:dyDescent="0.2">
      <c r="A4064" s="106" t="s">
        <v>43</v>
      </c>
      <c r="B4064" s="106" t="s">
        <v>13</v>
      </c>
      <c r="C4064" s="107">
        <v>15407</v>
      </c>
      <c r="D4064" s="107">
        <v>41694</v>
      </c>
      <c r="E4064" s="107">
        <v>41712</v>
      </c>
      <c r="F4064" s="108">
        <v>41736</v>
      </c>
      <c r="G4064" s="109">
        <v>9000</v>
      </c>
      <c r="H4064" s="109">
        <v>10.5</v>
      </c>
      <c r="I4064" s="109">
        <v>0</v>
      </c>
      <c r="J4064" s="109">
        <f t="shared" si="63"/>
        <v>9010.5</v>
      </c>
    </row>
    <row r="4065" spans="1:10" s="102" customFormat="1" ht="18" customHeight="1" x14ac:dyDescent="0.2">
      <c r="A4065" s="106" t="s">
        <v>43</v>
      </c>
      <c r="B4065" s="106" t="s">
        <v>13</v>
      </c>
      <c r="C4065" s="107">
        <v>9630</v>
      </c>
      <c r="D4065" s="107">
        <v>42744</v>
      </c>
      <c r="E4065" s="107">
        <v>42754</v>
      </c>
      <c r="F4065" s="108">
        <v>42793</v>
      </c>
      <c r="G4065" s="109">
        <v>13000</v>
      </c>
      <c r="H4065" s="109">
        <v>17.440000000000001</v>
      </c>
      <c r="I4065" s="109">
        <v>0</v>
      </c>
      <c r="J4065" s="109">
        <f t="shared" si="63"/>
        <v>13017.44</v>
      </c>
    </row>
    <row r="4066" spans="1:10" s="102" customFormat="1" ht="18" customHeight="1" x14ac:dyDescent="0.2">
      <c r="A4066" s="106" t="s">
        <v>43</v>
      </c>
      <c r="B4066" s="106" t="s">
        <v>13</v>
      </c>
      <c r="C4066" s="107">
        <v>13141</v>
      </c>
      <c r="D4066" s="107">
        <v>42244</v>
      </c>
      <c r="E4066" s="107">
        <v>42328</v>
      </c>
      <c r="F4066" s="108">
        <v>42394</v>
      </c>
      <c r="G4066" s="109">
        <v>11000</v>
      </c>
      <c r="H4066" s="109">
        <v>45.83</v>
      </c>
      <c r="I4066" s="109">
        <v>0</v>
      </c>
      <c r="J4066" s="109">
        <f t="shared" si="63"/>
        <v>11045.83</v>
      </c>
    </row>
    <row r="4067" spans="1:10" s="102" customFormat="1" ht="18" customHeight="1" x14ac:dyDescent="0.2">
      <c r="A4067" s="106" t="s">
        <v>40</v>
      </c>
      <c r="B4067" s="106" t="s">
        <v>17</v>
      </c>
      <c r="C4067" s="107">
        <v>34906</v>
      </c>
      <c r="D4067" s="107">
        <v>42174</v>
      </c>
      <c r="E4067" s="107">
        <v>42236</v>
      </c>
      <c r="F4067" s="108">
        <v>42236</v>
      </c>
      <c r="G4067" s="109">
        <v>5000</v>
      </c>
      <c r="H4067" s="109">
        <v>8.61</v>
      </c>
      <c r="I4067" s="109">
        <v>0</v>
      </c>
      <c r="J4067" s="109">
        <f t="shared" si="63"/>
        <v>5008.6099999999997</v>
      </c>
    </row>
    <row r="4068" spans="1:10" s="102" customFormat="1" ht="18" customHeight="1" x14ac:dyDescent="0.2">
      <c r="A4068" s="106" t="s">
        <v>43</v>
      </c>
      <c r="B4068" s="106" t="s">
        <v>13</v>
      </c>
      <c r="C4068" s="107">
        <v>8494</v>
      </c>
      <c r="D4068" s="107">
        <v>43050</v>
      </c>
      <c r="E4068" s="107">
        <v>43082</v>
      </c>
      <c r="F4068" s="108">
        <v>43126</v>
      </c>
      <c r="G4068" s="109">
        <v>7500</v>
      </c>
      <c r="H4068" s="109">
        <v>14.53</v>
      </c>
      <c r="I4068" s="109">
        <v>0</v>
      </c>
      <c r="J4068" s="109">
        <f t="shared" si="63"/>
        <v>7514.53</v>
      </c>
    </row>
    <row r="4069" spans="1:10" s="102" customFormat="1" ht="18" customHeight="1" x14ac:dyDescent="0.2">
      <c r="A4069" s="106" t="s">
        <v>43</v>
      </c>
      <c r="B4069" s="106" t="s">
        <v>17</v>
      </c>
      <c r="C4069" s="107">
        <v>8407</v>
      </c>
      <c r="D4069" s="107">
        <v>42401</v>
      </c>
      <c r="E4069" s="107">
        <v>42410</v>
      </c>
      <c r="F4069" s="108">
        <v>42438</v>
      </c>
      <c r="G4069" s="109">
        <v>3500</v>
      </c>
      <c r="H4069" s="109">
        <v>3.6</v>
      </c>
      <c r="I4069" s="109">
        <v>0</v>
      </c>
      <c r="J4069" s="109">
        <f t="shared" si="63"/>
        <v>3503.6</v>
      </c>
    </row>
    <row r="4070" spans="1:10" s="102" customFormat="1" ht="18" customHeight="1" x14ac:dyDescent="0.2">
      <c r="A4070" s="106" t="s">
        <v>43</v>
      </c>
      <c r="B4070" s="106" t="s">
        <v>13</v>
      </c>
      <c r="C4070" s="107">
        <v>11982</v>
      </c>
      <c r="D4070" s="107">
        <v>42151</v>
      </c>
      <c r="E4070" s="107">
        <v>42200</v>
      </c>
      <c r="F4070" s="108">
        <v>42244</v>
      </c>
      <c r="G4070" s="109">
        <v>15000</v>
      </c>
      <c r="H4070" s="109">
        <v>38.78</v>
      </c>
      <c r="I4070" s="109">
        <v>0</v>
      </c>
      <c r="J4070" s="109">
        <f t="shared" si="63"/>
        <v>15038.78</v>
      </c>
    </row>
    <row r="4071" spans="1:10" s="102" customFormat="1" ht="18" customHeight="1" x14ac:dyDescent="0.2">
      <c r="A4071" s="106" t="s">
        <v>43</v>
      </c>
      <c r="B4071" s="106" t="s">
        <v>13</v>
      </c>
      <c r="C4071" s="107">
        <v>10168</v>
      </c>
      <c r="D4071" s="107">
        <v>42684</v>
      </c>
      <c r="E4071" s="107">
        <v>42697</v>
      </c>
      <c r="F4071" s="108">
        <v>42744</v>
      </c>
      <c r="G4071" s="109">
        <v>5000</v>
      </c>
      <c r="H4071" s="109">
        <v>8.1999999999999993</v>
      </c>
      <c r="I4071" s="109">
        <v>0</v>
      </c>
      <c r="J4071" s="109">
        <f t="shared" si="63"/>
        <v>5008.2</v>
      </c>
    </row>
    <row r="4072" spans="1:10" s="102" customFormat="1" ht="18" customHeight="1" x14ac:dyDescent="0.2">
      <c r="A4072" s="106" t="s">
        <v>43</v>
      </c>
      <c r="B4072" s="106" t="s">
        <v>17</v>
      </c>
      <c r="C4072" s="107">
        <v>6419</v>
      </c>
      <c r="D4072" s="107">
        <v>42628</v>
      </c>
      <c r="E4072" s="107">
        <v>42646</v>
      </c>
      <c r="F4072" s="108">
        <v>42804</v>
      </c>
      <c r="G4072" s="109">
        <v>2250</v>
      </c>
      <c r="H4072" s="109">
        <v>6.5500000000000007</v>
      </c>
      <c r="I4072" s="109">
        <v>0</v>
      </c>
      <c r="J4072" s="109">
        <f t="shared" si="63"/>
        <v>2256.5500000000002</v>
      </c>
    </row>
    <row r="4073" spans="1:10" s="102" customFormat="1" ht="18" customHeight="1" x14ac:dyDescent="0.2">
      <c r="A4073" s="106" t="s">
        <v>43</v>
      </c>
      <c r="B4073" s="106" t="s">
        <v>17</v>
      </c>
      <c r="C4073" s="107">
        <v>10585</v>
      </c>
      <c r="D4073" s="107">
        <v>42464</v>
      </c>
      <c r="E4073" s="107">
        <v>42472</v>
      </c>
      <c r="F4073" s="108">
        <v>42509</v>
      </c>
      <c r="G4073" s="109">
        <v>2750</v>
      </c>
      <c r="H4073" s="109">
        <v>3.39</v>
      </c>
      <c r="I4073" s="109">
        <v>0</v>
      </c>
      <c r="J4073" s="109">
        <f t="shared" si="63"/>
        <v>2753.39</v>
      </c>
    </row>
    <row r="4074" spans="1:10" s="102" customFormat="1" ht="18" customHeight="1" x14ac:dyDescent="0.2">
      <c r="A4074" s="106" t="s">
        <v>43</v>
      </c>
      <c r="B4074" s="106" t="s">
        <v>13</v>
      </c>
      <c r="C4074" s="107">
        <v>15423</v>
      </c>
      <c r="D4074" s="107">
        <v>42111</v>
      </c>
      <c r="E4074" s="107">
        <v>42115</v>
      </c>
      <c r="F4074" s="108">
        <v>42136</v>
      </c>
      <c r="G4074" s="109">
        <v>10500</v>
      </c>
      <c r="H4074" s="109">
        <v>7.29</v>
      </c>
      <c r="I4074" s="109">
        <v>0</v>
      </c>
      <c r="J4074" s="109">
        <f t="shared" si="63"/>
        <v>10507.29</v>
      </c>
    </row>
    <row r="4075" spans="1:10" s="102" customFormat="1" ht="18" customHeight="1" x14ac:dyDescent="0.2">
      <c r="A4075" s="106" t="s">
        <v>43</v>
      </c>
      <c r="B4075" s="106" t="s">
        <v>17</v>
      </c>
      <c r="C4075" s="107">
        <v>12013</v>
      </c>
      <c r="D4075" s="107">
        <v>42993</v>
      </c>
      <c r="E4075" s="107">
        <v>43007</v>
      </c>
      <c r="F4075" s="108">
        <v>43026</v>
      </c>
      <c r="G4075" s="109">
        <v>9500</v>
      </c>
      <c r="H4075" s="109">
        <v>7.54</v>
      </c>
      <c r="I4075" s="109">
        <v>0</v>
      </c>
      <c r="J4075" s="109">
        <f t="shared" si="63"/>
        <v>9507.5400000000009</v>
      </c>
    </row>
    <row r="4076" spans="1:10" s="102" customFormat="1" ht="18" customHeight="1" x14ac:dyDescent="0.2">
      <c r="A4076" s="106" t="s">
        <v>43</v>
      </c>
      <c r="B4076" s="106" t="s">
        <v>13</v>
      </c>
      <c r="C4076" s="107">
        <v>12971</v>
      </c>
      <c r="D4076" s="107">
        <v>41948</v>
      </c>
      <c r="E4076" s="107">
        <v>41963</v>
      </c>
      <c r="F4076" s="108">
        <v>41989</v>
      </c>
      <c r="G4076" s="109">
        <v>9250</v>
      </c>
      <c r="H4076" s="109">
        <v>10.53</v>
      </c>
      <c r="I4076" s="109">
        <v>0</v>
      </c>
      <c r="J4076" s="109">
        <f t="shared" si="63"/>
        <v>9260.5300000000007</v>
      </c>
    </row>
    <row r="4077" spans="1:10" s="102" customFormat="1" ht="18" customHeight="1" x14ac:dyDescent="0.2">
      <c r="A4077" s="106" t="s">
        <v>43</v>
      </c>
      <c r="B4077" s="106" t="s">
        <v>17</v>
      </c>
      <c r="C4077" s="107">
        <v>9268</v>
      </c>
      <c r="D4077" s="107">
        <v>42279</v>
      </c>
      <c r="E4077" s="107">
        <v>42293</v>
      </c>
      <c r="F4077" s="108">
        <v>42310</v>
      </c>
      <c r="G4077" s="109">
        <v>3750</v>
      </c>
      <c r="H4077" s="109">
        <v>3.24</v>
      </c>
      <c r="I4077" s="109">
        <v>0</v>
      </c>
      <c r="J4077" s="109">
        <f t="shared" si="63"/>
        <v>3753.24</v>
      </c>
    </row>
    <row r="4078" spans="1:10" s="102" customFormat="1" ht="18" customHeight="1" x14ac:dyDescent="0.2">
      <c r="A4078" s="106" t="s">
        <v>31</v>
      </c>
      <c r="B4078" s="106" t="s">
        <v>17</v>
      </c>
      <c r="C4078" s="107">
        <v>25708</v>
      </c>
      <c r="D4078" s="107">
        <v>43199</v>
      </c>
      <c r="E4078" s="107">
        <v>43220</v>
      </c>
      <c r="F4078" s="108">
        <v>43228</v>
      </c>
      <c r="G4078" s="109">
        <v>66000</v>
      </c>
      <c r="H4078" s="109">
        <v>52.44</v>
      </c>
      <c r="I4078" s="109">
        <v>0</v>
      </c>
      <c r="J4078" s="109">
        <f t="shared" si="63"/>
        <v>66052.44</v>
      </c>
    </row>
    <row r="4079" spans="1:10" s="102" customFormat="1" ht="18" customHeight="1" x14ac:dyDescent="0.2">
      <c r="A4079" s="106" t="s">
        <v>34</v>
      </c>
      <c r="B4079" s="106" t="s">
        <v>17</v>
      </c>
      <c r="C4079" s="107">
        <v>25708</v>
      </c>
      <c r="D4079" s="107">
        <v>43199</v>
      </c>
      <c r="E4079" s="107">
        <v>43220</v>
      </c>
      <c r="F4079" s="108">
        <v>43228</v>
      </c>
      <c r="G4079" s="109">
        <v>66000</v>
      </c>
      <c r="H4079" s="109">
        <v>52.44</v>
      </c>
      <c r="I4079" s="109">
        <v>0</v>
      </c>
      <c r="J4079" s="109">
        <f t="shared" si="63"/>
        <v>66052.44</v>
      </c>
    </row>
    <row r="4080" spans="1:10" s="102" customFormat="1" ht="18" customHeight="1" x14ac:dyDescent="0.2">
      <c r="A4080" s="106" t="s">
        <v>43</v>
      </c>
      <c r="B4080" s="106" t="s">
        <v>17</v>
      </c>
      <c r="C4080" s="107">
        <v>6688</v>
      </c>
      <c r="D4080" s="107">
        <v>41879</v>
      </c>
      <c r="E4080" s="107">
        <v>41900</v>
      </c>
      <c r="F4080" s="108">
        <v>41920</v>
      </c>
      <c r="G4080" s="109">
        <v>5250</v>
      </c>
      <c r="H4080" s="109">
        <v>5.98</v>
      </c>
      <c r="I4080" s="109">
        <v>0</v>
      </c>
      <c r="J4080" s="109">
        <f t="shared" si="63"/>
        <v>5255.98</v>
      </c>
    </row>
    <row r="4081" spans="1:10" s="102" customFormat="1" ht="18" customHeight="1" x14ac:dyDescent="0.2">
      <c r="A4081" s="106" t="s">
        <v>37</v>
      </c>
      <c r="B4081" s="106" t="s">
        <v>13</v>
      </c>
      <c r="C4081" s="107">
        <v>14655</v>
      </c>
      <c r="D4081" s="107">
        <v>41809</v>
      </c>
      <c r="E4081" s="107">
        <v>41827</v>
      </c>
      <c r="F4081" s="108">
        <v>41835</v>
      </c>
      <c r="G4081" s="109">
        <v>20000</v>
      </c>
      <c r="H4081" s="109">
        <f>7.22+7.22</f>
        <v>14.44</v>
      </c>
      <c r="I4081" s="109">
        <v>0</v>
      </c>
      <c r="J4081" s="109">
        <f t="shared" si="63"/>
        <v>20014.439999999999</v>
      </c>
    </row>
    <row r="4082" spans="1:10" s="102" customFormat="1" ht="18" customHeight="1" x14ac:dyDescent="0.2">
      <c r="A4082" s="106" t="s">
        <v>43</v>
      </c>
      <c r="B4082" s="106" t="s">
        <v>13</v>
      </c>
      <c r="C4082" s="107">
        <v>19513</v>
      </c>
      <c r="D4082" s="107">
        <v>43343</v>
      </c>
      <c r="E4082" s="107">
        <v>43348</v>
      </c>
      <c r="F4082" s="108">
        <v>43375</v>
      </c>
      <c r="G4082" s="109">
        <v>54750</v>
      </c>
      <c r="H4082" s="109">
        <v>45</v>
      </c>
      <c r="I4082" s="109">
        <v>0</v>
      </c>
      <c r="J4082" s="109">
        <f t="shared" si="63"/>
        <v>54795</v>
      </c>
    </row>
    <row r="4083" spans="1:10" s="102" customFormat="1" ht="18" customHeight="1" x14ac:dyDescent="0.2">
      <c r="A4083" s="106" t="s">
        <v>43</v>
      </c>
      <c r="B4083" s="106" t="s">
        <v>17</v>
      </c>
      <c r="C4083" s="107">
        <v>16668</v>
      </c>
      <c r="D4083" s="107">
        <v>42881</v>
      </c>
      <c r="E4083" s="107">
        <v>42895</v>
      </c>
      <c r="F4083" s="108">
        <v>42926</v>
      </c>
      <c r="G4083" s="109">
        <v>6000</v>
      </c>
      <c r="H4083" s="109">
        <v>7.4</v>
      </c>
      <c r="I4083" s="109">
        <v>0</v>
      </c>
      <c r="J4083" s="109">
        <f t="shared" si="63"/>
        <v>6007.4</v>
      </c>
    </row>
    <row r="4084" spans="1:10" s="102" customFormat="1" ht="18" customHeight="1" x14ac:dyDescent="0.2">
      <c r="A4084" s="106" t="s">
        <v>43</v>
      </c>
      <c r="B4084" s="106" t="s">
        <v>17</v>
      </c>
      <c r="C4084" s="107">
        <v>16047</v>
      </c>
      <c r="D4084" s="107">
        <v>43265</v>
      </c>
      <c r="E4084" s="107">
        <v>43287</v>
      </c>
      <c r="F4084" s="108">
        <v>43319</v>
      </c>
      <c r="G4084" s="109">
        <v>7250</v>
      </c>
      <c r="H4084" s="109">
        <v>10.73</v>
      </c>
      <c r="I4084" s="109">
        <v>0</v>
      </c>
      <c r="J4084" s="109">
        <f t="shared" si="63"/>
        <v>7260.73</v>
      </c>
    </row>
    <row r="4085" spans="1:10" s="102" customFormat="1" ht="18" customHeight="1" x14ac:dyDescent="0.2">
      <c r="A4085" s="106" t="s">
        <v>31</v>
      </c>
      <c r="B4085" s="106" t="s">
        <v>13</v>
      </c>
      <c r="C4085" s="107">
        <v>24823</v>
      </c>
      <c r="D4085" s="107">
        <v>43397</v>
      </c>
      <c r="E4085" s="107">
        <v>43403</v>
      </c>
      <c r="F4085" s="108">
        <v>43431</v>
      </c>
      <c r="G4085" s="109">
        <v>52000</v>
      </c>
      <c r="H4085" s="109">
        <v>48.44</v>
      </c>
      <c r="I4085" s="109">
        <v>0</v>
      </c>
      <c r="J4085" s="109">
        <f t="shared" si="63"/>
        <v>52048.44</v>
      </c>
    </row>
    <row r="4086" spans="1:10" s="102" customFormat="1" ht="18" customHeight="1" x14ac:dyDescent="0.2">
      <c r="A4086" s="106" t="s">
        <v>33</v>
      </c>
      <c r="B4086" s="106" t="s">
        <v>13</v>
      </c>
      <c r="C4086" s="107">
        <v>24823</v>
      </c>
      <c r="D4086" s="107">
        <v>43397</v>
      </c>
      <c r="E4086" s="107">
        <v>43403</v>
      </c>
      <c r="F4086" s="108">
        <v>43431</v>
      </c>
      <c r="G4086" s="109">
        <v>52000</v>
      </c>
      <c r="H4086" s="109">
        <v>48.44</v>
      </c>
      <c r="I4086" s="109">
        <v>0</v>
      </c>
      <c r="J4086" s="109">
        <f t="shared" si="63"/>
        <v>52048.44</v>
      </c>
    </row>
    <row r="4087" spans="1:10" s="102" customFormat="1" ht="18" customHeight="1" x14ac:dyDescent="0.2">
      <c r="A4087" s="106" t="s">
        <v>34</v>
      </c>
      <c r="B4087" s="106" t="s">
        <v>13</v>
      </c>
      <c r="C4087" s="107">
        <v>24823</v>
      </c>
      <c r="D4087" s="107">
        <v>43397</v>
      </c>
      <c r="E4087" s="107">
        <v>43403</v>
      </c>
      <c r="F4087" s="108">
        <v>43431</v>
      </c>
      <c r="G4087" s="109">
        <v>104000</v>
      </c>
      <c r="H4087" s="109">
        <v>96.88</v>
      </c>
      <c r="I4087" s="109">
        <v>0</v>
      </c>
      <c r="J4087" s="109">
        <f t="shared" si="63"/>
        <v>104096.88</v>
      </c>
    </row>
    <row r="4088" spans="1:10" s="102" customFormat="1" ht="18" customHeight="1" x14ac:dyDescent="0.2">
      <c r="A4088" s="106" t="s">
        <v>43</v>
      </c>
      <c r="B4088" s="106" t="s">
        <v>13</v>
      </c>
      <c r="C4088" s="107">
        <v>8319</v>
      </c>
      <c r="D4088" s="107">
        <v>43006</v>
      </c>
      <c r="E4088" s="107">
        <v>43026</v>
      </c>
      <c r="F4088" s="108">
        <v>43081</v>
      </c>
      <c r="G4088" s="109">
        <v>5500</v>
      </c>
      <c r="H4088" s="109">
        <v>10.7</v>
      </c>
      <c r="I4088" s="109">
        <v>0</v>
      </c>
      <c r="J4088" s="109">
        <f t="shared" si="63"/>
        <v>5510.7</v>
      </c>
    </row>
    <row r="4089" spans="1:10" s="102" customFormat="1" ht="18" customHeight="1" x14ac:dyDescent="0.2">
      <c r="A4089" s="106" t="s">
        <v>43</v>
      </c>
      <c r="B4089" s="106" t="s">
        <v>13</v>
      </c>
      <c r="C4089" s="107">
        <v>10112</v>
      </c>
      <c r="D4089" s="107">
        <v>41657</v>
      </c>
      <c r="E4089" s="107">
        <v>41668</v>
      </c>
      <c r="F4089" s="108">
        <v>41712</v>
      </c>
      <c r="G4089" s="109">
        <v>5500</v>
      </c>
      <c r="H4089" s="109">
        <v>8.4</v>
      </c>
      <c r="I4089" s="109">
        <v>0</v>
      </c>
      <c r="J4089" s="109">
        <f t="shared" si="63"/>
        <v>5508.4</v>
      </c>
    </row>
    <row r="4090" spans="1:10" s="102" customFormat="1" ht="18" customHeight="1" x14ac:dyDescent="0.2">
      <c r="A4090" s="106" t="s">
        <v>43</v>
      </c>
      <c r="B4090" s="106" t="s">
        <v>13</v>
      </c>
      <c r="C4090" s="107">
        <v>19708</v>
      </c>
      <c r="D4090" s="107">
        <v>42986</v>
      </c>
      <c r="E4090" s="107">
        <v>43018</v>
      </c>
      <c r="F4090" s="108">
        <v>43055</v>
      </c>
      <c r="G4090" s="109">
        <v>56000</v>
      </c>
      <c r="H4090" s="109">
        <v>105.86</v>
      </c>
      <c r="I4090" s="109">
        <v>0</v>
      </c>
      <c r="J4090" s="109">
        <f t="shared" si="63"/>
        <v>56105.86</v>
      </c>
    </row>
    <row r="4091" spans="1:10" s="102" customFormat="1" ht="18" customHeight="1" x14ac:dyDescent="0.2">
      <c r="A4091" s="106" t="s">
        <v>39</v>
      </c>
      <c r="B4091" s="106" t="s">
        <v>13</v>
      </c>
      <c r="C4091" s="107">
        <v>19708</v>
      </c>
      <c r="D4091" s="107">
        <v>42986</v>
      </c>
      <c r="E4091" s="107">
        <v>43018</v>
      </c>
      <c r="F4091" s="108">
        <v>43055</v>
      </c>
      <c r="G4091" s="109">
        <v>56000</v>
      </c>
      <c r="H4091" s="109">
        <v>105.86</v>
      </c>
      <c r="I4091" s="109">
        <v>0</v>
      </c>
      <c r="J4091" s="109">
        <f t="shared" si="63"/>
        <v>56105.86</v>
      </c>
    </row>
    <row r="4092" spans="1:10" s="102" customFormat="1" ht="18" customHeight="1" x14ac:dyDescent="0.2">
      <c r="A4092" s="106" t="s">
        <v>37</v>
      </c>
      <c r="B4092" s="106" t="s">
        <v>13</v>
      </c>
      <c r="C4092" s="107">
        <v>22146</v>
      </c>
      <c r="D4092" s="107">
        <v>41643</v>
      </c>
      <c r="E4092" s="107">
        <v>41659</v>
      </c>
      <c r="F4092" s="108">
        <v>41667</v>
      </c>
      <c r="G4092" s="109">
        <v>20000</v>
      </c>
      <c r="H4092" s="109">
        <f>6.67+6.67</f>
        <v>13.34</v>
      </c>
      <c r="I4092" s="109">
        <v>0</v>
      </c>
      <c r="J4092" s="109">
        <f t="shared" si="63"/>
        <v>20013.34</v>
      </c>
    </row>
    <row r="4093" spans="1:10" s="102" customFormat="1" ht="18" customHeight="1" x14ac:dyDescent="0.2">
      <c r="A4093" s="106" t="s">
        <v>43</v>
      </c>
      <c r="B4093" s="106" t="s">
        <v>17</v>
      </c>
      <c r="C4093" s="107">
        <v>15067</v>
      </c>
      <c r="D4093" s="107">
        <v>43251</v>
      </c>
      <c r="E4093" s="107">
        <v>43264</v>
      </c>
      <c r="F4093" s="108">
        <v>43283</v>
      </c>
      <c r="G4093" s="109">
        <v>17750</v>
      </c>
      <c r="H4093" s="109">
        <v>13.91</v>
      </c>
      <c r="I4093" s="109">
        <v>0</v>
      </c>
      <c r="J4093" s="109">
        <f t="shared" si="63"/>
        <v>17763.91</v>
      </c>
    </row>
    <row r="4094" spans="1:10" s="102" customFormat="1" ht="18" customHeight="1" x14ac:dyDescent="0.2">
      <c r="A4094" s="106" t="s">
        <v>31</v>
      </c>
      <c r="B4094" s="106" t="s">
        <v>13</v>
      </c>
      <c r="C4094" s="107">
        <v>29402</v>
      </c>
      <c r="D4094" s="107">
        <v>42655</v>
      </c>
      <c r="E4094" s="107">
        <v>42684</v>
      </c>
      <c r="F4094" s="108">
        <v>42709</v>
      </c>
      <c r="G4094" s="109">
        <v>32000</v>
      </c>
      <c r="H4094" s="109">
        <v>47.34</v>
      </c>
      <c r="I4094" s="109">
        <v>0</v>
      </c>
      <c r="J4094" s="109">
        <f t="shared" si="63"/>
        <v>32047.34</v>
      </c>
    </row>
    <row r="4095" spans="1:10" s="102" customFormat="1" ht="18" customHeight="1" x14ac:dyDescent="0.2">
      <c r="A4095" s="106" t="s">
        <v>33</v>
      </c>
      <c r="B4095" s="106" t="s">
        <v>13</v>
      </c>
      <c r="C4095" s="107">
        <v>29402</v>
      </c>
      <c r="D4095" s="107">
        <v>42655</v>
      </c>
      <c r="E4095" s="107">
        <v>42684</v>
      </c>
      <c r="F4095" s="108">
        <v>42709</v>
      </c>
      <c r="G4095" s="109">
        <v>32000</v>
      </c>
      <c r="H4095" s="109">
        <v>47.34</v>
      </c>
      <c r="I4095" s="109">
        <v>0</v>
      </c>
      <c r="J4095" s="109">
        <f t="shared" si="63"/>
        <v>32047.34</v>
      </c>
    </row>
    <row r="4096" spans="1:10" s="102" customFormat="1" ht="18" customHeight="1" x14ac:dyDescent="0.2">
      <c r="A4096" s="106" t="s">
        <v>34</v>
      </c>
      <c r="B4096" s="106" t="s">
        <v>13</v>
      </c>
      <c r="C4096" s="107">
        <v>29402</v>
      </c>
      <c r="D4096" s="107">
        <v>42655</v>
      </c>
      <c r="E4096" s="107">
        <v>42684</v>
      </c>
      <c r="F4096" s="108">
        <v>42709</v>
      </c>
      <c r="G4096" s="109">
        <v>96000</v>
      </c>
      <c r="H4096" s="109">
        <v>142.03</v>
      </c>
      <c r="I4096" s="109">
        <v>0</v>
      </c>
      <c r="J4096" s="109">
        <f t="shared" si="63"/>
        <v>96142.03</v>
      </c>
    </row>
    <row r="4097" spans="1:10" s="102" customFormat="1" ht="18" customHeight="1" x14ac:dyDescent="0.2">
      <c r="A4097" s="106" t="s">
        <v>43</v>
      </c>
      <c r="B4097" s="106" t="s">
        <v>13</v>
      </c>
      <c r="C4097" s="107">
        <v>15706</v>
      </c>
      <c r="D4097" s="107">
        <v>42569</v>
      </c>
      <c r="E4097" s="107">
        <v>42584</v>
      </c>
      <c r="F4097" s="108">
        <v>42591</v>
      </c>
      <c r="G4097" s="109">
        <v>13500</v>
      </c>
      <c r="H4097" s="109">
        <v>8.14</v>
      </c>
      <c r="I4097" s="109">
        <v>0</v>
      </c>
      <c r="J4097" s="109">
        <f t="shared" si="63"/>
        <v>13508.14</v>
      </c>
    </row>
    <row r="4098" spans="1:10" s="102" customFormat="1" ht="18" customHeight="1" x14ac:dyDescent="0.2">
      <c r="A4098" s="106" t="s">
        <v>43</v>
      </c>
      <c r="B4098" s="106" t="s">
        <v>17</v>
      </c>
      <c r="C4098" s="107">
        <v>9474</v>
      </c>
      <c r="D4098" s="107">
        <v>41917</v>
      </c>
      <c r="E4098" s="107">
        <v>41921</v>
      </c>
      <c r="F4098" s="108">
        <v>41943</v>
      </c>
      <c r="G4098" s="109">
        <v>5750</v>
      </c>
      <c r="H4098" s="109">
        <v>4.16</v>
      </c>
      <c r="I4098" s="109">
        <v>0</v>
      </c>
      <c r="J4098" s="109">
        <f t="shared" si="63"/>
        <v>5754.16</v>
      </c>
    </row>
    <row r="4099" spans="1:10" s="102" customFormat="1" ht="18" customHeight="1" x14ac:dyDescent="0.2">
      <c r="A4099" s="106" t="s">
        <v>43</v>
      </c>
      <c r="B4099" s="106" t="s">
        <v>17</v>
      </c>
      <c r="C4099" s="107">
        <v>17365</v>
      </c>
      <c r="D4099" s="107">
        <v>43144</v>
      </c>
      <c r="E4099" s="107">
        <v>43166</v>
      </c>
      <c r="F4099" s="108">
        <v>43196</v>
      </c>
      <c r="G4099" s="109">
        <v>10250</v>
      </c>
      <c r="H4099" s="109">
        <v>14.6</v>
      </c>
      <c r="I4099" s="109">
        <v>0</v>
      </c>
      <c r="J4099" s="109">
        <f t="shared" si="63"/>
        <v>10264.6</v>
      </c>
    </row>
    <row r="4100" spans="1:10" s="102" customFormat="1" ht="18" customHeight="1" x14ac:dyDescent="0.2">
      <c r="A4100" s="106" t="s">
        <v>37</v>
      </c>
      <c r="B4100" s="106" t="s">
        <v>13</v>
      </c>
      <c r="C4100" s="107">
        <v>19906</v>
      </c>
      <c r="D4100" s="107">
        <v>42290</v>
      </c>
      <c r="E4100" s="107">
        <v>42311</v>
      </c>
      <c r="F4100" s="108">
        <v>42311</v>
      </c>
      <c r="G4100" s="109">
        <v>10000</v>
      </c>
      <c r="H4100" s="109">
        <v>5.83</v>
      </c>
      <c r="I4100" s="109">
        <v>0</v>
      </c>
      <c r="J4100" s="109">
        <f t="shared" si="63"/>
        <v>10005.83</v>
      </c>
    </row>
    <row r="4101" spans="1:10" s="102" customFormat="1" ht="18" customHeight="1" x14ac:dyDescent="0.2">
      <c r="A4101" s="106" t="s">
        <v>43</v>
      </c>
      <c r="B4101" s="106" t="s">
        <v>13</v>
      </c>
      <c r="C4101" s="107">
        <v>11894</v>
      </c>
      <c r="D4101" s="107">
        <v>42859</v>
      </c>
      <c r="E4101" s="107">
        <v>42864</v>
      </c>
      <c r="F4101" s="108">
        <v>42885</v>
      </c>
      <c r="G4101" s="109">
        <v>7750</v>
      </c>
      <c r="H4101" s="109">
        <v>5.52</v>
      </c>
      <c r="I4101" s="109">
        <v>0</v>
      </c>
      <c r="J4101" s="109">
        <f t="shared" si="63"/>
        <v>7755.52</v>
      </c>
    </row>
    <row r="4102" spans="1:10" s="102" customFormat="1" ht="18" customHeight="1" x14ac:dyDescent="0.2">
      <c r="A4102" s="106" t="s">
        <v>43</v>
      </c>
      <c r="B4102" s="106" t="s">
        <v>13</v>
      </c>
      <c r="C4102" s="107">
        <v>14397</v>
      </c>
      <c r="D4102" s="107">
        <v>41890</v>
      </c>
      <c r="E4102" s="107">
        <v>41901</v>
      </c>
      <c r="F4102" s="108">
        <v>41919</v>
      </c>
      <c r="G4102" s="109">
        <v>14000</v>
      </c>
      <c r="H4102" s="109">
        <v>11.28</v>
      </c>
      <c r="I4102" s="109">
        <v>0</v>
      </c>
      <c r="J4102" s="109">
        <f t="shared" ref="J4102:J4165" si="64">+G4102+H4102+I4102</f>
        <v>14011.28</v>
      </c>
    </row>
    <row r="4103" spans="1:10" s="102" customFormat="1" ht="18" customHeight="1" x14ac:dyDescent="0.2">
      <c r="A4103" s="106" t="s">
        <v>43</v>
      </c>
      <c r="B4103" s="106" t="s">
        <v>17</v>
      </c>
      <c r="C4103" s="107">
        <v>11469</v>
      </c>
      <c r="D4103" s="107">
        <v>42844</v>
      </c>
      <c r="E4103" s="107">
        <v>42864</v>
      </c>
      <c r="F4103" s="108">
        <v>42879</v>
      </c>
      <c r="G4103" s="109">
        <v>3500</v>
      </c>
      <c r="H4103" s="109">
        <v>3.36</v>
      </c>
      <c r="I4103" s="109">
        <v>0</v>
      </c>
      <c r="J4103" s="109">
        <f t="shared" si="64"/>
        <v>3503.36</v>
      </c>
    </row>
    <row r="4104" spans="1:10" s="102" customFormat="1" ht="18" customHeight="1" x14ac:dyDescent="0.2">
      <c r="A4104" s="106" t="s">
        <v>43</v>
      </c>
      <c r="B4104" s="106" t="s">
        <v>13</v>
      </c>
      <c r="C4104" s="107">
        <v>10070</v>
      </c>
      <c r="D4104" s="107">
        <v>42518</v>
      </c>
      <c r="E4104" s="107">
        <v>42530</v>
      </c>
      <c r="F4104" s="108">
        <v>42562</v>
      </c>
      <c r="G4104" s="109">
        <v>8000</v>
      </c>
      <c r="H4104" s="109">
        <v>9.64</v>
      </c>
      <c r="I4104" s="109">
        <v>0</v>
      </c>
      <c r="J4104" s="109">
        <f t="shared" si="64"/>
        <v>8009.64</v>
      </c>
    </row>
    <row r="4105" spans="1:10" s="102" customFormat="1" ht="18" customHeight="1" x14ac:dyDescent="0.2">
      <c r="A4105" s="106" t="s">
        <v>43</v>
      </c>
      <c r="B4105" s="106" t="s">
        <v>13</v>
      </c>
      <c r="C4105" s="107">
        <v>13701</v>
      </c>
      <c r="D4105" s="107">
        <v>42160</v>
      </c>
      <c r="E4105" s="107">
        <v>42174</v>
      </c>
      <c r="F4105" s="108">
        <v>42181</v>
      </c>
      <c r="G4105" s="109">
        <v>8750</v>
      </c>
      <c r="H4105" s="109">
        <v>5.0999999999999996</v>
      </c>
      <c r="I4105" s="109">
        <v>0</v>
      </c>
      <c r="J4105" s="109">
        <f t="shared" si="64"/>
        <v>8755.1</v>
      </c>
    </row>
    <row r="4106" spans="1:10" s="102" customFormat="1" ht="18" customHeight="1" x14ac:dyDescent="0.2">
      <c r="A4106" s="106" t="s">
        <v>43</v>
      </c>
      <c r="B4106" s="106" t="s">
        <v>17</v>
      </c>
      <c r="C4106" s="107">
        <v>17142</v>
      </c>
      <c r="D4106" s="107">
        <v>42829</v>
      </c>
      <c r="E4106" s="107">
        <v>42845</v>
      </c>
      <c r="F4106" s="108">
        <v>42856</v>
      </c>
      <c r="G4106" s="109">
        <v>20500</v>
      </c>
      <c r="H4106" s="109">
        <v>15.15</v>
      </c>
      <c r="I4106" s="109">
        <v>0</v>
      </c>
      <c r="J4106" s="109">
        <f t="shared" si="64"/>
        <v>20515.150000000001</v>
      </c>
    </row>
    <row r="4107" spans="1:10" s="102" customFormat="1" ht="18" customHeight="1" x14ac:dyDescent="0.2">
      <c r="A4107" s="106" t="s">
        <v>43</v>
      </c>
      <c r="B4107" s="106" t="s">
        <v>13</v>
      </c>
      <c r="C4107" s="107">
        <v>10429</v>
      </c>
      <c r="D4107" s="107">
        <v>43266</v>
      </c>
      <c r="E4107" s="107">
        <v>43284</v>
      </c>
      <c r="F4107" s="108">
        <v>43328</v>
      </c>
      <c r="G4107" s="109">
        <v>7500</v>
      </c>
      <c r="H4107" s="109">
        <v>12.12</v>
      </c>
      <c r="I4107" s="109">
        <v>0</v>
      </c>
      <c r="J4107" s="109">
        <f t="shared" si="64"/>
        <v>7512.12</v>
      </c>
    </row>
    <row r="4108" spans="1:10" s="102" customFormat="1" ht="18" customHeight="1" x14ac:dyDescent="0.2">
      <c r="A4108" s="106" t="s">
        <v>43</v>
      </c>
      <c r="B4108" s="106" t="s">
        <v>13</v>
      </c>
      <c r="C4108" s="107">
        <v>12659</v>
      </c>
      <c r="D4108" s="107">
        <v>41794</v>
      </c>
      <c r="E4108" s="107">
        <v>41808</v>
      </c>
      <c r="F4108" s="108">
        <v>41815</v>
      </c>
      <c r="G4108" s="109">
        <v>7250</v>
      </c>
      <c r="H4108" s="109">
        <v>4.2300000000000004</v>
      </c>
      <c r="I4108" s="109">
        <v>0</v>
      </c>
      <c r="J4108" s="109">
        <f t="shared" si="64"/>
        <v>7254.23</v>
      </c>
    </row>
    <row r="4109" spans="1:10" s="102" customFormat="1" ht="18" customHeight="1" x14ac:dyDescent="0.2">
      <c r="A4109" s="106" t="s">
        <v>43</v>
      </c>
      <c r="B4109" s="106" t="s">
        <v>13</v>
      </c>
      <c r="C4109" s="107">
        <v>8443</v>
      </c>
      <c r="D4109" s="107">
        <v>42822</v>
      </c>
      <c r="E4109" s="107">
        <v>42824</v>
      </c>
      <c r="F4109" s="108">
        <v>42863</v>
      </c>
      <c r="G4109" s="109">
        <v>4750</v>
      </c>
      <c r="H4109" s="109">
        <v>5.0199999999999996</v>
      </c>
      <c r="I4109" s="109">
        <v>0</v>
      </c>
      <c r="J4109" s="109">
        <f t="shared" si="64"/>
        <v>4755.0200000000004</v>
      </c>
    </row>
    <row r="4110" spans="1:10" s="102" customFormat="1" ht="18" customHeight="1" x14ac:dyDescent="0.2">
      <c r="A4110" s="106" t="s">
        <v>43</v>
      </c>
      <c r="B4110" s="106" t="s">
        <v>13</v>
      </c>
      <c r="C4110" s="107">
        <v>9232</v>
      </c>
      <c r="D4110" s="107">
        <v>42790</v>
      </c>
      <c r="E4110" s="107">
        <v>42808</v>
      </c>
      <c r="F4110" s="108">
        <v>42814</v>
      </c>
      <c r="G4110" s="109">
        <v>5000</v>
      </c>
      <c r="H4110" s="109">
        <v>3.29</v>
      </c>
      <c r="I4110" s="109">
        <v>0</v>
      </c>
      <c r="J4110" s="109">
        <f t="shared" si="64"/>
        <v>5003.29</v>
      </c>
    </row>
    <row r="4111" spans="1:10" s="102" customFormat="1" ht="18" customHeight="1" x14ac:dyDescent="0.2">
      <c r="A4111" s="106" t="s">
        <v>43</v>
      </c>
      <c r="B4111" s="106" t="s">
        <v>17</v>
      </c>
      <c r="C4111" s="107">
        <v>20212</v>
      </c>
      <c r="D4111" s="107">
        <v>42363</v>
      </c>
      <c r="E4111" s="107">
        <v>42367</v>
      </c>
      <c r="F4111" s="108">
        <v>42396</v>
      </c>
      <c r="G4111" s="109">
        <v>47000</v>
      </c>
      <c r="H4111" s="109">
        <v>43.08</v>
      </c>
      <c r="I4111" s="109">
        <v>0</v>
      </c>
      <c r="J4111" s="109">
        <f t="shared" si="64"/>
        <v>47043.08</v>
      </c>
    </row>
    <row r="4112" spans="1:10" s="102" customFormat="1" ht="18" customHeight="1" x14ac:dyDescent="0.2">
      <c r="A4112" s="106" t="s">
        <v>43</v>
      </c>
      <c r="B4112" s="106" t="s">
        <v>13</v>
      </c>
      <c r="C4112" s="107">
        <v>11434</v>
      </c>
      <c r="D4112" s="107">
        <v>42022</v>
      </c>
      <c r="E4112" s="107">
        <v>42032</v>
      </c>
      <c r="F4112" s="108">
        <v>42059</v>
      </c>
      <c r="G4112" s="109">
        <v>8750</v>
      </c>
      <c r="H4112" s="109">
        <v>9</v>
      </c>
      <c r="I4112" s="109">
        <v>0</v>
      </c>
      <c r="J4112" s="109">
        <f t="shared" si="64"/>
        <v>8759</v>
      </c>
    </row>
    <row r="4113" spans="1:10" s="102" customFormat="1" ht="18" customHeight="1" x14ac:dyDescent="0.2">
      <c r="A4113" s="106" t="s">
        <v>43</v>
      </c>
      <c r="B4113" s="106" t="s">
        <v>13</v>
      </c>
      <c r="C4113" s="107">
        <v>12210</v>
      </c>
      <c r="D4113" s="107">
        <v>42918</v>
      </c>
      <c r="E4113" s="107">
        <v>42933</v>
      </c>
      <c r="F4113" s="108">
        <v>42941</v>
      </c>
      <c r="G4113" s="109">
        <v>7500</v>
      </c>
      <c r="H4113" s="109">
        <v>4.7300000000000004</v>
      </c>
      <c r="I4113" s="109">
        <v>0</v>
      </c>
      <c r="J4113" s="109">
        <f t="shared" si="64"/>
        <v>7504.73</v>
      </c>
    </row>
    <row r="4114" spans="1:10" s="102" customFormat="1" ht="18" customHeight="1" x14ac:dyDescent="0.2">
      <c r="A4114" s="106" t="s">
        <v>43</v>
      </c>
      <c r="B4114" s="106" t="s">
        <v>13</v>
      </c>
      <c r="C4114" s="107">
        <v>14767</v>
      </c>
      <c r="D4114" s="107">
        <v>42139</v>
      </c>
      <c r="E4114" s="107">
        <v>42144</v>
      </c>
      <c r="F4114" s="108">
        <v>42164</v>
      </c>
      <c r="G4114" s="109">
        <v>8250</v>
      </c>
      <c r="H4114" s="109">
        <v>5.73</v>
      </c>
      <c r="I4114" s="109">
        <v>0</v>
      </c>
      <c r="J4114" s="109">
        <f t="shared" si="64"/>
        <v>8255.73</v>
      </c>
    </row>
    <row r="4115" spans="1:10" s="102" customFormat="1" ht="18" customHeight="1" x14ac:dyDescent="0.2">
      <c r="A4115" s="106" t="s">
        <v>40</v>
      </c>
      <c r="B4115" s="106" t="s">
        <v>13</v>
      </c>
      <c r="C4115" s="107">
        <v>33480</v>
      </c>
      <c r="D4115" s="107">
        <v>42570</v>
      </c>
      <c r="E4115" s="107">
        <v>42594</v>
      </c>
      <c r="F4115" s="108">
        <v>42646</v>
      </c>
      <c r="G4115" s="109">
        <v>10000</v>
      </c>
      <c r="H4115" s="109">
        <f>10.41+10.41</f>
        <v>20.82</v>
      </c>
      <c r="I4115" s="109">
        <v>0</v>
      </c>
      <c r="J4115" s="109">
        <f t="shared" si="64"/>
        <v>10020.82</v>
      </c>
    </row>
    <row r="4116" spans="1:10" s="102" customFormat="1" ht="18" customHeight="1" x14ac:dyDescent="0.2">
      <c r="A4116" s="106" t="s">
        <v>37</v>
      </c>
      <c r="B4116" s="106" t="s">
        <v>13</v>
      </c>
      <c r="C4116" s="107">
        <v>21793</v>
      </c>
      <c r="D4116" s="107">
        <v>43027</v>
      </c>
      <c r="E4116" s="107">
        <v>43038</v>
      </c>
      <c r="F4116" s="108">
        <v>43038</v>
      </c>
      <c r="G4116" s="109">
        <v>10000</v>
      </c>
      <c r="H4116" s="109">
        <v>3.01</v>
      </c>
      <c r="I4116" s="109">
        <v>0</v>
      </c>
      <c r="J4116" s="109">
        <f t="shared" si="64"/>
        <v>10003.01</v>
      </c>
    </row>
    <row r="4117" spans="1:10" s="102" customFormat="1" ht="18" customHeight="1" x14ac:dyDescent="0.2">
      <c r="A4117" s="106" t="s">
        <v>43</v>
      </c>
      <c r="B4117" s="106" t="s">
        <v>13</v>
      </c>
      <c r="C4117" s="107">
        <v>15677</v>
      </c>
      <c r="D4117" s="107">
        <v>42451</v>
      </c>
      <c r="E4117" s="107">
        <v>42459</v>
      </c>
      <c r="F4117" s="108">
        <v>42468</v>
      </c>
      <c r="G4117" s="109">
        <v>12000</v>
      </c>
      <c r="H4117" s="109">
        <v>5.59</v>
      </c>
      <c r="I4117" s="109">
        <v>0</v>
      </c>
      <c r="J4117" s="109">
        <f t="shared" si="64"/>
        <v>12005.59</v>
      </c>
    </row>
    <row r="4118" spans="1:10" s="102" customFormat="1" ht="18" customHeight="1" x14ac:dyDescent="0.2">
      <c r="A4118" s="106" t="s">
        <v>43</v>
      </c>
      <c r="B4118" s="106" t="s">
        <v>13</v>
      </c>
      <c r="C4118" s="107">
        <v>18978</v>
      </c>
      <c r="D4118" s="107">
        <v>41888</v>
      </c>
      <c r="E4118" s="107">
        <v>41900</v>
      </c>
      <c r="F4118" s="108">
        <v>41918</v>
      </c>
      <c r="G4118" s="109">
        <v>106000</v>
      </c>
      <c r="H4118" s="109">
        <v>88.33</v>
      </c>
      <c r="I4118" s="109">
        <v>0</v>
      </c>
      <c r="J4118" s="109">
        <f t="shared" si="64"/>
        <v>106088.33</v>
      </c>
    </row>
    <row r="4119" spans="1:10" s="102" customFormat="1" ht="18" customHeight="1" x14ac:dyDescent="0.2">
      <c r="A4119" s="106" t="s">
        <v>39</v>
      </c>
      <c r="B4119" s="106" t="s">
        <v>13</v>
      </c>
      <c r="C4119" s="107">
        <v>18978</v>
      </c>
      <c r="D4119" s="107">
        <v>41888</v>
      </c>
      <c r="E4119" s="107">
        <v>41900</v>
      </c>
      <c r="F4119" s="108">
        <v>41918</v>
      </c>
      <c r="G4119" s="109">
        <v>106000</v>
      </c>
      <c r="H4119" s="109">
        <v>88.33</v>
      </c>
      <c r="I4119" s="109">
        <v>0</v>
      </c>
      <c r="J4119" s="109">
        <f t="shared" si="64"/>
        <v>106088.33</v>
      </c>
    </row>
    <row r="4120" spans="1:10" s="102" customFormat="1" ht="18" customHeight="1" x14ac:dyDescent="0.2">
      <c r="A4120" s="106" t="s">
        <v>43</v>
      </c>
      <c r="B4120" s="106" t="s">
        <v>13</v>
      </c>
      <c r="C4120" s="107">
        <v>8609</v>
      </c>
      <c r="D4120" s="107">
        <v>42551</v>
      </c>
      <c r="E4120" s="107">
        <v>42559</v>
      </c>
      <c r="F4120" s="108">
        <v>42577</v>
      </c>
      <c r="G4120" s="109">
        <v>5500</v>
      </c>
      <c r="H4120" s="109">
        <v>3.92</v>
      </c>
      <c r="I4120" s="109">
        <v>0</v>
      </c>
      <c r="J4120" s="109">
        <f t="shared" si="64"/>
        <v>5503.92</v>
      </c>
    </row>
    <row r="4121" spans="1:10" s="102" customFormat="1" ht="18" customHeight="1" x14ac:dyDescent="0.2">
      <c r="A4121" s="106" t="s">
        <v>43</v>
      </c>
      <c r="B4121" s="106" t="s">
        <v>13</v>
      </c>
      <c r="C4121" s="107">
        <v>13006</v>
      </c>
      <c r="D4121" s="107">
        <v>41988</v>
      </c>
      <c r="E4121" s="107">
        <v>42009</v>
      </c>
      <c r="F4121" s="108">
        <v>42030</v>
      </c>
      <c r="G4121" s="109">
        <v>10000</v>
      </c>
      <c r="H4121" s="109">
        <v>11.67</v>
      </c>
      <c r="I4121" s="109">
        <v>0</v>
      </c>
      <c r="J4121" s="109">
        <f t="shared" si="64"/>
        <v>10011.67</v>
      </c>
    </row>
    <row r="4122" spans="1:10" s="102" customFormat="1" ht="18" customHeight="1" x14ac:dyDescent="0.2">
      <c r="A4122" s="106" t="s">
        <v>43</v>
      </c>
      <c r="B4122" s="106" t="s">
        <v>13</v>
      </c>
      <c r="C4122" s="107">
        <v>13848</v>
      </c>
      <c r="D4122" s="107">
        <v>43278</v>
      </c>
      <c r="E4122" s="107">
        <v>43314</v>
      </c>
      <c r="F4122" s="108">
        <v>43334</v>
      </c>
      <c r="G4122" s="109">
        <v>12500</v>
      </c>
      <c r="H4122" s="109">
        <v>19.18</v>
      </c>
      <c r="I4122" s="109">
        <v>0</v>
      </c>
      <c r="J4122" s="109">
        <f t="shared" si="64"/>
        <v>12519.18</v>
      </c>
    </row>
    <row r="4123" spans="1:10" s="102" customFormat="1" ht="18" customHeight="1" x14ac:dyDescent="0.2">
      <c r="A4123" s="106" t="s">
        <v>43</v>
      </c>
      <c r="B4123" s="106" t="s">
        <v>13</v>
      </c>
      <c r="C4123" s="107">
        <v>10004</v>
      </c>
      <c r="D4123" s="107">
        <v>42859</v>
      </c>
      <c r="E4123" s="107">
        <v>42899</v>
      </c>
      <c r="F4123" s="108">
        <v>43041</v>
      </c>
      <c r="G4123" s="109">
        <v>12500</v>
      </c>
      <c r="H4123" s="109">
        <v>50.510000000000005</v>
      </c>
      <c r="I4123" s="109">
        <v>0</v>
      </c>
      <c r="J4123" s="109">
        <f t="shared" si="64"/>
        <v>12550.51</v>
      </c>
    </row>
    <row r="4124" spans="1:10" s="102" customFormat="1" ht="18" customHeight="1" x14ac:dyDescent="0.2">
      <c r="A4124" s="106" t="s">
        <v>43</v>
      </c>
      <c r="B4124" s="106" t="s">
        <v>17</v>
      </c>
      <c r="C4124" s="107">
        <v>12566</v>
      </c>
      <c r="D4124" s="107">
        <v>43237</v>
      </c>
      <c r="E4124" s="107">
        <v>43298</v>
      </c>
      <c r="F4124" s="108">
        <v>43305</v>
      </c>
      <c r="G4124" s="109">
        <v>11750</v>
      </c>
      <c r="H4124" s="109">
        <v>21.89</v>
      </c>
      <c r="I4124" s="109">
        <v>0</v>
      </c>
      <c r="J4124" s="109">
        <f t="shared" si="64"/>
        <v>11771.89</v>
      </c>
    </row>
    <row r="4125" spans="1:10" s="102" customFormat="1" ht="18" customHeight="1" x14ac:dyDescent="0.2">
      <c r="A4125" s="106" t="s">
        <v>43</v>
      </c>
      <c r="B4125" s="106" t="s">
        <v>17</v>
      </c>
      <c r="C4125" s="107">
        <v>13222</v>
      </c>
      <c r="D4125" s="107">
        <v>42964</v>
      </c>
      <c r="E4125" s="107">
        <v>42998</v>
      </c>
      <c r="F4125" s="108">
        <v>43039</v>
      </c>
      <c r="G4125" s="109">
        <v>3500</v>
      </c>
      <c r="H4125" s="109">
        <v>6.14</v>
      </c>
      <c r="I4125" s="109">
        <v>0</v>
      </c>
      <c r="J4125" s="109">
        <f t="shared" si="64"/>
        <v>3506.14</v>
      </c>
    </row>
    <row r="4126" spans="1:10" s="102" customFormat="1" ht="18" customHeight="1" x14ac:dyDescent="0.2">
      <c r="A4126" s="106" t="s">
        <v>43</v>
      </c>
      <c r="B4126" s="106" t="s">
        <v>13</v>
      </c>
      <c r="C4126" s="107">
        <v>12047</v>
      </c>
      <c r="D4126" s="107">
        <v>43414</v>
      </c>
      <c r="E4126" s="107">
        <v>43418</v>
      </c>
      <c r="F4126" s="108">
        <v>43447</v>
      </c>
      <c r="G4126" s="109">
        <v>8500</v>
      </c>
      <c r="H4126" s="109">
        <v>5.27</v>
      </c>
      <c r="I4126" s="109">
        <v>0</v>
      </c>
      <c r="J4126" s="109">
        <f t="shared" si="64"/>
        <v>8505.27</v>
      </c>
    </row>
    <row r="4127" spans="1:10" s="102" customFormat="1" ht="18" customHeight="1" x14ac:dyDescent="0.2">
      <c r="A4127" s="106" t="s">
        <v>43</v>
      </c>
      <c r="B4127" s="106" t="s">
        <v>17</v>
      </c>
      <c r="C4127" s="107">
        <v>10129</v>
      </c>
      <c r="D4127" s="107">
        <v>42473</v>
      </c>
      <c r="E4127" s="107">
        <v>42479</v>
      </c>
      <c r="F4127" s="108">
        <v>42487</v>
      </c>
      <c r="G4127" s="109">
        <v>11250</v>
      </c>
      <c r="H4127" s="109">
        <v>4.32</v>
      </c>
      <c r="I4127" s="109">
        <v>0</v>
      </c>
      <c r="J4127" s="109">
        <f t="shared" si="64"/>
        <v>11254.32</v>
      </c>
    </row>
    <row r="4128" spans="1:10" s="102" customFormat="1" ht="18" customHeight="1" x14ac:dyDescent="0.2">
      <c r="A4128" s="106" t="s">
        <v>31</v>
      </c>
      <c r="B4128" s="106" t="s">
        <v>17</v>
      </c>
      <c r="C4128" s="107">
        <v>25339</v>
      </c>
      <c r="D4128" s="107">
        <v>42360</v>
      </c>
      <c r="E4128" s="107">
        <v>42368</v>
      </c>
      <c r="F4128" s="108">
        <v>42403</v>
      </c>
      <c r="G4128" s="109">
        <v>67000</v>
      </c>
      <c r="H4128" s="109">
        <v>80.03</v>
      </c>
      <c r="I4128" s="109">
        <v>0</v>
      </c>
      <c r="J4128" s="109">
        <f t="shared" si="64"/>
        <v>67080.03</v>
      </c>
    </row>
    <row r="4129" spans="1:10" s="102" customFormat="1" ht="18" customHeight="1" x14ac:dyDescent="0.2">
      <c r="A4129" s="106" t="s">
        <v>43</v>
      </c>
      <c r="B4129" s="106" t="s">
        <v>13</v>
      </c>
      <c r="C4129" s="107">
        <v>13936</v>
      </c>
      <c r="D4129" s="107">
        <v>43209</v>
      </c>
      <c r="E4129" s="107">
        <v>43221</v>
      </c>
      <c r="F4129" s="108">
        <v>43243</v>
      </c>
      <c r="G4129" s="109">
        <v>7750</v>
      </c>
      <c r="H4129" s="109">
        <v>6.36</v>
      </c>
      <c r="I4129" s="109">
        <v>0</v>
      </c>
      <c r="J4129" s="109">
        <f t="shared" si="64"/>
        <v>7756.36</v>
      </c>
    </row>
    <row r="4130" spans="1:10" s="102" customFormat="1" ht="18" customHeight="1" x14ac:dyDescent="0.2">
      <c r="A4130" s="106" t="s">
        <v>43</v>
      </c>
      <c r="B4130" s="106" t="s">
        <v>17</v>
      </c>
      <c r="C4130" s="107">
        <v>10091</v>
      </c>
      <c r="D4130" s="107">
        <v>41718</v>
      </c>
      <c r="E4130" s="107">
        <v>41738</v>
      </c>
      <c r="F4130" s="108">
        <v>41757</v>
      </c>
      <c r="G4130" s="109">
        <v>7250</v>
      </c>
      <c r="H4130" s="109">
        <v>7.85</v>
      </c>
      <c r="I4130" s="109">
        <v>0</v>
      </c>
      <c r="J4130" s="109">
        <f t="shared" si="64"/>
        <v>7257.85</v>
      </c>
    </row>
    <row r="4131" spans="1:10" s="102" customFormat="1" ht="18" customHeight="1" x14ac:dyDescent="0.2">
      <c r="A4131" s="106" t="s">
        <v>43</v>
      </c>
      <c r="B4131" s="106" t="s">
        <v>13</v>
      </c>
      <c r="C4131" s="107">
        <v>8575</v>
      </c>
      <c r="D4131" s="107">
        <v>42436</v>
      </c>
      <c r="E4131" s="107">
        <v>42444</v>
      </c>
      <c r="F4131" s="108">
        <v>42753</v>
      </c>
      <c r="G4131" s="109">
        <v>7750</v>
      </c>
      <c r="H4131" s="109">
        <v>67.31</v>
      </c>
      <c r="I4131" s="109">
        <v>0</v>
      </c>
      <c r="J4131" s="109">
        <f t="shared" si="64"/>
        <v>7817.31</v>
      </c>
    </row>
    <row r="4132" spans="1:10" s="102" customFormat="1" ht="18" customHeight="1" x14ac:dyDescent="0.2">
      <c r="A4132" s="106" t="s">
        <v>43</v>
      </c>
      <c r="B4132" s="106" t="s">
        <v>13</v>
      </c>
      <c r="C4132" s="107">
        <v>12148</v>
      </c>
      <c r="D4132" s="107">
        <v>42481</v>
      </c>
      <c r="E4132" s="107">
        <v>42492</v>
      </c>
      <c r="F4132" s="108">
        <v>42499</v>
      </c>
      <c r="G4132" s="109">
        <v>750</v>
      </c>
      <c r="H4132" s="109">
        <v>0.37</v>
      </c>
      <c r="I4132" s="109">
        <v>0</v>
      </c>
      <c r="J4132" s="109">
        <f t="shared" si="64"/>
        <v>750.37</v>
      </c>
    </row>
    <row r="4133" spans="1:10" s="102" customFormat="1" ht="18" customHeight="1" x14ac:dyDescent="0.2">
      <c r="A4133" s="106" t="s">
        <v>43</v>
      </c>
      <c r="B4133" s="106" t="s">
        <v>13</v>
      </c>
      <c r="C4133" s="107">
        <v>9651</v>
      </c>
      <c r="D4133" s="107">
        <v>42287</v>
      </c>
      <c r="E4133" s="107">
        <v>42293</v>
      </c>
      <c r="F4133" s="108">
        <v>42313</v>
      </c>
      <c r="G4133" s="109">
        <v>12000</v>
      </c>
      <c r="H4133" s="109">
        <v>8.67</v>
      </c>
      <c r="I4133" s="109">
        <v>0</v>
      </c>
      <c r="J4133" s="109">
        <f t="shared" si="64"/>
        <v>12008.67</v>
      </c>
    </row>
    <row r="4134" spans="1:10" s="102" customFormat="1" ht="18" customHeight="1" x14ac:dyDescent="0.2">
      <c r="A4134" s="106" t="s">
        <v>37</v>
      </c>
      <c r="B4134" s="106" t="s">
        <v>13</v>
      </c>
      <c r="C4134" s="107">
        <v>24513</v>
      </c>
      <c r="D4134" s="107">
        <v>42477</v>
      </c>
      <c r="E4134" s="107">
        <v>42552</v>
      </c>
      <c r="F4134" s="108">
        <v>42552</v>
      </c>
      <c r="G4134" s="109">
        <v>20000</v>
      </c>
      <c r="H4134" s="109">
        <f>20.55+20.55</f>
        <v>41.1</v>
      </c>
      <c r="I4134" s="109">
        <v>0</v>
      </c>
      <c r="J4134" s="109">
        <f t="shared" si="64"/>
        <v>20041.099999999999</v>
      </c>
    </row>
    <row r="4135" spans="1:10" s="102" customFormat="1" ht="18" customHeight="1" x14ac:dyDescent="0.2">
      <c r="A4135" s="106" t="s">
        <v>43</v>
      </c>
      <c r="B4135" s="106" t="s">
        <v>13</v>
      </c>
      <c r="C4135" s="107">
        <v>11883</v>
      </c>
      <c r="D4135" s="107">
        <v>42387</v>
      </c>
      <c r="E4135" s="107">
        <v>42402</v>
      </c>
      <c r="F4135" s="108">
        <v>42433</v>
      </c>
      <c r="G4135" s="109">
        <v>8750</v>
      </c>
      <c r="H4135" s="109">
        <v>11.18</v>
      </c>
      <c r="I4135" s="109">
        <v>0</v>
      </c>
      <c r="J4135" s="109">
        <f t="shared" si="64"/>
        <v>8761.18</v>
      </c>
    </row>
    <row r="4136" spans="1:10" s="102" customFormat="1" ht="18" customHeight="1" x14ac:dyDescent="0.2">
      <c r="A4136" s="106" t="s">
        <v>43</v>
      </c>
      <c r="B4136" s="106" t="s">
        <v>17</v>
      </c>
      <c r="C4136" s="107">
        <v>8354</v>
      </c>
      <c r="D4136" s="107">
        <v>43006</v>
      </c>
      <c r="E4136" s="107">
        <v>43013</v>
      </c>
      <c r="F4136" s="108">
        <v>43059</v>
      </c>
      <c r="G4136" s="109">
        <v>4250</v>
      </c>
      <c r="H4136" s="109">
        <v>5.0199999999999996</v>
      </c>
      <c r="I4136" s="109">
        <v>0</v>
      </c>
      <c r="J4136" s="109">
        <f t="shared" si="64"/>
        <v>4255.0200000000004</v>
      </c>
    </row>
    <row r="4137" spans="1:10" s="102" customFormat="1" ht="18" customHeight="1" x14ac:dyDescent="0.2">
      <c r="A4137" s="106" t="s">
        <v>43</v>
      </c>
      <c r="B4137" s="106" t="s">
        <v>17</v>
      </c>
      <c r="C4137" s="107">
        <v>12777</v>
      </c>
      <c r="D4137" s="107">
        <v>42610</v>
      </c>
      <c r="E4137" s="107">
        <v>42628</v>
      </c>
      <c r="F4137" s="108">
        <v>42650</v>
      </c>
      <c r="G4137" s="109">
        <v>2750</v>
      </c>
      <c r="H4137" s="109">
        <v>3</v>
      </c>
      <c r="I4137" s="109">
        <v>0</v>
      </c>
      <c r="J4137" s="109">
        <f t="shared" si="64"/>
        <v>2753</v>
      </c>
    </row>
    <row r="4138" spans="1:10" s="102" customFormat="1" ht="18" customHeight="1" x14ac:dyDescent="0.2">
      <c r="A4138" s="106" t="s">
        <v>43</v>
      </c>
      <c r="B4138" s="106" t="s">
        <v>13</v>
      </c>
      <c r="C4138" s="107">
        <v>11471</v>
      </c>
      <c r="D4138" s="107">
        <v>41726</v>
      </c>
      <c r="E4138" s="107">
        <v>41743</v>
      </c>
      <c r="F4138" s="108">
        <v>41830</v>
      </c>
      <c r="G4138" s="109">
        <v>14750</v>
      </c>
      <c r="H4138" s="109">
        <v>42.6</v>
      </c>
      <c r="I4138" s="109">
        <v>0</v>
      </c>
      <c r="J4138" s="109">
        <f t="shared" si="64"/>
        <v>14792.6</v>
      </c>
    </row>
    <row r="4139" spans="1:10" s="102" customFormat="1" ht="18" customHeight="1" x14ac:dyDescent="0.2">
      <c r="A4139" s="106" t="s">
        <v>43</v>
      </c>
      <c r="B4139" s="106" t="s">
        <v>17</v>
      </c>
      <c r="C4139" s="107">
        <v>9723</v>
      </c>
      <c r="D4139" s="107">
        <v>42966</v>
      </c>
      <c r="E4139" s="107">
        <v>42976</v>
      </c>
      <c r="F4139" s="108">
        <v>42997</v>
      </c>
      <c r="G4139" s="109">
        <v>6250</v>
      </c>
      <c r="H4139" s="109">
        <v>4.8100000000000005</v>
      </c>
      <c r="I4139" s="109">
        <v>0</v>
      </c>
      <c r="J4139" s="109">
        <f t="shared" si="64"/>
        <v>6254.81</v>
      </c>
    </row>
    <row r="4140" spans="1:10" s="102" customFormat="1" ht="18" customHeight="1" x14ac:dyDescent="0.2">
      <c r="A4140" s="106" t="s">
        <v>43</v>
      </c>
      <c r="B4140" s="106" t="s">
        <v>13</v>
      </c>
      <c r="C4140" s="107">
        <v>18556</v>
      </c>
      <c r="D4140" s="107">
        <v>42297</v>
      </c>
      <c r="E4140" s="107">
        <v>42300</v>
      </c>
      <c r="F4140" s="108">
        <v>42324</v>
      </c>
      <c r="G4140" s="109">
        <v>33750</v>
      </c>
      <c r="H4140" s="109">
        <v>25.32</v>
      </c>
      <c r="I4140" s="109">
        <v>0</v>
      </c>
      <c r="J4140" s="109">
        <f t="shared" si="64"/>
        <v>33775.32</v>
      </c>
    </row>
    <row r="4141" spans="1:10" s="102" customFormat="1" ht="18" customHeight="1" x14ac:dyDescent="0.2">
      <c r="A4141" s="106" t="s">
        <v>43</v>
      </c>
      <c r="B4141" s="106" t="s">
        <v>13</v>
      </c>
      <c r="C4141" s="107">
        <v>8113</v>
      </c>
      <c r="D4141" s="107">
        <v>42344</v>
      </c>
      <c r="E4141" s="107">
        <v>42354</v>
      </c>
      <c r="F4141" s="108">
        <v>42367</v>
      </c>
      <c r="G4141" s="109">
        <v>7250</v>
      </c>
      <c r="H4141" s="109">
        <v>4.63</v>
      </c>
      <c r="I4141" s="109">
        <v>0</v>
      </c>
      <c r="J4141" s="109">
        <f t="shared" si="64"/>
        <v>7254.63</v>
      </c>
    </row>
    <row r="4142" spans="1:10" s="102" customFormat="1" ht="18" customHeight="1" x14ac:dyDescent="0.2">
      <c r="A4142" s="106" t="s">
        <v>43</v>
      </c>
      <c r="B4142" s="106" t="s">
        <v>17</v>
      </c>
      <c r="C4142" s="107">
        <v>8782</v>
      </c>
      <c r="D4142" s="107">
        <v>43096</v>
      </c>
      <c r="E4142" s="107">
        <v>43098</v>
      </c>
      <c r="F4142" s="108">
        <v>43461</v>
      </c>
      <c r="G4142" s="109">
        <v>2750</v>
      </c>
      <c r="H4142" s="109">
        <v>4.93</v>
      </c>
      <c r="I4142" s="109">
        <v>0</v>
      </c>
      <c r="J4142" s="109">
        <f t="shared" si="64"/>
        <v>2754.93</v>
      </c>
    </row>
    <row r="4143" spans="1:10" s="102" customFormat="1" ht="18" customHeight="1" x14ac:dyDescent="0.2">
      <c r="A4143" s="106" t="s">
        <v>43</v>
      </c>
      <c r="B4143" s="106" t="s">
        <v>17</v>
      </c>
      <c r="C4143" s="107">
        <v>17270</v>
      </c>
      <c r="D4143" s="107">
        <v>42707</v>
      </c>
      <c r="E4143" s="107">
        <v>42710</v>
      </c>
      <c r="F4143" s="108">
        <v>42790</v>
      </c>
      <c r="G4143" s="109">
        <v>8250</v>
      </c>
      <c r="H4143" s="109">
        <v>18.760000000000002</v>
      </c>
      <c r="I4143" s="109">
        <v>0</v>
      </c>
      <c r="J4143" s="109">
        <f t="shared" si="64"/>
        <v>8268.76</v>
      </c>
    </row>
    <row r="4144" spans="1:10" s="102" customFormat="1" ht="18" customHeight="1" x14ac:dyDescent="0.2">
      <c r="A4144" s="106" t="s">
        <v>43</v>
      </c>
      <c r="B4144" s="106" t="s">
        <v>13</v>
      </c>
      <c r="C4144" s="107">
        <v>10952</v>
      </c>
      <c r="D4144" s="107">
        <v>42384</v>
      </c>
      <c r="E4144" s="107">
        <v>42405</v>
      </c>
      <c r="F4144" s="108">
        <v>42422</v>
      </c>
      <c r="G4144" s="109">
        <v>6500</v>
      </c>
      <c r="H4144" s="109">
        <v>6.86</v>
      </c>
      <c r="I4144" s="109">
        <v>0</v>
      </c>
      <c r="J4144" s="109">
        <f t="shared" si="64"/>
        <v>6506.86</v>
      </c>
    </row>
    <row r="4145" spans="1:10" s="102" customFormat="1" ht="18" customHeight="1" x14ac:dyDescent="0.2">
      <c r="A4145" s="106" t="s">
        <v>43</v>
      </c>
      <c r="B4145" s="106" t="s">
        <v>17</v>
      </c>
      <c r="C4145" s="107">
        <v>14334</v>
      </c>
      <c r="D4145" s="107">
        <v>42512</v>
      </c>
      <c r="E4145" s="107">
        <v>42535</v>
      </c>
      <c r="F4145" s="108">
        <v>42542</v>
      </c>
      <c r="G4145" s="109">
        <v>7000</v>
      </c>
      <c r="H4145" s="109">
        <v>5.75</v>
      </c>
      <c r="I4145" s="109">
        <v>0</v>
      </c>
      <c r="J4145" s="109">
        <f t="shared" si="64"/>
        <v>7005.75</v>
      </c>
    </row>
    <row r="4146" spans="1:10" s="102" customFormat="1" ht="18" customHeight="1" x14ac:dyDescent="0.2">
      <c r="A4146" s="106" t="s">
        <v>43</v>
      </c>
      <c r="B4146" s="106" t="s">
        <v>17</v>
      </c>
      <c r="C4146" s="107">
        <v>11034</v>
      </c>
      <c r="D4146" s="107">
        <v>42098</v>
      </c>
      <c r="E4146" s="107">
        <v>42102</v>
      </c>
      <c r="F4146" s="108">
        <v>42122</v>
      </c>
      <c r="G4146" s="109">
        <v>4750</v>
      </c>
      <c r="H4146" s="109">
        <v>3.17</v>
      </c>
      <c r="I4146" s="109">
        <v>0</v>
      </c>
      <c r="J4146" s="109">
        <f t="shared" si="64"/>
        <v>4753.17</v>
      </c>
    </row>
    <row r="4147" spans="1:10" s="102" customFormat="1" ht="18" customHeight="1" x14ac:dyDescent="0.2">
      <c r="A4147" s="106" t="s">
        <v>43</v>
      </c>
      <c r="B4147" s="106" t="s">
        <v>13</v>
      </c>
      <c r="C4147" s="107">
        <v>9959</v>
      </c>
      <c r="D4147" s="107">
        <v>42569</v>
      </c>
      <c r="E4147" s="107">
        <v>42571</v>
      </c>
      <c r="F4147" s="108">
        <v>42597</v>
      </c>
      <c r="G4147" s="109">
        <v>2500</v>
      </c>
      <c r="H4147" s="109">
        <v>1.92</v>
      </c>
      <c r="I4147" s="109">
        <v>0</v>
      </c>
      <c r="J4147" s="109">
        <f t="shared" si="64"/>
        <v>2501.92</v>
      </c>
    </row>
    <row r="4148" spans="1:10" s="102" customFormat="1" ht="18" customHeight="1" x14ac:dyDescent="0.2">
      <c r="A4148" s="106" t="s">
        <v>43</v>
      </c>
      <c r="B4148" s="106" t="s">
        <v>17</v>
      </c>
      <c r="C4148" s="107">
        <v>19291</v>
      </c>
      <c r="D4148" s="107">
        <v>42174</v>
      </c>
      <c r="E4148" s="107">
        <v>42198</v>
      </c>
      <c r="F4148" s="108">
        <v>42213</v>
      </c>
      <c r="G4148" s="109">
        <v>52000</v>
      </c>
      <c r="H4148" s="109">
        <v>56.33</v>
      </c>
      <c r="I4148" s="109">
        <v>0</v>
      </c>
      <c r="J4148" s="109">
        <f t="shared" si="64"/>
        <v>52056.33</v>
      </c>
    </row>
    <row r="4149" spans="1:10" s="102" customFormat="1" ht="18" customHeight="1" x14ac:dyDescent="0.2">
      <c r="A4149" s="106" t="s">
        <v>41</v>
      </c>
      <c r="B4149" s="106" t="s">
        <v>17</v>
      </c>
      <c r="C4149" s="107">
        <v>19291</v>
      </c>
      <c r="D4149" s="107">
        <v>42174</v>
      </c>
      <c r="E4149" s="107">
        <v>42198</v>
      </c>
      <c r="F4149" s="108">
        <v>42270</v>
      </c>
      <c r="G4149" s="109">
        <v>52000</v>
      </c>
      <c r="H4149" s="109">
        <v>138.66999999999999</v>
      </c>
      <c r="I4149" s="109">
        <v>0</v>
      </c>
      <c r="J4149" s="109">
        <f t="shared" si="64"/>
        <v>52138.67</v>
      </c>
    </row>
    <row r="4150" spans="1:10" s="102" customFormat="1" ht="18" customHeight="1" x14ac:dyDescent="0.2">
      <c r="A4150" s="106" t="s">
        <v>43</v>
      </c>
      <c r="B4150" s="106" t="s">
        <v>17</v>
      </c>
      <c r="C4150" s="107">
        <v>10105</v>
      </c>
      <c r="D4150" s="107">
        <v>42070</v>
      </c>
      <c r="E4150" s="107">
        <v>42081</v>
      </c>
      <c r="F4150" s="108">
        <v>42107</v>
      </c>
      <c r="G4150" s="109">
        <v>2250</v>
      </c>
      <c r="H4150" s="109">
        <v>2.3199999999999998</v>
      </c>
      <c r="I4150" s="109">
        <v>0</v>
      </c>
      <c r="J4150" s="109">
        <f t="shared" si="64"/>
        <v>2252.3200000000002</v>
      </c>
    </row>
    <row r="4151" spans="1:10" s="102" customFormat="1" ht="18" customHeight="1" x14ac:dyDescent="0.2">
      <c r="A4151" s="106" t="s">
        <v>43</v>
      </c>
      <c r="B4151" s="106" t="s">
        <v>17</v>
      </c>
      <c r="C4151" s="107">
        <v>15257</v>
      </c>
      <c r="D4151" s="107">
        <v>42945</v>
      </c>
      <c r="E4151" s="107">
        <v>42948</v>
      </c>
      <c r="F4151" s="108">
        <v>42961</v>
      </c>
      <c r="G4151" s="109">
        <v>3000</v>
      </c>
      <c r="H4151" s="109">
        <v>1.32</v>
      </c>
      <c r="I4151" s="109">
        <v>0</v>
      </c>
      <c r="J4151" s="109">
        <f t="shared" si="64"/>
        <v>3001.32</v>
      </c>
    </row>
    <row r="4152" spans="1:10" s="102" customFormat="1" ht="18" customHeight="1" x14ac:dyDescent="0.2">
      <c r="A4152" s="106" t="s">
        <v>43</v>
      </c>
      <c r="B4152" s="106" t="s">
        <v>13</v>
      </c>
      <c r="C4152" s="107">
        <v>14188</v>
      </c>
      <c r="D4152" s="107">
        <v>43083</v>
      </c>
      <c r="E4152" s="107">
        <v>43108</v>
      </c>
      <c r="F4152" s="108">
        <v>43286</v>
      </c>
      <c r="G4152" s="109">
        <v>9000</v>
      </c>
      <c r="H4152" s="109">
        <v>50.05</v>
      </c>
      <c r="I4152" s="109">
        <v>0</v>
      </c>
      <c r="J4152" s="109">
        <f t="shared" si="64"/>
        <v>9050.0499999999993</v>
      </c>
    </row>
    <row r="4153" spans="1:10" s="102" customFormat="1" ht="18" customHeight="1" x14ac:dyDescent="0.2">
      <c r="A4153" s="106" t="s">
        <v>43</v>
      </c>
      <c r="B4153" s="106" t="s">
        <v>17</v>
      </c>
      <c r="C4153" s="107">
        <v>9724</v>
      </c>
      <c r="D4153" s="107">
        <v>41727</v>
      </c>
      <c r="E4153" s="107">
        <v>41750</v>
      </c>
      <c r="F4153" s="108">
        <v>41851</v>
      </c>
      <c r="G4153" s="109">
        <v>750</v>
      </c>
      <c r="H4153" s="109">
        <v>2.58</v>
      </c>
      <c r="I4153" s="109">
        <v>0</v>
      </c>
      <c r="J4153" s="109">
        <f t="shared" si="64"/>
        <v>752.58</v>
      </c>
    </row>
    <row r="4154" spans="1:10" s="102" customFormat="1" ht="18" customHeight="1" x14ac:dyDescent="0.2">
      <c r="A4154" s="106" t="s">
        <v>43</v>
      </c>
      <c r="B4154" s="106" t="s">
        <v>13</v>
      </c>
      <c r="C4154" s="107">
        <v>12878</v>
      </c>
      <c r="D4154" s="107">
        <v>42747</v>
      </c>
      <c r="E4154" s="107">
        <v>42754</v>
      </c>
      <c r="F4154" s="108">
        <v>42765</v>
      </c>
      <c r="G4154" s="109">
        <v>8500</v>
      </c>
      <c r="H4154" s="109">
        <v>4.1900000000000004</v>
      </c>
      <c r="I4154" s="109">
        <v>0</v>
      </c>
      <c r="J4154" s="109">
        <f t="shared" si="64"/>
        <v>8504.19</v>
      </c>
    </row>
    <row r="4155" spans="1:10" s="102" customFormat="1" ht="18" customHeight="1" x14ac:dyDescent="0.2">
      <c r="A4155" s="106" t="s">
        <v>43</v>
      </c>
      <c r="B4155" s="106" t="s">
        <v>17</v>
      </c>
      <c r="C4155" s="107">
        <v>12986</v>
      </c>
      <c r="D4155" s="107">
        <v>43145</v>
      </c>
      <c r="E4155" s="107">
        <v>43165</v>
      </c>
      <c r="F4155" s="108">
        <v>43318</v>
      </c>
      <c r="G4155" s="109">
        <v>7000</v>
      </c>
      <c r="H4155" s="109">
        <v>18.349999999999998</v>
      </c>
      <c r="I4155" s="109">
        <v>0</v>
      </c>
      <c r="J4155" s="109">
        <f t="shared" si="64"/>
        <v>7018.35</v>
      </c>
    </row>
    <row r="4156" spans="1:10" s="102" customFormat="1" ht="18" customHeight="1" x14ac:dyDescent="0.2">
      <c r="A4156" s="106" t="s">
        <v>43</v>
      </c>
      <c r="B4156" s="106" t="s">
        <v>13</v>
      </c>
      <c r="C4156" s="107">
        <v>15516</v>
      </c>
      <c r="D4156" s="107">
        <v>42745</v>
      </c>
      <c r="E4156" s="107">
        <v>42754</v>
      </c>
      <c r="F4156" s="108">
        <v>42760</v>
      </c>
      <c r="G4156" s="109">
        <v>9750</v>
      </c>
      <c r="H4156" s="109">
        <v>4.01</v>
      </c>
      <c r="I4156" s="109">
        <v>0</v>
      </c>
      <c r="J4156" s="109">
        <f t="shared" si="64"/>
        <v>9754.01</v>
      </c>
    </row>
    <row r="4157" spans="1:10" s="102" customFormat="1" ht="18" customHeight="1" x14ac:dyDescent="0.2">
      <c r="A4157" s="106" t="s">
        <v>43</v>
      </c>
      <c r="B4157" s="106" t="s">
        <v>17</v>
      </c>
      <c r="C4157" s="107">
        <v>7144</v>
      </c>
      <c r="D4157" s="107">
        <v>41799</v>
      </c>
      <c r="E4157" s="107">
        <v>41803</v>
      </c>
      <c r="F4157" s="108">
        <v>41835</v>
      </c>
      <c r="G4157" s="109">
        <v>3750</v>
      </c>
      <c r="H4157" s="109">
        <v>3.76</v>
      </c>
      <c r="I4157" s="109">
        <v>0</v>
      </c>
      <c r="J4157" s="109">
        <f t="shared" si="64"/>
        <v>3753.76</v>
      </c>
    </row>
    <row r="4158" spans="1:10" s="102" customFormat="1" ht="18" customHeight="1" x14ac:dyDescent="0.2">
      <c r="A4158" s="106" t="s">
        <v>43</v>
      </c>
      <c r="B4158" s="106" t="s">
        <v>13</v>
      </c>
      <c r="C4158" s="107">
        <v>19573</v>
      </c>
      <c r="D4158" s="107">
        <v>43188</v>
      </c>
      <c r="E4158" s="107">
        <v>43194</v>
      </c>
      <c r="F4158" s="108">
        <v>43256</v>
      </c>
      <c r="G4158" s="109">
        <v>48000</v>
      </c>
      <c r="H4158" s="109">
        <v>89.42</v>
      </c>
      <c r="I4158" s="109">
        <v>0</v>
      </c>
      <c r="J4158" s="109">
        <f t="shared" si="64"/>
        <v>48089.42</v>
      </c>
    </row>
    <row r="4159" spans="1:10" s="102" customFormat="1" ht="18" customHeight="1" x14ac:dyDescent="0.2">
      <c r="A4159" s="106" t="s">
        <v>43</v>
      </c>
      <c r="B4159" s="106" t="s">
        <v>17</v>
      </c>
      <c r="C4159" s="107">
        <v>6355</v>
      </c>
      <c r="D4159" s="107">
        <v>41748</v>
      </c>
      <c r="E4159" s="107">
        <v>41761</v>
      </c>
      <c r="F4159" s="108">
        <v>41781</v>
      </c>
      <c r="G4159" s="109">
        <v>4500</v>
      </c>
      <c r="H4159" s="109">
        <v>4.13</v>
      </c>
      <c r="I4159" s="109">
        <v>0</v>
      </c>
      <c r="J4159" s="109">
        <f t="shared" si="64"/>
        <v>4504.13</v>
      </c>
    </row>
    <row r="4160" spans="1:10" s="102" customFormat="1" ht="18" customHeight="1" x14ac:dyDescent="0.2">
      <c r="A4160" s="106" t="s">
        <v>43</v>
      </c>
      <c r="B4160" s="106" t="s">
        <v>13</v>
      </c>
      <c r="C4160" s="107">
        <v>10314</v>
      </c>
      <c r="D4160" s="107">
        <v>42433</v>
      </c>
      <c r="E4160" s="107">
        <v>42438</v>
      </c>
      <c r="F4160" s="108">
        <v>42453</v>
      </c>
      <c r="G4160" s="109">
        <v>7000</v>
      </c>
      <c r="H4160" s="109">
        <v>3.89</v>
      </c>
      <c r="I4160" s="109">
        <v>0</v>
      </c>
      <c r="J4160" s="109">
        <f t="shared" si="64"/>
        <v>7003.89</v>
      </c>
    </row>
    <row r="4161" spans="1:10" s="102" customFormat="1" ht="18" customHeight="1" x14ac:dyDescent="0.2">
      <c r="A4161" s="106" t="s">
        <v>43</v>
      </c>
      <c r="B4161" s="106" t="s">
        <v>13</v>
      </c>
      <c r="C4161" s="107">
        <v>17190</v>
      </c>
      <c r="D4161" s="107">
        <v>42455</v>
      </c>
      <c r="E4161" s="107">
        <v>42468</v>
      </c>
      <c r="F4161" s="108">
        <v>42468</v>
      </c>
      <c r="G4161" s="109">
        <v>19000</v>
      </c>
      <c r="H4161" s="109">
        <v>6.77</v>
      </c>
      <c r="I4161" s="109">
        <v>0</v>
      </c>
      <c r="J4161" s="109">
        <f t="shared" si="64"/>
        <v>19006.77</v>
      </c>
    </row>
    <row r="4162" spans="1:10" s="102" customFormat="1" ht="18" customHeight="1" x14ac:dyDescent="0.2">
      <c r="A4162" s="106" t="s">
        <v>43</v>
      </c>
      <c r="B4162" s="106" t="s">
        <v>13</v>
      </c>
      <c r="C4162" s="107">
        <v>15545</v>
      </c>
      <c r="D4162" s="107">
        <v>42759</v>
      </c>
      <c r="E4162" s="107">
        <v>42765</v>
      </c>
      <c r="F4162" s="108">
        <v>42793</v>
      </c>
      <c r="G4162" s="109">
        <v>10250</v>
      </c>
      <c r="H4162" s="109">
        <v>9.5500000000000007</v>
      </c>
      <c r="I4162" s="109">
        <v>0</v>
      </c>
      <c r="J4162" s="109">
        <f t="shared" si="64"/>
        <v>10259.549999999999</v>
      </c>
    </row>
    <row r="4163" spans="1:10" s="102" customFormat="1" ht="18" customHeight="1" x14ac:dyDescent="0.2">
      <c r="A4163" s="106" t="s">
        <v>43</v>
      </c>
      <c r="B4163" s="106" t="s">
        <v>17</v>
      </c>
      <c r="C4163" s="107">
        <v>9658</v>
      </c>
      <c r="D4163" s="107">
        <v>42091</v>
      </c>
      <c r="E4163" s="107">
        <v>42097</v>
      </c>
      <c r="F4163" s="108">
        <v>42166</v>
      </c>
      <c r="G4163" s="109">
        <v>8500</v>
      </c>
      <c r="H4163" s="109">
        <v>17.7</v>
      </c>
      <c r="I4163" s="109">
        <v>0</v>
      </c>
      <c r="J4163" s="109">
        <f t="shared" si="64"/>
        <v>8517.7000000000007</v>
      </c>
    </row>
    <row r="4164" spans="1:10" s="102" customFormat="1" ht="18" customHeight="1" x14ac:dyDescent="0.2">
      <c r="A4164" s="106" t="s">
        <v>40</v>
      </c>
      <c r="B4164" s="106" t="s">
        <v>13</v>
      </c>
      <c r="C4164" s="107">
        <v>37154</v>
      </c>
      <c r="D4164" s="107">
        <v>42942</v>
      </c>
      <c r="E4164" s="107">
        <v>42975</v>
      </c>
      <c r="F4164" s="108">
        <v>42976</v>
      </c>
      <c r="G4164" s="109">
        <v>10000</v>
      </c>
      <c r="H4164" s="109">
        <f>4.66+4.66</f>
        <v>9.32</v>
      </c>
      <c r="I4164" s="109">
        <v>0</v>
      </c>
      <c r="J4164" s="109">
        <f t="shared" si="64"/>
        <v>10009.32</v>
      </c>
    </row>
    <row r="4165" spans="1:10" s="102" customFormat="1" ht="18" customHeight="1" x14ac:dyDescent="0.2">
      <c r="A4165" s="106" t="s">
        <v>43</v>
      </c>
      <c r="B4165" s="106" t="s">
        <v>17</v>
      </c>
      <c r="C4165" s="107">
        <v>16542</v>
      </c>
      <c r="D4165" s="107">
        <v>42665</v>
      </c>
      <c r="E4165" s="107">
        <v>42668</v>
      </c>
      <c r="F4165" s="108">
        <v>42692</v>
      </c>
      <c r="G4165" s="109">
        <v>14250</v>
      </c>
      <c r="H4165" s="109">
        <v>10.54</v>
      </c>
      <c r="I4165" s="109">
        <v>0</v>
      </c>
      <c r="J4165" s="109">
        <f t="shared" si="64"/>
        <v>14260.54</v>
      </c>
    </row>
    <row r="4166" spans="1:10" s="102" customFormat="1" ht="18" customHeight="1" x14ac:dyDescent="0.2">
      <c r="A4166" s="106" t="s">
        <v>43</v>
      </c>
      <c r="B4166" s="106" t="s">
        <v>17</v>
      </c>
      <c r="C4166" s="107">
        <v>13080</v>
      </c>
      <c r="D4166" s="107">
        <v>42592</v>
      </c>
      <c r="E4166" s="107">
        <v>42594</v>
      </c>
      <c r="F4166" s="108">
        <v>42627</v>
      </c>
      <c r="G4166" s="109">
        <v>6250</v>
      </c>
      <c r="H4166" s="109">
        <v>5.99</v>
      </c>
      <c r="I4166" s="109">
        <v>0</v>
      </c>
      <c r="J4166" s="109">
        <f t="shared" ref="J4166:J4229" si="65">+G4166+H4166+I4166</f>
        <v>6255.99</v>
      </c>
    </row>
    <row r="4167" spans="1:10" s="102" customFormat="1" ht="18" customHeight="1" x14ac:dyDescent="0.2">
      <c r="A4167" s="106" t="s">
        <v>37</v>
      </c>
      <c r="B4167" s="106" t="s">
        <v>13</v>
      </c>
      <c r="C4167" s="107">
        <v>16186</v>
      </c>
      <c r="D4167" s="107">
        <v>42274</v>
      </c>
      <c r="E4167" s="107">
        <v>42293</v>
      </c>
      <c r="F4167" s="108">
        <v>42293</v>
      </c>
      <c r="G4167" s="109">
        <v>20000</v>
      </c>
      <c r="H4167" s="109">
        <f>5.28+5.28</f>
        <v>10.56</v>
      </c>
      <c r="I4167" s="109">
        <v>0</v>
      </c>
      <c r="J4167" s="109">
        <f t="shared" si="65"/>
        <v>20010.560000000001</v>
      </c>
    </row>
    <row r="4168" spans="1:10" s="102" customFormat="1" ht="18" customHeight="1" x14ac:dyDescent="0.2">
      <c r="A4168" s="106" t="s">
        <v>43</v>
      </c>
      <c r="B4168" s="106" t="s">
        <v>17</v>
      </c>
      <c r="C4168" s="107">
        <v>13344</v>
      </c>
      <c r="D4168" s="107">
        <v>41656</v>
      </c>
      <c r="E4168" s="107">
        <v>41683</v>
      </c>
      <c r="F4168" s="108">
        <v>41703</v>
      </c>
      <c r="G4168" s="109">
        <v>8000</v>
      </c>
      <c r="H4168" s="109">
        <v>10.44</v>
      </c>
      <c r="I4168" s="109">
        <v>0</v>
      </c>
      <c r="J4168" s="109">
        <f t="shared" si="65"/>
        <v>8010.44</v>
      </c>
    </row>
    <row r="4169" spans="1:10" s="102" customFormat="1" ht="18" customHeight="1" x14ac:dyDescent="0.2">
      <c r="A4169" s="106" t="s">
        <v>43</v>
      </c>
      <c r="B4169" s="106" t="s">
        <v>17</v>
      </c>
      <c r="C4169" s="107">
        <v>18787</v>
      </c>
      <c r="D4169" s="107">
        <v>42368</v>
      </c>
      <c r="E4169" s="107">
        <v>42376</v>
      </c>
      <c r="F4169" s="108">
        <v>42447</v>
      </c>
      <c r="G4169" s="109">
        <v>12000</v>
      </c>
      <c r="H4169" s="109">
        <v>12.32</v>
      </c>
      <c r="I4169" s="109">
        <v>0</v>
      </c>
      <c r="J4169" s="109">
        <f t="shared" si="65"/>
        <v>12012.32</v>
      </c>
    </row>
    <row r="4170" spans="1:10" s="102" customFormat="1" ht="18" customHeight="1" x14ac:dyDescent="0.2">
      <c r="A4170" s="106" t="s">
        <v>31</v>
      </c>
      <c r="B4170" s="106" t="s">
        <v>13</v>
      </c>
      <c r="C4170" s="107">
        <v>22517</v>
      </c>
      <c r="D4170" s="107">
        <v>42105</v>
      </c>
      <c r="E4170" s="107">
        <v>42107</v>
      </c>
      <c r="F4170" s="108">
        <v>42137</v>
      </c>
      <c r="G4170" s="109">
        <v>55000</v>
      </c>
      <c r="H4170" s="109">
        <v>48.9</v>
      </c>
      <c r="I4170" s="109">
        <v>0</v>
      </c>
      <c r="J4170" s="109">
        <f t="shared" si="65"/>
        <v>55048.9</v>
      </c>
    </row>
    <row r="4171" spans="1:10" s="102" customFormat="1" ht="18" customHeight="1" x14ac:dyDescent="0.2">
      <c r="A4171" s="106" t="s">
        <v>43</v>
      </c>
      <c r="B4171" s="106" t="s">
        <v>17</v>
      </c>
      <c r="C4171" s="107">
        <v>11835</v>
      </c>
      <c r="D4171" s="107">
        <v>43418</v>
      </c>
      <c r="E4171" s="107">
        <v>43441</v>
      </c>
      <c r="F4171" s="108">
        <v>43455</v>
      </c>
      <c r="G4171" s="109">
        <v>4000</v>
      </c>
      <c r="H4171" s="109">
        <v>4.05</v>
      </c>
      <c r="I4171" s="109">
        <v>0</v>
      </c>
      <c r="J4171" s="109">
        <f t="shared" si="65"/>
        <v>4004.05</v>
      </c>
    </row>
    <row r="4172" spans="1:10" s="102" customFormat="1" ht="18" customHeight="1" x14ac:dyDescent="0.2">
      <c r="A4172" s="106" t="s">
        <v>43</v>
      </c>
      <c r="B4172" s="106" t="s">
        <v>13</v>
      </c>
      <c r="C4172" s="107">
        <v>12742</v>
      </c>
      <c r="D4172" s="107">
        <v>42096</v>
      </c>
      <c r="E4172" s="107">
        <v>42117</v>
      </c>
      <c r="F4172" s="108">
        <v>42136</v>
      </c>
      <c r="G4172" s="109">
        <v>6500</v>
      </c>
      <c r="H4172" s="109">
        <v>7.22</v>
      </c>
      <c r="I4172" s="109">
        <v>0</v>
      </c>
      <c r="J4172" s="109">
        <f t="shared" si="65"/>
        <v>6507.22</v>
      </c>
    </row>
    <row r="4173" spans="1:10" s="102" customFormat="1" ht="18" customHeight="1" x14ac:dyDescent="0.2">
      <c r="A4173" s="106" t="s">
        <v>43</v>
      </c>
      <c r="B4173" s="106" t="s">
        <v>17</v>
      </c>
      <c r="C4173" s="107">
        <v>16030</v>
      </c>
      <c r="D4173" s="107">
        <v>42842</v>
      </c>
      <c r="E4173" s="107">
        <v>42866</v>
      </c>
      <c r="F4173" s="108">
        <v>42885</v>
      </c>
      <c r="G4173" s="109">
        <v>10000</v>
      </c>
      <c r="H4173" s="109">
        <v>11.78</v>
      </c>
      <c r="I4173" s="109">
        <v>0</v>
      </c>
      <c r="J4173" s="109">
        <f t="shared" si="65"/>
        <v>10011.780000000001</v>
      </c>
    </row>
    <row r="4174" spans="1:10" s="102" customFormat="1" ht="18" customHeight="1" x14ac:dyDescent="0.2">
      <c r="A4174" s="106" t="s">
        <v>43</v>
      </c>
      <c r="B4174" s="106" t="s">
        <v>17</v>
      </c>
      <c r="C4174" s="107">
        <v>7853</v>
      </c>
      <c r="D4174" s="107">
        <v>42218</v>
      </c>
      <c r="E4174" s="107">
        <v>42255</v>
      </c>
      <c r="F4174" s="108">
        <v>42387</v>
      </c>
      <c r="G4174" s="109">
        <v>3000</v>
      </c>
      <c r="H4174" s="109">
        <v>13.67</v>
      </c>
      <c r="I4174" s="109">
        <v>0</v>
      </c>
      <c r="J4174" s="109">
        <f t="shared" si="65"/>
        <v>3013.67</v>
      </c>
    </row>
    <row r="4175" spans="1:10" s="102" customFormat="1" ht="18" customHeight="1" x14ac:dyDescent="0.2">
      <c r="A4175" s="106" t="s">
        <v>31</v>
      </c>
      <c r="B4175" s="106" t="s">
        <v>13</v>
      </c>
      <c r="C4175" s="107">
        <v>20118</v>
      </c>
      <c r="D4175" s="107">
        <v>42571</v>
      </c>
      <c r="E4175" s="107">
        <v>42578</v>
      </c>
      <c r="F4175" s="108">
        <v>42612</v>
      </c>
      <c r="G4175" s="109">
        <v>55000</v>
      </c>
      <c r="H4175" s="109">
        <v>61.78</v>
      </c>
      <c r="I4175" s="109">
        <v>0</v>
      </c>
      <c r="J4175" s="109">
        <f t="shared" si="65"/>
        <v>55061.78</v>
      </c>
    </row>
    <row r="4176" spans="1:10" s="102" customFormat="1" ht="18" customHeight="1" x14ac:dyDescent="0.2">
      <c r="A4176" s="106" t="s">
        <v>43</v>
      </c>
      <c r="B4176" s="106" t="s">
        <v>13</v>
      </c>
      <c r="C4176" s="107">
        <v>15363</v>
      </c>
      <c r="D4176" s="107">
        <v>41643</v>
      </c>
      <c r="E4176" s="107">
        <v>41645</v>
      </c>
      <c r="F4176" s="108">
        <v>41662</v>
      </c>
      <c r="G4176" s="109">
        <v>12500</v>
      </c>
      <c r="H4176" s="109">
        <v>6.6</v>
      </c>
      <c r="I4176" s="109">
        <v>0</v>
      </c>
      <c r="J4176" s="109">
        <f t="shared" si="65"/>
        <v>12506.6</v>
      </c>
    </row>
    <row r="4177" spans="1:10" s="102" customFormat="1" ht="18" customHeight="1" x14ac:dyDescent="0.2">
      <c r="A4177" s="106" t="s">
        <v>43</v>
      </c>
      <c r="B4177" s="106" t="s">
        <v>13</v>
      </c>
      <c r="C4177" s="107">
        <v>12783</v>
      </c>
      <c r="D4177" s="107">
        <v>42831</v>
      </c>
      <c r="E4177" s="107">
        <v>42838</v>
      </c>
      <c r="F4177" s="108">
        <v>42857</v>
      </c>
      <c r="G4177" s="109">
        <v>9750</v>
      </c>
      <c r="H4177" s="109">
        <v>6.96</v>
      </c>
      <c r="I4177" s="109">
        <v>0</v>
      </c>
      <c r="J4177" s="109">
        <f t="shared" si="65"/>
        <v>9756.9599999999991</v>
      </c>
    </row>
    <row r="4178" spans="1:10" s="102" customFormat="1" ht="18" customHeight="1" x14ac:dyDescent="0.2">
      <c r="A4178" s="106" t="s">
        <v>43</v>
      </c>
      <c r="B4178" s="106" t="s">
        <v>13</v>
      </c>
      <c r="C4178" s="107">
        <v>18063</v>
      </c>
      <c r="D4178" s="107">
        <v>41695</v>
      </c>
      <c r="E4178" s="107">
        <v>41708</v>
      </c>
      <c r="F4178" s="108">
        <v>41765</v>
      </c>
      <c r="G4178" s="109">
        <v>92000</v>
      </c>
      <c r="H4178" s="109">
        <v>178.89</v>
      </c>
      <c r="I4178" s="109">
        <v>0</v>
      </c>
      <c r="J4178" s="109">
        <f t="shared" si="65"/>
        <v>92178.89</v>
      </c>
    </row>
    <row r="4179" spans="1:10" s="102" customFormat="1" ht="18" customHeight="1" x14ac:dyDescent="0.2">
      <c r="A4179" s="106" t="s">
        <v>43</v>
      </c>
      <c r="B4179" s="106" t="s">
        <v>13</v>
      </c>
      <c r="C4179" s="107">
        <v>17338</v>
      </c>
      <c r="D4179" s="107">
        <v>42799</v>
      </c>
      <c r="E4179" s="107">
        <v>42808</v>
      </c>
      <c r="F4179" s="108">
        <v>42815</v>
      </c>
      <c r="G4179" s="109">
        <v>15000</v>
      </c>
      <c r="H4179" s="109">
        <v>6.58</v>
      </c>
      <c r="I4179" s="109">
        <v>0</v>
      </c>
      <c r="J4179" s="109">
        <f t="shared" si="65"/>
        <v>15006.58</v>
      </c>
    </row>
    <row r="4180" spans="1:10" s="102" customFormat="1" ht="18" customHeight="1" x14ac:dyDescent="0.2">
      <c r="A4180" s="106" t="s">
        <v>43</v>
      </c>
      <c r="B4180" s="106" t="s">
        <v>13</v>
      </c>
      <c r="C4180" s="107">
        <v>11962</v>
      </c>
      <c r="D4180" s="107">
        <v>43448</v>
      </c>
      <c r="E4180" s="107">
        <v>43476</v>
      </c>
      <c r="F4180" s="108">
        <v>43493</v>
      </c>
      <c r="G4180" s="109">
        <v>7000</v>
      </c>
      <c r="H4180" s="109">
        <v>8.6300000000000008</v>
      </c>
      <c r="I4180" s="109">
        <v>0</v>
      </c>
      <c r="J4180" s="109">
        <f t="shared" si="65"/>
        <v>7008.63</v>
      </c>
    </row>
    <row r="4181" spans="1:10" s="102" customFormat="1" ht="18" customHeight="1" x14ac:dyDescent="0.2">
      <c r="A4181" s="106" t="s">
        <v>43</v>
      </c>
      <c r="B4181" s="106" t="s">
        <v>13</v>
      </c>
      <c r="C4181" s="107">
        <v>10378</v>
      </c>
      <c r="D4181" s="107">
        <v>42451</v>
      </c>
      <c r="E4181" s="107">
        <v>42458</v>
      </c>
      <c r="F4181" s="108">
        <v>42465</v>
      </c>
      <c r="G4181" s="109">
        <v>7750</v>
      </c>
      <c r="H4181" s="109">
        <v>2.97</v>
      </c>
      <c r="I4181" s="109">
        <v>0</v>
      </c>
      <c r="J4181" s="109">
        <f t="shared" si="65"/>
        <v>7752.97</v>
      </c>
    </row>
    <row r="4182" spans="1:10" s="102" customFormat="1" ht="18" customHeight="1" x14ac:dyDescent="0.2">
      <c r="A4182" s="106" t="s">
        <v>31</v>
      </c>
      <c r="B4182" s="106" t="s">
        <v>13</v>
      </c>
      <c r="C4182" s="107">
        <v>23994</v>
      </c>
      <c r="D4182" s="107">
        <v>41883</v>
      </c>
      <c r="E4182" s="107">
        <v>41904</v>
      </c>
      <c r="F4182" s="108">
        <v>42251</v>
      </c>
      <c r="G4182" s="109">
        <v>28000</v>
      </c>
      <c r="H4182" s="109">
        <v>286.22000000000003</v>
      </c>
      <c r="I4182" s="109">
        <v>0</v>
      </c>
      <c r="J4182" s="109">
        <f t="shared" si="65"/>
        <v>28286.22</v>
      </c>
    </row>
    <row r="4183" spans="1:10" s="102" customFormat="1" ht="18" customHeight="1" x14ac:dyDescent="0.2">
      <c r="A4183" s="106" t="s">
        <v>34</v>
      </c>
      <c r="B4183" s="106" t="s">
        <v>13</v>
      </c>
      <c r="C4183" s="107">
        <v>23994</v>
      </c>
      <c r="D4183" s="107">
        <v>41883</v>
      </c>
      <c r="E4183" s="107">
        <v>41904</v>
      </c>
      <c r="F4183" s="108">
        <v>42251</v>
      </c>
      <c r="G4183" s="109">
        <v>28000</v>
      </c>
      <c r="H4183" s="109">
        <v>286.22000000000003</v>
      </c>
      <c r="I4183" s="109">
        <v>0</v>
      </c>
      <c r="J4183" s="109">
        <f t="shared" si="65"/>
        <v>28286.22</v>
      </c>
    </row>
    <row r="4184" spans="1:10" s="102" customFormat="1" ht="18" customHeight="1" x14ac:dyDescent="0.2">
      <c r="A4184" s="106" t="s">
        <v>43</v>
      </c>
      <c r="B4184" s="106" t="s">
        <v>17</v>
      </c>
      <c r="C4184" s="107">
        <v>16813</v>
      </c>
      <c r="D4184" s="107">
        <v>42872</v>
      </c>
      <c r="E4184" s="107">
        <v>42899</v>
      </c>
      <c r="F4184" s="108">
        <v>42929</v>
      </c>
      <c r="G4184" s="109">
        <v>12750</v>
      </c>
      <c r="H4184" s="109">
        <v>19.91</v>
      </c>
      <c r="I4184" s="109">
        <v>0</v>
      </c>
      <c r="J4184" s="109">
        <f t="shared" si="65"/>
        <v>12769.91</v>
      </c>
    </row>
    <row r="4185" spans="1:10" s="102" customFormat="1" ht="18" customHeight="1" x14ac:dyDescent="0.2">
      <c r="A4185" s="106" t="s">
        <v>43</v>
      </c>
      <c r="B4185" s="106" t="s">
        <v>17</v>
      </c>
      <c r="C4185" s="107">
        <v>10224</v>
      </c>
      <c r="D4185" s="107">
        <v>41830</v>
      </c>
      <c r="E4185" s="107">
        <v>41841</v>
      </c>
      <c r="F4185" s="108">
        <v>41899</v>
      </c>
      <c r="G4185" s="109">
        <v>2000</v>
      </c>
      <c r="H4185" s="109">
        <v>3.84</v>
      </c>
      <c r="I4185" s="109">
        <v>0</v>
      </c>
      <c r="J4185" s="109">
        <f t="shared" si="65"/>
        <v>2003.84</v>
      </c>
    </row>
    <row r="4186" spans="1:10" s="102" customFormat="1" ht="18" customHeight="1" x14ac:dyDescent="0.2">
      <c r="A4186" s="106" t="s">
        <v>43</v>
      </c>
      <c r="B4186" s="106" t="s">
        <v>17</v>
      </c>
      <c r="C4186" s="107">
        <v>9979</v>
      </c>
      <c r="D4186" s="107">
        <v>41733</v>
      </c>
      <c r="E4186" s="107">
        <v>41753</v>
      </c>
      <c r="F4186" s="108">
        <v>41778</v>
      </c>
      <c r="G4186" s="109">
        <v>6500</v>
      </c>
      <c r="H4186" s="109">
        <v>8.15</v>
      </c>
      <c r="I4186" s="109">
        <v>0</v>
      </c>
      <c r="J4186" s="109">
        <f t="shared" si="65"/>
        <v>6508.15</v>
      </c>
    </row>
    <row r="4187" spans="1:10" s="102" customFormat="1" ht="18" customHeight="1" x14ac:dyDescent="0.2">
      <c r="A4187" s="106" t="s">
        <v>43</v>
      </c>
      <c r="B4187" s="106" t="s">
        <v>13</v>
      </c>
      <c r="C4187" s="107">
        <v>16328</v>
      </c>
      <c r="D4187" s="107">
        <v>43190</v>
      </c>
      <c r="E4187" s="107">
        <v>43195</v>
      </c>
      <c r="F4187" s="108">
        <v>43207</v>
      </c>
      <c r="G4187" s="109">
        <v>9500</v>
      </c>
      <c r="H4187" s="109">
        <v>4.42</v>
      </c>
      <c r="I4187" s="109">
        <v>0</v>
      </c>
      <c r="J4187" s="109">
        <f t="shared" si="65"/>
        <v>9504.42</v>
      </c>
    </row>
    <row r="4188" spans="1:10" s="102" customFormat="1" ht="18" customHeight="1" x14ac:dyDescent="0.2">
      <c r="A4188" s="106" t="s">
        <v>31</v>
      </c>
      <c r="B4188" s="106" t="s">
        <v>13</v>
      </c>
      <c r="C4188" s="107">
        <v>22010</v>
      </c>
      <c r="D4188" s="107">
        <v>42834</v>
      </c>
      <c r="E4188" s="107">
        <v>42836</v>
      </c>
      <c r="F4188" s="108">
        <v>42853</v>
      </c>
      <c r="G4188" s="109">
        <v>80000</v>
      </c>
      <c r="H4188" s="109">
        <v>41.64</v>
      </c>
      <c r="I4188" s="109">
        <v>0</v>
      </c>
      <c r="J4188" s="109">
        <f t="shared" si="65"/>
        <v>80041.64</v>
      </c>
    </row>
    <row r="4189" spans="1:10" s="102" customFormat="1" ht="18" customHeight="1" x14ac:dyDescent="0.2">
      <c r="A4189" s="106" t="s">
        <v>33</v>
      </c>
      <c r="B4189" s="106" t="s">
        <v>13</v>
      </c>
      <c r="C4189" s="107">
        <v>22010</v>
      </c>
      <c r="D4189" s="107">
        <v>42834</v>
      </c>
      <c r="E4189" s="107">
        <v>42836</v>
      </c>
      <c r="F4189" s="108">
        <v>42853</v>
      </c>
      <c r="G4189" s="109">
        <v>80000</v>
      </c>
      <c r="H4189" s="109">
        <v>41.64</v>
      </c>
      <c r="I4189" s="109">
        <v>0</v>
      </c>
      <c r="J4189" s="109">
        <f t="shared" si="65"/>
        <v>80041.64</v>
      </c>
    </row>
    <row r="4190" spans="1:10" s="102" customFormat="1" ht="18" customHeight="1" x14ac:dyDescent="0.2">
      <c r="A4190" s="106" t="s">
        <v>34</v>
      </c>
      <c r="B4190" s="106" t="s">
        <v>13</v>
      </c>
      <c r="C4190" s="107">
        <v>22010</v>
      </c>
      <c r="D4190" s="107">
        <v>42834</v>
      </c>
      <c r="E4190" s="107">
        <v>42836</v>
      </c>
      <c r="F4190" s="108">
        <v>42853</v>
      </c>
      <c r="G4190" s="109">
        <v>160000</v>
      </c>
      <c r="H4190" s="109">
        <v>83.29</v>
      </c>
      <c r="I4190" s="109">
        <v>0</v>
      </c>
      <c r="J4190" s="109">
        <f t="shared" si="65"/>
        <v>160083.29</v>
      </c>
    </row>
    <row r="4191" spans="1:10" s="102" customFormat="1" ht="18" customHeight="1" x14ac:dyDescent="0.2">
      <c r="A4191" s="106" t="s">
        <v>43</v>
      </c>
      <c r="B4191" s="106" t="s">
        <v>13</v>
      </c>
      <c r="C4191" s="107">
        <v>13428</v>
      </c>
      <c r="D4191" s="107">
        <v>43280</v>
      </c>
      <c r="E4191" s="107">
        <v>43292</v>
      </c>
      <c r="F4191" s="108">
        <v>43304</v>
      </c>
      <c r="G4191" s="109">
        <v>7500</v>
      </c>
      <c r="H4191" s="109">
        <v>4.93</v>
      </c>
      <c r="I4191" s="109">
        <v>0</v>
      </c>
      <c r="J4191" s="109">
        <f t="shared" si="65"/>
        <v>7504.93</v>
      </c>
    </row>
    <row r="4192" spans="1:10" s="102" customFormat="1" ht="18" customHeight="1" x14ac:dyDescent="0.2">
      <c r="A4192" s="106" t="s">
        <v>37</v>
      </c>
      <c r="B4192" s="106" t="s">
        <v>13</v>
      </c>
      <c r="C4192" s="107">
        <v>18649</v>
      </c>
      <c r="D4192" s="107">
        <v>41778</v>
      </c>
      <c r="E4192" s="107">
        <v>41792</v>
      </c>
      <c r="F4192" s="108">
        <v>41803</v>
      </c>
      <c r="G4192" s="109">
        <v>20000</v>
      </c>
      <c r="H4192" s="109">
        <f>5.83+5.83</f>
        <v>11.66</v>
      </c>
      <c r="I4192" s="109">
        <v>0</v>
      </c>
      <c r="J4192" s="109">
        <f t="shared" si="65"/>
        <v>20011.66</v>
      </c>
    </row>
    <row r="4193" spans="1:10" s="102" customFormat="1" ht="18" customHeight="1" x14ac:dyDescent="0.2">
      <c r="A4193" s="106" t="s">
        <v>43</v>
      </c>
      <c r="B4193" s="106" t="s">
        <v>13</v>
      </c>
      <c r="C4193" s="107">
        <v>17379</v>
      </c>
      <c r="D4193" s="107">
        <v>43256</v>
      </c>
      <c r="E4193" s="107">
        <v>43262</v>
      </c>
      <c r="F4193" s="108">
        <v>43273</v>
      </c>
      <c r="G4193" s="109">
        <v>29000</v>
      </c>
      <c r="H4193" s="109">
        <v>13.51</v>
      </c>
      <c r="I4193" s="109">
        <v>0</v>
      </c>
      <c r="J4193" s="109">
        <f t="shared" si="65"/>
        <v>29013.51</v>
      </c>
    </row>
    <row r="4194" spans="1:10" s="102" customFormat="1" ht="18" customHeight="1" x14ac:dyDescent="0.2">
      <c r="A4194" s="106" t="s">
        <v>43</v>
      </c>
      <c r="B4194" s="106" t="s">
        <v>13</v>
      </c>
      <c r="C4194" s="107">
        <v>20458</v>
      </c>
      <c r="D4194" s="107">
        <v>43039</v>
      </c>
      <c r="E4194" s="107">
        <v>43052</v>
      </c>
      <c r="F4194" s="108">
        <v>43068</v>
      </c>
      <c r="G4194" s="109">
        <v>47000</v>
      </c>
      <c r="H4194" s="109">
        <v>37.340000000000003</v>
      </c>
      <c r="I4194" s="109">
        <v>0</v>
      </c>
      <c r="J4194" s="109">
        <f t="shared" si="65"/>
        <v>47037.34</v>
      </c>
    </row>
    <row r="4195" spans="1:10" s="102" customFormat="1" ht="18" customHeight="1" x14ac:dyDescent="0.2">
      <c r="A4195" s="106" t="s">
        <v>35</v>
      </c>
      <c r="B4195" s="106" t="s">
        <v>13</v>
      </c>
      <c r="C4195" s="107">
        <v>20458</v>
      </c>
      <c r="D4195" s="107">
        <v>43039</v>
      </c>
      <c r="E4195" s="107">
        <v>43052</v>
      </c>
      <c r="F4195" s="108">
        <v>43068</v>
      </c>
      <c r="G4195" s="109">
        <v>47000</v>
      </c>
      <c r="H4195" s="109">
        <v>37.340000000000003</v>
      </c>
      <c r="I4195" s="109">
        <v>0</v>
      </c>
      <c r="J4195" s="109">
        <f t="shared" si="65"/>
        <v>47037.34</v>
      </c>
    </row>
    <row r="4196" spans="1:10" s="102" customFormat="1" ht="18" customHeight="1" x14ac:dyDescent="0.2">
      <c r="A4196" s="106" t="s">
        <v>43</v>
      </c>
      <c r="B4196" s="106" t="s">
        <v>13</v>
      </c>
      <c r="C4196" s="107">
        <v>13495</v>
      </c>
      <c r="D4196" s="107">
        <v>41940</v>
      </c>
      <c r="E4196" s="107">
        <v>41943</v>
      </c>
      <c r="F4196" s="108">
        <v>41967</v>
      </c>
      <c r="G4196" s="109">
        <v>10250</v>
      </c>
      <c r="H4196" s="109">
        <v>7.69</v>
      </c>
      <c r="I4196" s="109">
        <v>0</v>
      </c>
      <c r="J4196" s="109">
        <f t="shared" si="65"/>
        <v>10257.69</v>
      </c>
    </row>
    <row r="4197" spans="1:10" s="102" customFormat="1" ht="18" customHeight="1" x14ac:dyDescent="0.2">
      <c r="A4197" s="106" t="s">
        <v>43</v>
      </c>
      <c r="B4197" s="106" t="s">
        <v>17</v>
      </c>
      <c r="C4197" s="107">
        <v>3317</v>
      </c>
      <c r="D4197" s="107">
        <v>41777</v>
      </c>
      <c r="E4197" s="107">
        <v>41781</v>
      </c>
      <c r="F4197" s="108">
        <v>41821</v>
      </c>
      <c r="G4197" s="109">
        <v>1750</v>
      </c>
      <c r="H4197" s="109">
        <v>2.14</v>
      </c>
      <c r="I4197" s="109">
        <v>0</v>
      </c>
      <c r="J4197" s="109">
        <f t="shared" si="65"/>
        <v>1752.14</v>
      </c>
    </row>
    <row r="4198" spans="1:10" s="102" customFormat="1" ht="18" customHeight="1" x14ac:dyDescent="0.2">
      <c r="A4198" s="106" t="s">
        <v>43</v>
      </c>
      <c r="B4198" s="106" t="s">
        <v>13</v>
      </c>
      <c r="C4198" s="107">
        <v>12452</v>
      </c>
      <c r="D4198" s="107">
        <v>42256</v>
      </c>
      <c r="E4198" s="107">
        <v>42262</v>
      </c>
      <c r="F4198" s="108">
        <v>42275</v>
      </c>
      <c r="G4198" s="109">
        <v>8250</v>
      </c>
      <c r="H4198" s="109">
        <v>4.3499999999999996</v>
      </c>
      <c r="I4198" s="109">
        <v>0</v>
      </c>
      <c r="J4198" s="109">
        <f t="shared" si="65"/>
        <v>8254.35</v>
      </c>
    </row>
    <row r="4199" spans="1:10" s="102" customFormat="1" ht="18" customHeight="1" x14ac:dyDescent="0.2">
      <c r="A4199" s="106" t="s">
        <v>43</v>
      </c>
      <c r="B4199" s="106" t="s">
        <v>17</v>
      </c>
      <c r="C4199" s="107">
        <v>14035</v>
      </c>
      <c r="D4199" s="107">
        <v>43293</v>
      </c>
      <c r="E4199" s="107">
        <v>43305</v>
      </c>
      <c r="F4199" s="108">
        <v>43333</v>
      </c>
      <c r="G4199" s="109">
        <v>6750</v>
      </c>
      <c r="H4199" s="109">
        <v>6.7200000000000006</v>
      </c>
      <c r="I4199" s="109">
        <v>0</v>
      </c>
      <c r="J4199" s="109">
        <f t="shared" si="65"/>
        <v>6756.72</v>
      </c>
    </row>
    <row r="4200" spans="1:10" s="102" customFormat="1" ht="18" customHeight="1" x14ac:dyDescent="0.2">
      <c r="A4200" s="106" t="s">
        <v>43</v>
      </c>
      <c r="B4200" s="106" t="s">
        <v>13</v>
      </c>
      <c r="C4200" s="107">
        <v>9302</v>
      </c>
      <c r="D4200" s="107">
        <v>42269</v>
      </c>
      <c r="E4200" s="107">
        <v>42285</v>
      </c>
      <c r="F4200" s="108">
        <v>42305</v>
      </c>
      <c r="G4200" s="109">
        <v>4500</v>
      </c>
      <c r="H4200" s="109">
        <v>4.5199999999999996</v>
      </c>
      <c r="I4200" s="109">
        <v>0</v>
      </c>
      <c r="J4200" s="109">
        <f t="shared" si="65"/>
        <v>4504.5200000000004</v>
      </c>
    </row>
    <row r="4201" spans="1:10" s="102" customFormat="1" ht="18" customHeight="1" x14ac:dyDescent="0.2">
      <c r="A4201" s="106" t="s">
        <v>43</v>
      </c>
      <c r="B4201" s="106" t="s">
        <v>17</v>
      </c>
      <c r="C4201" s="107">
        <v>9146</v>
      </c>
      <c r="D4201" s="107">
        <v>43452</v>
      </c>
      <c r="E4201" s="107">
        <v>43468</v>
      </c>
      <c r="F4201" s="108">
        <v>43482</v>
      </c>
      <c r="G4201" s="109">
        <v>11500</v>
      </c>
      <c r="H4201" s="109">
        <v>9.4499999999999993</v>
      </c>
      <c r="I4201" s="109">
        <v>0</v>
      </c>
      <c r="J4201" s="109">
        <f t="shared" si="65"/>
        <v>11509.45</v>
      </c>
    </row>
    <row r="4202" spans="1:10" s="102" customFormat="1" ht="18" customHeight="1" x14ac:dyDescent="0.2">
      <c r="A4202" s="106" t="s">
        <v>43</v>
      </c>
      <c r="B4202" s="106" t="s">
        <v>17</v>
      </c>
      <c r="C4202" s="107">
        <v>17513</v>
      </c>
      <c r="D4202" s="107">
        <v>42780</v>
      </c>
      <c r="E4202" s="107">
        <v>42782</v>
      </c>
      <c r="F4202" s="108">
        <v>42796</v>
      </c>
      <c r="G4202" s="109">
        <v>10500</v>
      </c>
      <c r="H4202" s="109">
        <v>4.5999999999999996</v>
      </c>
      <c r="I4202" s="109">
        <v>0</v>
      </c>
      <c r="J4202" s="109">
        <f t="shared" si="65"/>
        <v>10504.6</v>
      </c>
    </row>
    <row r="4203" spans="1:10" s="102" customFormat="1" ht="18" customHeight="1" x14ac:dyDescent="0.2">
      <c r="A4203" s="106" t="s">
        <v>31</v>
      </c>
      <c r="B4203" s="106" t="s">
        <v>13</v>
      </c>
      <c r="C4203" s="107">
        <v>26290</v>
      </c>
      <c r="D4203" s="107">
        <v>42675</v>
      </c>
      <c r="E4203" s="107">
        <v>42704</v>
      </c>
      <c r="F4203" s="108">
        <v>43154</v>
      </c>
      <c r="G4203" s="109">
        <v>50000</v>
      </c>
      <c r="H4203" s="109">
        <v>0</v>
      </c>
      <c r="I4203" s="109">
        <v>0</v>
      </c>
      <c r="J4203" s="109">
        <f t="shared" si="65"/>
        <v>50000</v>
      </c>
    </row>
    <row r="4204" spans="1:10" s="102" customFormat="1" ht="18" customHeight="1" x14ac:dyDescent="0.2">
      <c r="A4204" s="106" t="s">
        <v>33</v>
      </c>
      <c r="B4204" s="106" t="s">
        <v>13</v>
      </c>
      <c r="C4204" s="107">
        <v>26290</v>
      </c>
      <c r="D4204" s="107">
        <v>42675</v>
      </c>
      <c r="E4204" s="107">
        <v>42704</v>
      </c>
      <c r="F4204" s="108">
        <v>43154</v>
      </c>
      <c r="G4204" s="109">
        <v>50000</v>
      </c>
      <c r="H4204" s="109">
        <v>0</v>
      </c>
      <c r="I4204" s="109">
        <v>0</v>
      </c>
      <c r="J4204" s="109">
        <f t="shared" si="65"/>
        <v>50000</v>
      </c>
    </row>
    <row r="4205" spans="1:10" s="102" customFormat="1" ht="18" customHeight="1" x14ac:dyDescent="0.2">
      <c r="A4205" s="106" t="s">
        <v>43</v>
      </c>
      <c r="B4205" s="106" t="s">
        <v>13</v>
      </c>
      <c r="C4205" s="107">
        <v>14903</v>
      </c>
      <c r="D4205" s="107">
        <v>42493</v>
      </c>
      <c r="E4205" s="107">
        <v>42501</v>
      </c>
      <c r="F4205" s="108">
        <v>42508</v>
      </c>
      <c r="G4205" s="109">
        <v>16250</v>
      </c>
      <c r="H4205" s="109">
        <v>6.68</v>
      </c>
      <c r="I4205" s="109">
        <v>0</v>
      </c>
      <c r="J4205" s="109">
        <f t="shared" si="65"/>
        <v>16256.68</v>
      </c>
    </row>
    <row r="4206" spans="1:10" s="102" customFormat="1" ht="18" customHeight="1" x14ac:dyDescent="0.2">
      <c r="A4206" s="106" t="s">
        <v>43</v>
      </c>
      <c r="B4206" s="106" t="s">
        <v>13</v>
      </c>
      <c r="C4206" s="107">
        <v>14748</v>
      </c>
      <c r="D4206" s="107">
        <v>42357</v>
      </c>
      <c r="E4206" s="107">
        <v>42382</v>
      </c>
      <c r="F4206" s="108">
        <v>42402</v>
      </c>
      <c r="G4206" s="109">
        <v>18000</v>
      </c>
      <c r="H4206" s="109">
        <v>22.5</v>
      </c>
      <c r="I4206" s="109">
        <v>0</v>
      </c>
      <c r="J4206" s="109">
        <f t="shared" si="65"/>
        <v>18022.5</v>
      </c>
    </row>
    <row r="4207" spans="1:10" s="102" customFormat="1" ht="18" customHeight="1" x14ac:dyDescent="0.2">
      <c r="A4207" s="106" t="s">
        <v>43</v>
      </c>
      <c r="B4207" s="106" t="s">
        <v>17</v>
      </c>
      <c r="C4207" s="107">
        <v>8138</v>
      </c>
      <c r="D4207" s="107">
        <v>42030</v>
      </c>
      <c r="E4207" s="107">
        <v>42051</v>
      </c>
      <c r="F4207" s="108">
        <v>42179</v>
      </c>
      <c r="G4207" s="109">
        <v>11000</v>
      </c>
      <c r="H4207" s="109">
        <v>42.77</v>
      </c>
      <c r="I4207" s="109">
        <v>0</v>
      </c>
      <c r="J4207" s="109">
        <f t="shared" si="65"/>
        <v>11042.77</v>
      </c>
    </row>
    <row r="4208" spans="1:10" s="102" customFormat="1" ht="18" customHeight="1" x14ac:dyDescent="0.2">
      <c r="A4208" s="106" t="s">
        <v>43</v>
      </c>
      <c r="B4208" s="106" t="s">
        <v>17</v>
      </c>
      <c r="C4208" s="107">
        <v>7624</v>
      </c>
      <c r="D4208" s="107">
        <v>42333</v>
      </c>
      <c r="E4208" s="107">
        <v>42338</v>
      </c>
      <c r="F4208" s="108">
        <v>42368</v>
      </c>
      <c r="G4208" s="109">
        <v>5250</v>
      </c>
      <c r="H4208" s="109">
        <v>5.0999999999999996</v>
      </c>
      <c r="I4208" s="109">
        <v>0</v>
      </c>
      <c r="J4208" s="109">
        <f t="shared" si="65"/>
        <v>5255.1</v>
      </c>
    </row>
    <row r="4209" spans="1:10" s="102" customFormat="1" ht="18" customHeight="1" x14ac:dyDescent="0.2">
      <c r="A4209" s="106" t="s">
        <v>43</v>
      </c>
      <c r="B4209" s="106" t="s">
        <v>17</v>
      </c>
      <c r="C4209" s="107">
        <v>10219</v>
      </c>
      <c r="D4209" s="107">
        <v>43452</v>
      </c>
      <c r="E4209" s="107">
        <v>43476</v>
      </c>
      <c r="F4209" s="108">
        <v>43535</v>
      </c>
      <c r="G4209" s="109">
        <v>8250</v>
      </c>
      <c r="H4209" s="109">
        <v>14.819999999999999</v>
      </c>
      <c r="I4209" s="109">
        <v>0</v>
      </c>
      <c r="J4209" s="109">
        <f t="shared" si="65"/>
        <v>8264.82</v>
      </c>
    </row>
    <row r="4210" spans="1:10" s="102" customFormat="1" ht="18" customHeight="1" x14ac:dyDescent="0.2">
      <c r="A4210" s="106" t="s">
        <v>43</v>
      </c>
      <c r="B4210" s="106" t="s">
        <v>17</v>
      </c>
      <c r="C4210" s="107">
        <v>14159</v>
      </c>
      <c r="D4210" s="107">
        <v>42013</v>
      </c>
      <c r="E4210" s="107">
        <v>42027</v>
      </c>
      <c r="F4210" s="108">
        <v>42068</v>
      </c>
      <c r="G4210" s="109">
        <v>2500</v>
      </c>
      <c r="H4210" s="109">
        <v>3.82</v>
      </c>
      <c r="I4210" s="109">
        <v>0</v>
      </c>
      <c r="J4210" s="109">
        <f t="shared" si="65"/>
        <v>2503.8200000000002</v>
      </c>
    </row>
    <row r="4211" spans="1:10" s="102" customFormat="1" ht="18" customHeight="1" x14ac:dyDescent="0.2">
      <c r="A4211" s="106" t="s">
        <v>43</v>
      </c>
      <c r="B4211" s="106" t="s">
        <v>13</v>
      </c>
      <c r="C4211" s="107">
        <v>10953</v>
      </c>
      <c r="D4211" s="107">
        <v>43303</v>
      </c>
      <c r="E4211" s="107">
        <v>43315</v>
      </c>
      <c r="F4211" s="108">
        <v>43327</v>
      </c>
      <c r="G4211" s="109">
        <v>5500</v>
      </c>
      <c r="H4211" s="109">
        <v>3.62</v>
      </c>
      <c r="I4211" s="109">
        <v>0</v>
      </c>
      <c r="J4211" s="109">
        <f t="shared" si="65"/>
        <v>5503.62</v>
      </c>
    </row>
    <row r="4212" spans="1:10" s="102" customFormat="1" ht="18" customHeight="1" x14ac:dyDescent="0.2">
      <c r="A4212" s="106" t="s">
        <v>43</v>
      </c>
      <c r="B4212" s="106" t="s">
        <v>17</v>
      </c>
      <c r="C4212" s="107">
        <v>9054</v>
      </c>
      <c r="D4212" s="107">
        <v>41656</v>
      </c>
      <c r="E4212" s="107">
        <v>41662</v>
      </c>
      <c r="F4212" s="108">
        <v>41688</v>
      </c>
      <c r="G4212" s="109">
        <v>4000</v>
      </c>
      <c r="H4212" s="109">
        <v>3.56</v>
      </c>
      <c r="I4212" s="109">
        <v>0</v>
      </c>
      <c r="J4212" s="109">
        <f t="shared" si="65"/>
        <v>4003.56</v>
      </c>
    </row>
    <row r="4213" spans="1:10" s="102" customFormat="1" ht="18" customHeight="1" x14ac:dyDescent="0.2">
      <c r="A4213" s="106" t="s">
        <v>43</v>
      </c>
      <c r="B4213" s="106" t="s">
        <v>13</v>
      </c>
      <c r="C4213" s="107">
        <v>15492</v>
      </c>
      <c r="D4213" s="107">
        <v>41885</v>
      </c>
      <c r="E4213" s="107">
        <v>41886</v>
      </c>
      <c r="F4213" s="108">
        <v>41943</v>
      </c>
      <c r="G4213" s="109">
        <v>18500</v>
      </c>
      <c r="H4213" s="109">
        <v>29.8</v>
      </c>
      <c r="I4213" s="109">
        <v>0</v>
      </c>
      <c r="J4213" s="109">
        <f t="shared" si="65"/>
        <v>18529.8</v>
      </c>
    </row>
    <row r="4214" spans="1:10" s="102" customFormat="1" ht="18" customHeight="1" x14ac:dyDescent="0.2">
      <c r="A4214" s="106" t="s">
        <v>43</v>
      </c>
      <c r="B4214" s="106" t="s">
        <v>17</v>
      </c>
      <c r="C4214" s="107">
        <v>12468</v>
      </c>
      <c r="D4214" s="107">
        <v>43161</v>
      </c>
      <c r="E4214" s="107">
        <v>43165</v>
      </c>
      <c r="F4214" s="108">
        <v>43189</v>
      </c>
      <c r="G4214" s="109">
        <v>3750</v>
      </c>
      <c r="H4214" s="109">
        <v>2.88</v>
      </c>
      <c r="I4214" s="109">
        <v>0</v>
      </c>
      <c r="J4214" s="109">
        <f t="shared" si="65"/>
        <v>3752.88</v>
      </c>
    </row>
    <row r="4215" spans="1:10" s="102" customFormat="1" ht="18" customHeight="1" x14ac:dyDescent="0.2">
      <c r="A4215" s="106" t="s">
        <v>43</v>
      </c>
      <c r="B4215" s="106" t="s">
        <v>17</v>
      </c>
      <c r="C4215" s="107">
        <v>10153</v>
      </c>
      <c r="D4215" s="107">
        <v>42783</v>
      </c>
      <c r="E4215" s="107">
        <v>42795</v>
      </c>
      <c r="F4215" s="108">
        <v>42803</v>
      </c>
      <c r="G4215" s="109">
        <v>4250</v>
      </c>
      <c r="H4215" s="109">
        <v>2.33</v>
      </c>
      <c r="I4215" s="109">
        <v>0</v>
      </c>
      <c r="J4215" s="109">
        <f t="shared" si="65"/>
        <v>4252.33</v>
      </c>
    </row>
    <row r="4216" spans="1:10" s="102" customFormat="1" ht="18" customHeight="1" x14ac:dyDescent="0.2">
      <c r="A4216" s="106" t="s">
        <v>43</v>
      </c>
      <c r="B4216" s="106" t="s">
        <v>13</v>
      </c>
      <c r="C4216" s="107">
        <v>17210</v>
      </c>
      <c r="D4216" s="107">
        <v>42348</v>
      </c>
      <c r="E4216" s="107">
        <v>42368</v>
      </c>
      <c r="F4216" s="108">
        <v>42376</v>
      </c>
      <c r="G4216" s="109">
        <v>9500</v>
      </c>
      <c r="H4216" s="109">
        <v>7.39</v>
      </c>
      <c r="I4216" s="109">
        <v>0</v>
      </c>
      <c r="J4216" s="109">
        <f t="shared" si="65"/>
        <v>9507.39</v>
      </c>
    </row>
    <row r="4217" spans="1:10" s="102" customFormat="1" ht="18" customHeight="1" x14ac:dyDescent="0.2">
      <c r="A4217" s="106" t="s">
        <v>43</v>
      </c>
      <c r="B4217" s="106" t="s">
        <v>17</v>
      </c>
      <c r="C4217" s="107">
        <v>11227</v>
      </c>
      <c r="D4217" s="107">
        <v>42672</v>
      </c>
      <c r="E4217" s="107">
        <v>42677</v>
      </c>
      <c r="F4217" s="108">
        <v>42706</v>
      </c>
      <c r="G4217" s="109">
        <v>6500</v>
      </c>
      <c r="H4217" s="109">
        <v>6.06</v>
      </c>
      <c r="I4217" s="109">
        <v>0</v>
      </c>
      <c r="J4217" s="109">
        <f t="shared" si="65"/>
        <v>6506.06</v>
      </c>
    </row>
    <row r="4218" spans="1:10" s="102" customFormat="1" ht="18" customHeight="1" x14ac:dyDescent="0.2">
      <c r="A4218" s="106" t="s">
        <v>43</v>
      </c>
      <c r="B4218" s="106" t="s">
        <v>17</v>
      </c>
      <c r="C4218" s="107">
        <v>8377</v>
      </c>
      <c r="D4218" s="107">
        <v>41887</v>
      </c>
      <c r="E4218" s="107">
        <v>41893</v>
      </c>
      <c r="F4218" s="108">
        <v>41899</v>
      </c>
      <c r="G4218" s="109">
        <v>6000</v>
      </c>
      <c r="H4218" s="109">
        <v>2</v>
      </c>
      <c r="I4218" s="109">
        <v>0</v>
      </c>
      <c r="J4218" s="109">
        <f t="shared" si="65"/>
        <v>6002</v>
      </c>
    </row>
    <row r="4219" spans="1:10" s="102" customFormat="1" ht="18" customHeight="1" x14ac:dyDescent="0.2">
      <c r="A4219" s="106" t="s">
        <v>43</v>
      </c>
      <c r="B4219" s="106" t="s">
        <v>13</v>
      </c>
      <c r="C4219" s="107">
        <v>12220</v>
      </c>
      <c r="D4219" s="107">
        <v>42576</v>
      </c>
      <c r="E4219" s="107">
        <v>42670</v>
      </c>
      <c r="F4219" s="108">
        <v>42677</v>
      </c>
      <c r="G4219" s="109">
        <v>10500</v>
      </c>
      <c r="H4219" s="109">
        <v>29.05</v>
      </c>
      <c r="I4219" s="109">
        <v>0</v>
      </c>
      <c r="J4219" s="109">
        <f t="shared" si="65"/>
        <v>10529.05</v>
      </c>
    </row>
    <row r="4220" spans="1:10" s="102" customFormat="1" ht="18" customHeight="1" x14ac:dyDescent="0.2">
      <c r="A4220" s="106" t="s">
        <v>43</v>
      </c>
      <c r="B4220" s="106" t="s">
        <v>13</v>
      </c>
      <c r="C4220" s="107">
        <v>8076</v>
      </c>
      <c r="D4220" s="107">
        <v>42329</v>
      </c>
      <c r="E4220" s="107">
        <v>42332</v>
      </c>
      <c r="F4220" s="108">
        <v>42352</v>
      </c>
      <c r="G4220" s="109">
        <v>4250</v>
      </c>
      <c r="H4220" s="109">
        <v>2.72</v>
      </c>
      <c r="I4220" s="109">
        <v>0</v>
      </c>
      <c r="J4220" s="109">
        <f t="shared" si="65"/>
        <v>4252.72</v>
      </c>
    </row>
    <row r="4221" spans="1:10" s="102" customFormat="1" ht="18" customHeight="1" x14ac:dyDescent="0.2">
      <c r="A4221" s="106" t="s">
        <v>43</v>
      </c>
      <c r="B4221" s="106" t="s">
        <v>13</v>
      </c>
      <c r="C4221" s="107">
        <v>8178</v>
      </c>
      <c r="D4221" s="107">
        <v>42756</v>
      </c>
      <c r="E4221" s="107">
        <v>42767</v>
      </c>
      <c r="F4221" s="108">
        <v>42775</v>
      </c>
      <c r="G4221" s="109">
        <v>8750</v>
      </c>
      <c r="H4221" s="109">
        <v>4.55</v>
      </c>
      <c r="I4221" s="109">
        <v>0</v>
      </c>
      <c r="J4221" s="109">
        <f t="shared" si="65"/>
        <v>8754.5499999999993</v>
      </c>
    </row>
    <row r="4222" spans="1:10" s="102" customFormat="1" ht="18" customHeight="1" x14ac:dyDescent="0.2">
      <c r="A4222" s="106" t="s">
        <v>43</v>
      </c>
      <c r="B4222" s="106" t="s">
        <v>17</v>
      </c>
      <c r="C4222" s="107">
        <v>6416</v>
      </c>
      <c r="D4222" s="107">
        <v>42586</v>
      </c>
      <c r="E4222" s="107">
        <v>42627</v>
      </c>
      <c r="F4222" s="108">
        <v>42661</v>
      </c>
      <c r="G4222" s="109">
        <v>2000</v>
      </c>
      <c r="H4222" s="109">
        <v>4.1100000000000003</v>
      </c>
      <c r="I4222" s="109">
        <v>0</v>
      </c>
      <c r="J4222" s="109">
        <f t="shared" si="65"/>
        <v>2004.11</v>
      </c>
    </row>
    <row r="4223" spans="1:10" s="102" customFormat="1" ht="18" customHeight="1" x14ac:dyDescent="0.2">
      <c r="A4223" s="106" t="s">
        <v>43</v>
      </c>
      <c r="B4223" s="106" t="s">
        <v>13</v>
      </c>
      <c r="C4223" s="107">
        <v>12115</v>
      </c>
      <c r="D4223" s="107">
        <v>42906</v>
      </c>
      <c r="E4223" s="107">
        <v>42908</v>
      </c>
      <c r="F4223" s="108">
        <v>42934</v>
      </c>
      <c r="G4223" s="109">
        <v>6000</v>
      </c>
      <c r="H4223" s="109">
        <v>4.5999999999999996</v>
      </c>
      <c r="I4223" s="109">
        <v>0</v>
      </c>
      <c r="J4223" s="109">
        <f t="shared" si="65"/>
        <v>6004.6</v>
      </c>
    </row>
    <row r="4224" spans="1:10" s="102" customFormat="1" ht="18" customHeight="1" x14ac:dyDescent="0.2">
      <c r="A4224" s="106" t="s">
        <v>43</v>
      </c>
      <c r="B4224" s="106" t="s">
        <v>13</v>
      </c>
      <c r="C4224" s="107">
        <v>18445</v>
      </c>
      <c r="D4224" s="107">
        <v>43215</v>
      </c>
      <c r="E4224" s="107">
        <v>43220</v>
      </c>
      <c r="F4224" s="108">
        <v>43244</v>
      </c>
      <c r="G4224" s="109">
        <v>18250</v>
      </c>
      <c r="H4224" s="109">
        <v>13.83</v>
      </c>
      <c r="I4224" s="109">
        <v>0</v>
      </c>
      <c r="J4224" s="109">
        <f t="shared" si="65"/>
        <v>18263.830000000002</v>
      </c>
    </row>
    <row r="4225" spans="1:10" s="102" customFormat="1" ht="18" customHeight="1" x14ac:dyDescent="0.2">
      <c r="A4225" s="106" t="s">
        <v>37</v>
      </c>
      <c r="B4225" s="106" t="s">
        <v>13</v>
      </c>
      <c r="C4225" s="107">
        <v>23490</v>
      </c>
      <c r="D4225" s="107">
        <v>42419</v>
      </c>
      <c r="E4225" s="107">
        <v>42431</v>
      </c>
      <c r="F4225" s="108">
        <v>42431</v>
      </c>
      <c r="G4225" s="109">
        <v>20000</v>
      </c>
      <c r="H4225" s="109">
        <v>6.66</v>
      </c>
      <c r="I4225" s="109">
        <v>0</v>
      </c>
      <c r="J4225" s="109">
        <f t="shared" si="65"/>
        <v>20006.66</v>
      </c>
    </row>
    <row r="4226" spans="1:10" s="102" customFormat="1" ht="18" customHeight="1" x14ac:dyDescent="0.2">
      <c r="A4226" s="106" t="s">
        <v>43</v>
      </c>
      <c r="B4226" s="106" t="s">
        <v>13</v>
      </c>
      <c r="C4226" s="107">
        <v>14416</v>
      </c>
      <c r="D4226" s="107">
        <v>41895</v>
      </c>
      <c r="E4226" s="107">
        <v>41906</v>
      </c>
      <c r="F4226" s="108">
        <v>41953</v>
      </c>
      <c r="G4226" s="109">
        <v>13000</v>
      </c>
      <c r="H4226" s="109">
        <v>20.94</v>
      </c>
      <c r="I4226" s="109">
        <v>0</v>
      </c>
      <c r="J4226" s="109">
        <f t="shared" si="65"/>
        <v>13020.94</v>
      </c>
    </row>
    <row r="4227" spans="1:10" s="102" customFormat="1" ht="18" customHeight="1" x14ac:dyDescent="0.2">
      <c r="A4227" s="106" t="s">
        <v>43</v>
      </c>
      <c r="B4227" s="106" t="s">
        <v>13</v>
      </c>
      <c r="C4227" s="107">
        <v>11922</v>
      </c>
      <c r="D4227" s="107">
        <v>42056</v>
      </c>
      <c r="E4227" s="107">
        <v>42059</v>
      </c>
      <c r="F4227" s="108">
        <v>42068</v>
      </c>
      <c r="G4227" s="109">
        <v>7750</v>
      </c>
      <c r="H4227" s="109">
        <v>2.58</v>
      </c>
      <c r="I4227" s="109">
        <v>0</v>
      </c>
      <c r="J4227" s="109">
        <f t="shared" si="65"/>
        <v>7752.58</v>
      </c>
    </row>
    <row r="4228" spans="1:10" s="102" customFormat="1" ht="18" customHeight="1" x14ac:dyDescent="0.2">
      <c r="A4228" s="106" t="s">
        <v>43</v>
      </c>
      <c r="B4228" s="106" t="s">
        <v>17</v>
      </c>
      <c r="C4228" s="107">
        <v>10258</v>
      </c>
      <c r="D4228" s="107">
        <v>42911</v>
      </c>
      <c r="E4228" s="107">
        <v>42913</v>
      </c>
      <c r="F4228" s="108">
        <v>42934</v>
      </c>
      <c r="G4228" s="109">
        <v>3500</v>
      </c>
      <c r="H4228" s="109">
        <v>2.2000000000000002</v>
      </c>
      <c r="I4228" s="109">
        <v>0</v>
      </c>
      <c r="J4228" s="109">
        <f t="shared" si="65"/>
        <v>3502.2</v>
      </c>
    </row>
    <row r="4229" spans="1:10" s="102" customFormat="1" ht="18" customHeight="1" x14ac:dyDescent="0.2">
      <c r="A4229" s="106" t="s">
        <v>43</v>
      </c>
      <c r="B4229" s="106" t="s">
        <v>13</v>
      </c>
      <c r="C4229" s="107">
        <v>12848</v>
      </c>
      <c r="D4229" s="107">
        <v>42469</v>
      </c>
      <c r="E4229" s="107">
        <v>42485</v>
      </c>
      <c r="F4229" s="108">
        <v>42556</v>
      </c>
      <c r="G4229" s="109">
        <v>8000</v>
      </c>
      <c r="H4229" s="109">
        <v>19.079999999999998</v>
      </c>
      <c r="I4229" s="109">
        <v>0</v>
      </c>
      <c r="J4229" s="109">
        <f t="shared" si="65"/>
        <v>8019.08</v>
      </c>
    </row>
    <row r="4230" spans="1:10" s="102" customFormat="1" ht="18" customHeight="1" x14ac:dyDescent="0.2">
      <c r="A4230" s="106" t="s">
        <v>43</v>
      </c>
      <c r="B4230" s="106" t="s">
        <v>17</v>
      </c>
      <c r="C4230" s="107">
        <v>15141</v>
      </c>
      <c r="D4230" s="107">
        <v>42349</v>
      </c>
      <c r="E4230" s="107">
        <v>42360</v>
      </c>
      <c r="F4230" s="108">
        <v>42433</v>
      </c>
      <c r="G4230" s="109">
        <v>10500</v>
      </c>
      <c r="H4230" s="109">
        <v>24.5</v>
      </c>
      <c r="I4230" s="109">
        <v>0</v>
      </c>
      <c r="J4230" s="109">
        <f t="shared" ref="J4230:J4293" si="66">+G4230+H4230+I4230</f>
        <v>10524.5</v>
      </c>
    </row>
    <row r="4231" spans="1:10" s="102" customFormat="1" ht="18" customHeight="1" x14ac:dyDescent="0.2">
      <c r="A4231" s="106" t="s">
        <v>31</v>
      </c>
      <c r="B4231" s="106" t="s">
        <v>13</v>
      </c>
      <c r="C4231" s="107">
        <v>23813</v>
      </c>
      <c r="D4231" s="107">
        <v>42651</v>
      </c>
      <c r="E4231" s="107">
        <v>42828</v>
      </c>
      <c r="F4231" s="108">
        <v>42836</v>
      </c>
      <c r="G4231" s="109">
        <v>47000</v>
      </c>
      <c r="H4231" s="109">
        <v>238.22</v>
      </c>
      <c r="I4231" s="109">
        <v>0</v>
      </c>
      <c r="J4231" s="109">
        <f t="shared" si="66"/>
        <v>47238.22</v>
      </c>
    </row>
    <row r="4232" spans="1:10" s="102" customFormat="1" ht="18" customHeight="1" x14ac:dyDescent="0.2">
      <c r="A4232" s="106" t="s">
        <v>34</v>
      </c>
      <c r="B4232" s="106" t="s">
        <v>13</v>
      </c>
      <c r="C4232" s="107">
        <v>23813</v>
      </c>
      <c r="D4232" s="107">
        <v>42651</v>
      </c>
      <c r="E4232" s="107">
        <v>42828</v>
      </c>
      <c r="F4232" s="108">
        <v>42836</v>
      </c>
      <c r="G4232" s="109">
        <v>47000</v>
      </c>
      <c r="H4232" s="109">
        <v>238.22</v>
      </c>
      <c r="I4232" s="109">
        <v>0</v>
      </c>
      <c r="J4232" s="109">
        <f t="shared" si="66"/>
        <v>47238.22</v>
      </c>
    </row>
    <row r="4233" spans="1:10" s="102" customFormat="1" ht="18" customHeight="1" x14ac:dyDescent="0.2">
      <c r="A4233" s="106" t="s">
        <v>43</v>
      </c>
      <c r="B4233" s="106" t="s">
        <v>13</v>
      </c>
      <c r="C4233" s="107">
        <v>20462</v>
      </c>
      <c r="D4233" s="107">
        <v>41735</v>
      </c>
      <c r="E4233" s="107">
        <v>41747</v>
      </c>
      <c r="F4233" s="108">
        <v>41901</v>
      </c>
      <c r="G4233" s="109">
        <v>56000</v>
      </c>
      <c r="H4233" s="109">
        <v>35.78</v>
      </c>
      <c r="I4233" s="109">
        <v>0</v>
      </c>
      <c r="J4233" s="109">
        <f t="shared" si="66"/>
        <v>56035.78</v>
      </c>
    </row>
    <row r="4234" spans="1:10" s="102" customFormat="1" ht="18" customHeight="1" x14ac:dyDescent="0.2">
      <c r="A4234" s="106" t="s">
        <v>31</v>
      </c>
      <c r="B4234" s="106" t="s">
        <v>13</v>
      </c>
      <c r="C4234" s="107">
        <v>19923</v>
      </c>
      <c r="D4234" s="107">
        <v>42236</v>
      </c>
      <c r="E4234" s="107">
        <v>42241</v>
      </c>
      <c r="F4234" s="108">
        <v>42261</v>
      </c>
      <c r="G4234" s="109">
        <v>91000</v>
      </c>
      <c r="H4234" s="109">
        <v>63.19</v>
      </c>
      <c r="I4234" s="109">
        <v>0</v>
      </c>
      <c r="J4234" s="109">
        <f t="shared" si="66"/>
        <v>91063.19</v>
      </c>
    </row>
    <row r="4235" spans="1:10" s="102" customFormat="1" ht="18" customHeight="1" x14ac:dyDescent="0.2">
      <c r="A4235" s="106" t="s">
        <v>33</v>
      </c>
      <c r="B4235" s="106" t="s">
        <v>13</v>
      </c>
      <c r="C4235" s="107">
        <v>19923</v>
      </c>
      <c r="D4235" s="107">
        <v>42236</v>
      </c>
      <c r="E4235" s="107">
        <v>42241</v>
      </c>
      <c r="F4235" s="108">
        <v>42261</v>
      </c>
      <c r="G4235" s="109">
        <v>91000</v>
      </c>
      <c r="H4235" s="109">
        <v>63.19</v>
      </c>
      <c r="I4235" s="109">
        <v>0</v>
      </c>
      <c r="J4235" s="109">
        <f t="shared" si="66"/>
        <v>91063.19</v>
      </c>
    </row>
    <row r="4236" spans="1:10" s="102" customFormat="1" ht="18" customHeight="1" x14ac:dyDescent="0.2">
      <c r="A4236" s="106" t="s">
        <v>34</v>
      </c>
      <c r="B4236" s="106" t="s">
        <v>13</v>
      </c>
      <c r="C4236" s="107">
        <v>19923</v>
      </c>
      <c r="D4236" s="107">
        <v>42236</v>
      </c>
      <c r="E4236" s="107">
        <v>42241</v>
      </c>
      <c r="F4236" s="108">
        <v>42261</v>
      </c>
      <c r="G4236" s="109">
        <v>182000</v>
      </c>
      <c r="H4236" s="109">
        <v>126.39</v>
      </c>
      <c r="I4236" s="109">
        <v>0</v>
      </c>
      <c r="J4236" s="109">
        <f t="shared" si="66"/>
        <v>182126.39</v>
      </c>
    </row>
    <row r="4237" spans="1:10" s="102" customFormat="1" ht="18" customHeight="1" x14ac:dyDescent="0.2">
      <c r="A4237" s="106" t="s">
        <v>43</v>
      </c>
      <c r="B4237" s="106" t="s">
        <v>13</v>
      </c>
      <c r="C4237" s="107">
        <v>16539</v>
      </c>
      <c r="D4237" s="107">
        <v>42063</v>
      </c>
      <c r="E4237" s="107">
        <v>42075</v>
      </c>
      <c r="F4237" s="108">
        <v>42087</v>
      </c>
      <c r="G4237" s="109">
        <v>8500</v>
      </c>
      <c r="H4237" s="109">
        <v>5.67</v>
      </c>
      <c r="I4237" s="109">
        <v>0</v>
      </c>
      <c r="J4237" s="109">
        <f t="shared" si="66"/>
        <v>8505.67</v>
      </c>
    </row>
    <row r="4238" spans="1:10" s="102" customFormat="1" ht="18" customHeight="1" x14ac:dyDescent="0.2">
      <c r="A4238" s="106" t="s">
        <v>43</v>
      </c>
      <c r="B4238" s="106" t="s">
        <v>17</v>
      </c>
      <c r="C4238" s="107">
        <v>13674</v>
      </c>
      <c r="D4238" s="107">
        <v>41971</v>
      </c>
      <c r="E4238" s="107">
        <v>41975</v>
      </c>
      <c r="F4238" s="108">
        <v>42003</v>
      </c>
      <c r="G4238" s="109">
        <v>3250</v>
      </c>
      <c r="H4238" s="109">
        <v>2.89</v>
      </c>
      <c r="I4238" s="109">
        <v>0</v>
      </c>
      <c r="J4238" s="109">
        <f t="shared" si="66"/>
        <v>3252.89</v>
      </c>
    </row>
    <row r="4239" spans="1:10" s="102" customFormat="1" ht="18" customHeight="1" x14ac:dyDescent="0.2">
      <c r="A4239" s="106" t="s">
        <v>43</v>
      </c>
      <c r="B4239" s="106" t="s">
        <v>13</v>
      </c>
      <c r="C4239" s="107">
        <v>11517</v>
      </c>
      <c r="D4239" s="107">
        <v>43227</v>
      </c>
      <c r="E4239" s="107">
        <v>43237</v>
      </c>
      <c r="F4239" s="108">
        <v>43249</v>
      </c>
      <c r="G4239" s="109">
        <v>11000</v>
      </c>
      <c r="H4239" s="109">
        <v>6.63</v>
      </c>
      <c r="I4239" s="109">
        <v>0</v>
      </c>
      <c r="J4239" s="109">
        <f t="shared" si="66"/>
        <v>11006.63</v>
      </c>
    </row>
    <row r="4240" spans="1:10" s="102" customFormat="1" ht="18" customHeight="1" x14ac:dyDescent="0.2">
      <c r="A4240" s="106" t="s">
        <v>43</v>
      </c>
      <c r="B4240" s="106" t="s">
        <v>13</v>
      </c>
      <c r="C4240" s="107">
        <v>8328</v>
      </c>
      <c r="D4240" s="107">
        <v>42298</v>
      </c>
      <c r="E4240" s="107">
        <v>42314</v>
      </c>
      <c r="F4240" s="108">
        <v>42324</v>
      </c>
      <c r="G4240" s="109">
        <v>3250</v>
      </c>
      <c r="H4240" s="109">
        <v>2.35</v>
      </c>
      <c r="I4240" s="109">
        <v>0</v>
      </c>
      <c r="J4240" s="109">
        <f t="shared" si="66"/>
        <v>3252.35</v>
      </c>
    </row>
    <row r="4241" spans="1:10" s="102" customFormat="1" ht="18" customHeight="1" x14ac:dyDescent="0.2">
      <c r="A4241" s="106" t="s">
        <v>37</v>
      </c>
      <c r="B4241" s="106" t="s">
        <v>17</v>
      </c>
      <c r="C4241" s="107">
        <v>23912</v>
      </c>
      <c r="D4241" s="107">
        <v>42069</v>
      </c>
      <c r="E4241" s="107">
        <v>42089</v>
      </c>
      <c r="F4241" s="108">
        <v>42089</v>
      </c>
      <c r="G4241" s="109">
        <v>10000</v>
      </c>
      <c r="H4241" s="109">
        <v>5.56</v>
      </c>
      <c r="I4241" s="109">
        <v>0</v>
      </c>
      <c r="J4241" s="109">
        <f t="shared" si="66"/>
        <v>10005.56</v>
      </c>
    </row>
    <row r="4242" spans="1:10" s="102" customFormat="1" ht="18" customHeight="1" x14ac:dyDescent="0.2">
      <c r="A4242" s="106" t="s">
        <v>43</v>
      </c>
      <c r="B4242" s="106" t="s">
        <v>17</v>
      </c>
      <c r="C4242" s="107">
        <v>9766</v>
      </c>
      <c r="D4242" s="107">
        <v>42675</v>
      </c>
      <c r="E4242" s="107">
        <v>42718</v>
      </c>
      <c r="F4242" s="108">
        <v>42879</v>
      </c>
      <c r="G4242" s="109">
        <v>2750</v>
      </c>
      <c r="H4242" s="109">
        <v>15.35</v>
      </c>
      <c r="I4242" s="109">
        <v>0</v>
      </c>
      <c r="J4242" s="109">
        <f t="shared" si="66"/>
        <v>2765.35</v>
      </c>
    </row>
    <row r="4243" spans="1:10" s="102" customFormat="1" ht="18" customHeight="1" x14ac:dyDescent="0.2">
      <c r="A4243" s="106" t="s">
        <v>43</v>
      </c>
      <c r="B4243" s="106" t="s">
        <v>13</v>
      </c>
      <c r="C4243" s="107">
        <v>14518</v>
      </c>
      <c r="D4243" s="107">
        <v>43102</v>
      </c>
      <c r="E4243" s="107">
        <v>43110</v>
      </c>
      <c r="F4243" s="108">
        <v>43126</v>
      </c>
      <c r="G4243" s="109">
        <v>11000</v>
      </c>
      <c r="H4243" s="109">
        <v>7.23</v>
      </c>
      <c r="I4243" s="109">
        <v>0</v>
      </c>
      <c r="J4243" s="109">
        <f t="shared" si="66"/>
        <v>11007.23</v>
      </c>
    </row>
    <row r="4244" spans="1:10" s="102" customFormat="1" ht="18" customHeight="1" x14ac:dyDescent="0.2">
      <c r="A4244" s="106" t="s">
        <v>31</v>
      </c>
      <c r="B4244" s="106" t="s">
        <v>13</v>
      </c>
      <c r="C4244" s="107">
        <v>29466</v>
      </c>
      <c r="D4244" s="107">
        <v>43230</v>
      </c>
      <c r="E4244" s="107">
        <v>43234</v>
      </c>
      <c r="F4244" s="108">
        <v>43706</v>
      </c>
      <c r="G4244" s="109">
        <v>59000</v>
      </c>
      <c r="H4244" s="109">
        <v>168.11</v>
      </c>
      <c r="I4244" s="109">
        <v>0</v>
      </c>
      <c r="J4244" s="109">
        <f t="shared" si="66"/>
        <v>59168.11</v>
      </c>
    </row>
    <row r="4245" spans="1:10" s="102" customFormat="1" ht="18" customHeight="1" x14ac:dyDescent="0.2">
      <c r="A4245" s="106" t="s">
        <v>33</v>
      </c>
      <c r="B4245" s="106" t="s">
        <v>13</v>
      </c>
      <c r="C4245" s="107">
        <v>29466</v>
      </c>
      <c r="D4245" s="107">
        <v>43230</v>
      </c>
      <c r="E4245" s="107">
        <v>43234</v>
      </c>
      <c r="F4245" s="108">
        <v>43707</v>
      </c>
      <c r="G4245" s="109">
        <v>59000</v>
      </c>
      <c r="H4245" s="109">
        <v>168.11</v>
      </c>
      <c r="I4245" s="109">
        <v>0</v>
      </c>
      <c r="J4245" s="109">
        <f t="shared" si="66"/>
        <v>59168.11</v>
      </c>
    </row>
    <row r="4246" spans="1:10" s="102" customFormat="1" ht="18" customHeight="1" x14ac:dyDescent="0.2">
      <c r="A4246" s="106" t="s">
        <v>34</v>
      </c>
      <c r="B4246" s="106" t="s">
        <v>13</v>
      </c>
      <c r="C4246" s="107">
        <v>29466</v>
      </c>
      <c r="D4246" s="107">
        <v>43230</v>
      </c>
      <c r="E4246" s="107">
        <v>43234</v>
      </c>
      <c r="F4246" s="108">
        <v>43707</v>
      </c>
      <c r="G4246" s="109">
        <v>59000</v>
      </c>
      <c r="H4246" s="109">
        <v>168.11</v>
      </c>
      <c r="I4246" s="109">
        <v>0</v>
      </c>
      <c r="J4246" s="109">
        <f t="shared" si="66"/>
        <v>59168.11</v>
      </c>
    </row>
    <row r="4247" spans="1:10" s="102" customFormat="1" ht="18" customHeight="1" x14ac:dyDescent="0.2">
      <c r="A4247" s="106" t="s">
        <v>43</v>
      </c>
      <c r="B4247" s="106" t="s">
        <v>13</v>
      </c>
      <c r="C4247" s="107">
        <v>19150</v>
      </c>
      <c r="D4247" s="107">
        <v>43239</v>
      </c>
      <c r="E4247" s="107">
        <v>43242</v>
      </c>
      <c r="F4247" s="108">
        <v>43255</v>
      </c>
      <c r="G4247" s="109">
        <v>48000</v>
      </c>
      <c r="H4247" s="109">
        <v>21.04</v>
      </c>
      <c r="I4247" s="109">
        <v>0</v>
      </c>
      <c r="J4247" s="109">
        <f t="shared" si="66"/>
        <v>48021.04</v>
      </c>
    </row>
    <row r="4248" spans="1:10" s="102" customFormat="1" ht="18" customHeight="1" x14ac:dyDescent="0.2">
      <c r="A4248" s="106" t="s">
        <v>43</v>
      </c>
      <c r="B4248" s="106" t="s">
        <v>13</v>
      </c>
      <c r="C4248" s="107">
        <v>10672</v>
      </c>
      <c r="D4248" s="107">
        <v>41740</v>
      </c>
      <c r="E4248" s="107">
        <v>41759</v>
      </c>
      <c r="F4248" s="108">
        <v>41793</v>
      </c>
      <c r="G4248" s="109">
        <v>10000</v>
      </c>
      <c r="H4248" s="109">
        <v>14.72</v>
      </c>
      <c r="I4248" s="109">
        <v>0</v>
      </c>
      <c r="J4248" s="109">
        <f t="shared" si="66"/>
        <v>10014.719999999999</v>
      </c>
    </row>
    <row r="4249" spans="1:10" s="102" customFormat="1" ht="18" customHeight="1" x14ac:dyDescent="0.2">
      <c r="A4249" s="106" t="s">
        <v>43</v>
      </c>
      <c r="B4249" s="106" t="s">
        <v>13</v>
      </c>
      <c r="C4249" s="107">
        <v>11483</v>
      </c>
      <c r="D4249" s="107">
        <v>41975</v>
      </c>
      <c r="E4249" s="107">
        <v>41985</v>
      </c>
      <c r="F4249" s="108">
        <v>42034</v>
      </c>
      <c r="G4249" s="109">
        <v>6250</v>
      </c>
      <c r="H4249" s="109">
        <v>10.24</v>
      </c>
      <c r="I4249" s="109">
        <v>0</v>
      </c>
      <c r="J4249" s="109">
        <f t="shared" si="66"/>
        <v>6260.24</v>
      </c>
    </row>
    <row r="4250" spans="1:10" s="102" customFormat="1" ht="18" customHeight="1" x14ac:dyDescent="0.2">
      <c r="A4250" s="106" t="s">
        <v>43</v>
      </c>
      <c r="B4250" s="106" t="s">
        <v>17</v>
      </c>
      <c r="C4250" s="107">
        <v>18668</v>
      </c>
      <c r="D4250" s="107">
        <v>42554</v>
      </c>
      <c r="E4250" s="107">
        <v>42598</v>
      </c>
      <c r="F4250" s="108">
        <v>42613</v>
      </c>
      <c r="G4250" s="109">
        <v>27000</v>
      </c>
      <c r="H4250" s="109">
        <v>43.64</v>
      </c>
      <c r="I4250" s="109">
        <v>0</v>
      </c>
      <c r="J4250" s="109">
        <f t="shared" si="66"/>
        <v>27043.64</v>
      </c>
    </row>
    <row r="4251" spans="1:10" s="102" customFormat="1" ht="18" customHeight="1" x14ac:dyDescent="0.2">
      <c r="A4251" s="106" t="s">
        <v>43</v>
      </c>
      <c r="B4251" s="106" t="s">
        <v>17</v>
      </c>
      <c r="C4251" s="107">
        <v>19709</v>
      </c>
      <c r="D4251" s="107">
        <v>42650</v>
      </c>
      <c r="E4251" s="107">
        <v>42662</v>
      </c>
      <c r="F4251" s="108">
        <v>42676</v>
      </c>
      <c r="G4251" s="109">
        <v>67000</v>
      </c>
      <c r="H4251" s="109">
        <v>47.73</v>
      </c>
      <c r="I4251" s="109">
        <v>0</v>
      </c>
      <c r="J4251" s="109">
        <f t="shared" si="66"/>
        <v>67047.73</v>
      </c>
    </row>
    <row r="4252" spans="1:10" s="102" customFormat="1" ht="18" customHeight="1" x14ac:dyDescent="0.2">
      <c r="A4252" s="106" t="s">
        <v>43</v>
      </c>
      <c r="B4252" s="106" t="s">
        <v>17</v>
      </c>
      <c r="C4252" s="107">
        <v>9427</v>
      </c>
      <c r="D4252" s="107">
        <v>43403</v>
      </c>
      <c r="E4252" s="107">
        <v>43417</v>
      </c>
      <c r="F4252" s="108">
        <v>43461</v>
      </c>
      <c r="G4252" s="109">
        <v>10500</v>
      </c>
      <c r="H4252" s="109">
        <v>16.399999999999999</v>
      </c>
      <c r="I4252" s="109">
        <v>0</v>
      </c>
      <c r="J4252" s="109">
        <f t="shared" si="66"/>
        <v>10516.4</v>
      </c>
    </row>
    <row r="4253" spans="1:10" s="102" customFormat="1" ht="18" customHeight="1" x14ac:dyDescent="0.2">
      <c r="A4253" s="106" t="s">
        <v>31</v>
      </c>
      <c r="B4253" s="106" t="s">
        <v>17</v>
      </c>
      <c r="C4253" s="107">
        <v>22448</v>
      </c>
      <c r="D4253" s="107">
        <v>42081</v>
      </c>
      <c r="E4253" s="107">
        <v>42089</v>
      </c>
      <c r="F4253" s="108">
        <v>42142</v>
      </c>
      <c r="G4253" s="109">
        <v>45000</v>
      </c>
      <c r="H4253" s="109">
        <v>76.25</v>
      </c>
      <c r="I4253" s="109">
        <v>0</v>
      </c>
      <c r="J4253" s="109">
        <f t="shared" si="66"/>
        <v>45076.25</v>
      </c>
    </row>
    <row r="4254" spans="1:10" s="102" customFormat="1" ht="18" customHeight="1" x14ac:dyDescent="0.2">
      <c r="A4254" s="106" t="s">
        <v>43</v>
      </c>
      <c r="B4254" s="106" t="s">
        <v>17</v>
      </c>
      <c r="C4254" s="107">
        <v>14357</v>
      </c>
      <c r="D4254" s="107">
        <v>42797</v>
      </c>
      <c r="E4254" s="107">
        <v>42816</v>
      </c>
      <c r="F4254" s="108">
        <v>42845</v>
      </c>
      <c r="G4254" s="109">
        <v>4500</v>
      </c>
      <c r="H4254" s="109">
        <v>5.92</v>
      </c>
      <c r="I4254" s="109">
        <v>0</v>
      </c>
      <c r="J4254" s="109">
        <f t="shared" si="66"/>
        <v>4505.92</v>
      </c>
    </row>
    <row r="4255" spans="1:10" s="102" customFormat="1" ht="18" customHeight="1" x14ac:dyDescent="0.2">
      <c r="A4255" s="106" t="s">
        <v>43</v>
      </c>
      <c r="B4255" s="106" t="s">
        <v>17</v>
      </c>
      <c r="C4255" s="107">
        <v>16181</v>
      </c>
      <c r="D4255" s="107">
        <v>42069</v>
      </c>
      <c r="E4255" s="107">
        <v>42109</v>
      </c>
      <c r="F4255" s="108">
        <v>42255</v>
      </c>
      <c r="G4255" s="109">
        <v>6500</v>
      </c>
      <c r="H4255" s="109">
        <v>33.58</v>
      </c>
      <c r="I4255" s="109">
        <v>0</v>
      </c>
      <c r="J4255" s="109">
        <f t="shared" si="66"/>
        <v>6533.58</v>
      </c>
    </row>
    <row r="4256" spans="1:10" s="102" customFormat="1" ht="18" customHeight="1" x14ac:dyDescent="0.2">
      <c r="A4256" s="106" t="s">
        <v>43</v>
      </c>
      <c r="B4256" s="106" t="s">
        <v>17</v>
      </c>
      <c r="C4256" s="107">
        <v>5800</v>
      </c>
      <c r="D4256" s="107">
        <v>41780</v>
      </c>
      <c r="E4256" s="107">
        <v>41787</v>
      </c>
      <c r="F4256" s="108">
        <v>41814</v>
      </c>
      <c r="G4256" s="109">
        <v>4250</v>
      </c>
      <c r="H4256" s="109">
        <v>4.0199999999999996</v>
      </c>
      <c r="I4256" s="109">
        <v>0</v>
      </c>
      <c r="J4256" s="109">
        <f t="shared" si="66"/>
        <v>4254.0200000000004</v>
      </c>
    </row>
    <row r="4257" spans="1:10" s="102" customFormat="1" ht="18" customHeight="1" x14ac:dyDescent="0.2">
      <c r="A4257" s="106" t="s">
        <v>43</v>
      </c>
      <c r="B4257" s="106" t="s">
        <v>13</v>
      </c>
      <c r="C4257" s="107">
        <v>13421</v>
      </c>
      <c r="D4257" s="107">
        <v>41815</v>
      </c>
      <c r="E4257" s="107">
        <v>41837</v>
      </c>
      <c r="F4257" s="108">
        <v>41848</v>
      </c>
      <c r="G4257" s="109">
        <v>10000</v>
      </c>
      <c r="H4257" s="109">
        <v>9.17</v>
      </c>
      <c r="I4257" s="109">
        <v>0</v>
      </c>
      <c r="J4257" s="109">
        <f t="shared" si="66"/>
        <v>10009.17</v>
      </c>
    </row>
    <row r="4258" spans="1:10" s="102" customFormat="1" ht="18" customHeight="1" x14ac:dyDescent="0.2">
      <c r="A4258" s="106" t="s">
        <v>43</v>
      </c>
      <c r="B4258" s="106" t="s">
        <v>17</v>
      </c>
      <c r="C4258" s="107">
        <v>11515</v>
      </c>
      <c r="D4258" s="107">
        <v>43281</v>
      </c>
      <c r="E4258" s="107">
        <v>43318</v>
      </c>
      <c r="F4258" s="108">
        <v>43419</v>
      </c>
      <c r="G4258" s="109">
        <v>8250</v>
      </c>
      <c r="H4258" s="109">
        <v>28.17</v>
      </c>
      <c r="I4258" s="109">
        <v>0</v>
      </c>
      <c r="J4258" s="109">
        <f t="shared" si="66"/>
        <v>8278.17</v>
      </c>
    </row>
    <row r="4259" spans="1:10" s="102" customFormat="1" ht="18" customHeight="1" x14ac:dyDescent="0.2">
      <c r="A4259" s="106" t="s">
        <v>43</v>
      </c>
      <c r="B4259" s="106" t="s">
        <v>13</v>
      </c>
      <c r="C4259" s="107">
        <v>11498</v>
      </c>
      <c r="D4259" s="107">
        <v>43133</v>
      </c>
      <c r="E4259" s="107">
        <v>43137</v>
      </c>
      <c r="F4259" s="108">
        <v>43147</v>
      </c>
      <c r="G4259" s="109">
        <v>9250</v>
      </c>
      <c r="H4259" s="109">
        <v>3.55</v>
      </c>
      <c r="I4259" s="109">
        <v>0</v>
      </c>
      <c r="J4259" s="109">
        <f t="shared" si="66"/>
        <v>9253.5499999999993</v>
      </c>
    </row>
    <row r="4260" spans="1:10" s="102" customFormat="1" ht="18" customHeight="1" x14ac:dyDescent="0.2">
      <c r="A4260" s="106" t="s">
        <v>31</v>
      </c>
      <c r="B4260" s="106" t="s">
        <v>17</v>
      </c>
      <c r="C4260" s="107">
        <v>24256</v>
      </c>
      <c r="D4260" s="107">
        <v>42297</v>
      </c>
      <c r="E4260" s="107">
        <v>42299</v>
      </c>
      <c r="F4260" s="108">
        <v>42311</v>
      </c>
      <c r="G4260" s="109">
        <v>32000</v>
      </c>
      <c r="H4260" s="109">
        <v>12.44</v>
      </c>
      <c r="I4260" s="109">
        <v>0</v>
      </c>
      <c r="J4260" s="109">
        <f t="shared" si="66"/>
        <v>32012.44</v>
      </c>
    </row>
    <row r="4261" spans="1:10" s="102" customFormat="1" ht="18" customHeight="1" x14ac:dyDescent="0.2">
      <c r="A4261" s="106" t="s">
        <v>43</v>
      </c>
      <c r="B4261" s="106" t="s">
        <v>17</v>
      </c>
      <c r="C4261" s="107">
        <v>11704</v>
      </c>
      <c r="D4261" s="107">
        <v>42951</v>
      </c>
      <c r="E4261" s="107">
        <v>42990</v>
      </c>
      <c r="F4261" s="108">
        <v>43054</v>
      </c>
      <c r="G4261" s="109">
        <v>5750</v>
      </c>
      <c r="H4261" s="109">
        <v>13.45</v>
      </c>
      <c r="I4261" s="109">
        <v>0</v>
      </c>
      <c r="J4261" s="109">
        <f t="shared" si="66"/>
        <v>5763.45</v>
      </c>
    </row>
    <row r="4262" spans="1:10" s="102" customFormat="1" ht="18" customHeight="1" x14ac:dyDescent="0.2">
      <c r="A4262" s="106" t="s">
        <v>43</v>
      </c>
      <c r="B4262" s="106" t="s">
        <v>17</v>
      </c>
      <c r="C4262" s="107">
        <v>8767</v>
      </c>
      <c r="D4262" s="107">
        <v>43022</v>
      </c>
      <c r="E4262" s="107">
        <v>43032</v>
      </c>
      <c r="F4262" s="108">
        <v>43076</v>
      </c>
      <c r="G4262" s="109">
        <v>9500</v>
      </c>
      <c r="H4262" s="109">
        <v>11.97</v>
      </c>
      <c r="I4262" s="109">
        <v>0</v>
      </c>
      <c r="J4262" s="109">
        <f t="shared" si="66"/>
        <v>9511.9699999999993</v>
      </c>
    </row>
    <row r="4263" spans="1:10" s="102" customFormat="1" ht="18" customHeight="1" x14ac:dyDescent="0.2">
      <c r="A4263" s="106" t="s">
        <v>43</v>
      </c>
      <c r="B4263" s="106" t="s">
        <v>13</v>
      </c>
      <c r="C4263" s="107">
        <v>13186</v>
      </c>
      <c r="D4263" s="107">
        <v>42604</v>
      </c>
      <c r="E4263" s="107">
        <v>42614</v>
      </c>
      <c r="F4263" s="108">
        <v>42626</v>
      </c>
      <c r="G4263" s="109">
        <v>7250</v>
      </c>
      <c r="H4263" s="109">
        <v>4.37</v>
      </c>
      <c r="I4263" s="109">
        <v>0</v>
      </c>
      <c r="J4263" s="109">
        <f t="shared" si="66"/>
        <v>7254.37</v>
      </c>
    </row>
    <row r="4264" spans="1:10" s="102" customFormat="1" ht="18" customHeight="1" x14ac:dyDescent="0.2">
      <c r="A4264" s="106" t="s">
        <v>43</v>
      </c>
      <c r="B4264" s="106" t="s">
        <v>13</v>
      </c>
      <c r="C4264" s="107">
        <v>13336</v>
      </c>
      <c r="D4264" s="107">
        <v>43009</v>
      </c>
      <c r="E4264" s="107">
        <v>43018</v>
      </c>
      <c r="F4264" s="108">
        <v>43032</v>
      </c>
      <c r="G4264" s="109">
        <v>12250</v>
      </c>
      <c r="H4264" s="109">
        <v>7.72</v>
      </c>
      <c r="I4264" s="109">
        <v>0</v>
      </c>
      <c r="J4264" s="109">
        <f t="shared" si="66"/>
        <v>12257.72</v>
      </c>
    </row>
    <row r="4265" spans="1:10" s="102" customFormat="1" ht="18" customHeight="1" x14ac:dyDescent="0.2">
      <c r="A4265" s="106" t="s">
        <v>43</v>
      </c>
      <c r="B4265" s="106" t="s">
        <v>13</v>
      </c>
      <c r="C4265" s="107">
        <v>5382</v>
      </c>
      <c r="D4265" s="107">
        <v>41709</v>
      </c>
      <c r="E4265" s="107">
        <v>41717</v>
      </c>
      <c r="F4265" s="108">
        <v>41724</v>
      </c>
      <c r="G4265" s="109">
        <v>3750</v>
      </c>
      <c r="H4265" s="109">
        <v>1.56</v>
      </c>
      <c r="I4265" s="109">
        <v>0</v>
      </c>
      <c r="J4265" s="109">
        <f t="shared" si="66"/>
        <v>3751.56</v>
      </c>
    </row>
    <row r="4266" spans="1:10" s="102" customFormat="1" ht="18" customHeight="1" x14ac:dyDescent="0.2">
      <c r="A4266" s="106" t="s">
        <v>43</v>
      </c>
      <c r="B4266" s="106" t="s">
        <v>17</v>
      </c>
      <c r="C4266" s="107">
        <v>12975</v>
      </c>
      <c r="D4266" s="107">
        <v>42673</v>
      </c>
      <c r="E4266" s="107">
        <v>42676</v>
      </c>
      <c r="F4266" s="108">
        <v>42682</v>
      </c>
      <c r="G4266" s="109">
        <v>11750</v>
      </c>
      <c r="H4266" s="109">
        <v>2.9</v>
      </c>
      <c r="I4266" s="109">
        <v>0</v>
      </c>
      <c r="J4266" s="109">
        <f t="shared" si="66"/>
        <v>11752.9</v>
      </c>
    </row>
    <row r="4267" spans="1:10" s="102" customFormat="1" ht="18" customHeight="1" x14ac:dyDescent="0.2">
      <c r="A4267" s="106" t="s">
        <v>43</v>
      </c>
      <c r="B4267" s="106" t="s">
        <v>13</v>
      </c>
      <c r="C4267" s="107">
        <v>11639</v>
      </c>
      <c r="D4267" s="107">
        <v>43386</v>
      </c>
      <c r="E4267" s="107">
        <v>43390</v>
      </c>
      <c r="F4267" s="108">
        <v>43402</v>
      </c>
      <c r="G4267" s="109">
        <v>12500</v>
      </c>
      <c r="H4267" s="109">
        <v>5.48</v>
      </c>
      <c r="I4267" s="109">
        <v>0</v>
      </c>
      <c r="J4267" s="109">
        <f t="shared" si="66"/>
        <v>12505.48</v>
      </c>
    </row>
    <row r="4268" spans="1:10" s="102" customFormat="1" ht="18" customHeight="1" x14ac:dyDescent="0.2">
      <c r="A4268" s="106" t="s">
        <v>43</v>
      </c>
      <c r="B4268" s="106" t="s">
        <v>13</v>
      </c>
      <c r="C4268" s="107">
        <v>15262</v>
      </c>
      <c r="D4268" s="107">
        <v>42602</v>
      </c>
      <c r="E4268" s="107">
        <v>42605</v>
      </c>
      <c r="F4268" s="108">
        <v>42628</v>
      </c>
      <c r="G4268" s="109">
        <v>20250</v>
      </c>
      <c r="H4268" s="109">
        <v>14.42</v>
      </c>
      <c r="I4268" s="109">
        <v>0</v>
      </c>
      <c r="J4268" s="109">
        <f t="shared" si="66"/>
        <v>20264.419999999998</v>
      </c>
    </row>
    <row r="4269" spans="1:10" s="102" customFormat="1" ht="18" customHeight="1" x14ac:dyDescent="0.2">
      <c r="A4269" s="106" t="s">
        <v>43</v>
      </c>
      <c r="B4269" s="106" t="s">
        <v>13</v>
      </c>
      <c r="C4269" s="107">
        <v>17593</v>
      </c>
      <c r="D4269" s="107">
        <v>41965</v>
      </c>
      <c r="E4269" s="107">
        <v>41974</v>
      </c>
      <c r="F4269" s="108">
        <v>41992</v>
      </c>
      <c r="G4269" s="109">
        <v>18500</v>
      </c>
      <c r="H4269" s="109">
        <v>13.88</v>
      </c>
      <c r="I4269" s="109">
        <v>0</v>
      </c>
      <c r="J4269" s="109">
        <f t="shared" si="66"/>
        <v>18513.88</v>
      </c>
    </row>
    <row r="4270" spans="1:10" s="102" customFormat="1" ht="18" customHeight="1" x14ac:dyDescent="0.2">
      <c r="A4270" s="106" t="s">
        <v>43</v>
      </c>
      <c r="B4270" s="106" t="s">
        <v>13</v>
      </c>
      <c r="C4270" s="107">
        <v>11461</v>
      </c>
      <c r="D4270" s="107">
        <v>43288</v>
      </c>
      <c r="E4270" s="107">
        <v>43292</v>
      </c>
      <c r="F4270" s="108">
        <v>43298</v>
      </c>
      <c r="G4270" s="109">
        <v>8500</v>
      </c>
      <c r="H4270" s="109">
        <v>2.33</v>
      </c>
      <c r="I4270" s="109">
        <v>0</v>
      </c>
      <c r="J4270" s="109">
        <f t="shared" si="66"/>
        <v>8502.33</v>
      </c>
    </row>
    <row r="4271" spans="1:10" s="102" customFormat="1" ht="18" customHeight="1" x14ac:dyDescent="0.2">
      <c r="A4271" s="106" t="s">
        <v>43</v>
      </c>
      <c r="B4271" s="106" t="s">
        <v>13</v>
      </c>
      <c r="C4271" s="107">
        <v>15035</v>
      </c>
      <c r="D4271" s="107">
        <v>43368</v>
      </c>
      <c r="E4271" s="107">
        <v>43381</v>
      </c>
      <c r="F4271" s="108">
        <v>43391</v>
      </c>
      <c r="G4271" s="109">
        <v>12000</v>
      </c>
      <c r="H4271" s="109">
        <v>7.56</v>
      </c>
      <c r="I4271" s="109">
        <v>0</v>
      </c>
      <c r="J4271" s="109">
        <f t="shared" si="66"/>
        <v>12007.56</v>
      </c>
    </row>
    <row r="4272" spans="1:10" s="102" customFormat="1" ht="18" customHeight="1" x14ac:dyDescent="0.2">
      <c r="A4272" s="106" t="s">
        <v>43</v>
      </c>
      <c r="B4272" s="106" t="s">
        <v>17</v>
      </c>
      <c r="C4272" s="107">
        <v>7869</v>
      </c>
      <c r="D4272" s="107">
        <v>43381</v>
      </c>
      <c r="E4272" s="107">
        <v>43396</v>
      </c>
      <c r="F4272" s="108">
        <v>43412</v>
      </c>
      <c r="G4272" s="109">
        <v>2250</v>
      </c>
      <c r="H4272" s="109">
        <v>1.7</v>
      </c>
      <c r="I4272" s="109">
        <v>0</v>
      </c>
      <c r="J4272" s="109">
        <f t="shared" si="66"/>
        <v>2251.6999999999998</v>
      </c>
    </row>
    <row r="4273" spans="1:10" s="102" customFormat="1" ht="18" customHeight="1" x14ac:dyDescent="0.2">
      <c r="A4273" s="106" t="s">
        <v>43</v>
      </c>
      <c r="B4273" s="106" t="s">
        <v>17</v>
      </c>
      <c r="C4273" s="107">
        <v>4916</v>
      </c>
      <c r="D4273" s="107">
        <v>43406</v>
      </c>
      <c r="E4273" s="107">
        <v>43412</v>
      </c>
      <c r="F4273" s="108">
        <v>43423</v>
      </c>
      <c r="G4273" s="109">
        <v>3250</v>
      </c>
      <c r="H4273" s="109">
        <v>1.52</v>
      </c>
      <c r="I4273" s="109">
        <v>0</v>
      </c>
      <c r="J4273" s="109">
        <f t="shared" si="66"/>
        <v>3251.52</v>
      </c>
    </row>
    <row r="4274" spans="1:10" s="102" customFormat="1" ht="18" customHeight="1" x14ac:dyDescent="0.2">
      <c r="A4274" s="106" t="s">
        <v>43</v>
      </c>
      <c r="B4274" s="106" t="s">
        <v>13</v>
      </c>
      <c r="C4274" s="107">
        <v>8892</v>
      </c>
      <c r="D4274" s="107">
        <v>42938</v>
      </c>
      <c r="E4274" s="107">
        <v>42941</v>
      </c>
      <c r="F4274" s="108">
        <v>42943</v>
      </c>
      <c r="G4274" s="109">
        <v>4500</v>
      </c>
      <c r="H4274" s="109">
        <v>0.62</v>
      </c>
      <c r="I4274" s="109">
        <v>0</v>
      </c>
      <c r="J4274" s="109">
        <f t="shared" si="66"/>
        <v>4500.62</v>
      </c>
    </row>
    <row r="4275" spans="1:10" s="102" customFormat="1" ht="18" customHeight="1" x14ac:dyDescent="0.2">
      <c r="A4275" s="106" t="s">
        <v>43</v>
      </c>
      <c r="B4275" s="106" t="s">
        <v>13</v>
      </c>
      <c r="C4275" s="107">
        <v>7279</v>
      </c>
      <c r="D4275" s="107">
        <v>42172</v>
      </c>
      <c r="E4275" s="107">
        <v>42653</v>
      </c>
      <c r="F4275" s="108">
        <v>42682</v>
      </c>
      <c r="G4275" s="109">
        <v>1500</v>
      </c>
      <c r="H4275" s="109">
        <v>20.97</v>
      </c>
      <c r="I4275" s="109">
        <v>0</v>
      </c>
      <c r="J4275" s="109">
        <f t="shared" si="66"/>
        <v>1520.97</v>
      </c>
    </row>
    <row r="4276" spans="1:10" s="102" customFormat="1" ht="18" customHeight="1" x14ac:dyDescent="0.2">
      <c r="A4276" s="106" t="s">
        <v>31</v>
      </c>
      <c r="B4276" s="106" t="s">
        <v>17</v>
      </c>
      <c r="C4276" s="107">
        <v>20305</v>
      </c>
      <c r="D4276" s="107">
        <v>42144</v>
      </c>
      <c r="E4276" s="107">
        <v>42152</v>
      </c>
      <c r="F4276" s="108">
        <v>42171</v>
      </c>
      <c r="G4276" s="109">
        <v>15000</v>
      </c>
      <c r="H4276" s="109">
        <v>11.25</v>
      </c>
      <c r="I4276" s="109">
        <v>0</v>
      </c>
      <c r="J4276" s="109">
        <f t="shared" si="66"/>
        <v>15011.25</v>
      </c>
    </row>
    <row r="4277" spans="1:10" s="102" customFormat="1" ht="18" customHeight="1" x14ac:dyDescent="0.2">
      <c r="A4277" s="106" t="s">
        <v>43</v>
      </c>
      <c r="B4277" s="106" t="s">
        <v>17</v>
      </c>
      <c r="C4277" s="107">
        <v>15035</v>
      </c>
      <c r="D4277" s="107">
        <v>43396</v>
      </c>
      <c r="E4277" s="107">
        <v>43398</v>
      </c>
      <c r="F4277" s="108">
        <v>43424</v>
      </c>
      <c r="G4277" s="109">
        <v>8500</v>
      </c>
      <c r="H4277" s="109">
        <v>5.24</v>
      </c>
      <c r="I4277" s="109">
        <v>0</v>
      </c>
      <c r="J4277" s="109">
        <f t="shared" si="66"/>
        <v>8505.24</v>
      </c>
    </row>
    <row r="4278" spans="1:10" s="102" customFormat="1" ht="18" customHeight="1" x14ac:dyDescent="0.2">
      <c r="A4278" s="106" t="s">
        <v>43</v>
      </c>
      <c r="B4278" s="106" t="s">
        <v>13</v>
      </c>
      <c r="C4278" s="107">
        <v>9775</v>
      </c>
      <c r="D4278" s="107">
        <v>41683</v>
      </c>
      <c r="E4278" s="107">
        <v>41688</v>
      </c>
      <c r="F4278" s="108">
        <v>41701</v>
      </c>
      <c r="G4278" s="109">
        <v>9000</v>
      </c>
      <c r="H4278" s="109">
        <v>4.5</v>
      </c>
      <c r="I4278" s="109">
        <v>0</v>
      </c>
      <c r="J4278" s="109">
        <f t="shared" si="66"/>
        <v>9004.5</v>
      </c>
    </row>
    <row r="4279" spans="1:10" s="102" customFormat="1" ht="18" customHeight="1" x14ac:dyDescent="0.2">
      <c r="A4279" s="106" t="s">
        <v>43</v>
      </c>
      <c r="B4279" s="106" t="s">
        <v>17</v>
      </c>
      <c r="C4279" s="107">
        <v>11109</v>
      </c>
      <c r="D4279" s="107">
        <v>42383</v>
      </c>
      <c r="E4279" s="107">
        <v>42409</v>
      </c>
      <c r="F4279" s="108">
        <v>42430</v>
      </c>
      <c r="G4279" s="109">
        <v>4000</v>
      </c>
      <c r="H4279" s="109">
        <v>5.22</v>
      </c>
      <c r="I4279" s="109">
        <v>0</v>
      </c>
      <c r="J4279" s="109">
        <f t="shared" si="66"/>
        <v>4005.22</v>
      </c>
    </row>
    <row r="4280" spans="1:10" s="102" customFormat="1" ht="18" customHeight="1" x14ac:dyDescent="0.2">
      <c r="A4280" s="106" t="s">
        <v>43</v>
      </c>
      <c r="B4280" s="106" t="s">
        <v>13</v>
      </c>
      <c r="C4280" s="107">
        <v>9470</v>
      </c>
      <c r="D4280" s="107">
        <v>41889</v>
      </c>
      <c r="E4280" s="107">
        <v>41898</v>
      </c>
      <c r="F4280" s="108">
        <v>41967</v>
      </c>
      <c r="G4280" s="109">
        <v>8000</v>
      </c>
      <c r="H4280" s="109">
        <v>17.329999999999998</v>
      </c>
      <c r="I4280" s="109">
        <v>0</v>
      </c>
      <c r="J4280" s="109">
        <f t="shared" si="66"/>
        <v>8017.33</v>
      </c>
    </row>
    <row r="4281" spans="1:10" s="102" customFormat="1" ht="18" customHeight="1" x14ac:dyDescent="0.2">
      <c r="A4281" s="106" t="s">
        <v>43</v>
      </c>
      <c r="B4281" s="106" t="s">
        <v>17</v>
      </c>
      <c r="C4281" s="107">
        <v>13369</v>
      </c>
      <c r="D4281" s="107">
        <v>43460</v>
      </c>
      <c r="E4281" s="107">
        <v>43465</v>
      </c>
      <c r="F4281" s="108">
        <v>43487</v>
      </c>
      <c r="G4281" s="109">
        <v>11000</v>
      </c>
      <c r="H4281" s="109">
        <v>8.1300000000000008</v>
      </c>
      <c r="I4281" s="109">
        <v>0</v>
      </c>
      <c r="J4281" s="109">
        <f t="shared" si="66"/>
        <v>11008.13</v>
      </c>
    </row>
    <row r="4282" spans="1:10" s="102" customFormat="1" ht="18" customHeight="1" x14ac:dyDescent="0.2">
      <c r="A4282" s="106" t="s">
        <v>43</v>
      </c>
      <c r="B4282" s="106" t="s">
        <v>13</v>
      </c>
      <c r="C4282" s="107">
        <v>7373</v>
      </c>
      <c r="D4282" s="107">
        <v>42970</v>
      </c>
      <c r="E4282" s="107">
        <v>42975</v>
      </c>
      <c r="F4282" s="108">
        <v>43012</v>
      </c>
      <c r="G4282" s="109">
        <v>4750</v>
      </c>
      <c r="H4282" s="109">
        <v>5.46</v>
      </c>
      <c r="I4282" s="109">
        <v>0</v>
      </c>
      <c r="J4282" s="109">
        <f t="shared" si="66"/>
        <v>4755.46</v>
      </c>
    </row>
    <row r="4283" spans="1:10" s="102" customFormat="1" ht="18" customHeight="1" x14ac:dyDescent="0.2">
      <c r="A4283" s="106" t="s">
        <v>43</v>
      </c>
      <c r="B4283" s="106" t="s">
        <v>17</v>
      </c>
      <c r="C4283" s="107">
        <v>15062</v>
      </c>
      <c r="D4283" s="107">
        <v>42609</v>
      </c>
      <c r="E4283" s="107">
        <v>42612</v>
      </c>
      <c r="F4283" s="108">
        <v>42642</v>
      </c>
      <c r="G4283" s="109">
        <v>8250</v>
      </c>
      <c r="H4283" s="109">
        <v>7.44</v>
      </c>
      <c r="I4283" s="109">
        <v>0</v>
      </c>
      <c r="J4283" s="109">
        <f t="shared" si="66"/>
        <v>8257.44</v>
      </c>
    </row>
    <row r="4284" spans="1:10" s="102" customFormat="1" ht="18" customHeight="1" x14ac:dyDescent="0.2">
      <c r="A4284" s="106" t="s">
        <v>43</v>
      </c>
      <c r="B4284" s="106" t="s">
        <v>17</v>
      </c>
      <c r="C4284" s="107">
        <v>18957</v>
      </c>
      <c r="D4284" s="107">
        <v>43185</v>
      </c>
      <c r="E4284" s="107">
        <v>43200</v>
      </c>
      <c r="F4284" s="108">
        <v>43243</v>
      </c>
      <c r="G4284" s="109">
        <v>33000</v>
      </c>
      <c r="H4284" s="109">
        <v>50.94</v>
      </c>
      <c r="I4284" s="109">
        <v>0</v>
      </c>
      <c r="J4284" s="109">
        <f t="shared" si="66"/>
        <v>33050.94</v>
      </c>
    </row>
    <row r="4285" spans="1:10" s="102" customFormat="1" ht="18" customHeight="1" x14ac:dyDescent="0.2">
      <c r="A4285" s="106" t="s">
        <v>43</v>
      </c>
      <c r="B4285" s="106" t="s">
        <v>17</v>
      </c>
      <c r="C4285" s="107">
        <v>12843</v>
      </c>
      <c r="D4285" s="107">
        <v>43197</v>
      </c>
      <c r="E4285" s="107">
        <v>43209</v>
      </c>
      <c r="F4285" s="108">
        <v>43224</v>
      </c>
      <c r="G4285" s="109">
        <v>3000</v>
      </c>
      <c r="H4285" s="109">
        <v>2.2200000000000002</v>
      </c>
      <c r="I4285" s="109">
        <v>0</v>
      </c>
      <c r="J4285" s="109">
        <f t="shared" si="66"/>
        <v>3002.22</v>
      </c>
    </row>
    <row r="4286" spans="1:10" s="102" customFormat="1" ht="18" customHeight="1" x14ac:dyDescent="0.2">
      <c r="A4286" s="106" t="s">
        <v>43</v>
      </c>
      <c r="B4286" s="106" t="s">
        <v>13</v>
      </c>
      <c r="C4286" s="107">
        <v>8770</v>
      </c>
      <c r="D4286" s="107">
        <v>42548</v>
      </c>
      <c r="E4286" s="107">
        <v>42563</v>
      </c>
      <c r="F4286" s="108">
        <v>42580</v>
      </c>
      <c r="G4286" s="109">
        <v>5500</v>
      </c>
      <c r="H4286" s="109">
        <v>4.82</v>
      </c>
      <c r="I4286" s="109">
        <v>0</v>
      </c>
      <c r="J4286" s="109">
        <f t="shared" si="66"/>
        <v>5504.82</v>
      </c>
    </row>
    <row r="4287" spans="1:10" s="102" customFormat="1" ht="18" customHeight="1" x14ac:dyDescent="0.2">
      <c r="A4287" s="106" t="s">
        <v>43</v>
      </c>
      <c r="B4287" s="106" t="s">
        <v>13</v>
      </c>
      <c r="C4287" s="107">
        <v>13396</v>
      </c>
      <c r="D4287" s="107">
        <v>43076</v>
      </c>
      <c r="E4287" s="107">
        <v>43080</v>
      </c>
      <c r="F4287" s="108">
        <v>43110</v>
      </c>
      <c r="G4287" s="109">
        <v>11750</v>
      </c>
      <c r="H4287" s="109">
        <v>6.43</v>
      </c>
      <c r="I4287" s="109">
        <v>0</v>
      </c>
      <c r="J4287" s="109">
        <f t="shared" si="66"/>
        <v>11756.43</v>
      </c>
    </row>
    <row r="4288" spans="1:10" s="102" customFormat="1" ht="18" customHeight="1" x14ac:dyDescent="0.2">
      <c r="A4288" s="106" t="s">
        <v>43</v>
      </c>
      <c r="B4288" s="106" t="s">
        <v>17</v>
      </c>
      <c r="C4288" s="107">
        <v>7363</v>
      </c>
      <c r="D4288" s="107">
        <v>42993</v>
      </c>
      <c r="E4288" s="107">
        <v>43004</v>
      </c>
      <c r="F4288" s="108">
        <v>43024</v>
      </c>
      <c r="G4288" s="109">
        <v>5750</v>
      </c>
      <c r="H4288" s="109">
        <v>4.09</v>
      </c>
      <c r="I4288" s="109">
        <v>0</v>
      </c>
      <c r="J4288" s="109">
        <f t="shared" si="66"/>
        <v>5754.09</v>
      </c>
    </row>
    <row r="4289" spans="1:10" s="102" customFormat="1" ht="18" customHeight="1" x14ac:dyDescent="0.2">
      <c r="A4289" s="106" t="s">
        <v>43</v>
      </c>
      <c r="B4289" s="106" t="s">
        <v>13</v>
      </c>
      <c r="C4289" s="107">
        <v>19343</v>
      </c>
      <c r="D4289" s="107">
        <v>43070</v>
      </c>
      <c r="E4289" s="107">
        <v>43110</v>
      </c>
      <c r="F4289" s="108">
        <v>43133</v>
      </c>
      <c r="G4289" s="109">
        <v>55000</v>
      </c>
      <c r="H4289" s="109">
        <v>94.93</v>
      </c>
      <c r="I4289" s="109">
        <v>0</v>
      </c>
      <c r="J4289" s="109">
        <f t="shared" si="66"/>
        <v>55094.93</v>
      </c>
    </row>
    <row r="4290" spans="1:10" s="102" customFormat="1" ht="18" customHeight="1" x14ac:dyDescent="0.2">
      <c r="A4290" s="106" t="s">
        <v>43</v>
      </c>
      <c r="B4290" s="106" t="s">
        <v>13</v>
      </c>
      <c r="C4290" s="107">
        <v>14956</v>
      </c>
      <c r="D4290" s="107">
        <v>42173</v>
      </c>
      <c r="E4290" s="107">
        <v>42179</v>
      </c>
      <c r="F4290" s="108">
        <v>42187</v>
      </c>
      <c r="G4290" s="109">
        <v>9250</v>
      </c>
      <c r="H4290" s="109">
        <v>3.6</v>
      </c>
      <c r="I4290" s="109">
        <v>0</v>
      </c>
      <c r="J4290" s="109">
        <f t="shared" si="66"/>
        <v>9253.6</v>
      </c>
    </row>
    <row r="4291" spans="1:10" s="102" customFormat="1" ht="18" customHeight="1" x14ac:dyDescent="0.2">
      <c r="A4291" s="106" t="s">
        <v>43</v>
      </c>
      <c r="B4291" s="106" t="s">
        <v>13</v>
      </c>
      <c r="C4291" s="107">
        <v>14807</v>
      </c>
      <c r="D4291" s="107">
        <v>42430</v>
      </c>
      <c r="E4291" s="107">
        <v>42437</v>
      </c>
      <c r="F4291" s="108">
        <v>42444</v>
      </c>
      <c r="G4291" s="109">
        <v>17500</v>
      </c>
      <c r="H4291" s="109">
        <v>6.81</v>
      </c>
      <c r="I4291" s="109">
        <v>0</v>
      </c>
      <c r="J4291" s="109">
        <f t="shared" si="66"/>
        <v>17506.810000000001</v>
      </c>
    </row>
    <row r="4292" spans="1:10" s="102" customFormat="1" ht="18" customHeight="1" x14ac:dyDescent="0.2">
      <c r="A4292" s="106" t="s">
        <v>43</v>
      </c>
      <c r="B4292" s="106" t="s">
        <v>17</v>
      </c>
      <c r="C4292" s="107">
        <v>7762</v>
      </c>
      <c r="D4292" s="107">
        <v>42284</v>
      </c>
      <c r="E4292" s="107">
        <v>42290</v>
      </c>
      <c r="F4292" s="108">
        <v>42311</v>
      </c>
      <c r="G4292" s="109">
        <v>5500</v>
      </c>
      <c r="H4292" s="109">
        <v>4.12</v>
      </c>
      <c r="I4292" s="109">
        <v>0</v>
      </c>
      <c r="J4292" s="109">
        <f t="shared" si="66"/>
        <v>5504.12</v>
      </c>
    </row>
    <row r="4293" spans="1:10" s="102" customFormat="1" ht="18" customHeight="1" x14ac:dyDescent="0.2">
      <c r="A4293" s="106" t="s">
        <v>43</v>
      </c>
      <c r="B4293" s="106" t="s">
        <v>17</v>
      </c>
      <c r="C4293" s="107">
        <v>12047</v>
      </c>
      <c r="D4293" s="107">
        <v>42794</v>
      </c>
      <c r="E4293" s="107">
        <v>42836</v>
      </c>
      <c r="F4293" s="108">
        <v>43060</v>
      </c>
      <c r="G4293" s="109">
        <v>5250</v>
      </c>
      <c r="H4293" s="109">
        <v>30.32</v>
      </c>
      <c r="I4293" s="109">
        <v>0</v>
      </c>
      <c r="J4293" s="109">
        <f t="shared" si="66"/>
        <v>5280.32</v>
      </c>
    </row>
    <row r="4294" spans="1:10" s="102" customFormat="1" ht="18" customHeight="1" x14ac:dyDescent="0.2">
      <c r="A4294" s="106" t="s">
        <v>43</v>
      </c>
      <c r="B4294" s="106" t="s">
        <v>17</v>
      </c>
      <c r="C4294" s="107">
        <v>14686</v>
      </c>
      <c r="D4294" s="107">
        <v>42802</v>
      </c>
      <c r="E4294" s="107">
        <v>42803</v>
      </c>
      <c r="F4294" s="108">
        <v>42814</v>
      </c>
      <c r="G4294" s="109">
        <v>6750</v>
      </c>
      <c r="H4294" s="109">
        <v>2.2200000000000002</v>
      </c>
      <c r="I4294" s="109">
        <v>0</v>
      </c>
      <c r="J4294" s="109">
        <f t="shared" ref="J4294:J4357" si="67">+G4294+H4294+I4294</f>
        <v>6752.22</v>
      </c>
    </row>
    <row r="4295" spans="1:10" s="102" customFormat="1" ht="18" customHeight="1" x14ac:dyDescent="0.2">
      <c r="A4295" s="106" t="s">
        <v>43</v>
      </c>
      <c r="B4295" s="106" t="s">
        <v>13</v>
      </c>
      <c r="C4295" s="107">
        <v>8017</v>
      </c>
      <c r="D4295" s="107">
        <v>43189</v>
      </c>
      <c r="E4295" s="107">
        <v>43195</v>
      </c>
      <c r="F4295" s="108">
        <v>43220</v>
      </c>
      <c r="G4295" s="109">
        <v>5000</v>
      </c>
      <c r="H4295" s="109">
        <v>4.24</v>
      </c>
      <c r="I4295" s="109">
        <v>0</v>
      </c>
      <c r="J4295" s="109">
        <f t="shared" si="67"/>
        <v>5004.24</v>
      </c>
    </row>
    <row r="4296" spans="1:10" s="102" customFormat="1" ht="18" customHeight="1" x14ac:dyDescent="0.2">
      <c r="A4296" s="106" t="s">
        <v>43</v>
      </c>
      <c r="B4296" s="106" t="s">
        <v>17</v>
      </c>
      <c r="C4296" s="107">
        <v>17096</v>
      </c>
      <c r="D4296" s="107">
        <v>42638</v>
      </c>
      <c r="E4296" s="107">
        <v>42648</v>
      </c>
      <c r="F4296" s="108">
        <v>42660</v>
      </c>
      <c r="G4296" s="109">
        <v>5000</v>
      </c>
      <c r="H4296" s="109">
        <v>3.01</v>
      </c>
      <c r="I4296" s="109">
        <v>0</v>
      </c>
      <c r="J4296" s="109">
        <f t="shared" si="67"/>
        <v>5003.01</v>
      </c>
    </row>
    <row r="4297" spans="1:10" s="102" customFormat="1" ht="18" customHeight="1" x14ac:dyDescent="0.2">
      <c r="A4297" s="106" t="s">
        <v>43</v>
      </c>
      <c r="B4297" s="106" t="s">
        <v>13</v>
      </c>
      <c r="C4297" s="107">
        <v>12580</v>
      </c>
      <c r="D4297" s="107">
        <v>42389</v>
      </c>
      <c r="E4297" s="107">
        <v>42402</v>
      </c>
      <c r="F4297" s="108">
        <v>42409</v>
      </c>
      <c r="G4297" s="109">
        <v>9250</v>
      </c>
      <c r="H4297" s="109">
        <v>5.14</v>
      </c>
      <c r="I4297" s="109">
        <v>0</v>
      </c>
      <c r="J4297" s="109">
        <f t="shared" si="67"/>
        <v>9255.14</v>
      </c>
    </row>
    <row r="4298" spans="1:10" s="102" customFormat="1" ht="18" customHeight="1" x14ac:dyDescent="0.2">
      <c r="A4298" s="106" t="s">
        <v>43</v>
      </c>
      <c r="B4298" s="106" t="s">
        <v>17</v>
      </c>
      <c r="C4298" s="107">
        <v>12995</v>
      </c>
      <c r="D4298" s="107">
        <v>42801</v>
      </c>
      <c r="E4298" s="107">
        <v>42836</v>
      </c>
      <c r="F4298" s="108">
        <v>43193</v>
      </c>
      <c r="G4298" s="109">
        <v>6000</v>
      </c>
      <c r="H4298" s="109">
        <v>57.78</v>
      </c>
      <c r="I4298" s="109">
        <v>0</v>
      </c>
      <c r="J4298" s="109">
        <f t="shared" si="67"/>
        <v>6057.78</v>
      </c>
    </row>
    <row r="4299" spans="1:10" s="102" customFormat="1" ht="18" customHeight="1" x14ac:dyDescent="0.2">
      <c r="A4299" s="106" t="s">
        <v>31</v>
      </c>
      <c r="B4299" s="106" t="s">
        <v>17</v>
      </c>
      <c r="C4299" s="107">
        <v>19054</v>
      </c>
      <c r="D4299" s="107">
        <v>41726</v>
      </c>
      <c r="E4299" s="107">
        <v>41732</v>
      </c>
      <c r="F4299" s="108">
        <v>41759</v>
      </c>
      <c r="G4299" s="109">
        <v>48000</v>
      </c>
      <c r="H4299" s="109">
        <v>34.68</v>
      </c>
      <c r="I4299" s="109">
        <v>0</v>
      </c>
      <c r="J4299" s="109">
        <f t="shared" si="67"/>
        <v>48034.68</v>
      </c>
    </row>
    <row r="4300" spans="1:10" s="102" customFormat="1" ht="18" customHeight="1" x14ac:dyDescent="0.2">
      <c r="A4300" s="106" t="s">
        <v>34</v>
      </c>
      <c r="B4300" s="106" t="s">
        <v>17</v>
      </c>
      <c r="C4300" s="107">
        <v>19054</v>
      </c>
      <c r="D4300" s="107">
        <v>41726</v>
      </c>
      <c r="E4300" s="107">
        <v>41732</v>
      </c>
      <c r="F4300" s="108">
        <v>41759</v>
      </c>
      <c r="G4300" s="109">
        <v>48000</v>
      </c>
      <c r="H4300" s="109">
        <v>44.01</v>
      </c>
      <c r="I4300" s="109">
        <v>0</v>
      </c>
      <c r="J4300" s="109">
        <f t="shared" si="67"/>
        <v>48044.01</v>
      </c>
    </row>
    <row r="4301" spans="1:10" s="102" customFormat="1" ht="18" customHeight="1" x14ac:dyDescent="0.2">
      <c r="A4301" s="106" t="s">
        <v>43</v>
      </c>
      <c r="B4301" s="106" t="s">
        <v>17</v>
      </c>
      <c r="C4301" s="107">
        <v>11962</v>
      </c>
      <c r="D4301" s="107">
        <v>42327</v>
      </c>
      <c r="E4301" s="107">
        <v>42341</v>
      </c>
      <c r="F4301" s="108">
        <v>42348</v>
      </c>
      <c r="G4301" s="109">
        <v>5500</v>
      </c>
      <c r="H4301" s="109">
        <v>3.21</v>
      </c>
      <c r="I4301" s="109">
        <v>0</v>
      </c>
      <c r="J4301" s="109">
        <f t="shared" si="67"/>
        <v>5503.21</v>
      </c>
    </row>
    <row r="4302" spans="1:10" s="102" customFormat="1" ht="18" customHeight="1" x14ac:dyDescent="0.2">
      <c r="A4302" s="106" t="s">
        <v>43</v>
      </c>
      <c r="B4302" s="106" t="s">
        <v>13</v>
      </c>
      <c r="C4302" s="107">
        <v>11681</v>
      </c>
      <c r="D4302" s="107">
        <v>41837</v>
      </c>
      <c r="E4302" s="107">
        <v>41848</v>
      </c>
      <c r="F4302" s="108">
        <v>41866</v>
      </c>
      <c r="G4302" s="109">
        <v>5750</v>
      </c>
      <c r="H4302" s="109">
        <v>4.63</v>
      </c>
      <c r="I4302" s="109">
        <v>0</v>
      </c>
      <c r="J4302" s="109">
        <f t="shared" si="67"/>
        <v>5754.63</v>
      </c>
    </row>
    <row r="4303" spans="1:10" s="102" customFormat="1" ht="18" customHeight="1" x14ac:dyDescent="0.2">
      <c r="A4303" s="106" t="s">
        <v>43</v>
      </c>
      <c r="B4303" s="106" t="s">
        <v>17</v>
      </c>
      <c r="C4303" s="107">
        <v>11816</v>
      </c>
      <c r="D4303" s="107">
        <v>41928</v>
      </c>
      <c r="E4303" s="107">
        <v>41941</v>
      </c>
      <c r="F4303" s="108">
        <v>41961</v>
      </c>
      <c r="G4303" s="109">
        <v>3500</v>
      </c>
      <c r="H4303" s="109">
        <v>3.2</v>
      </c>
      <c r="I4303" s="109">
        <v>0</v>
      </c>
      <c r="J4303" s="109">
        <f t="shared" si="67"/>
        <v>3503.2</v>
      </c>
    </row>
    <row r="4304" spans="1:10" s="102" customFormat="1" ht="18" customHeight="1" x14ac:dyDescent="0.2">
      <c r="A4304" s="106" t="s">
        <v>43</v>
      </c>
      <c r="B4304" s="106" t="s">
        <v>13</v>
      </c>
      <c r="C4304" s="107">
        <v>17569</v>
      </c>
      <c r="D4304" s="107">
        <v>43013</v>
      </c>
      <c r="E4304" s="107">
        <v>43014</v>
      </c>
      <c r="F4304" s="108">
        <v>43032</v>
      </c>
      <c r="G4304" s="109">
        <v>9500</v>
      </c>
      <c r="H4304" s="109">
        <v>4.95</v>
      </c>
      <c r="I4304" s="109">
        <v>0</v>
      </c>
      <c r="J4304" s="109">
        <f t="shared" si="67"/>
        <v>9504.9500000000007</v>
      </c>
    </row>
    <row r="4305" spans="1:10" s="102" customFormat="1" ht="18" customHeight="1" x14ac:dyDescent="0.2">
      <c r="A4305" s="106" t="s">
        <v>43</v>
      </c>
      <c r="B4305" s="106" t="s">
        <v>13</v>
      </c>
      <c r="C4305" s="107">
        <v>13316</v>
      </c>
      <c r="D4305" s="107">
        <v>42874</v>
      </c>
      <c r="E4305" s="107">
        <v>42892</v>
      </c>
      <c r="F4305" s="108">
        <v>42906</v>
      </c>
      <c r="G4305" s="109">
        <v>9000</v>
      </c>
      <c r="H4305" s="109">
        <v>7.89</v>
      </c>
      <c r="I4305" s="109">
        <v>0</v>
      </c>
      <c r="J4305" s="109">
        <f t="shared" si="67"/>
        <v>9007.89</v>
      </c>
    </row>
    <row r="4306" spans="1:10" s="102" customFormat="1" ht="18" customHeight="1" x14ac:dyDescent="0.2">
      <c r="A4306" s="106" t="s">
        <v>43</v>
      </c>
      <c r="B4306" s="106" t="s">
        <v>13</v>
      </c>
      <c r="C4306" s="107">
        <v>7448</v>
      </c>
      <c r="D4306" s="107">
        <v>42439</v>
      </c>
      <c r="E4306" s="107">
        <v>42453</v>
      </c>
      <c r="F4306" s="108">
        <v>42467</v>
      </c>
      <c r="G4306" s="109">
        <v>5750</v>
      </c>
      <c r="H4306" s="109">
        <v>4.41</v>
      </c>
      <c r="I4306" s="109">
        <v>0</v>
      </c>
      <c r="J4306" s="109">
        <f t="shared" si="67"/>
        <v>5754.41</v>
      </c>
    </row>
    <row r="4307" spans="1:10" s="102" customFormat="1" ht="18" customHeight="1" x14ac:dyDescent="0.2">
      <c r="A4307" s="106" t="s">
        <v>43</v>
      </c>
      <c r="B4307" s="106" t="s">
        <v>17</v>
      </c>
      <c r="C4307" s="107">
        <v>13610</v>
      </c>
      <c r="D4307" s="107">
        <v>42224</v>
      </c>
      <c r="E4307" s="107">
        <v>42235</v>
      </c>
      <c r="F4307" s="108">
        <v>42249</v>
      </c>
      <c r="G4307" s="109">
        <v>7500</v>
      </c>
      <c r="H4307" s="109">
        <v>5.2</v>
      </c>
      <c r="I4307" s="109">
        <v>0</v>
      </c>
      <c r="J4307" s="109">
        <f t="shared" si="67"/>
        <v>7505.2</v>
      </c>
    </row>
    <row r="4308" spans="1:10" s="102" customFormat="1" ht="18" customHeight="1" x14ac:dyDescent="0.2">
      <c r="A4308" s="106" t="s">
        <v>31</v>
      </c>
      <c r="B4308" s="106" t="s">
        <v>13</v>
      </c>
      <c r="C4308" s="107">
        <v>23799</v>
      </c>
      <c r="D4308" s="107">
        <v>43243</v>
      </c>
      <c r="E4308" s="107">
        <v>43245</v>
      </c>
      <c r="F4308" s="108">
        <v>43257</v>
      </c>
      <c r="G4308" s="109">
        <v>53000</v>
      </c>
      <c r="H4308" s="109">
        <v>20.329999999999998</v>
      </c>
      <c r="I4308" s="109">
        <v>0</v>
      </c>
      <c r="J4308" s="109">
        <f t="shared" si="67"/>
        <v>53020.33</v>
      </c>
    </row>
    <row r="4309" spans="1:10" s="102" customFormat="1" ht="18" customHeight="1" x14ac:dyDescent="0.2">
      <c r="A4309" s="106" t="s">
        <v>43</v>
      </c>
      <c r="B4309" s="106" t="s">
        <v>13</v>
      </c>
      <c r="C4309" s="107">
        <v>11524</v>
      </c>
      <c r="D4309" s="107">
        <v>41944</v>
      </c>
      <c r="E4309" s="107">
        <v>41956</v>
      </c>
      <c r="F4309" s="108">
        <v>42017</v>
      </c>
      <c r="G4309" s="109">
        <v>9000</v>
      </c>
      <c r="H4309" s="109">
        <v>18.25</v>
      </c>
      <c r="I4309" s="109">
        <v>0</v>
      </c>
      <c r="J4309" s="109">
        <f t="shared" si="67"/>
        <v>9018.25</v>
      </c>
    </row>
    <row r="4310" spans="1:10" s="102" customFormat="1" ht="18" customHeight="1" x14ac:dyDescent="0.2">
      <c r="A4310" s="106" t="s">
        <v>43</v>
      </c>
      <c r="B4310" s="106" t="s">
        <v>13</v>
      </c>
      <c r="C4310" s="107">
        <v>17552</v>
      </c>
      <c r="D4310" s="107">
        <v>43422</v>
      </c>
      <c r="E4310" s="107">
        <v>43425</v>
      </c>
      <c r="F4310" s="108">
        <v>43636</v>
      </c>
      <c r="G4310" s="109">
        <v>33975</v>
      </c>
      <c r="H4310" s="109">
        <v>168.37</v>
      </c>
      <c r="I4310" s="109">
        <v>3775</v>
      </c>
      <c r="J4310" s="109">
        <f t="shared" si="67"/>
        <v>37918.370000000003</v>
      </c>
    </row>
    <row r="4311" spans="1:10" s="102" customFormat="1" ht="18" customHeight="1" x14ac:dyDescent="0.2">
      <c r="A4311" s="106" t="s">
        <v>43</v>
      </c>
      <c r="B4311" s="106" t="s">
        <v>13</v>
      </c>
      <c r="C4311" s="107">
        <v>17471</v>
      </c>
      <c r="D4311" s="107">
        <v>42916</v>
      </c>
      <c r="E4311" s="107">
        <v>42930</v>
      </c>
      <c r="F4311" s="108">
        <v>42943</v>
      </c>
      <c r="G4311" s="109">
        <v>17250</v>
      </c>
      <c r="H4311" s="109">
        <v>12.76</v>
      </c>
      <c r="I4311" s="109">
        <v>0</v>
      </c>
      <c r="J4311" s="109">
        <f t="shared" si="67"/>
        <v>17262.759999999998</v>
      </c>
    </row>
    <row r="4312" spans="1:10" s="102" customFormat="1" ht="18" customHeight="1" x14ac:dyDescent="0.2">
      <c r="A4312" s="106" t="s">
        <v>43</v>
      </c>
      <c r="B4312" s="106" t="s">
        <v>17</v>
      </c>
      <c r="C4312" s="107">
        <v>19245</v>
      </c>
      <c r="D4312" s="107">
        <v>42435</v>
      </c>
      <c r="E4312" s="107">
        <v>42447</v>
      </c>
      <c r="F4312" s="108">
        <v>42457</v>
      </c>
      <c r="G4312" s="109">
        <v>57000</v>
      </c>
      <c r="H4312" s="109">
        <v>34.36</v>
      </c>
      <c r="I4312" s="109">
        <v>0</v>
      </c>
      <c r="J4312" s="109">
        <f t="shared" si="67"/>
        <v>57034.36</v>
      </c>
    </row>
    <row r="4313" spans="1:10" s="102" customFormat="1" ht="18" customHeight="1" x14ac:dyDescent="0.2">
      <c r="A4313" s="106" t="s">
        <v>35</v>
      </c>
      <c r="B4313" s="106" t="s">
        <v>17</v>
      </c>
      <c r="C4313" s="107">
        <v>19245</v>
      </c>
      <c r="D4313" s="107">
        <v>42435</v>
      </c>
      <c r="E4313" s="107">
        <v>42447</v>
      </c>
      <c r="F4313" s="108">
        <v>42457</v>
      </c>
      <c r="G4313" s="109">
        <v>57000</v>
      </c>
      <c r="H4313" s="109">
        <v>34.36</v>
      </c>
      <c r="I4313" s="109">
        <v>0</v>
      </c>
      <c r="J4313" s="109">
        <f t="shared" si="67"/>
        <v>57034.36</v>
      </c>
    </row>
    <row r="4314" spans="1:10" s="102" customFormat="1" ht="18" customHeight="1" x14ac:dyDescent="0.2">
      <c r="A4314" s="106" t="s">
        <v>43</v>
      </c>
      <c r="B4314" s="106" t="s">
        <v>13</v>
      </c>
      <c r="C4314" s="107">
        <v>15633</v>
      </c>
      <c r="D4314" s="107">
        <v>41859</v>
      </c>
      <c r="E4314" s="107">
        <v>41865</v>
      </c>
      <c r="F4314" s="108">
        <v>41877</v>
      </c>
      <c r="G4314" s="109">
        <v>11750</v>
      </c>
      <c r="H4314" s="109">
        <v>5.88</v>
      </c>
      <c r="I4314" s="109">
        <v>0</v>
      </c>
      <c r="J4314" s="109">
        <f t="shared" si="67"/>
        <v>11755.88</v>
      </c>
    </row>
    <row r="4315" spans="1:10" s="102" customFormat="1" ht="18" customHeight="1" x14ac:dyDescent="0.2">
      <c r="A4315" s="106" t="s">
        <v>43</v>
      </c>
      <c r="B4315" s="106" t="s">
        <v>13</v>
      </c>
      <c r="C4315" s="107">
        <v>19398</v>
      </c>
      <c r="D4315" s="107">
        <v>42678</v>
      </c>
      <c r="E4315" s="107">
        <v>42681</v>
      </c>
      <c r="F4315" s="108">
        <v>42717</v>
      </c>
      <c r="G4315" s="109">
        <v>40000</v>
      </c>
      <c r="H4315" s="109">
        <v>42.74</v>
      </c>
      <c r="I4315" s="109">
        <v>0</v>
      </c>
      <c r="J4315" s="109">
        <f t="shared" si="67"/>
        <v>40042.74</v>
      </c>
    </row>
    <row r="4316" spans="1:10" s="102" customFormat="1" ht="18" customHeight="1" x14ac:dyDescent="0.2">
      <c r="A4316" s="106" t="s">
        <v>39</v>
      </c>
      <c r="B4316" s="106" t="s">
        <v>13</v>
      </c>
      <c r="C4316" s="107">
        <v>19398</v>
      </c>
      <c r="D4316" s="107">
        <v>42678</v>
      </c>
      <c r="E4316" s="107">
        <v>42681</v>
      </c>
      <c r="F4316" s="108">
        <v>42717</v>
      </c>
      <c r="G4316" s="109">
        <v>40000</v>
      </c>
      <c r="H4316" s="109">
        <v>42.74</v>
      </c>
      <c r="I4316" s="109">
        <v>0</v>
      </c>
      <c r="J4316" s="109">
        <f t="shared" si="67"/>
        <v>40042.74</v>
      </c>
    </row>
    <row r="4317" spans="1:10" s="102" customFormat="1" ht="18" customHeight="1" x14ac:dyDescent="0.2">
      <c r="A4317" s="106" t="s">
        <v>43</v>
      </c>
      <c r="B4317" s="106" t="s">
        <v>17</v>
      </c>
      <c r="C4317" s="107">
        <v>11844</v>
      </c>
      <c r="D4317" s="107">
        <v>42672</v>
      </c>
      <c r="E4317" s="107">
        <v>42732</v>
      </c>
      <c r="F4317" s="108">
        <v>42801</v>
      </c>
      <c r="G4317" s="109">
        <v>10000</v>
      </c>
      <c r="H4317" s="109">
        <v>35.36</v>
      </c>
      <c r="I4317" s="109">
        <v>0</v>
      </c>
      <c r="J4317" s="109">
        <f t="shared" si="67"/>
        <v>10035.36</v>
      </c>
    </row>
    <row r="4318" spans="1:10" s="102" customFormat="1" ht="18" customHeight="1" x14ac:dyDescent="0.2">
      <c r="A4318" s="106" t="s">
        <v>43</v>
      </c>
      <c r="B4318" s="106" t="s">
        <v>13</v>
      </c>
      <c r="C4318" s="107">
        <v>9409</v>
      </c>
      <c r="D4318" s="107">
        <v>43190</v>
      </c>
      <c r="E4318" s="107">
        <v>43193</v>
      </c>
      <c r="F4318" s="108">
        <v>43259</v>
      </c>
      <c r="G4318" s="109">
        <v>8500</v>
      </c>
      <c r="H4318" s="109">
        <v>11.399999999999999</v>
      </c>
      <c r="I4318" s="109">
        <v>0</v>
      </c>
      <c r="J4318" s="109">
        <f t="shared" si="67"/>
        <v>8511.4</v>
      </c>
    </row>
    <row r="4319" spans="1:10" s="102" customFormat="1" ht="18" customHeight="1" x14ac:dyDescent="0.2">
      <c r="A4319" s="106" t="s">
        <v>43</v>
      </c>
      <c r="B4319" s="106" t="s">
        <v>17</v>
      </c>
      <c r="C4319" s="107">
        <v>14399</v>
      </c>
      <c r="D4319" s="107">
        <v>42881</v>
      </c>
      <c r="E4319" s="107">
        <v>42892</v>
      </c>
      <c r="F4319" s="108">
        <v>43038</v>
      </c>
      <c r="G4319" s="109">
        <v>2500</v>
      </c>
      <c r="H4319" s="109">
        <v>7.88</v>
      </c>
      <c r="I4319" s="109">
        <v>0</v>
      </c>
      <c r="J4319" s="109">
        <f t="shared" si="67"/>
        <v>2507.88</v>
      </c>
    </row>
    <row r="4320" spans="1:10" s="102" customFormat="1" ht="18" customHeight="1" x14ac:dyDescent="0.2">
      <c r="A4320" s="106" t="s">
        <v>31</v>
      </c>
      <c r="B4320" s="106" t="s">
        <v>13</v>
      </c>
      <c r="C4320" s="107">
        <v>25190</v>
      </c>
      <c r="D4320" s="107">
        <v>42989</v>
      </c>
      <c r="E4320" s="107">
        <v>42989</v>
      </c>
      <c r="F4320" s="108">
        <v>42993</v>
      </c>
      <c r="G4320" s="109">
        <v>55000</v>
      </c>
      <c r="H4320" s="109">
        <v>0</v>
      </c>
      <c r="I4320" s="109">
        <v>0</v>
      </c>
      <c r="J4320" s="109">
        <f t="shared" si="67"/>
        <v>55000</v>
      </c>
    </row>
    <row r="4321" spans="1:10" s="102" customFormat="1" ht="18" customHeight="1" x14ac:dyDescent="0.2">
      <c r="A4321" s="106" t="s">
        <v>33</v>
      </c>
      <c r="B4321" s="106" t="s">
        <v>13</v>
      </c>
      <c r="C4321" s="107">
        <v>25190</v>
      </c>
      <c r="D4321" s="107">
        <v>42989</v>
      </c>
      <c r="E4321" s="107">
        <v>42989</v>
      </c>
      <c r="F4321" s="108">
        <v>42993</v>
      </c>
      <c r="G4321" s="109">
        <v>55000</v>
      </c>
      <c r="H4321" s="109">
        <v>0</v>
      </c>
      <c r="I4321" s="109">
        <v>0</v>
      </c>
      <c r="J4321" s="109">
        <f t="shared" si="67"/>
        <v>55000</v>
      </c>
    </row>
    <row r="4322" spans="1:10" s="102" customFormat="1" ht="18" customHeight="1" x14ac:dyDescent="0.2">
      <c r="A4322" s="106" t="s">
        <v>34</v>
      </c>
      <c r="B4322" s="106" t="s">
        <v>13</v>
      </c>
      <c r="C4322" s="107">
        <v>25190</v>
      </c>
      <c r="D4322" s="107">
        <v>42989</v>
      </c>
      <c r="E4322" s="107">
        <v>42989</v>
      </c>
      <c r="F4322" s="108">
        <v>42993</v>
      </c>
      <c r="G4322" s="109">
        <v>165000</v>
      </c>
      <c r="H4322" s="109">
        <v>0</v>
      </c>
      <c r="I4322" s="109">
        <v>0</v>
      </c>
      <c r="J4322" s="109">
        <f t="shared" si="67"/>
        <v>165000</v>
      </c>
    </row>
    <row r="4323" spans="1:10" s="102" customFormat="1" ht="18" customHeight="1" x14ac:dyDescent="0.2">
      <c r="A4323" s="106" t="s">
        <v>31</v>
      </c>
      <c r="B4323" s="106" t="s">
        <v>13</v>
      </c>
      <c r="C4323" s="107">
        <v>20240</v>
      </c>
      <c r="D4323" s="107">
        <v>42862</v>
      </c>
      <c r="E4323" s="107">
        <v>42873</v>
      </c>
      <c r="F4323" s="108">
        <v>42880</v>
      </c>
      <c r="G4323" s="109">
        <v>14000</v>
      </c>
      <c r="H4323" s="109">
        <v>6.9</v>
      </c>
      <c r="I4323" s="109">
        <v>0</v>
      </c>
      <c r="J4323" s="109">
        <f t="shared" si="67"/>
        <v>14006.9</v>
      </c>
    </row>
    <row r="4324" spans="1:10" s="102" customFormat="1" ht="18" customHeight="1" x14ac:dyDescent="0.2">
      <c r="A4324" s="106" t="s">
        <v>43</v>
      </c>
      <c r="B4324" s="106" t="s">
        <v>13</v>
      </c>
      <c r="C4324" s="107">
        <v>7612</v>
      </c>
      <c r="D4324" s="107">
        <v>41844</v>
      </c>
      <c r="E4324" s="107">
        <v>41961</v>
      </c>
      <c r="F4324" s="108">
        <v>41961</v>
      </c>
      <c r="G4324" s="109">
        <v>7250</v>
      </c>
      <c r="H4324" s="109">
        <v>23.56</v>
      </c>
      <c r="I4324" s="109">
        <v>0</v>
      </c>
      <c r="J4324" s="109">
        <f t="shared" si="67"/>
        <v>7273.56</v>
      </c>
    </row>
    <row r="4325" spans="1:10" s="102" customFormat="1" ht="18" customHeight="1" x14ac:dyDescent="0.2">
      <c r="A4325" s="106" t="s">
        <v>31</v>
      </c>
      <c r="B4325" s="106" t="s">
        <v>13</v>
      </c>
      <c r="C4325" s="107">
        <v>19391</v>
      </c>
      <c r="D4325" s="107">
        <v>42162</v>
      </c>
      <c r="E4325" s="107">
        <v>42163</v>
      </c>
      <c r="F4325" s="108">
        <v>42185</v>
      </c>
      <c r="G4325" s="109">
        <v>70000</v>
      </c>
      <c r="H4325" s="109">
        <v>44.72</v>
      </c>
      <c r="I4325" s="109">
        <v>0</v>
      </c>
      <c r="J4325" s="109">
        <f t="shared" si="67"/>
        <v>70044.72</v>
      </c>
    </row>
    <row r="4326" spans="1:10" s="102" customFormat="1" ht="18" customHeight="1" x14ac:dyDescent="0.2">
      <c r="A4326" s="106" t="s">
        <v>43</v>
      </c>
      <c r="B4326" s="106" t="s">
        <v>13</v>
      </c>
      <c r="C4326" s="107">
        <v>8825</v>
      </c>
      <c r="D4326" s="107">
        <v>43154</v>
      </c>
      <c r="E4326" s="107">
        <v>43161</v>
      </c>
      <c r="F4326" s="108">
        <v>43192</v>
      </c>
      <c r="G4326" s="109">
        <v>2500</v>
      </c>
      <c r="H4326" s="109">
        <v>2.6</v>
      </c>
      <c r="I4326" s="109">
        <v>0</v>
      </c>
      <c r="J4326" s="109">
        <f t="shared" si="67"/>
        <v>2502.6</v>
      </c>
    </row>
    <row r="4327" spans="1:10" s="102" customFormat="1" ht="18" customHeight="1" x14ac:dyDescent="0.2">
      <c r="A4327" s="106" t="s">
        <v>43</v>
      </c>
      <c r="B4327" s="106" t="s">
        <v>13</v>
      </c>
      <c r="C4327" s="107">
        <v>15365</v>
      </c>
      <c r="D4327" s="107">
        <v>42738</v>
      </c>
      <c r="E4327" s="107">
        <v>42745</v>
      </c>
      <c r="F4327" s="108">
        <v>42765</v>
      </c>
      <c r="G4327" s="109">
        <v>21250</v>
      </c>
      <c r="H4327" s="109">
        <v>15.72</v>
      </c>
      <c r="I4327" s="109">
        <v>0</v>
      </c>
      <c r="J4327" s="109">
        <f t="shared" si="67"/>
        <v>21265.72</v>
      </c>
    </row>
    <row r="4328" spans="1:10" s="102" customFormat="1" ht="18" customHeight="1" x14ac:dyDescent="0.2">
      <c r="A4328" s="106" t="s">
        <v>43</v>
      </c>
      <c r="B4328" s="106" t="s">
        <v>17</v>
      </c>
      <c r="C4328" s="107">
        <v>16810</v>
      </c>
      <c r="D4328" s="107">
        <v>43212</v>
      </c>
      <c r="E4328" s="107">
        <v>43214</v>
      </c>
      <c r="F4328" s="108">
        <v>43231</v>
      </c>
      <c r="G4328" s="109">
        <v>34000</v>
      </c>
      <c r="H4328" s="109">
        <v>17.7</v>
      </c>
      <c r="I4328" s="109">
        <v>0</v>
      </c>
      <c r="J4328" s="109">
        <f t="shared" si="67"/>
        <v>34017.699999999997</v>
      </c>
    </row>
    <row r="4329" spans="1:10" s="102" customFormat="1" ht="18" customHeight="1" x14ac:dyDescent="0.2">
      <c r="A4329" s="106" t="s">
        <v>43</v>
      </c>
      <c r="B4329" s="106" t="s">
        <v>17</v>
      </c>
      <c r="C4329" s="107">
        <v>12578</v>
      </c>
      <c r="D4329" s="107">
        <v>43066</v>
      </c>
      <c r="E4329" s="107">
        <v>43075</v>
      </c>
      <c r="F4329" s="108">
        <v>43103</v>
      </c>
      <c r="G4329" s="109">
        <v>6000</v>
      </c>
      <c r="H4329" s="109">
        <v>5.81</v>
      </c>
      <c r="I4329" s="109">
        <v>0</v>
      </c>
      <c r="J4329" s="109">
        <f t="shared" si="67"/>
        <v>6005.81</v>
      </c>
    </row>
    <row r="4330" spans="1:10" s="102" customFormat="1" ht="18" customHeight="1" x14ac:dyDescent="0.2">
      <c r="A4330" s="106" t="s">
        <v>43</v>
      </c>
      <c r="B4330" s="106" t="s">
        <v>17</v>
      </c>
      <c r="C4330" s="107">
        <v>9289</v>
      </c>
      <c r="D4330" s="107">
        <v>43062</v>
      </c>
      <c r="E4330" s="107">
        <v>43067</v>
      </c>
      <c r="F4330" s="108">
        <v>43088</v>
      </c>
      <c r="G4330" s="109">
        <v>6500</v>
      </c>
      <c r="H4330" s="109">
        <v>3.79</v>
      </c>
      <c r="I4330" s="109">
        <v>0</v>
      </c>
      <c r="J4330" s="109">
        <f t="shared" si="67"/>
        <v>6503.79</v>
      </c>
    </row>
    <row r="4331" spans="1:10" s="102" customFormat="1" ht="18" customHeight="1" x14ac:dyDescent="0.2">
      <c r="A4331" s="106" t="s">
        <v>43</v>
      </c>
      <c r="B4331" s="106" t="s">
        <v>17</v>
      </c>
      <c r="C4331" s="107">
        <v>14818</v>
      </c>
      <c r="D4331" s="107">
        <v>42291</v>
      </c>
      <c r="E4331" s="107">
        <v>42299</v>
      </c>
      <c r="F4331" s="108">
        <v>42306</v>
      </c>
      <c r="G4331" s="109">
        <v>14250</v>
      </c>
      <c r="H4331" s="109">
        <v>5.94</v>
      </c>
      <c r="I4331" s="109">
        <v>0</v>
      </c>
      <c r="J4331" s="109">
        <f t="shared" si="67"/>
        <v>14255.94</v>
      </c>
    </row>
    <row r="4332" spans="1:10" s="102" customFormat="1" ht="18" customHeight="1" x14ac:dyDescent="0.2">
      <c r="A4332" s="106" t="s">
        <v>43</v>
      </c>
      <c r="B4332" s="106" t="s">
        <v>13</v>
      </c>
      <c r="C4332" s="107">
        <v>10288</v>
      </c>
      <c r="D4332" s="107">
        <v>42591</v>
      </c>
      <c r="E4332" s="107">
        <v>42598</v>
      </c>
      <c r="F4332" s="108">
        <v>42607</v>
      </c>
      <c r="G4332" s="109">
        <v>10250</v>
      </c>
      <c r="H4332" s="109">
        <v>4.49</v>
      </c>
      <c r="I4332" s="109">
        <v>0</v>
      </c>
      <c r="J4332" s="109">
        <f t="shared" si="67"/>
        <v>10254.49</v>
      </c>
    </row>
    <row r="4333" spans="1:10" s="102" customFormat="1" ht="18" customHeight="1" x14ac:dyDescent="0.2">
      <c r="A4333" s="106" t="s">
        <v>31</v>
      </c>
      <c r="B4333" s="106" t="s">
        <v>17</v>
      </c>
      <c r="C4333" s="107">
        <v>21270</v>
      </c>
      <c r="D4333" s="107">
        <v>42864</v>
      </c>
      <c r="E4333" s="107">
        <v>42874</v>
      </c>
      <c r="F4333" s="108">
        <v>42893</v>
      </c>
      <c r="G4333" s="109">
        <v>36000</v>
      </c>
      <c r="H4333" s="109">
        <v>28.6</v>
      </c>
      <c r="I4333" s="109">
        <v>0</v>
      </c>
      <c r="J4333" s="109">
        <f t="shared" si="67"/>
        <v>36028.6</v>
      </c>
    </row>
    <row r="4334" spans="1:10" s="102" customFormat="1" ht="18" customHeight="1" x14ac:dyDescent="0.2">
      <c r="A4334" s="106" t="s">
        <v>43</v>
      </c>
      <c r="B4334" s="106" t="s">
        <v>17</v>
      </c>
      <c r="C4334" s="107">
        <v>9845</v>
      </c>
      <c r="D4334" s="107">
        <v>42453</v>
      </c>
      <c r="E4334" s="107">
        <v>42458</v>
      </c>
      <c r="F4334" s="108">
        <v>42514</v>
      </c>
      <c r="G4334" s="109">
        <v>6750</v>
      </c>
      <c r="H4334" s="109">
        <v>11.28</v>
      </c>
      <c r="I4334" s="109">
        <v>0</v>
      </c>
      <c r="J4334" s="109">
        <f t="shared" si="67"/>
        <v>6761.28</v>
      </c>
    </row>
    <row r="4335" spans="1:10" s="102" customFormat="1" ht="18" customHeight="1" x14ac:dyDescent="0.2">
      <c r="A4335" s="106" t="s">
        <v>43</v>
      </c>
      <c r="B4335" s="106" t="s">
        <v>17</v>
      </c>
      <c r="C4335" s="107">
        <v>7287</v>
      </c>
      <c r="D4335" s="107">
        <v>43296</v>
      </c>
      <c r="E4335" s="107">
        <v>43299</v>
      </c>
      <c r="F4335" s="108">
        <v>43343</v>
      </c>
      <c r="G4335" s="109">
        <v>4250</v>
      </c>
      <c r="H4335" s="109">
        <v>4.9000000000000004</v>
      </c>
      <c r="I4335" s="109">
        <v>0</v>
      </c>
      <c r="J4335" s="109">
        <f t="shared" si="67"/>
        <v>4254.8999999999996</v>
      </c>
    </row>
    <row r="4336" spans="1:10" s="102" customFormat="1" ht="18" customHeight="1" x14ac:dyDescent="0.2">
      <c r="A4336" s="106" t="s">
        <v>43</v>
      </c>
      <c r="B4336" s="106" t="s">
        <v>13</v>
      </c>
      <c r="C4336" s="107">
        <v>10672</v>
      </c>
      <c r="D4336" s="107">
        <v>42075</v>
      </c>
      <c r="E4336" s="107">
        <v>42086</v>
      </c>
      <c r="F4336" s="108">
        <v>42121</v>
      </c>
      <c r="G4336" s="109">
        <v>6750</v>
      </c>
      <c r="H4336" s="109">
        <v>8.64</v>
      </c>
      <c r="I4336" s="109">
        <v>0</v>
      </c>
      <c r="J4336" s="109">
        <f t="shared" si="67"/>
        <v>6758.64</v>
      </c>
    </row>
    <row r="4337" spans="1:10" s="102" customFormat="1" ht="18" customHeight="1" x14ac:dyDescent="0.2">
      <c r="A4337" s="106" t="s">
        <v>43</v>
      </c>
      <c r="B4337" s="106" t="s">
        <v>13</v>
      </c>
      <c r="C4337" s="107">
        <v>15366</v>
      </c>
      <c r="D4337" s="107">
        <v>42461</v>
      </c>
      <c r="E4337" s="107">
        <v>42467</v>
      </c>
      <c r="F4337" s="108">
        <v>42485</v>
      </c>
      <c r="G4337" s="109">
        <v>7250</v>
      </c>
      <c r="H4337" s="109">
        <v>4.7699999999999996</v>
      </c>
      <c r="I4337" s="109">
        <v>0</v>
      </c>
      <c r="J4337" s="109">
        <f t="shared" si="67"/>
        <v>7254.77</v>
      </c>
    </row>
    <row r="4338" spans="1:10" s="102" customFormat="1" ht="18" customHeight="1" x14ac:dyDescent="0.2">
      <c r="A4338" s="106" t="s">
        <v>43</v>
      </c>
      <c r="B4338" s="106" t="s">
        <v>13</v>
      </c>
      <c r="C4338" s="107">
        <v>13540</v>
      </c>
      <c r="D4338" s="107">
        <v>43412</v>
      </c>
      <c r="E4338" s="107">
        <v>43439</v>
      </c>
      <c r="F4338" s="108">
        <v>43453</v>
      </c>
      <c r="G4338" s="109">
        <v>4750</v>
      </c>
      <c r="H4338" s="109">
        <v>5.34</v>
      </c>
      <c r="I4338" s="109">
        <v>0</v>
      </c>
      <c r="J4338" s="109">
        <f t="shared" si="67"/>
        <v>4755.34</v>
      </c>
    </row>
    <row r="4339" spans="1:10" s="102" customFormat="1" ht="18" customHeight="1" x14ac:dyDescent="0.2">
      <c r="A4339" s="106" t="s">
        <v>43</v>
      </c>
      <c r="B4339" s="106" t="s">
        <v>13</v>
      </c>
      <c r="C4339" s="107">
        <v>19799</v>
      </c>
      <c r="D4339" s="107">
        <v>42068</v>
      </c>
      <c r="E4339" s="107">
        <v>42073</v>
      </c>
      <c r="F4339" s="108">
        <v>42087</v>
      </c>
      <c r="G4339" s="109">
        <v>27000</v>
      </c>
      <c r="H4339" s="109">
        <v>14.25</v>
      </c>
      <c r="I4339" s="109">
        <v>0</v>
      </c>
      <c r="J4339" s="109">
        <f t="shared" si="67"/>
        <v>27014.25</v>
      </c>
    </row>
    <row r="4340" spans="1:10" s="102" customFormat="1" ht="18" customHeight="1" x14ac:dyDescent="0.2">
      <c r="A4340" s="106" t="s">
        <v>43</v>
      </c>
      <c r="B4340" s="106" t="s">
        <v>17</v>
      </c>
      <c r="C4340" s="107">
        <v>8109</v>
      </c>
      <c r="D4340" s="107">
        <v>43155</v>
      </c>
      <c r="E4340" s="107">
        <v>43200</v>
      </c>
      <c r="F4340" s="108">
        <v>43299</v>
      </c>
      <c r="G4340" s="109">
        <v>7750</v>
      </c>
      <c r="H4340" s="109">
        <v>17.89</v>
      </c>
      <c r="I4340" s="109">
        <v>0</v>
      </c>
      <c r="J4340" s="109">
        <f t="shared" si="67"/>
        <v>7767.89</v>
      </c>
    </row>
    <row r="4341" spans="1:10" s="102" customFormat="1" ht="18" customHeight="1" x14ac:dyDescent="0.2">
      <c r="A4341" s="106" t="s">
        <v>43</v>
      </c>
      <c r="B4341" s="106" t="s">
        <v>13</v>
      </c>
      <c r="C4341" s="107">
        <v>14849</v>
      </c>
      <c r="D4341" s="107">
        <v>41695</v>
      </c>
      <c r="E4341" s="107">
        <v>41701</v>
      </c>
      <c r="F4341" s="108">
        <v>41712</v>
      </c>
      <c r="G4341" s="109">
        <v>2000</v>
      </c>
      <c r="H4341" s="109">
        <v>0.94</v>
      </c>
      <c r="I4341" s="109">
        <v>0</v>
      </c>
      <c r="J4341" s="109">
        <f t="shared" si="67"/>
        <v>2000.94</v>
      </c>
    </row>
    <row r="4342" spans="1:10" s="102" customFormat="1" ht="18" customHeight="1" x14ac:dyDescent="0.2">
      <c r="A4342" s="106" t="s">
        <v>31</v>
      </c>
      <c r="B4342" s="106" t="s">
        <v>13</v>
      </c>
      <c r="C4342" s="107">
        <v>21794</v>
      </c>
      <c r="D4342" s="107">
        <v>43096</v>
      </c>
      <c r="E4342" s="107">
        <v>43105</v>
      </c>
      <c r="F4342" s="108">
        <v>43139</v>
      </c>
      <c r="G4342" s="109">
        <v>47000</v>
      </c>
      <c r="H4342" s="109">
        <v>45.39</v>
      </c>
      <c r="I4342" s="109">
        <v>0</v>
      </c>
      <c r="J4342" s="109">
        <f t="shared" si="67"/>
        <v>47045.39</v>
      </c>
    </row>
    <row r="4343" spans="1:10" s="102" customFormat="1" ht="18" customHeight="1" x14ac:dyDescent="0.2">
      <c r="A4343" s="106" t="s">
        <v>43</v>
      </c>
      <c r="B4343" s="106" t="s">
        <v>13</v>
      </c>
      <c r="C4343" s="107">
        <v>8778</v>
      </c>
      <c r="D4343" s="107">
        <v>42655</v>
      </c>
      <c r="E4343" s="107">
        <v>42664</v>
      </c>
      <c r="F4343" s="108">
        <v>42674</v>
      </c>
      <c r="G4343" s="109">
        <v>2750</v>
      </c>
      <c r="H4343" s="109">
        <v>1.43</v>
      </c>
      <c r="I4343" s="109">
        <v>0</v>
      </c>
      <c r="J4343" s="109">
        <f t="shared" si="67"/>
        <v>2751.43</v>
      </c>
    </row>
    <row r="4344" spans="1:10" s="102" customFormat="1" ht="18" customHeight="1" x14ac:dyDescent="0.2">
      <c r="A4344" s="106" t="s">
        <v>31</v>
      </c>
      <c r="B4344" s="106" t="s">
        <v>13</v>
      </c>
      <c r="C4344" s="107">
        <v>22145</v>
      </c>
      <c r="D4344" s="107">
        <v>42227</v>
      </c>
      <c r="E4344" s="107">
        <v>42227</v>
      </c>
      <c r="F4344" s="108">
        <v>42248</v>
      </c>
      <c r="G4344" s="109">
        <v>60000</v>
      </c>
      <c r="H4344" s="109">
        <v>0</v>
      </c>
      <c r="I4344" s="109">
        <v>0</v>
      </c>
      <c r="J4344" s="109">
        <f t="shared" si="67"/>
        <v>60000</v>
      </c>
    </row>
    <row r="4345" spans="1:10" s="102" customFormat="1" ht="18" customHeight="1" x14ac:dyDescent="0.2">
      <c r="A4345" s="106" t="s">
        <v>33</v>
      </c>
      <c r="B4345" s="106" t="s">
        <v>13</v>
      </c>
      <c r="C4345" s="107">
        <v>22145</v>
      </c>
      <c r="D4345" s="107">
        <v>42227</v>
      </c>
      <c r="E4345" s="107">
        <v>42227</v>
      </c>
      <c r="F4345" s="108">
        <v>42248</v>
      </c>
      <c r="G4345" s="109">
        <v>60000</v>
      </c>
      <c r="H4345" s="109">
        <v>0</v>
      </c>
      <c r="I4345" s="109">
        <v>0</v>
      </c>
      <c r="J4345" s="109">
        <f t="shared" si="67"/>
        <v>60000</v>
      </c>
    </row>
    <row r="4346" spans="1:10" s="102" customFormat="1" ht="18" customHeight="1" x14ac:dyDescent="0.2">
      <c r="A4346" s="106" t="s">
        <v>43</v>
      </c>
      <c r="B4346" s="106" t="s">
        <v>17</v>
      </c>
      <c r="C4346" s="107">
        <v>14635</v>
      </c>
      <c r="D4346" s="107">
        <v>43325</v>
      </c>
      <c r="E4346" s="107">
        <v>43340</v>
      </c>
      <c r="F4346" s="108">
        <v>43726</v>
      </c>
      <c r="G4346" s="109">
        <v>5200</v>
      </c>
      <c r="H4346" s="109">
        <v>51.61</v>
      </c>
      <c r="I4346" s="109">
        <v>1300</v>
      </c>
      <c r="J4346" s="109">
        <f t="shared" si="67"/>
        <v>6551.61</v>
      </c>
    </row>
    <row r="4347" spans="1:10" s="102" customFormat="1" ht="18" customHeight="1" x14ac:dyDescent="0.2">
      <c r="A4347" s="106" t="s">
        <v>43</v>
      </c>
      <c r="B4347" s="106" t="s">
        <v>13</v>
      </c>
      <c r="C4347" s="107">
        <v>12814</v>
      </c>
      <c r="D4347" s="107">
        <v>43194</v>
      </c>
      <c r="E4347" s="107">
        <v>43206</v>
      </c>
      <c r="F4347" s="108">
        <v>43215</v>
      </c>
      <c r="G4347" s="109">
        <v>9250</v>
      </c>
      <c r="H4347" s="109">
        <v>5.32</v>
      </c>
      <c r="I4347" s="109">
        <v>0</v>
      </c>
      <c r="J4347" s="109">
        <f t="shared" si="67"/>
        <v>9255.32</v>
      </c>
    </row>
    <row r="4348" spans="1:10" s="102" customFormat="1" ht="18" customHeight="1" x14ac:dyDescent="0.2">
      <c r="A4348" s="106" t="s">
        <v>43</v>
      </c>
      <c r="B4348" s="106" t="s">
        <v>13</v>
      </c>
      <c r="C4348" s="107">
        <v>8834</v>
      </c>
      <c r="D4348" s="107">
        <v>42736</v>
      </c>
      <c r="E4348" s="107">
        <v>42740</v>
      </c>
      <c r="F4348" s="108">
        <v>42754</v>
      </c>
      <c r="G4348" s="109">
        <v>5750</v>
      </c>
      <c r="H4348" s="109">
        <v>2.84</v>
      </c>
      <c r="I4348" s="109">
        <v>0</v>
      </c>
      <c r="J4348" s="109">
        <f t="shared" si="67"/>
        <v>5752.84</v>
      </c>
    </row>
    <row r="4349" spans="1:10" s="102" customFormat="1" ht="18" customHeight="1" x14ac:dyDescent="0.2">
      <c r="A4349" s="106" t="s">
        <v>43</v>
      </c>
      <c r="B4349" s="106" t="s">
        <v>13</v>
      </c>
      <c r="C4349" s="107">
        <v>16109</v>
      </c>
      <c r="D4349" s="107">
        <v>43426</v>
      </c>
      <c r="E4349" s="107">
        <v>43434</v>
      </c>
      <c r="F4349" s="108">
        <v>43497</v>
      </c>
      <c r="G4349" s="109">
        <v>13000</v>
      </c>
      <c r="H4349" s="109">
        <v>24.93</v>
      </c>
      <c r="I4349" s="109">
        <v>0</v>
      </c>
      <c r="J4349" s="109">
        <f t="shared" si="67"/>
        <v>13024.93</v>
      </c>
    </row>
    <row r="4350" spans="1:10" s="102" customFormat="1" ht="18" customHeight="1" x14ac:dyDescent="0.2">
      <c r="A4350" s="106" t="s">
        <v>43</v>
      </c>
      <c r="B4350" s="106" t="s">
        <v>13</v>
      </c>
      <c r="C4350" s="107">
        <v>9491</v>
      </c>
      <c r="D4350" s="107">
        <v>42333</v>
      </c>
      <c r="E4350" s="107">
        <v>42353</v>
      </c>
      <c r="F4350" s="108">
        <v>42381</v>
      </c>
      <c r="G4350" s="109">
        <v>5500</v>
      </c>
      <c r="H4350" s="109">
        <v>7.32</v>
      </c>
      <c r="I4350" s="109">
        <v>0</v>
      </c>
      <c r="J4350" s="109">
        <f t="shared" si="67"/>
        <v>5507.32</v>
      </c>
    </row>
    <row r="4351" spans="1:10" s="102" customFormat="1" ht="18" customHeight="1" x14ac:dyDescent="0.2">
      <c r="A4351" s="106" t="s">
        <v>43</v>
      </c>
      <c r="B4351" s="106" t="s">
        <v>17</v>
      </c>
      <c r="C4351" s="107">
        <v>16970</v>
      </c>
      <c r="D4351" s="107">
        <v>43110</v>
      </c>
      <c r="E4351" s="107">
        <v>43118</v>
      </c>
      <c r="F4351" s="108">
        <v>43171</v>
      </c>
      <c r="G4351" s="109">
        <v>5750</v>
      </c>
      <c r="H4351" s="109">
        <v>9.61</v>
      </c>
      <c r="I4351" s="109">
        <v>0</v>
      </c>
      <c r="J4351" s="109">
        <f t="shared" si="67"/>
        <v>5759.61</v>
      </c>
    </row>
    <row r="4352" spans="1:10" s="102" customFormat="1" ht="18" customHeight="1" x14ac:dyDescent="0.2">
      <c r="A4352" s="106" t="s">
        <v>43</v>
      </c>
      <c r="B4352" s="106" t="s">
        <v>13</v>
      </c>
      <c r="C4352" s="107">
        <v>10304</v>
      </c>
      <c r="D4352" s="107">
        <v>42424</v>
      </c>
      <c r="E4352" s="107">
        <v>42429</v>
      </c>
      <c r="F4352" s="108">
        <v>42472</v>
      </c>
      <c r="G4352" s="109">
        <v>7000</v>
      </c>
      <c r="H4352" s="109">
        <v>9.33</v>
      </c>
      <c r="I4352" s="109">
        <v>0</v>
      </c>
      <c r="J4352" s="109">
        <f t="shared" si="67"/>
        <v>7009.33</v>
      </c>
    </row>
    <row r="4353" spans="1:10" s="102" customFormat="1" ht="18" customHeight="1" x14ac:dyDescent="0.2">
      <c r="A4353" s="106" t="s">
        <v>43</v>
      </c>
      <c r="B4353" s="106" t="s">
        <v>17</v>
      </c>
      <c r="C4353" s="107">
        <v>9693</v>
      </c>
      <c r="D4353" s="107">
        <v>41946</v>
      </c>
      <c r="E4353" s="107">
        <v>41982</v>
      </c>
      <c r="F4353" s="108">
        <v>42047</v>
      </c>
      <c r="G4353" s="109">
        <v>2500</v>
      </c>
      <c r="H4353" s="109">
        <v>7.02</v>
      </c>
      <c r="I4353" s="109">
        <v>0</v>
      </c>
      <c r="J4353" s="109">
        <f t="shared" si="67"/>
        <v>2507.02</v>
      </c>
    </row>
    <row r="4354" spans="1:10" s="102" customFormat="1" ht="18" customHeight="1" x14ac:dyDescent="0.2">
      <c r="A4354" s="106" t="s">
        <v>31</v>
      </c>
      <c r="B4354" s="106" t="s">
        <v>13</v>
      </c>
      <c r="C4354" s="107">
        <v>25445</v>
      </c>
      <c r="D4354" s="107">
        <v>42785</v>
      </c>
      <c r="E4354" s="107">
        <v>42788</v>
      </c>
      <c r="F4354" s="108">
        <v>42800</v>
      </c>
      <c r="G4354" s="109">
        <v>114000</v>
      </c>
      <c r="H4354" s="109">
        <v>46.85</v>
      </c>
      <c r="I4354" s="109">
        <v>0</v>
      </c>
      <c r="J4354" s="109">
        <f t="shared" si="67"/>
        <v>114046.85</v>
      </c>
    </row>
    <row r="4355" spans="1:10" s="102" customFormat="1" ht="18" customHeight="1" x14ac:dyDescent="0.2">
      <c r="A4355" s="106" t="s">
        <v>33</v>
      </c>
      <c r="B4355" s="106" t="s">
        <v>13</v>
      </c>
      <c r="C4355" s="107">
        <v>25445</v>
      </c>
      <c r="D4355" s="107">
        <v>42785</v>
      </c>
      <c r="E4355" s="107">
        <v>42788</v>
      </c>
      <c r="F4355" s="108">
        <v>42800</v>
      </c>
      <c r="G4355" s="109">
        <v>114000</v>
      </c>
      <c r="H4355" s="109">
        <v>46.85</v>
      </c>
      <c r="I4355" s="109">
        <v>0</v>
      </c>
      <c r="J4355" s="109">
        <f t="shared" si="67"/>
        <v>114046.85</v>
      </c>
    </row>
    <row r="4356" spans="1:10" s="102" customFormat="1" ht="18" customHeight="1" x14ac:dyDescent="0.2">
      <c r="A4356" s="106" t="s">
        <v>31</v>
      </c>
      <c r="B4356" s="106" t="s">
        <v>13</v>
      </c>
      <c r="C4356" s="107">
        <v>29042</v>
      </c>
      <c r="D4356" s="107">
        <v>42267</v>
      </c>
      <c r="E4356" s="107">
        <v>42269</v>
      </c>
      <c r="F4356" s="108">
        <v>42318</v>
      </c>
      <c r="G4356" s="109">
        <v>47000</v>
      </c>
      <c r="H4356" s="109">
        <v>66.58</v>
      </c>
      <c r="I4356" s="109">
        <v>0</v>
      </c>
      <c r="J4356" s="109">
        <f t="shared" si="67"/>
        <v>47066.58</v>
      </c>
    </row>
    <row r="4357" spans="1:10" s="102" customFormat="1" ht="18" customHeight="1" x14ac:dyDescent="0.2">
      <c r="A4357" s="106" t="s">
        <v>43</v>
      </c>
      <c r="B4357" s="106" t="s">
        <v>17</v>
      </c>
      <c r="C4357" s="107">
        <v>15106</v>
      </c>
      <c r="D4357" s="107">
        <v>42390</v>
      </c>
      <c r="E4357" s="107">
        <v>42514</v>
      </c>
      <c r="F4357" s="108">
        <v>42557</v>
      </c>
      <c r="G4357" s="109">
        <v>5250</v>
      </c>
      <c r="H4357" s="109">
        <v>24.02</v>
      </c>
      <c r="I4357" s="109">
        <v>0</v>
      </c>
      <c r="J4357" s="109">
        <f t="shared" si="67"/>
        <v>5274.02</v>
      </c>
    </row>
    <row r="4358" spans="1:10" s="102" customFormat="1" ht="18" customHeight="1" x14ac:dyDescent="0.2">
      <c r="A4358" s="106" t="s">
        <v>43</v>
      </c>
      <c r="B4358" s="106" t="s">
        <v>17</v>
      </c>
      <c r="C4358" s="107">
        <v>9910</v>
      </c>
      <c r="D4358" s="107">
        <v>42564</v>
      </c>
      <c r="E4358" s="107">
        <v>42572</v>
      </c>
      <c r="F4358" s="108">
        <v>42579</v>
      </c>
      <c r="G4358" s="109">
        <v>8250</v>
      </c>
      <c r="H4358" s="109">
        <v>3.39</v>
      </c>
      <c r="I4358" s="109">
        <v>0</v>
      </c>
      <c r="J4358" s="109">
        <f t="shared" ref="J4358:J4421" si="68">+G4358+H4358+I4358</f>
        <v>8253.39</v>
      </c>
    </row>
    <row r="4359" spans="1:10" s="102" customFormat="1" ht="18" customHeight="1" x14ac:dyDescent="0.2">
      <c r="A4359" s="106" t="s">
        <v>43</v>
      </c>
      <c r="B4359" s="106" t="s">
        <v>17</v>
      </c>
      <c r="C4359" s="107">
        <v>17953</v>
      </c>
      <c r="D4359" s="107">
        <v>43199</v>
      </c>
      <c r="E4359" s="107">
        <v>43209</v>
      </c>
      <c r="F4359" s="108">
        <v>43227</v>
      </c>
      <c r="G4359" s="109">
        <v>1500</v>
      </c>
      <c r="H4359" s="109">
        <v>1.1499999999999999</v>
      </c>
      <c r="I4359" s="109">
        <v>0</v>
      </c>
      <c r="J4359" s="109">
        <f t="shared" si="68"/>
        <v>1501.15</v>
      </c>
    </row>
    <row r="4360" spans="1:10" s="102" customFormat="1" ht="18" customHeight="1" x14ac:dyDescent="0.2">
      <c r="A4360" s="106" t="s">
        <v>43</v>
      </c>
      <c r="B4360" s="106" t="s">
        <v>17</v>
      </c>
      <c r="C4360" s="107">
        <v>15134</v>
      </c>
      <c r="D4360" s="107">
        <v>43440</v>
      </c>
      <c r="E4360" s="107">
        <v>43446</v>
      </c>
      <c r="F4360" s="108">
        <v>43461</v>
      </c>
      <c r="G4360" s="109">
        <v>12000</v>
      </c>
      <c r="H4360" s="109">
        <v>6.9</v>
      </c>
      <c r="I4360" s="109">
        <v>0</v>
      </c>
      <c r="J4360" s="109">
        <f t="shared" si="68"/>
        <v>12006.9</v>
      </c>
    </row>
    <row r="4361" spans="1:10" s="102" customFormat="1" ht="18" customHeight="1" x14ac:dyDescent="0.2">
      <c r="A4361" s="106" t="s">
        <v>43</v>
      </c>
      <c r="B4361" s="106" t="s">
        <v>17</v>
      </c>
      <c r="C4361" s="107">
        <v>11974</v>
      </c>
      <c r="D4361" s="107">
        <v>41791</v>
      </c>
      <c r="E4361" s="107">
        <v>41794</v>
      </c>
      <c r="F4361" s="108">
        <v>41841</v>
      </c>
      <c r="G4361" s="109">
        <v>6500</v>
      </c>
      <c r="H4361" s="109">
        <v>9.0299999999999994</v>
      </c>
      <c r="I4361" s="109">
        <v>0</v>
      </c>
      <c r="J4361" s="109">
        <f t="shared" si="68"/>
        <v>6509.03</v>
      </c>
    </row>
    <row r="4362" spans="1:10" s="102" customFormat="1" ht="18" customHeight="1" x14ac:dyDescent="0.2">
      <c r="A4362" s="106" t="s">
        <v>43</v>
      </c>
      <c r="B4362" s="106" t="s">
        <v>17</v>
      </c>
      <c r="C4362" s="107">
        <v>11140</v>
      </c>
      <c r="D4362" s="107">
        <v>41877</v>
      </c>
      <c r="E4362" s="107">
        <v>41884</v>
      </c>
      <c r="F4362" s="108">
        <v>41915</v>
      </c>
      <c r="G4362" s="109">
        <v>3000</v>
      </c>
      <c r="H4362" s="109">
        <v>3.16</v>
      </c>
      <c r="I4362" s="109">
        <v>0</v>
      </c>
      <c r="J4362" s="109">
        <f t="shared" si="68"/>
        <v>3003.16</v>
      </c>
    </row>
    <row r="4363" spans="1:10" s="102" customFormat="1" ht="18" customHeight="1" x14ac:dyDescent="0.2">
      <c r="A4363" s="106" t="s">
        <v>43</v>
      </c>
      <c r="B4363" s="106" t="s">
        <v>13</v>
      </c>
      <c r="C4363" s="107">
        <v>16888</v>
      </c>
      <c r="D4363" s="107">
        <v>42343</v>
      </c>
      <c r="E4363" s="107">
        <v>42356</v>
      </c>
      <c r="F4363" s="108">
        <v>42366</v>
      </c>
      <c r="G4363" s="109">
        <v>11250</v>
      </c>
      <c r="H4363" s="109">
        <v>7.19</v>
      </c>
      <c r="I4363" s="109">
        <v>0</v>
      </c>
      <c r="J4363" s="109">
        <f t="shared" si="68"/>
        <v>11257.19</v>
      </c>
    </row>
    <row r="4364" spans="1:10" s="102" customFormat="1" ht="18" customHeight="1" x14ac:dyDescent="0.2">
      <c r="A4364" s="106" t="s">
        <v>43</v>
      </c>
      <c r="B4364" s="106" t="s">
        <v>13</v>
      </c>
      <c r="C4364" s="107">
        <v>15895</v>
      </c>
      <c r="D4364" s="107">
        <v>42685</v>
      </c>
      <c r="E4364" s="107">
        <v>42703</v>
      </c>
      <c r="F4364" s="108">
        <v>42716</v>
      </c>
      <c r="G4364" s="109">
        <v>9250</v>
      </c>
      <c r="H4364" s="109">
        <v>7.86</v>
      </c>
      <c r="I4364" s="109">
        <v>0</v>
      </c>
      <c r="J4364" s="109">
        <f t="shared" si="68"/>
        <v>9257.86</v>
      </c>
    </row>
    <row r="4365" spans="1:10" s="102" customFormat="1" ht="18" customHeight="1" x14ac:dyDescent="0.2">
      <c r="A4365" s="106" t="s">
        <v>43</v>
      </c>
      <c r="B4365" s="106" t="s">
        <v>13</v>
      </c>
      <c r="C4365" s="107">
        <v>11497</v>
      </c>
      <c r="D4365" s="107">
        <v>42668</v>
      </c>
      <c r="E4365" s="107">
        <v>42670</v>
      </c>
      <c r="F4365" s="108">
        <v>42681</v>
      </c>
      <c r="G4365" s="109">
        <v>7500</v>
      </c>
      <c r="H4365" s="109">
        <v>2.67</v>
      </c>
      <c r="I4365" s="109">
        <v>0</v>
      </c>
      <c r="J4365" s="109">
        <f t="shared" si="68"/>
        <v>7502.67</v>
      </c>
    </row>
    <row r="4366" spans="1:10" s="102" customFormat="1" ht="18" customHeight="1" x14ac:dyDescent="0.2">
      <c r="A4366" s="106" t="s">
        <v>43</v>
      </c>
      <c r="B4366" s="106" t="s">
        <v>13</v>
      </c>
      <c r="C4366" s="107">
        <v>5681</v>
      </c>
      <c r="D4366" s="107">
        <v>42430</v>
      </c>
      <c r="E4366" s="107">
        <v>42601</v>
      </c>
      <c r="F4366" s="108">
        <v>42632</v>
      </c>
      <c r="G4366" s="109">
        <v>3250</v>
      </c>
      <c r="H4366" s="109">
        <v>17.98</v>
      </c>
      <c r="I4366" s="109">
        <v>0</v>
      </c>
      <c r="J4366" s="109">
        <f t="shared" si="68"/>
        <v>3267.98</v>
      </c>
    </row>
    <row r="4367" spans="1:10" s="102" customFormat="1" ht="18" customHeight="1" x14ac:dyDescent="0.2">
      <c r="A4367" s="106" t="s">
        <v>43</v>
      </c>
      <c r="B4367" s="106" t="s">
        <v>17</v>
      </c>
      <c r="C4367" s="107">
        <v>18737</v>
      </c>
      <c r="D4367" s="107">
        <v>42880</v>
      </c>
      <c r="E4367" s="107">
        <v>42886</v>
      </c>
      <c r="F4367" s="108">
        <v>42907</v>
      </c>
      <c r="G4367" s="109">
        <v>25000</v>
      </c>
      <c r="H4367" s="109">
        <v>18.5</v>
      </c>
      <c r="I4367" s="109">
        <v>0</v>
      </c>
      <c r="J4367" s="109">
        <f t="shared" si="68"/>
        <v>25018.5</v>
      </c>
    </row>
    <row r="4368" spans="1:10" s="102" customFormat="1" ht="18" customHeight="1" x14ac:dyDescent="0.2">
      <c r="A4368" s="106" t="s">
        <v>43</v>
      </c>
      <c r="B4368" s="106" t="s">
        <v>17</v>
      </c>
      <c r="C4368" s="107">
        <v>9690</v>
      </c>
      <c r="D4368" s="107">
        <v>42431</v>
      </c>
      <c r="E4368" s="107">
        <v>42487</v>
      </c>
      <c r="F4368" s="108">
        <v>42579</v>
      </c>
      <c r="G4368" s="109">
        <v>4000</v>
      </c>
      <c r="H4368" s="109">
        <v>13.819999999999999</v>
      </c>
      <c r="I4368" s="109">
        <v>0</v>
      </c>
      <c r="J4368" s="109">
        <f t="shared" si="68"/>
        <v>4013.82</v>
      </c>
    </row>
    <row r="4369" spans="1:10" s="102" customFormat="1" ht="18" customHeight="1" x14ac:dyDescent="0.2">
      <c r="A4369" s="106" t="s">
        <v>43</v>
      </c>
      <c r="B4369" s="106" t="s">
        <v>17</v>
      </c>
      <c r="C4369" s="107">
        <v>10194</v>
      </c>
      <c r="D4369" s="107">
        <v>42102</v>
      </c>
      <c r="E4369" s="107">
        <v>42109</v>
      </c>
      <c r="F4369" s="108">
        <v>42219</v>
      </c>
      <c r="G4369" s="109">
        <v>5750</v>
      </c>
      <c r="H4369" s="109">
        <v>17.25</v>
      </c>
      <c r="I4369" s="109">
        <v>0</v>
      </c>
      <c r="J4369" s="109">
        <f t="shared" si="68"/>
        <v>5767.25</v>
      </c>
    </row>
    <row r="4370" spans="1:10" s="102" customFormat="1" ht="18" customHeight="1" x14ac:dyDescent="0.2">
      <c r="A4370" s="106" t="s">
        <v>31</v>
      </c>
      <c r="B4370" s="106" t="s">
        <v>17</v>
      </c>
      <c r="C4370" s="107">
        <v>20516</v>
      </c>
      <c r="D4370" s="107">
        <v>42460</v>
      </c>
      <c r="E4370" s="107">
        <v>42472</v>
      </c>
      <c r="F4370" s="108">
        <v>42489</v>
      </c>
      <c r="G4370" s="109">
        <v>51000</v>
      </c>
      <c r="H4370" s="109">
        <v>40.520000000000003</v>
      </c>
      <c r="I4370" s="109">
        <v>0</v>
      </c>
      <c r="J4370" s="109">
        <f t="shared" si="68"/>
        <v>51040.52</v>
      </c>
    </row>
    <row r="4371" spans="1:10" s="102" customFormat="1" ht="18" customHeight="1" x14ac:dyDescent="0.2">
      <c r="A4371" s="106" t="s">
        <v>34</v>
      </c>
      <c r="B4371" s="106" t="s">
        <v>17</v>
      </c>
      <c r="C4371" s="107">
        <v>20516</v>
      </c>
      <c r="D4371" s="107">
        <v>42460</v>
      </c>
      <c r="E4371" s="107">
        <v>42472</v>
      </c>
      <c r="F4371" s="108">
        <v>42489</v>
      </c>
      <c r="G4371" s="109">
        <v>153000</v>
      </c>
      <c r="H4371" s="109">
        <v>121.56</v>
      </c>
      <c r="I4371" s="109">
        <v>0</v>
      </c>
      <c r="J4371" s="109">
        <f t="shared" si="68"/>
        <v>153121.56</v>
      </c>
    </row>
    <row r="4372" spans="1:10" s="102" customFormat="1" ht="18" customHeight="1" x14ac:dyDescent="0.2">
      <c r="A4372" s="106" t="s">
        <v>43</v>
      </c>
      <c r="B4372" s="106" t="s">
        <v>17</v>
      </c>
      <c r="C4372" s="107">
        <v>10030</v>
      </c>
      <c r="D4372" s="107">
        <v>41970</v>
      </c>
      <c r="E4372" s="107">
        <v>41983</v>
      </c>
      <c r="F4372" s="108">
        <v>42054</v>
      </c>
      <c r="G4372" s="109">
        <v>6000</v>
      </c>
      <c r="H4372" s="109">
        <v>14</v>
      </c>
      <c r="I4372" s="109">
        <v>0</v>
      </c>
      <c r="J4372" s="109">
        <f t="shared" si="68"/>
        <v>6014</v>
      </c>
    </row>
    <row r="4373" spans="1:10" s="102" customFormat="1" ht="18" customHeight="1" x14ac:dyDescent="0.2">
      <c r="A4373" s="106" t="s">
        <v>43</v>
      </c>
      <c r="B4373" s="106" t="s">
        <v>13</v>
      </c>
      <c r="C4373" s="107">
        <v>20886</v>
      </c>
      <c r="D4373" s="107">
        <v>42734</v>
      </c>
      <c r="E4373" s="107">
        <v>42745</v>
      </c>
      <c r="F4373" s="108">
        <v>42808</v>
      </c>
      <c r="G4373" s="109">
        <v>53000</v>
      </c>
      <c r="H4373" s="109">
        <v>65.36</v>
      </c>
      <c r="I4373" s="109">
        <v>0</v>
      </c>
      <c r="J4373" s="109">
        <f t="shared" si="68"/>
        <v>53065.36</v>
      </c>
    </row>
    <row r="4374" spans="1:10" s="102" customFormat="1" ht="18" customHeight="1" x14ac:dyDescent="0.2">
      <c r="A4374" s="106" t="s">
        <v>43</v>
      </c>
      <c r="B4374" s="106" t="s">
        <v>13</v>
      </c>
      <c r="C4374" s="107">
        <v>14174</v>
      </c>
      <c r="D4374" s="107">
        <v>42659</v>
      </c>
      <c r="E4374" s="107">
        <v>42684</v>
      </c>
      <c r="F4374" s="108">
        <v>42709</v>
      </c>
      <c r="G4374" s="109">
        <v>13000</v>
      </c>
      <c r="H4374" s="109">
        <v>17.809999999999999</v>
      </c>
      <c r="I4374" s="109">
        <v>0</v>
      </c>
      <c r="J4374" s="109">
        <f t="shared" si="68"/>
        <v>13017.81</v>
      </c>
    </row>
    <row r="4375" spans="1:10" s="102" customFormat="1" ht="18" customHeight="1" x14ac:dyDescent="0.2">
      <c r="A4375" s="106" t="s">
        <v>43</v>
      </c>
      <c r="B4375" s="106" t="s">
        <v>13</v>
      </c>
      <c r="C4375" s="107">
        <v>12099</v>
      </c>
      <c r="D4375" s="107">
        <v>42596</v>
      </c>
      <c r="E4375" s="107">
        <v>42598</v>
      </c>
      <c r="F4375" s="108">
        <v>42612</v>
      </c>
      <c r="G4375" s="109">
        <v>9250</v>
      </c>
      <c r="H4375" s="109">
        <v>4.05</v>
      </c>
      <c r="I4375" s="109">
        <v>0</v>
      </c>
      <c r="J4375" s="109">
        <f t="shared" si="68"/>
        <v>9254.0499999999993</v>
      </c>
    </row>
    <row r="4376" spans="1:10" s="102" customFormat="1" ht="18" customHeight="1" x14ac:dyDescent="0.2">
      <c r="A4376" s="106" t="s">
        <v>43</v>
      </c>
      <c r="B4376" s="106" t="s">
        <v>13</v>
      </c>
      <c r="C4376" s="107">
        <v>12051</v>
      </c>
      <c r="D4376" s="107">
        <v>42821</v>
      </c>
      <c r="E4376" s="107">
        <v>42836</v>
      </c>
      <c r="F4376" s="108">
        <v>42888</v>
      </c>
      <c r="G4376" s="109">
        <v>9250</v>
      </c>
      <c r="H4376" s="109">
        <v>16.98</v>
      </c>
      <c r="I4376" s="109">
        <v>0</v>
      </c>
      <c r="J4376" s="109">
        <f t="shared" si="68"/>
        <v>9266.98</v>
      </c>
    </row>
    <row r="4377" spans="1:10" s="102" customFormat="1" ht="18" customHeight="1" x14ac:dyDescent="0.2">
      <c r="A4377" s="106" t="s">
        <v>43</v>
      </c>
      <c r="B4377" s="106" t="s">
        <v>17</v>
      </c>
      <c r="C4377" s="107">
        <v>12253</v>
      </c>
      <c r="D4377" s="107">
        <v>43459</v>
      </c>
      <c r="E4377" s="107">
        <v>43474</v>
      </c>
      <c r="F4377" s="108">
        <v>43518</v>
      </c>
      <c r="G4377" s="109">
        <v>10000</v>
      </c>
      <c r="H4377" s="109">
        <v>14.14</v>
      </c>
      <c r="I4377" s="109">
        <v>0</v>
      </c>
      <c r="J4377" s="109">
        <f t="shared" si="68"/>
        <v>10014.14</v>
      </c>
    </row>
    <row r="4378" spans="1:10" s="102" customFormat="1" ht="18" customHeight="1" x14ac:dyDescent="0.2">
      <c r="A4378" s="106" t="s">
        <v>43</v>
      </c>
      <c r="B4378" s="106" t="s">
        <v>17</v>
      </c>
      <c r="C4378" s="107">
        <v>6200</v>
      </c>
      <c r="D4378" s="107">
        <v>42423</v>
      </c>
      <c r="E4378" s="107">
        <v>42437</v>
      </c>
      <c r="F4378" s="108">
        <v>42550</v>
      </c>
      <c r="G4378" s="109">
        <v>4000</v>
      </c>
      <c r="H4378" s="109">
        <v>14.11</v>
      </c>
      <c r="I4378" s="109">
        <v>0</v>
      </c>
      <c r="J4378" s="109">
        <f t="shared" si="68"/>
        <v>4014.11</v>
      </c>
    </row>
    <row r="4379" spans="1:10" s="102" customFormat="1" ht="18" customHeight="1" x14ac:dyDescent="0.2">
      <c r="A4379" s="106" t="s">
        <v>43</v>
      </c>
      <c r="B4379" s="106" t="s">
        <v>13</v>
      </c>
      <c r="C4379" s="107">
        <v>15612</v>
      </c>
      <c r="D4379" s="107">
        <v>43065</v>
      </c>
      <c r="E4379" s="107">
        <v>43082</v>
      </c>
      <c r="F4379" s="108">
        <v>43104</v>
      </c>
      <c r="G4379" s="109">
        <v>8750</v>
      </c>
      <c r="H4379" s="109">
        <v>9.35</v>
      </c>
      <c r="I4379" s="109">
        <v>0</v>
      </c>
      <c r="J4379" s="109">
        <f t="shared" si="68"/>
        <v>8759.35</v>
      </c>
    </row>
    <row r="4380" spans="1:10" s="102" customFormat="1" ht="18" customHeight="1" x14ac:dyDescent="0.2">
      <c r="A4380" s="106" t="s">
        <v>43</v>
      </c>
      <c r="B4380" s="106" t="s">
        <v>17</v>
      </c>
      <c r="C4380" s="107">
        <v>12373</v>
      </c>
      <c r="D4380" s="107">
        <v>42551</v>
      </c>
      <c r="E4380" s="107">
        <v>42563</v>
      </c>
      <c r="F4380" s="108">
        <v>42583</v>
      </c>
      <c r="G4380" s="109">
        <v>11500</v>
      </c>
      <c r="H4380" s="109">
        <v>10.08</v>
      </c>
      <c r="I4380" s="109">
        <v>0</v>
      </c>
      <c r="J4380" s="109">
        <f t="shared" si="68"/>
        <v>11510.08</v>
      </c>
    </row>
    <row r="4381" spans="1:10" s="102" customFormat="1" ht="18" customHeight="1" x14ac:dyDescent="0.2">
      <c r="A4381" s="106" t="s">
        <v>43</v>
      </c>
      <c r="B4381" s="106" t="s">
        <v>17</v>
      </c>
      <c r="C4381" s="107">
        <v>13555</v>
      </c>
      <c r="D4381" s="107">
        <v>42901</v>
      </c>
      <c r="E4381" s="107">
        <v>42909</v>
      </c>
      <c r="F4381" s="108">
        <v>42934</v>
      </c>
      <c r="G4381" s="109">
        <v>2750</v>
      </c>
      <c r="H4381" s="109">
        <v>2.4900000000000002</v>
      </c>
      <c r="I4381" s="109">
        <v>0</v>
      </c>
      <c r="J4381" s="109">
        <f t="shared" si="68"/>
        <v>2752.49</v>
      </c>
    </row>
    <row r="4382" spans="1:10" s="102" customFormat="1" ht="18" customHeight="1" x14ac:dyDescent="0.2">
      <c r="A4382" s="106" t="s">
        <v>43</v>
      </c>
      <c r="B4382" s="106" t="s">
        <v>13</v>
      </c>
      <c r="C4382" s="107">
        <v>13704</v>
      </c>
      <c r="D4382" s="107">
        <v>41789</v>
      </c>
      <c r="E4382" s="107">
        <v>41799</v>
      </c>
      <c r="F4382" s="108">
        <v>41830</v>
      </c>
      <c r="G4382" s="109">
        <v>8750</v>
      </c>
      <c r="H4382" s="109">
        <v>9.9600000000000009</v>
      </c>
      <c r="I4382" s="109">
        <v>0</v>
      </c>
      <c r="J4382" s="109">
        <f t="shared" si="68"/>
        <v>8759.9599999999991</v>
      </c>
    </row>
    <row r="4383" spans="1:10" s="102" customFormat="1" ht="18" customHeight="1" x14ac:dyDescent="0.2">
      <c r="A4383" s="106" t="s">
        <v>43</v>
      </c>
      <c r="B4383" s="106" t="s">
        <v>17</v>
      </c>
      <c r="C4383" s="107">
        <v>9430</v>
      </c>
      <c r="D4383" s="107">
        <v>43175</v>
      </c>
      <c r="E4383" s="107">
        <v>43200</v>
      </c>
      <c r="F4383" s="108">
        <v>43242</v>
      </c>
      <c r="G4383" s="109">
        <v>13000</v>
      </c>
      <c r="H4383" s="109">
        <v>22.31</v>
      </c>
      <c r="I4383" s="109">
        <v>0</v>
      </c>
      <c r="J4383" s="109">
        <f t="shared" si="68"/>
        <v>13022.31</v>
      </c>
    </row>
    <row r="4384" spans="1:10" s="102" customFormat="1" ht="18" customHeight="1" x14ac:dyDescent="0.2">
      <c r="A4384" s="106" t="s">
        <v>43</v>
      </c>
      <c r="B4384" s="106" t="s">
        <v>13</v>
      </c>
      <c r="C4384" s="107">
        <v>9535</v>
      </c>
      <c r="D4384" s="107">
        <v>42569</v>
      </c>
      <c r="E4384" s="107">
        <v>42570</v>
      </c>
      <c r="F4384" s="108">
        <v>42578</v>
      </c>
      <c r="G4384" s="109">
        <v>8250</v>
      </c>
      <c r="H4384" s="109">
        <v>2.0299999999999998</v>
      </c>
      <c r="I4384" s="109">
        <v>0</v>
      </c>
      <c r="J4384" s="109">
        <f t="shared" si="68"/>
        <v>8252.0300000000007</v>
      </c>
    </row>
    <row r="4385" spans="1:10" s="102" customFormat="1" ht="18" customHeight="1" x14ac:dyDescent="0.2">
      <c r="A4385" s="106" t="s">
        <v>43</v>
      </c>
      <c r="B4385" s="106" t="s">
        <v>17</v>
      </c>
      <c r="C4385" s="107">
        <v>8606</v>
      </c>
      <c r="D4385" s="107">
        <v>42820</v>
      </c>
      <c r="E4385" s="107">
        <v>42832</v>
      </c>
      <c r="F4385" s="108">
        <v>42999</v>
      </c>
      <c r="G4385" s="109">
        <v>3000</v>
      </c>
      <c r="H4385" s="109">
        <v>14.71</v>
      </c>
      <c r="I4385" s="109">
        <v>0</v>
      </c>
      <c r="J4385" s="109">
        <f t="shared" si="68"/>
        <v>3014.71</v>
      </c>
    </row>
    <row r="4386" spans="1:10" s="102" customFormat="1" ht="18" customHeight="1" x14ac:dyDescent="0.2">
      <c r="A4386" s="106" t="s">
        <v>43</v>
      </c>
      <c r="B4386" s="106" t="s">
        <v>17</v>
      </c>
      <c r="C4386" s="107">
        <v>13039</v>
      </c>
      <c r="D4386" s="107">
        <v>42804</v>
      </c>
      <c r="E4386" s="107">
        <v>42809</v>
      </c>
      <c r="F4386" s="108">
        <v>42941</v>
      </c>
      <c r="G4386" s="109">
        <v>7000</v>
      </c>
      <c r="H4386" s="109">
        <v>20.68</v>
      </c>
      <c r="I4386" s="109">
        <v>0</v>
      </c>
      <c r="J4386" s="109">
        <f t="shared" si="68"/>
        <v>7020.68</v>
      </c>
    </row>
    <row r="4387" spans="1:10" s="102" customFormat="1" ht="18" customHeight="1" x14ac:dyDescent="0.2">
      <c r="A4387" s="106" t="s">
        <v>43</v>
      </c>
      <c r="B4387" s="106" t="s">
        <v>17</v>
      </c>
      <c r="C4387" s="107">
        <v>17125</v>
      </c>
      <c r="D4387" s="107">
        <v>42898</v>
      </c>
      <c r="E4387" s="107">
        <v>42900</v>
      </c>
      <c r="F4387" s="108">
        <v>42916</v>
      </c>
      <c r="G4387" s="109">
        <v>3750</v>
      </c>
      <c r="H4387" s="109">
        <v>1.85</v>
      </c>
      <c r="I4387" s="109">
        <v>0</v>
      </c>
      <c r="J4387" s="109">
        <f t="shared" si="68"/>
        <v>3751.85</v>
      </c>
    </row>
    <row r="4388" spans="1:10" s="102" customFormat="1" ht="18" customHeight="1" x14ac:dyDescent="0.2">
      <c r="A4388" s="106" t="s">
        <v>43</v>
      </c>
      <c r="B4388" s="106" t="s">
        <v>13</v>
      </c>
      <c r="C4388" s="107">
        <v>11438</v>
      </c>
      <c r="D4388" s="107">
        <v>42847</v>
      </c>
      <c r="E4388" s="107">
        <v>42899</v>
      </c>
      <c r="F4388" s="108">
        <v>42909</v>
      </c>
      <c r="G4388" s="109">
        <v>15250</v>
      </c>
      <c r="H4388" s="109">
        <v>25.9</v>
      </c>
      <c r="I4388" s="109">
        <v>0</v>
      </c>
      <c r="J4388" s="109">
        <f t="shared" si="68"/>
        <v>15275.9</v>
      </c>
    </row>
    <row r="4389" spans="1:10" s="102" customFormat="1" ht="18" customHeight="1" x14ac:dyDescent="0.2">
      <c r="A4389" s="106" t="s">
        <v>37</v>
      </c>
      <c r="B4389" s="106" t="s">
        <v>17</v>
      </c>
      <c r="C4389" s="107">
        <v>20647</v>
      </c>
      <c r="D4389" s="107">
        <v>43183</v>
      </c>
      <c r="E4389" s="107">
        <v>43194</v>
      </c>
      <c r="F4389" s="108">
        <v>43195</v>
      </c>
      <c r="G4389" s="109">
        <v>10000</v>
      </c>
      <c r="H4389" s="109">
        <v>3.29</v>
      </c>
      <c r="I4389" s="109">
        <v>0</v>
      </c>
      <c r="J4389" s="109">
        <f t="shared" si="68"/>
        <v>10003.290000000001</v>
      </c>
    </row>
    <row r="4390" spans="1:10" s="102" customFormat="1" ht="18" customHeight="1" x14ac:dyDescent="0.2">
      <c r="A4390" s="106" t="s">
        <v>43</v>
      </c>
      <c r="B4390" s="106" t="s">
        <v>17</v>
      </c>
      <c r="C4390" s="107">
        <v>16284</v>
      </c>
      <c r="D4390" s="107">
        <v>41710</v>
      </c>
      <c r="E4390" s="107">
        <v>41722</v>
      </c>
      <c r="F4390" s="108">
        <v>41751</v>
      </c>
      <c r="G4390" s="109">
        <v>11250</v>
      </c>
      <c r="H4390" s="109">
        <v>12.82</v>
      </c>
      <c r="I4390" s="109">
        <v>0</v>
      </c>
      <c r="J4390" s="109">
        <f t="shared" si="68"/>
        <v>11262.82</v>
      </c>
    </row>
    <row r="4391" spans="1:10" s="102" customFormat="1" ht="18" customHeight="1" x14ac:dyDescent="0.2">
      <c r="A4391" s="106" t="s">
        <v>43</v>
      </c>
      <c r="B4391" s="106" t="s">
        <v>17</v>
      </c>
      <c r="C4391" s="107">
        <v>6613</v>
      </c>
      <c r="D4391" s="107">
        <v>43128</v>
      </c>
      <c r="E4391" s="107">
        <v>43137</v>
      </c>
      <c r="F4391" s="108">
        <v>43154</v>
      </c>
      <c r="G4391" s="109">
        <v>2250</v>
      </c>
      <c r="H4391" s="109">
        <v>1.57</v>
      </c>
      <c r="I4391" s="109">
        <v>0</v>
      </c>
      <c r="J4391" s="109">
        <f t="shared" si="68"/>
        <v>2251.5700000000002</v>
      </c>
    </row>
    <row r="4392" spans="1:10" s="102" customFormat="1" ht="18" customHeight="1" x14ac:dyDescent="0.2">
      <c r="A4392" s="106" t="s">
        <v>43</v>
      </c>
      <c r="B4392" s="106" t="s">
        <v>13</v>
      </c>
      <c r="C4392" s="107">
        <v>7601</v>
      </c>
      <c r="D4392" s="107">
        <v>41914</v>
      </c>
      <c r="E4392" s="107">
        <v>41920</v>
      </c>
      <c r="F4392" s="108">
        <v>41949</v>
      </c>
      <c r="G4392" s="109">
        <v>6250</v>
      </c>
      <c r="H4392" s="109">
        <v>6.09</v>
      </c>
      <c r="I4392" s="109">
        <v>0</v>
      </c>
      <c r="J4392" s="109">
        <f t="shared" si="68"/>
        <v>6256.09</v>
      </c>
    </row>
    <row r="4393" spans="1:10" s="102" customFormat="1" ht="18" customHeight="1" x14ac:dyDescent="0.2">
      <c r="A4393" s="106" t="s">
        <v>43</v>
      </c>
      <c r="B4393" s="106" t="s">
        <v>17</v>
      </c>
      <c r="C4393" s="107">
        <v>8312</v>
      </c>
      <c r="D4393" s="107">
        <v>42005</v>
      </c>
      <c r="E4393" s="107">
        <v>42032</v>
      </c>
      <c r="F4393" s="108">
        <v>42136</v>
      </c>
      <c r="G4393" s="109">
        <v>7500</v>
      </c>
      <c r="H4393" s="109">
        <v>27.29</v>
      </c>
      <c r="I4393" s="109">
        <v>0</v>
      </c>
      <c r="J4393" s="109">
        <f t="shared" si="68"/>
        <v>7527.29</v>
      </c>
    </row>
    <row r="4394" spans="1:10" s="102" customFormat="1" ht="18" customHeight="1" x14ac:dyDescent="0.2">
      <c r="A4394" s="106" t="s">
        <v>43</v>
      </c>
      <c r="B4394" s="106" t="s">
        <v>13</v>
      </c>
      <c r="C4394" s="107">
        <v>14255</v>
      </c>
      <c r="D4394" s="107">
        <v>42935</v>
      </c>
      <c r="E4394" s="107">
        <v>42942</v>
      </c>
      <c r="F4394" s="108">
        <v>42962</v>
      </c>
      <c r="G4394" s="109">
        <v>10750</v>
      </c>
      <c r="H4394" s="109">
        <v>7.95</v>
      </c>
      <c r="I4394" s="109">
        <v>0</v>
      </c>
      <c r="J4394" s="109">
        <f t="shared" si="68"/>
        <v>10757.95</v>
      </c>
    </row>
    <row r="4395" spans="1:10" s="102" customFormat="1" ht="18" customHeight="1" x14ac:dyDescent="0.2">
      <c r="A4395" s="106" t="s">
        <v>43</v>
      </c>
      <c r="B4395" s="106" t="s">
        <v>13</v>
      </c>
      <c r="C4395" s="107">
        <v>10591</v>
      </c>
      <c r="D4395" s="107">
        <v>42682</v>
      </c>
      <c r="E4395" s="107">
        <v>42704</v>
      </c>
      <c r="F4395" s="108">
        <v>43045</v>
      </c>
      <c r="G4395" s="109">
        <v>7750</v>
      </c>
      <c r="H4395" s="109">
        <v>78.14</v>
      </c>
      <c r="I4395" s="109">
        <v>0</v>
      </c>
      <c r="J4395" s="109">
        <f t="shared" si="68"/>
        <v>7828.14</v>
      </c>
    </row>
    <row r="4396" spans="1:10" s="102" customFormat="1" ht="18" customHeight="1" x14ac:dyDescent="0.2">
      <c r="A4396" s="106" t="s">
        <v>43</v>
      </c>
      <c r="B4396" s="106" t="s">
        <v>13</v>
      </c>
      <c r="C4396" s="107">
        <v>12229</v>
      </c>
      <c r="D4396" s="107">
        <v>41820</v>
      </c>
      <c r="E4396" s="107">
        <v>41841</v>
      </c>
      <c r="F4396" s="108">
        <v>41891</v>
      </c>
      <c r="G4396" s="109">
        <v>7250</v>
      </c>
      <c r="H4396" s="109">
        <v>14.3</v>
      </c>
      <c r="I4396" s="109">
        <v>0</v>
      </c>
      <c r="J4396" s="109">
        <f t="shared" si="68"/>
        <v>7264.3</v>
      </c>
    </row>
    <row r="4397" spans="1:10" s="102" customFormat="1" ht="18" customHeight="1" x14ac:dyDescent="0.2">
      <c r="A4397" s="106" t="s">
        <v>43</v>
      </c>
      <c r="B4397" s="106" t="s">
        <v>13</v>
      </c>
      <c r="C4397" s="107">
        <v>17492</v>
      </c>
      <c r="D4397" s="107">
        <v>43131</v>
      </c>
      <c r="E4397" s="107">
        <v>43164</v>
      </c>
      <c r="F4397" s="108">
        <v>43181</v>
      </c>
      <c r="G4397" s="109">
        <v>10250</v>
      </c>
      <c r="H4397" s="109">
        <v>12.78</v>
      </c>
      <c r="I4397" s="109">
        <v>0</v>
      </c>
      <c r="J4397" s="109">
        <f t="shared" si="68"/>
        <v>10262.780000000001</v>
      </c>
    </row>
    <row r="4398" spans="1:10" s="102" customFormat="1" ht="18" customHeight="1" x14ac:dyDescent="0.2">
      <c r="A4398" s="106" t="s">
        <v>43</v>
      </c>
      <c r="B4398" s="106" t="s">
        <v>13</v>
      </c>
      <c r="C4398" s="107">
        <v>14642</v>
      </c>
      <c r="D4398" s="107">
        <v>43414</v>
      </c>
      <c r="E4398" s="107">
        <v>43433</v>
      </c>
      <c r="F4398" s="108">
        <v>43693</v>
      </c>
      <c r="G4398" s="109">
        <v>8000</v>
      </c>
      <c r="H4398" s="109">
        <v>50.92</v>
      </c>
      <c r="I4398" s="109">
        <v>0</v>
      </c>
      <c r="J4398" s="109">
        <f t="shared" si="68"/>
        <v>8050.92</v>
      </c>
    </row>
    <row r="4399" spans="1:10" s="102" customFormat="1" ht="18" customHeight="1" x14ac:dyDescent="0.2">
      <c r="A4399" s="106" t="s">
        <v>43</v>
      </c>
      <c r="B4399" s="106" t="s">
        <v>13</v>
      </c>
      <c r="C4399" s="107">
        <v>16375</v>
      </c>
      <c r="D4399" s="107">
        <v>43024</v>
      </c>
      <c r="E4399" s="107">
        <v>43039</v>
      </c>
      <c r="F4399" s="108">
        <v>43091</v>
      </c>
      <c r="G4399" s="109">
        <v>10500</v>
      </c>
      <c r="H4399" s="109">
        <v>19.27</v>
      </c>
      <c r="I4399" s="109">
        <v>0</v>
      </c>
      <c r="J4399" s="109">
        <f t="shared" si="68"/>
        <v>10519.27</v>
      </c>
    </row>
    <row r="4400" spans="1:10" s="102" customFormat="1" ht="18" customHeight="1" x14ac:dyDescent="0.2">
      <c r="A4400" s="106" t="s">
        <v>43</v>
      </c>
      <c r="B4400" s="106" t="s">
        <v>17</v>
      </c>
      <c r="C4400" s="107">
        <v>15966</v>
      </c>
      <c r="D4400" s="107">
        <v>42314</v>
      </c>
      <c r="E4400" s="107">
        <v>42340</v>
      </c>
      <c r="F4400" s="108">
        <v>42346</v>
      </c>
      <c r="G4400" s="109">
        <v>11750</v>
      </c>
      <c r="H4400" s="109">
        <v>10.44</v>
      </c>
      <c r="I4400" s="109">
        <v>0</v>
      </c>
      <c r="J4400" s="109">
        <f t="shared" si="68"/>
        <v>11760.44</v>
      </c>
    </row>
    <row r="4401" spans="1:10" s="102" customFormat="1" ht="18" customHeight="1" x14ac:dyDescent="0.2">
      <c r="A4401" s="106" t="s">
        <v>43</v>
      </c>
      <c r="B4401" s="106" t="s">
        <v>17</v>
      </c>
      <c r="C4401" s="107">
        <v>8609</v>
      </c>
      <c r="D4401" s="107">
        <v>41732</v>
      </c>
      <c r="E4401" s="107">
        <v>41738</v>
      </c>
      <c r="F4401" s="108">
        <v>41782</v>
      </c>
      <c r="G4401" s="109">
        <v>3250</v>
      </c>
      <c r="H4401" s="109">
        <v>4.5</v>
      </c>
      <c r="I4401" s="109">
        <v>0</v>
      </c>
      <c r="J4401" s="109">
        <f t="shared" si="68"/>
        <v>3254.5</v>
      </c>
    </row>
    <row r="4402" spans="1:10" s="102" customFormat="1" ht="18" customHeight="1" x14ac:dyDescent="0.2">
      <c r="A4402" s="106" t="s">
        <v>43</v>
      </c>
      <c r="B4402" s="106" t="s">
        <v>17</v>
      </c>
      <c r="C4402" s="107">
        <v>13068</v>
      </c>
      <c r="D4402" s="107">
        <v>43013</v>
      </c>
      <c r="E4402" s="107">
        <v>43054</v>
      </c>
      <c r="F4402" s="108">
        <v>43292</v>
      </c>
      <c r="G4402" s="109">
        <v>13000</v>
      </c>
      <c r="H4402" s="109">
        <v>36.68</v>
      </c>
      <c r="I4402" s="109">
        <v>0</v>
      </c>
      <c r="J4402" s="109">
        <f t="shared" si="68"/>
        <v>13036.68</v>
      </c>
    </row>
    <row r="4403" spans="1:10" s="102" customFormat="1" ht="18" customHeight="1" x14ac:dyDescent="0.2">
      <c r="A4403" s="106" t="s">
        <v>43</v>
      </c>
      <c r="B4403" s="106" t="s">
        <v>13</v>
      </c>
      <c r="C4403" s="107">
        <v>11108</v>
      </c>
      <c r="D4403" s="107">
        <v>42036</v>
      </c>
      <c r="E4403" s="107">
        <v>42039</v>
      </c>
      <c r="F4403" s="108">
        <v>42117</v>
      </c>
      <c r="G4403" s="109">
        <v>11250</v>
      </c>
      <c r="H4403" s="109">
        <v>25.31</v>
      </c>
      <c r="I4403" s="109">
        <v>0</v>
      </c>
      <c r="J4403" s="109">
        <f t="shared" si="68"/>
        <v>11275.31</v>
      </c>
    </row>
    <row r="4404" spans="1:10" s="102" customFormat="1" ht="18" customHeight="1" x14ac:dyDescent="0.2">
      <c r="A4404" s="106" t="s">
        <v>43</v>
      </c>
      <c r="B4404" s="106" t="s">
        <v>17</v>
      </c>
      <c r="C4404" s="107">
        <v>11524</v>
      </c>
      <c r="D4404" s="107">
        <v>42040</v>
      </c>
      <c r="E4404" s="107">
        <v>42110</v>
      </c>
      <c r="F4404" s="108">
        <v>42178</v>
      </c>
      <c r="G4404" s="109">
        <v>5750</v>
      </c>
      <c r="H4404" s="109">
        <v>22.04</v>
      </c>
      <c r="I4404" s="109">
        <v>0</v>
      </c>
      <c r="J4404" s="109">
        <f t="shared" si="68"/>
        <v>5772.04</v>
      </c>
    </row>
    <row r="4405" spans="1:10" s="102" customFormat="1" ht="18" customHeight="1" x14ac:dyDescent="0.2">
      <c r="A4405" s="106" t="s">
        <v>43</v>
      </c>
      <c r="B4405" s="106" t="s">
        <v>17</v>
      </c>
      <c r="C4405" s="107">
        <v>6581</v>
      </c>
      <c r="D4405" s="107">
        <v>42755</v>
      </c>
      <c r="E4405" s="107">
        <v>42760</v>
      </c>
      <c r="F4405" s="108">
        <v>42782</v>
      </c>
      <c r="G4405" s="109">
        <v>3250</v>
      </c>
      <c r="H4405" s="109">
        <v>2.4</v>
      </c>
      <c r="I4405" s="109">
        <v>0</v>
      </c>
      <c r="J4405" s="109">
        <f t="shared" si="68"/>
        <v>3252.4</v>
      </c>
    </row>
    <row r="4406" spans="1:10" s="102" customFormat="1" ht="18" customHeight="1" x14ac:dyDescent="0.2">
      <c r="A4406" s="106" t="s">
        <v>43</v>
      </c>
      <c r="B4406" s="106" t="s">
        <v>13</v>
      </c>
      <c r="C4406" s="107">
        <v>10723</v>
      </c>
      <c r="D4406" s="107">
        <v>43074</v>
      </c>
      <c r="E4406" s="107">
        <v>43091</v>
      </c>
      <c r="F4406" s="108">
        <v>43117</v>
      </c>
      <c r="G4406" s="109">
        <v>9500</v>
      </c>
      <c r="H4406" s="109">
        <v>11.19</v>
      </c>
      <c r="I4406" s="109">
        <v>0</v>
      </c>
      <c r="J4406" s="109">
        <f t="shared" si="68"/>
        <v>9511.19</v>
      </c>
    </row>
    <row r="4407" spans="1:10" s="102" customFormat="1" ht="18" customHeight="1" x14ac:dyDescent="0.2">
      <c r="A4407" s="106" t="s">
        <v>43</v>
      </c>
      <c r="B4407" s="106" t="s">
        <v>17</v>
      </c>
      <c r="C4407" s="107">
        <v>13738</v>
      </c>
      <c r="D4407" s="107">
        <v>43328</v>
      </c>
      <c r="E4407" s="107">
        <v>43333</v>
      </c>
      <c r="F4407" s="108">
        <v>43347</v>
      </c>
      <c r="G4407" s="109">
        <v>3000</v>
      </c>
      <c r="H4407" s="109">
        <v>1.56</v>
      </c>
      <c r="I4407" s="109">
        <v>0</v>
      </c>
      <c r="J4407" s="109">
        <f t="shared" si="68"/>
        <v>3001.56</v>
      </c>
    </row>
    <row r="4408" spans="1:10" s="102" customFormat="1" ht="18" customHeight="1" x14ac:dyDescent="0.2">
      <c r="A4408" s="106" t="s">
        <v>43</v>
      </c>
      <c r="B4408" s="106" t="s">
        <v>17</v>
      </c>
      <c r="C4408" s="107">
        <v>13317</v>
      </c>
      <c r="D4408" s="107">
        <v>42101</v>
      </c>
      <c r="E4408" s="107">
        <v>42216</v>
      </c>
      <c r="F4408" s="108">
        <v>42226</v>
      </c>
      <c r="G4408" s="109">
        <v>1250</v>
      </c>
      <c r="H4408" s="109">
        <v>4.34</v>
      </c>
      <c r="I4408" s="109">
        <v>0</v>
      </c>
      <c r="J4408" s="109">
        <f t="shared" si="68"/>
        <v>1254.3399999999999</v>
      </c>
    </row>
    <row r="4409" spans="1:10" s="102" customFormat="1" ht="18" customHeight="1" x14ac:dyDescent="0.2">
      <c r="A4409" s="106" t="s">
        <v>43</v>
      </c>
      <c r="B4409" s="106" t="s">
        <v>17</v>
      </c>
      <c r="C4409" s="107">
        <v>18707</v>
      </c>
      <c r="D4409" s="107">
        <v>41657</v>
      </c>
      <c r="E4409" s="107">
        <v>41674</v>
      </c>
      <c r="F4409" s="108">
        <v>41698</v>
      </c>
      <c r="G4409" s="109">
        <v>49000</v>
      </c>
      <c r="H4409" s="109">
        <v>55.81</v>
      </c>
      <c r="I4409" s="109">
        <v>0</v>
      </c>
      <c r="J4409" s="109">
        <f t="shared" si="68"/>
        <v>49055.81</v>
      </c>
    </row>
    <row r="4410" spans="1:10" s="102" customFormat="1" ht="18" customHeight="1" x14ac:dyDescent="0.2">
      <c r="A4410" s="106" t="s">
        <v>39</v>
      </c>
      <c r="B4410" s="106" t="s">
        <v>17</v>
      </c>
      <c r="C4410" s="107">
        <v>18707</v>
      </c>
      <c r="D4410" s="107">
        <v>41657</v>
      </c>
      <c r="E4410" s="107">
        <v>41674</v>
      </c>
      <c r="F4410" s="108">
        <v>41698</v>
      </c>
      <c r="G4410" s="109">
        <v>49000</v>
      </c>
      <c r="H4410" s="109">
        <v>55.81</v>
      </c>
      <c r="I4410" s="109">
        <v>0</v>
      </c>
      <c r="J4410" s="109">
        <f t="shared" si="68"/>
        <v>49055.81</v>
      </c>
    </row>
    <row r="4411" spans="1:10" s="102" customFormat="1" ht="18" customHeight="1" x14ac:dyDescent="0.2">
      <c r="A4411" s="106" t="s">
        <v>43</v>
      </c>
      <c r="B4411" s="106" t="s">
        <v>13</v>
      </c>
      <c r="C4411" s="107">
        <v>10619</v>
      </c>
      <c r="D4411" s="107">
        <v>42519</v>
      </c>
      <c r="E4411" s="107">
        <v>42522</v>
      </c>
      <c r="F4411" s="108">
        <v>42541</v>
      </c>
      <c r="G4411" s="109">
        <v>5000</v>
      </c>
      <c r="H4411" s="109">
        <v>3</v>
      </c>
      <c r="I4411" s="109">
        <v>0</v>
      </c>
      <c r="J4411" s="109">
        <f t="shared" si="68"/>
        <v>5003</v>
      </c>
    </row>
    <row r="4412" spans="1:10" s="102" customFormat="1" ht="18" customHeight="1" x14ac:dyDescent="0.2">
      <c r="A4412" s="106" t="s">
        <v>37</v>
      </c>
      <c r="B4412" s="106" t="s">
        <v>13</v>
      </c>
      <c r="C4412" s="107">
        <v>22174</v>
      </c>
      <c r="D4412" s="107">
        <v>41960</v>
      </c>
      <c r="E4412" s="107">
        <v>41978</v>
      </c>
      <c r="F4412" s="108">
        <v>41985</v>
      </c>
      <c r="G4412" s="109">
        <v>20000</v>
      </c>
      <c r="H4412" s="109">
        <f>6.94+6.94</f>
        <v>13.88</v>
      </c>
      <c r="I4412" s="109">
        <v>0</v>
      </c>
      <c r="J4412" s="109">
        <f t="shared" si="68"/>
        <v>20013.88</v>
      </c>
    </row>
    <row r="4413" spans="1:10" s="102" customFormat="1" ht="18" customHeight="1" x14ac:dyDescent="0.2">
      <c r="A4413" s="106" t="s">
        <v>43</v>
      </c>
      <c r="B4413" s="106" t="s">
        <v>17</v>
      </c>
      <c r="C4413" s="107">
        <v>10292</v>
      </c>
      <c r="D4413" s="107">
        <v>42184</v>
      </c>
      <c r="E4413" s="107">
        <v>42187</v>
      </c>
      <c r="F4413" s="108">
        <v>42195</v>
      </c>
      <c r="G4413" s="109">
        <v>3500</v>
      </c>
      <c r="H4413" s="109">
        <v>1.07</v>
      </c>
      <c r="I4413" s="109">
        <v>0</v>
      </c>
      <c r="J4413" s="109">
        <f t="shared" si="68"/>
        <v>3501.07</v>
      </c>
    </row>
    <row r="4414" spans="1:10" s="102" customFormat="1" ht="18" customHeight="1" x14ac:dyDescent="0.2">
      <c r="A4414" s="106" t="s">
        <v>43</v>
      </c>
      <c r="B4414" s="106" t="s">
        <v>13</v>
      </c>
      <c r="C4414" s="107">
        <v>11693</v>
      </c>
      <c r="D4414" s="107">
        <v>43418</v>
      </c>
      <c r="E4414" s="107">
        <v>43423</v>
      </c>
      <c r="F4414" s="108">
        <v>43447</v>
      </c>
      <c r="G4414" s="109">
        <v>10250</v>
      </c>
      <c r="H4414" s="109">
        <v>7.0100000000000007</v>
      </c>
      <c r="I4414" s="109">
        <v>0</v>
      </c>
      <c r="J4414" s="109">
        <f t="shared" si="68"/>
        <v>10257.01</v>
      </c>
    </row>
    <row r="4415" spans="1:10" s="102" customFormat="1" ht="18" customHeight="1" x14ac:dyDescent="0.2">
      <c r="A4415" s="106" t="s">
        <v>43</v>
      </c>
      <c r="B4415" s="106" t="s">
        <v>13</v>
      </c>
      <c r="C4415" s="107">
        <v>11822</v>
      </c>
      <c r="D4415" s="107">
        <v>42772</v>
      </c>
      <c r="E4415" s="107">
        <v>43080</v>
      </c>
      <c r="F4415" s="108">
        <v>43112</v>
      </c>
      <c r="G4415" s="109">
        <v>2000</v>
      </c>
      <c r="H4415" s="109">
        <v>110.3</v>
      </c>
      <c r="I4415" s="109">
        <v>0</v>
      </c>
      <c r="J4415" s="109">
        <f t="shared" si="68"/>
        <v>2110.3000000000002</v>
      </c>
    </row>
    <row r="4416" spans="1:10" s="102" customFormat="1" ht="18" customHeight="1" x14ac:dyDescent="0.2">
      <c r="A4416" s="106" t="s">
        <v>43</v>
      </c>
      <c r="B4416" s="106" t="s">
        <v>13</v>
      </c>
      <c r="C4416" s="107">
        <v>14928</v>
      </c>
      <c r="D4416" s="107">
        <v>42846</v>
      </c>
      <c r="E4416" s="107">
        <v>42853</v>
      </c>
      <c r="F4416" s="108">
        <v>42863</v>
      </c>
      <c r="G4416" s="109">
        <v>17250</v>
      </c>
      <c r="H4416" s="109">
        <v>8.0299999999999994</v>
      </c>
      <c r="I4416" s="109">
        <v>0</v>
      </c>
      <c r="J4416" s="109">
        <f t="shared" si="68"/>
        <v>17258.03</v>
      </c>
    </row>
    <row r="4417" spans="1:10" s="102" customFormat="1" ht="18" customHeight="1" x14ac:dyDescent="0.2">
      <c r="A4417" s="106" t="s">
        <v>43</v>
      </c>
      <c r="B4417" s="106" t="s">
        <v>17</v>
      </c>
      <c r="C4417" s="107">
        <v>10084</v>
      </c>
      <c r="D4417" s="107">
        <v>42477</v>
      </c>
      <c r="E4417" s="107">
        <v>42481</v>
      </c>
      <c r="F4417" s="108">
        <v>42592</v>
      </c>
      <c r="G4417" s="109">
        <v>3000</v>
      </c>
      <c r="H4417" s="109">
        <v>7.56</v>
      </c>
      <c r="I4417" s="109">
        <v>0</v>
      </c>
      <c r="J4417" s="109">
        <f t="shared" si="68"/>
        <v>3007.56</v>
      </c>
    </row>
    <row r="4418" spans="1:10" s="102" customFormat="1" ht="18" customHeight="1" x14ac:dyDescent="0.2">
      <c r="A4418" s="106" t="s">
        <v>31</v>
      </c>
      <c r="B4418" s="106" t="s">
        <v>17</v>
      </c>
      <c r="C4418" s="107">
        <v>21809</v>
      </c>
      <c r="D4418" s="107">
        <v>43341</v>
      </c>
      <c r="E4418" s="107">
        <v>43353</v>
      </c>
      <c r="F4418" s="108">
        <v>43361</v>
      </c>
      <c r="G4418" s="109">
        <v>72000</v>
      </c>
      <c r="H4418" s="109">
        <v>39.450000000000003</v>
      </c>
      <c r="I4418" s="109">
        <v>0</v>
      </c>
      <c r="J4418" s="109">
        <f t="shared" si="68"/>
        <v>72039.45</v>
      </c>
    </row>
    <row r="4419" spans="1:10" s="102" customFormat="1" ht="18" customHeight="1" x14ac:dyDescent="0.2">
      <c r="A4419" s="106" t="s">
        <v>43</v>
      </c>
      <c r="B4419" s="106" t="s">
        <v>13</v>
      </c>
      <c r="C4419" s="107">
        <v>5081</v>
      </c>
      <c r="D4419" s="107">
        <v>42795</v>
      </c>
      <c r="E4419" s="107">
        <v>42801</v>
      </c>
      <c r="F4419" s="108">
        <v>42830</v>
      </c>
      <c r="G4419" s="109">
        <v>4750</v>
      </c>
      <c r="H4419" s="109">
        <v>3.7299999999999995</v>
      </c>
      <c r="I4419" s="109">
        <v>0</v>
      </c>
      <c r="J4419" s="109">
        <f t="shared" si="68"/>
        <v>4753.7299999999996</v>
      </c>
    </row>
    <row r="4420" spans="1:10" s="102" customFormat="1" ht="18" customHeight="1" x14ac:dyDescent="0.2">
      <c r="A4420" s="106" t="s">
        <v>43</v>
      </c>
      <c r="B4420" s="106" t="s">
        <v>17</v>
      </c>
      <c r="C4420" s="107">
        <v>11625</v>
      </c>
      <c r="D4420" s="107">
        <v>43398</v>
      </c>
      <c r="E4420" s="107">
        <v>43412</v>
      </c>
      <c r="F4420" s="108">
        <v>43433</v>
      </c>
      <c r="G4420" s="109">
        <v>10000</v>
      </c>
      <c r="H4420" s="109">
        <v>8.56</v>
      </c>
      <c r="I4420" s="109">
        <v>0</v>
      </c>
      <c r="J4420" s="109">
        <f t="shared" si="68"/>
        <v>10008.56</v>
      </c>
    </row>
    <row r="4421" spans="1:10" s="102" customFormat="1" ht="18" customHeight="1" x14ac:dyDescent="0.2">
      <c r="A4421" s="106" t="s">
        <v>43</v>
      </c>
      <c r="B4421" s="106" t="s">
        <v>13</v>
      </c>
      <c r="C4421" s="107">
        <v>15976</v>
      </c>
      <c r="D4421" s="107">
        <v>41991</v>
      </c>
      <c r="E4421" s="107">
        <v>42019</v>
      </c>
      <c r="F4421" s="108">
        <v>42037</v>
      </c>
      <c r="G4421" s="109">
        <v>5250</v>
      </c>
      <c r="H4421" s="109">
        <v>6.71</v>
      </c>
      <c r="I4421" s="109">
        <v>0</v>
      </c>
      <c r="J4421" s="109">
        <f t="shared" si="68"/>
        <v>5256.71</v>
      </c>
    </row>
    <row r="4422" spans="1:10" s="102" customFormat="1" ht="18" customHeight="1" x14ac:dyDescent="0.2">
      <c r="A4422" s="106" t="s">
        <v>43</v>
      </c>
      <c r="B4422" s="106" t="s">
        <v>13</v>
      </c>
      <c r="C4422" s="107">
        <v>16031</v>
      </c>
      <c r="D4422" s="107">
        <v>42107</v>
      </c>
      <c r="E4422" s="107">
        <v>42117</v>
      </c>
      <c r="F4422" s="108">
        <v>42123</v>
      </c>
      <c r="G4422" s="109">
        <v>9750</v>
      </c>
      <c r="H4422" s="109">
        <v>4.33</v>
      </c>
      <c r="I4422" s="109">
        <v>0</v>
      </c>
      <c r="J4422" s="109">
        <f t="shared" ref="J4422:J4485" si="69">+G4422+H4422+I4422</f>
        <v>9754.33</v>
      </c>
    </row>
    <row r="4423" spans="1:10" s="102" customFormat="1" ht="18" customHeight="1" x14ac:dyDescent="0.2">
      <c r="A4423" s="106" t="s">
        <v>43</v>
      </c>
      <c r="B4423" s="106" t="s">
        <v>17</v>
      </c>
      <c r="C4423" s="107">
        <v>10962</v>
      </c>
      <c r="D4423" s="107">
        <v>42735</v>
      </c>
      <c r="E4423" s="107">
        <v>42748</v>
      </c>
      <c r="F4423" s="108">
        <v>42766</v>
      </c>
      <c r="G4423" s="109">
        <v>5250</v>
      </c>
      <c r="H4423" s="109">
        <v>4.46</v>
      </c>
      <c r="I4423" s="109">
        <v>0</v>
      </c>
      <c r="J4423" s="109">
        <f t="shared" si="69"/>
        <v>5254.46</v>
      </c>
    </row>
    <row r="4424" spans="1:10" s="102" customFormat="1" ht="18" customHeight="1" x14ac:dyDescent="0.2">
      <c r="A4424" s="106" t="s">
        <v>43</v>
      </c>
      <c r="B4424" s="106" t="s">
        <v>13</v>
      </c>
      <c r="C4424" s="107">
        <v>11096</v>
      </c>
      <c r="D4424" s="107">
        <v>43147</v>
      </c>
      <c r="E4424" s="107">
        <v>43152</v>
      </c>
      <c r="F4424" s="108">
        <v>43172</v>
      </c>
      <c r="G4424" s="109">
        <v>6000</v>
      </c>
      <c r="H4424" s="109">
        <v>3.12</v>
      </c>
      <c r="I4424" s="109">
        <v>0</v>
      </c>
      <c r="J4424" s="109">
        <f t="shared" si="69"/>
        <v>6003.12</v>
      </c>
    </row>
    <row r="4425" spans="1:10" s="102" customFormat="1" ht="18" customHeight="1" x14ac:dyDescent="0.2">
      <c r="A4425" s="106" t="s">
        <v>43</v>
      </c>
      <c r="B4425" s="106" t="s">
        <v>17</v>
      </c>
      <c r="C4425" s="107">
        <v>12715</v>
      </c>
      <c r="D4425" s="107">
        <v>42586</v>
      </c>
      <c r="E4425" s="107">
        <v>42591</v>
      </c>
      <c r="F4425" s="108">
        <v>42614</v>
      </c>
      <c r="G4425" s="109">
        <v>3750</v>
      </c>
      <c r="H4425" s="109">
        <v>2.88</v>
      </c>
      <c r="I4425" s="109">
        <v>0</v>
      </c>
      <c r="J4425" s="109">
        <f t="shared" si="69"/>
        <v>3752.88</v>
      </c>
    </row>
    <row r="4426" spans="1:10" s="102" customFormat="1" ht="18" customHeight="1" x14ac:dyDescent="0.2">
      <c r="A4426" s="106" t="s">
        <v>43</v>
      </c>
      <c r="B4426" s="106" t="s">
        <v>13</v>
      </c>
      <c r="C4426" s="107">
        <v>10659</v>
      </c>
      <c r="D4426" s="107">
        <v>41795</v>
      </c>
      <c r="E4426" s="107">
        <v>41799</v>
      </c>
      <c r="F4426" s="108">
        <v>41829</v>
      </c>
      <c r="G4426" s="109">
        <v>1500</v>
      </c>
      <c r="H4426" s="109">
        <v>1.42</v>
      </c>
      <c r="I4426" s="109">
        <v>0</v>
      </c>
      <c r="J4426" s="109">
        <f t="shared" si="69"/>
        <v>1501.42</v>
      </c>
    </row>
    <row r="4427" spans="1:10" s="102" customFormat="1" ht="18" customHeight="1" x14ac:dyDescent="0.2">
      <c r="A4427" s="106" t="s">
        <v>37</v>
      </c>
      <c r="B4427" s="106" t="s">
        <v>13</v>
      </c>
      <c r="C4427" s="107">
        <v>19883</v>
      </c>
      <c r="D4427" s="107">
        <v>42530</v>
      </c>
      <c r="E4427" s="107">
        <v>42541</v>
      </c>
      <c r="F4427" s="108">
        <v>42541</v>
      </c>
      <c r="G4427" s="109">
        <v>20000</v>
      </c>
      <c r="H4427" s="109">
        <v>6.02</v>
      </c>
      <c r="I4427" s="109">
        <v>0</v>
      </c>
      <c r="J4427" s="109">
        <f t="shared" si="69"/>
        <v>20006.02</v>
      </c>
    </row>
    <row r="4428" spans="1:10" s="102" customFormat="1" ht="18" customHeight="1" x14ac:dyDescent="0.2">
      <c r="A4428" s="106" t="s">
        <v>37</v>
      </c>
      <c r="B4428" s="106" t="s">
        <v>17</v>
      </c>
      <c r="C4428" s="107">
        <v>23486</v>
      </c>
      <c r="D4428" s="107">
        <v>42167</v>
      </c>
      <c r="E4428" s="107">
        <v>42187</v>
      </c>
      <c r="F4428" s="108">
        <v>42187</v>
      </c>
      <c r="G4428" s="109">
        <v>10000</v>
      </c>
      <c r="H4428" s="109">
        <v>5.56</v>
      </c>
      <c r="I4428" s="109">
        <v>0</v>
      </c>
      <c r="J4428" s="109">
        <f t="shared" si="69"/>
        <v>10005.56</v>
      </c>
    </row>
    <row r="4429" spans="1:10" s="102" customFormat="1" ht="18" customHeight="1" x14ac:dyDescent="0.2">
      <c r="A4429" s="106" t="s">
        <v>43</v>
      </c>
      <c r="B4429" s="106" t="s">
        <v>13</v>
      </c>
      <c r="C4429" s="107">
        <v>9057</v>
      </c>
      <c r="D4429" s="107">
        <v>41891</v>
      </c>
      <c r="E4429" s="107">
        <v>41900</v>
      </c>
      <c r="F4429" s="108">
        <v>41911</v>
      </c>
      <c r="G4429" s="109">
        <v>7250</v>
      </c>
      <c r="H4429" s="109">
        <v>4.03</v>
      </c>
      <c r="I4429" s="109">
        <v>0</v>
      </c>
      <c r="J4429" s="109">
        <f t="shared" si="69"/>
        <v>7254.03</v>
      </c>
    </row>
    <row r="4430" spans="1:10" s="102" customFormat="1" ht="18" customHeight="1" x14ac:dyDescent="0.2">
      <c r="A4430" s="106" t="s">
        <v>43</v>
      </c>
      <c r="B4430" s="106" t="s">
        <v>17</v>
      </c>
      <c r="C4430" s="107">
        <v>10257</v>
      </c>
      <c r="D4430" s="107">
        <v>43304</v>
      </c>
      <c r="E4430" s="107">
        <v>43307</v>
      </c>
      <c r="F4430" s="108">
        <v>43360</v>
      </c>
      <c r="G4430" s="109">
        <v>8500</v>
      </c>
      <c r="H4430" s="109">
        <v>11.73</v>
      </c>
      <c r="I4430" s="109">
        <v>0</v>
      </c>
      <c r="J4430" s="109">
        <f t="shared" si="69"/>
        <v>8511.73</v>
      </c>
    </row>
    <row r="4431" spans="1:10" s="102" customFormat="1" ht="18" customHeight="1" x14ac:dyDescent="0.2">
      <c r="A4431" s="106" t="s">
        <v>43</v>
      </c>
      <c r="B4431" s="106" t="s">
        <v>17</v>
      </c>
      <c r="C4431" s="107">
        <v>5778</v>
      </c>
      <c r="D4431" s="107">
        <v>42670</v>
      </c>
      <c r="E4431" s="107">
        <v>42674</v>
      </c>
      <c r="F4431" s="108">
        <v>42692</v>
      </c>
      <c r="G4431" s="109">
        <v>2250</v>
      </c>
      <c r="H4431" s="109">
        <v>1.36</v>
      </c>
      <c r="I4431" s="109">
        <v>0</v>
      </c>
      <c r="J4431" s="109">
        <f t="shared" si="69"/>
        <v>2251.36</v>
      </c>
    </row>
    <row r="4432" spans="1:10" s="102" customFormat="1" ht="18" customHeight="1" x14ac:dyDescent="0.2">
      <c r="A4432" s="106" t="s">
        <v>43</v>
      </c>
      <c r="B4432" s="106" t="s">
        <v>13</v>
      </c>
      <c r="C4432" s="107">
        <v>16345</v>
      </c>
      <c r="D4432" s="107">
        <v>42522</v>
      </c>
      <c r="E4432" s="107">
        <v>42527</v>
      </c>
      <c r="F4432" s="108">
        <v>42535</v>
      </c>
      <c r="G4432" s="109">
        <v>8500</v>
      </c>
      <c r="H4432" s="109">
        <v>3.03</v>
      </c>
      <c r="I4432" s="109">
        <v>0</v>
      </c>
      <c r="J4432" s="109">
        <f t="shared" si="69"/>
        <v>8503.0300000000007</v>
      </c>
    </row>
    <row r="4433" spans="1:10" s="102" customFormat="1" ht="18" customHeight="1" x14ac:dyDescent="0.2">
      <c r="A4433" s="106" t="s">
        <v>43</v>
      </c>
      <c r="B4433" s="106" t="s">
        <v>17</v>
      </c>
      <c r="C4433" s="107">
        <v>11214</v>
      </c>
      <c r="D4433" s="107">
        <v>42168</v>
      </c>
      <c r="E4433" s="107">
        <v>42208</v>
      </c>
      <c r="F4433" s="108">
        <v>42220</v>
      </c>
      <c r="G4433" s="109">
        <v>3000</v>
      </c>
      <c r="H4433" s="109">
        <v>4.33</v>
      </c>
      <c r="I4433" s="109">
        <v>0</v>
      </c>
      <c r="J4433" s="109">
        <f t="shared" si="69"/>
        <v>3004.33</v>
      </c>
    </row>
    <row r="4434" spans="1:10" s="102" customFormat="1" ht="18" customHeight="1" x14ac:dyDescent="0.2">
      <c r="A4434" s="106" t="s">
        <v>43</v>
      </c>
      <c r="B4434" s="106" t="s">
        <v>17</v>
      </c>
      <c r="C4434" s="107">
        <v>10225</v>
      </c>
      <c r="D4434" s="107">
        <v>43246</v>
      </c>
      <c r="E4434" s="107">
        <v>43257</v>
      </c>
      <c r="F4434" s="108">
        <v>43283</v>
      </c>
      <c r="G4434" s="109">
        <v>5000</v>
      </c>
      <c r="H4434" s="109">
        <v>5.07</v>
      </c>
      <c r="I4434" s="109">
        <v>0</v>
      </c>
      <c r="J4434" s="109">
        <f t="shared" si="69"/>
        <v>5005.07</v>
      </c>
    </row>
    <row r="4435" spans="1:10" s="102" customFormat="1" ht="18" customHeight="1" x14ac:dyDescent="0.2">
      <c r="A4435" s="106" t="s">
        <v>43</v>
      </c>
      <c r="B4435" s="106" t="s">
        <v>13</v>
      </c>
      <c r="C4435" s="107">
        <v>10293</v>
      </c>
      <c r="D4435" s="107">
        <v>43254</v>
      </c>
      <c r="E4435" s="107">
        <v>43258</v>
      </c>
      <c r="F4435" s="108">
        <v>43269</v>
      </c>
      <c r="G4435" s="109">
        <v>7750</v>
      </c>
      <c r="H4435" s="109">
        <v>3.18</v>
      </c>
      <c r="I4435" s="109">
        <v>0</v>
      </c>
      <c r="J4435" s="109">
        <f t="shared" si="69"/>
        <v>7753.18</v>
      </c>
    </row>
    <row r="4436" spans="1:10" s="102" customFormat="1" ht="18" customHeight="1" x14ac:dyDescent="0.2">
      <c r="A4436" s="106" t="s">
        <v>43</v>
      </c>
      <c r="B4436" s="106" t="s">
        <v>13</v>
      </c>
      <c r="C4436" s="107">
        <v>11879</v>
      </c>
      <c r="D4436" s="107">
        <v>42568</v>
      </c>
      <c r="E4436" s="107">
        <v>42571</v>
      </c>
      <c r="F4436" s="108">
        <v>42706</v>
      </c>
      <c r="G4436" s="109">
        <v>7000</v>
      </c>
      <c r="H4436" s="109">
        <v>4.2</v>
      </c>
      <c r="I4436" s="109">
        <v>0</v>
      </c>
      <c r="J4436" s="109">
        <f t="shared" si="69"/>
        <v>7004.2</v>
      </c>
    </row>
    <row r="4437" spans="1:10" s="102" customFormat="1" ht="18" customHeight="1" x14ac:dyDescent="0.2">
      <c r="A4437" s="106" t="s">
        <v>43</v>
      </c>
      <c r="B4437" s="106" t="s">
        <v>13</v>
      </c>
      <c r="C4437" s="107">
        <v>11557</v>
      </c>
      <c r="D4437" s="107">
        <v>42671</v>
      </c>
      <c r="E4437" s="107">
        <v>42676</v>
      </c>
      <c r="F4437" s="108">
        <v>42711</v>
      </c>
      <c r="G4437" s="109">
        <v>5500</v>
      </c>
      <c r="H4437" s="109">
        <v>6.03</v>
      </c>
      <c r="I4437" s="109">
        <v>0</v>
      </c>
      <c r="J4437" s="109">
        <f t="shared" si="69"/>
        <v>5506.03</v>
      </c>
    </row>
    <row r="4438" spans="1:10" s="102" customFormat="1" ht="18" customHeight="1" x14ac:dyDescent="0.2">
      <c r="A4438" s="106" t="s">
        <v>43</v>
      </c>
      <c r="B4438" s="106" t="s">
        <v>13</v>
      </c>
      <c r="C4438" s="107">
        <v>9704</v>
      </c>
      <c r="D4438" s="107">
        <v>42737</v>
      </c>
      <c r="E4438" s="107">
        <v>42748</v>
      </c>
      <c r="F4438" s="108">
        <v>42759</v>
      </c>
      <c r="G4438" s="109">
        <v>7750</v>
      </c>
      <c r="H4438" s="109">
        <v>4.67</v>
      </c>
      <c r="I4438" s="109">
        <v>0</v>
      </c>
      <c r="J4438" s="109">
        <f t="shared" si="69"/>
        <v>7754.67</v>
      </c>
    </row>
    <row r="4439" spans="1:10" s="102" customFormat="1" ht="18" customHeight="1" x14ac:dyDescent="0.2">
      <c r="A4439" s="106" t="s">
        <v>43</v>
      </c>
      <c r="B4439" s="106" t="s">
        <v>17</v>
      </c>
      <c r="C4439" s="107">
        <v>16031</v>
      </c>
      <c r="D4439" s="107">
        <v>42143</v>
      </c>
      <c r="E4439" s="107">
        <v>42156</v>
      </c>
      <c r="F4439" s="108">
        <v>42177</v>
      </c>
      <c r="G4439" s="109">
        <v>5750</v>
      </c>
      <c r="H4439" s="109">
        <v>5.43</v>
      </c>
      <c r="I4439" s="109">
        <v>0</v>
      </c>
      <c r="J4439" s="109">
        <f t="shared" si="69"/>
        <v>5755.43</v>
      </c>
    </row>
    <row r="4440" spans="1:10" s="102" customFormat="1" ht="18" customHeight="1" x14ac:dyDescent="0.2">
      <c r="A4440" s="106" t="s">
        <v>43</v>
      </c>
      <c r="B4440" s="106" t="s">
        <v>17</v>
      </c>
      <c r="C4440" s="107">
        <v>9497</v>
      </c>
      <c r="D4440" s="107">
        <v>43329</v>
      </c>
      <c r="E4440" s="107">
        <v>43353</v>
      </c>
      <c r="F4440" s="108">
        <v>43374</v>
      </c>
      <c r="G4440" s="109">
        <v>3000</v>
      </c>
      <c r="H4440" s="109">
        <v>3.21</v>
      </c>
      <c r="I4440" s="109">
        <v>0</v>
      </c>
      <c r="J4440" s="109">
        <f t="shared" si="69"/>
        <v>3003.21</v>
      </c>
    </row>
    <row r="4441" spans="1:10" s="102" customFormat="1" ht="18" customHeight="1" x14ac:dyDescent="0.2">
      <c r="A4441" s="106" t="s">
        <v>31</v>
      </c>
      <c r="B4441" s="106" t="s">
        <v>17</v>
      </c>
      <c r="C4441" s="107">
        <v>23597</v>
      </c>
      <c r="D4441" s="107">
        <v>42086</v>
      </c>
      <c r="E4441" s="107">
        <v>42088</v>
      </c>
      <c r="F4441" s="108">
        <v>42137</v>
      </c>
      <c r="G4441" s="109">
        <v>25000</v>
      </c>
      <c r="H4441" s="109">
        <v>35.42</v>
      </c>
      <c r="I4441" s="109">
        <v>0</v>
      </c>
      <c r="J4441" s="109">
        <f t="shared" si="69"/>
        <v>25035.42</v>
      </c>
    </row>
    <row r="4442" spans="1:10" s="102" customFormat="1" ht="18" customHeight="1" x14ac:dyDescent="0.2">
      <c r="A4442" s="106" t="s">
        <v>43</v>
      </c>
      <c r="B4442" s="106" t="s">
        <v>13</v>
      </c>
      <c r="C4442" s="107">
        <v>9470</v>
      </c>
      <c r="D4442" s="107">
        <v>43411</v>
      </c>
      <c r="E4442" s="107">
        <v>43424</v>
      </c>
      <c r="F4442" s="108">
        <v>43493</v>
      </c>
      <c r="G4442" s="109">
        <v>9500</v>
      </c>
      <c r="H4442" s="109">
        <v>20.56</v>
      </c>
      <c r="I4442" s="109">
        <v>0</v>
      </c>
      <c r="J4442" s="109">
        <f t="shared" si="69"/>
        <v>9520.56</v>
      </c>
    </row>
    <row r="4443" spans="1:10" s="102" customFormat="1" ht="18" customHeight="1" x14ac:dyDescent="0.2">
      <c r="A4443" s="106" t="s">
        <v>31</v>
      </c>
      <c r="B4443" s="106" t="s">
        <v>17</v>
      </c>
      <c r="C4443" s="107">
        <v>27021</v>
      </c>
      <c r="D4443" s="107">
        <v>42951</v>
      </c>
      <c r="E4443" s="107">
        <v>42951</v>
      </c>
      <c r="F4443" s="108">
        <v>42957</v>
      </c>
      <c r="G4443" s="109">
        <v>80000</v>
      </c>
      <c r="H4443" s="109">
        <v>0</v>
      </c>
      <c r="I4443" s="109">
        <v>0</v>
      </c>
      <c r="J4443" s="109">
        <f t="shared" si="69"/>
        <v>80000</v>
      </c>
    </row>
    <row r="4444" spans="1:10" s="102" customFormat="1" ht="18" customHeight="1" x14ac:dyDescent="0.2">
      <c r="A4444" s="106" t="s">
        <v>33</v>
      </c>
      <c r="B4444" s="106" t="s">
        <v>17</v>
      </c>
      <c r="C4444" s="107">
        <v>27021</v>
      </c>
      <c r="D4444" s="107">
        <v>42951</v>
      </c>
      <c r="E4444" s="107">
        <v>42951</v>
      </c>
      <c r="F4444" s="108">
        <v>42957</v>
      </c>
      <c r="G4444" s="109">
        <v>80000</v>
      </c>
      <c r="H4444" s="109">
        <v>0</v>
      </c>
      <c r="I4444" s="109">
        <v>0</v>
      </c>
      <c r="J4444" s="109">
        <f t="shared" si="69"/>
        <v>80000</v>
      </c>
    </row>
    <row r="4445" spans="1:10" s="102" customFormat="1" ht="18" customHeight="1" x14ac:dyDescent="0.2">
      <c r="A4445" s="106" t="s">
        <v>34</v>
      </c>
      <c r="B4445" s="106" t="s">
        <v>17</v>
      </c>
      <c r="C4445" s="107">
        <v>27021</v>
      </c>
      <c r="D4445" s="107">
        <v>42951</v>
      </c>
      <c r="E4445" s="107">
        <v>42951</v>
      </c>
      <c r="F4445" s="108">
        <v>42957</v>
      </c>
      <c r="G4445" s="109">
        <v>240000</v>
      </c>
      <c r="H4445" s="109">
        <v>0</v>
      </c>
      <c r="I4445" s="109">
        <v>0</v>
      </c>
      <c r="J4445" s="109">
        <f t="shared" si="69"/>
        <v>240000</v>
      </c>
    </row>
    <row r="4446" spans="1:10" s="102" customFormat="1" ht="18" customHeight="1" x14ac:dyDescent="0.2">
      <c r="A4446" s="106" t="s">
        <v>43</v>
      </c>
      <c r="B4446" s="106" t="s">
        <v>13</v>
      </c>
      <c r="C4446" s="107">
        <v>10947</v>
      </c>
      <c r="D4446" s="107">
        <v>42578</v>
      </c>
      <c r="E4446" s="107">
        <v>42591</v>
      </c>
      <c r="F4446" s="108">
        <v>42641</v>
      </c>
      <c r="G4446" s="109">
        <v>16500</v>
      </c>
      <c r="H4446" s="109">
        <v>28.48</v>
      </c>
      <c r="I4446" s="109">
        <v>0</v>
      </c>
      <c r="J4446" s="109">
        <f t="shared" si="69"/>
        <v>16528.48</v>
      </c>
    </row>
    <row r="4447" spans="1:10" s="102" customFormat="1" ht="18" customHeight="1" x14ac:dyDescent="0.2">
      <c r="A4447" s="106" t="s">
        <v>31</v>
      </c>
      <c r="B4447" s="106" t="s">
        <v>17</v>
      </c>
      <c r="C4447" s="107">
        <v>20595</v>
      </c>
      <c r="D4447" s="107">
        <v>42550</v>
      </c>
      <c r="E4447" s="107">
        <v>42559</v>
      </c>
      <c r="F4447" s="108">
        <v>42572</v>
      </c>
      <c r="G4447" s="109">
        <v>73000</v>
      </c>
      <c r="H4447" s="109">
        <v>44</v>
      </c>
      <c r="I4447" s="109">
        <v>0</v>
      </c>
      <c r="J4447" s="109">
        <f t="shared" si="69"/>
        <v>73044</v>
      </c>
    </row>
    <row r="4448" spans="1:10" s="102" customFormat="1" ht="18" customHeight="1" x14ac:dyDescent="0.2">
      <c r="A4448" s="106" t="s">
        <v>33</v>
      </c>
      <c r="B4448" s="106" t="s">
        <v>17</v>
      </c>
      <c r="C4448" s="107">
        <v>20595</v>
      </c>
      <c r="D4448" s="107">
        <v>42550</v>
      </c>
      <c r="E4448" s="107">
        <v>42559</v>
      </c>
      <c r="F4448" s="108">
        <v>42572</v>
      </c>
      <c r="G4448" s="109">
        <v>73000</v>
      </c>
      <c r="H4448" s="109">
        <v>44</v>
      </c>
      <c r="I4448" s="109">
        <v>0</v>
      </c>
      <c r="J4448" s="109">
        <f t="shared" si="69"/>
        <v>73044</v>
      </c>
    </row>
    <row r="4449" spans="1:10" s="102" customFormat="1" ht="18" customHeight="1" x14ac:dyDescent="0.2">
      <c r="A4449" s="106" t="s">
        <v>43</v>
      </c>
      <c r="B4449" s="106" t="s">
        <v>13</v>
      </c>
      <c r="C4449" s="107">
        <v>15995</v>
      </c>
      <c r="D4449" s="107">
        <v>41695</v>
      </c>
      <c r="E4449" s="107">
        <v>41709</v>
      </c>
      <c r="F4449" s="108">
        <v>41724</v>
      </c>
      <c r="G4449" s="109">
        <v>11750</v>
      </c>
      <c r="H4449" s="109">
        <v>9.4700000000000006</v>
      </c>
      <c r="I4449" s="109">
        <v>0</v>
      </c>
      <c r="J4449" s="109">
        <f t="shared" si="69"/>
        <v>11759.47</v>
      </c>
    </row>
    <row r="4450" spans="1:10" s="102" customFormat="1" ht="18" customHeight="1" x14ac:dyDescent="0.2">
      <c r="A4450" s="106" t="s">
        <v>43</v>
      </c>
      <c r="B4450" s="106" t="s">
        <v>13</v>
      </c>
      <c r="C4450" s="107">
        <v>12176</v>
      </c>
      <c r="D4450" s="107">
        <v>42716</v>
      </c>
      <c r="E4450" s="107">
        <v>42747</v>
      </c>
      <c r="F4450" s="108">
        <v>42753</v>
      </c>
      <c r="G4450" s="109">
        <v>6750</v>
      </c>
      <c r="H4450" s="109">
        <v>6.84</v>
      </c>
      <c r="I4450" s="109">
        <v>0</v>
      </c>
      <c r="J4450" s="109">
        <f t="shared" si="69"/>
        <v>6756.84</v>
      </c>
    </row>
    <row r="4451" spans="1:10" s="102" customFormat="1" ht="18" customHeight="1" x14ac:dyDescent="0.2">
      <c r="A4451" s="106" t="s">
        <v>31</v>
      </c>
      <c r="B4451" s="106" t="s">
        <v>17</v>
      </c>
      <c r="C4451" s="107">
        <v>20412</v>
      </c>
      <c r="D4451" s="107">
        <v>42166</v>
      </c>
      <c r="E4451" s="107">
        <v>42173</v>
      </c>
      <c r="F4451" s="108">
        <v>42187</v>
      </c>
      <c r="G4451" s="109">
        <v>51000</v>
      </c>
      <c r="H4451" s="109">
        <v>29.76</v>
      </c>
      <c r="I4451" s="109">
        <v>0</v>
      </c>
      <c r="J4451" s="109">
        <f t="shared" si="69"/>
        <v>51029.760000000002</v>
      </c>
    </row>
    <row r="4452" spans="1:10" s="102" customFormat="1" ht="18" customHeight="1" x14ac:dyDescent="0.2">
      <c r="A4452" s="106" t="s">
        <v>43</v>
      </c>
      <c r="B4452" s="106" t="s">
        <v>17</v>
      </c>
      <c r="C4452" s="107">
        <v>10156</v>
      </c>
      <c r="D4452" s="107">
        <v>41851</v>
      </c>
      <c r="E4452" s="107">
        <v>41859</v>
      </c>
      <c r="F4452" s="108">
        <v>41922</v>
      </c>
      <c r="G4452" s="109">
        <v>4750</v>
      </c>
      <c r="H4452" s="109">
        <v>9.35</v>
      </c>
      <c r="I4452" s="109">
        <v>0</v>
      </c>
      <c r="J4452" s="109">
        <f t="shared" si="69"/>
        <v>4759.3500000000004</v>
      </c>
    </row>
    <row r="4453" spans="1:10" s="102" customFormat="1" ht="18" customHeight="1" x14ac:dyDescent="0.2">
      <c r="A4453" s="106" t="s">
        <v>31</v>
      </c>
      <c r="B4453" s="106" t="s">
        <v>17</v>
      </c>
      <c r="C4453" s="107">
        <v>22998</v>
      </c>
      <c r="D4453" s="107">
        <v>41753</v>
      </c>
      <c r="E4453" s="107">
        <v>41778</v>
      </c>
      <c r="F4453" s="108">
        <v>41802</v>
      </c>
      <c r="G4453" s="109">
        <v>18000</v>
      </c>
      <c r="H4453" s="109">
        <v>24.5</v>
      </c>
      <c r="I4453" s="109">
        <v>0</v>
      </c>
      <c r="J4453" s="109">
        <f t="shared" si="69"/>
        <v>18024.5</v>
      </c>
    </row>
    <row r="4454" spans="1:10" s="102" customFormat="1" ht="18" customHeight="1" x14ac:dyDescent="0.2">
      <c r="A4454" s="106" t="s">
        <v>31</v>
      </c>
      <c r="B4454" s="106" t="s">
        <v>17</v>
      </c>
      <c r="C4454" s="107">
        <v>21664</v>
      </c>
      <c r="D4454" s="107">
        <v>42641</v>
      </c>
      <c r="E4454" s="107">
        <v>42647</v>
      </c>
      <c r="F4454" s="108">
        <v>42660</v>
      </c>
      <c r="G4454" s="109">
        <v>27000</v>
      </c>
      <c r="H4454" s="109">
        <v>14.05</v>
      </c>
      <c r="I4454" s="109">
        <v>0</v>
      </c>
      <c r="J4454" s="109">
        <f t="shared" si="69"/>
        <v>27014.05</v>
      </c>
    </row>
    <row r="4455" spans="1:10" s="102" customFormat="1" ht="18" customHeight="1" x14ac:dyDescent="0.2">
      <c r="A4455" s="106" t="s">
        <v>34</v>
      </c>
      <c r="B4455" s="106" t="s">
        <v>17</v>
      </c>
      <c r="C4455" s="107">
        <v>21664</v>
      </c>
      <c r="D4455" s="107">
        <v>42641</v>
      </c>
      <c r="E4455" s="107">
        <v>42647</v>
      </c>
      <c r="F4455" s="108">
        <v>42660</v>
      </c>
      <c r="G4455" s="109">
        <v>81000</v>
      </c>
      <c r="H4455" s="109">
        <v>42.16</v>
      </c>
      <c r="I4455" s="109">
        <v>0</v>
      </c>
      <c r="J4455" s="109">
        <f t="shared" si="69"/>
        <v>81042.16</v>
      </c>
    </row>
    <row r="4456" spans="1:10" s="102" customFormat="1" ht="18" customHeight="1" x14ac:dyDescent="0.2">
      <c r="A4456" s="106" t="s">
        <v>31</v>
      </c>
      <c r="B4456" s="106" t="s">
        <v>13</v>
      </c>
      <c r="C4456" s="107">
        <v>25188</v>
      </c>
      <c r="D4456" s="107">
        <v>42549</v>
      </c>
      <c r="E4456" s="107">
        <v>42552</v>
      </c>
      <c r="F4456" s="108">
        <v>42572</v>
      </c>
      <c r="G4456" s="109">
        <v>79000</v>
      </c>
      <c r="H4456" s="109">
        <v>49.78</v>
      </c>
      <c r="I4456" s="109">
        <v>0</v>
      </c>
      <c r="J4456" s="109">
        <f t="shared" si="69"/>
        <v>79049.78</v>
      </c>
    </row>
    <row r="4457" spans="1:10" s="102" customFormat="1" ht="18" customHeight="1" x14ac:dyDescent="0.2">
      <c r="A4457" s="106" t="s">
        <v>34</v>
      </c>
      <c r="B4457" s="106" t="s">
        <v>13</v>
      </c>
      <c r="C4457" s="107">
        <v>25188</v>
      </c>
      <c r="D4457" s="107">
        <v>42549</v>
      </c>
      <c r="E4457" s="107">
        <v>42552</v>
      </c>
      <c r="F4457" s="108">
        <v>42572</v>
      </c>
      <c r="G4457" s="109">
        <v>237000</v>
      </c>
      <c r="H4457" s="109">
        <v>149.34</v>
      </c>
      <c r="I4457" s="109">
        <v>0</v>
      </c>
      <c r="J4457" s="109">
        <f t="shared" si="69"/>
        <v>237149.34</v>
      </c>
    </row>
    <row r="4458" spans="1:10" s="102" customFormat="1" ht="18" customHeight="1" x14ac:dyDescent="0.2">
      <c r="A4458" s="106" t="s">
        <v>43</v>
      </c>
      <c r="B4458" s="106" t="s">
        <v>17</v>
      </c>
      <c r="C4458" s="107">
        <v>10902</v>
      </c>
      <c r="D4458" s="107">
        <v>41853</v>
      </c>
      <c r="E4458" s="107">
        <v>41876</v>
      </c>
      <c r="F4458" s="108">
        <v>41920</v>
      </c>
      <c r="G4458" s="109">
        <v>1750</v>
      </c>
      <c r="H4458" s="109">
        <v>3.27</v>
      </c>
      <c r="I4458" s="109">
        <v>0</v>
      </c>
      <c r="J4458" s="109">
        <f t="shared" si="69"/>
        <v>1753.27</v>
      </c>
    </row>
    <row r="4459" spans="1:10" s="102" customFormat="1" ht="18" customHeight="1" x14ac:dyDescent="0.2">
      <c r="A4459" s="106" t="s">
        <v>43</v>
      </c>
      <c r="B4459" s="106" t="s">
        <v>17</v>
      </c>
      <c r="C4459" s="107">
        <v>9668</v>
      </c>
      <c r="D4459" s="107">
        <v>42386</v>
      </c>
      <c r="E4459" s="107">
        <v>42391</v>
      </c>
      <c r="F4459" s="108">
        <v>42417</v>
      </c>
      <c r="G4459" s="109">
        <v>3500</v>
      </c>
      <c r="H4459" s="109">
        <v>3</v>
      </c>
      <c r="I4459" s="109">
        <v>0</v>
      </c>
      <c r="J4459" s="109">
        <f t="shared" si="69"/>
        <v>3503</v>
      </c>
    </row>
    <row r="4460" spans="1:10" s="102" customFormat="1" ht="18" customHeight="1" x14ac:dyDescent="0.2">
      <c r="A4460" s="106" t="s">
        <v>31</v>
      </c>
      <c r="B4460" s="106" t="s">
        <v>17</v>
      </c>
      <c r="C4460" s="107">
        <v>21452</v>
      </c>
      <c r="D4460" s="107">
        <v>41731</v>
      </c>
      <c r="E4460" s="107">
        <v>41732</v>
      </c>
      <c r="F4460" s="108">
        <v>41758</v>
      </c>
      <c r="G4460" s="109">
        <v>46000</v>
      </c>
      <c r="H4460" s="109">
        <v>34.520000000000003</v>
      </c>
      <c r="I4460" s="109">
        <v>0</v>
      </c>
      <c r="J4460" s="109">
        <f t="shared" si="69"/>
        <v>46034.52</v>
      </c>
    </row>
    <row r="4461" spans="1:10" s="102" customFormat="1" ht="18" customHeight="1" x14ac:dyDescent="0.2">
      <c r="A4461" s="106" t="s">
        <v>43</v>
      </c>
      <c r="B4461" s="106" t="s">
        <v>13</v>
      </c>
      <c r="C4461" s="107">
        <v>16065</v>
      </c>
      <c r="D4461" s="107">
        <v>42437</v>
      </c>
      <c r="E4461" s="107">
        <v>42445</v>
      </c>
      <c r="F4461" s="108">
        <v>42453</v>
      </c>
      <c r="G4461" s="109">
        <v>10000</v>
      </c>
      <c r="H4461" s="109">
        <v>4.38</v>
      </c>
      <c r="I4461" s="109">
        <v>0</v>
      </c>
      <c r="J4461" s="109">
        <f t="shared" si="69"/>
        <v>10004.379999999999</v>
      </c>
    </row>
    <row r="4462" spans="1:10" s="102" customFormat="1" ht="18" customHeight="1" x14ac:dyDescent="0.2">
      <c r="A4462" s="106" t="s">
        <v>43</v>
      </c>
      <c r="B4462" s="106" t="s">
        <v>13</v>
      </c>
      <c r="C4462" s="107">
        <v>11059</v>
      </c>
      <c r="D4462" s="107">
        <v>42038</v>
      </c>
      <c r="E4462" s="107">
        <v>42048</v>
      </c>
      <c r="F4462" s="108">
        <v>42059</v>
      </c>
      <c r="G4462" s="109">
        <v>9000</v>
      </c>
      <c r="H4462" s="109">
        <v>5.25</v>
      </c>
      <c r="I4462" s="109">
        <v>0</v>
      </c>
      <c r="J4462" s="109">
        <f t="shared" si="69"/>
        <v>9005.25</v>
      </c>
    </row>
    <row r="4463" spans="1:10" s="102" customFormat="1" ht="18" customHeight="1" x14ac:dyDescent="0.2">
      <c r="A4463" s="106" t="s">
        <v>43</v>
      </c>
      <c r="B4463" s="106" t="s">
        <v>13</v>
      </c>
      <c r="C4463" s="107">
        <v>12157</v>
      </c>
      <c r="D4463" s="107">
        <v>43401</v>
      </c>
      <c r="E4463" s="107">
        <v>43412</v>
      </c>
      <c r="F4463" s="108">
        <v>43432</v>
      </c>
      <c r="G4463" s="109">
        <v>10250</v>
      </c>
      <c r="H4463" s="109">
        <v>8.32</v>
      </c>
      <c r="I4463" s="109">
        <v>0</v>
      </c>
      <c r="J4463" s="109">
        <f t="shared" si="69"/>
        <v>10258.32</v>
      </c>
    </row>
    <row r="4464" spans="1:10" s="102" customFormat="1" ht="18" customHeight="1" x14ac:dyDescent="0.2">
      <c r="A4464" s="106" t="s">
        <v>43</v>
      </c>
      <c r="B4464" s="106" t="s">
        <v>13</v>
      </c>
      <c r="C4464" s="107">
        <v>12089</v>
      </c>
      <c r="D4464" s="107">
        <v>43203</v>
      </c>
      <c r="E4464" s="107">
        <v>43223</v>
      </c>
      <c r="F4464" s="108">
        <v>43236</v>
      </c>
      <c r="G4464" s="109">
        <v>7000</v>
      </c>
      <c r="H4464" s="109">
        <v>6.33</v>
      </c>
      <c r="I4464" s="109">
        <v>0</v>
      </c>
      <c r="J4464" s="109">
        <f t="shared" si="69"/>
        <v>7006.33</v>
      </c>
    </row>
    <row r="4465" spans="1:10" s="102" customFormat="1" ht="18" customHeight="1" x14ac:dyDescent="0.2">
      <c r="A4465" s="106" t="s">
        <v>43</v>
      </c>
      <c r="B4465" s="106" t="s">
        <v>13</v>
      </c>
      <c r="C4465" s="107">
        <v>7996</v>
      </c>
      <c r="D4465" s="107">
        <v>41689</v>
      </c>
      <c r="E4465" s="107">
        <v>41704</v>
      </c>
      <c r="F4465" s="108">
        <v>41743</v>
      </c>
      <c r="G4465" s="109">
        <v>5000</v>
      </c>
      <c r="H4465" s="109">
        <v>7.5</v>
      </c>
      <c r="I4465" s="109">
        <v>0</v>
      </c>
      <c r="J4465" s="109">
        <f t="shared" si="69"/>
        <v>5007.5</v>
      </c>
    </row>
    <row r="4466" spans="1:10" s="102" customFormat="1" ht="18" customHeight="1" x14ac:dyDescent="0.2">
      <c r="A4466" s="106" t="s">
        <v>43</v>
      </c>
      <c r="B4466" s="106" t="s">
        <v>13</v>
      </c>
      <c r="C4466" s="107">
        <v>17626</v>
      </c>
      <c r="D4466" s="107">
        <v>41893</v>
      </c>
      <c r="E4466" s="107">
        <v>41925</v>
      </c>
      <c r="F4466" s="108">
        <v>41963</v>
      </c>
      <c r="G4466" s="109">
        <v>26000</v>
      </c>
      <c r="H4466" s="109">
        <v>50.55</v>
      </c>
      <c r="I4466" s="109">
        <v>0</v>
      </c>
      <c r="J4466" s="109">
        <f t="shared" si="69"/>
        <v>26050.55</v>
      </c>
    </row>
    <row r="4467" spans="1:10" s="102" customFormat="1" ht="18" customHeight="1" x14ac:dyDescent="0.2">
      <c r="A4467" s="106" t="s">
        <v>43</v>
      </c>
      <c r="B4467" s="106" t="s">
        <v>13</v>
      </c>
      <c r="C4467" s="107">
        <v>11670</v>
      </c>
      <c r="D4467" s="107">
        <v>43276</v>
      </c>
      <c r="E4467" s="107">
        <v>43279</v>
      </c>
      <c r="F4467" s="108">
        <v>43299</v>
      </c>
      <c r="G4467" s="109">
        <v>10250</v>
      </c>
      <c r="H4467" s="109">
        <v>5.71</v>
      </c>
      <c r="I4467" s="109">
        <v>0</v>
      </c>
      <c r="J4467" s="109">
        <f t="shared" si="69"/>
        <v>10255.709999999999</v>
      </c>
    </row>
    <row r="4468" spans="1:10" s="102" customFormat="1" ht="18" customHeight="1" x14ac:dyDescent="0.2">
      <c r="A4468" s="106" t="s">
        <v>43</v>
      </c>
      <c r="B4468" s="106" t="s">
        <v>13</v>
      </c>
      <c r="C4468" s="107">
        <v>11376</v>
      </c>
      <c r="D4468" s="107">
        <v>41960</v>
      </c>
      <c r="E4468" s="107">
        <v>41982</v>
      </c>
      <c r="F4468" s="108">
        <v>42002</v>
      </c>
      <c r="G4468" s="109">
        <v>10000</v>
      </c>
      <c r="H4468" s="109">
        <v>11.67</v>
      </c>
      <c r="I4468" s="109">
        <v>0</v>
      </c>
      <c r="J4468" s="109">
        <f t="shared" si="69"/>
        <v>10011.67</v>
      </c>
    </row>
    <row r="4469" spans="1:10" s="102" customFormat="1" ht="18" customHeight="1" x14ac:dyDescent="0.2">
      <c r="A4469" s="106" t="s">
        <v>43</v>
      </c>
      <c r="B4469" s="106" t="s">
        <v>13</v>
      </c>
      <c r="C4469" s="107">
        <v>8718</v>
      </c>
      <c r="D4469" s="107">
        <v>42123</v>
      </c>
      <c r="E4469" s="107">
        <v>42131</v>
      </c>
      <c r="F4469" s="108">
        <v>42142</v>
      </c>
      <c r="G4469" s="109">
        <v>8250</v>
      </c>
      <c r="H4469" s="109">
        <v>4.3499999999999996</v>
      </c>
      <c r="I4469" s="109">
        <v>0</v>
      </c>
      <c r="J4469" s="109">
        <f t="shared" si="69"/>
        <v>8254.35</v>
      </c>
    </row>
    <row r="4470" spans="1:10" s="102" customFormat="1" ht="18" customHeight="1" x14ac:dyDescent="0.2">
      <c r="A4470" s="106" t="s">
        <v>43</v>
      </c>
      <c r="B4470" s="106" t="s">
        <v>17</v>
      </c>
      <c r="C4470" s="107">
        <v>13503</v>
      </c>
      <c r="D4470" s="107">
        <v>43080</v>
      </c>
      <c r="E4470" s="107">
        <v>43081</v>
      </c>
      <c r="F4470" s="108">
        <v>43109</v>
      </c>
      <c r="G4470" s="109">
        <v>12250</v>
      </c>
      <c r="H4470" s="109">
        <v>8.16</v>
      </c>
      <c r="I4470" s="109">
        <v>0</v>
      </c>
      <c r="J4470" s="109">
        <f t="shared" si="69"/>
        <v>12258.16</v>
      </c>
    </row>
    <row r="4471" spans="1:10" s="102" customFormat="1" ht="18" customHeight="1" x14ac:dyDescent="0.2">
      <c r="A4471" s="106" t="s">
        <v>31</v>
      </c>
      <c r="B4471" s="106" t="s">
        <v>13</v>
      </c>
      <c r="C4471" s="107">
        <v>21813</v>
      </c>
      <c r="D4471" s="107">
        <v>43282</v>
      </c>
      <c r="E4471" s="107">
        <v>43283</v>
      </c>
      <c r="F4471" s="108">
        <v>43292</v>
      </c>
      <c r="G4471" s="109">
        <v>47000</v>
      </c>
      <c r="H4471" s="109">
        <v>12.88</v>
      </c>
      <c r="I4471" s="109">
        <v>0</v>
      </c>
      <c r="J4471" s="109">
        <f t="shared" si="69"/>
        <v>47012.88</v>
      </c>
    </row>
    <row r="4472" spans="1:10" s="102" customFormat="1" ht="18" customHeight="1" x14ac:dyDescent="0.2">
      <c r="A4472" s="106" t="s">
        <v>33</v>
      </c>
      <c r="B4472" s="106" t="s">
        <v>13</v>
      </c>
      <c r="C4472" s="107">
        <v>21813</v>
      </c>
      <c r="D4472" s="107">
        <v>43282</v>
      </c>
      <c r="E4472" s="107">
        <v>43283</v>
      </c>
      <c r="F4472" s="108">
        <v>43292</v>
      </c>
      <c r="G4472" s="109">
        <v>47000</v>
      </c>
      <c r="H4472" s="109">
        <v>12.88</v>
      </c>
      <c r="I4472" s="109">
        <v>0</v>
      </c>
      <c r="J4472" s="109">
        <f t="shared" si="69"/>
        <v>47012.88</v>
      </c>
    </row>
    <row r="4473" spans="1:10" s="102" customFormat="1" ht="18" customHeight="1" x14ac:dyDescent="0.2">
      <c r="A4473" s="106" t="s">
        <v>34</v>
      </c>
      <c r="B4473" s="106" t="s">
        <v>13</v>
      </c>
      <c r="C4473" s="107">
        <v>21813</v>
      </c>
      <c r="D4473" s="107">
        <v>43282</v>
      </c>
      <c r="E4473" s="107">
        <v>43283</v>
      </c>
      <c r="F4473" s="108">
        <v>43292</v>
      </c>
      <c r="G4473" s="109">
        <v>47000</v>
      </c>
      <c r="H4473" s="109">
        <v>12.88</v>
      </c>
      <c r="I4473" s="109">
        <v>0</v>
      </c>
      <c r="J4473" s="109">
        <f t="shared" si="69"/>
        <v>47012.88</v>
      </c>
    </row>
    <row r="4474" spans="1:10" s="102" customFormat="1" ht="18" customHeight="1" x14ac:dyDescent="0.2">
      <c r="A4474" s="106" t="s">
        <v>43</v>
      </c>
      <c r="B4474" s="106" t="s">
        <v>17</v>
      </c>
      <c r="C4474" s="107">
        <v>18687</v>
      </c>
      <c r="D4474" s="107">
        <v>42607</v>
      </c>
      <c r="E4474" s="107">
        <v>42612</v>
      </c>
      <c r="F4474" s="108">
        <v>42823</v>
      </c>
      <c r="G4474" s="109">
        <v>15000</v>
      </c>
      <c r="H4474" s="109">
        <v>88.77</v>
      </c>
      <c r="I4474" s="109">
        <v>0</v>
      </c>
      <c r="J4474" s="109">
        <f t="shared" si="69"/>
        <v>15088.77</v>
      </c>
    </row>
    <row r="4475" spans="1:10" s="102" customFormat="1" ht="18" customHeight="1" x14ac:dyDescent="0.2">
      <c r="A4475" s="106" t="s">
        <v>43</v>
      </c>
      <c r="B4475" s="106" t="s">
        <v>17</v>
      </c>
      <c r="C4475" s="107">
        <v>8729</v>
      </c>
      <c r="D4475" s="107">
        <v>41736</v>
      </c>
      <c r="E4475" s="107">
        <v>41753</v>
      </c>
      <c r="F4475" s="108">
        <v>41761</v>
      </c>
      <c r="G4475" s="109">
        <v>8500</v>
      </c>
      <c r="H4475" s="109">
        <v>5.9</v>
      </c>
      <c r="I4475" s="109">
        <v>0</v>
      </c>
      <c r="J4475" s="109">
        <f t="shared" si="69"/>
        <v>8505.9</v>
      </c>
    </row>
    <row r="4476" spans="1:10" s="102" customFormat="1" ht="18" customHeight="1" x14ac:dyDescent="0.2">
      <c r="A4476" s="106" t="s">
        <v>43</v>
      </c>
      <c r="B4476" s="106" t="s">
        <v>17</v>
      </c>
      <c r="C4476" s="107">
        <v>15459</v>
      </c>
      <c r="D4476" s="107">
        <v>43211</v>
      </c>
      <c r="E4476" s="107">
        <v>43237</v>
      </c>
      <c r="F4476" s="108">
        <v>43256</v>
      </c>
      <c r="G4476" s="109">
        <v>7000</v>
      </c>
      <c r="H4476" s="109">
        <v>8.64</v>
      </c>
      <c r="I4476" s="109">
        <v>0</v>
      </c>
      <c r="J4476" s="109">
        <f t="shared" si="69"/>
        <v>7008.64</v>
      </c>
    </row>
    <row r="4477" spans="1:10" s="102" customFormat="1" ht="18" customHeight="1" x14ac:dyDescent="0.2">
      <c r="A4477" s="106" t="s">
        <v>43</v>
      </c>
      <c r="B4477" s="106" t="s">
        <v>17</v>
      </c>
      <c r="C4477" s="107">
        <v>16430</v>
      </c>
      <c r="D4477" s="107">
        <v>41696</v>
      </c>
      <c r="E4477" s="107">
        <v>41701</v>
      </c>
      <c r="F4477" s="108">
        <v>41725</v>
      </c>
      <c r="G4477" s="109">
        <v>21000</v>
      </c>
      <c r="H4477" s="109">
        <v>16.920000000000002</v>
      </c>
      <c r="I4477" s="109">
        <v>0</v>
      </c>
      <c r="J4477" s="109">
        <f t="shared" si="69"/>
        <v>21016.92</v>
      </c>
    </row>
    <row r="4478" spans="1:10" s="102" customFormat="1" ht="18" customHeight="1" x14ac:dyDescent="0.2">
      <c r="A4478" s="106" t="s">
        <v>43</v>
      </c>
      <c r="B4478" s="106" t="s">
        <v>17</v>
      </c>
      <c r="C4478" s="107">
        <v>14237</v>
      </c>
      <c r="D4478" s="107">
        <v>42769</v>
      </c>
      <c r="E4478" s="107">
        <v>42801</v>
      </c>
      <c r="F4478" s="108">
        <v>42850</v>
      </c>
      <c r="G4478" s="109">
        <v>6250</v>
      </c>
      <c r="H4478" s="109">
        <v>12.9</v>
      </c>
      <c r="I4478" s="109">
        <v>0</v>
      </c>
      <c r="J4478" s="109">
        <f t="shared" si="69"/>
        <v>6262.9</v>
      </c>
    </row>
    <row r="4479" spans="1:10" s="102" customFormat="1" ht="18" customHeight="1" x14ac:dyDescent="0.2">
      <c r="A4479" s="106" t="s">
        <v>31</v>
      </c>
      <c r="B4479" s="106" t="s">
        <v>13</v>
      </c>
      <c r="C4479" s="107">
        <v>21226</v>
      </c>
      <c r="D4479" s="107">
        <v>43284</v>
      </c>
      <c r="E4479" s="107">
        <v>43294</v>
      </c>
      <c r="F4479" s="108">
        <v>43353</v>
      </c>
      <c r="G4479" s="109">
        <v>61000</v>
      </c>
      <c r="H4479" s="109">
        <v>115.32</v>
      </c>
      <c r="I4479" s="109">
        <v>0</v>
      </c>
      <c r="J4479" s="109">
        <f t="shared" si="69"/>
        <v>61115.32</v>
      </c>
    </row>
    <row r="4480" spans="1:10" s="102" customFormat="1" ht="18" customHeight="1" x14ac:dyDescent="0.2">
      <c r="A4480" s="106" t="s">
        <v>43</v>
      </c>
      <c r="B4480" s="106" t="s">
        <v>17</v>
      </c>
      <c r="C4480" s="107">
        <v>9512</v>
      </c>
      <c r="D4480" s="107">
        <v>43152</v>
      </c>
      <c r="E4480" s="107">
        <v>43157</v>
      </c>
      <c r="F4480" s="108">
        <v>43181</v>
      </c>
      <c r="G4480" s="109">
        <v>5000</v>
      </c>
      <c r="H4480" s="109">
        <v>3.14</v>
      </c>
      <c r="I4480" s="109">
        <v>0</v>
      </c>
      <c r="J4480" s="109">
        <f t="shared" si="69"/>
        <v>5003.1400000000003</v>
      </c>
    </row>
    <row r="4481" spans="1:10" s="102" customFormat="1" ht="18" customHeight="1" x14ac:dyDescent="0.2">
      <c r="A4481" s="106" t="s">
        <v>43</v>
      </c>
      <c r="B4481" s="106" t="s">
        <v>17</v>
      </c>
      <c r="C4481" s="107">
        <v>7876</v>
      </c>
      <c r="D4481" s="107">
        <v>41942</v>
      </c>
      <c r="E4481" s="107">
        <v>41957</v>
      </c>
      <c r="F4481" s="108">
        <v>41995</v>
      </c>
      <c r="G4481" s="109">
        <v>2000</v>
      </c>
      <c r="H4481" s="109">
        <v>2.94</v>
      </c>
      <c r="I4481" s="109">
        <v>0</v>
      </c>
      <c r="J4481" s="109">
        <f t="shared" si="69"/>
        <v>2002.94</v>
      </c>
    </row>
    <row r="4482" spans="1:10" s="102" customFormat="1" ht="18" customHeight="1" x14ac:dyDescent="0.2">
      <c r="A4482" s="106" t="s">
        <v>43</v>
      </c>
      <c r="B4482" s="106" t="s">
        <v>17</v>
      </c>
      <c r="C4482" s="107">
        <v>12287</v>
      </c>
      <c r="D4482" s="107">
        <v>43115</v>
      </c>
      <c r="E4482" s="107">
        <v>43117</v>
      </c>
      <c r="F4482" s="108">
        <v>43132</v>
      </c>
      <c r="G4482" s="109">
        <v>1750</v>
      </c>
      <c r="H4482" s="109">
        <v>0.82</v>
      </c>
      <c r="I4482" s="109">
        <v>0</v>
      </c>
      <c r="J4482" s="109">
        <f t="shared" si="69"/>
        <v>1750.82</v>
      </c>
    </row>
    <row r="4483" spans="1:10" s="102" customFormat="1" ht="18" customHeight="1" x14ac:dyDescent="0.2">
      <c r="A4483" s="106" t="s">
        <v>43</v>
      </c>
      <c r="B4483" s="106" t="s">
        <v>13</v>
      </c>
      <c r="C4483" s="107">
        <v>12203</v>
      </c>
      <c r="D4483" s="107">
        <v>42775</v>
      </c>
      <c r="E4483" s="107">
        <v>42850</v>
      </c>
      <c r="F4483" s="108">
        <v>42901</v>
      </c>
      <c r="G4483" s="109">
        <v>13500</v>
      </c>
      <c r="H4483" s="109">
        <v>46.6</v>
      </c>
      <c r="I4483" s="109">
        <v>0</v>
      </c>
      <c r="J4483" s="109">
        <f t="shared" si="69"/>
        <v>13546.6</v>
      </c>
    </row>
    <row r="4484" spans="1:10" s="102" customFormat="1" ht="18" customHeight="1" x14ac:dyDescent="0.2">
      <c r="A4484" s="106" t="s">
        <v>43</v>
      </c>
      <c r="B4484" s="106" t="s">
        <v>13</v>
      </c>
      <c r="C4484" s="107">
        <v>6166</v>
      </c>
      <c r="D4484" s="107">
        <v>42179</v>
      </c>
      <c r="E4484" s="107">
        <v>42187</v>
      </c>
      <c r="F4484" s="108">
        <v>42201</v>
      </c>
      <c r="G4484" s="109">
        <v>4500</v>
      </c>
      <c r="H4484" s="109">
        <v>2.76</v>
      </c>
      <c r="I4484" s="109">
        <v>0</v>
      </c>
      <c r="J4484" s="109">
        <f t="shared" si="69"/>
        <v>4502.76</v>
      </c>
    </row>
    <row r="4485" spans="1:10" s="102" customFormat="1" ht="18" customHeight="1" x14ac:dyDescent="0.2">
      <c r="A4485" s="106" t="s">
        <v>43</v>
      </c>
      <c r="B4485" s="106" t="s">
        <v>17</v>
      </c>
      <c r="C4485" s="107">
        <v>7255</v>
      </c>
      <c r="D4485" s="107">
        <v>42138</v>
      </c>
      <c r="E4485" s="107">
        <v>42145</v>
      </c>
      <c r="F4485" s="108">
        <v>42170</v>
      </c>
      <c r="G4485" s="109">
        <v>5000</v>
      </c>
      <c r="H4485" s="109">
        <v>4.4400000000000004</v>
      </c>
      <c r="I4485" s="109">
        <v>0</v>
      </c>
      <c r="J4485" s="109">
        <f t="shared" si="69"/>
        <v>5004.4399999999996</v>
      </c>
    </row>
    <row r="4486" spans="1:10" s="102" customFormat="1" ht="18" customHeight="1" x14ac:dyDescent="0.2">
      <c r="A4486" s="106" t="s">
        <v>43</v>
      </c>
      <c r="B4486" s="106" t="s">
        <v>17</v>
      </c>
      <c r="C4486" s="107">
        <v>17371</v>
      </c>
      <c r="D4486" s="107">
        <v>42610</v>
      </c>
      <c r="E4486" s="107">
        <v>42675</v>
      </c>
      <c r="F4486" s="108">
        <v>42692</v>
      </c>
      <c r="G4486" s="109">
        <v>12750</v>
      </c>
      <c r="H4486" s="109">
        <v>28.64</v>
      </c>
      <c r="I4486" s="109">
        <v>0</v>
      </c>
      <c r="J4486" s="109">
        <f t="shared" ref="J4486:J4549" si="70">+G4486+H4486+I4486</f>
        <v>12778.64</v>
      </c>
    </row>
    <row r="4487" spans="1:10" s="102" customFormat="1" ht="18" customHeight="1" x14ac:dyDescent="0.2">
      <c r="A4487" s="106" t="s">
        <v>43</v>
      </c>
      <c r="B4487" s="106" t="s">
        <v>17</v>
      </c>
      <c r="C4487" s="107">
        <v>13014</v>
      </c>
      <c r="D4487" s="107">
        <v>42054</v>
      </c>
      <c r="E4487" s="107">
        <v>42062</v>
      </c>
      <c r="F4487" s="108">
        <v>42110</v>
      </c>
      <c r="G4487" s="109">
        <v>4250</v>
      </c>
      <c r="H4487" s="109">
        <v>6.6</v>
      </c>
      <c r="I4487" s="109">
        <v>0</v>
      </c>
      <c r="J4487" s="109">
        <f t="shared" si="70"/>
        <v>4256.6000000000004</v>
      </c>
    </row>
    <row r="4488" spans="1:10" s="102" customFormat="1" ht="18" customHeight="1" x14ac:dyDescent="0.2">
      <c r="A4488" s="106" t="s">
        <v>43</v>
      </c>
      <c r="B4488" s="106" t="s">
        <v>13</v>
      </c>
      <c r="C4488" s="107">
        <v>15712</v>
      </c>
      <c r="D4488" s="107">
        <v>42902</v>
      </c>
      <c r="E4488" s="107">
        <v>42907</v>
      </c>
      <c r="F4488" s="108">
        <v>42933</v>
      </c>
      <c r="G4488" s="109">
        <v>9250</v>
      </c>
      <c r="H4488" s="109">
        <v>7.84</v>
      </c>
      <c r="I4488" s="109">
        <v>0</v>
      </c>
      <c r="J4488" s="109">
        <f t="shared" si="70"/>
        <v>9257.84</v>
      </c>
    </row>
    <row r="4489" spans="1:10" s="102" customFormat="1" ht="18" customHeight="1" x14ac:dyDescent="0.2">
      <c r="A4489" s="106" t="s">
        <v>43</v>
      </c>
      <c r="B4489" s="106" t="s">
        <v>17</v>
      </c>
      <c r="C4489" s="107">
        <v>11947</v>
      </c>
      <c r="D4489" s="107">
        <v>42602</v>
      </c>
      <c r="E4489" s="107">
        <v>42607</v>
      </c>
      <c r="F4489" s="108">
        <v>42615</v>
      </c>
      <c r="G4489" s="109">
        <v>3000</v>
      </c>
      <c r="H4489" s="109">
        <v>1.06</v>
      </c>
      <c r="I4489" s="109">
        <v>0</v>
      </c>
      <c r="J4489" s="109">
        <f t="shared" si="70"/>
        <v>3001.06</v>
      </c>
    </row>
    <row r="4490" spans="1:10" s="102" customFormat="1" ht="18" customHeight="1" x14ac:dyDescent="0.2">
      <c r="A4490" s="106" t="s">
        <v>43</v>
      </c>
      <c r="B4490" s="106" t="s">
        <v>17</v>
      </c>
      <c r="C4490" s="107">
        <v>9646</v>
      </c>
      <c r="D4490" s="107">
        <v>42044</v>
      </c>
      <c r="E4490" s="107">
        <v>42046</v>
      </c>
      <c r="F4490" s="108">
        <v>42069</v>
      </c>
      <c r="G4490" s="109">
        <v>7000</v>
      </c>
      <c r="H4490" s="109">
        <v>4.8600000000000003</v>
      </c>
      <c r="I4490" s="109">
        <v>0</v>
      </c>
      <c r="J4490" s="109">
        <f t="shared" si="70"/>
        <v>7004.86</v>
      </c>
    </row>
    <row r="4491" spans="1:10" s="102" customFormat="1" ht="18" customHeight="1" x14ac:dyDescent="0.2">
      <c r="A4491" s="106" t="s">
        <v>43</v>
      </c>
      <c r="B4491" s="106" t="s">
        <v>13</v>
      </c>
      <c r="C4491" s="107">
        <v>8517</v>
      </c>
      <c r="D4491" s="107">
        <v>42992</v>
      </c>
      <c r="E4491" s="107">
        <v>43006</v>
      </c>
      <c r="F4491" s="108">
        <v>43619</v>
      </c>
      <c r="G4491" s="109">
        <v>6750</v>
      </c>
      <c r="H4491" s="109">
        <v>78.14</v>
      </c>
      <c r="I4491" s="109">
        <v>0</v>
      </c>
      <c r="J4491" s="109">
        <f t="shared" si="70"/>
        <v>6828.14</v>
      </c>
    </row>
    <row r="4492" spans="1:10" s="102" customFormat="1" ht="18" customHeight="1" x14ac:dyDescent="0.2">
      <c r="A4492" s="106" t="s">
        <v>43</v>
      </c>
      <c r="B4492" s="106" t="s">
        <v>13</v>
      </c>
      <c r="C4492" s="107">
        <v>8836</v>
      </c>
      <c r="D4492" s="107">
        <v>42955</v>
      </c>
      <c r="E4492" s="107">
        <v>42990</v>
      </c>
      <c r="F4492" s="108">
        <v>43013</v>
      </c>
      <c r="G4492" s="109">
        <v>5250</v>
      </c>
      <c r="H4492" s="109">
        <v>8.34</v>
      </c>
      <c r="I4492" s="109">
        <v>0</v>
      </c>
      <c r="J4492" s="109">
        <f t="shared" si="70"/>
        <v>5258.34</v>
      </c>
    </row>
    <row r="4493" spans="1:10" s="102" customFormat="1" ht="18" customHeight="1" x14ac:dyDescent="0.2">
      <c r="A4493" s="106" t="s">
        <v>43</v>
      </c>
      <c r="B4493" s="106" t="s">
        <v>17</v>
      </c>
      <c r="C4493" s="107">
        <v>5741</v>
      </c>
      <c r="D4493" s="107">
        <v>43078</v>
      </c>
      <c r="E4493" s="107">
        <v>43110</v>
      </c>
      <c r="F4493" s="108">
        <v>43138</v>
      </c>
      <c r="G4493" s="109">
        <v>2000</v>
      </c>
      <c r="H4493" s="109">
        <v>3.09</v>
      </c>
      <c r="I4493" s="109">
        <v>0</v>
      </c>
      <c r="J4493" s="109">
        <f t="shared" si="70"/>
        <v>2003.09</v>
      </c>
    </row>
    <row r="4494" spans="1:10" s="102" customFormat="1" ht="18" customHeight="1" x14ac:dyDescent="0.2">
      <c r="A4494" s="106" t="s">
        <v>43</v>
      </c>
      <c r="B4494" s="106" t="s">
        <v>17</v>
      </c>
      <c r="C4494" s="107">
        <v>5885</v>
      </c>
      <c r="D4494" s="107">
        <v>42249</v>
      </c>
      <c r="E4494" s="107">
        <v>42258</v>
      </c>
      <c r="F4494" s="108">
        <v>42276</v>
      </c>
      <c r="G4494" s="109">
        <v>3000</v>
      </c>
      <c r="H4494" s="109">
        <v>2.25</v>
      </c>
      <c r="I4494" s="109">
        <v>0</v>
      </c>
      <c r="J4494" s="109">
        <f t="shared" si="70"/>
        <v>3002.25</v>
      </c>
    </row>
    <row r="4495" spans="1:10" s="102" customFormat="1" ht="18" customHeight="1" x14ac:dyDescent="0.2">
      <c r="A4495" s="106" t="s">
        <v>43</v>
      </c>
      <c r="B4495" s="106" t="s">
        <v>13</v>
      </c>
      <c r="C4495" s="107">
        <v>8747</v>
      </c>
      <c r="D4495" s="107">
        <v>42051</v>
      </c>
      <c r="E4495" s="107">
        <v>42058</v>
      </c>
      <c r="F4495" s="108">
        <v>42121</v>
      </c>
      <c r="G4495" s="109">
        <v>2250</v>
      </c>
      <c r="H4495" s="109">
        <v>4.38</v>
      </c>
      <c r="I4495" s="109">
        <v>0</v>
      </c>
      <c r="J4495" s="109">
        <f t="shared" si="70"/>
        <v>2254.38</v>
      </c>
    </row>
    <row r="4496" spans="1:10" s="102" customFormat="1" ht="18" customHeight="1" x14ac:dyDescent="0.2">
      <c r="A4496" s="106" t="s">
        <v>43</v>
      </c>
      <c r="B4496" s="106" t="s">
        <v>13</v>
      </c>
      <c r="C4496" s="107">
        <v>13169</v>
      </c>
      <c r="D4496" s="107">
        <v>43281</v>
      </c>
      <c r="E4496" s="107">
        <v>43283</v>
      </c>
      <c r="F4496" s="108">
        <v>43292</v>
      </c>
      <c r="G4496" s="109">
        <v>8250</v>
      </c>
      <c r="H4496" s="109">
        <v>2.4900000000000002</v>
      </c>
      <c r="I4496" s="109">
        <v>0</v>
      </c>
      <c r="J4496" s="109">
        <f t="shared" si="70"/>
        <v>8252.49</v>
      </c>
    </row>
    <row r="4497" spans="1:10" s="102" customFormat="1" ht="18" customHeight="1" x14ac:dyDescent="0.2">
      <c r="A4497" s="106" t="s">
        <v>43</v>
      </c>
      <c r="B4497" s="106" t="s">
        <v>13</v>
      </c>
      <c r="C4497" s="107">
        <v>7933</v>
      </c>
      <c r="D4497" s="107">
        <v>41956</v>
      </c>
      <c r="E4497" s="107">
        <v>41978</v>
      </c>
      <c r="F4497" s="108">
        <v>41999</v>
      </c>
      <c r="G4497" s="109">
        <v>3750</v>
      </c>
      <c r="H4497" s="109">
        <v>4.4800000000000004</v>
      </c>
      <c r="I4497" s="109">
        <v>0</v>
      </c>
      <c r="J4497" s="109">
        <f t="shared" si="70"/>
        <v>3754.48</v>
      </c>
    </row>
    <row r="4498" spans="1:10" s="102" customFormat="1" ht="18" customHeight="1" x14ac:dyDescent="0.2">
      <c r="A4498" s="106" t="s">
        <v>43</v>
      </c>
      <c r="B4498" s="106" t="s">
        <v>17</v>
      </c>
      <c r="C4498" s="107">
        <v>8230</v>
      </c>
      <c r="D4498" s="107">
        <v>41952</v>
      </c>
      <c r="E4498" s="107">
        <v>41975</v>
      </c>
      <c r="F4498" s="108">
        <v>41996</v>
      </c>
      <c r="G4498" s="109">
        <v>4250</v>
      </c>
      <c r="H4498" s="109">
        <v>5.2</v>
      </c>
      <c r="I4498" s="109">
        <v>0</v>
      </c>
      <c r="J4498" s="109">
        <f t="shared" si="70"/>
        <v>4255.2</v>
      </c>
    </row>
    <row r="4499" spans="1:10" s="102" customFormat="1" ht="18" customHeight="1" x14ac:dyDescent="0.2">
      <c r="A4499" s="106" t="s">
        <v>43</v>
      </c>
      <c r="B4499" s="106" t="s">
        <v>17</v>
      </c>
      <c r="C4499" s="107">
        <v>13973</v>
      </c>
      <c r="D4499" s="107">
        <v>43346</v>
      </c>
      <c r="E4499" s="107">
        <v>43354</v>
      </c>
      <c r="F4499" s="108">
        <v>43364</v>
      </c>
      <c r="G4499" s="109">
        <v>6250</v>
      </c>
      <c r="H4499" s="109">
        <v>3.08</v>
      </c>
      <c r="I4499" s="109">
        <v>0</v>
      </c>
      <c r="J4499" s="109">
        <f t="shared" si="70"/>
        <v>6253.08</v>
      </c>
    </row>
    <row r="4500" spans="1:10" s="102" customFormat="1" ht="18" customHeight="1" x14ac:dyDescent="0.2">
      <c r="A4500" s="106" t="s">
        <v>37</v>
      </c>
      <c r="B4500" s="106" t="s">
        <v>13</v>
      </c>
      <c r="C4500" s="107">
        <v>21969</v>
      </c>
      <c r="D4500" s="107">
        <v>43052</v>
      </c>
      <c r="E4500" s="107">
        <v>43066</v>
      </c>
      <c r="F4500" s="108">
        <v>43067</v>
      </c>
      <c r="G4500" s="109">
        <v>20000</v>
      </c>
      <c r="H4500" s="109">
        <v>8.2200000000000006</v>
      </c>
      <c r="I4500" s="109">
        <v>0</v>
      </c>
      <c r="J4500" s="109">
        <f t="shared" si="70"/>
        <v>20008.22</v>
      </c>
    </row>
    <row r="4501" spans="1:10" s="102" customFormat="1" ht="18" customHeight="1" x14ac:dyDescent="0.2">
      <c r="A4501" s="106" t="s">
        <v>43</v>
      </c>
      <c r="B4501" s="106" t="s">
        <v>13</v>
      </c>
      <c r="C4501" s="107">
        <v>12982</v>
      </c>
      <c r="D4501" s="107">
        <v>42672</v>
      </c>
      <c r="E4501" s="107">
        <v>42695</v>
      </c>
      <c r="F4501" s="108">
        <v>42709</v>
      </c>
      <c r="G4501" s="109">
        <v>9000</v>
      </c>
      <c r="H4501" s="109">
        <v>9.1199999999999992</v>
      </c>
      <c r="I4501" s="109">
        <v>0</v>
      </c>
      <c r="J4501" s="109">
        <f t="shared" si="70"/>
        <v>9009.1200000000008</v>
      </c>
    </row>
    <row r="4502" spans="1:10" s="102" customFormat="1" ht="18" customHeight="1" x14ac:dyDescent="0.2">
      <c r="A4502" s="106" t="s">
        <v>43</v>
      </c>
      <c r="B4502" s="106" t="s">
        <v>17</v>
      </c>
      <c r="C4502" s="107">
        <v>14138</v>
      </c>
      <c r="D4502" s="107">
        <v>43189</v>
      </c>
      <c r="E4502" s="107">
        <v>43207</v>
      </c>
      <c r="F4502" s="108">
        <v>43255</v>
      </c>
      <c r="G4502" s="109">
        <v>6000</v>
      </c>
      <c r="H4502" s="109">
        <v>9.5299999999999994</v>
      </c>
      <c r="I4502" s="109">
        <v>0</v>
      </c>
      <c r="J4502" s="109">
        <f t="shared" si="70"/>
        <v>6009.53</v>
      </c>
    </row>
    <row r="4503" spans="1:10" s="102" customFormat="1" ht="18" customHeight="1" x14ac:dyDescent="0.2">
      <c r="A4503" s="106" t="s">
        <v>43</v>
      </c>
      <c r="B4503" s="106" t="s">
        <v>17</v>
      </c>
      <c r="C4503" s="107">
        <v>8139</v>
      </c>
      <c r="D4503" s="107">
        <v>41704</v>
      </c>
      <c r="E4503" s="107">
        <v>41710</v>
      </c>
      <c r="F4503" s="108">
        <v>41740</v>
      </c>
      <c r="G4503" s="109">
        <v>6500</v>
      </c>
      <c r="H4503" s="109">
        <v>6.5</v>
      </c>
      <c r="I4503" s="109">
        <v>0</v>
      </c>
      <c r="J4503" s="109">
        <f t="shared" si="70"/>
        <v>6506.5</v>
      </c>
    </row>
    <row r="4504" spans="1:10" s="102" customFormat="1" ht="18" customHeight="1" x14ac:dyDescent="0.2">
      <c r="A4504" s="106" t="s">
        <v>43</v>
      </c>
      <c r="B4504" s="106" t="s">
        <v>17</v>
      </c>
      <c r="C4504" s="107">
        <v>11123</v>
      </c>
      <c r="D4504" s="107">
        <v>43210</v>
      </c>
      <c r="E4504" s="107">
        <v>43221</v>
      </c>
      <c r="F4504" s="108">
        <v>43264</v>
      </c>
      <c r="G4504" s="109">
        <v>10500</v>
      </c>
      <c r="H4504" s="109">
        <v>11.51</v>
      </c>
      <c r="I4504" s="109">
        <v>0</v>
      </c>
      <c r="J4504" s="109">
        <f t="shared" si="70"/>
        <v>10511.51</v>
      </c>
    </row>
    <row r="4505" spans="1:10" s="102" customFormat="1" ht="18" customHeight="1" x14ac:dyDescent="0.2">
      <c r="A4505" s="106" t="s">
        <v>43</v>
      </c>
      <c r="B4505" s="106" t="s">
        <v>17</v>
      </c>
      <c r="C4505" s="107">
        <v>10253</v>
      </c>
      <c r="D4505" s="107">
        <v>42855</v>
      </c>
      <c r="E4505" s="107">
        <v>42878</v>
      </c>
      <c r="F4505" s="108">
        <v>42912</v>
      </c>
      <c r="G4505" s="109">
        <v>10250</v>
      </c>
      <c r="H4505" s="109">
        <v>16</v>
      </c>
      <c r="I4505" s="109">
        <v>0</v>
      </c>
      <c r="J4505" s="109">
        <f t="shared" si="70"/>
        <v>10266</v>
      </c>
    </row>
    <row r="4506" spans="1:10" s="102" customFormat="1" ht="18" customHeight="1" x14ac:dyDescent="0.2">
      <c r="A4506" s="106" t="s">
        <v>43</v>
      </c>
      <c r="B4506" s="106" t="s">
        <v>17</v>
      </c>
      <c r="C4506" s="107">
        <v>11883</v>
      </c>
      <c r="D4506" s="107">
        <v>42650</v>
      </c>
      <c r="E4506" s="107">
        <v>42661</v>
      </c>
      <c r="F4506" s="108">
        <v>42695</v>
      </c>
      <c r="G4506" s="109">
        <v>3750</v>
      </c>
      <c r="H4506" s="109">
        <v>4.62</v>
      </c>
      <c r="I4506" s="109">
        <v>0</v>
      </c>
      <c r="J4506" s="109">
        <f t="shared" si="70"/>
        <v>3754.62</v>
      </c>
    </row>
    <row r="4507" spans="1:10" s="102" customFormat="1" ht="18" customHeight="1" x14ac:dyDescent="0.2">
      <c r="A4507" s="106" t="s">
        <v>43</v>
      </c>
      <c r="B4507" s="106" t="s">
        <v>13</v>
      </c>
      <c r="C4507" s="107">
        <v>15274</v>
      </c>
      <c r="D4507" s="107">
        <v>42371</v>
      </c>
      <c r="E4507" s="107">
        <v>42381</v>
      </c>
      <c r="F4507" s="108">
        <v>42391</v>
      </c>
      <c r="G4507" s="109">
        <v>14250</v>
      </c>
      <c r="H4507" s="109">
        <v>7.92</v>
      </c>
      <c r="I4507" s="109">
        <v>0</v>
      </c>
      <c r="J4507" s="109">
        <f t="shared" si="70"/>
        <v>14257.92</v>
      </c>
    </row>
    <row r="4508" spans="1:10" s="102" customFormat="1" ht="18" customHeight="1" x14ac:dyDescent="0.2">
      <c r="A4508" s="106" t="s">
        <v>43</v>
      </c>
      <c r="B4508" s="106" t="s">
        <v>13</v>
      </c>
      <c r="C4508" s="107">
        <v>13268</v>
      </c>
      <c r="D4508" s="107">
        <v>42488</v>
      </c>
      <c r="E4508" s="107">
        <v>42492</v>
      </c>
      <c r="F4508" s="108">
        <v>42517</v>
      </c>
      <c r="G4508" s="109">
        <v>10250</v>
      </c>
      <c r="H4508" s="109">
        <v>8.15</v>
      </c>
      <c r="I4508" s="109">
        <v>0</v>
      </c>
      <c r="J4508" s="109">
        <f t="shared" si="70"/>
        <v>10258.15</v>
      </c>
    </row>
    <row r="4509" spans="1:10" s="102" customFormat="1" ht="18" customHeight="1" x14ac:dyDescent="0.2">
      <c r="A4509" s="106" t="s">
        <v>43</v>
      </c>
      <c r="B4509" s="106" t="s">
        <v>13</v>
      </c>
      <c r="C4509" s="107">
        <v>13852</v>
      </c>
      <c r="D4509" s="107">
        <v>42509</v>
      </c>
      <c r="E4509" s="107">
        <v>42527</v>
      </c>
      <c r="F4509" s="108">
        <v>42566</v>
      </c>
      <c r="G4509" s="109">
        <v>3250</v>
      </c>
      <c r="H4509" s="109">
        <v>5.08</v>
      </c>
      <c r="I4509" s="109">
        <v>0</v>
      </c>
      <c r="J4509" s="109">
        <f t="shared" si="70"/>
        <v>3255.08</v>
      </c>
    </row>
    <row r="4510" spans="1:10" s="102" customFormat="1" ht="18" customHeight="1" x14ac:dyDescent="0.2">
      <c r="A4510" s="106" t="s">
        <v>43</v>
      </c>
      <c r="B4510" s="106" t="s">
        <v>13</v>
      </c>
      <c r="C4510" s="107">
        <v>13449</v>
      </c>
      <c r="D4510" s="107">
        <v>42771</v>
      </c>
      <c r="E4510" s="107">
        <v>42774</v>
      </c>
      <c r="F4510" s="108">
        <v>42787</v>
      </c>
      <c r="G4510" s="109">
        <v>6500</v>
      </c>
      <c r="H4510" s="109">
        <v>2.85</v>
      </c>
      <c r="I4510" s="109">
        <v>0</v>
      </c>
      <c r="J4510" s="109">
        <f t="shared" si="70"/>
        <v>6502.85</v>
      </c>
    </row>
    <row r="4511" spans="1:10" s="102" customFormat="1" ht="18" customHeight="1" x14ac:dyDescent="0.2">
      <c r="A4511" s="106" t="s">
        <v>43</v>
      </c>
      <c r="B4511" s="106" t="s">
        <v>13</v>
      </c>
      <c r="C4511" s="107">
        <v>13365</v>
      </c>
      <c r="D4511" s="107">
        <v>42759</v>
      </c>
      <c r="E4511" s="107">
        <v>42762</v>
      </c>
      <c r="F4511" s="108">
        <v>42783</v>
      </c>
      <c r="G4511" s="109">
        <v>6250</v>
      </c>
      <c r="H4511" s="109">
        <v>4.1100000000000003</v>
      </c>
      <c r="I4511" s="109">
        <v>0</v>
      </c>
      <c r="J4511" s="109">
        <f t="shared" si="70"/>
        <v>6254.11</v>
      </c>
    </row>
    <row r="4512" spans="1:10" s="102" customFormat="1" ht="18" customHeight="1" x14ac:dyDescent="0.2">
      <c r="A4512" s="106" t="s">
        <v>43</v>
      </c>
      <c r="B4512" s="106" t="s">
        <v>13</v>
      </c>
      <c r="C4512" s="107">
        <v>13204</v>
      </c>
      <c r="D4512" s="107">
        <v>42849</v>
      </c>
      <c r="E4512" s="107">
        <v>42871</v>
      </c>
      <c r="F4512" s="108">
        <v>42895</v>
      </c>
      <c r="G4512" s="109">
        <v>10750</v>
      </c>
      <c r="H4512" s="109">
        <v>13.55</v>
      </c>
      <c r="I4512" s="109">
        <v>0</v>
      </c>
      <c r="J4512" s="109">
        <f t="shared" si="70"/>
        <v>10763.55</v>
      </c>
    </row>
    <row r="4513" spans="1:10" s="102" customFormat="1" ht="18" customHeight="1" x14ac:dyDescent="0.2">
      <c r="A4513" s="106" t="s">
        <v>43</v>
      </c>
      <c r="B4513" s="106" t="s">
        <v>13</v>
      </c>
      <c r="C4513" s="107">
        <v>14731</v>
      </c>
      <c r="D4513" s="107">
        <v>41934</v>
      </c>
      <c r="E4513" s="107">
        <v>41954</v>
      </c>
      <c r="F4513" s="108">
        <v>42003</v>
      </c>
      <c r="G4513" s="109">
        <v>12000</v>
      </c>
      <c r="H4513" s="109">
        <v>23</v>
      </c>
      <c r="I4513" s="109">
        <v>0</v>
      </c>
      <c r="J4513" s="109">
        <f t="shared" si="70"/>
        <v>12023</v>
      </c>
    </row>
    <row r="4514" spans="1:10" s="102" customFormat="1" ht="18" customHeight="1" x14ac:dyDescent="0.2">
      <c r="A4514" s="106" t="s">
        <v>43</v>
      </c>
      <c r="B4514" s="106" t="s">
        <v>13</v>
      </c>
      <c r="C4514" s="107">
        <v>10532</v>
      </c>
      <c r="D4514" s="107">
        <v>42816</v>
      </c>
      <c r="E4514" s="107">
        <v>42818</v>
      </c>
      <c r="F4514" s="108">
        <v>42828</v>
      </c>
      <c r="G4514" s="109">
        <v>7500</v>
      </c>
      <c r="H4514" s="109">
        <v>2.4700000000000002</v>
      </c>
      <c r="I4514" s="109">
        <v>0</v>
      </c>
      <c r="J4514" s="109">
        <f t="shared" si="70"/>
        <v>7502.47</v>
      </c>
    </row>
    <row r="4515" spans="1:10" s="102" customFormat="1" ht="18" customHeight="1" x14ac:dyDescent="0.2">
      <c r="A4515" s="106" t="s">
        <v>31</v>
      </c>
      <c r="B4515" s="106" t="s">
        <v>13</v>
      </c>
      <c r="C4515" s="107">
        <v>21243</v>
      </c>
      <c r="D4515" s="107">
        <v>42351</v>
      </c>
      <c r="E4515" s="107">
        <v>42366</v>
      </c>
      <c r="F4515" s="108">
        <v>42384</v>
      </c>
      <c r="G4515" s="109">
        <v>84000</v>
      </c>
      <c r="H4515" s="109">
        <v>77</v>
      </c>
      <c r="I4515" s="109">
        <v>0</v>
      </c>
      <c r="J4515" s="109">
        <f t="shared" si="70"/>
        <v>84077</v>
      </c>
    </row>
    <row r="4516" spans="1:10" s="102" customFormat="1" ht="18" customHeight="1" x14ac:dyDescent="0.2">
      <c r="A4516" s="106" t="s">
        <v>31</v>
      </c>
      <c r="B4516" s="106" t="s">
        <v>17</v>
      </c>
      <c r="C4516" s="107">
        <v>20392</v>
      </c>
      <c r="D4516" s="107">
        <v>42410</v>
      </c>
      <c r="E4516" s="107">
        <v>42415</v>
      </c>
      <c r="F4516" s="108">
        <v>42437</v>
      </c>
      <c r="G4516" s="109">
        <v>61000</v>
      </c>
      <c r="H4516" s="109">
        <v>45.75</v>
      </c>
      <c r="I4516" s="109">
        <v>0</v>
      </c>
      <c r="J4516" s="109">
        <f t="shared" si="70"/>
        <v>61045.75</v>
      </c>
    </row>
    <row r="4517" spans="1:10" s="102" customFormat="1" ht="18" customHeight="1" x14ac:dyDescent="0.2">
      <c r="A4517" s="106" t="s">
        <v>43</v>
      </c>
      <c r="B4517" s="106" t="s">
        <v>17</v>
      </c>
      <c r="C4517" s="107">
        <v>12124</v>
      </c>
      <c r="D4517" s="107">
        <v>43451</v>
      </c>
      <c r="E4517" s="107">
        <v>43461</v>
      </c>
      <c r="F4517" s="108">
        <v>43486</v>
      </c>
      <c r="G4517" s="109">
        <v>6250</v>
      </c>
      <c r="H4517" s="109">
        <v>5.14</v>
      </c>
      <c r="I4517" s="109">
        <v>0</v>
      </c>
      <c r="J4517" s="109">
        <f t="shared" si="70"/>
        <v>6255.14</v>
      </c>
    </row>
    <row r="4518" spans="1:10" s="102" customFormat="1" ht="18" customHeight="1" x14ac:dyDescent="0.2">
      <c r="A4518" s="106" t="s">
        <v>43</v>
      </c>
      <c r="B4518" s="106" t="s">
        <v>13</v>
      </c>
      <c r="C4518" s="107">
        <v>18863</v>
      </c>
      <c r="D4518" s="107">
        <v>43370</v>
      </c>
      <c r="E4518" s="107">
        <v>43376</v>
      </c>
      <c r="F4518" s="108">
        <v>43395</v>
      </c>
      <c r="G4518" s="109">
        <v>13500</v>
      </c>
      <c r="H4518" s="109">
        <v>9.25</v>
      </c>
      <c r="I4518" s="109">
        <v>0</v>
      </c>
      <c r="J4518" s="109">
        <f t="shared" si="70"/>
        <v>13509.25</v>
      </c>
    </row>
    <row r="4519" spans="1:10" s="102" customFormat="1" ht="18" customHeight="1" x14ac:dyDescent="0.2">
      <c r="A4519" s="106" t="s">
        <v>37</v>
      </c>
      <c r="B4519" s="106" t="s">
        <v>13</v>
      </c>
      <c r="C4519" s="107">
        <v>18863</v>
      </c>
      <c r="D4519" s="107">
        <v>43370</v>
      </c>
      <c r="E4519" s="107">
        <v>43392</v>
      </c>
      <c r="F4519" s="108">
        <v>43395</v>
      </c>
      <c r="G4519" s="109">
        <v>20000</v>
      </c>
      <c r="H4519" s="109">
        <f>6.85+6.85</f>
        <v>13.7</v>
      </c>
      <c r="I4519" s="109">
        <v>0</v>
      </c>
      <c r="J4519" s="109">
        <f t="shared" si="70"/>
        <v>20013.7</v>
      </c>
    </row>
    <row r="4520" spans="1:10" s="102" customFormat="1" ht="18" customHeight="1" x14ac:dyDescent="0.2">
      <c r="A4520" s="106" t="s">
        <v>43</v>
      </c>
      <c r="B4520" s="106" t="s">
        <v>13</v>
      </c>
      <c r="C4520" s="107">
        <v>11246</v>
      </c>
      <c r="D4520" s="107">
        <v>42349</v>
      </c>
      <c r="E4520" s="107">
        <v>42366</v>
      </c>
      <c r="F4520" s="108">
        <v>42376</v>
      </c>
      <c r="G4520" s="109">
        <v>10500</v>
      </c>
      <c r="H4520" s="109">
        <v>7.88</v>
      </c>
      <c r="I4520" s="109">
        <v>0</v>
      </c>
      <c r="J4520" s="109">
        <f t="shared" si="70"/>
        <v>10507.88</v>
      </c>
    </row>
    <row r="4521" spans="1:10" s="102" customFormat="1" ht="18" customHeight="1" x14ac:dyDescent="0.2">
      <c r="A4521" s="106" t="s">
        <v>43</v>
      </c>
      <c r="B4521" s="106" t="s">
        <v>13</v>
      </c>
      <c r="C4521" s="107">
        <v>19824</v>
      </c>
      <c r="D4521" s="107">
        <v>41863</v>
      </c>
      <c r="E4521" s="107">
        <v>41870</v>
      </c>
      <c r="F4521" s="108">
        <v>41907</v>
      </c>
      <c r="G4521" s="109">
        <v>72000</v>
      </c>
      <c r="H4521" s="109">
        <v>88</v>
      </c>
      <c r="I4521" s="109">
        <v>0</v>
      </c>
      <c r="J4521" s="109">
        <f t="shared" si="70"/>
        <v>72088</v>
      </c>
    </row>
    <row r="4522" spans="1:10" s="102" customFormat="1" ht="18" customHeight="1" x14ac:dyDescent="0.2">
      <c r="A4522" s="106" t="s">
        <v>41</v>
      </c>
      <c r="B4522" s="106" t="s">
        <v>13</v>
      </c>
      <c r="C4522" s="107">
        <v>19824</v>
      </c>
      <c r="D4522" s="107">
        <v>41863</v>
      </c>
      <c r="E4522" s="107">
        <v>41870</v>
      </c>
      <c r="F4522" s="108">
        <v>42128</v>
      </c>
      <c r="G4522" s="109">
        <v>72000</v>
      </c>
      <c r="H4522" s="109">
        <v>530</v>
      </c>
      <c r="I4522" s="109">
        <v>0</v>
      </c>
      <c r="J4522" s="109">
        <f t="shared" si="70"/>
        <v>72530</v>
      </c>
    </row>
    <row r="4523" spans="1:10" s="102" customFormat="1" ht="18" customHeight="1" x14ac:dyDescent="0.2">
      <c r="A4523" s="106" t="s">
        <v>35</v>
      </c>
      <c r="B4523" s="106" t="s">
        <v>13</v>
      </c>
      <c r="C4523" s="107">
        <v>19824</v>
      </c>
      <c r="D4523" s="107">
        <v>41863</v>
      </c>
      <c r="E4523" s="107">
        <v>41870</v>
      </c>
      <c r="F4523" s="108">
        <v>41907</v>
      </c>
      <c r="G4523" s="109">
        <v>72000</v>
      </c>
      <c r="H4523" s="109">
        <v>88</v>
      </c>
      <c r="I4523" s="109">
        <v>0</v>
      </c>
      <c r="J4523" s="109">
        <f t="shared" si="70"/>
        <v>72088</v>
      </c>
    </row>
    <row r="4524" spans="1:10" s="102" customFormat="1" ht="18" customHeight="1" x14ac:dyDescent="0.2">
      <c r="A4524" s="106" t="s">
        <v>42</v>
      </c>
      <c r="B4524" s="106" t="s">
        <v>13</v>
      </c>
      <c r="C4524" s="107">
        <v>19824</v>
      </c>
      <c r="D4524" s="107">
        <v>41863</v>
      </c>
      <c r="E4524" s="107">
        <v>41870</v>
      </c>
      <c r="F4524" s="108">
        <v>42128</v>
      </c>
      <c r="G4524" s="109">
        <v>72000</v>
      </c>
      <c r="H4524" s="109">
        <v>530</v>
      </c>
      <c r="I4524" s="109">
        <v>0</v>
      </c>
      <c r="J4524" s="109">
        <f t="shared" si="70"/>
        <v>72530</v>
      </c>
    </row>
    <row r="4525" spans="1:10" s="102" customFormat="1" ht="18" customHeight="1" x14ac:dyDescent="0.2">
      <c r="A4525" s="106" t="s">
        <v>39</v>
      </c>
      <c r="B4525" s="106" t="s">
        <v>13</v>
      </c>
      <c r="C4525" s="107">
        <v>19824</v>
      </c>
      <c r="D4525" s="107">
        <v>41863</v>
      </c>
      <c r="E4525" s="107">
        <v>41870</v>
      </c>
      <c r="F4525" s="108">
        <v>41907</v>
      </c>
      <c r="G4525" s="109">
        <v>216000</v>
      </c>
      <c r="H4525" s="109">
        <v>264</v>
      </c>
      <c r="I4525" s="109">
        <v>0</v>
      </c>
      <c r="J4525" s="109">
        <f t="shared" si="70"/>
        <v>216264</v>
      </c>
    </row>
    <row r="4526" spans="1:10" s="102" customFormat="1" ht="18" customHeight="1" x14ac:dyDescent="0.2">
      <c r="A4526" s="106" t="s">
        <v>39</v>
      </c>
      <c r="B4526" s="106" t="s">
        <v>13</v>
      </c>
      <c r="C4526" s="107">
        <v>19824</v>
      </c>
      <c r="D4526" s="107">
        <v>41863</v>
      </c>
      <c r="E4526" s="107">
        <v>41870</v>
      </c>
      <c r="F4526" s="108">
        <v>42128</v>
      </c>
      <c r="G4526" s="109">
        <v>216000</v>
      </c>
      <c r="H4526" s="109">
        <v>1590</v>
      </c>
      <c r="I4526" s="109">
        <v>0</v>
      </c>
      <c r="J4526" s="109">
        <f t="shared" si="70"/>
        <v>217590</v>
      </c>
    </row>
    <row r="4527" spans="1:10" s="102" customFormat="1" ht="18" customHeight="1" x14ac:dyDescent="0.2">
      <c r="A4527" s="106" t="s">
        <v>43</v>
      </c>
      <c r="B4527" s="106" t="s">
        <v>13</v>
      </c>
      <c r="C4527" s="107">
        <v>9585</v>
      </c>
      <c r="D4527" s="107">
        <v>42284</v>
      </c>
      <c r="E4527" s="107">
        <v>42290</v>
      </c>
      <c r="F4527" s="108">
        <v>42306</v>
      </c>
      <c r="G4527" s="109">
        <v>6000</v>
      </c>
      <c r="H4527" s="109">
        <v>3.67</v>
      </c>
      <c r="I4527" s="109">
        <v>0</v>
      </c>
      <c r="J4527" s="109">
        <f t="shared" si="70"/>
        <v>6003.67</v>
      </c>
    </row>
    <row r="4528" spans="1:10" s="102" customFormat="1" ht="18" customHeight="1" x14ac:dyDescent="0.2">
      <c r="A4528" s="106" t="s">
        <v>43</v>
      </c>
      <c r="B4528" s="106" t="s">
        <v>13</v>
      </c>
      <c r="C4528" s="107">
        <v>15973</v>
      </c>
      <c r="D4528" s="107">
        <v>42411</v>
      </c>
      <c r="E4528" s="107">
        <v>42419</v>
      </c>
      <c r="F4528" s="108">
        <v>42429</v>
      </c>
      <c r="G4528" s="109">
        <v>9000</v>
      </c>
      <c r="H4528" s="109">
        <v>4.5</v>
      </c>
      <c r="I4528" s="109">
        <v>0</v>
      </c>
      <c r="J4528" s="109">
        <f t="shared" si="70"/>
        <v>9004.5</v>
      </c>
    </row>
    <row r="4529" spans="1:10" s="102" customFormat="1" ht="18" customHeight="1" x14ac:dyDescent="0.2">
      <c r="A4529" s="106" t="s">
        <v>43</v>
      </c>
      <c r="B4529" s="106" t="s">
        <v>17</v>
      </c>
      <c r="C4529" s="107">
        <v>13296</v>
      </c>
      <c r="D4529" s="107">
        <v>42824</v>
      </c>
      <c r="E4529" s="107">
        <v>42843</v>
      </c>
      <c r="F4529" s="108">
        <v>42860</v>
      </c>
      <c r="G4529" s="109">
        <v>11000</v>
      </c>
      <c r="H4529" s="109">
        <v>10.84</v>
      </c>
      <c r="I4529" s="109">
        <v>0</v>
      </c>
      <c r="J4529" s="109">
        <f t="shared" si="70"/>
        <v>11010.84</v>
      </c>
    </row>
    <row r="4530" spans="1:10" s="102" customFormat="1" ht="18" customHeight="1" x14ac:dyDescent="0.2">
      <c r="A4530" s="106" t="s">
        <v>31</v>
      </c>
      <c r="B4530" s="106" t="s">
        <v>13</v>
      </c>
      <c r="C4530" s="107">
        <v>20998</v>
      </c>
      <c r="D4530" s="107">
        <v>42934</v>
      </c>
      <c r="E4530" s="107">
        <v>42947</v>
      </c>
      <c r="F4530" s="108">
        <v>42957</v>
      </c>
      <c r="G4530" s="109">
        <v>56000</v>
      </c>
      <c r="H4530" s="109">
        <v>35.29</v>
      </c>
      <c r="I4530" s="109">
        <v>0</v>
      </c>
      <c r="J4530" s="109">
        <f t="shared" si="70"/>
        <v>56035.29</v>
      </c>
    </row>
    <row r="4531" spans="1:10" s="102" customFormat="1" ht="18" customHeight="1" x14ac:dyDescent="0.2">
      <c r="A4531" s="106" t="s">
        <v>34</v>
      </c>
      <c r="B4531" s="106" t="s">
        <v>13</v>
      </c>
      <c r="C4531" s="107">
        <v>20998</v>
      </c>
      <c r="D4531" s="107">
        <v>42934</v>
      </c>
      <c r="E4531" s="107">
        <v>42947</v>
      </c>
      <c r="F4531" s="108">
        <v>42957</v>
      </c>
      <c r="G4531" s="109">
        <v>112000</v>
      </c>
      <c r="H4531" s="109">
        <v>70.58</v>
      </c>
      <c r="I4531" s="109">
        <v>0</v>
      </c>
      <c r="J4531" s="109">
        <f t="shared" si="70"/>
        <v>112070.58</v>
      </c>
    </row>
    <row r="4532" spans="1:10" s="102" customFormat="1" ht="18" customHeight="1" x14ac:dyDescent="0.2">
      <c r="A4532" s="106" t="s">
        <v>43</v>
      </c>
      <c r="B4532" s="106" t="s">
        <v>13</v>
      </c>
      <c r="C4532" s="107">
        <v>7274</v>
      </c>
      <c r="D4532" s="107">
        <v>42818</v>
      </c>
      <c r="E4532" s="107">
        <v>42829</v>
      </c>
      <c r="F4532" s="108">
        <v>42837</v>
      </c>
      <c r="G4532" s="109">
        <v>3500</v>
      </c>
      <c r="H4532" s="109">
        <v>1.82</v>
      </c>
      <c r="I4532" s="109">
        <v>0</v>
      </c>
      <c r="J4532" s="109">
        <f t="shared" si="70"/>
        <v>3501.82</v>
      </c>
    </row>
    <row r="4533" spans="1:10" s="102" customFormat="1" ht="18" customHeight="1" x14ac:dyDescent="0.2">
      <c r="A4533" s="106" t="s">
        <v>43</v>
      </c>
      <c r="B4533" s="106" t="s">
        <v>17</v>
      </c>
      <c r="C4533" s="107">
        <v>11063</v>
      </c>
      <c r="D4533" s="107">
        <v>42021</v>
      </c>
      <c r="E4533" s="107">
        <v>42026</v>
      </c>
      <c r="F4533" s="108">
        <v>42041</v>
      </c>
      <c r="G4533" s="109">
        <v>8000</v>
      </c>
      <c r="H4533" s="109">
        <v>4.4400000000000004</v>
      </c>
      <c r="I4533" s="109">
        <v>0</v>
      </c>
      <c r="J4533" s="109">
        <f t="shared" si="70"/>
        <v>8004.44</v>
      </c>
    </row>
    <row r="4534" spans="1:10" s="102" customFormat="1" ht="18" customHeight="1" x14ac:dyDescent="0.2">
      <c r="A4534" s="106" t="s">
        <v>43</v>
      </c>
      <c r="B4534" s="106" t="s">
        <v>13</v>
      </c>
      <c r="C4534" s="107">
        <v>10024</v>
      </c>
      <c r="D4534" s="107">
        <v>42486</v>
      </c>
      <c r="E4534" s="107">
        <v>42501</v>
      </c>
      <c r="F4534" s="108">
        <v>42667</v>
      </c>
      <c r="G4534" s="109">
        <v>5000</v>
      </c>
      <c r="H4534" s="109">
        <v>20.5</v>
      </c>
      <c r="I4534" s="109">
        <v>0</v>
      </c>
      <c r="J4534" s="109">
        <f t="shared" si="70"/>
        <v>5020.5</v>
      </c>
    </row>
    <row r="4535" spans="1:10" s="102" customFormat="1" ht="18" customHeight="1" x14ac:dyDescent="0.2">
      <c r="A4535" s="106" t="s">
        <v>43</v>
      </c>
      <c r="B4535" s="106" t="s">
        <v>13</v>
      </c>
      <c r="C4535" s="107">
        <v>7866</v>
      </c>
      <c r="D4535" s="107">
        <v>42326</v>
      </c>
      <c r="E4535" s="107">
        <v>42339</v>
      </c>
      <c r="F4535" s="108">
        <v>42348</v>
      </c>
      <c r="G4535" s="109">
        <v>5500</v>
      </c>
      <c r="H4535" s="109">
        <v>3.36</v>
      </c>
      <c r="I4535" s="109">
        <v>0</v>
      </c>
      <c r="J4535" s="109">
        <f t="shared" si="70"/>
        <v>5503.36</v>
      </c>
    </row>
    <row r="4536" spans="1:10" s="102" customFormat="1" ht="18" customHeight="1" x14ac:dyDescent="0.2">
      <c r="A4536" s="106" t="s">
        <v>43</v>
      </c>
      <c r="B4536" s="106" t="s">
        <v>17</v>
      </c>
      <c r="C4536" s="107">
        <v>12405</v>
      </c>
      <c r="D4536" s="107">
        <v>42568</v>
      </c>
      <c r="E4536" s="107">
        <v>42573</v>
      </c>
      <c r="F4536" s="108">
        <v>42713</v>
      </c>
      <c r="G4536" s="109">
        <v>9500</v>
      </c>
      <c r="H4536" s="109">
        <v>29.94</v>
      </c>
      <c r="I4536" s="109">
        <v>0</v>
      </c>
      <c r="J4536" s="109">
        <f t="shared" si="70"/>
        <v>9529.94</v>
      </c>
    </row>
    <row r="4537" spans="1:10" s="102" customFormat="1" ht="18" customHeight="1" x14ac:dyDescent="0.2">
      <c r="A4537" s="106" t="s">
        <v>43</v>
      </c>
      <c r="B4537" s="106" t="s">
        <v>13</v>
      </c>
      <c r="C4537" s="107">
        <v>8960</v>
      </c>
      <c r="D4537" s="107">
        <v>42025</v>
      </c>
      <c r="E4537" s="107">
        <v>42034</v>
      </c>
      <c r="F4537" s="108">
        <v>42061</v>
      </c>
      <c r="G4537" s="109">
        <v>5250</v>
      </c>
      <c r="H4537" s="109">
        <v>5.24</v>
      </c>
      <c r="I4537" s="109">
        <v>0</v>
      </c>
      <c r="J4537" s="109">
        <f t="shared" si="70"/>
        <v>5255.24</v>
      </c>
    </row>
    <row r="4538" spans="1:10" s="102" customFormat="1" ht="18" customHeight="1" x14ac:dyDescent="0.2">
      <c r="A4538" s="106" t="s">
        <v>43</v>
      </c>
      <c r="B4538" s="106" t="s">
        <v>13</v>
      </c>
      <c r="C4538" s="107">
        <v>9316</v>
      </c>
      <c r="D4538" s="107">
        <v>41995</v>
      </c>
      <c r="E4538" s="107">
        <v>42039</v>
      </c>
      <c r="F4538" s="108">
        <v>42052</v>
      </c>
      <c r="G4538" s="109">
        <v>8750</v>
      </c>
      <c r="H4538" s="109">
        <v>13.85</v>
      </c>
      <c r="I4538" s="109">
        <v>0</v>
      </c>
      <c r="J4538" s="109">
        <f t="shared" si="70"/>
        <v>8763.85</v>
      </c>
    </row>
    <row r="4539" spans="1:10" s="102" customFormat="1" ht="18" customHeight="1" x14ac:dyDescent="0.2">
      <c r="A4539" s="106" t="s">
        <v>43</v>
      </c>
      <c r="B4539" s="106" t="s">
        <v>17</v>
      </c>
      <c r="C4539" s="107">
        <v>17692</v>
      </c>
      <c r="D4539" s="107">
        <v>43378</v>
      </c>
      <c r="E4539" s="107">
        <v>43378</v>
      </c>
      <c r="F4539" s="108">
        <v>43385</v>
      </c>
      <c r="G4539" s="109">
        <v>10500</v>
      </c>
      <c r="H4539" s="109">
        <v>0</v>
      </c>
      <c r="I4539" s="109">
        <v>0</v>
      </c>
      <c r="J4539" s="109">
        <f t="shared" si="70"/>
        <v>10500</v>
      </c>
    </row>
    <row r="4540" spans="1:10" s="102" customFormat="1" ht="18" customHeight="1" x14ac:dyDescent="0.2">
      <c r="A4540" s="106" t="s">
        <v>43</v>
      </c>
      <c r="B4540" s="106" t="s">
        <v>13</v>
      </c>
      <c r="C4540" s="107">
        <v>13122</v>
      </c>
      <c r="D4540" s="107">
        <v>43335</v>
      </c>
      <c r="E4540" s="107">
        <v>43339</v>
      </c>
      <c r="F4540" s="108">
        <v>43353</v>
      </c>
      <c r="G4540" s="109">
        <v>8500</v>
      </c>
      <c r="H4540" s="109">
        <v>4.1900000000000004</v>
      </c>
      <c r="I4540" s="109">
        <v>0</v>
      </c>
      <c r="J4540" s="109">
        <f t="shared" si="70"/>
        <v>8504.19</v>
      </c>
    </row>
    <row r="4541" spans="1:10" s="102" customFormat="1" ht="18" customHeight="1" x14ac:dyDescent="0.2">
      <c r="A4541" s="106" t="s">
        <v>40</v>
      </c>
      <c r="B4541" s="106" t="s">
        <v>13</v>
      </c>
      <c r="C4541" s="107">
        <v>34334</v>
      </c>
      <c r="D4541" s="107">
        <v>41861</v>
      </c>
      <c r="E4541" s="107">
        <v>41905</v>
      </c>
      <c r="F4541" s="108">
        <v>41912</v>
      </c>
      <c r="G4541" s="109">
        <v>10000</v>
      </c>
      <c r="H4541" s="109">
        <v>14.16</v>
      </c>
      <c r="I4541" s="109">
        <v>0</v>
      </c>
      <c r="J4541" s="109">
        <f t="shared" si="70"/>
        <v>10014.16</v>
      </c>
    </row>
    <row r="4542" spans="1:10" s="102" customFormat="1" ht="18" customHeight="1" x14ac:dyDescent="0.2">
      <c r="A4542" s="106" t="s">
        <v>43</v>
      </c>
      <c r="B4542" s="106" t="s">
        <v>17</v>
      </c>
      <c r="C4542" s="107">
        <v>11995</v>
      </c>
      <c r="D4542" s="107">
        <v>42373</v>
      </c>
      <c r="E4542" s="107">
        <v>42394</v>
      </c>
      <c r="F4542" s="108">
        <v>42411</v>
      </c>
      <c r="G4542" s="109">
        <v>12000</v>
      </c>
      <c r="H4542" s="109">
        <v>12.68</v>
      </c>
      <c r="I4542" s="109">
        <v>0</v>
      </c>
      <c r="J4542" s="109">
        <f t="shared" si="70"/>
        <v>12012.68</v>
      </c>
    </row>
    <row r="4543" spans="1:10" s="102" customFormat="1" ht="18" customHeight="1" x14ac:dyDescent="0.2">
      <c r="A4543" s="106" t="s">
        <v>43</v>
      </c>
      <c r="B4543" s="106" t="s">
        <v>17</v>
      </c>
      <c r="C4543" s="107">
        <v>14954</v>
      </c>
      <c r="D4543" s="107">
        <v>42479</v>
      </c>
      <c r="E4543" s="107">
        <v>42481</v>
      </c>
      <c r="F4543" s="108">
        <v>42489</v>
      </c>
      <c r="G4543" s="109">
        <v>17000</v>
      </c>
      <c r="H4543" s="109">
        <v>4.66</v>
      </c>
      <c r="I4543" s="109">
        <v>0</v>
      </c>
      <c r="J4543" s="109">
        <f t="shared" si="70"/>
        <v>17004.66</v>
      </c>
    </row>
    <row r="4544" spans="1:10" s="102" customFormat="1" ht="18" customHeight="1" x14ac:dyDescent="0.2">
      <c r="A4544" s="106" t="s">
        <v>43</v>
      </c>
      <c r="B4544" s="106" t="s">
        <v>13</v>
      </c>
      <c r="C4544" s="107">
        <v>11372</v>
      </c>
      <c r="D4544" s="107">
        <v>43128</v>
      </c>
      <c r="E4544" s="107">
        <v>43138</v>
      </c>
      <c r="F4544" s="108">
        <v>43154</v>
      </c>
      <c r="G4544" s="109">
        <v>11750</v>
      </c>
      <c r="H4544" s="109">
        <v>8.3699999999999992</v>
      </c>
      <c r="I4544" s="109">
        <v>0</v>
      </c>
      <c r="J4544" s="109">
        <f t="shared" si="70"/>
        <v>11758.37</v>
      </c>
    </row>
    <row r="4545" spans="1:10" s="102" customFormat="1" ht="18" customHeight="1" x14ac:dyDescent="0.2">
      <c r="A4545" s="106" t="s">
        <v>43</v>
      </c>
      <c r="B4545" s="106" t="s">
        <v>13</v>
      </c>
      <c r="C4545" s="107">
        <v>13544</v>
      </c>
      <c r="D4545" s="107">
        <v>43397</v>
      </c>
      <c r="E4545" s="107">
        <v>43412</v>
      </c>
      <c r="F4545" s="108">
        <v>43522</v>
      </c>
      <c r="G4545" s="109">
        <v>30000</v>
      </c>
      <c r="H4545" s="109">
        <v>102.74</v>
      </c>
      <c r="I4545" s="109">
        <v>0</v>
      </c>
      <c r="J4545" s="109">
        <f t="shared" si="70"/>
        <v>30102.74</v>
      </c>
    </row>
    <row r="4546" spans="1:10" s="102" customFormat="1" ht="18" customHeight="1" x14ac:dyDescent="0.2">
      <c r="A4546" s="106" t="s">
        <v>43</v>
      </c>
      <c r="B4546" s="106" t="s">
        <v>13</v>
      </c>
      <c r="C4546" s="107">
        <v>9949</v>
      </c>
      <c r="D4546" s="107">
        <v>41799</v>
      </c>
      <c r="E4546" s="107">
        <v>41831</v>
      </c>
      <c r="F4546" s="108">
        <v>41856</v>
      </c>
      <c r="G4546" s="109">
        <v>8250</v>
      </c>
      <c r="H4546" s="109">
        <v>13.06</v>
      </c>
      <c r="I4546" s="109">
        <v>0</v>
      </c>
      <c r="J4546" s="109">
        <f t="shared" si="70"/>
        <v>8263.06</v>
      </c>
    </row>
    <row r="4547" spans="1:10" s="102" customFormat="1" ht="18" customHeight="1" x14ac:dyDescent="0.2">
      <c r="A4547" s="106" t="s">
        <v>43</v>
      </c>
      <c r="B4547" s="106" t="s">
        <v>13</v>
      </c>
      <c r="C4547" s="107">
        <v>13050</v>
      </c>
      <c r="D4547" s="107">
        <v>43014</v>
      </c>
      <c r="E4547" s="107">
        <v>43024</v>
      </c>
      <c r="F4547" s="108">
        <v>43041</v>
      </c>
      <c r="G4547" s="109">
        <v>5750</v>
      </c>
      <c r="H4547" s="109">
        <v>4.16</v>
      </c>
      <c r="I4547" s="109">
        <v>0</v>
      </c>
      <c r="J4547" s="109">
        <f t="shared" si="70"/>
        <v>5754.16</v>
      </c>
    </row>
    <row r="4548" spans="1:10" s="102" customFormat="1" ht="18" customHeight="1" x14ac:dyDescent="0.2">
      <c r="A4548" s="106" t="s">
        <v>43</v>
      </c>
      <c r="B4548" s="106" t="s">
        <v>13</v>
      </c>
      <c r="C4548" s="107">
        <v>11290</v>
      </c>
      <c r="D4548" s="107">
        <v>42571</v>
      </c>
      <c r="E4548" s="107">
        <v>42577</v>
      </c>
      <c r="F4548" s="108">
        <v>42604</v>
      </c>
      <c r="G4548" s="109">
        <v>6500</v>
      </c>
      <c r="H4548" s="109">
        <v>5.88</v>
      </c>
      <c r="I4548" s="109">
        <v>0</v>
      </c>
      <c r="J4548" s="109">
        <f t="shared" si="70"/>
        <v>6505.88</v>
      </c>
    </row>
    <row r="4549" spans="1:10" s="102" customFormat="1" ht="18" customHeight="1" x14ac:dyDescent="0.2">
      <c r="A4549" s="106" t="s">
        <v>43</v>
      </c>
      <c r="B4549" s="106" t="s">
        <v>13</v>
      </c>
      <c r="C4549" s="107">
        <v>16878</v>
      </c>
      <c r="D4549" s="107">
        <v>42473</v>
      </c>
      <c r="E4549" s="107">
        <v>42479</v>
      </c>
      <c r="F4549" s="108">
        <v>42489</v>
      </c>
      <c r="G4549" s="109">
        <v>11250</v>
      </c>
      <c r="H4549" s="109">
        <v>4.93</v>
      </c>
      <c r="I4549" s="109">
        <v>0</v>
      </c>
      <c r="J4549" s="109">
        <f t="shared" si="70"/>
        <v>11254.93</v>
      </c>
    </row>
    <row r="4550" spans="1:10" s="102" customFormat="1" ht="18" customHeight="1" x14ac:dyDescent="0.2">
      <c r="A4550" s="106" t="s">
        <v>43</v>
      </c>
      <c r="B4550" s="106" t="s">
        <v>13</v>
      </c>
      <c r="C4550" s="107">
        <v>13652</v>
      </c>
      <c r="D4550" s="107">
        <v>42724</v>
      </c>
      <c r="E4550" s="107">
        <v>42732</v>
      </c>
      <c r="F4550" s="108">
        <v>42744</v>
      </c>
      <c r="G4550" s="109">
        <v>9500</v>
      </c>
      <c r="H4550" s="109">
        <v>5.21</v>
      </c>
      <c r="I4550" s="109">
        <v>0</v>
      </c>
      <c r="J4550" s="109">
        <f t="shared" ref="J4550:J4613" si="71">+G4550+H4550+I4550</f>
        <v>9505.2099999999991</v>
      </c>
    </row>
    <row r="4551" spans="1:10" s="102" customFormat="1" ht="18" customHeight="1" x14ac:dyDescent="0.2">
      <c r="A4551" s="106" t="s">
        <v>43</v>
      </c>
      <c r="B4551" s="106" t="s">
        <v>17</v>
      </c>
      <c r="C4551" s="107">
        <v>18409</v>
      </c>
      <c r="D4551" s="107">
        <v>42444</v>
      </c>
      <c r="E4551" s="107">
        <v>42451</v>
      </c>
      <c r="F4551" s="108">
        <v>42465</v>
      </c>
      <c r="G4551" s="109">
        <v>33750</v>
      </c>
      <c r="H4551" s="109">
        <v>19.420000000000002</v>
      </c>
      <c r="I4551" s="109">
        <v>0</v>
      </c>
      <c r="J4551" s="109">
        <f t="shared" si="71"/>
        <v>33769.42</v>
      </c>
    </row>
    <row r="4552" spans="1:10" s="102" customFormat="1" ht="18" customHeight="1" x14ac:dyDescent="0.2">
      <c r="A4552" s="106" t="s">
        <v>43</v>
      </c>
      <c r="B4552" s="106" t="s">
        <v>17</v>
      </c>
      <c r="C4552" s="107">
        <v>11486</v>
      </c>
      <c r="D4552" s="107">
        <v>42399</v>
      </c>
      <c r="E4552" s="107">
        <v>42403</v>
      </c>
      <c r="F4552" s="108">
        <v>42436</v>
      </c>
      <c r="G4552" s="109">
        <v>12250</v>
      </c>
      <c r="H4552" s="109">
        <v>12.59</v>
      </c>
      <c r="I4552" s="109">
        <v>0</v>
      </c>
      <c r="J4552" s="109">
        <f t="shared" si="71"/>
        <v>12262.59</v>
      </c>
    </row>
    <row r="4553" spans="1:10" s="102" customFormat="1" ht="18" customHeight="1" x14ac:dyDescent="0.2">
      <c r="A4553" s="106" t="s">
        <v>43</v>
      </c>
      <c r="B4553" s="106" t="s">
        <v>17</v>
      </c>
      <c r="C4553" s="107">
        <v>10586</v>
      </c>
      <c r="D4553" s="107">
        <v>41947</v>
      </c>
      <c r="E4553" s="107">
        <v>41956</v>
      </c>
      <c r="F4553" s="108">
        <v>41967</v>
      </c>
      <c r="G4553" s="109">
        <v>7500</v>
      </c>
      <c r="H4553" s="109">
        <v>4.17</v>
      </c>
      <c r="I4553" s="109">
        <v>0</v>
      </c>
      <c r="J4553" s="109">
        <f t="shared" si="71"/>
        <v>7504.17</v>
      </c>
    </row>
    <row r="4554" spans="1:10" s="102" customFormat="1" ht="18" customHeight="1" x14ac:dyDescent="0.2">
      <c r="A4554" s="106" t="s">
        <v>31</v>
      </c>
      <c r="B4554" s="106" t="s">
        <v>13</v>
      </c>
      <c r="C4554" s="107">
        <v>23421</v>
      </c>
      <c r="D4554" s="107">
        <v>43382</v>
      </c>
      <c r="E4554" s="107">
        <v>43385</v>
      </c>
      <c r="F4554" s="108">
        <v>43418</v>
      </c>
      <c r="G4554" s="109">
        <v>49000</v>
      </c>
      <c r="H4554" s="109">
        <v>35.57</v>
      </c>
      <c r="I4554" s="109">
        <v>0</v>
      </c>
      <c r="J4554" s="109">
        <f t="shared" si="71"/>
        <v>49035.57</v>
      </c>
    </row>
    <row r="4555" spans="1:10" s="102" customFormat="1" ht="18" customHeight="1" x14ac:dyDescent="0.2">
      <c r="A4555" s="106" t="s">
        <v>33</v>
      </c>
      <c r="B4555" s="106" t="s">
        <v>13</v>
      </c>
      <c r="C4555" s="107">
        <v>23421</v>
      </c>
      <c r="D4555" s="107">
        <v>43382</v>
      </c>
      <c r="E4555" s="107">
        <v>43385</v>
      </c>
      <c r="F4555" s="108">
        <v>43418</v>
      </c>
      <c r="G4555" s="109">
        <v>49000</v>
      </c>
      <c r="H4555" s="109">
        <v>35.57</v>
      </c>
      <c r="I4555" s="109">
        <v>0</v>
      </c>
      <c r="J4555" s="109">
        <f t="shared" si="71"/>
        <v>49035.57</v>
      </c>
    </row>
    <row r="4556" spans="1:10" s="102" customFormat="1" ht="18" customHeight="1" x14ac:dyDescent="0.2">
      <c r="A4556" s="106" t="s">
        <v>34</v>
      </c>
      <c r="B4556" s="106" t="s">
        <v>13</v>
      </c>
      <c r="C4556" s="107">
        <v>23421</v>
      </c>
      <c r="D4556" s="107">
        <v>43382</v>
      </c>
      <c r="E4556" s="107">
        <v>43385</v>
      </c>
      <c r="F4556" s="108">
        <v>43418</v>
      </c>
      <c r="G4556" s="109">
        <v>147000</v>
      </c>
      <c r="H4556" s="109">
        <v>106.72</v>
      </c>
      <c r="I4556" s="109">
        <v>0</v>
      </c>
      <c r="J4556" s="109">
        <f t="shared" si="71"/>
        <v>147106.72</v>
      </c>
    </row>
    <row r="4557" spans="1:10" s="102" customFormat="1" ht="18" customHeight="1" x14ac:dyDescent="0.2">
      <c r="A4557" s="106" t="s">
        <v>43</v>
      </c>
      <c r="B4557" s="106" t="s">
        <v>17</v>
      </c>
      <c r="C4557" s="107">
        <v>8749</v>
      </c>
      <c r="D4557" s="107">
        <v>42105</v>
      </c>
      <c r="E4557" s="107">
        <v>42109</v>
      </c>
      <c r="F4557" s="108">
        <v>42132</v>
      </c>
      <c r="G4557" s="109">
        <v>3250</v>
      </c>
      <c r="H4557" s="109">
        <v>2.44</v>
      </c>
      <c r="I4557" s="109">
        <v>0</v>
      </c>
      <c r="J4557" s="109">
        <f t="shared" si="71"/>
        <v>3252.44</v>
      </c>
    </row>
    <row r="4558" spans="1:10" s="102" customFormat="1" ht="18" customHeight="1" x14ac:dyDescent="0.2">
      <c r="A4558" s="106" t="s">
        <v>43</v>
      </c>
      <c r="B4558" s="106" t="s">
        <v>13</v>
      </c>
      <c r="C4558" s="107">
        <v>14174</v>
      </c>
      <c r="D4558" s="107">
        <v>42111</v>
      </c>
      <c r="E4558" s="107">
        <v>42195</v>
      </c>
      <c r="F4558" s="108">
        <v>42248</v>
      </c>
      <c r="G4558" s="109">
        <v>13250</v>
      </c>
      <c r="H4558" s="109">
        <v>50.42</v>
      </c>
      <c r="I4558" s="109">
        <v>0</v>
      </c>
      <c r="J4558" s="109">
        <f t="shared" si="71"/>
        <v>13300.42</v>
      </c>
    </row>
    <row r="4559" spans="1:10" s="102" customFormat="1" ht="18" customHeight="1" x14ac:dyDescent="0.2">
      <c r="A4559" s="106" t="s">
        <v>43</v>
      </c>
      <c r="B4559" s="106" t="s">
        <v>17</v>
      </c>
      <c r="C4559" s="107">
        <v>7056</v>
      </c>
      <c r="D4559" s="107">
        <v>42157</v>
      </c>
      <c r="E4559" s="107">
        <v>42179</v>
      </c>
      <c r="F4559" s="108">
        <v>42198</v>
      </c>
      <c r="G4559" s="109">
        <v>4250</v>
      </c>
      <c r="H4559" s="109">
        <v>4.84</v>
      </c>
      <c r="I4559" s="109">
        <v>0</v>
      </c>
      <c r="J4559" s="109">
        <f t="shared" si="71"/>
        <v>4254.84</v>
      </c>
    </row>
    <row r="4560" spans="1:10" s="102" customFormat="1" ht="18" customHeight="1" x14ac:dyDescent="0.2">
      <c r="A4560" s="106" t="s">
        <v>43</v>
      </c>
      <c r="B4560" s="106" t="s">
        <v>13</v>
      </c>
      <c r="C4560" s="107">
        <v>12067</v>
      </c>
      <c r="D4560" s="107">
        <v>42995</v>
      </c>
      <c r="E4560" s="107">
        <v>43006</v>
      </c>
      <c r="F4560" s="108">
        <v>43021</v>
      </c>
      <c r="G4560" s="109">
        <v>8250</v>
      </c>
      <c r="H4560" s="109">
        <v>5.88</v>
      </c>
      <c r="I4560" s="109">
        <v>0</v>
      </c>
      <c r="J4560" s="109">
        <f t="shared" si="71"/>
        <v>8255.8799999999992</v>
      </c>
    </row>
    <row r="4561" spans="1:10" s="102" customFormat="1" ht="18" customHeight="1" x14ac:dyDescent="0.2">
      <c r="A4561" s="106" t="s">
        <v>43</v>
      </c>
      <c r="B4561" s="106" t="s">
        <v>13</v>
      </c>
      <c r="C4561" s="107">
        <v>15487</v>
      </c>
      <c r="D4561" s="107">
        <v>43103</v>
      </c>
      <c r="E4561" s="107">
        <v>43116</v>
      </c>
      <c r="F4561" s="108">
        <v>43126</v>
      </c>
      <c r="G4561" s="109">
        <v>11000</v>
      </c>
      <c r="H4561" s="109">
        <v>6.93</v>
      </c>
      <c r="I4561" s="109">
        <v>0</v>
      </c>
      <c r="J4561" s="109">
        <f t="shared" si="71"/>
        <v>11006.93</v>
      </c>
    </row>
    <row r="4562" spans="1:10" s="102" customFormat="1" ht="18" customHeight="1" x14ac:dyDescent="0.2">
      <c r="A4562" s="106" t="s">
        <v>37</v>
      </c>
      <c r="B4562" s="106" t="s">
        <v>13</v>
      </c>
      <c r="C4562" s="107">
        <v>25554</v>
      </c>
      <c r="D4562" s="107">
        <v>42128</v>
      </c>
      <c r="E4562" s="107">
        <v>42143</v>
      </c>
      <c r="F4562" s="108">
        <v>42144</v>
      </c>
      <c r="G4562" s="109">
        <v>20000</v>
      </c>
      <c r="H4562" s="109">
        <v>8.8800000000000008</v>
      </c>
      <c r="I4562" s="109">
        <v>0</v>
      </c>
      <c r="J4562" s="109">
        <f t="shared" si="71"/>
        <v>20008.88</v>
      </c>
    </row>
    <row r="4563" spans="1:10" s="102" customFormat="1" ht="18" customHeight="1" x14ac:dyDescent="0.2">
      <c r="A4563" s="106" t="s">
        <v>43</v>
      </c>
      <c r="B4563" s="106" t="s">
        <v>13</v>
      </c>
      <c r="C4563" s="107">
        <v>16167</v>
      </c>
      <c r="D4563" s="107">
        <v>42334</v>
      </c>
      <c r="E4563" s="107">
        <v>42341</v>
      </c>
      <c r="F4563" s="108">
        <v>42348</v>
      </c>
      <c r="G4563" s="109">
        <v>10000</v>
      </c>
      <c r="H4563" s="109">
        <v>3.89</v>
      </c>
      <c r="I4563" s="109">
        <v>0</v>
      </c>
      <c r="J4563" s="109">
        <f t="shared" si="71"/>
        <v>10003.89</v>
      </c>
    </row>
    <row r="4564" spans="1:10" s="102" customFormat="1" ht="18" customHeight="1" x14ac:dyDescent="0.2">
      <c r="A4564" s="106" t="s">
        <v>37</v>
      </c>
      <c r="B4564" s="106" t="s">
        <v>13</v>
      </c>
      <c r="C4564" s="107">
        <v>20544</v>
      </c>
      <c r="D4564" s="107">
        <v>43222</v>
      </c>
      <c r="E4564" s="107">
        <v>43234</v>
      </c>
      <c r="F4564" s="108">
        <v>43234</v>
      </c>
      <c r="G4564" s="109">
        <v>20000</v>
      </c>
      <c r="H4564" s="109">
        <f>3.29+3.29</f>
        <v>6.58</v>
      </c>
      <c r="I4564" s="109">
        <v>0</v>
      </c>
      <c r="J4564" s="109">
        <f t="shared" si="71"/>
        <v>20006.580000000002</v>
      </c>
    </row>
    <row r="4565" spans="1:10" s="102" customFormat="1" ht="18" customHeight="1" x14ac:dyDescent="0.2">
      <c r="A4565" s="106" t="s">
        <v>43</v>
      </c>
      <c r="B4565" s="106" t="s">
        <v>13</v>
      </c>
      <c r="C4565" s="107">
        <v>13374</v>
      </c>
      <c r="D4565" s="107">
        <v>41964</v>
      </c>
      <c r="E4565" s="107">
        <v>41974</v>
      </c>
      <c r="F4565" s="108">
        <v>42002</v>
      </c>
      <c r="G4565" s="109">
        <v>6000</v>
      </c>
      <c r="H4565" s="109">
        <v>6.33</v>
      </c>
      <c r="I4565" s="109">
        <v>0</v>
      </c>
      <c r="J4565" s="109">
        <f t="shared" si="71"/>
        <v>6006.33</v>
      </c>
    </row>
    <row r="4566" spans="1:10" s="102" customFormat="1" ht="18" customHeight="1" x14ac:dyDescent="0.2">
      <c r="A4566" s="106" t="s">
        <v>43</v>
      </c>
      <c r="B4566" s="106" t="s">
        <v>17</v>
      </c>
      <c r="C4566" s="107">
        <v>12837</v>
      </c>
      <c r="D4566" s="107">
        <v>42728</v>
      </c>
      <c r="E4566" s="107">
        <v>42732</v>
      </c>
      <c r="F4566" s="108">
        <v>42766</v>
      </c>
      <c r="G4566" s="109">
        <v>10500</v>
      </c>
      <c r="H4566" s="109">
        <v>10.92</v>
      </c>
      <c r="I4566" s="109">
        <v>0</v>
      </c>
      <c r="J4566" s="109">
        <f t="shared" si="71"/>
        <v>10510.92</v>
      </c>
    </row>
    <row r="4567" spans="1:10" s="102" customFormat="1" ht="18" customHeight="1" x14ac:dyDescent="0.2">
      <c r="A4567" s="106" t="s">
        <v>43</v>
      </c>
      <c r="B4567" s="106" t="s">
        <v>17</v>
      </c>
      <c r="C4567" s="107">
        <v>7088</v>
      </c>
      <c r="D4567" s="107">
        <v>42131</v>
      </c>
      <c r="E4567" s="107">
        <v>42153</v>
      </c>
      <c r="F4567" s="108">
        <v>42163</v>
      </c>
      <c r="G4567" s="109">
        <v>3750</v>
      </c>
      <c r="H4567" s="109">
        <v>3.33</v>
      </c>
      <c r="I4567" s="109">
        <v>0</v>
      </c>
      <c r="J4567" s="109">
        <f t="shared" si="71"/>
        <v>3753.33</v>
      </c>
    </row>
    <row r="4568" spans="1:10" s="102" customFormat="1" ht="18" customHeight="1" x14ac:dyDescent="0.2">
      <c r="A4568" s="106" t="s">
        <v>43</v>
      </c>
      <c r="B4568" s="106" t="s">
        <v>13</v>
      </c>
      <c r="C4568" s="107">
        <v>14142</v>
      </c>
      <c r="D4568" s="107">
        <v>42361</v>
      </c>
      <c r="E4568" s="107">
        <v>42394</v>
      </c>
      <c r="F4568" s="108">
        <v>42502</v>
      </c>
      <c r="G4568" s="109">
        <v>7000</v>
      </c>
      <c r="H4568" s="109">
        <v>8.36</v>
      </c>
      <c r="I4568" s="109">
        <v>0</v>
      </c>
      <c r="J4568" s="109">
        <f t="shared" si="71"/>
        <v>7008.36</v>
      </c>
    </row>
    <row r="4569" spans="1:10" s="102" customFormat="1" ht="18" customHeight="1" x14ac:dyDescent="0.2">
      <c r="A4569" s="106" t="s">
        <v>37</v>
      </c>
      <c r="B4569" s="106" t="s">
        <v>13</v>
      </c>
      <c r="C4569" s="107">
        <v>19274</v>
      </c>
      <c r="D4569" s="107">
        <v>43120</v>
      </c>
      <c r="E4569" s="107">
        <v>43132</v>
      </c>
      <c r="F4569" s="108">
        <v>43132</v>
      </c>
      <c r="G4569" s="109">
        <v>20000</v>
      </c>
      <c r="H4569" s="109">
        <v>6.58</v>
      </c>
      <c r="I4569" s="109">
        <v>0</v>
      </c>
      <c r="J4569" s="109">
        <f t="shared" si="71"/>
        <v>20006.580000000002</v>
      </c>
    </row>
    <row r="4570" spans="1:10" s="102" customFormat="1" ht="18" customHeight="1" x14ac:dyDescent="0.2">
      <c r="A4570" s="106" t="s">
        <v>43</v>
      </c>
      <c r="B4570" s="106" t="s">
        <v>13</v>
      </c>
      <c r="C4570" s="107">
        <v>12985</v>
      </c>
      <c r="D4570" s="107">
        <v>42331</v>
      </c>
      <c r="E4570" s="107">
        <v>42338</v>
      </c>
      <c r="F4570" s="108">
        <v>42356</v>
      </c>
      <c r="G4570" s="109">
        <v>6250</v>
      </c>
      <c r="H4570" s="109">
        <v>4.34</v>
      </c>
      <c r="I4570" s="109">
        <v>0</v>
      </c>
      <c r="J4570" s="109">
        <f t="shared" si="71"/>
        <v>6254.34</v>
      </c>
    </row>
    <row r="4571" spans="1:10" s="102" customFormat="1" ht="18" customHeight="1" x14ac:dyDescent="0.2">
      <c r="A4571" s="106" t="s">
        <v>37</v>
      </c>
      <c r="B4571" s="106" t="s">
        <v>13</v>
      </c>
      <c r="C4571" s="107">
        <v>20564</v>
      </c>
      <c r="D4571" s="107">
        <v>43393</v>
      </c>
      <c r="E4571" s="107">
        <v>43404</v>
      </c>
      <c r="F4571" s="108">
        <v>43404</v>
      </c>
      <c r="G4571" s="109">
        <v>20000</v>
      </c>
      <c r="H4571" s="109">
        <v>6.02</v>
      </c>
      <c r="I4571" s="109">
        <v>0</v>
      </c>
      <c r="J4571" s="109">
        <f t="shared" si="71"/>
        <v>20006.02</v>
      </c>
    </row>
    <row r="4572" spans="1:10" s="102" customFormat="1" ht="18" customHeight="1" x14ac:dyDescent="0.2">
      <c r="A4572" s="106" t="s">
        <v>43</v>
      </c>
      <c r="B4572" s="106" t="s">
        <v>17</v>
      </c>
      <c r="C4572" s="107">
        <v>12265</v>
      </c>
      <c r="D4572" s="107">
        <v>41722</v>
      </c>
      <c r="E4572" s="107">
        <v>41779</v>
      </c>
      <c r="F4572" s="108">
        <v>41779</v>
      </c>
      <c r="G4572" s="109">
        <v>4750</v>
      </c>
      <c r="H4572" s="109">
        <v>7.49</v>
      </c>
      <c r="I4572" s="109">
        <v>0</v>
      </c>
      <c r="J4572" s="109">
        <f t="shared" si="71"/>
        <v>4757.49</v>
      </c>
    </row>
    <row r="4573" spans="1:10" s="102" customFormat="1" ht="18" customHeight="1" x14ac:dyDescent="0.2">
      <c r="A4573" s="106" t="s">
        <v>43</v>
      </c>
      <c r="B4573" s="106" t="s">
        <v>13</v>
      </c>
      <c r="C4573" s="107">
        <v>14826</v>
      </c>
      <c r="D4573" s="107">
        <v>42408</v>
      </c>
      <c r="E4573" s="107">
        <v>42412</v>
      </c>
      <c r="F4573" s="108">
        <v>42430</v>
      </c>
      <c r="G4573" s="109">
        <v>13000</v>
      </c>
      <c r="H4573" s="109">
        <v>7.94</v>
      </c>
      <c r="I4573" s="109">
        <v>0</v>
      </c>
      <c r="J4573" s="109">
        <f t="shared" si="71"/>
        <v>13007.94</v>
      </c>
    </row>
    <row r="4574" spans="1:10" s="102" customFormat="1" ht="18" customHeight="1" x14ac:dyDescent="0.2">
      <c r="A4574" s="106" t="s">
        <v>43</v>
      </c>
      <c r="B4574" s="106" t="s">
        <v>17</v>
      </c>
      <c r="C4574" s="107">
        <v>13122</v>
      </c>
      <c r="D4574" s="107">
        <v>42138</v>
      </c>
      <c r="E4574" s="107">
        <v>42172</v>
      </c>
      <c r="F4574" s="108">
        <v>42255</v>
      </c>
      <c r="G4574" s="109">
        <v>5000</v>
      </c>
      <c r="H4574" s="109">
        <v>16.25</v>
      </c>
      <c r="I4574" s="109">
        <v>0</v>
      </c>
      <c r="J4574" s="109">
        <f t="shared" si="71"/>
        <v>5016.25</v>
      </c>
    </row>
    <row r="4575" spans="1:10" s="102" customFormat="1" ht="18" customHeight="1" x14ac:dyDescent="0.2">
      <c r="A4575" s="106" t="s">
        <v>31</v>
      </c>
      <c r="B4575" s="106" t="s">
        <v>17</v>
      </c>
      <c r="C4575" s="107">
        <v>21061</v>
      </c>
      <c r="D4575" s="107">
        <v>42779</v>
      </c>
      <c r="E4575" s="107">
        <v>42787</v>
      </c>
      <c r="F4575" s="108">
        <v>42825</v>
      </c>
      <c r="G4575" s="109">
        <v>66000</v>
      </c>
      <c r="H4575" s="109">
        <v>83.17</v>
      </c>
      <c r="I4575" s="109">
        <v>0</v>
      </c>
      <c r="J4575" s="109">
        <f t="shared" si="71"/>
        <v>66083.17</v>
      </c>
    </row>
    <row r="4576" spans="1:10" s="102" customFormat="1" ht="18" customHeight="1" x14ac:dyDescent="0.2">
      <c r="A4576" s="106" t="s">
        <v>33</v>
      </c>
      <c r="B4576" s="106" t="s">
        <v>17</v>
      </c>
      <c r="C4576" s="107">
        <v>21061</v>
      </c>
      <c r="D4576" s="107">
        <v>42779</v>
      </c>
      <c r="E4576" s="107">
        <v>42787</v>
      </c>
      <c r="F4576" s="108">
        <v>42825</v>
      </c>
      <c r="G4576" s="109">
        <v>66000</v>
      </c>
      <c r="H4576" s="109">
        <v>83.17</v>
      </c>
      <c r="I4576" s="109">
        <v>0</v>
      </c>
      <c r="J4576" s="109">
        <f t="shared" si="71"/>
        <v>66083.17</v>
      </c>
    </row>
    <row r="4577" spans="1:10" s="102" customFormat="1" ht="18" customHeight="1" x14ac:dyDescent="0.2">
      <c r="A4577" s="106" t="s">
        <v>43</v>
      </c>
      <c r="B4577" s="106" t="s">
        <v>13</v>
      </c>
      <c r="C4577" s="107">
        <v>8638</v>
      </c>
      <c r="D4577" s="107">
        <v>42396</v>
      </c>
      <c r="E4577" s="107">
        <v>42423</v>
      </c>
      <c r="F4577" s="108">
        <v>42450</v>
      </c>
      <c r="G4577" s="109">
        <v>4500</v>
      </c>
      <c r="H4577" s="109">
        <v>6.75</v>
      </c>
      <c r="I4577" s="109">
        <v>0</v>
      </c>
      <c r="J4577" s="109">
        <f t="shared" si="71"/>
        <v>4506.75</v>
      </c>
    </row>
    <row r="4578" spans="1:10" s="102" customFormat="1" ht="18" customHeight="1" x14ac:dyDescent="0.2">
      <c r="A4578" s="106" t="s">
        <v>43</v>
      </c>
      <c r="B4578" s="106" t="s">
        <v>17</v>
      </c>
      <c r="C4578" s="107">
        <v>14118</v>
      </c>
      <c r="D4578" s="107">
        <v>43007</v>
      </c>
      <c r="E4578" s="107">
        <v>43041</v>
      </c>
      <c r="F4578" s="108">
        <v>43052</v>
      </c>
      <c r="G4578" s="109">
        <v>7500</v>
      </c>
      <c r="H4578" s="109">
        <v>9.25</v>
      </c>
      <c r="I4578" s="109">
        <v>0</v>
      </c>
      <c r="J4578" s="109">
        <f t="shared" si="71"/>
        <v>7509.25</v>
      </c>
    </row>
    <row r="4579" spans="1:10" s="102" customFormat="1" ht="18" customHeight="1" x14ac:dyDescent="0.2">
      <c r="A4579" s="106" t="s">
        <v>43</v>
      </c>
      <c r="B4579" s="106" t="s">
        <v>17</v>
      </c>
      <c r="C4579" s="107">
        <v>13742</v>
      </c>
      <c r="D4579" s="107">
        <v>42117</v>
      </c>
      <c r="E4579" s="107">
        <v>42125</v>
      </c>
      <c r="F4579" s="108">
        <v>42135</v>
      </c>
      <c r="G4579" s="109">
        <v>1750</v>
      </c>
      <c r="H4579" s="109">
        <v>0.88</v>
      </c>
      <c r="I4579" s="109">
        <v>0</v>
      </c>
      <c r="J4579" s="109">
        <f t="shared" si="71"/>
        <v>1750.88</v>
      </c>
    </row>
    <row r="4580" spans="1:10" s="102" customFormat="1" ht="18" customHeight="1" x14ac:dyDescent="0.2">
      <c r="A4580" s="106" t="s">
        <v>43</v>
      </c>
      <c r="B4580" s="106" t="s">
        <v>13</v>
      </c>
      <c r="C4580" s="107">
        <v>8485</v>
      </c>
      <c r="D4580" s="107">
        <v>43171</v>
      </c>
      <c r="E4580" s="107">
        <v>43188</v>
      </c>
      <c r="F4580" s="108">
        <v>43313</v>
      </c>
      <c r="G4580" s="109">
        <v>9500.0000000000018</v>
      </c>
      <c r="H4580" s="109">
        <v>29.83</v>
      </c>
      <c r="I4580" s="109">
        <v>0</v>
      </c>
      <c r="J4580" s="109">
        <f t="shared" si="71"/>
        <v>9529.8300000000017</v>
      </c>
    </row>
    <row r="4581" spans="1:10" s="102" customFormat="1" ht="18" customHeight="1" x14ac:dyDescent="0.2">
      <c r="A4581" s="106" t="s">
        <v>43</v>
      </c>
      <c r="B4581" s="106" t="s">
        <v>17</v>
      </c>
      <c r="C4581" s="107">
        <v>12959</v>
      </c>
      <c r="D4581" s="107">
        <v>42814</v>
      </c>
      <c r="E4581" s="107">
        <v>42863</v>
      </c>
      <c r="F4581" s="108">
        <v>42891</v>
      </c>
      <c r="G4581" s="109">
        <v>9500</v>
      </c>
      <c r="H4581" s="109">
        <v>20.04</v>
      </c>
      <c r="I4581" s="109">
        <v>0</v>
      </c>
      <c r="J4581" s="109">
        <f t="shared" si="71"/>
        <v>9520.0400000000009</v>
      </c>
    </row>
    <row r="4582" spans="1:10" s="102" customFormat="1" ht="18" customHeight="1" x14ac:dyDescent="0.2">
      <c r="A4582" s="106" t="s">
        <v>43</v>
      </c>
      <c r="B4582" s="106" t="s">
        <v>13</v>
      </c>
      <c r="C4582" s="107">
        <v>12902</v>
      </c>
      <c r="D4582" s="107">
        <v>41887</v>
      </c>
      <c r="E4582" s="107">
        <v>41892</v>
      </c>
      <c r="F4582" s="108">
        <v>41908</v>
      </c>
      <c r="G4582" s="109">
        <v>7750</v>
      </c>
      <c r="H4582" s="109">
        <v>4.5199999999999996</v>
      </c>
      <c r="I4582" s="109">
        <v>0</v>
      </c>
      <c r="J4582" s="109">
        <f t="shared" si="71"/>
        <v>7754.52</v>
      </c>
    </row>
    <row r="4583" spans="1:10" s="102" customFormat="1" ht="18" customHeight="1" x14ac:dyDescent="0.2">
      <c r="A4583" s="106" t="s">
        <v>31</v>
      </c>
      <c r="B4583" s="106" t="s">
        <v>17</v>
      </c>
      <c r="C4583" s="107">
        <v>31904</v>
      </c>
      <c r="D4583" s="107">
        <v>42365</v>
      </c>
      <c r="E4583" s="107">
        <v>42377</v>
      </c>
      <c r="F4583" s="108">
        <v>42425</v>
      </c>
      <c r="G4583" s="109">
        <v>33000</v>
      </c>
      <c r="H4583" s="109">
        <v>55</v>
      </c>
      <c r="I4583" s="109">
        <v>0</v>
      </c>
      <c r="J4583" s="109">
        <f t="shared" si="71"/>
        <v>33055</v>
      </c>
    </row>
    <row r="4584" spans="1:10" s="102" customFormat="1" ht="18" customHeight="1" x14ac:dyDescent="0.2">
      <c r="A4584" s="106" t="s">
        <v>34</v>
      </c>
      <c r="B4584" s="106" t="s">
        <v>17</v>
      </c>
      <c r="C4584" s="107">
        <v>31904</v>
      </c>
      <c r="D4584" s="107">
        <v>42365</v>
      </c>
      <c r="E4584" s="107">
        <v>42377</v>
      </c>
      <c r="F4584" s="108">
        <v>42425</v>
      </c>
      <c r="G4584" s="109">
        <v>99000</v>
      </c>
      <c r="H4584" s="109">
        <v>165</v>
      </c>
      <c r="I4584" s="109">
        <v>0</v>
      </c>
      <c r="J4584" s="109">
        <f t="shared" si="71"/>
        <v>99165</v>
      </c>
    </row>
    <row r="4585" spans="1:10" s="102" customFormat="1" ht="18" customHeight="1" x14ac:dyDescent="0.2">
      <c r="A4585" s="106" t="s">
        <v>43</v>
      </c>
      <c r="B4585" s="106" t="s">
        <v>13</v>
      </c>
      <c r="C4585" s="107">
        <v>10757</v>
      </c>
      <c r="D4585" s="107">
        <v>43084</v>
      </c>
      <c r="E4585" s="107">
        <v>43096</v>
      </c>
      <c r="F4585" s="108">
        <v>43138</v>
      </c>
      <c r="G4585" s="109">
        <v>11500</v>
      </c>
      <c r="H4585" s="109">
        <v>16.38</v>
      </c>
      <c r="I4585" s="109">
        <v>0</v>
      </c>
      <c r="J4585" s="109">
        <f t="shared" si="71"/>
        <v>11516.38</v>
      </c>
    </row>
    <row r="4586" spans="1:10" s="102" customFormat="1" ht="18" customHeight="1" x14ac:dyDescent="0.2">
      <c r="A4586" s="106" t="s">
        <v>43</v>
      </c>
      <c r="B4586" s="106" t="s">
        <v>13</v>
      </c>
      <c r="C4586" s="107">
        <v>13249</v>
      </c>
      <c r="D4586" s="107">
        <v>43355</v>
      </c>
      <c r="E4586" s="107">
        <v>43391</v>
      </c>
      <c r="F4586" s="108">
        <v>43409</v>
      </c>
      <c r="G4586" s="109">
        <v>10750</v>
      </c>
      <c r="H4586" s="109">
        <v>15.9</v>
      </c>
      <c r="I4586" s="109">
        <v>0</v>
      </c>
      <c r="J4586" s="109">
        <f t="shared" si="71"/>
        <v>10765.9</v>
      </c>
    </row>
    <row r="4587" spans="1:10" s="102" customFormat="1" ht="18" customHeight="1" x14ac:dyDescent="0.2">
      <c r="A4587" s="106" t="s">
        <v>31</v>
      </c>
      <c r="B4587" s="106" t="s">
        <v>13</v>
      </c>
      <c r="C4587" s="107">
        <v>23019</v>
      </c>
      <c r="D4587" s="107">
        <v>42914</v>
      </c>
      <c r="E4587" s="107">
        <v>42916</v>
      </c>
      <c r="F4587" s="108">
        <v>42947</v>
      </c>
      <c r="G4587" s="109">
        <v>67000</v>
      </c>
      <c r="H4587" s="109">
        <v>60.57</v>
      </c>
      <c r="I4587" s="109">
        <v>0</v>
      </c>
      <c r="J4587" s="109">
        <f t="shared" si="71"/>
        <v>67060.570000000007</v>
      </c>
    </row>
    <row r="4588" spans="1:10" s="102" customFormat="1" ht="18" customHeight="1" x14ac:dyDescent="0.2">
      <c r="A4588" s="106" t="s">
        <v>33</v>
      </c>
      <c r="B4588" s="106" t="s">
        <v>13</v>
      </c>
      <c r="C4588" s="107">
        <v>23019</v>
      </c>
      <c r="D4588" s="107">
        <v>42914</v>
      </c>
      <c r="E4588" s="107">
        <v>42916</v>
      </c>
      <c r="F4588" s="108">
        <v>42947</v>
      </c>
      <c r="G4588" s="109">
        <v>67000</v>
      </c>
      <c r="H4588" s="109">
        <v>60.57</v>
      </c>
      <c r="I4588" s="109">
        <v>0</v>
      </c>
      <c r="J4588" s="109">
        <f t="shared" si="71"/>
        <v>67060.570000000007</v>
      </c>
    </row>
    <row r="4589" spans="1:10" s="102" customFormat="1" ht="18" customHeight="1" x14ac:dyDescent="0.2">
      <c r="A4589" s="106" t="s">
        <v>34</v>
      </c>
      <c r="B4589" s="106" t="s">
        <v>13</v>
      </c>
      <c r="C4589" s="107">
        <v>23019</v>
      </c>
      <c r="D4589" s="107">
        <v>42914</v>
      </c>
      <c r="E4589" s="107">
        <v>42916</v>
      </c>
      <c r="F4589" s="108">
        <v>42947</v>
      </c>
      <c r="G4589" s="109">
        <v>201000</v>
      </c>
      <c r="H4589" s="109">
        <v>181.74</v>
      </c>
      <c r="I4589" s="109">
        <v>0</v>
      </c>
      <c r="J4589" s="109">
        <f t="shared" si="71"/>
        <v>201181.74</v>
      </c>
    </row>
    <row r="4590" spans="1:10" s="102" customFormat="1" ht="18" customHeight="1" x14ac:dyDescent="0.2">
      <c r="A4590" s="106" t="s">
        <v>43</v>
      </c>
      <c r="B4590" s="106" t="s">
        <v>17</v>
      </c>
      <c r="C4590" s="107">
        <v>13023</v>
      </c>
      <c r="D4590" s="107">
        <v>43050</v>
      </c>
      <c r="E4590" s="107">
        <v>43082</v>
      </c>
      <c r="F4590" s="108">
        <v>43131</v>
      </c>
      <c r="G4590" s="109">
        <v>5750</v>
      </c>
      <c r="H4590" s="109">
        <v>11.28</v>
      </c>
      <c r="I4590" s="109">
        <v>0</v>
      </c>
      <c r="J4590" s="109">
        <f t="shared" si="71"/>
        <v>5761.28</v>
      </c>
    </row>
    <row r="4591" spans="1:10" s="102" customFormat="1" ht="18" customHeight="1" x14ac:dyDescent="0.2">
      <c r="A4591" s="106" t="s">
        <v>43</v>
      </c>
      <c r="B4591" s="106" t="s">
        <v>13</v>
      </c>
      <c r="C4591" s="107">
        <v>12978</v>
      </c>
      <c r="D4591" s="107">
        <v>43386</v>
      </c>
      <c r="E4591" s="107">
        <v>43403</v>
      </c>
      <c r="F4591" s="108">
        <v>43528</v>
      </c>
      <c r="G4591" s="109">
        <v>10000</v>
      </c>
      <c r="H4591" s="109">
        <v>38.909999999999997</v>
      </c>
      <c r="I4591" s="109">
        <v>0</v>
      </c>
      <c r="J4591" s="109">
        <f t="shared" si="71"/>
        <v>10038.91</v>
      </c>
    </row>
    <row r="4592" spans="1:10" s="102" customFormat="1" ht="18" customHeight="1" x14ac:dyDescent="0.2">
      <c r="A4592" s="106" t="s">
        <v>43</v>
      </c>
      <c r="B4592" s="106" t="s">
        <v>17</v>
      </c>
      <c r="C4592" s="107">
        <v>9698</v>
      </c>
      <c r="D4592" s="107">
        <v>42324</v>
      </c>
      <c r="E4592" s="107">
        <v>42349</v>
      </c>
      <c r="F4592" s="108">
        <v>42446</v>
      </c>
      <c r="G4592" s="109">
        <v>3500</v>
      </c>
      <c r="H4592" s="109">
        <v>4.2</v>
      </c>
      <c r="I4592" s="109">
        <v>0</v>
      </c>
      <c r="J4592" s="109">
        <f t="shared" si="71"/>
        <v>3504.2</v>
      </c>
    </row>
    <row r="4593" spans="1:10" s="102" customFormat="1" ht="18" customHeight="1" x14ac:dyDescent="0.2">
      <c r="A4593" s="106" t="s">
        <v>43</v>
      </c>
      <c r="B4593" s="106" t="s">
        <v>13</v>
      </c>
      <c r="C4593" s="107">
        <v>12108</v>
      </c>
      <c r="D4593" s="107">
        <v>43149</v>
      </c>
      <c r="E4593" s="107">
        <v>43158</v>
      </c>
      <c r="F4593" s="108">
        <v>43172</v>
      </c>
      <c r="G4593" s="109">
        <v>6750</v>
      </c>
      <c r="H4593" s="109">
        <v>4.25</v>
      </c>
      <c r="I4593" s="109">
        <v>0</v>
      </c>
      <c r="J4593" s="109">
        <f t="shared" si="71"/>
        <v>6754.25</v>
      </c>
    </row>
    <row r="4594" spans="1:10" s="102" customFormat="1" ht="18" customHeight="1" x14ac:dyDescent="0.2">
      <c r="A4594" s="106" t="s">
        <v>43</v>
      </c>
      <c r="B4594" s="106" t="s">
        <v>17</v>
      </c>
      <c r="C4594" s="107">
        <v>17364</v>
      </c>
      <c r="D4594" s="107">
        <v>43105</v>
      </c>
      <c r="E4594" s="107">
        <v>43131</v>
      </c>
      <c r="F4594" s="108">
        <v>43144</v>
      </c>
      <c r="G4594" s="109">
        <v>11000</v>
      </c>
      <c r="H4594" s="109">
        <v>11.75</v>
      </c>
      <c r="I4594" s="109">
        <v>0</v>
      </c>
      <c r="J4594" s="109">
        <f t="shared" si="71"/>
        <v>11011.75</v>
      </c>
    </row>
    <row r="4595" spans="1:10" s="102" customFormat="1" ht="18" customHeight="1" x14ac:dyDescent="0.2">
      <c r="A4595" s="106" t="s">
        <v>43</v>
      </c>
      <c r="B4595" s="106" t="s">
        <v>17</v>
      </c>
      <c r="C4595" s="107">
        <v>9268</v>
      </c>
      <c r="D4595" s="107">
        <v>43253</v>
      </c>
      <c r="E4595" s="107">
        <v>43262</v>
      </c>
      <c r="F4595" s="108">
        <v>43290</v>
      </c>
      <c r="G4595" s="109">
        <v>2000</v>
      </c>
      <c r="H4595" s="109">
        <v>2.0499999999999998</v>
      </c>
      <c r="I4595" s="109">
        <v>0</v>
      </c>
      <c r="J4595" s="109">
        <f t="shared" si="71"/>
        <v>2002.05</v>
      </c>
    </row>
    <row r="4596" spans="1:10" s="102" customFormat="1" ht="18" customHeight="1" x14ac:dyDescent="0.2">
      <c r="A4596" s="106" t="s">
        <v>43</v>
      </c>
      <c r="B4596" s="106" t="s">
        <v>13</v>
      </c>
      <c r="C4596" s="107">
        <v>11425</v>
      </c>
      <c r="D4596" s="107">
        <v>43110</v>
      </c>
      <c r="E4596" s="107">
        <v>43137</v>
      </c>
      <c r="F4596" s="108">
        <v>43150</v>
      </c>
      <c r="G4596" s="109">
        <v>9000</v>
      </c>
      <c r="H4596" s="109">
        <v>9.8699999999999992</v>
      </c>
      <c r="I4596" s="109">
        <v>0</v>
      </c>
      <c r="J4596" s="109">
        <f t="shared" si="71"/>
        <v>9009.8700000000008</v>
      </c>
    </row>
    <row r="4597" spans="1:10" s="102" customFormat="1" ht="18" customHeight="1" x14ac:dyDescent="0.2">
      <c r="A4597" s="106" t="s">
        <v>43</v>
      </c>
      <c r="B4597" s="106" t="s">
        <v>17</v>
      </c>
      <c r="C4597" s="107">
        <v>15361</v>
      </c>
      <c r="D4597" s="107">
        <v>41665</v>
      </c>
      <c r="E4597" s="107">
        <v>41674</v>
      </c>
      <c r="F4597" s="108">
        <v>41691</v>
      </c>
      <c r="G4597" s="109">
        <v>4750</v>
      </c>
      <c r="H4597" s="109">
        <v>3.43</v>
      </c>
      <c r="I4597" s="109">
        <v>0</v>
      </c>
      <c r="J4597" s="109">
        <f t="shared" si="71"/>
        <v>4753.43</v>
      </c>
    </row>
    <row r="4598" spans="1:10" s="102" customFormat="1" ht="18" customHeight="1" x14ac:dyDescent="0.2">
      <c r="A4598" s="106" t="s">
        <v>43</v>
      </c>
      <c r="B4598" s="106" t="s">
        <v>17</v>
      </c>
      <c r="C4598" s="107">
        <v>15686</v>
      </c>
      <c r="D4598" s="107">
        <v>42809</v>
      </c>
      <c r="E4598" s="107">
        <v>42817</v>
      </c>
      <c r="F4598" s="108">
        <v>42828</v>
      </c>
      <c r="G4598" s="109">
        <v>7250</v>
      </c>
      <c r="H4598" s="109">
        <v>3.77</v>
      </c>
      <c r="I4598" s="109">
        <v>0</v>
      </c>
      <c r="J4598" s="109">
        <f t="shared" si="71"/>
        <v>7253.77</v>
      </c>
    </row>
    <row r="4599" spans="1:10" s="102" customFormat="1" ht="18" customHeight="1" x14ac:dyDescent="0.2">
      <c r="A4599" s="106" t="s">
        <v>43</v>
      </c>
      <c r="B4599" s="106" t="s">
        <v>13</v>
      </c>
      <c r="C4599" s="107">
        <v>8510</v>
      </c>
      <c r="D4599" s="107">
        <v>42499</v>
      </c>
      <c r="E4599" s="107">
        <v>42517</v>
      </c>
      <c r="F4599" s="108">
        <v>42531</v>
      </c>
      <c r="G4599" s="109">
        <v>5750</v>
      </c>
      <c r="H4599" s="109">
        <v>5.04</v>
      </c>
      <c r="I4599" s="109">
        <v>0</v>
      </c>
      <c r="J4599" s="109">
        <f t="shared" si="71"/>
        <v>5755.04</v>
      </c>
    </row>
    <row r="4600" spans="1:10" s="102" customFormat="1" ht="18" customHeight="1" x14ac:dyDescent="0.2">
      <c r="A4600" s="106" t="s">
        <v>43</v>
      </c>
      <c r="B4600" s="106" t="s">
        <v>17</v>
      </c>
      <c r="C4600" s="107">
        <v>11124</v>
      </c>
      <c r="D4600" s="107">
        <v>42409</v>
      </c>
      <c r="E4600" s="107">
        <v>42411</v>
      </c>
      <c r="F4600" s="108">
        <v>42422</v>
      </c>
      <c r="G4600" s="109">
        <v>4500</v>
      </c>
      <c r="H4600" s="109">
        <v>1.63</v>
      </c>
      <c r="I4600" s="109">
        <v>0</v>
      </c>
      <c r="J4600" s="109">
        <f t="shared" si="71"/>
        <v>4501.63</v>
      </c>
    </row>
    <row r="4601" spans="1:10" s="102" customFormat="1" ht="18" customHeight="1" x14ac:dyDescent="0.2">
      <c r="A4601" s="106" t="s">
        <v>43</v>
      </c>
      <c r="B4601" s="106" t="s">
        <v>17</v>
      </c>
      <c r="C4601" s="107">
        <v>17761</v>
      </c>
      <c r="D4601" s="107">
        <v>43281</v>
      </c>
      <c r="E4601" s="107">
        <v>43320</v>
      </c>
      <c r="F4601" s="108">
        <v>43413</v>
      </c>
      <c r="G4601" s="109">
        <v>11750</v>
      </c>
      <c r="H4601" s="109">
        <v>42.49</v>
      </c>
      <c r="I4601" s="109">
        <v>0</v>
      </c>
      <c r="J4601" s="109">
        <f t="shared" si="71"/>
        <v>11792.49</v>
      </c>
    </row>
    <row r="4602" spans="1:10" s="102" customFormat="1" ht="18" customHeight="1" x14ac:dyDescent="0.2">
      <c r="A4602" s="106" t="s">
        <v>43</v>
      </c>
      <c r="B4602" s="106" t="s">
        <v>17</v>
      </c>
      <c r="C4602" s="107">
        <v>15671</v>
      </c>
      <c r="D4602" s="107">
        <v>41890</v>
      </c>
      <c r="E4602" s="107">
        <v>41900</v>
      </c>
      <c r="F4602" s="108">
        <v>41912</v>
      </c>
      <c r="G4602" s="109">
        <v>7500</v>
      </c>
      <c r="H4602" s="109">
        <v>4.5999999999999996</v>
      </c>
      <c r="I4602" s="109">
        <v>0</v>
      </c>
      <c r="J4602" s="109">
        <f t="shared" si="71"/>
        <v>7504.6</v>
      </c>
    </row>
    <row r="4603" spans="1:10" s="102" customFormat="1" ht="18" customHeight="1" x14ac:dyDescent="0.2">
      <c r="A4603" s="106" t="s">
        <v>43</v>
      </c>
      <c r="B4603" s="106" t="s">
        <v>13</v>
      </c>
      <c r="C4603" s="107">
        <v>13680</v>
      </c>
      <c r="D4603" s="107">
        <v>43356</v>
      </c>
      <c r="E4603" s="107">
        <v>43360</v>
      </c>
      <c r="F4603" s="108">
        <v>43371</v>
      </c>
      <c r="G4603" s="109">
        <v>13500</v>
      </c>
      <c r="H4603" s="109">
        <v>5.55</v>
      </c>
      <c r="I4603" s="109">
        <v>0</v>
      </c>
      <c r="J4603" s="109">
        <f t="shared" si="71"/>
        <v>13505.55</v>
      </c>
    </row>
    <row r="4604" spans="1:10" s="102" customFormat="1" ht="18" customHeight="1" x14ac:dyDescent="0.2">
      <c r="A4604" s="106" t="s">
        <v>43</v>
      </c>
      <c r="B4604" s="106" t="s">
        <v>13</v>
      </c>
      <c r="C4604" s="107">
        <v>16811</v>
      </c>
      <c r="D4604" s="107">
        <v>42279</v>
      </c>
      <c r="E4604" s="107">
        <v>42291</v>
      </c>
      <c r="F4604" s="108">
        <v>42297</v>
      </c>
      <c r="G4604" s="109">
        <v>14750</v>
      </c>
      <c r="H4604" s="109">
        <v>7.38</v>
      </c>
      <c r="I4604" s="109">
        <v>0</v>
      </c>
      <c r="J4604" s="109">
        <f t="shared" si="71"/>
        <v>14757.38</v>
      </c>
    </row>
    <row r="4605" spans="1:10" s="102" customFormat="1" ht="18" customHeight="1" x14ac:dyDescent="0.2">
      <c r="A4605" s="106" t="s">
        <v>43</v>
      </c>
      <c r="B4605" s="106" t="s">
        <v>17</v>
      </c>
      <c r="C4605" s="107">
        <v>17036</v>
      </c>
      <c r="D4605" s="107">
        <v>43170</v>
      </c>
      <c r="E4605" s="107">
        <v>43200</v>
      </c>
      <c r="F4605" s="108">
        <v>43208</v>
      </c>
      <c r="G4605" s="109">
        <v>4500</v>
      </c>
      <c r="H4605" s="109">
        <v>4.68</v>
      </c>
      <c r="I4605" s="109">
        <v>0</v>
      </c>
      <c r="J4605" s="109">
        <f t="shared" si="71"/>
        <v>4504.68</v>
      </c>
    </row>
    <row r="4606" spans="1:10" s="102" customFormat="1" ht="18" customHeight="1" x14ac:dyDescent="0.2">
      <c r="A4606" s="106" t="s">
        <v>31</v>
      </c>
      <c r="B4606" s="106" t="s">
        <v>13</v>
      </c>
      <c r="C4606" s="107">
        <v>24797</v>
      </c>
      <c r="D4606" s="107">
        <v>42832</v>
      </c>
      <c r="E4606" s="107">
        <v>42849</v>
      </c>
      <c r="F4606" s="108">
        <v>42893</v>
      </c>
      <c r="G4606" s="109">
        <v>57000</v>
      </c>
      <c r="H4606" s="109">
        <v>95.26</v>
      </c>
      <c r="I4606" s="109">
        <v>0</v>
      </c>
      <c r="J4606" s="109">
        <f t="shared" si="71"/>
        <v>57095.26</v>
      </c>
    </row>
    <row r="4607" spans="1:10" s="102" customFormat="1" ht="18" customHeight="1" x14ac:dyDescent="0.2">
      <c r="A4607" s="106" t="s">
        <v>33</v>
      </c>
      <c r="B4607" s="106" t="s">
        <v>13</v>
      </c>
      <c r="C4607" s="107">
        <v>24797</v>
      </c>
      <c r="D4607" s="107">
        <v>42832</v>
      </c>
      <c r="E4607" s="107">
        <v>42849</v>
      </c>
      <c r="F4607" s="108">
        <v>42893</v>
      </c>
      <c r="G4607" s="109">
        <v>57000</v>
      </c>
      <c r="H4607" s="109">
        <v>95.26</v>
      </c>
      <c r="I4607" s="109">
        <v>0</v>
      </c>
      <c r="J4607" s="109">
        <f t="shared" si="71"/>
        <v>57095.26</v>
      </c>
    </row>
    <row r="4608" spans="1:10" s="102" customFormat="1" ht="18" customHeight="1" x14ac:dyDescent="0.2">
      <c r="A4608" s="106" t="s">
        <v>34</v>
      </c>
      <c r="B4608" s="106" t="s">
        <v>13</v>
      </c>
      <c r="C4608" s="107">
        <v>24797</v>
      </c>
      <c r="D4608" s="107">
        <v>42832</v>
      </c>
      <c r="E4608" s="107">
        <v>42849</v>
      </c>
      <c r="F4608" s="108">
        <v>42893</v>
      </c>
      <c r="G4608" s="109">
        <v>57000</v>
      </c>
      <c r="H4608" s="109">
        <v>95.26</v>
      </c>
      <c r="I4608" s="109">
        <v>0</v>
      </c>
      <c r="J4608" s="109">
        <f t="shared" si="71"/>
        <v>57095.26</v>
      </c>
    </row>
    <row r="4609" spans="1:10" s="102" customFormat="1" ht="18" customHeight="1" x14ac:dyDescent="0.2">
      <c r="A4609" s="106" t="s">
        <v>43</v>
      </c>
      <c r="B4609" s="106" t="s">
        <v>17</v>
      </c>
      <c r="C4609" s="107">
        <v>13147</v>
      </c>
      <c r="D4609" s="107">
        <v>43299</v>
      </c>
      <c r="E4609" s="107">
        <v>43300</v>
      </c>
      <c r="F4609" s="108">
        <v>43314</v>
      </c>
      <c r="G4609" s="109">
        <v>4250</v>
      </c>
      <c r="H4609" s="109">
        <v>1.75</v>
      </c>
      <c r="I4609" s="109">
        <v>0</v>
      </c>
      <c r="J4609" s="109">
        <f t="shared" si="71"/>
        <v>4251.75</v>
      </c>
    </row>
    <row r="4610" spans="1:10" s="102" customFormat="1" ht="18" customHeight="1" x14ac:dyDescent="0.2">
      <c r="A4610" s="106" t="s">
        <v>43</v>
      </c>
      <c r="B4610" s="106" t="s">
        <v>13</v>
      </c>
      <c r="C4610" s="107">
        <v>8734</v>
      </c>
      <c r="D4610" s="107">
        <v>42893</v>
      </c>
      <c r="E4610" s="107">
        <v>42928</v>
      </c>
      <c r="F4610" s="108">
        <v>42936</v>
      </c>
      <c r="G4610" s="109">
        <v>5500</v>
      </c>
      <c r="H4610" s="109">
        <v>6.48</v>
      </c>
      <c r="I4610" s="109">
        <v>0</v>
      </c>
      <c r="J4610" s="109">
        <f t="shared" si="71"/>
        <v>5506.48</v>
      </c>
    </row>
    <row r="4611" spans="1:10" s="102" customFormat="1" ht="18" customHeight="1" x14ac:dyDescent="0.2">
      <c r="A4611" s="106" t="s">
        <v>43</v>
      </c>
      <c r="B4611" s="106" t="s">
        <v>13</v>
      </c>
      <c r="C4611" s="107">
        <v>14144</v>
      </c>
      <c r="D4611" s="107">
        <v>42740</v>
      </c>
      <c r="E4611" s="107">
        <v>42753</v>
      </c>
      <c r="F4611" s="108">
        <v>42760</v>
      </c>
      <c r="G4611" s="109">
        <v>14500</v>
      </c>
      <c r="H4611" s="109">
        <v>7.95</v>
      </c>
      <c r="I4611" s="109">
        <v>0</v>
      </c>
      <c r="J4611" s="109">
        <f t="shared" si="71"/>
        <v>14507.95</v>
      </c>
    </row>
    <row r="4612" spans="1:10" s="102" customFormat="1" ht="18" customHeight="1" x14ac:dyDescent="0.2">
      <c r="A4612" s="106" t="s">
        <v>43</v>
      </c>
      <c r="B4612" s="106" t="s">
        <v>17</v>
      </c>
      <c r="C4612" s="107">
        <v>16800</v>
      </c>
      <c r="D4612" s="107">
        <v>42031</v>
      </c>
      <c r="E4612" s="107">
        <v>42047</v>
      </c>
      <c r="F4612" s="108">
        <v>42072</v>
      </c>
      <c r="G4612" s="109">
        <v>9500</v>
      </c>
      <c r="H4612" s="109">
        <v>10.83</v>
      </c>
      <c r="I4612" s="109">
        <v>0</v>
      </c>
      <c r="J4612" s="109">
        <f t="shared" si="71"/>
        <v>9510.83</v>
      </c>
    </row>
    <row r="4613" spans="1:10" s="102" customFormat="1" ht="18" customHeight="1" x14ac:dyDescent="0.2">
      <c r="A4613" s="106" t="s">
        <v>43</v>
      </c>
      <c r="B4613" s="106" t="s">
        <v>17</v>
      </c>
      <c r="C4613" s="107">
        <v>13050</v>
      </c>
      <c r="D4613" s="107">
        <v>42569</v>
      </c>
      <c r="E4613" s="107">
        <v>42594</v>
      </c>
      <c r="F4613" s="108">
        <v>42594</v>
      </c>
      <c r="G4613" s="109">
        <v>5000</v>
      </c>
      <c r="H4613" s="109">
        <v>3.42</v>
      </c>
      <c r="I4613" s="109">
        <v>0</v>
      </c>
      <c r="J4613" s="109">
        <f t="shared" si="71"/>
        <v>5003.42</v>
      </c>
    </row>
    <row r="4614" spans="1:10" s="102" customFormat="1" ht="18" customHeight="1" x14ac:dyDescent="0.2">
      <c r="A4614" s="106" t="s">
        <v>43</v>
      </c>
      <c r="B4614" s="106" t="s">
        <v>17</v>
      </c>
      <c r="C4614" s="107">
        <v>9271</v>
      </c>
      <c r="D4614" s="107">
        <v>43030</v>
      </c>
      <c r="E4614" s="107">
        <v>43032</v>
      </c>
      <c r="F4614" s="108">
        <v>43074</v>
      </c>
      <c r="G4614" s="109">
        <v>7250</v>
      </c>
      <c r="H4614" s="109">
        <v>7</v>
      </c>
      <c r="I4614" s="109">
        <v>0</v>
      </c>
      <c r="J4614" s="109">
        <f t="shared" ref="J4614:J4677" si="72">+G4614+H4614+I4614</f>
        <v>7257</v>
      </c>
    </row>
    <row r="4615" spans="1:10" s="102" customFormat="1" ht="18" customHeight="1" x14ac:dyDescent="0.2">
      <c r="A4615" s="106" t="s">
        <v>43</v>
      </c>
      <c r="B4615" s="106" t="s">
        <v>17</v>
      </c>
      <c r="C4615" s="107">
        <v>11080</v>
      </c>
      <c r="D4615" s="107">
        <v>42096</v>
      </c>
      <c r="E4615" s="107">
        <v>42100</v>
      </c>
      <c r="F4615" s="108">
        <v>42129</v>
      </c>
      <c r="G4615" s="109">
        <v>3750</v>
      </c>
      <c r="H4615" s="109">
        <v>3.45</v>
      </c>
      <c r="I4615" s="109">
        <v>0</v>
      </c>
      <c r="J4615" s="109">
        <f t="shared" si="72"/>
        <v>3753.45</v>
      </c>
    </row>
    <row r="4616" spans="1:10" s="102" customFormat="1" ht="18" customHeight="1" x14ac:dyDescent="0.2">
      <c r="A4616" s="106" t="s">
        <v>43</v>
      </c>
      <c r="B4616" s="106" t="s">
        <v>13</v>
      </c>
      <c r="C4616" s="107">
        <v>17043</v>
      </c>
      <c r="D4616" s="107">
        <v>43084</v>
      </c>
      <c r="E4616" s="107">
        <v>43096</v>
      </c>
      <c r="F4616" s="108">
        <v>43109</v>
      </c>
      <c r="G4616" s="109">
        <v>11500</v>
      </c>
      <c r="H4616" s="109">
        <v>7.88</v>
      </c>
      <c r="I4616" s="109">
        <v>0</v>
      </c>
      <c r="J4616" s="109">
        <f t="shared" si="72"/>
        <v>11507.88</v>
      </c>
    </row>
    <row r="4617" spans="1:10" s="102" customFormat="1" ht="18" customHeight="1" x14ac:dyDescent="0.2">
      <c r="A4617" s="106" t="s">
        <v>43</v>
      </c>
      <c r="B4617" s="106" t="s">
        <v>13</v>
      </c>
      <c r="C4617" s="107">
        <v>20050</v>
      </c>
      <c r="D4617" s="107">
        <v>42034</v>
      </c>
      <c r="E4617" s="107">
        <v>42041</v>
      </c>
      <c r="F4617" s="108">
        <v>42079</v>
      </c>
      <c r="G4617" s="109">
        <v>89000</v>
      </c>
      <c r="H4617" s="109">
        <v>86.53</v>
      </c>
      <c r="I4617" s="109">
        <v>0</v>
      </c>
      <c r="J4617" s="109">
        <f t="shared" si="72"/>
        <v>89086.53</v>
      </c>
    </row>
    <row r="4618" spans="1:10" s="102" customFormat="1" ht="18" customHeight="1" x14ac:dyDescent="0.2">
      <c r="A4618" s="106" t="s">
        <v>43</v>
      </c>
      <c r="B4618" s="106" t="s">
        <v>13</v>
      </c>
      <c r="C4618" s="107">
        <v>15682</v>
      </c>
      <c r="D4618" s="107">
        <v>41728</v>
      </c>
      <c r="E4618" s="107">
        <v>41739</v>
      </c>
      <c r="F4618" s="108">
        <v>41767</v>
      </c>
      <c r="G4618" s="109">
        <v>18000</v>
      </c>
      <c r="H4618" s="109">
        <v>19.5</v>
      </c>
      <c r="I4618" s="109">
        <v>0</v>
      </c>
      <c r="J4618" s="109">
        <f t="shared" si="72"/>
        <v>18019.5</v>
      </c>
    </row>
    <row r="4619" spans="1:10" s="102" customFormat="1" ht="18" customHeight="1" x14ac:dyDescent="0.2">
      <c r="A4619" s="106" t="s">
        <v>31</v>
      </c>
      <c r="B4619" s="106" t="s">
        <v>17</v>
      </c>
      <c r="C4619" s="107">
        <v>28034</v>
      </c>
      <c r="D4619" s="107">
        <v>41674</v>
      </c>
      <c r="E4619" s="107">
        <v>41675</v>
      </c>
      <c r="F4619" s="108">
        <v>41745</v>
      </c>
      <c r="G4619" s="109">
        <v>62000</v>
      </c>
      <c r="H4619" s="109">
        <v>122.28</v>
      </c>
      <c r="I4619" s="109">
        <v>0</v>
      </c>
      <c r="J4619" s="109">
        <f t="shared" si="72"/>
        <v>62122.28</v>
      </c>
    </row>
    <row r="4620" spans="1:10" s="102" customFormat="1" ht="18" customHeight="1" x14ac:dyDescent="0.2">
      <c r="A4620" s="106" t="s">
        <v>43</v>
      </c>
      <c r="B4620" s="106" t="s">
        <v>13</v>
      </c>
      <c r="C4620" s="107">
        <v>13254</v>
      </c>
      <c r="D4620" s="107">
        <v>42550</v>
      </c>
      <c r="E4620" s="107">
        <v>42557</v>
      </c>
      <c r="F4620" s="108">
        <v>42577</v>
      </c>
      <c r="G4620" s="109">
        <v>9500</v>
      </c>
      <c r="H4620" s="109">
        <v>7.03</v>
      </c>
      <c r="I4620" s="109">
        <v>0</v>
      </c>
      <c r="J4620" s="109">
        <f t="shared" si="72"/>
        <v>9507.0300000000007</v>
      </c>
    </row>
    <row r="4621" spans="1:10" s="102" customFormat="1" ht="18" customHeight="1" x14ac:dyDescent="0.2">
      <c r="A4621" s="106" t="s">
        <v>43</v>
      </c>
      <c r="B4621" s="106" t="s">
        <v>17</v>
      </c>
      <c r="C4621" s="107">
        <v>9783</v>
      </c>
      <c r="D4621" s="107">
        <v>42282</v>
      </c>
      <c r="E4621" s="107">
        <v>42326</v>
      </c>
      <c r="F4621" s="108">
        <v>42418</v>
      </c>
      <c r="G4621" s="109">
        <v>4250</v>
      </c>
      <c r="H4621" s="109">
        <v>16.05</v>
      </c>
      <c r="I4621" s="109">
        <v>0</v>
      </c>
      <c r="J4621" s="109">
        <f t="shared" si="72"/>
        <v>4266.05</v>
      </c>
    </row>
    <row r="4622" spans="1:10" s="102" customFormat="1" ht="18" customHeight="1" x14ac:dyDescent="0.2">
      <c r="A4622" s="106" t="s">
        <v>43</v>
      </c>
      <c r="B4622" s="106" t="s">
        <v>13</v>
      </c>
      <c r="C4622" s="107">
        <v>11013</v>
      </c>
      <c r="D4622" s="107">
        <v>42751</v>
      </c>
      <c r="E4622" s="107">
        <v>42761</v>
      </c>
      <c r="F4622" s="108">
        <v>42775</v>
      </c>
      <c r="G4622" s="109">
        <v>7500</v>
      </c>
      <c r="H4622" s="109">
        <v>4.93</v>
      </c>
      <c r="I4622" s="109">
        <v>0</v>
      </c>
      <c r="J4622" s="109">
        <f t="shared" si="72"/>
        <v>7504.93</v>
      </c>
    </row>
    <row r="4623" spans="1:10" s="102" customFormat="1" ht="18" customHeight="1" x14ac:dyDescent="0.2">
      <c r="A4623" s="106" t="s">
        <v>43</v>
      </c>
      <c r="B4623" s="106" t="s">
        <v>13</v>
      </c>
      <c r="C4623" s="107">
        <v>11839</v>
      </c>
      <c r="D4623" s="107">
        <v>42366</v>
      </c>
      <c r="E4623" s="107">
        <v>42375</v>
      </c>
      <c r="F4623" s="108">
        <v>42381</v>
      </c>
      <c r="G4623" s="109">
        <v>8750</v>
      </c>
      <c r="H4623" s="109">
        <v>3.65</v>
      </c>
      <c r="I4623" s="109">
        <v>0</v>
      </c>
      <c r="J4623" s="109">
        <f t="shared" si="72"/>
        <v>8753.65</v>
      </c>
    </row>
    <row r="4624" spans="1:10" s="102" customFormat="1" ht="18" customHeight="1" x14ac:dyDescent="0.2">
      <c r="A4624" s="106" t="s">
        <v>43</v>
      </c>
      <c r="B4624" s="106" t="s">
        <v>13</v>
      </c>
      <c r="C4624" s="107">
        <v>11498</v>
      </c>
      <c r="D4624" s="107">
        <v>42788</v>
      </c>
      <c r="E4624" s="107">
        <v>42804</v>
      </c>
      <c r="F4624" s="108">
        <v>43076</v>
      </c>
      <c r="G4624" s="109">
        <v>8000</v>
      </c>
      <c r="H4624" s="109">
        <v>63.12</v>
      </c>
      <c r="I4624" s="109">
        <v>0</v>
      </c>
      <c r="J4624" s="109">
        <f t="shared" si="72"/>
        <v>8063.12</v>
      </c>
    </row>
    <row r="4625" spans="1:10" s="102" customFormat="1" ht="18" customHeight="1" x14ac:dyDescent="0.2">
      <c r="A4625" s="106" t="s">
        <v>37</v>
      </c>
      <c r="B4625" s="106" t="s">
        <v>13</v>
      </c>
      <c r="C4625" s="107">
        <v>16694</v>
      </c>
      <c r="D4625" s="107">
        <v>42110</v>
      </c>
      <c r="E4625" s="107">
        <v>42139</v>
      </c>
      <c r="F4625" s="108">
        <v>42139</v>
      </c>
      <c r="G4625" s="109">
        <v>10000</v>
      </c>
      <c r="H4625" s="109">
        <v>8.06</v>
      </c>
      <c r="I4625" s="109">
        <v>0</v>
      </c>
      <c r="J4625" s="109">
        <f t="shared" si="72"/>
        <v>10008.06</v>
      </c>
    </row>
    <row r="4626" spans="1:10" s="102" customFormat="1" ht="18" customHeight="1" x14ac:dyDescent="0.2">
      <c r="A4626" s="106" t="s">
        <v>43</v>
      </c>
      <c r="B4626" s="106" t="s">
        <v>17</v>
      </c>
      <c r="C4626" s="107">
        <v>15810</v>
      </c>
      <c r="D4626" s="107">
        <v>41800</v>
      </c>
      <c r="E4626" s="107">
        <v>41809</v>
      </c>
      <c r="F4626" s="108">
        <v>41872</v>
      </c>
      <c r="G4626" s="109">
        <v>6250</v>
      </c>
      <c r="H4626" s="109">
        <v>12.51</v>
      </c>
      <c r="I4626" s="109">
        <v>0</v>
      </c>
      <c r="J4626" s="109">
        <f t="shared" si="72"/>
        <v>6262.51</v>
      </c>
    </row>
    <row r="4627" spans="1:10" s="102" customFormat="1" ht="18" customHeight="1" x14ac:dyDescent="0.2">
      <c r="A4627" s="106" t="s">
        <v>37</v>
      </c>
      <c r="B4627" s="106" t="s">
        <v>13</v>
      </c>
      <c r="C4627" s="107">
        <v>13423</v>
      </c>
      <c r="D4627" s="107">
        <v>42012</v>
      </c>
      <c r="E4627" s="107">
        <v>42027</v>
      </c>
      <c r="F4627" s="108">
        <v>42037</v>
      </c>
      <c r="G4627" s="109">
        <v>20000</v>
      </c>
      <c r="H4627" s="109">
        <f>6.94+6.94</f>
        <v>13.88</v>
      </c>
      <c r="I4627" s="109">
        <v>0</v>
      </c>
      <c r="J4627" s="109">
        <f t="shared" si="72"/>
        <v>20013.88</v>
      </c>
    </row>
    <row r="4628" spans="1:10" s="102" customFormat="1" ht="18" customHeight="1" x14ac:dyDescent="0.2">
      <c r="A4628" s="106" t="s">
        <v>31</v>
      </c>
      <c r="B4628" s="106" t="s">
        <v>17</v>
      </c>
      <c r="C4628" s="107">
        <v>21132</v>
      </c>
      <c r="D4628" s="107">
        <v>42304</v>
      </c>
      <c r="E4628" s="107">
        <v>42310</v>
      </c>
      <c r="F4628" s="108">
        <v>42320</v>
      </c>
      <c r="G4628" s="109">
        <v>53000</v>
      </c>
      <c r="H4628" s="109">
        <v>23.56</v>
      </c>
      <c r="I4628" s="109">
        <v>0</v>
      </c>
      <c r="J4628" s="109">
        <f t="shared" si="72"/>
        <v>53023.56</v>
      </c>
    </row>
    <row r="4629" spans="1:10" s="102" customFormat="1" ht="18" customHeight="1" x14ac:dyDescent="0.2">
      <c r="A4629" s="106" t="s">
        <v>33</v>
      </c>
      <c r="B4629" s="106" t="s">
        <v>17</v>
      </c>
      <c r="C4629" s="107">
        <v>21132</v>
      </c>
      <c r="D4629" s="107">
        <v>42304</v>
      </c>
      <c r="E4629" s="107">
        <v>42310</v>
      </c>
      <c r="F4629" s="108">
        <v>42320</v>
      </c>
      <c r="G4629" s="109">
        <v>53000</v>
      </c>
      <c r="H4629" s="109">
        <v>23.56</v>
      </c>
      <c r="I4629" s="109">
        <v>0</v>
      </c>
      <c r="J4629" s="109">
        <f t="shared" si="72"/>
        <v>53023.56</v>
      </c>
    </row>
    <row r="4630" spans="1:10" s="102" customFormat="1" ht="18" customHeight="1" x14ac:dyDescent="0.2">
      <c r="A4630" s="106" t="s">
        <v>34</v>
      </c>
      <c r="B4630" s="106" t="s">
        <v>17</v>
      </c>
      <c r="C4630" s="107">
        <v>21132</v>
      </c>
      <c r="D4630" s="107">
        <v>42304</v>
      </c>
      <c r="E4630" s="107">
        <v>42310</v>
      </c>
      <c r="F4630" s="108">
        <v>42320</v>
      </c>
      <c r="G4630" s="109">
        <v>106000</v>
      </c>
      <c r="H4630" s="109">
        <v>47.11</v>
      </c>
      <c r="I4630" s="109">
        <v>0</v>
      </c>
      <c r="J4630" s="109">
        <f t="shared" si="72"/>
        <v>106047.11</v>
      </c>
    </row>
    <row r="4631" spans="1:10" s="102" customFormat="1" ht="18" customHeight="1" x14ac:dyDescent="0.2">
      <c r="A4631" s="106" t="s">
        <v>43</v>
      </c>
      <c r="B4631" s="106" t="s">
        <v>13</v>
      </c>
      <c r="C4631" s="107">
        <v>13236</v>
      </c>
      <c r="D4631" s="107">
        <v>43180</v>
      </c>
      <c r="E4631" s="107">
        <v>43185</v>
      </c>
      <c r="F4631" s="108">
        <v>43237</v>
      </c>
      <c r="G4631" s="109">
        <v>2750</v>
      </c>
      <c r="H4631" s="109">
        <v>4.29</v>
      </c>
      <c r="I4631" s="109">
        <v>0</v>
      </c>
      <c r="J4631" s="109">
        <f t="shared" si="72"/>
        <v>2754.29</v>
      </c>
    </row>
    <row r="4632" spans="1:10" s="102" customFormat="1" ht="18" customHeight="1" x14ac:dyDescent="0.2">
      <c r="A4632" s="106" t="s">
        <v>43</v>
      </c>
      <c r="B4632" s="106" t="s">
        <v>17</v>
      </c>
      <c r="C4632" s="107">
        <v>8992</v>
      </c>
      <c r="D4632" s="107">
        <v>43378</v>
      </c>
      <c r="E4632" s="107">
        <v>43397</v>
      </c>
      <c r="F4632" s="108">
        <v>43423</v>
      </c>
      <c r="G4632" s="109">
        <v>6500</v>
      </c>
      <c r="H4632" s="109">
        <v>6.5299999999999994</v>
      </c>
      <c r="I4632" s="109">
        <v>0</v>
      </c>
      <c r="J4632" s="109">
        <f t="shared" si="72"/>
        <v>6506.53</v>
      </c>
    </row>
    <row r="4633" spans="1:10" s="102" customFormat="1" ht="18" customHeight="1" x14ac:dyDescent="0.2">
      <c r="A4633" s="106" t="s">
        <v>43</v>
      </c>
      <c r="B4633" s="106" t="s">
        <v>13</v>
      </c>
      <c r="C4633" s="107">
        <v>14024</v>
      </c>
      <c r="D4633" s="107">
        <v>41795</v>
      </c>
      <c r="E4633" s="107">
        <v>41799</v>
      </c>
      <c r="F4633" s="108">
        <v>41810</v>
      </c>
      <c r="G4633" s="109">
        <v>10000</v>
      </c>
      <c r="H4633" s="109">
        <v>4.17</v>
      </c>
      <c r="I4633" s="109">
        <v>0</v>
      </c>
      <c r="J4633" s="109">
        <f t="shared" si="72"/>
        <v>10004.17</v>
      </c>
    </row>
    <row r="4634" spans="1:10" s="102" customFormat="1" ht="18" customHeight="1" x14ac:dyDescent="0.2">
      <c r="A4634" s="106" t="s">
        <v>43</v>
      </c>
      <c r="B4634" s="106" t="s">
        <v>17</v>
      </c>
      <c r="C4634" s="107">
        <v>8787</v>
      </c>
      <c r="D4634" s="107">
        <v>42727</v>
      </c>
      <c r="E4634" s="107">
        <v>42733</v>
      </c>
      <c r="F4634" s="108">
        <v>42762</v>
      </c>
      <c r="G4634" s="109">
        <v>5250</v>
      </c>
      <c r="H4634" s="109">
        <v>5.04</v>
      </c>
      <c r="I4634" s="109">
        <v>0</v>
      </c>
      <c r="J4634" s="109">
        <f t="shared" si="72"/>
        <v>5255.04</v>
      </c>
    </row>
    <row r="4635" spans="1:10" s="102" customFormat="1" ht="18" customHeight="1" x14ac:dyDescent="0.2">
      <c r="A4635" s="106" t="s">
        <v>43</v>
      </c>
      <c r="B4635" s="106" t="s">
        <v>17</v>
      </c>
      <c r="C4635" s="107">
        <v>18715</v>
      </c>
      <c r="D4635" s="107">
        <v>43146</v>
      </c>
      <c r="E4635" s="107">
        <v>43150</v>
      </c>
      <c r="F4635" s="108">
        <v>43164</v>
      </c>
      <c r="G4635" s="109">
        <v>17000</v>
      </c>
      <c r="H4635" s="109">
        <v>8.3800000000000008</v>
      </c>
      <c r="I4635" s="109">
        <v>0</v>
      </c>
      <c r="J4635" s="109">
        <f t="shared" si="72"/>
        <v>17008.38</v>
      </c>
    </row>
    <row r="4636" spans="1:10" s="102" customFormat="1" ht="18" customHeight="1" x14ac:dyDescent="0.2">
      <c r="A4636" s="106" t="s">
        <v>43</v>
      </c>
      <c r="B4636" s="106" t="s">
        <v>17</v>
      </c>
      <c r="C4636" s="107">
        <v>14759</v>
      </c>
      <c r="D4636" s="107">
        <v>42493</v>
      </c>
      <c r="E4636" s="107">
        <v>42500</v>
      </c>
      <c r="F4636" s="108">
        <v>42604</v>
      </c>
      <c r="G4636" s="109">
        <v>15250</v>
      </c>
      <c r="H4636" s="109">
        <v>27.16</v>
      </c>
      <c r="I4636" s="109">
        <v>0</v>
      </c>
      <c r="J4636" s="109">
        <f t="shared" si="72"/>
        <v>15277.16</v>
      </c>
    </row>
    <row r="4637" spans="1:10" s="102" customFormat="1" ht="18" customHeight="1" x14ac:dyDescent="0.2">
      <c r="A4637" s="106" t="s">
        <v>43</v>
      </c>
      <c r="B4637" s="106" t="s">
        <v>17</v>
      </c>
      <c r="C4637" s="107">
        <v>15769</v>
      </c>
      <c r="D4637" s="107">
        <v>43137</v>
      </c>
      <c r="E4637" s="107">
        <v>43153</v>
      </c>
      <c r="F4637" s="108">
        <v>43192</v>
      </c>
      <c r="G4637" s="109">
        <v>13000</v>
      </c>
      <c r="H4637" s="109">
        <v>17.45</v>
      </c>
      <c r="I4637" s="109">
        <v>0</v>
      </c>
      <c r="J4637" s="109">
        <f t="shared" si="72"/>
        <v>13017.45</v>
      </c>
    </row>
    <row r="4638" spans="1:10" s="102" customFormat="1" ht="18" customHeight="1" x14ac:dyDescent="0.2">
      <c r="A4638" s="106" t="s">
        <v>43</v>
      </c>
      <c r="B4638" s="106" t="s">
        <v>13</v>
      </c>
      <c r="C4638" s="107">
        <v>11541</v>
      </c>
      <c r="D4638" s="107">
        <v>42782</v>
      </c>
      <c r="E4638" s="107">
        <v>42801</v>
      </c>
      <c r="F4638" s="108">
        <v>42829</v>
      </c>
      <c r="G4638" s="109">
        <v>8250</v>
      </c>
      <c r="H4638" s="109">
        <v>10.62</v>
      </c>
      <c r="I4638" s="109">
        <v>0</v>
      </c>
      <c r="J4638" s="109">
        <f t="shared" si="72"/>
        <v>8260.6200000000008</v>
      </c>
    </row>
    <row r="4639" spans="1:10" s="102" customFormat="1" ht="18" customHeight="1" x14ac:dyDescent="0.2">
      <c r="A4639" s="106" t="s">
        <v>43</v>
      </c>
      <c r="B4639" s="106" t="s">
        <v>17</v>
      </c>
      <c r="C4639" s="107">
        <v>11940</v>
      </c>
      <c r="D4639" s="107">
        <v>43232</v>
      </c>
      <c r="E4639" s="107">
        <v>43257</v>
      </c>
      <c r="F4639" s="108">
        <v>43420</v>
      </c>
      <c r="G4639" s="109">
        <v>5000</v>
      </c>
      <c r="H4639" s="109">
        <v>25.74</v>
      </c>
      <c r="I4639" s="109">
        <v>0</v>
      </c>
      <c r="J4639" s="109">
        <f t="shared" si="72"/>
        <v>5025.74</v>
      </c>
    </row>
    <row r="4640" spans="1:10" s="102" customFormat="1" ht="18" customHeight="1" x14ac:dyDescent="0.2">
      <c r="A4640" s="106" t="s">
        <v>31</v>
      </c>
      <c r="B4640" s="106" t="s">
        <v>17</v>
      </c>
      <c r="C4640" s="107">
        <v>22529</v>
      </c>
      <c r="D4640" s="107">
        <v>42341</v>
      </c>
      <c r="E4640" s="107">
        <v>42348</v>
      </c>
      <c r="F4640" s="108">
        <v>42384</v>
      </c>
      <c r="G4640" s="109">
        <v>42000</v>
      </c>
      <c r="H4640" s="109">
        <v>50.16</v>
      </c>
      <c r="I4640" s="109">
        <v>0</v>
      </c>
      <c r="J4640" s="109">
        <f t="shared" si="72"/>
        <v>42050.16</v>
      </c>
    </row>
    <row r="4641" spans="1:10" s="102" customFormat="1" ht="18" customHeight="1" x14ac:dyDescent="0.2">
      <c r="A4641" s="106" t="s">
        <v>43</v>
      </c>
      <c r="B4641" s="106" t="s">
        <v>13</v>
      </c>
      <c r="C4641" s="107">
        <v>8523</v>
      </c>
      <c r="D4641" s="107">
        <v>42059</v>
      </c>
      <c r="E4641" s="107">
        <v>42067</v>
      </c>
      <c r="F4641" s="108">
        <v>42093</v>
      </c>
      <c r="G4641" s="109">
        <v>6750</v>
      </c>
      <c r="H4641" s="109">
        <v>6.36</v>
      </c>
      <c r="I4641" s="109">
        <v>0</v>
      </c>
      <c r="J4641" s="109">
        <f t="shared" si="72"/>
        <v>6756.36</v>
      </c>
    </row>
    <row r="4642" spans="1:10" s="102" customFormat="1" ht="18" customHeight="1" x14ac:dyDescent="0.2">
      <c r="A4642" s="106" t="s">
        <v>43</v>
      </c>
      <c r="B4642" s="106" t="s">
        <v>17</v>
      </c>
      <c r="C4642" s="107">
        <v>13628</v>
      </c>
      <c r="D4642" s="107">
        <v>42618</v>
      </c>
      <c r="E4642" s="107">
        <v>42655</v>
      </c>
      <c r="F4642" s="108">
        <v>42726</v>
      </c>
      <c r="G4642" s="109">
        <v>4500</v>
      </c>
      <c r="H4642" s="109">
        <v>13.32</v>
      </c>
      <c r="I4642" s="109">
        <v>0</v>
      </c>
      <c r="J4642" s="109">
        <f t="shared" si="72"/>
        <v>4513.32</v>
      </c>
    </row>
    <row r="4643" spans="1:10" s="102" customFormat="1" ht="18" customHeight="1" x14ac:dyDescent="0.2">
      <c r="A4643" s="106" t="s">
        <v>43</v>
      </c>
      <c r="B4643" s="106" t="s">
        <v>17</v>
      </c>
      <c r="C4643" s="107">
        <v>14832</v>
      </c>
      <c r="D4643" s="107">
        <v>43046</v>
      </c>
      <c r="E4643" s="107">
        <v>43082</v>
      </c>
      <c r="F4643" s="108">
        <v>43283</v>
      </c>
      <c r="G4643" s="109">
        <v>4000</v>
      </c>
      <c r="H4643" s="109">
        <v>25.97</v>
      </c>
      <c r="I4643" s="109">
        <v>0</v>
      </c>
      <c r="J4643" s="109">
        <f t="shared" si="72"/>
        <v>4025.97</v>
      </c>
    </row>
    <row r="4644" spans="1:10" s="102" customFormat="1" ht="18" customHeight="1" x14ac:dyDescent="0.2">
      <c r="A4644" s="106" t="s">
        <v>43</v>
      </c>
      <c r="B4644" s="106" t="s">
        <v>17</v>
      </c>
      <c r="C4644" s="107">
        <v>16625</v>
      </c>
      <c r="D4644" s="107">
        <v>42604</v>
      </c>
      <c r="E4644" s="107">
        <v>42606</v>
      </c>
      <c r="F4644" s="108">
        <v>42619</v>
      </c>
      <c r="G4644" s="109">
        <v>12500</v>
      </c>
      <c r="H4644" s="109">
        <v>5.14</v>
      </c>
      <c r="I4644" s="109">
        <v>0</v>
      </c>
      <c r="J4644" s="109">
        <f t="shared" si="72"/>
        <v>12505.14</v>
      </c>
    </row>
    <row r="4645" spans="1:10" s="102" customFormat="1" ht="18" customHeight="1" x14ac:dyDescent="0.2">
      <c r="A4645" s="106" t="s">
        <v>43</v>
      </c>
      <c r="B4645" s="106" t="s">
        <v>17</v>
      </c>
      <c r="C4645" s="107">
        <v>14786</v>
      </c>
      <c r="D4645" s="107">
        <v>42432</v>
      </c>
      <c r="E4645" s="107">
        <v>42467</v>
      </c>
      <c r="F4645" s="108">
        <v>42489</v>
      </c>
      <c r="G4645" s="109">
        <v>27000</v>
      </c>
      <c r="H4645" s="109">
        <v>42.16</v>
      </c>
      <c r="I4645" s="109">
        <v>0</v>
      </c>
      <c r="J4645" s="109">
        <f t="shared" si="72"/>
        <v>27042.16</v>
      </c>
    </row>
    <row r="4646" spans="1:10" s="102" customFormat="1" ht="18" customHeight="1" x14ac:dyDescent="0.2">
      <c r="A4646" s="106" t="s">
        <v>43</v>
      </c>
      <c r="B4646" s="106" t="s">
        <v>13</v>
      </c>
      <c r="C4646" s="107">
        <v>8526</v>
      </c>
      <c r="D4646" s="107">
        <v>41911</v>
      </c>
      <c r="E4646" s="107">
        <v>41914</v>
      </c>
      <c r="F4646" s="108">
        <v>41928</v>
      </c>
      <c r="G4646" s="109">
        <v>4500</v>
      </c>
      <c r="H4646" s="109">
        <v>2.13</v>
      </c>
      <c r="I4646" s="109">
        <v>0</v>
      </c>
      <c r="J4646" s="109">
        <f t="shared" si="72"/>
        <v>4502.13</v>
      </c>
    </row>
    <row r="4647" spans="1:10" s="102" customFormat="1" ht="18" customHeight="1" x14ac:dyDescent="0.2">
      <c r="A4647" s="106" t="s">
        <v>43</v>
      </c>
      <c r="B4647" s="106" t="s">
        <v>17</v>
      </c>
      <c r="C4647" s="107">
        <v>9318</v>
      </c>
      <c r="D4647" s="107">
        <v>43415</v>
      </c>
      <c r="E4647" s="107">
        <v>43439</v>
      </c>
      <c r="F4647" s="108">
        <v>43455</v>
      </c>
      <c r="G4647" s="109">
        <v>5750</v>
      </c>
      <c r="H4647" s="109">
        <v>6.3</v>
      </c>
      <c r="I4647" s="109">
        <v>0</v>
      </c>
      <c r="J4647" s="109">
        <f t="shared" si="72"/>
        <v>5756.3</v>
      </c>
    </row>
    <row r="4648" spans="1:10" s="102" customFormat="1" ht="18" customHeight="1" x14ac:dyDescent="0.2">
      <c r="A4648" s="106" t="s">
        <v>43</v>
      </c>
      <c r="B4648" s="106" t="s">
        <v>17</v>
      </c>
      <c r="C4648" s="107">
        <v>10506</v>
      </c>
      <c r="D4648" s="107">
        <v>42087</v>
      </c>
      <c r="E4648" s="107">
        <v>42090</v>
      </c>
      <c r="F4648" s="108">
        <v>42123</v>
      </c>
      <c r="G4648" s="109">
        <v>3000</v>
      </c>
      <c r="H4648" s="109">
        <v>3</v>
      </c>
      <c r="I4648" s="109">
        <v>0</v>
      </c>
      <c r="J4648" s="109">
        <f t="shared" si="72"/>
        <v>3003</v>
      </c>
    </row>
    <row r="4649" spans="1:10" s="102" customFormat="1" ht="18" customHeight="1" x14ac:dyDescent="0.2">
      <c r="A4649" s="106" t="s">
        <v>43</v>
      </c>
      <c r="B4649" s="106" t="s">
        <v>13</v>
      </c>
      <c r="C4649" s="107">
        <v>13737</v>
      </c>
      <c r="D4649" s="107">
        <v>41966</v>
      </c>
      <c r="E4649" s="107">
        <v>41976</v>
      </c>
      <c r="F4649" s="108">
        <v>42003</v>
      </c>
      <c r="G4649" s="109">
        <v>7250</v>
      </c>
      <c r="H4649" s="109">
        <v>7.46</v>
      </c>
      <c r="I4649" s="109">
        <v>0</v>
      </c>
      <c r="J4649" s="109">
        <f t="shared" si="72"/>
        <v>7257.46</v>
      </c>
    </row>
    <row r="4650" spans="1:10" s="102" customFormat="1" ht="18" customHeight="1" x14ac:dyDescent="0.2">
      <c r="A4650" s="106" t="s">
        <v>43</v>
      </c>
      <c r="B4650" s="106" t="s">
        <v>13</v>
      </c>
      <c r="C4650" s="107">
        <v>15117</v>
      </c>
      <c r="D4650" s="107">
        <v>42747</v>
      </c>
      <c r="E4650" s="107">
        <v>42751</v>
      </c>
      <c r="F4650" s="108">
        <v>42780</v>
      </c>
      <c r="G4650" s="109">
        <v>8250</v>
      </c>
      <c r="H4650" s="109">
        <v>7.44</v>
      </c>
      <c r="I4650" s="109">
        <v>0</v>
      </c>
      <c r="J4650" s="109">
        <f t="shared" si="72"/>
        <v>8257.44</v>
      </c>
    </row>
    <row r="4651" spans="1:10" s="102" customFormat="1" ht="18" customHeight="1" x14ac:dyDescent="0.2">
      <c r="A4651" s="106" t="s">
        <v>43</v>
      </c>
      <c r="B4651" s="106" t="s">
        <v>17</v>
      </c>
      <c r="C4651" s="107">
        <v>11323</v>
      </c>
      <c r="D4651" s="107">
        <v>42799</v>
      </c>
      <c r="E4651" s="107">
        <v>42822</v>
      </c>
      <c r="F4651" s="108">
        <v>42844</v>
      </c>
      <c r="G4651" s="109">
        <v>9250</v>
      </c>
      <c r="H4651" s="109">
        <v>11.4</v>
      </c>
      <c r="I4651" s="109">
        <v>0</v>
      </c>
      <c r="J4651" s="109">
        <f t="shared" si="72"/>
        <v>9261.4</v>
      </c>
    </row>
    <row r="4652" spans="1:10" s="102" customFormat="1" ht="18" customHeight="1" x14ac:dyDescent="0.2">
      <c r="A4652" s="106" t="s">
        <v>43</v>
      </c>
      <c r="B4652" s="106" t="s">
        <v>13</v>
      </c>
      <c r="C4652" s="107">
        <v>15943</v>
      </c>
      <c r="D4652" s="107">
        <v>42003</v>
      </c>
      <c r="E4652" s="107">
        <v>42010</v>
      </c>
      <c r="F4652" s="108">
        <v>42033</v>
      </c>
      <c r="G4652" s="109">
        <v>21000</v>
      </c>
      <c r="H4652" s="109">
        <v>17.5</v>
      </c>
      <c r="I4652" s="109">
        <v>0</v>
      </c>
      <c r="J4652" s="109">
        <f t="shared" si="72"/>
        <v>21017.5</v>
      </c>
    </row>
    <row r="4653" spans="1:10" s="102" customFormat="1" ht="18" customHeight="1" x14ac:dyDescent="0.2">
      <c r="A4653" s="106" t="s">
        <v>43</v>
      </c>
      <c r="B4653" s="106" t="s">
        <v>13</v>
      </c>
      <c r="C4653" s="107">
        <v>16193</v>
      </c>
      <c r="D4653" s="107">
        <v>42225</v>
      </c>
      <c r="E4653" s="107">
        <v>42233</v>
      </c>
      <c r="F4653" s="108">
        <v>42242</v>
      </c>
      <c r="G4653" s="109">
        <v>30000</v>
      </c>
      <c r="H4653" s="109">
        <v>14.17</v>
      </c>
      <c r="I4653" s="109">
        <v>0</v>
      </c>
      <c r="J4653" s="109">
        <f t="shared" si="72"/>
        <v>30014.17</v>
      </c>
    </row>
    <row r="4654" spans="1:10" s="102" customFormat="1" ht="18" customHeight="1" x14ac:dyDescent="0.2">
      <c r="A4654" s="106" t="s">
        <v>43</v>
      </c>
      <c r="B4654" s="106" t="s">
        <v>13</v>
      </c>
      <c r="C4654" s="107">
        <v>15841</v>
      </c>
      <c r="D4654" s="107">
        <v>43057</v>
      </c>
      <c r="E4654" s="107">
        <v>43081</v>
      </c>
      <c r="F4654" s="108">
        <v>43102</v>
      </c>
      <c r="G4654" s="109">
        <v>8500</v>
      </c>
      <c r="H4654" s="109">
        <v>10.48</v>
      </c>
      <c r="I4654" s="109">
        <v>0</v>
      </c>
      <c r="J4654" s="109">
        <f t="shared" si="72"/>
        <v>8510.48</v>
      </c>
    </row>
    <row r="4655" spans="1:10" s="102" customFormat="1" ht="18" customHeight="1" x14ac:dyDescent="0.2">
      <c r="A4655" s="106" t="s">
        <v>43</v>
      </c>
      <c r="B4655" s="106" t="s">
        <v>17</v>
      </c>
      <c r="C4655" s="107">
        <v>7395</v>
      </c>
      <c r="D4655" s="107">
        <v>41717</v>
      </c>
      <c r="E4655" s="107">
        <v>41723</v>
      </c>
      <c r="F4655" s="108">
        <v>41815</v>
      </c>
      <c r="G4655" s="109">
        <v>5250</v>
      </c>
      <c r="H4655" s="109">
        <v>14.29</v>
      </c>
      <c r="I4655" s="109">
        <v>0</v>
      </c>
      <c r="J4655" s="109">
        <f t="shared" si="72"/>
        <v>5264.29</v>
      </c>
    </row>
    <row r="4656" spans="1:10" s="102" customFormat="1" ht="18" customHeight="1" x14ac:dyDescent="0.2">
      <c r="A4656" s="106" t="s">
        <v>43</v>
      </c>
      <c r="B4656" s="106" t="s">
        <v>17</v>
      </c>
      <c r="C4656" s="107">
        <v>12532</v>
      </c>
      <c r="D4656" s="107">
        <v>42192</v>
      </c>
      <c r="E4656" s="107">
        <v>42195</v>
      </c>
      <c r="F4656" s="108">
        <v>42212</v>
      </c>
      <c r="G4656" s="109">
        <v>6500</v>
      </c>
      <c r="H4656" s="109">
        <v>3.61</v>
      </c>
      <c r="I4656" s="109">
        <v>0</v>
      </c>
      <c r="J4656" s="109">
        <f t="shared" si="72"/>
        <v>6503.61</v>
      </c>
    </row>
    <row r="4657" spans="1:10" s="102" customFormat="1" ht="18" customHeight="1" x14ac:dyDescent="0.2">
      <c r="A4657" s="106" t="s">
        <v>37</v>
      </c>
      <c r="B4657" s="106" t="s">
        <v>13</v>
      </c>
      <c r="C4657" s="107">
        <v>21913</v>
      </c>
      <c r="D4657" s="107">
        <v>42292</v>
      </c>
      <c r="E4657" s="107">
        <v>42305</v>
      </c>
      <c r="F4657" s="108">
        <v>42305</v>
      </c>
      <c r="G4657" s="109">
        <v>20000</v>
      </c>
      <c r="H4657" s="109">
        <f>3.61+3.61</f>
        <v>7.22</v>
      </c>
      <c r="I4657" s="109">
        <v>0</v>
      </c>
      <c r="J4657" s="109">
        <f t="shared" si="72"/>
        <v>20007.22</v>
      </c>
    </row>
    <row r="4658" spans="1:10" s="102" customFormat="1" ht="18" customHeight="1" x14ac:dyDescent="0.2">
      <c r="A4658" s="106" t="s">
        <v>31</v>
      </c>
      <c r="B4658" s="106" t="s">
        <v>13</v>
      </c>
      <c r="C4658" s="107">
        <v>20913</v>
      </c>
      <c r="D4658" s="107">
        <v>42695</v>
      </c>
      <c r="E4658" s="107">
        <v>42695</v>
      </c>
      <c r="F4658" s="108">
        <v>42696</v>
      </c>
      <c r="G4658" s="109">
        <v>63000</v>
      </c>
      <c r="H4658" s="109">
        <v>0</v>
      </c>
      <c r="I4658" s="109">
        <v>0</v>
      </c>
      <c r="J4658" s="109">
        <f t="shared" si="72"/>
        <v>63000</v>
      </c>
    </row>
    <row r="4659" spans="1:10" s="102" customFormat="1" ht="18" customHeight="1" x14ac:dyDescent="0.2">
      <c r="A4659" s="106" t="s">
        <v>33</v>
      </c>
      <c r="B4659" s="106" t="s">
        <v>13</v>
      </c>
      <c r="C4659" s="107">
        <v>20913</v>
      </c>
      <c r="D4659" s="107">
        <v>42695</v>
      </c>
      <c r="E4659" s="107">
        <v>42695</v>
      </c>
      <c r="F4659" s="108">
        <v>42696</v>
      </c>
      <c r="G4659" s="109">
        <v>63000</v>
      </c>
      <c r="H4659" s="109">
        <v>0</v>
      </c>
      <c r="I4659" s="109">
        <v>0</v>
      </c>
      <c r="J4659" s="109">
        <f t="shared" si="72"/>
        <v>63000</v>
      </c>
    </row>
    <row r="4660" spans="1:10" s="102" customFormat="1" ht="18" customHeight="1" x14ac:dyDescent="0.2">
      <c r="A4660" s="106" t="s">
        <v>43</v>
      </c>
      <c r="B4660" s="106" t="s">
        <v>17</v>
      </c>
      <c r="C4660" s="107">
        <v>8865</v>
      </c>
      <c r="D4660" s="107">
        <v>43076</v>
      </c>
      <c r="E4660" s="107">
        <v>43088</v>
      </c>
      <c r="F4660" s="108">
        <v>43166</v>
      </c>
      <c r="G4660" s="109">
        <v>5250</v>
      </c>
      <c r="H4660" s="109">
        <v>6.3699999999999992</v>
      </c>
      <c r="I4660" s="109">
        <v>0</v>
      </c>
      <c r="J4660" s="109">
        <f t="shared" si="72"/>
        <v>5256.37</v>
      </c>
    </row>
    <row r="4661" spans="1:10" s="102" customFormat="1" ht="18" customHeight="1" x14ac:dyDescent="0.2">
      <c r="A4661" s="106" t="s">
        <v>43</v>
      </c>
      <c r="B4661" s="106" t="s">
        <v>17</v>
      </c>
      <c r="C4661" s="107">
        <v>16394</v>
      </c>
      <c r="D4661" s="107">
        <v>42628</v>
      </c>
      <c r="E4661" s="107">
        <v>42629</v>
      </c>
      <c r="F4661" s="108">
        <v>42650</v>
      </c>
      <c r="G4661" s="109">
        <v>46500</v>
      </c>
      <c r="H4661" s="109">
        <v>28.03</v>
      </c>
      <c r="I4661" s="109">
        <v>0</v>
      </c>
      <c r="J4661" s="109">
        <f t="shared" si="72"/>
        <v>46528.03</v>
      </c>
    </row>
    <row r="4662" spans="1:10" s="102" customFormat="1" ht="18" customHeight="1" x14ac:dyDescent="0.2">
      <c r="A4662" s="106" t="s">
        <v>37</v>
      </c>
      <c r="B4662" s="106" t="s">
        <v>13</v>
      </c>
      <c r="C4662" s="107">
        <v>23024</v>
      </c>
      <c r="D4662" s="107">
        <v>42280</v>
      </c>
      <c r="E4662" s="107">
        <v>42293</v>
      </c>
      <c r="F4662" s="108">
        <v>42293</v>
      </c>
      <c r="G4662" s="109">
        <v>20000</v>
      </c>
      <c r="H4662" s="109">
        <v>7.22</v>
      </c>
      <c r="I4662" s="109">
        <v>0</v>
      </c>
      <c r="J4662" s="109">
        <f t="shared" si="72"/>
        <v>20007.22</v>
      </c>
    </row>
    <row r="4663" spans="1:10" s="102" customFormat="1" ht="18" customHeight="1" x14ac:dyDescent="0.2">
      <c r="A4663" s="106" t="s">
        <v>43</v>
      </c>
      <c r="B4663" s="106" t="s">
        <v>13</v>
      </c>
      <c r="C4663" s="107">
        <v>18640</v>
      </c>
      <c r="D4663" s="107">
        <v>42420</v>
      </c>
      <c r="E4663" s="107">
        <v>42431</v>
      </c>
      <c r="F4663" s="108">
        <v>42440</v>
      </c>
      <c r="G4663" s="109">
        <v>42750</v>
      </c>
      <c r="H4663" s="109">
        <v>23.75</v>
      </c>
      <c r="I4663" s="109">
        <v>0</v>
      </c>
      <c r="J4663" s="109">
        <f t="shared" si="72"/>
        <v>42773.75</v>
      </c>
    </row>
    <row r="4664" spans="1:10" s="102" customFormat="1" ht="18" customHeight="1" x14ac:dyDescent="0.2">
      <c r="A4664" s="106" t="s">
        <v>43</v>
      </c>
      <c r="B4664" s="106" t="s">
        <v>13</v>
      </c>
      <c r="C4664" s="107">
        <v>8822</v>
      </c>
      <c r="D4664" s="107">
        <v>42264</v>
      </c>
      <c r="E4664" s="107">
        <v>42284</v>
      </c>
      <c r="F4664" s="108">
        <v>42293</v>
      </c>
      <c r="G4664" s="109">
        <v>11500</v>
      </c>
      <c r="H4664" s="109">
        <v>9.26</v>
      </c>
      <c r="I4664" s="109">
        <v>0</v>
      </c>
      <c r="J4664" s="109">
        <f t="shared" si="72"/>
        <v>11509.26</v>
      </c>
    </row>
    <row r="4665" spans="1:10" s="102" customFormat="1" ht="18" customHeight="1" x14ac:dyDescent="0.2">
      <c r="A4665" s="106" t="s">
        <v>43</v>
      </c>
      <c r="B4665" s="106" t="s">
        <v>13</v>
      </c>
      <c r="C4665" s="107">
        <v>16237</v>
      </c>
      <c r="D4665" s="107">
        <v>43455</v>
      </c>
      <c r="E4665" s="107">
        <v>43468</v>
      </c>
      <c r="F4665" s="108">
        <v>43483</v>
      </c>
      <c r="G4665" s="109">
        <v>10500</v>
      </c>
      <c r="H4665" s="109">
        <v>8.0500000000000007</v>
      </c>
      <c r="I4665" s="109">
        <v>0</v>
      </c>
      <c r="J4665" s="109">
        <f t="shared" si="72"/>
        <v>10508.05</v>
      </c>
    </row>
    <row r="4666" spans="1:10" s="102" customFormat="1" ht="18" customHeight="1" x14ac:dyDescent="0.2">
      <c r="A4666" s="106" t="s">
        <v>31</v>
      </c>
      <c r="B4666" s="106" t="s">
        <v>17</v>
      </c>
      <c r="C4666" s="107">
        <v>19571</v>
      </c>
      <c r="D4666" s="107">
        <v>41797</v>
      </c>
      <c r="E4666" s="107">
        <v>41808</v>
      </c>
      <c r="F4666" s="108">
        <v>41859</v>
      </c>
      <c r="G4666" s="109">
        <v>40000</v>
      </c>
      <c r="H4666" s="109">
        <v>68.88</v>
      </c>
      <c r="I4666" s="109">
        <v>0</v>
      </c>
      <c r="J4666" s="109">
        <f t="shared" si="72"/>
        <v>40068.879999999997</v>
      </c>
    </row>
    <row r="4667" spans="1:10" s="102" customFormat="1" ht="18" customHeight="1" x14ac:dyDescent="0.2">
      <c r="A4667" s="106" t="s">
        <v>36</v>
      </c>
      <c r="B4667" s="106" t="s">
        <v>17</v>
      </c>
      <c r="C4667" s="107">
        <v>19571</v>
      </c>
      <c r="D4667" s="107">
        <v>41797</v>
      </c>
      <c r="E4667" s="107">
        <v>41808</v>
      </c>
      <c r="F4667" s="108">
        <v>42187</v>
      </c>
      <c r="G4667" s="109">
        <v>40000</v>
      </c>
      <c r="H4667" s="109">
        <v>433.34</v>
      </c>
      <c r="I4667" s="109">
        <v>0</v>
      </c>
      <c r="J4667" s="109">
        <f t="shared" si="72"/>
        <v>40433.339999999997</v>
      </c>
    </row>
    <row r="4668" spans="1:10" s="102" customFormat="1" ht="18" customHeight="1" x14ac:dyDescent="0.2">
      <c r="A4668" s="106" t="s">
        <v>43</v>
      </c>
      <c r="B4668" s="106" t="s">
        <v>13</v>
      </c>
      <c r="C4668" s="107">
        <v>10630</v>
      </c>
      <c r="D4668" s="107">
        <v>42205</v>
      </c>
      <c r="E4668" s="107">
        <v>42212</v>
      </c>
      <c r="F4668" s="108">
        <v>42226</v>
      </c>
      <c r="G4668" s="109">
        <v>6500</v>
      </c>
      <c r="H4668" s="109">
        <v>3.79</v>
      </c>
      <c r="I4668" s="109">
        <v>0</v>
      </c>
      <c r="J4668" s="109">
        <f t="shared" si="72"/>
        <v>6503.79</v>
      </c>
    </row>
    <row r="4669" spans="1:10" s="102" customFormat="1" ht="18" customHeight="1" x14ac:dyDescent="0.2">
      <c r="A4669" s="106" t="s">
        <v>43</v>
      </c>
      <c r="B4669" s="106" t="s">
        <v>13</v>
      </c>
      <c r="C4669" s="107">
        <v>17142</v>
      </c>
      <c r="D4669" s="107">
        <v>42210</v>
      </c>
      <c r="E4669" s="107">
        <v>42216</v>
      </c>
      <c r="F4669" s="108">
        <v>42265</v>
      </c>
      <c r="G4669" s="109">
        <v>58500</v>
      </c>
      <c r="H4669" s="109">
        <v>79.62</v>
      </c>
      <c r="I4669" s="109">
        <v>0</v>
      </c>
      <c r="J4669" s="109">
        <f t="shared" si="72"/>
        <v>58579.62</v>
      </c>
    </row>
    <row r="4670" spans="1:10" s="102" customFormat="1" ht="18" customHeight="1" x14ac:dyDescent="0.2">
      <c r="A4670" s="106" t="s">
        <v>43</v>
      </c>
      <c r="B4670" s="106" t="s">
        <v>17</v>
      </c>
      <c r="C4670" s="107">
        <v>13292</v>
      </c>
      <c r="D4670" s="107">
        <v>41740</v>
      </c>
      <c r="E4670" s="107">
        <v>41757</v>
      </c>
      <c r="F4670" s="108">
        <v>41775</v>
      </c>
      <c r="G4670" s="109">
        <v>5250</v>
      </c>
      <c r="H4670" s="109">
        <v>5.0999999999999996</v>
      </c>
      <c r="I4670" s="109">
        <v>0</v>
      </c>
      <c r="J4670" s="109">
        <f t="shared" si="72"/>
        <v>5255.1</v>
      </c>
    </row>
    <row r="4671" spans="1:10" s="102" customFormat="1" ht="18" customHeight="1" x14ac:dyDescent="0.2">
      <c r="A4671" s="106" t="s">
        <v>43</v>
      </c>
      <c r="B4671" s="106" t="s">
        <v>13</v>
      </c>
      <c r="C4671" s="107">
        <v>8667</v>
      </c>
      <c r="D4671" s="107">
        <v>43142</v>
      </c>
      <c r="E4671" s="107">
        <v>43150</v>
      </c>
      <c r="F4671" s="108">
        <v>43175</v>
      </c>
      <c r="G4671" s="109">
        <v>5500</v>
      </c>
      <c r="H4671" s="109">
        <v>4.18</v>
      </c>
      <c r="I4671" s="109">
        <v>0</v>
      </c>
      <c r="J4671" s="109">
        <f t="shared" si="72"/>
        <v>5504.18</v>
      </c>
    </row>
    <row r="4672" spans="1:10" s="102" customFormat="1" ht="18" customHeight="1" x14ac:dyDescent="0.2">
      <c r="A4672" s="106" t="s">
        <v>31</v>
      </c>
      <c r="B4672" s="106" t="s">
        <v>17</v>
      </c>
      <c r="C4672" s="107">
        <v>21771</v>
      </c>
      <c r="D4672" s="107">
        <v>42243</v>
      </c>
      <c r="E4672" s="107">
        <v>42250</v>
      </c>
      <c r="F4672" s="108">
        <v>42264</v>
      </c>
      <c r="G4672" s="109">
        <v>30000</v>
      </c>
      <c r="H4672" s="109">
        <v>17.5</v>
      </c>
      <c r="I4672" s="109">
        <v>0</v>
      </c>
      <c r="J4672" s="109">
        <f t="shared" si="72"/>
        <v>30017.5</v>
      </c>
    </row>
    <row r="4673" spans="1:10" s="102" customFormat="1" ht="18" customHeight="1" x14ac:dyDescent="0.2">
      <c r="A4673" s="106" t="s">
        <v>34</v>
      </c>
      <c r="B4673" s="106" t="s">
        <v>17</v>
      </c>
      <c r="C4673" s="107">
        <v>21771</v>
      </c>
      <c r="D4673" s="107">
        <v>42243</v>
      </c>
      <c r="E4673" s="107">
        <v>42250</v>
      </c>
      <c r="F4673" s="108">
        <v>42264</v>
      </c>
      <c r="G4673" s="109">
        <v>60000</v>
      </c>
      <c r="H4673" s="109">
        <v>35</v>
      </c>
      <c r="I4673" s="109">
        <v>0</v>
      </c>
      <c r="J4673" s="109">
        <f t="shared" si="72"/>
        <v>60035</v>
      </c>
    </row>
    <row r="4674" spans="1:10" s="102" customFormat="1" ht="18" customHeight="1" x14ac:dyDescent="0.2">
      <c r="A4674" s="106" t="s">
        <v>43</v>
      </c>
      <c r="B4674" s="106" t="s">
        <v>13</v>
      </c>
      <c r="C4674" s="107">
        <v>10560</v>
      </c>
      <c r="D4674" s="107">
        <v>43034</v>
      </c>
      <c r="E4674" s="107">
        <v>43045</v>
      </c>
      <c r="F4674" s="108">
        <v>43077</v>
      </c>
      <c r="G4674" s="109">
        <v>7000</v>
      </c>
      <c r="H4674" s="109">
        <v>7.67</v>
      </c>
      <c r="I4674" s="109">
        <v>0</v>
      </c>
      <c r="J4674" s="109">
        <f t="shared" si="72"/>
        <v>7007.67</v>
      </c>
    </row>
    <row r="4675" spans="1:10" s="102" customFormat="1" ht="18" customHeight="1" x14ac:dyDescent="0.2">
      <c r="A4675" s="106" t="s">
        <v>43</v>
      </c>
      <c r="B4675" s="106" t="s">
        <v>13</v>
      </c>
      <c r="C4675" s="107">
        <v>14554</v>
      </c>
      <c r="D4675" s="107">
        <v>41715</v>
      </c>
      <c r="E4675" s="107">
        <v>41722</v>
      </c>
      <c r="F4675" s="108">
        <v>41732</v>
      </c>
      <c r="G4675" s="109">
        <v>8500</v>
      </c>
      <c r="H4675" s="109">
        <v>4.01</v>
      </c>
      <c r="I4675" s="109">
        <v>0</v>
      </c>
      <c r="J4675" s="109">
        <f t="shared" si="72"/>
        <v>8504.01</v>
      </c>
    </row>
    <row r="4676" spans="1:10" s="102" customFormat="1" ht="18" customHeight="1" x14ac:dyDescent="0.2">
      <c r="A4676" s="106" t="s">
        <v>43</v>
      </c>
      <c r="B4676" s="106" t="s">
        <v>13</v>
      </c>
      <c r="C4676" s="107">
        <v>10473</v>
      </c>
      <c r="D4676" s="107">
        <v>41805</v>
      </c>
      <c r="E4676" s="107">
        <v>41808</v>
      </c>
      <c r="F4676" s="108">
        <v>41887</v>
      </c>
      <c r="G4676" s="109">
        <v>6750</v>
      </c>
      <c r="H4676" s="109">
        <v>15.36</v>
      </c>
      <c r="I4676" s="109">
        <v>0</v>
      </c>
      <c r="J4676" s="109">
        <f t="shared" si="72"/>
        <v>6765.36</v>
      </c>
    </row>
    <row r="4677" spans="1:10" s="102" customFormat="1" ht="18" customHeight="1" x14ac:dyDescent="0.2">
      <c r="A4677" s="106" t="s">
        <v>43</v>
      </c>
      <c r="B4677" s="106" t="s">
        <v>13</v>
      </c>
      <c r="C4677" s="107">
        <v>10228</v>
      </c>
      <c r="D4677" s="107">
        <v>42754</v>
      </c>
      <c r="E4677" s="107">
        <v>42823</v>
      </c>
      <c r="F4677" s="108">
        <v>42872</v>
      </c>
      <c r="G4677" s="109">
        <v>7750</v>
      </c>
      <c r="H4677" s="109">
        <v>25.06</v>
      </c>
      <c r="I4677" s="109">
        <v>0</v>
      </c>
      <c r="J4677" s="109">
        <f t="shared" si="72"/>
        <v>7775.06</v>
      </c>
    </row>
    <row r="4678" spans="1:10" s="102" customFormat="1" ht="18" customHeight="1" x14ac:dyDescent="0.2">
      <c r="A4678" s="106" t="s">
        <v>43</v>
      </c>
      <c r="B4678" s="106" t="s">
        <v>13</v>
      </c>
      <c r="C4678" s="107">
        <v>10953</v>
      </c>
      <c r="D4678" s="107">
        <v>41806</v>
      </c>
      <c r="E4678" s="107">
        <v>41820</v>
      </c>
      <c r="F4678" s="108">
        <v>41830</v>
      </c>
      <c r="G4678" s="109">
        <v>6250</v>
      </c>
      <c r="H4678" s="109">
        <v>4.17</v>
      </c>
      <c r="I4678" s="109">
        <v>0</v>
      </c>
      <c r="J4678" s="109">
        <f t="shared" ref="J4678:J4741" si="73">+G4678+H4678+I4678</f>
        <v>6254.17</v>
      </c>
    </row>
    <row r="4679" spans="1:10" s="102" customFormat="1" ht="18" customHeight="1" x14ac:dyDescent="0.2">
      <c r="A4679" s="106" t="s">
        <v>31</v>
      </c>
      <c r="B4679" s="106" t="s">
        <v>17</v>
      </c>
      <c r="C4679" s="107">
        <v>27436</v>
      </c>
      <c r="D4679" s="107">
        <v>42427</v>
      </c>
      <c r="E4679" s="107">
        <v>42433</v>
      </c>
      <c r="F4679" s="108">
        <v>42466</v>
      </c>
      <c r="G4679" s="109">
        <v>74000</v>
      </c>
      <c r="H4679" s="109">
        <v>80.16</v>
      </c>
      <c r="I4679" s="109">
        <v>0</v>
      </c>
      <c r="J4679" s="109">
        <f t="shared" si="73"/>
        <v>74080.160000000003</v>
      </c>
    </row>
    <row r="4680" spans="1:10" s="102" customFormat="1" ht="18" customHeight="1" x14ac:dyDescent="0.2">
      <c r="A4680" s="106" t="s">
        <v>33</v>
      </c>
      <c r="B4680" s="106" t="s">
        <v>17</v>
      </c>
      <c r="C4680" s="107">
        <v>27436</v>
      </c>
      <c r="D4680" s="107">
        <v>42427</v>
      </c>
      <c r="E4680" s="107">
        <v>42433</v>
      </c>
      <c r="F4680" s="108">
        <v>42466</v>
      </c>
      <c r="G4680" s="109">
        <v>74000</v>
      </c>
      <c r="H4680" s="109">
        <v>80.17</v>
      </c>
      <c r="I4680" s="109">
        <v>0</v>
      </c>
      <c r="J4680" s="109">
        <f t="shared" si="73"/>
        <v>74080.17</v>
      </c>
    </row>
    <row r="4681" spans="1:10" s="102" customFormat="1" ht="18" customHeight="1" x14ac:dyDescent="0.2">
      <c r="A4681" s="106" t="s">
        <v>34</v>
      </c>
      <c r="B4681" s="106" t="s">
        <v>17</v>
      </c>
      <c r="C4681" s="107">
        <v>27436</v>
      </c>
      <c r="D4681" s="107">
        <v>42427</v>
      </c>
      <c r="E4681" s="107">
        <v>42433</v>
      </c>
      <c r="F4681" s="108">
        <v>42466</v>
      </c>
      <c r="G4681" s="109">
        <v>148000</v>
      </c>
      <c r="H4681" s="109">
        <v>160.33000000000001</v>
      </c>
      <c r="I4681" s="109">
        <v>0</v>
      </c>
      <c r="J4681" s="109">
        <f t="shared" si="73"/>
        <v>148160.32999999999</v>
      </c>
    </row>
    <row r="4682" spans="1:10" s="102" customFormat="1" ht="18" customHeight="1" x14ac:dyDescent="0.2">
      <c r="A4682" s="106" t="s">
        <v>43</v>
      </c>
      <c r="B4682" s="106" t="s">
        <v>17</v>
      </c>
      <c r="C4682" s="107">
        <v>11196</v>
      </c>
      <c r="D4682" s="107">
        <v>42372</v>
      </c>
      <c r="E4682" s="107">
        <v>42410</v>
      </c>
      <c r="F4682" s="108">
        <v>42422</v>
      </c>
      <c r="G4682" s="109">
        <v>3750</v>
      </c>
      <c r="H4682" s="109">
        <v>5.2</v>
      </c>
      <c r="I4682" s="109">
        <v>0</v>
      </c>
      <c r="J4682" s="109">
        <f t="shared" si="73"/>
        <v>3755.2</v>
      </c>
    </row>
    <row r="4683" spans="1:10" s="102" customFormat="1" ht="18" customHeight="1" x14ac:dyDescent="0.2">
      <c r="A4683" s="106" t="s">
        <v>43</v>
      </c>
      <c r="B4683" s="106" t="s">
        <v>13</v>
      </c>
      <c r="C4683" s="107">
        <v>11672</v>
      </c>
      <c r="D4683" s="107">
        <v>42927</v>
      </c>
      <c r="E4683" s="107">
        <v>42937</v>
      </c>
      <c r="F4683" s="108">
        <v>42947</v>
      </c>
      <c r="G4683" s="109">
        <v>18000</v>
      </c>
      <c r="H4683" s="109">
        <v>9.86</v>
      </c>
      <c r="I4683" s="109">
        <v>0</v>
      </c>
      <c r="J4683" s="109">
        <f t="shared" si="73"/>
        <v>18009.86</v>
      </c>
    </row>
    <row r="4684" spans="1:10" s="102" customFormat="1" ht="18" customHeight="1" x14ac:dyDescent="0.2">
      <c r="A4684" s="106" t="s">
        <v>43</v>
      </c>
      <c r="B4684" s="106" t="s">
        <v>17</v>
      </c>
      <c r="C4684" s="107">
        <v>17214</v>
      </c>
      <c r="D4684" s="107">
        <v>42901</v>
      </c>
      <c r="E4684" s="107">
        <v>42928</v>
      </c>
      <c r="F4684" s="108">
        <v>42940</v>
      </c>
      <c r="G4684" s="109">
        <v>4500</v>
      </c>
      <c r="H4684" s="109">
        <v>4.8099999999999996</v>
      </c>
      <c r="I4684" s="109">
        <v>0</v>
      </c>
      <c r="J4684" s="109">
        <f t="shared" si="73"/>
        <v>4504.8100000000004</v>
      </c>
    </row>
    <row r="4685" spans="1:10" s="102" customFormat="1" ht="18" customHeight="1" x14ac:dyDescent="0.2">
      <c r="A4685" s="106" t="s">
        <v>37</v>
      </c>
      <c r="B4685" s="106" t="s">
        <v>17</v>
      </c>
      <c r="C4685" s="107">
        <v>21273</v>
      </c>
      <c r="D4685" s="107">
        <v>42223</v>
      </c>
      <c r="E4685" s="107">
        <v>42262</v>
      </c>
      <c r="F4685" s="108">
        <v>42264</v>
      </c>
      <c r="G4685" s="109">
        <v>20000</v>
      </c>
      <c r="H4685" s="109">
        <f>11.39+11.39</f>
        <v>22.78</v>
      </c>
      <c r="I4685" s="109">
        <v>0</v>
      </c>
      <c r="J4685" s="109">
        <f t="shared" si="73"/>
        <v>20022.78</v>
      </c>
    </row>
    <row r="4686" spans="1:10" s="102" customFormat="1" ht="18" customHeight="1" x14ac:dyDescent="0.2">
      <c r="A4686" s="106" t="s">
        <v>43</v>
      </c>
      <c r="B4686" s="106" t="s">
        <v>17</v>
      </c>
      <c r="C4686" s="107">
        <v>19482</v>
      </c>
      <c r="D4686" s="107">
        <v>43419</v>
      </c>
      <c r="E4686" s="107">
        <v>43430</v>
      </c>
      <c r="F4686" s="108">
        <v>43440</v>
      </c>
      <c r="G4686" s="109">
        <v>52500</v>
      </c>
      <c r="H4686" s="109">
        <v>30.21</v>
      </c>
      <c r="I4686" s="109">
        <v>0</v>
      </c>
      <c r="J4686" s="109">
        <f t="shared" si="73"/>
        <v>52530.21</v>
      </c>
    </row>
    <row r="4687" spans="1:10" s="102" customFormat="1" ht="18" customHeight="1" x14ac:dyDescent="0.2">
      <c r="A4687" s="106" t="s">
        <v>43</v>
      </c>
      <c r="B4687" s="106" t="s">
        <v>13</v>
      </c>
      <c r="C4687" s="107">
        <v>11978</v>
      </c>
      <c r="D4687" s="107">
        <v>43100</v>
      </c>
      <c r="E4687" s="107">
        <v>43109</v>
      </c>
      <c r="F4687" s="108">
        <v>43129</v>
      </c>
      <c r="G4687" s="109">
        <v>21750</v>
      </c>
      <c r="H4687" s="109">
        <v>17.28</v>
      </c>
      <c r="I4687" s="109">
        <v>0</v>
      </c>
      <c r="J4687" s="109">
        <f t="shared" si="73"/>
        <v>21767.279999999999</v>
      </c>
    </row>
    <row r="4688" spans="1:10" s="102" customFormat="1" ht="18" customHeight="1" x14ac:dyDescent="0.2">
      <c r="A4688" s="106" t="s">
        <v>43</v>
      </c>
      <c r="B4688" s="106" t="s">
        <v>13</v>
      </c>
      <c r="C4688" s="107">
        <v>7770</v>
      </c>
      <c r="D4688" s="107">
        <v>42750</v>
      </c>
      <c r="E4688" s="107">
        <v>42769</v>
      </c>
      <c r="F4688" s="108">
        <v>42783</v>
      </c>
      <c r="G4688" s="109">
        <v>6500</v>
      </c>
      <c r="H4688" s="109">
        <v>5.88</v>
      </c>
      <c r="I4688" s="109">
        <v>0</v>
      </c>
      <c r="J4688" s="109">
        <f t="shared" si="73"/>
        <v>6505.88</v>
      </c>
    </row>
    <row r="4689" spans="1:10" s="102" customFormat="1" ht="18" customHeight="1" x14ac:dyDescent="0.2">
      <c r="A4689" s="106" t="s">
        <v>43</v>
      </c>
      <c r="B4689" s="106" t="s">
        <v>13</v>
      </c>
      <c r="C4689" s="107">
        <v>9619</v>
      </c>
      <c r="D4689" s="107">
        <v>41945</v>
      </c>
      <c r="E4689" s="107">
        <v>41953</v>
      </c>
      <c r="F4689" s="108">
        <v>41983</v>
      </c>
      <c r="G4689" s="109">
        <v>5500</v>
      </c>
      <c r="H4689" s="109">
        <v>5.81</v>
      </c>
      <c r="I4689" s="109">
        <v>0</v>
      </c>
      <c r="J4689" s="109">
        <f t="shared" si="73"/>
        <v>5505.81</v>
      </c>
    </row>
    <row r="4690" spans="1:10" s="102" customFormat="1" ht="18" customHeight="1" x14ac:dyDescent="0.2">
      <c r="A4690" s="106" t="s">
        <v>43</v>
      </c>
      <c r="B4690" s="106" t="s">
        <v>13</v>
      </c>
      <c r="C4690" s="107">
        <v>8852</v>
      </c>
      <c r="D4690" s="107">
        <v>42031</v>
      </c>
      <c r="E4690" s="107">
        <v>42104</v>
      </c>
      <c r="F4690" s="108">
        <v>42156</v>
      </c>
      <c r="G4690" s="109">
        <v>8250</v>
      </c>
      <c r="H4690" s="109">
        <v>28.65</v>
      </c>
      <c r="I4690" s="109">
        <v>0</v>
      </c>
      <c r="J4690" s="109">
        <f t="shared" si="73"/>
        <v>8278.65</v>
      </c>
    </row>
    <row r="4691" spans="1:10" s="102" customFormat="1" ht="18" customHeight="1" x14ac:dyDescent="0.2">
      <c r="A4691" s="106" t="s">
        <v>43</v>
      </c>
      <c r="B4691" s="106" t="s">
        <v>13</v>
      </c>
      <c r="C4691" s="107">
        <v>17829</v>
      </c>
      <c r="D4691" s="107">
        <v>43358</v>
      </c>
      <c r="E4691" s="107">
        <v>43370</v>
      </c>
      <c r="F4691" s="108">
        <v>43420</v>
      </c>
      <c r="G4691" s="109">
        <v>11250</v>
      </c>
      <c r="H4691" s="109">
        <v>19.11</v>
      </c>
      <c r="I4691" s="109">
        <v>0</v>
      </c>
      <c r="J4691" s="109">
        <f t="shared" si="73"/>
        <v>11269.11</v>
      </c>
    </row>
    <row r="4692" spans="1:10" s="102" customFormat="1" ht="18" customHeight="1" x14ac:dyDescent="0.2">
      <c r="A4692" s="106" t="s">
        <v>31</v>
      </c>
      <c r="B4692" s="106" t="s">
        <v>13</v>
      </c>
      <c r="C4692" s="107">
        <v>18920</v>
      </c>
      <c r="D4692" s="107">
        <v>43128</v>
      </c>
      <c r="E4692" s="107">
        <v>43129</v>
      </c>
      <c r="F4692" s="108">
        <v>43140</v>
      </c>
      <c r="G4692" s="109">
        <v>18000</v>
      </c>
      <c r="H4692" s="109">
        <v>5.92</v>
      </c>
      <c r="I4692" s="109">
        <v>0</v>
      </c>
      <c r="J4692" s="109">
        <f t="shared" si="73"/>
        <v>18005.919999999998</v>
      </c>
    </row>
    <row r="4693" spans="1:10" s="102" customFormat="1" ht="18" customHeight="1" x14ac:dyDescent="0.2">
      <c r="A4693" s="106" t="s">
        <v>33</v>
      </c>
      <c r="B4693" s="106" t="s">
        <v>13</v>
      </c>
      <c r="C4693" s="107">
        <v>18920</v>
      </c>
      <c r="D4693" s="107">
        <v>43128</v>
      </c>
      <c r="E4693" s="107">
        <v>43129</v>
      </c>
      <c r="F4693" s="108">
        <v>43140</v>
      </c>
      <c r="G4693" s="109">
        <v>18000</v>
      </c>
      <c r="H4693" s="109">
        <v>5.92</v>
      </c>
      <c r="I4693" s="109">
        <v>0</v>
      </c>
      <c r="J4693" s="109">
        <f t="shared" si="73"/>
        <v>18005.919999999998</v>
      </c>
    </row>
    <row r="4694" spans="1:10" s="102" customFormat="1" ht="18" customHeight="1" x14ac:dyDescent="0.2">
      <c r="A4694" s="106" t="s">
        <v>43</v>
      </c>
      <c r="B4694" s="106" t="s">
        <v>13</v>
      </c>
      <c r="C4694" s="107">
        <v>11653</v>
      </c>
      <c r="D4694" s="107">
        <v>42377</v>
      </c>
      <c r="E4694" s="107">
        <v>42382</v>
      </c>
      <c r="F4694" s="108">
        <v>42394</v>
      </c>
      <c r="G4694" s="109">
        <v>8000</v>
      </c>
      <c r="H4694" s="109">
        <v>3.78</v>
      </c>
      <c r="I4694" s="109">
        <v>0</v>
      </c>
      <c r="J4694" s="109">
        <f t="shared" si="73"/>
        <v>8003.78</v>
      </c>
    </row>
    <row r="4695" spans="1:10" s="102" customFormat="1" ht="18" customHeight="1" x14ac:dyDescent="0.2">
      <c r="A4695" s="106" t="s">
        <v>43</v>
      </c>
      <c r="B4695" s="106" t="s">
        <v>13</v>
      </c>
      <c r="C4695" s="107">
        <v>8686</v>
      </c>
      <c r="D4695" s="107">
        <v>42654</v>
      </c>
      <c r="E4695" s="107">
        <v>42681</v>
      </c>
      <c r="F4695" s="108">
        <v>42709</v>
      </c>
      <c r="G4695" s="109">
        <v>6000</v>
      </c>
      <c r="H4695" s="109">
        <v>9.0299999999999994</v>
      </c>
      <c r="I4695" s="109">
        <v>0</v>
      </c>
      <c r="J4695" s="109">
        <f t="shared" si="73"/>
        <v>6009.03</v>
      </c>
    </row>
    <row r="4696" spans="1:10" s="102" customFormat="1" ht="18" customHeight="1" x14ac:dyDescent="0.2">
      <c r="A4696" s="106" t="s">
        <v>43</v>
      </c>
      <c r="B4696" s="106" t="s">
        <v>13</v>
      </c>
      <c r="C4696" s="107">
        <v>12477</v>
      </c>
      <c r="D4696" s="107">
        <v>42651</v>
      </c>
      <c r="E4696" s="107">
        <v>42655</v>
      </c>
      <c r="F4696" s="108">
        <v>42671</v>
      </c>
      <c r="G4696" s="109">
        <v>16250</v>
      </c>
      <c r="H4696" s="109">
        <v>8.9</v>
      </c>
      <c r="I4696" s="109">
        <v>0</v>
      </c>
      <c r="J4696" s="109">
        <f t="shared" si="73"/>
        <v>16258.9</v>
      </c>
    </row>
    <row r="4697" spans="1:10" s="102" customFormat="1" ht="18" customHeight="1" x14ac:dyDescent="0.2">
      <c r="A4697" s="106" t="s">
        <v>37</v>
      </c>
      <c r="B4697" s="106" t="s">
        <v>17</v>
      </c>
      <c r="C4697" s="107">
        <v>23963</v>
      </c>
      <c r="D4697" s="107">
        <v>41730</v>
      </c>
      <c r="E4697" s="107">
        <v>41751</v>
      </c>
      <c r="F4697" s="108">
        <v>41759</v>
      </c>
      <c r="G4697" s="109">
        <v>10000</v>
      </c>
      <c r="H4697" s="109">
        <v>8.0500000000000007</v>
      </c>
      <c r="I4697" s="109">
        <v>0</v>
      </c>
      <c r="J4697" s="109">
        <f t="shared" si="73"/>
        <v>10008.049999999999</v>
      </c>
    </row>
    <row r="4698" spans="1:10" s="102" customFormat="1" ht="18" customHeight="1" x14ac:dyDescent="0.2">
      <c r="A4698" s="106" t="s">
        <v>43</v>
      </c>
      <c r="B4698" s="106" t="s">
        <v>17</v>
      </c>
      <c r="C4698" s="107">
        <v>8668</v>
      </c>
      <c r="D4698" s="107">
        <v>43122</v>
      </c>
      <c r="E4698" s="107">
        <v>43131</v>
      </c>
      <c r="F4698" s="108">
        <v>43159</v>
      </c>
      <c r="G4698" s="109">
        <v>7250</v>
      </c>
      <c r="H4698" s="109">
        <v>6.6999999999999993</v>
      </c>
      <c r="I4698" s="109">
        <v>0</v>
      </c>
      <c r="J4698" s="109">
        <f t="shared" si="73"/>
        <v>7256.7</v>
      </c>
    </row>
    <row r="4699" spans="1:10" s="102" customFormat="1" ht="18" customHeight="1" x14ac:dyDescent="0.2">
      <c r="A4699" s="106" t="s">
        <v>43</v>
      </c>
      <c r="B4699" s="106" t="s">
        <v>13</v>
      </c>
      <c r="C4699" s="107">
        <v>10107</v>
      </c>
      <c r="D4699" s="107">
        <v>43037</v>
      </c>
      <c r="E4699" s="107">
        <v>43040</v>
      </c>
      <c r="F4699" s="108">
        <v>43130</v>
      </c>
      <c r="G4699" s="109">
        <v>3750</v>
      </c>
      <c r="H4699" s="109">
        <v>4.63</v>
      </c>
      <c r="I4699" s="109">
        <v>0</v>
      </c>
      <c r="J4699" s="109">
        <f t="shared" si="73"/>
        <v>3754.63</v>
      </c>
    </row>
    <row r="4700" spans="1:10" s="102" customFormat="1" ht="18" customHeight="1" x14ac:dyDescent="0.2">
      <c r="A4700" s="106" t="s">
        <v>43</v>
      </c>
      <c r="B4700" s="106" t="s">
        <v>13</v>
      </c>
      <c r="C4700" s="107">
        <v>21134</v>
      </c>
      <c r="D4700" s="107">
        <v>41953</v>
      </c>
      <c r="E4700" s="107">
        <v>41960</v>
      </c>
      <c r="F4700" s="108">
        <v>41988</v>
      </c>
      <c r="G4700" s="109">
        <v>70000</v>
      </c>
      <c r="H4700" s="109">
        <v>68.06</v>
      </c>
      <c r="I4700" s="109">
        <v>0</v>
      </c>
      <c r="J4700" s="109">
        <f t="shared" si="73"/>
        <v>70068.06</v>
      </c>
    </row>
    <row r="4701" spans="1:10" s="102" customFormat="1" ht="18" customHeight="1" x14ac:dyDescent="0.2">
      <c r="A4701" s="106" t="s">
        <v>43</v>
      </c>
      <c r="B4701" s="106" t="s">
        <v>17</v>
      </c>
      <c r="C4701" s="107">
        <v>14582</v>
      </c>
      <c r="D4701" s="107">
        <v>42674</v>
      </c>
      <c r="E4701" s="107">
        <v>42695</v>
      </c>
      <c r="F4701" s="108">
        <v>42741</v>
      </c>
      <c r="G4701" s="109">
        <v>13500</v>
      </c>
      <c r="H4701" s="109">
        <v>24.78</v>
      </c>
      <c r="I4701" s="109">
        <v>0</v>
      </c>
      <c r="J4701" s="109">
        <f t="shared" si="73"/>
        <v>13524.78</v>
      </c>
    </row>
    <row r="4702" spans="1:10" s="102" customFormat="1" ht="18" customHeight="1" x14ac:dyDescent="0.2">
      <c r="A4702" s="106" t="s">
        <v>43</v>
      </c>
      <c r="B4702" s="106" t="s">
        <v>13</v>
      </c>
      <c r="C4702" s="107">
        <v>16193</v>
      </c>
      <c r="D4702" s="107">
        <v>43388</v>
      </c>
      <c r="E4702" s="107">
        <v>43397</v>
      </c>
      <c r="F4702" s="108">
        <v>43405</v>
      </c>
      <c r="G4702" s="109">
        <v>14250</v>
      </c>
      <c r="H4702" s="109">
        <v>6.64</v>
      </c>
      <c r="I4702" s="109">
        <v>0</v>
      </c>
      <c r="J4702" s="109">
        <f t="shared" si="73"/>
        <v>14256.64</v>
      </c>
    </row>
    <row r="4703" spans="1:10" s="102" customFormat="1" ht="18" customHeight="1" x14ac:dyDescent="0.2">
      <c r="A4703" s="106" t="s">
        <v>43</v>
      </c>
      <c r="B4703" s="106" t="s">
        <v>13</v>
      </c>
      <c r="C4703" s="107">
        <v>15846</v>
      </c>
      <c r="D4703" s="107">
        <v>42307</v>
      </c>
      <c r="E4703" s="107">
        <v>42318</v>
      </c>
      <c r="F4703" s="108">
        <v>42325</v>
      </c>
      <c r="G4703" s="109">
        <v>9750</v>
      </c>
      <c r="H4703" s="109">
        <v>4.88</v>
      </c>
      <c r="I4703" s="109">
        <v>0</v>
      </c>
      <c r="J4703" s="109">
        <f t="shared" si="73"/>
        <v>9754.8799999999992</v>
      </c>
    </row>
    <row r="4704" spans="1:10" s="102" customFormat="1" ht="18" customHeight="1" x14ac:dyDescent="0.2">
      <c r="A4704" s="106" t="s">
        <v>43</v>
      </c>
      <c r="B4704" s="106" t="s">
        <v>17</v>
      </c>
      <c r="C4704" s="107">
        <v>15885</v>
      </c>
      <c r="D4704" s="107">
        <v>42596</v>
      </c>
      <c r="E4704" s="107">
        <v>42606</v>
      </c>
      <c r="F4704" s="108">
        <v>42629</v>
      </c>
      <c r="G4704" s="109">
        <v>3000</v>
      </c>
      <c r="H4704" s="109">
        <v>2.31</v>
      </c>
      <c r="I4704" s="109">
        <v>0</v>
      </c>
      <c r="J4704" s="109">
        <f t="shared" si="73"/>
        <v>3002.31</v>
      </c>
    </row>
    <row r="4705" spans="1:10" s="102" customFormat="1" ht="18" customHeight="1" x14ac:dyDescent="0.2">
      <c r="A4705" s="106" t="s">
        <v>43</v>
      </c>
      <c r="B4705" s="106" t="s">
        <v>13</v>
      </c>
      <c r="C4705" s="107">
        <v>12617</v>
      </c>
      <c r="D4705" s="107">
        <v>41881</v>
      </c>
      <c r="E4705" s="107">
        <v>41890</v>
      </c>
      <c r="F4705" s="108">
        <v>42006</v>
      </c>
      <c r="G4705" s="109">
        <v>5250</v>
      </c>
      <c r="H4705" s="109">
        <v>18.239999999999998</v>
      </c>
      <c r="I4705" s="109">
        <v>0</v>
      </c>
      <c r="J4705" s="109">
        <f t="shared" si="73"/>
        <v>5268.24</v>
      </c>
    </row>
    <row r="4706" spans="1:10" s="102" customFormat="1" ht="18" customHeight="1" x14ac:dyDescent="0.2">
      <c r="A4706" s="106" t="s">
        <v>43</v>
      </c>
      <c r="B4706" s="106" t="s">
        <v>13</v>
      </c>
      <c r="C4706" s="107">
        <v>17709</v>
      </c>
      <c r="D4706" s="107">
        <v>42563</v>
      </c>
      <c r="E4706" s="107">
        <v>42576</v>
      </c>
      <c r="F4706" s="108">
        <v>42583</v>
      </c>
      <c r="G4706" s="109">
        <v>17250</v>
      </c>
      <c r="H4706" s="109">
        <v>9.4499999999999993</v>
      </c>
      <c r="I4706" s="109">
        <v>0</v>
      </c>
      <c r="J4706" s="109">
        <f t="shared" si="73"/>
        <v>17259.45</v>
      </c>
    </row>
    <row r="4707" spans="1:10" s="102" customFormat="1" ht="18" customHeight="1" x14ac:dyDescent="0.2">
      <c r="A4707" s="106" t="s">
        <v>43</v>
      </c>
      <c r="B4707" s="106" t="s">
        <v>17</v>
      </c>
      <c r="C4707" s="107">
        <v>10342</v>
      </c>
      <c r="D4707" s="107">
        <v>43359</v>
      </c>
      <c r="E4707" s="107">
        <v>43383</v>
      </c>
      <c r="F4707" s="108">
        <v>43397</v>
      </c>
      <c r="G4707" s="109">
        <v>4250</v>
      </c>
      <c r="H4707" s="109">
        <v>4.42</v>
      </c>
      <c r="I4707" s="109">
        <v>0</v>
      </c>
      <c r="J4707" s="109">
        <f t="shared" si="73"/>
        <v>4254.42</v>
      </c>
    </row>
    <row r="4708" spans="1:10" s="102" customFormat="1" ht="18" customHeight="1" x14ac:dyDescent="0.2">
      <c r="A4708" s="106" t="s">
        <v>43</v>
      </c>
      <c r="B4708" s="106" t="s">
        <v>13</v>
      </c>
      <c r="C4708" s="107">
        <v>13412</v>
      </c>
      <c r="D4708" s="107">
        <v>43211</v>
      </c>
      <c r="E4708" s="107">
        <v>43216</v>
      </c>
      <c r="F4708" s="108">
        <v>43223</v>
      </c>
      <c r="G4708" s="109">
        <v>7000</v>
      </c>
      <c r="H4708" s="109">
        <v>2.2999999999999998</v>
      </c>
      <c r="I4708" s="109">
        <v>0</v>
      </c>
      <c r="J4708" s="109">
        <f t="shared" si="73"/>
        <v>7002.3</v>
      </c>
    </row>
    <row r="4709" spans="1:10" s="102" customFormat="1" ht="18" customHeight="1" x14ac:dyDescent="0.2">
      <c r="A4709" s="106" t="s">
        <v>43</v>
      </c>
      <c r="B4709" s="106" t="s">
        <v>17</v>
      </c>
      <c r="C4709" s="107">
        <v>11621</v>
      </c>
      <c r="D4709" s="107">
        <v>41772</v>
      </c>
      <c r="E4709" s="107">
        <v>41775</v>
      </c>
      <c r="F4709" s="108">
        <v>41792</v>
      </c>
      <c r="G4709" s="109">
        <v>2250</v>
      </c>
      <c r="H4709" s="109">
        <v>1.26</v>
      </c>
      <c r="I4709" s="109">
        <v>0</v>
      </c>
      <c r="J4709" s="109">
        <f t="shared" si="73"/>
        <v>2251.2600000000002</v>
      </c>
    </row>
    <row r="4710" spans="1:10" s="102" customFormat="1" ht="18" customHeight="1" x14ac:dyDescent="0.2">
      <c r="A4710" s="106" t="s">
        <v>37</v>
      </c>
      <c r="B4710" s="106" t="s">
        <v>13</v>
      </c>
      <c r="C4710" s="107">
        <v>16459</v>
      </c>
      <c r="D4710" s="107">
        <v>42962</v>
      </c>
      <c r="E4710" s="107">
        <v>42971</v>
      </c>
      <c r="F4710" s="108">
        <v>42971</v>
      </c>
      <c r="G4710" s="109">
        <v>20000</v>
      </c>
      <c r="H4710" s="109">
        <f>2.47+2.47</f>
        <v>4.9400000000000004</v>
      </c>
      <c r="I4710" s="109">
        <v>0</v>
      </c>
      <c r="J4710" s="109">
        <f t="shared" si="73"/>
        <v>20004.939999999999</v>
      </c>
    </row>
    <row r="4711" spans="1:10" s="102" customFormat="1" ht="18" customHeight="1" x14ac:dyDescent="0.2">
      <c r="A4711" s="106" t="s">
        <v>43</v>
      </c>
      <c r="B4711" s="106" t="s">
        <v>13</v>
      </c>
      <c r="C4711" s="107">
        <v>14868</v>
      </c>
      <c r="D4711" s="107">
        <v>42756</v>
      </c>
      <c r="E4711" s="107">
        <v>42772</v>
      </c>
      <c r="F4711" s="108">
        <v>42843</v>
      </c>
      <c r="G4711" s="109">
        <v>14000</v>
      </c>
      <c r="H4711" s="109">
        <v>33.369999999999997</v>
      </c>
      <c r="I4711" s="109">
        <v>0</v>
      </c>
      <c r="J4711" s="109">
        <f t="shared" si="73"/>
        <v>14033.37</v>
      </c>
    </row>
    <row r="4712" spans="1:10" s="102" customFormat="1" ht="18" customHeight="1" x14ac:dyDescent="0.2">
      <c r="A4712" s="106" t="s">
        <v>43</v>
      </c>
      <c r="B4712" s="106" t="s">
        <v>17</v>
      </c>
      <c r="C4712" s="107">
        <v>13498</v>
      </c>
      <c r="D4712" s="107">
        <v>41720</v>
      </c>
      <c r="E4712" s="107">
        <v>41745</v>
      </c>
      <c r="F4712" s="108">
        <v>41807</v>
      </c>
      <c r="G4712" s="109">
        <v>14500</v>
      </c>
      <c r="H4712" s="109">
        <v>33.629999999999995</v>
      </c>
      <c r="I4712" s="109">
        <v>0</v>
      </c>
      <c r="J4712" s="109">
        <f t="shared" si="73"/>
        <v>14533.63</v>
      </c>
    </row>
    <row r="4713" spans="1:10" s="102" customFormat="1" ht="18" customHeight="1" x14ac:dyDescent="0.2">
      <c r="A4713" s="106" t="s">
        <v>43</v>
      </c>
      <c r="B4713" s="106" t="s">
        <v>17</v>
      </c>
      <c r="C4713" s="107">
        <v>15940</v>
      </c>
      <c r="D4713" s="107">
        <v>43360</v>
      </c>
      <c r="E4713" s="107">
        <v>43382</v>
      </c>
      <c r="F4713" s="108">
        <v>43391</v>
      </c>
      <c r="G4713" s="109">
        <v>15500</v>
      </c>
      <c r="H4713" s="109">
        <v>13.16</v>
      </c>
      <c r="I4713" s="109">
        <v>0</v>
      </c>
      <c r="J4713" s="109">
        <f t="shared" si="73"/>
        <v>15513.16</v>
      </c>
    </row>
    <row r="4714" spans="1:10" s="102" customFormat="1" ht="18" customHeight="1" x14ac:dyDescent="0.2">
      <c r="A4714" s="106" t="s">
        <v>43</v>
      </c>
      <c r="B4714" s="106" t="s">
        <v>13</v>
      </c>
      <c r="C4714" s="107">
        <v>8047</v>
      </c>
      <c r="D4714" s="107">
        <v>42120</v>
      </c>
      <c r="E4714" s="107">
        <v>42152</v>
      </c>
      <c r="F4714" s="108">
        <v>42192</v>
      </c>
      <c r="G4714" s="109">
        <v>5750</v>
      </c>
      <c r="H4714" s="109">
        <v>11.5</v>
      </c>
      <c r="I4714" s="109">
        <v>0</v>
      </c>
      <c r="J4714" s="109">
        <f t="shared" si="73"/>
        <v>5761.5</v>
      </c>
    </row>
    <row r="4715" spans="1:10" s="102" customFormat="1" ht="18" customHeight="1" x14ac:dyDescent="0.2">
      <c r="A4715" s="106" t="s">
        <v>43</v>
      </c>
      <c r="B4715" s="106" t="s">
        <v>13</v>
      </c>
      <c r="C4715" s="107">
        <v>8598</v>
      </c>
      <c r="D4715" s="107">
        <v>42736</v>
      </c>
      <c r="E4715" s="107">
        <v>42739</v>
      </c>
      <c r="F4715" s="108">
        <v>42753</v>
      </c>
      <c r="G4715" s="109">
        <v>6750</v>
      </c>
      <c r="H4715" s="109">
        <v>3.14</v>
      </c>
      <c r="I4715" s="109">
        <v>0</v>
      </c>
      <c r="J4715" s="109">
        <f t="shared" si="73"/>
        <v>6753.14</v>
      </c>
    </row>
    <row r="4716" spans="1:10" s="102" customFormat="1" ht="18" customHeight="1" x14ac:dyDescent="0.2">
      <c r="A4716" s="106" t="s">
        <v>43</v>
      </c>
      <c r="B4716" s="106" t="s">
        <v>17</v>
      </c>
      <c r="C4716" s="107">
        <v>13455</v>
      </c>
      <c r="D4716" s="107">
        <v>42010</v>
      </c>
      <c r="E4716" s="107">
        <v>42017</v>
      </c>
      <c r="F4716" s="108">
        <v>42027</v>
      </c>
      <c r="G4716" s="109">
        <v>8250</v>
      </c>
      <c r="H4716" s="109">
        <v>3.9</v>
      </c>
      <c r="I4716" s="109">
        <v>0</v>
      </c>
      <c r="J4716" s="109">
        <f t="shared" si="73"/>
        <v>8253.9</v>
      </c>
    </row>
    <row r="4717" spans="1:10" s="102" customFormat="1" ht="18" customHeight="1" x14ac:dyDescent="0.2">
      <c r="A4717" s="106" t="s">
        <v>43</v>
      </c>
      <c r="B4717" s="106" t="s">
        <v>13</v>
      </c>
      <c r="C4717" s="107">
        <v>10891</v>
      </c>
      <c r="D4717" s="107">
        <v>41648</v>
      </c>
      <c r="E4717" s="107">
        <v>41661</v>
      </c>
      <c r="F4717" s="108">
        <v>41673</v>
      </c>
      <c r="G4717" s="109">
        <v>15750</v>
      </c>
      <c r="H4717" s="109">
        <v>10.94</v>
      </c>
      <c r="I4717" s="109">
        <v>0</v>
      </c>
      <c r="J4717" s="109">
        <f t="shared" si="73"/>
        <v>15760.94</v>
      </c>
    </row>
    <row r="4718" spans="1:10" s="102" customFormat="1" ht="18" customHeight="1" x14ac:dyDescent="0.2">
      <c r="A4718" s="106" t="s">
        <v>43</v>
      </c>
      <c r="B4718" s="106" t="s">
        <v>17</v>
      </c>
      <c r="C4718" s="107">
        <v>9085</v>
      </c>
      <c r="D4718" s="107">
        <v>42135</v>
      </c>
      <c r="E4718" s="107">
        <v>42150</v>
      </c>
      <c r="F4718" s="108">
        <v>42191</v>
      </c>
      <c r="G4718" s="109">
        <v>7750</v>
      </c>
      <c r="H4718" s="109">
        <v>12.06</v>
      </c>
      <c r="I4718" s="109">
        <v>0</v>
      </c>
      <c r="J4718" s="109">
        <f t="shared" si="73"/>
        <v>7762.06</v>
      </c>
    </row>
    <row r="4719" spans="1:10" s="102" customFormat="1" ht="18" customHeight="1" x14ac:dyDescent="0.2">
      <c r="A4719" s="106" t="s">
        <v>43</v>
      </c>
      <c r="B4719" s="106" t="s">
        <v>17</v>
      </c>
      <c r="C4719" s="107">
        <v>9677</v>
      </c>
      <c r="D4719" s="107">
        <v>43015</v>
      </c>
      <c r="E4719" s="107">
        <v>43041</v>
      </c>
      <c r="F4719" s="108">
        <v>43144</v>
      </c>
      <c r="G4719" s="109">
        <v>2500</v>
      </c>
      <c r="H4719" s="109">
        <v>5.61</v>
      </c>
      <c r="I4719" s="109">
        <v>0</v>
      </c>
      <c r="J4719" s="109">
        <f t="shared" si="73"/>
        <v>2505.61</v>
      </c>
    </row>
    <row r="4720" spans="1:10" s="102" customFormat="1" ht="18" customHeight="1" x14ac:dyDescent="0.2">
      <c r="A4720" s="106" t="s">
        <v>31</v>
      </c>
      <c r="B4720" s="106" t="s">
        <v>13</v>
      </c>
      <c r="C4720" s="107">
        <v>35297</v>
      </c>
      <c r="D4720" s="107">
        <v>43147</v>
      </c>
      <c r="E4720" s="107">
        <v>43153</v>
      </c>
      <c r="F4720" s="108">
        <v>43167</v>
      </c>
      <c r="G4720" s="109">
        <v>40000</v>
      </c>
      <c r="H4720" s="109">
        <v>21.92</v>
      </c>
      <c r="I4720" s="109">
        <v>0</v>
      </c>
      <c r="J4720" s="109">
        <f t="shared" si="73"/>
        <v>40021.919999999998</v>
      </c>
    </row>
    <row r="4721" spans="1:10" s="102" customFormat="1" ht="18" customHeight="1" x14ac:dyDescent="0.2">
      <c r="A4721" s="106" t="s">
        <v>43</v>
      </c>
      <c r="B4721" s="106" t="s">
        <v>13</v>
      </c>
      <c r="C4721" s="107">
        <v>15369</v>
      </c>
      <c r="D4721" s="107">
        <v>43189</v>
      </c>
      <c r="E4721" s="107">
        <v>43202</v>
      </c>
      <c r="F4721" s="108">
        <v>43213</v>
      </c>
      <c r="G4721" s="109">
        <v>14500</v>
      </c>
      <c r="H4721" s="109">
        <v>9.5299999999999994</v>
      </c>
      <c r="I4721" s="109">
        <v>0</v>
      </c>
      <c r="J4721" s="109">
        <f t="shared" si="73"/>
        <v>14509.53</v>
      </c>
    </row>
    <row r="4722" spans="1:10" s="102" customFormat="1" ht="18" customHeight="1" x14ac:dyDescent="0.2">
      <c r="A4722" s="106" t="s">
        <v>43</v>
      </c>
      <c r="B4722" s="106" t="s">
        <v>13</v>
      </c>
      <c r="C4722" s="107">
        <v>10467</v>
      </c>
      <c r="D4722" s="107">
        <v>41816</v>
      </c>
      <c r="E4722" s="107">
        <v>41828</v>
      </c>
      <c r="F4722" s="108">
        <v>41855</v>
      </c>
      <c r="G4722" s="109">
        <v>6750</v>
      </c>
      <c r="H4722" s="109">
        <v>7.32</v>
      </c>
      <c r="I4722" s="109">
        <v>0</v>
      </c>
      <c r="J4722" s="109">
        <f t="shared" si="73"/>
        <v>6757.32</v>
      </c>
    </row>
    <row r="4723" spans="1:10" s="102" customFormat="1" ht="18" customHeight="1" x14ac:dyDescent="0.2">
      <c r="A4723" s="106" t="s">
        <v>43</v>
      </c>
      <c r="B4723" s="106" t="s">
        <v>13</v>
      </c>
      <c r="C4723" s="107">
        <v>11943</v>
      </c>
      <c r="D4723" s="107">
        <v>42264</v>
      </c>
      <c r="E4723" s="107">
        <v>42286</v>
      </c>
      <c r="F4723" s="108">
        <v>42304</v>
      </c>
      <c r="G4723" s="109">
        <v>6500</v>
      </c>
      <c r="H4723" s="109">
        <v>7.22</v>
      </c>
      <c r="I4723" s="109">
        <v>0</v>
      </c>
      <c r="J4723" s="109">
        <f t="shared" si="73"/>
        <v>6507.22</v>
      </c>
    </row>
    <row r="4724" spans="1:10" s="102" customFormat="1" ht="18" customHeight="1" x14ac:dyDescent="0.2">
      <c r="A4724" s="106" t="s">
        <v>43</v>
      </c>
      <c r="B4724" s="106" t="s">
        <v>17</v>
      </c>
      <c r="C4724" s="107">
        <v>7923</v>
      </c>
      <c r="D4724" s="107">
        <v>42985</v>
      </c>
      <c r="E4724" s="107">
        <v>42990</v>
      </c>
      <c r="F4724" s="108">
        <v>43006</v>
      </c>
      <c r="G4724" s="109">
        <v>5000</v>
      </c>
      <c r="H4724" s="109">
        <v>2.88</v>
      </c>
      <c r="I4724" s="109">
        <v>0</v>
      </c>
      <c r="J4724" s="109">
        <f t="shared" si="73"/>
        <v>5002.88</v>
      </c>
    </row>
    <row r="4725" spans="1:10" s="102" customFormat="1" ht="18" customHeight="1" x14ac:dyDescent="0.2">
      <c r="A4725" s="106" t="s">
        <v>43</v>
      </c>
      <c r="B4725" s="106" t="s">
        <v>17</v>
      </c>
      <c r="C4725" s="107">
        <v>13517</v>
      </c>
      <c r="D4725" s="107">
        <v>41685</v>
      </c>
      <c r="E4725" s="107">
        <v>41708</v>
      </c>
      <c r="F4725" s="108">
        <v>41725</v>
      </c>
      <c r="G4725" s="109">
        <v>10000</v>
      </c>
      <c r="H4725" s="109">
        <v>11.12</v>
      </c>
      <c r="I4725" s="109">
        <v>0</v>
      </c>
      <c r="J4725" s="109">
        <f t="shared" si="73"/>
        <v>10011.120000000001</v>
      </c>
    </row>
    <row r="4726" spans="1:10" s="102" customFormat="1" ht="18" customHeight="1" x14ac:dyDescent="0.2">
      <c r="A4726" s="106" t="s">
        <v>43</v>
      </c>
      <c r="B4726" s="106" t="s">
        <v>13</v>
      </c>
      <c r="C4726" s="107">
        <v>18116</v>
      </c>
      <c r="D4726" s="107">
        <v>42765</v>
      </c>
      <c r="E4726" s="107">
        <v>42776</v>
      </c>
      <c r="F4726" s="108">
        <v>42803</v>
      </c>
      <c r="G4726" s="109">
        <v>14250</v>
      </c>
      <c r="H4726" s="109">
        <v>14.84</v>
      </c>
      <c r="I4726" s="109">
        <v>0</v>
      </c>
      <c r="J4726" s="109">
        <f t="shared" si="73"/>
        <v>14264.84</v>
      </c>
    </row>
    <row r="4727" spans="1:10" s="102" customFormat="1" ht="18" customHeight="1" x14ac:dyDescent="0.2">
      <c r="A4727" s="106" t="s">
        <v>43</v>
      </c>
      <c r="B4727" s="106" t="s">
        <v>17</v>
      </c>
      <c r="C4727" s="107">
        <v>13792</v>
      </c>
      <c r="D4727" s="107">
        <v>42609</v>
      </c>
      <c r="E4727" s="107">
        <v>42622</v>
      </c>
      <c r="F4727" s="108">
        <v>42635</v>
      </c>
      <c r="G4727" s="109">
        <v>7750</v>
      </c>
      <c r="H4727" s="109">
        <v>5.52</v>
      </c>
      <c r="I4727" s="109">
        <v>0</v>
      </c>
      <c r="J4727" s="109">
        <f t="shared" si="73"/>
        <v>7755.52</v>
      </c>
    </row>
    <row r="4728" spans="1:10" s="102" customFormat="1" ht="18" customHeight="1" x14ac:dyDescent="0.2">
      <c r="A4728" s="106" t="s">
        <v>43</v>
      </c>
      <c r="B4728" s="106" t="s">
        <v>17</v>
      </c>
      <c r="C4728" s="107">
        <v>9537</v>
      </c>
      <c r="D4728" s="107">
        <v>43226</v>
      </c>
      <c r="E4728" s="107">
        <v>43231</v>
      </c>
      <c r="F4728" s="108">
        <v>43278</v>
      </c>
      <c r="G4728" s="109">
        <v>7500</v>
      </c>
      <c r="H4728" s="109">
        <v>7.1</v>
      </c>
      <c r="I4728" s="109">
        <v>0</v>
      </c>
      <c r="J4728" s="109">
        <f t="shared" si="73"/>
        <v>7507.1</v>
      </c>
    </row>
    <row r="4729" spans="1:10" s="102" customFormat="1" ht="18" customHeight="1" x14ac:dyDescent="0.2">
      <c r="A4729" s="106" t="s">
        <v>43</v>
      </c>
      <c r="B4729" s="106" t="s">
        <v>13</v>
      </c>
      <c r="C4729" s="107">
        <v>16311</v>
      </c>
      <c r="D4729" s="107">
        <v>42119</v>
      </c>
      <c r="E4729" s="107">
        <v>42131</v>
      </c>
      <c r="F4729" s="108">
        <v>42157</v>
      </c>
      <c r="G4729" s="109">
        <v>13250</v>
      </c>
      <c r="H4729" s="109">
        <v>13.99</v>
      </c>
      <c r="I4729" s="109">
        <v>0</v>
      </c>
      <c r="J4729" s="109">
        <f t="shared" si="73"/>
        <v>13263.99</v>
      </c>
    </row>
    <row r="4730" spans="1:10" s="102" customFormat="1" ht="18" customHeight="1" x14ac:dyDescent="0.2">
      <c r="A4730" s="106" t="s">
        <v>43</v>
      </c>
      <c r="B4730" s="106" t="s">
        <v>13</v>
      </c>
      <c r="C4730" s="107">
        <v>12752</v>
      </c>
      <c r="D4730" s="107">
        <v>42299</v>
      </c>
      <c r="E4730" s="107">
        <v>42326</v>
      </c>
      <c r="F4730" s="108">
        <v>42333</v>
      </c>
      <c r="G4730" s="109">
        <v>11500</v>
      </c>
      <c r="H4730" s="109">
        <v>10.86</v>
      </c>
      <c r="I4730" s="109">
        <v>0</v>
      </c>
      <c r="J4730" s="109">
        <f t="shared" si="73"/>
        <v>11510.86</v>
      </c>
    </row>
    <row r="4731" spans="1:10" s="102" customFormat="1" ht="18" customHeight="1" x14ac:dyDescent="0.2">
      <c r="A4731" s="106" t="s">
        <v>43</v>
      </c>
      <c r="B4731" s="106" t="s">
        <v>17</v>
      </c>
      <c r="C4731" s="107">
        <v>7240</v>
      </c>
      <c r="D4731" s="107">
        <v>41992</v>
      </c>
      <c r="E4731" s="107">
        <v>41999</v>
      </c>
      <c r="F4731" s="108">
        <v>42031</v>
      </c>
      <c r="G4731" s="109">
        <v>4500</v>
      </c>
      <c r="H4731" s="109">
        <v>4.88</v>
      </c>
      <c r="I4731" s="109">
        <v>0</v>
      </c>
      <c r="J4731" s="109">
        <f t="shared" si="73"/>
        <v>4504.88</v>
      </c>
    </row>
    <row r="4732" spans="1:10" s="102" customFormat="1" ht="18" customHeight="1" x14ac:dyDescent="0.2">
      <c r="A4732" s="106" t="s">
        <v>43</v>
      </c>
      <c r="B4732" s="106" t="s">
        <v>17</v>
      </c>
      <c r="C4732" s="107">
        <v>16643</v>
      </c>
      <c r="D4732" s="107">
        <v>41965</v>
      </c>
      <c r="E4732" s="107">
        <v>41967</v>
      </c>
      <c r="F4732" s="108">
        <v>42009</v>
      </c>
      <c r="G4732" s="109">
        <v>8500</v>
      </c>
      <c r="H4732" s="109">
        <v>10.39</v>
      </c>
      <c r="I4732" s="109">
        <v>0</v>
      </c>
      <c r="J4732" s="109">
        <f t="shared" si="73"/>
        <v>8510.39</v>
      </c>
    </row>
    <row r="4733" spans="1:10" s="102" customFormat="1" ht="18" customHeight="1" x14ac:dyDescent="0.2">
      <c r="A4733" s="106" t="s">
        <v>43</v>
      </c>
      <c r="B4733" s="106" t="s">
        <v>13</v>
      </c>
      <c r="C4733" s="107">
        <v>10581</v>
      </c>
      <c r="D4733" s="107">
        <v>43371</v>
      </c>
      <c r="E4733" s="107">
        <v>43375</v>
      </c>
      <c r="F4733" s="108">
        <v>43391</v>
      </c>
      <c r="G4733" s="109">
        <v>8250</v>
      </c>
      <c r="H4733" s="109">
        <v>4.5199999999999996</v>
      </c>
      <c r="I4733" s="109">
        <v>0</v>
      </c>
      <c r="J4733" s="109">
        <f t="shared" si="73"/>
        <v>8254.52</v>
      </c>
    </row>
    <row r="4734" spans="1:10" s="102" customFormat="1" ht="18" customHeight="1" x14ac:dyDescent="0.2">
      <c r="A4734" s="106" t="s">
        <v>43</v>
      </c>
      <c r="B4734" s="106" t="s">
        <v>13</v>
      </c>
      <c r="C4734" s="107">
        <v>17202</v>
      </c>
      <c r="D4734" s="107">
        <v>42513</v>
      </c>
      <c r="E4734" s="107">
        <v>42522</v>
      </c>
      <c r="F4734" s="108">
        <v>42549</v>
      </c>
      <c r="G4734" s="109">
        <v>9750</v>
      </c>
      <c r="H4734" s="109">
        <v>9.6300000000000008</v>
      </c>
      <c r="I4734" s="109">
        <v>0</v>
      </c>
      <c r="J4734" s="109">
        <f t="shared" si="73"/>
        <v>9759.6299999999992</v>
      </c>
    </row>
    <row r="4735" spans="1:10" s="102" customFormat="1" ht="18" customHeight="1" x14ac:dyDescent="0.2">
      <c r="A4735" s="106" t="s">
        <v>43</v>
      </c>
      <c r="B4735" s="106" t="s">
        <v>13</v>
      </c>
      <c r="C4735" s="107">
        <v>12970</v>
      </c>
      <c r="D4735" s="107">
        <v>42659</v>
      </c>
      <c r="E4735" s="107">
        <v>42668</v>
      </c>
      <c r="F4735" s="108">
        <v>42677</v>
      </c>
      <c r="G4735" s="109">
        <v>7500</v>
      </c>
      <c r="H4735" s="109">
        <v>3.7</v>
      </c>
      <c r="I4735" s="109">
        <v>0</v>
      </c>
      <c r="J4735" s="109">
        <f t="shared" si="73"/>
        <v>7503.7</v>
      </c>
    </row>
    <row r="4736" spans="1:10" s="102" customFormat="1" ht="18" customHeight="1" x14ac:dyDescent="0.2">
      <c r="A4736" s="106" t="s">
        <v>31</v>
      </c>
      <c r="B4736" s="106" t="s">
        <v>17</v>
      </c>
      <c r="C4736" s="107">
        <v>20615</v>
      </c>
      <c r="D4736" s="107">
        <v>43419</v>
      </c>
      <c r="E4736" s="107">
        <v>43420</v>
      </c>
      <c r="F4736" s="108">
        <v>43444</v>
      </c>
      <c r="G4736" s="109">
        <v>39000</v>
      </c>
      <c r="H4736" s="109">
        <v>26.71</v>
      </c>
      <c r="I4736" s="109">
        <v>0</v>
      </c>
      <c r="J4736" s="109">
        <f t="shared" si="73"/>
        <v>39026.71</v>
      </c>
    </row>
    <row r="4737" spans="1:10" s="102" customFormat="1" ht="18" customHeight="1" x14ac:dyDescent="0.2">
      <c r="A4737" s="106" t="s">
        <v>34</v>
      </c>
      <c r="B4737" s="106" t="s">
        <v>17</v>
      </c>
      <c r="C4737" s="107">
        <v>20615</v>
      </c>
      <c r="D4737" s="107">
        <v>43419</v>
      </c>
      <c r="E4737" s="107">
        <v>43420</v>
      </c>
      <c r="F4737" s="108">
        <v>43444</v>
      </c>
      <c r="G4737" s="109">
        <v>39000</v>
      </c>
      <c r="H4737" s="109">
        <v>26.71</v>
      </c>
      <c r="I4737" s="109">
        <v>0</v>
      </c>
      <c r="J4737" s="109">
        <f t="shared" si="73"/>
        <v>39026.71</v>
      </c>
    </row>
    <row r="4738" spans="1:10" s="102" customFormat="1" ht="18" customHeight="1" x14ac:dyDescent="0.2">
      <c r="A4738" s="106" t="s">
        <v>37</v>
      </c>
      <c r="B4738" s="106" t="s">
        <v>13</v>
      </c>
      <c r="C4738" s="107">
        <v>22858</v>
      </c>
      <c r="D4738" s="107">
        <v>42157</v>
      </c>
      <c r="E4738" s="107">
        <v>42170</v>
      </c>
      <c r="F4738" s="108">
        <v>42193</v>
      </c>
      <c r="G4738" s="109">
        <v>20000</v>
      </c>
      <c r="H4738" s="109">
        <v>20</v>
      </c>
      <c r="I4738" s="109">
        <v>0</v>
      </c>
      <c r="J4738" s="109">
        <f t="shared" si="73"/>
        <v>20020</v>
      </c>
    </row>
    <row r="4739" spans="1:10" s="102" customFormat="1" ht="18" customHeight="1" x14ac:dyDescent="0.2">
      <c r="A4739" s="106" t="s">
        <v>43</v>
      </c>
      <c r="B4739" s="106" t="s">
        <v>13</v>
      </c>
      <c r="C4739" s="107">
        <v>12972</v>
      </c>
      <c r="D4739" s="107">
        <v>41968</v>
      </c>
      <c r="E4739" s="107">
        <v>41974</v>
      </c>
      <c r="F4739" s="108">
        <v>42025</v>
      </c>
      <c r="G4739" s="109">
        <v>11000</v>
      </c>
      <c r="H4739" s="109">
        <v>17.43</v>
      </c>
      <c r="I4739" s="109">
        <v>0</v>
      </c>
      <c r="J4739" s="109">
        <f t="shared" si="73"/>
        <v>11017.43</v>
      </c>
    </row>
    <row r="4740" spans="1:10" s="102" customFormat="1" ht="18" customHeight="1" x14ac:dyDescent="0.2">
      <c r="A4740" s="106" t="s">
        <v>43</v>
      </c>
      <c r="B4740" s="106" t="s">
        <v>13</v>
      </c>
      <c r="C4740" s="107">
        <v>9663</v>
      </c>
      <c r="D4740" s="107">
        <v>41843</v>
      </c>
      <c r="E4740" s="107">
        <v>41857</v>
      </c>
      <c r="F4740" s="108">
        <v>42069</v>
      </c>
      <c r="G4740" s="109">
        <v>9250</v>
      </c>
      <c r="H4740" s="109">
        <v>58.06</v>
      </c>
      <c r="I4740" s="109">
        <v>0</v>
      </c>
      <c r="J4740" s="109">
        <f t="shared" si="73"/>
        <v>9308.06</v>
      </c>
    </row>
    <row r="4741" spans="1:10" s="102" customFormat="1" ht="18" customHeight="1" x14ac:dyDescent="0.2">
      <c r="A4741" s="106" t="s">
        <v>43</v>
      </c>
      <c r="B4741" s="106" t="s">
        <v>17</v>
      </c>
      <c r="C4741" s="107">
        <v>18094</v>
      </c>
      <c r="D4741" s="107">
        <v>43295</v>
      </c>
      <c r="E4741" s="107">
        <v>43311</v>
      </c>
      <c r="F4741" s="108">
        <v>43355</v>
      </c>
      <c r="G4741" s="109">
        <v>38500</v>
      </c>
      <c r="H4741" s="109">
        <v>63.28</v>
      </c>
      <c r="I4741" s="109">
        <v>0</v>
      </c>
      <c r="J4741" s="109">
        <f t="shared" si="73"/>
        <v>38563.279999999999</v>
      </c>
    </row>
    <row r="4742" spans="1:10" s="102" customFormat="1" ht="18" customHeight="1" x14ac:dyDescent="0.2">
      <c r="A4742" s="106" t="s">
        <v>43</v>
      </c>
      <c r="B4742" s="106" t="s">
        <v>13</v>
      </c>
      <c r="C4742" s="107">
        <v>12022</v>
      </c>
      <c r="D4742" s="107">
        <v>42814</v>
      </c>
      <c r="E4742" s="107">
        <v>42823</v>
      </c>
      <c r="F4742" s="108">
        <v>42831</v>
      </c>
      <c r="G4742" s="109">
        <v>11000</v>
      </c>
      <c r="H4742" s="109">
        <v>5.12</v>
      </c>
      <c r="I4742" s="109">
        <v>0</v>
      </c>
      <c r="J4742" s="109">
        <f t="shared" ref="J4742:J4805" si="74">+G4742+H4742+I4742</f>
        <v>11005.12</v>
      </c>
    </row>
    <row r="4743" spans="1:10" s="102" customFormat="1" ht="18" customHeight="1" x14ac:dyDescent="0.2">
      <c r="A4743" s="106" t="s">
        <v>43</v>
      </c>
      <c r="B4743" s="106" t="s">
        <v>13</v>
      </c>
      <c r="C4743" s="107">
        <v>15893</v>
      </c>
      <c r="D4743" s="107">
        <v>43107</v>
      </c>
      <c r="E4743" s="107">
        <v>43129</v>
      </c>
      <c r="F4743" s="108">
        <v>43144</v>
      </c>
      <c r="G4743" s="109">
        <v>14000</v>
      </c>
      <c r="H4743" s="109">
        <v>14.19</v>
      </c>
      <c r="I4743" s="109">
        <v>0</v>
      </c>
      <c r="J4743" s="109">
        <f t="shared" si="74"/>
        <v>14014.19</v>
      </c>
    </row>
    <row r="4744" spans="1:10" s="102" customFormat="1" ht="18" customHeight="1" x14ac:dyDescent="0.2">
      <c r="A4744" s="106" t="s">
        <v>43</v>
      </c>
      <c r="B4744" s="106" t="s">
        <v>13</v>
      </c>
      <c r="C4744" s="107">
        <v>11855</v>
      </c>
      <c r="D4744" s="107">
        <v>42017</v>
      </c>
      <c r="E4744" s="107">
        <v>42020</v>
      </c>
      <c r="F4744" s="108">
        <v>42040</v>
      </c>
      <c r="G4744" s="109">
        <v>7750</v>
      </c>
      <c r="H4744" s="109">
        <v>4.95</v>
      </c>
      <c r="I4744" s="109">
        <v>0</v>
      </c>
      <c r="J4744" s="109">
        <f t="shared" si="74"/>
        <v>7754.95</v>
      </c>
    </row>
    <row r="4745" spans="1:10" s="102" customFormat="1" ht="18" customHeight="1" x14ac:dyDescent="0.2">
      <c r="A4745" s="106" t="s">
        <v>43</v>
      </c>
      <c r="B4745" s="106" t="s">
        <v>17</v>
      </c>
      <c r="C4745" s="107">
        <v>5942</v>
      </c>
      <c r="D4745" s="107">
        <v>41748</v>
      </c>
      <c r="E4745" s="107">
        <v>41768</v>
      </c>
      <c r="F4745" s="108">
        <v>41862</v>
      </c>
      <c r="G4745" s="109">
        <v>4500</v>
      </c>
      <c r="H4745" s="109">
        <v>14.24</v>
      </c>
      <c r="I4745" s="109">
        <v>0</v>
      </c>
      <c r="J4745" s="109">
        <f t="shared" si="74"/>
        <v>4514.24</v>
      </c>
    </row>
    <row r="4746" spans="1:10" s="102" customFormat="1" ht="18" customHeight="1" x14ac:dyDescent="0.2">
      <c r="A4746" s="106" t="s">
        <v>43</v>
      </c>
      <c r="B4746" s="106" t="s">
        <v>13</v>
      </c>
      <c r="C4746" s="107">
        <v>12871</v>
      </c>
      <c r="D4746" s="107">
        <v>42673</v>
      </c>
      <c r="E4746" s="107">
        <v>42685</v>
      </c>
      <c r="F4746" s="108">
        <v>42739</v>
      </c>
      <c r="G4746" s="109">
        <v>13750</v>
      </c>
      <c r="H4746" s="109">
        <v>24.86</v>
      </c>
      <c r="I4746" s="109">
        <v>0</v>
      </c>
      <c r="J4746" s="109">
        <f t="shared" si="74"/>
        <v>13774.86</v>
      </c>
    </row>
    <row r="4747" spans="1:10" s="102" customFormat="1" ht="18" customHeight="1" x14ac:dyDescent="0.2">
      <c r="A4747" s="106" t="s">
        <v>37</v>
      </c>
      <c r="B4747" s="106" t="s">
        <v>17</v>
      </c>
      <c r="C4747" s="107">
        <v>19338</v>
      </c>
      <c r="D4747" s="107">
        <v>42163</v>
      </c>
      <c r="E4747" s="107">
        <v>42177</v>
      </c>
      <c r="F4747" s="108">
        <v>42186</v>
      </c>
      <c r="G4747" s="109">
        <v>20000</v>
      </c>
      <c r="H4747" s="109">
        <f>6.39+6.39</f>
        <v>12.78</v>
      </c>
      <c r="I4747" s="109">
        <v>0</v>
      </c>
      <c r="J4747" s="109">
        <f t="shared" si="74"/>
        <v>20012.78</v>
      </c>
    </row>
    <row r="4748" spans="1:10" s="102" customFormat="1" ht="18" customHeight="1" x14ac:dyDescent="0.2">
      <c r="A4748" s="106" t="s">
        <v>43</v>
      </c>
      <c r="B4748" s="106" t="s">
        <v>17</v>
      </c>
      <c r="C4748" s="107">
        <v>10418</v>
      </c>
      <c r="D4748" s="107">
        <v>42217</v>
      </c>
      <c r="E4748" s="107">
        <v>42240</v>
      </c>
      <c r="F4748" s="108">
        <v>42250</v>
      </c>
      <c r="G4748" s="109">
        <v>2500</v>
      </c>
      <c r="H4748" s="109">
        <v>2.2799999999999998</v>
      </c>
      <c r="I4748" s="109">
        <v>0</v>
      </c>
      <c r="J4748" s="109">
        <f t="shared" si="74"/>
        <v>2502.2800000000002</v>
      </c>
    </row>
    <row r="4749" spans="1:10" s="102" customFormat="1" ht="18" customHeight="1" x14ac:dyDescent="0.2">
      <c r="A4749" s="106" t="s">
        <v>43</v>
      </c>
      <c r="B4749" s="106" t="s">
        <v>17</v>
      </c>
      <c r="C4749" s="107">
        <v>6382</v>
      </c>
      <c r="D4749" s="107">
        <v>41695</v>
      </c>
      <c r="E4749" s="107">
        <v>41698</v>
      </c>
      <c r="F4749" s="108">
        <v>41717</v>
      </c>
      <c r="G4749" s="109">
        <v>4500</v>
      </c>
      <c r="H4749" s="109">
        <v>2.75</v>
      </c>
      <c r="I4749" s="109">
        <v>0</v>
      </c>
      <c r="J4749" s="109">
        <f t="shared" si="74"/>
        <v>4502.75</v>
      </c>
    </row>
    <row r="4750" spans="1:10" s="102" customFormat="1" ht="18" customHeight="1" x14ac:dyDescent="0.2">
      <c r="A4750" s="106" t="s">
        <v>43</v>
      </c>
      <c r="B4750" s="106" t="s">
        <v>17</v>
      </c>
      <c r="C4750" s="107">
        <v>15708</v>
      </c>
      <c r="D4750" s="107">
        <v>42589</v>
      </c>
      <c r="E4750" s="107">
        <v>42591</v>
      </c>
      <c r="F4750" s="108">
        <v>42599</v>
      </c>
      <c r="G4750" s="109">
        <v>17250</v>
      </c>
      <c r="H4750" s="109">
        <v>4.7300000000000004</v>
      </c>
      <c r="I4750" s="109">
        <v>0</v>
      </c>
      <c r="J4750" s="109">
        <f t="shared" si="74"/>
        <v>17254.73</v>
      </c>
    </row>
    <row r="4751" spans="1:10" s="102" customFormat="1" ht="18" customHeight="1" x14ac:dyDescent="0.2">
      <c r="A4751" s="106" t="s">
        <v>43</v>
      </c>
      <c r="B4751" s="106" t="s">
        <v>13</v>
      </c>
      <c r="C4751" s="107">
        <v>9073</v>
      </c>
      <c r="D4751" s="107">
        <v>43164</v>
      </c>
      <c r="E4751" s="107">
        <v>43199</v>
      </c>
      <c r="F4751" s="108">
        <v>43273</v>
      </c>
      <c r="G4751" s="109">
        <v>21500</v>
      </c>
      <c r="H4751" s="109">
        <v>46.53</v>
      </c>
      <c r="I4751" s="109">
        <v>0</v>
      </c>
      <c r="J4751" s="109">
        <f t="shared" si="74"/>
        <v>21546.53</v>
      </c>
    </row>
    <row r="4752" spans="1:10" s="102" customFormat="1" ht="18" customHeight="1" x14ac:dyDescent="0.2">
      <c r="A4752" s="106" t="s">
        <v>43</v>
      </c>
      <c r="B4752" s="106" t="s">
        <v>17</v>
      </c>
      <c r="C4752" s="107">
        <v>15152</v>
      </c>
      <c r="D4752" s="107">
        <v>42116</v>
      </c>
      <c r="E4752" s="107">
        <v>42129</v>
      </c>
      <c r="F4752" s="108">
        <v>42153</v>
      </c>
      <c r="G4752" s="109">
        <v>1750</v>
      </c>
      <c r="H4752" s="109">
        <v>1.8</v>
      </c>
      <c r="I4752" s="109">
        <v>0</v>
      </c>
      <c r="J4752" s="109">
        <f t="shared" si="74"/>
        <v>1751.8</v>
      </c>
    </row>
    <row r="4753" spans="1:10" s="102" customFormat="1" ht="18" customHeight="1" x14ac:dyDescent="0.2">
      <c r="A4753" s="106" t="s">
        <v>40</v>
      </c>
      <c r="B4753" s="106" t="s">
        <v>13</v>
      </c>
      <c r="C4753" s="107">
        <v>36519</v>
      </c>
      <c r="D4753" s="107">
        <v>43303</v>
      </c>
      <c r="E4753" s="107">
        <v>43357</v>
      </c>
      <c r="F4753" s="108">
        <v>43357</v>
      </c>
      <c r="G4753" s="109">
        <v>10000</v>
      </c>
      <c r="H4753" s="109">
        <v>14.8</v>
      </c>
      <c r="I4753" s="109">
        <v>0</v>
      </c>
      <c r="J4753" s="109">
        <f t="shared" si="74"/>
        <v>10014.799999999999</v>
      </c>
    </row>
    <row r="4754" spans="1:10" s="102" customFormat="1" ht="18" customHeight="1" x14ac:dyDescent="0.2">
      <c r="A4754" s="106" t="s">
        <v>43</v>
      </c>
      <c r="B4754" s="106" t="s">
        <v>13</v>
      </c>
      <c r="C4754" s="107">
        <v>13404</v>
      </c>
      <c r="D4754" s="107">
        <v>42107</v>
      </c>
      <c r="E4754" s="107">
        <v>42117</v>
      </c>
      <c r="F4754" s="108">
        <v>42139</v>
      </c>
      <c r="G4754" s="109">
        <v>7250</v>
      </c>
      <c r="H4754" s="109">
        <v>6.44</v>
      </c>
      <c r="I4754" s="109">
        <v>0</v>
      </c>
      <c r="J4754" s="109">
        <f t="shared" si="74"/>
        <v>7256.44</v>
      </c>
    </row>
    <row r="4755" spans="1:10" s="102" customFormat="1" ht="18" customHeight="1" x14ac:dyDescent="0.2">
      <c r="A4755" s="106" t="s">
        <v>43</v>
      </c>
      <c r="B4755" s="106" t="s">
        <v>17</v>
      </c>
      <c r="C4755" s="107">
        <v>20296</v>
      </c>
      <c r="D4755" s="107">
        <v>42850</v>
      </c>
      <c r="E4755" s="107">
        <v>42856</v>
      </c>
      <c r="F4755" s="108">
        <v>42864</v>
      </c>
      <c r="G4755" s="109">
        <v>55000</v>
      </c>
      <c r="H4755" s="109">
        <v>21.1</v>
      </c>
      <c r="I4755" s="109">
        <v>0</v>
      </c>
      <c r="J4755" s="109">
        <f t="shared" si="74"/>
        <v>55021.1</v>
      </c>
    </row>
    <row r="4756" spans="1:10" s="102" customFormat="1" ht="18" customHeight="1" x14ac:dyDescent="0.2">
      <c r="A4756" s="106" t="s">
        <v>35</v>
      </c>
      <c r="B4756" s="106" t="s">
        <v>17</v>
      </c>
      <c r="C4756" s="107">
        <v>20296</v>
      </c>
      <c r="D4756" s="107">
        <v>42850</v>
      </c>
      <c r="E4756" s="107">
        <v>42856</v>
      </c>
      <c r="F4756" s="108">
        <v>42864</v>
      </c>
      <c r="G4756" s="109">
        <v>55000</v>
      </c>
      <c r="H4756" s="109">
        <v>21.1</v>
      </c>
      <c r="I4756" s="109">
        <v>0</v>
      </c>
      <c r="J4756" s="109">
        <f t="shared" si="74"/>
        <v>55021.1</v>
      </c>
    </row>
    <row r="4757" spans="1:10" s="102" customFormat="1" ht="18" customHeight="1" x14ac:dyDescent="0.2">
      <c r="A4757" s="106" t="s">
        <v>43</v>
      </c>
      <c r="B4757" s="106" t="s">
        <v>13</v>
      </c>
      <c r="C4757" s="107">
        <v>17254</v>
      </c>
      <c r="D4757" s="107">
        <v>42116</v>
      </c>
      <c r="E4757" s="107">
        <v>42116</v>
      </c>
      <c r="F4757" s="108">
        <v>42146</v>
      </c>
      <c r="G4757" s="109">
        <v>10750</v>
      </c>
      <c r="H4757" s="109">
        <v>0</v>
      </c>
      <c r="I4757" s="109">
        <v>0</v>
      </c>
      <c r="J4757" s="109">
        <f t="shared" si="74"/>
        <v>10750</v>
      </c>
    </row>
    <row r="4758" spans="1:10" s="102" customFormat="1" ht="18" customHeight="1" x14ac:dyDescent="0.2">
      <c r="A4758" s="106" t="s">
        <v>43</v>
      </c>
      <c r="B4758" s="106" t="s">
        <v>17</v>
      </c>
      <c r="C4758" s="107">
        <v>12221</v>
      </c>
      <c r="D4758" s="107">
        <v>42261</v>
      </c>
      <c r="E4758" s="107">
        <v>42271</v>
      </c>
      <c r="F4758" s="108">
        <v>42286</v>
      </c>
      <c r="G4758" s="109">
        <v>5500</v>
      </c>
      <c r="H4758" s="109">
        <v>3.82</v>
      </c>
      <c r="I4758" s="109">
        <v>0</v>
      </c>
      <c r="J4758" s="109">
        <f t="shared" si="74"/>
        <v>5503.82</v>
      </c>
    </row>
    <row r="4759" spans="1:10" s="102" customFormat="1" ht="18" customHeight="1" x14ac:dyDescent="0.2">
      <c r="A4759" s="106" t="s">
        <v>43</v>
      </c>
      <c r="B4759" s="106" t="s">
        <v>13</v>
      </c>
      <c r="C4759" s="107">
        <v>10856</v>
      </c>
      <c r="D4759" s="107">
        <v>41878</v>
      </c>
      <c r="E4759" s="107">
        <v>41897</v>
      </c>
      <c r="F4759" s="108">
        <v>41914</v>
      </c>
      <c r="G4759" s="109">
        <v>5500</v>
      </c>
      <c r="H4759" s="109">
        <v>5.5</v>
      </c>
      <c r="I4759" s="109">
        <v>0</v>
      </c>
      <c r="J4759" s="109">
        <f t="shared" si="74"/>
        <v>5505.5</v>
      </c>
    </row>
    <row r="4760" spans="1:10" s="102" customFormat="1" ht="18" customHeight="1" x14ac:dyDescent="0.2">
      <c r="A4760" s="106" t="s">
        <v>43</v>
      </c>
      <c r="B4760" s="106" t="s">
        <v>13</v>
      </c>
      <c r="C4760" s="107">
        <v>14649</v>
      </c>
      <c r="D4760" s="107">
        <v>42974</v>
      </c>
      <c r="E4760" s="107">
        <v>42976</v>
      </c>
      <c r="F4760" s="108">
        <v>42989</v>
      </c>
      <c r="G4760" s="109">
        <v>10000</v>
      </c>
      <c r="H4760" s="109">
        <v>4.1100000000000003</v>
      </c>
      <c r="I4760" s="109">
        <v>0</v>
      </c>
      <c r="J4760" s="109">
        <f t="shared" si="74"/>
        <v>10004.11</v>
      </c>
    </row>
    <row r="4761" spans="1:10" s="102" customFormat="1" ht="18" customHeight="1" x14ac:dyDescent="0.2">
      <c r="A4761" s="106" t="s">
        <v>43</v>
      </c>
      <c r="B4761" s="106" t="s">
        <v>13</v>
      </c>
      <c r="C4761" s="107">
        <v>9004</v>
      </c>
      <c r="D4761" s="107">
        <v>41925</v>
      </c>
      <c r="E4761" s="107">
        <v>41929</v>
      </c>
      <c r="F4761" s="108">
        <v>41939</v>
      </c>
      <c r="G4761" s="109">
        <v>7000</v>
      </c>
      <c r="H4761" s="109">
        <v>2.72</v>
      </c>
      <c r="I4761" s="109">
        <v>0</v>
      </c>
      <c r="J4761" s="109">
        <f t="shared" si="74"/>
        <v>7002.72</v>
      </c>
    </row>
    <row r="4762" spans="1:10" s="102" customFormat="1" ht="18" customHeight="1" x14ac:dyDescent="0.2">
      <c r="A4762" s="106" t="s">
        <v>43</v>
      </c>
      <c r="B4762" s="106" t="s">
        <v>13</v>
      </c>
      <c r="C4762" s="107">
        <v>19103</v>
      </c>
      <c r="D4762" s="107">
        <v>42834</v>
      </c>
      <c r="E4762" s="107">
        <v>42836</v>
      </c>
      <c r="F4762" s="108">
        <v>42853</v>
      </c>
      <c r="G4762" s="109">
        <v>36000</v>
      </c>
      <c r="H4762" s="109">
        <v>18.739999999999998</v>
      </c>
      <c r="I4762" s="109">
        <v>0</v>
      </c>
      <c r="J4762" s="109">
        <f t="shared" si="74"/>
        <v>36018.74</v>
      </c>
    </row>
    <row r="4763" spans="1:10" s="102" customFormat="1" ht="18" customHeight="1" x14ac:dyDescent="0.2">
      <c r="A4763" s="106" t="s">
        <v>35</v>
      </c>
      <c r="B4763" s="106" t="s">
        <v>13</v>
      </c>
      <c r="C4763" s="107">
        <v>19103</v>
      </c>
      <c r="D4763" s="107">
        <v>42834</v>
      </c>
      <c r="E4763" s="107">
        <v>42836</v>
      </c>
      <c r="F4763" s="108">
        <v>42853</v>
      </c>
      <c r="G4763" s="109">
        <v>36000</v>
      </c>
      <c r="H4763" s="109">
        <v>18.739999999999998</v>
      </c>
      <c r="I4763" s="109">
        <v>0</v>
      </c>
      <c r="J4763" s="109">
        <f t="shared" si="74"/>
        <v>36018.74</v>
      </c>
    </row>
    <row r="4764" spans="1:10" s="102" customFormat="1" ht="18" customHeight="1" x14ac:dyDescent="0.2">
      <c r="A4764" s="106" t="s">
        <v>43</v>
      </c>
      <c r="B4764" s="106" t="s">
        <v>13</v>
      </c>
      <c r="C4764" s="107">
        <v>7380</v>
      </c>
      <c r="D4764" s="107">
        <v>42690</v>
      </c>
      <c r="E4764" s="107">
        <v>42702</v>
      </c>
      <c r="F4764" s="108">
        <v>42759</v>
      </c>
      <c r="G4764" s="109">
        <v>6000</v>
      </c>
      <c r="H4764" s="109">
        <v>11.34</v>
      </c>
      <c r="I4764" s="109">
        <v>0</v>
      </c>
      <c r="J4764" s="109">
        <f t="shared" si="74"/>
        <v>6011.34</v>
      </c>
    </row>
    <row r="4765" spans="1:10" s="102" customFormat="1" ht="18" customHeight="1" x14ac:dyDescent="0.2">
      <c r="A4765" s="106" t="s">
        <v>43</v>
      </c>
      <c r="B4765" s="106" t="s">
        <v>13</v>
      </c>
      <c r="C4765" s="107">
        <v>13283</v>
      </c>
      <c r="D4765" s="107">
        <v>43183</v>
      </c>
      <c r="E4765" s="107">
        <v>43188</v>
      </c>
      <c r="F4765" s="108">
        <v>43200</v>
      </c>
      <c r="G4765" s="109">
        <v>6250</v>
      </c>
      <c r="H4765" s="109">
        <v>2.91</v>
      </c>
      <c r="I4765" s="109">
        <v>0</v>
      </c>
      <c r="J4765" s="109">
        <f t="shared" si="74"/>
        <v>6252.91</v>
      </c>
    </row>
    <row r="4766" spans="1:10" s="102" customFormat="1" ht="18" customHeight="1" x14ac:dyDescent="0.2">
      <c r="A4766" s="106" t="s">
        <v>43</v>
      </c>
      <c r="B4766" s="106" t="s">
        <v>13</v>
      </c>
      <c r="C4766" s="107">
        <v>18948</v>
      </c>
      <c r="D4766" s="107">
        <v>41656</v>
      </c>
      <c r="E4766" s="107">
        <v>41663</v>
      </c>
      <c r="F4766" s="108">
        <v>41691</v>
      </c>
      <c r="G4766" s="109">
        <v>44000</v>
      </c>
      <c r="H4766" s="109">
        <v>42.78</v>
      </c>
      <c r="I4766" s="109">
        <v>0</v>
      </c>
      <c r="J4766" s="109">
        <f t="shared" si="74"/>
        <v>44042.78</v>
      </c>
    </row>
    <row r="4767" spans="1:10" s="102" customFormat="1" ht="18" customHeight="1" x14ac:dyDescent="0.2">
      <c r="A4767" s="106" t="s">
        <v>43</v>
      </c>
      <c r="B4767" s="106" t="s">
        <v>13</v>
      </c>
      <c r="C4767" s="107">
        <v>13238</v>
      </c>
      <c r="D4767" s="107">
        <v>43060</v>
      </c>
      <c r="E4767" s="107">
        <v>43066</v>
      </c>
      <c r="F4767" s="108">
        <v>43088</v>
      </c>
      <c r="G4767" s="109">
        <v>10000</v>
      </c>
      <c r="H4767" s="109">
        <v>6.4</v>
      </c>
      <c r="I4767" s="109">
        <v>0</v>
      </c>
      <c r="J4767" s="109">
        <f t="shared" si="74"/>
        <v>10006.4</v>
      </c>
    </row>
    <row r="4768" spans="1:10" s="102" customFormat="1" ht="18" customHeight="1" x14ac:dyDescent="0.2">
      <c r="A4768" s="106" t="s">
        <v>43</v>
      </c>
      <c r="B4768" s="106" t="s">
        <v>17</v>
      </c>
      <c r="C4768" s="107">
        <v>17675</v>
      </c>
      <c r="D4768" s="107">
        <v>42270</v>
      </c>
      <c r="E4768" s="107">
        <v>42276</v>
      </c>
      <c r="F4768" s="108">
        <v>42296</v>
      </c>
      <c r="G4768" s="109">
        <v>16000</v>
      </c>
      <c r="H4768" s="109">
        <v>11.56</v>
      </c>
      <c r="I4768" s="109">
        <v>0</v>
      </c>
      <c r="J4768" s="109">
        <f t="shared" si="74"/>
        <v>16011.56</v>
      </c>
    </row>
    <row r="4769" spans="1:10" s="102" customFormat="1" ht="18" customHeight="1" x14ac:dyDescent="0.2">
      <c r="A4769" s="106" t="s">
        <v>43</v>
      </c>
      <c r="B4769" s="106" t="s">
        <v>17</v>
      </c>
      <c r="C4769" s="107">
        <v>11688</v>
      </c>
      <c r="D4769" s="107">
        <v>42296</v>
      </c>
      <c r="E4769" s="107">
        <v>42303</v>
      </c>
      <c r="F4769" s="108">
        <v>42328</v>
      </c>
      <c r="G4769" s="109">
        <v>6250</v>
      </c>
      <c r="H4769" s="109">
        <v>5.56</v>
      </c>
      <c r="I4769" s="109">
        <v>0</v>
      </c>
      <c r="J4769" s="109">
        <f t="shared" si="74"/>
        <v>6255.56</v>
      </c>
    </row>
    <row r="4770" spans="1:10" s="102" customFormat="1" ht="18" customHeight="1" x14ac:dyDescent="0.2">
      <c r="A4770" s="106" t="s">
        <v>43</v>
      </c>
      <c r="B4770" s="106" t="s">
        <v>17</v>
      </c>
      <c r="C4770" s="107">
        <v>19324</v>
      </c>
      <c r="D4770" s="107">
        <v>43041</v>
      </c>
      <c r="E4770" s="107">
        <v>43055</v>
      </c>
      <c r="F4770" s="108">
        <v>43069</v>
      </c>
      <c r="G4770" s="109">
        <v>37000</v>
      </c>
      <c r="H4770" s="109">
        <v>28.38</v>
      </c>
      <c r="I4770" s="109">
        <v>0</v>
      </c>
      <c r="J4770" s="109">
        <f t="shared" si="74"/>
        <v>37028.379999999997</v>
      </c>
    </row>
    <row r="4771" spans="1:10" s="102" customFormat="1" ht="18" customHeight="1" x14ac:dyDescent="0.2">
      <c r="A4771" s="106" t="s">
        <v>43</v>
      </c>
      <c r="B4771" s="106" t="s">
        <v>13</v>
      </c>
      <c r="C4771" s="107">
        <v>11063</v>
      </c>
      <c r="D4771" s="107">
        <v>42049</v>
      </c>
      <c r="E4771" s="107">
        <v>42080</v>
      </c>
      <c r="F4771" s="108">
        <v>42117</v>
      </c>
      <c r="G4771" s="109">
        <v>9500</v>
      </c>
      <c r="H4771" s="109">
        <v>17.940000000000001</v>
      </c>
      <c r="I4771" s="109">
        <v>0</v>
      </c>
      <c r="J4771" s="109">
        <f t="shared" si="74"/>
        <v>9517.94</v>
      </c>
    </row>
    <row r="4772" spans="1:10" s="102" customFormat="1" ht="18" customHeight="1" x14ac:dyDescent="0.2">
      <c r="A4772" s="106" t="s">
        <v>43</v>
      </c>
      <c r="B4772" s="106" t="s">
        <v>17</v>
      </c>
      <c r="C4772" s="107">
        <v>6448</v>
      </c>
      <c r="D4772" s="107">
        <v>42464</v>
      </c>
      <c r="E4772" s="107">
        <v>42466</v>
      </c>
      <c r="F4772" s="108">
        <v>42482</v>
      </c>
      <c r="G4772" s="109">
        <v>1250</v>
      </c>
      <c r="H4772" s="109">
        <v>0.62</v>
      </c>
      <c r="I4772" s="109">
        <v>0</v>
      </c>
      <c r="J4772" s="109">
        <f t="shared" si="74"/>
        <v>1250.6199999999999</v>
      </c>
    </row>
    <row r="4773" spans="1:10" s="102" customFormat="1" ht="18" customHeight="1" x14ac:dyDescent="0.2">
      <c r="A4773" s="106" t="s">
        <v>43</v>
      </c>
      <c r="B4773" s="106" t="s">
        <v>13</v>
      </c>
      <c r="C4773" s="107">
        <v>15999</v>
      </c>
      <c r="D4773" s="107">
        <v>42227</v>
      </c>
      <c r="E4773" s="107">
        <v>42235</v>
      </c>
      <c r="F4773" s="108">
        <v>42244</v>
      </c>
      <c r="G4773" s="109">
        <v>7750</v>
      </c>
      <c r="H4773" s="109">
        <v>3.66</v>
      </c>
      <c r="I4773" s="109">
        <v>0</v>
      </c>
      <c r="J4773" s="109">
        <f t="shared" si="74"/>
        <v>7753.66</v>
      </c>
    </row>
    <row r="4774" spans="1:10" s="102" customFormat="1" ht="18" customHeight="1" x14ac:dyDescent="0.2">
      <c r="A4774" s="106" t="s">
        <v>43</v>
      </c>
      <c r="B4774" s="106" t="s">
        <v>17</v>
      </c>
      <c r="C4774" s="107">
        <v>17600</v>
      </c>
      <c r="D4774" s="107">
        <v>42618</v>
      </c>
      <c r="E4774" s="107">
        <v>42628</v>
      </c>
      <c r="F4774" s="108">
        <v>42635</v>
      </c>
      <c r="G4774" s="109">
        <v>9000</v>
      </c>
      <c r="H4774" s="109">
        <v>4.1900000000000004</v>
      </c>
      <c r="I4774" s="109">
        <v>0</v>
      </c>
      <c r="J4774" s="109">
        <f t="shared" si="74"/>
        <v>9004.19</v>
      </c>
    </row>
    <row r="4775" spans="1:10" s="102" customFormat="1" ht="18" customHeight="1" x14ac:dyDescent="0.2">
      <c r="A4775" s="106" t="s">
        <v>43</v>
      </c>
      <c r="B4775" s="106" t="s">
        <v>13</v>
      </c>
      <c r="C4775" s="107">
        <v>12489</v>
      </c>
      <c r="D4775" s="107">
        <v>42843</v>
      </c>
      <c r="E4775" s="107">
        <v>42850</v>
      </c>
      <c r="F4775" s="108">
        <v>42859</v>
      </c>
      <c r="G4775" s="109">
        <v>12500</v>
      </c>
      <c r="H4775" s="109">
        <v>5.48</v>
      </c>
      <c r="I4775" s="109">
        <v>0</v>
      </c>
      <c r="J4775" s="109">
        <f t="shared" si="74"/>
        <v>12505.48</v>
      </c>
    </row>
    <row r="4776" spans="1:10" s="102" customFormat="1" ht="18" customHeight="1" x14ac:dyDescent="0.2">
      <c r="A4776" s="106" t="s">
        <v>31</v>
      </c>
      <c r="B4776" s="106" t="s">
        <v>17</v>
      </c>
      <c r="C4776" s="107">
        <v>23324</v>
      </c>
      <c r="D4776" s="107">
        <v>41892</v>
      </c>
      <c r="E4776" s="107">
        <v>41898</v>
      </c>
      <c r="F4776" s="108">
        <v>41915</v>
      </c>
      <c r="G4776" s="109">
        <v>61000</v>
      </c>
      <c r="H4776" s="109">
        <v>38.97</v>
      </c>
      <c r="I4776" s="109">
        <v>0</v>
      </c>
      <c r="J4776" s="109">
        <f t="shared" si="74"/>
        <v>61038.97</v>
      </c>
    </row>
    <row r="4777" spans="1:10" s="102" customFormat="1" ht="18" customHeight="1" x14ac:dyDescent="0.2">
      <c r="A4777" s="106" t="s">
        <v>34</v>
      </c>
      <c r="B4777" s="106" t="s">
        <v>17</v>
      </c>
      <c r="C4777" s="107">
        <v>23324</v>
      </c>
      <c r="D4777" s="107">
        <v>41892</v>
      </c>
      <c r="E4777" s="107">
        <v>41898</v>
      </c>
      <c r="F4777" s="108">
        <v>41915</v>
      </c>
      <c r="G4777" s="109">
        <v>183000</v>
      </c>
      <c r="H4777" s="109">
        <v>116.92</v>
      </c>
      <c r="I4777" s="109">
        <v>0</v>
      </c>
      <c r="J4777" s="109">
        <f t="shared" si="74"/>
        <v>183116.92</v>
      </c>
    </row>
    <row r="4778" spans="1:10" s="102" customFormat="1" ht="18" customHeight="1" x14ac:dyDescent="0.2">
      <c r="A4778" s="106" t="s">
        <v>43</v>
      </c>
      <c r="B4778" s="106" t="s">
        <v>13</v>
      </c>
      <c r="C4778" s="107">
        <v>18382</v>
      </c>
      <c r="D4778" s="107">
        <v>42762</v>
      </c>
      <c r="E4778" s="107">
        <v>42766</v>
      </c>
      <c r="F4778" s="108">
        <v>42775</v>
      </c>
      <c r="G4778" s="109">
        <v>19500</v>
      </c>
      <c r="H4778" s="109">
        <v>6.95</v>
      </c>
      <c r="I4778" s="109">
        <v>0</v>
      </c>
      <c r="J4778" s="109">
        <f t="shared" si="74"/>
        <v>19506.95</v>
      </c>
    </row>
    <row r="4779" spans="1:10" s="102" customFormat="1" ht="18" customHeight="1" x14ac:dyDescent="0.2">
      <c r="A4779" s="106" t="s">
        <v>37</v>
      </c>
      <c r="B4779" s="106" t="s">
        <v>13</v>
      </c>
      <c r="C4779" s="107">
        <v>20965</v>
      </c>
      <c r="D4779" s="107">
        <v>42416</v>
      </c>
      <c r="E4779" s="107">
        <v>42439</v>
      </c>
      <c r="F4779" s="108">
        <v>42439</v>
      </c>
      <c r="G4779" s="109">
        <v>20000</v>
      </c>
      <c r="H4779" s="109">
        <v>12.6</v>
      </c>
      <c r="I4779" s="109">
        <v>0</v>
      </c>
      <c r="J4779" s="109">
        <f t="shared" si="74"/>
        <v>20012.599999999999</v>
      </c>
    </row>
    <row r="4780" spans="1:10" s="102" customFormat="1" ht="18" customHeight="1" x14ac:dyDescent="0.2">
      <c r="A4780" s="106" t="s">
        <v>43</v>
      </c>
      <c r="B4780" s="106" t="s">
        <v>17</v>
      </c>
      <c r="C4780" s="107">
        <v>17636</v>
      </c>
      <c r="D4780" s="107">
        <v>43096</v>
      </c>
      <c r="E4780" s="107">
        <v>43098</v>
      </c>
      <c r="F4780" s="108">
        <v>43111</v>
      </c>
      <c r="G4780" s="109">
        <v>17250</v>
      </c>
      <c r="H4780" s="109">
        <v>7.09</v>
      </c>
      <c r="I4780" s="109">
        <v>0</v>
      </c>
      <c r="J4780" s="109">
        <f t="shared" si="74"/>
        <v>17257.09</v>
      </c>
    </row>
    <row r="4781" spans="1:10" s="102" customFormat="1" ht="18" customHeight="1" x14ac:dyDescent="0.2">
      <c r="A4781" s="106" t="s">
        <v>43</v>
      </c>
      <c r="B4781" s="106" t="s">
        <v>13</v>
      </c>
      <c r="C4781" s="107">
        <v>6725</v>
      </c>
      <c r="D4781" s="107">
        <v>41701</v>
      </c>
      <c r="E4781" s="107">
        <v>41704</v>
      </c>
      <c r="F4781" s="108">
        <v>41716</v>
      </c>
      <c r="G4781" s="109">
        <v>4250</v>
      </c>
      <c r="H4781" s="109">
        <v>1.77</v>
      </c>
      <c r="I4781" s="109">
        <v>0</v>
      </c>
      <c r="J4781" s="109">
        <f t="shared" si="74"/>
        <v>4251.7700000000004</v>
      </c>
    </row>
    <row r="4782" spans="1:10" s="102" customFormat="1" ht="18" customHeight="1" x14ac:dyDescent="0.2">
      <c r="A4782" s="106" t="s">
        <v>43</v>
      </c>
      <c r="B4782" s="106" t="s">
        <v>13</v>
      </c>
      <c r="C4782" s="107">
        <v>17993</v>
      </c>
      <c r="D4782" s="107">
        <v>41851</v>
      </c>
      <c r="E4782" s="107">
        <v>41869</v>
      </c>
      <c r="F4782" s="108">
        <v>41887</v>
      </c>
      <c r="G4782" s="109">
        <v>54750</v>
      </c>
      <c r="H4782" s="109">
        <v>54.75</v>
      </c>
      <c r="I4782" s="109">
        <v>0</v>
      </c>
      <c r="J4782" s="109">
        <f t="shared" si="74"/>
        <v>54804.75</v>
      </c>
    </row>
    <row r="4783" spans="1:10" s="102" customFormat="1" ht="18" customHeight="1" x14ac:dyDescent="0.2">
      <c r="A4783" s="106" t="s">
        <v>43</v>
      </c>
      <c r="B4783" s="106" t="s">
        <v>13</v>
      </c>
      <c r="C4783" s="107">
        <v>12248</v>
      </c>
      <c r="D4783" s="107">
        <v>41825</v>
      </c>
      <c r="E4783" s="107">
        <v>41856</v>
      </c>
      <c r="F4783" s="108">
        <v>41871</v>
      </c>
      <c r="G4783" s="109">
        <v>8500</v>
      </c>
      <c r="H4783" s="109">
        <v>10.86</v>
      </c>
      <c r="I4783" s="109">
        <v>0</v>
      </c>
      <c r="J4783" s="109">
        <f t="shared" si="74"/>
        <v>8510.86</v>
      </c>
    </row>
    <row r="4784" spans="1:10" s="102" customFormat="1" ht="18" customHeight="1" x14ac:dyDescent="0.2">
      <c r="A4784" s="106" t="s">
        <v>43</v>
      </c>
      <c r="B4784" s="106" t="s">
        <v>13</v>
      </c>
      <c r="C4784" s="107">
        <v>12802</v>
      </c>
      <c r="D4784" s="107">
        <v>42343</v>
      </c>
      <c r="E4784" s="107">
        <v>42376</v>
      </c>
      <c r="F4784" s="108">
        <v>42383</v>
      </c>
      <c r="G4784" s="109">
        <v>7250</v>
      </c>
      <c r="H4784" s="109">
        <v>8.06</v>
      </c>
      <c r="I4784" s="109">
        <v>0</v>
      </c>
      <c r="J4784" s="109">
        <f t="shared" si="74"/>
        <v>7258.06</v>
      </c>
    </row>
    <row r="4785" spans="1:10" s="102" customFormat="1" ht="18" customHeight="1" x14ac:dyDescent="0.2">
      <c r="A4785" s="106" t="s">
        <v>43</v>
      </c>
      <c r="B4785" s="106" t="s">
        <v>17</v>
      </c>
      <c r="C4785" s="107">
        <v>8558</v>
      </c>
      <c r="D4785" s="107">
        <v>42824</v>
      </c>
      <c r="E4785" s="107">
        <v>42830</v>
      </c>
      <c r="F4785" s="108">
        <v>42885</v>
      </c>
      <c r="G4785" s="109">
        <v>2250</v>
      </c>
      <c r="H4785" s="109">
        <v>3.76</v>
      </c>
      <c r="I4785" s="109">
        <v>0</v>
      </c>
      <c r="J4785" s="109">
        <f t="shared" si="74"/>
        <v>2253.7600000000002</v>
      </c>
    </row>
    <row r="4786" spans="1:10" s="102" customFormat="1" ht="18" customHeight="1" x14ac:dyDescent="0.2">
      <c r="A4786" s="106" t="s">
        <v>43</v>
      </c>
      <c r="B4786" s="106" t="s">
        <v>17</v>
      </c>
      <c r="C4786" s="107">
        <v>15425</v>
      </c>
      <c r="D4786" s="107">
        <v>43275</v>
      </c>
      <c r="E4786" s="107">
        <v>43278</v>
      </c>
      <c r="F4786" s="108">
        <v>43307</v>
      </c>
      <c r="G4786" s="109">
        <v>9250</v>
      </c>
      <c r="H4786" s="109">
        <v>7.72</v>
      </c>
      <c r="I4786" s="109">
        <v>0</v>
      </c>
      <c r="J4786" s="109">
        <f t="shared" si="74"/>
        <v>9257.7199999999993</v>
      </c>
    </row>
    <row r="4787" spans="1:10" s="102" customFormat="1" ht="18" customHeight="1" x14ac:dyDescent="0.2">
      <c r="A4787" s="106" t="s">
        <v>43</v>
      </c>
      <c r="B4787" s="106" t="s">
        <v>17</v>
      </c>
      <c r="C4787" s="107">
        <v>15784</v>
      </c>
      <c r="D4787" s="107">
        <v>41979</v>
      </c>
      <c r="E4787" s="107">
        <v>41983</v>
      </c>
      <c r="F4787" s="108">
        <v>42046</v>
      </c>
      <c r="G4787" s="109">
        <v>9250</v>
      </c>
      <c r="H4787" s="109">
        <v>16.059999999999999</v>
      </c>
      <c r="I4787" s="109">
        <v>0</v>
      </c>
      <c r="J4787" s="109">
        <f t="shared" si="74"/>
        <v>9266.06</v>
      </c>
    </row>
    <row r="4788" spans="1:10" s="102" customFormat="1" ht="18" customHeight="1" x14ac:dyDescent="0.2">
      <c r="A4788" s="106" t="s">
        <v>43</v>
      </c>
      <c r="B4788" s="106" t="s">
        <v>13</v>
      </c>
      <c r="C4788" s="107">
        <v>7833</v>
      </c>
      <c r="D4788" s="107">
        <v>42718</v>
      </c>
      <c r="E4788" s="107">
        <v>42744</v>
      </c>
      <c r="F4788" s="108">
        <v>42752</v>
      </c>
      <c r="G4788" s="109">
        <v>7750</v>
      </c>
      <c r="H4788" s="109">
        <v>7.22</v>
      </c>
      <c r="I4788" s="109">
        <v>0</v>
      </c>
      <c r="J4788" s="109">
        <f t="shared" si="74"/>
        <v>7757.22</v>
      </c>
    </row>
    <row r="4789" spans="1:10" s="102" customFormat="1" ht="18" customHeight="1" x14ac:dyDescent="0.2">
      <c r="A4789" s="106" t="s">
        <v>43</v>
      </c>
      <c r="B4789" s="106" t="s">
        <v>17</v>
      </c>
      <c r="C4789" s="107">
        <v>12135</v>
      </c>
      <c r="D4789" s="107">
        <v>43172</v>
      </c>
      <c r="E4789" s="107">
        <v>43182</v>
      </c>
      <c r="F4789" s="108">
        <v>43199</v>
      </c>
      <c r="G4789" s="109">
        <v>7250</v>
      </c>
      <c r="H4789" s="109">
        <v>5.36</v>
      </c>
      <c r="I4789" s="109">
        <v>0</v>
      </c>
      <c r="J4789" s="109">
        <f t="shared" si="74"/>
        <v>7255.36</v>
      </c>
    </row>
    <row r="4790" spans="1:10" s="102" customFormat="1" ht="18" customHeight="1" x14ac:dyDescent="0.2">
      <c r="A4790" s="106" t="s">
        <v>43</v>
      </c>
      <c r="B4790" s="106" t="s">
        <v>17</v>
      </c>
      <c r="C4790" s="107">
        <v>6653</v>
      </c>
      <c r="D4790" s="107">
        <v>42045</v>
      </c>
      <c r="E4790" s="107">
        <v>42067</v>
      </c>
      <c r="F4790" s="108">
        <v>42088</v>
      </c>
      <c r="G4790" s="109">
        <v>4250</v>
      </c>
      <c r="H4790" s="109">
        <v>5.08</v>
      </c>
      <c r="I4790" s="109">
        <v>0</v>
      </c>
      <c r="J4790" s="109">
        <f t="shared" si="74"/>
        <v>4255.08</v>
      </c>
    </row>
    <row r="4791" spans="1:10" s="102" customFormat="1" ht="18" customHeight="1" x14ac:dyDescent="0.2">
      <c r="A4791" s="106" t="s">
        <v>43</v>
      </c>
      <c r="B4791" s="106" t="s">
        <v>13</v>
      </c>
      <c r="C4791" s="107">
        <v>14200</v>
      </c>
      <c r="D4791" s="107">
        <v>43423</v>
      </c>
      <c r="E4791" s="107">
        <v>43441</v>
      </c>
      <c r="F4791" s="108">
        <v>43451</v>
      </c>
      <c r="G4791" s="109">
        <v>7750</v>
      </c>
      <c r="H4791" s="109">
        <v>5.96</v>
      </c>
      <c r="I4791" s="109">
        <v>0</v>
      </c>
      <c r="J4791" s="109">
        <f t="shared" si="74"/>
        <v>7755.96</v>
      </c>
    </row>
    <row r="4792" spans="1:10" s="102" customFormat="1" ht="18" customHeight="1" x14ac:dyDescent="0.2">
      <c r="A4792" s="106" t="s">
        <v>43</v>
      </c>
      <c r="B4792" s="106" t="s">
        <v>17</v>
      </c>
      <c r="C4792" s="107">
        <v>6204</v>
      </c>
      <c r="D4792" s="107">
        <v>41774</v>
      </c>
      <c r="E4792" s="107">
        <v>41794</v>
      </c>
      <c r="F4792" s="108">
        <v>41810</v>
      </c>
      <c r="G4792" s="109">
        <v>4250</v>
      </c>
      <c r="H4792" s="109">
        <v>4.24</v>
      </c>
      <c r="I4792" s="109">
        <v>0</v>
      </c>
      <c r="J4792" s="109">
        <f t="shared" si="74"/>
        <v>4254.24</v>
      </c>
    </row>
    <row r="4793" spans="1:10" s="102" customFormat="1" ht="18" customHeight="1" x14ac:dyDescent="0.2">
      <c r="A4793" s="106" t="s">
        <v>43</v>
      </c>
      <c r="B4793" s="106" t="s">
        <v>17</v>
      </c>
      <c r="C4793" s="107">
        <v>6670</v>
      </c>
      <c r="D4793" s="107">
        <v>41777</v>
      </c>
      <c r="E4793" s="107">
        <v>41792</v>
      </c>
      <c r="F4793" s="108">
        <v>41810</v>
      </c>
      <c r="G4793" s="109">
        <v>4500</v>
      </c>
      <c r="H4793" s="109">
        <v>4.13</v>
      </c>
      <c r="I4793" s="109">
        <v>0</v>
      </c>
      <c r="J4793" s="109">
        <f t="shared" si="74"/>
        <v>4504.13</v>
      </c>
    </row>
    <row r="4794" spans="1:10" s="102" customFormat="1" ht="18" customHeight="1" x14ac:dyDescent="0.2">
      <c r="A4794" s="106" t="s">
        <v>43</v>
      </c>
      <c r="B4794" s="106" t="s">
        <v>17</v>
      </c>
      <c r="C4794" s="107">
        <v>13588</v>
      </c>
      <c r="D4794" s="107">
        <v>42953</v>
      </c>
      <c r="E4794" s="107">
        <v>42962</v>
      </c>
      <c r="F4794" s="108">
        <v>42983</v>
      </c>
      <c r="G4794" s="109">
        <v>8500</v>
      </c>
      <c r="H4794" s="109">
        <v>6.98</v>
      </c>
      <c r="I4794" s="109">
        <v>0</v>
      </c>
      <c r="J4794" s="109">
        <f t="shared" si="74"/>
        <v>8506.98</v>
      </c>
    </row>
    <row r="4795" spans="1:10" s="102" customFormat="1" ht="18" customHeight="1" x14ac:dyDescent="0.2">
      <c r="A4795" s="106" t="s">
        <v>43</v>
      </c>
      <c r="B4795" s="106" t="s">
        <v>13</v>
      </c>
      <c r="C4795" s="107">
        <v>11091</v>
      </c>
      <c r="D4795" s="107">
        <v>42553</v>
      </c>
      <c r="E4795" s="107">
        <v>42565</v>
      </c>
      <c r="F4795" s="108">
        <v>42578</v>
      </c>
      <c r="G4795" s="109">
        <v>6000</v>
      </c>
      <c r="H4795" s="109">
        <v>4.1100000000000003</v>
      </c>
      <c r="I4795" s="109">
        <v>0</v>
      </c>
      <c r="J4795" s="109">
        <f t="shared" si="74"/>
        <v>6004.11</v>
      </c>
    </row>
    <row r="4796" spans="1:10" s="102" customFormat="1" ht="18" customHeight="1" x14ac:dyDescent="0.2">
      <c r="A4796" s="106" t="s">
        <v>43</v>
      </c>
      <c r="B4796" s="106" t="s">
        <v>17</v>
      </c>
      <c r="C4796" s="107">
        <v>8078</v>
      </c>
      <c r="D4796" s="107">
        <v>42515</v>
      </c>
      <c r="E4796" s="107">
        <v>42522</v>
      </c>
      <c r="F4796" s="108">
        <v>42549</v>
      </c>
      <c r="G4796" s="109">
        <v>2250</v>
      </c>
      <c r="H4796" s="109">
        <v>2.1</v>
      </c>
      <c r="I4796" s="109">
        <v>0</v>
      </c>
      <c r="J4796" s="109">
        <f t="shared" si="74"/>
        <v>2252.1</v>
      </c>
    </row>
    <row r="4797" spans="1:10" s="102" customFormat="1" ht="18" customHeight="1" x14ac:dyDescent="0.2">
      <c r="A4797" s="106" t="s">
        <v>31</v>
      </c>
      <c r="B4797" s="106" t="s">
        <v>13</v>
      </c>
      <c r="C4797" s="107">
        <v>18455</v>
      </c>
      <c r="D4797" s="107">
        <v>41853</v>
      </c>
      <c r="E4797" s="107">
        <v>41857</v>
      </c>
      <c r="F4797" s="108">
        <v>41879</v>
      </c>
      <c r="G4797" s="109">
        <v>52000</v>
      </c>
      <c r="H4797" s="109">
        <v>37.56</v>
      </c>
      <c r="I4797" s="109">
        <v>0</v>
      </c>
      <c r="J4797" s="109">
        <f t="shared" si="74"/>
        <v>52037.56</v>
      </c>
    </row>
    <row r="4798" spans="1:10" s="102" customFormat="1" ht="18" customHeight="1" x14ac:dyDescent="0.2">
      <c r="A4798" s="106" t="s">
        <v>34</v>
      </c>
      <c r="B4798" s="106" t="s">
        <v>13</v>
      </c>
      <c r="C4798" s="107">
        <v>18455</v>
      </c>
      <c r="D4798" s="107">
        <v>41853</v>
      </c>
      <c r="E4798" s="107">
        <v>41857</v>
      </c>
      <c r="F4798" s="108">
        <v>41879</v>
      </c>
      <c r="G4798" s="109">
        <v>52000</v>
      </c>
      <c r="H4798" s="109">
        <v>37.56</v>
      </c>
      <c r="I4798" s="109">
        <v>0</v>
      </c>
      <c r="J4798" s="109">
        <f t="shared" si="74"/>
        <v>52037.56</v>
      </c>
    </row>
    <row r="4799" spans="1:10" s="102" customFormat="1" ht="18" customHeight="1" x14ac:dyDescent="0.2">
      <c r="A4799" s="106" t="s">
        <v>43</v>
      </c>
      <c r="B4799" s="106" t="s">
        <v>17</v>
      </c>
      <c r="C4799" s="107">
        <v>9042</v>
      </c>
      <c r="D4799" s="107">
        <v>43368</v>
      </c>
      <c r="E4799" s="107">
        <v>43389</v>
      </c>
      <c r="F4799" s="108">
        <v>43398</v>
      </c>
      <c r="G4799" s="109">
        <v>6250</v>
      </c>
      <c r="H4799" s="109">
        <v>5.14</v>
      </c>
      <c r="I4799" s="109">
        <v>0</v>
      </c>
      <c r="J4799" s="109">
        <f t="shared" si="74"/>
        <v>6255.14</v>
      </c>
    </row>
    <row r="4800" spans="1:10" s="102" customFormat="1" ht="18" customHeight="1" x14ac:dyDescent="0.2">
      <c r="A4800" s="106" t="s">
        <v>43</v>
      </c>
      <c r="B4800" s="106" t="s">
        <v>13</v>
      </c>
      <c r="C4800" s="107">
        <v>13932</v>
      </c>
      <c r="D4800" s="107">
        <v>41892</v>
      </c>
      <c r="E4800" s="107">
        <v>41901</v>
      </c>
      <c r="F4800" s="108">
        <v>41914</v>
      </c>
      <c r="G4800" s="109">
        <v>11250</v>
      </c>
      <c r="H4800" s="109">
        <v>6.88</v>
      </c>
      <c r="I4800" s="109">
        <v>0</v>
      </c>
      <c r="J4800" s="109">
        <f t="shared" si="74"/>
        <v>11256.88</v>
      </c>
    </row>
    <row r="4801" spans="1:10" s="102" customFormat="1" ht="18" customHeight="1" x14ac:dyDescent="0.2">
      <c r="A4801" s="106" t="s">
        <v>43</v>
      </c>
      <c r="B4801" s="106" t="s">
        <v>13</v>
      </c>
      <c r="C4801" s="107">
        <v>15016</v>
      </c>
      <c r="D4801" s="107">
        <v>42234</v>
      </c>
      <c r="E4801" s="107">
        <v>42240</v>
      </c>
      <c r="F4801" s="108">
        <v>42258</v>
      </c>
      <c r="G4801" s="109">
        <v>16000</v>
      </c>
      <c r="H4801" s="109">
        <v>10.67</v>
      </c>
      <c r="I4801" s="109">
        <v>0</v>
      </c>
      <c r="J4801" s="109">
        <f t="shared" si="74"/>
        <v>16010.67</v>
      </c>
    </row>
    <row r="4802" spans="1:10" s="102" customFormat="1" ht="18" customHeight="1" x14ac:dyDescent="0.2">
      <c r="A4802" s="106" t="s">
        <v>43</v>
      </c>
      <c r="B4802" s="106" t="s">
        <v>13</v>
      </c>
      <c r="C4802" s="107">
        <v>15135</v>
      </c>
      <c r="D4802" s="107">
        <v>42769</v>
      </c>
      <c r="E4802" s="107">
        <v>42790</v>
      </c>
      <c r="F4802" s="108">
        <v>42808</v>
      </c>
      <c r="G4802" s="109">
        <v>14250</v>
      </c>
      <c r="H4802" s="109">
        <v>15.23</v>
      </c>
      <c r="I4802" s="109">
        <v>0</v>
      </c>
      <c r="J4802" s="109">
        <f t="shared" si="74"/>
        <v>14265.23</v>
      </c>
    </row>
    <row r="4803" spans="1:10" s="102" customFormat="1" ht="18" customHeight="1" x14ac:dyDescent="0.2">
      <c r="A4803" s="106" t="s">
        <v>43</v>
      </c>
      <c r="B4803" s="106" t="s">
        <v>17</v>
      </c>
      <c r="C4803" s="107">
        <v>16744</v>
      </c>
      <c r="D4803" s="107">
        <v>42591</v>
      </c>
      <c r="E4803" s="107">
        <v>42620</v>
      </c>
      <c r="F4803" s="108">
        <v>42636</v>
      </c>
      <c r="G4803" s="109">
        <v>11750</v>
      </c>
      <c r="H4803" s="109">
        <v>14.48</v>
      </c>
      <c r="I4803" s="109">
        <v>0</v>
      </c>
      <c r="J4803" s="109">
        <f t="shared" si="74"/>
        <v>11764.48</v>
      </c>
    </row>
    <row r="4804" spans="1:10" s="102" customFormat="1" ht="18" customHeight="1" x14ac:dyDescent="0.2">
      <c r="A4804" s="106" t="s">
        <v>43</v>
      </c>
      <c r="B4804" s="106" t="s">
        <v>13</v>
      </c>
      <c r="C4804" s="107">
        <v>10797</v>
      </c>
      <c r="D4804" s="107">
        <v>43067</v>
      </c>
      <c r="E4804" s="107">
        <v>43081</v>
      </c>
      <c r="F4804" s="108">
        <v>43091</v>
      </c>
      <c r="G4804" s="109">
        <v>5250</v>
      </c>
      <c r="H4804" s="109">
        <v>3.45</v>
      </c>
      <c r="I4804" s="109">
        <v>0</v>
      </c>
      <c r="J4804" s="109">
        <f t="shared" si="74"/>
        <v>5253.45</v>
      </c>
    </row>
    <row r="4805" spans="1:10" s="102" customFormat="1" ht="18" customHeight="1" x14ac:dyDescent="0.2">
      <c r="A4805" s="106" t="s">
        <v>43</v>
      </c>
      <c r="B4805" s="106" t="s">
        <v>13</v>
      </c>
      <c r="C4805" s="107">
        <v>11838</v>
      </c>
      <c r="D4805" s="107">
        <v>42690</v>
      </c>
      <c r="E4805" s="107">
        <v>42696</v>
      </c>
      <c r="F4805" s="108">
        <v>42801</v>
      </c>
      <c r="G4805" s="109">
        <v>13250</v>
      </c>
      <c r="H4805" s="109">
        <v>37.57</v>
      </c>
      <c r="I4805" s="109">
        <v>0</v>
      </c>
      <c r="J4805" s="109">
        <f t="shared" si="74"/>
        <v>13287.57</v>
      </c>
    </row>
    <row r="4806" spans="1:10" s="102" customFormat="1" ht="18" customHeight="1" x14ac:dyDescent="0.2">
      <c r="A4806" s="106" t="s">
        <v>43</v>
      </c>
      <c r="B4806" s="106" t="s">
        <v>13</v>
      </c>
      <c r="C4806" s="107">
        <v>18770</v>
      </c>
      <c r="D4806" s="107">
        <v>43154</v>
      </c>
      <c r="E4806" s="107">
        <v>43166</v>
      </c>
      <c r="F4806" s="108">
        <v>43175</v>
      </c>
      <c r="G4806" s="109">
        <v>23500</v>
      </c>
      <c r="H4806" s="109">
        <v>13.52</v>
      </c>
      <c r="I4806" s="109">
        <v>0</v>
      </c>
      <c r="J4806" s="109">
        <f t="shared" ref="J4806:J4869" si="75">+G4806+H4806+I4806</f>
        <v>23513.52</v>
      </c>
    </row>
    <row r="4807" spans="1:10" s="102" customFormat="1" ht="18" customHeight="1" x14ac:dyDescent="0.2">
      <c r="A4807" s="106" t="s">
        <v>43</v>
      </c>
      <c r="B4807" s="106" t="s">
        <v>13</v>
      </c>
      <c r="C4807" s="107">
        <v>10014</v>
      </c>
      <c r="D4807" s="107">
        <v>41690</v>
      </c>
      <c r="E4807" s="107">
        <v>41695</v>
      </c>
      <c r="F4807" s="108">
        <v>41702</v>
      </c>
      <c r="G4807" s="109">
        <v>7750</v>
      </c>
      <c r="H4807" s="109">
        <v>2.58</v>
      </c>
      <c r="I4807" s="109">
        <v>0</v>
      </c>
      <c r="J4807" s="109">
        <f t="shared" si="75"/>
        <v>7752.58</v>
      </c>
    </row>
    <row r="4808" spans="1:10" s="102" customFormat="1" ht="18" customHeight="1" x14ac:dyDescent="0.2">
      <c r="A4808" s="106" t="s">
        <v>43</v>
      </c>
      <c r="B4808" s="106" t="s">
        <v>13</v>
      </c>
      <c r="C4808" s="107">
        <v>14354</v>
      </c>
      <c r="D4808" s="107">
        <v>42284</v>
      </c>
      <c r="E4808" s="107">
        <v>42299</v>
      </c>
      <c r="F4808" s="108">
        <v>42311</v>
      </c>
      <c r="G4808" s="109">
        <v>11000</v>
      </c>
      <c r="H4808" s="109">
        <v>8.25</v>
      </c>
      <c r="I4808" s="109">
        <v>0</v>
      </c>
      <c r="J4808" s="109">
        <f t="shared" si="75"/>
        <v>11008.25</v>
      </c>
    </row>
    <row r="4809" spans="1:10" s="102" customFormat="1" ht="18" customHeight="1" x14ac:dyDescent="0.2">
      <c r="A4809" s="106" t="s">
        <v>40</v>
      </c>
      <c r="B4809" s="106" t="s">
        <v>17</v>
      </c>
      <c r="C4809" s="107">
        <v>34855</v>
      </c>
      <c r="D4809" s="107">
        <v>41649</v>
      </c>
      <c r="E4809" s="107">
        <v>41667</v>
      </c>
      <c r="F4809" s="108">
        <v>41668</v>
      </c>
      <c r="G4809" s="109">
        <v>10000</v>
      </c>
      <c r="H4809" s="109">
        <f>2.64+2.64</f>
        <v>5.28</v>
      </c>
      <c r="I4809" s="109">
        <v>0</v>
      </c>
      <c r="J4809" s="109">
        <f t="shared" si="75"/>
        <v>10005.280000000001</v>
      </c>
    </row>
    <row r="4810" spans="1:10" s="102" customFormat="1" ht="18" customHeight="1" x14ac:dyDescent="0.2">
      <c r="A4810" s="106" t="s">
        <v>31</v>
      </c>
      <c r="B4810" s="106" t="s">
        <v>17</v>
      </c>
      <c r="C4810" s="107">
        <v>17388</v>
      </c>
      <c r="D4810" s="107">
        <v>42414</v>
      </c>
      <c r="E4810" s="107">
        <v>42419</v>
      </c>
      <c r="F4810" s="108">
        <v>42444</v>
      </c>
      <c r="G4810" s="109">
        <v>14000</v>
      </c>
      <c r="H4810" s="109">
        <v>11.67</v>
      </c>
      <c r="I4810" s="109">
        <v>0</v>
      </c>
      <c r="J4810" s="109">
        <f t="shared" si="75"/>
        <v>14011.67</v>
      </c>
    </row>
    <row r="4811" spans="1:10" s="102" customFormat="1" ht="18" customHeight="1" x14ac:dyDescent="0.2">
      <c r="A4811" s="106" t="s">
        <v>33</v>
      </c>
      <c r="B4811" s="106" t="s">
        <v>17</v>
      </c>
      <c r="C4811" s="107">
        <v>17388</v>
      </c>
      <c r="D4811" s="107">
        <v>42414</v>
      </c>
      <c r="E4811" s="107">
        <v>42419</v>
      </c>
      <c r="F4811" s="108">
        <v>42444</v>
      </c>
      <c r="G4811" s="109">
        <v>14000</v>
      </c>
      <c r="H4811" s="109">
        <v>11.67</v>
      </c>
      <c r="I4811" s="109">
        <v>0</v>
      </c>
      <c r="J4811" s="109">
        <f t="shared" si="75"/>
        <v>14011.67</v>
      </c>
    </row>
    <row r="4812" spans="1:10" s="102" customFormat="1" ht="18" customHeight="1" x14ac:dyDescent="0.2">
      <c r="A4812" s="106" t="s">
        <v>34</v>
      </c>
      <c r="B4812" s="106" t="s">
        <v>17</v>
      </c>
      <c r="C4812" s="107">
        <v>17388</v>
      </c>
      <c r="D4812" s="107">
        <v>42414</v>
      </c>
      <c r="E4812" s="107">
        <v>42419</v>
      </c>
      <c r="F4812" s="108">
        <v>42444</v>
      </c>
      <c r="G4812" s="109">
        <v>42000</v>
      </c>
      <c r="H4812" s="109">
        <v>35.01</v>
      </c>
      <c r="I4812" s="109">
        <v>0</v>
      </c>
      <c r="J4812" s="109">
        <f t="shared" si="75"/>
        <v>42035.01</v>
      </c>
    </row>
    <row r="4813" spans="1:10" s="102" customFormat="1" ht="18" customHeight="1" x14ac:dyDescent="0.2">
      <c r="A4813" s="106" t="s">
        <v>43</v>
      </c>
      <c r="B4813" s="106" t="s">
        <v>13</v>
      </c>
      <c r="C4813" s="107">
        <v>11084</v>
      </c>
      <c r="D4813" s="107">
        <v>42657</v>
      </c>
      <c r="E4813" s="107">
        <v>42663</v>
      </c>
      <c r="F4813" s="108">
        <v>42681</v>
      </c>
      <c r="G4813" s="109">
        <v>7000</v>
      </c>
      <c r="H4813" s="109">
        <v>4.5999999999999996</v>
      </c>
      <c r="I4813" s="109">
        <v>0</v>
      </c>
      <c r="J4813" s="109">
        <f t="shared" si="75"/>
        <v>7004.6</v>
      </c>
    </row>
    <row r="4814" spans="1:10" s="102" customFormat="1" ht="18" customHeight="1" x14ac:dyDescent="0.2">
      <c r="A4814" s="106" t="s">
        <v>43</v>
      </c>
      <c r="B4814" s="106" t="s">
        <v>13</v>
      </c>
      <c r="C4814" s="107">
        <v>12389</v>
      </c>
      <c r="D4814" s="107">
        <v>41946</v>
      </c>
      <c r="E4814" s="107">
        <v>41950</v>
      </c>
      <c r="F4814" s="108">
        <v>41978</v>
      </c>
      <c r="G4814" s="109">
        <v>10000</v>
      </c>
      <c r="H4814" s="109">
        <v>8.89</v>
      </c>
      <c r="I4814" s="109">
        <v>0</v>
      </c>
      <c r="J4814" s="109">
        <f t="shared" si="75"/>
        <v>10008.89</v>
      </c>
    </row>
    <row r="4815" spans="1:10" s="102" customFormat="1" ht="18" customHeight="1" x14ac:dyDescent="0.2">
      <c r="A4815" s="106" t="s">
        <v>43</v>
      </c>
      <c r="B4815" s="106" t="s">
        <v>13</v>
      </c>
      <c r="C4815" s="107">
        <v>15611</v>
      </c>
      <c r="D4815" s="107">
        <v>43040</v>
      </c>
      <c r="E4815" s="107">
        <v>43048</v>
      </c>
      <c r="F4815" s="108">
        <v>43056</v>
      </c>
      <c r="G4815" s="109">
        <v>31500</v>
      </c>
      <c r="H4815" s="109">
        <v>13.81</v>
      </c>
      <c r="I4815" s="109">
        <v>0</v>
      </c>
      <c r="J4815" s="109">
        <f t="shared" si="75"/>
        <v>31513.81</v>
      </c>
    </row>
    <row r="4816" spans="1:10" s="102" customFormat="1" ht="18" customHeight="1" x14ac:dyDescent="0.2">
      <c r="A4816" s="106" t="s">
        <v>43</v>
      </c>
      <c r="B4816" s="106" t="s">
        <v>13</v>
      </c>
      <c r="C4816" s="107">
        <v>15392</v>
      </c>
      <c r="D4816" s="107">
        <v>42328</v>
      </c>
      <c r="E4816" s="107">
        <v>42328</v>
      </c>
      <c r="F4816" s="108">
        <v>42331</v>
      </c>
      <c r="G4816" s="109">
        <v>13250</v>
      </c>
      <c r="H4816" s="109">
        <v>0</v>
      </c>
      <c r="I4816" s="109">
        <v>0</v>
      </c>
      <c r="J4816" s="109">
        <f t="shared" si="75"/>
        <v>13250</v>
      </c>
    </row>
    <row r="4817" spans="1:10" s="102" customFormat="1" ht="18" customHeight="1" x14ac:dyDescent="0.2">
      <c r="A4817" s="106" t="s">
        <v>43</v>
      </c>
      <c r="B4817" s="106" t="s">
        <v>13</v>
      </c>
      <c r="C4817" s="107">
        <v>7619</v>
      </c>
      <c r="D4817" s="107">
        <v>42196</v>
      </c>
      <c r="E4817" s="107">
        <v>42653</v>
      </c>
      <c r="F4817" s="108">
        <v>42747</v>
      </c>
      <c r="G4817" s="109">
        <v>1250</v>
      </c>
      <c r="H4817" s="109">
        <v>18.010000000000002</v>
      </c>
      <c r="I4817" s="109">
        <v>0</v>
      </c>
      <c r="J4817" s="109">
        <f t="shared" si="75"/>
        <v>1268.01</v>
      </c>
    </row>
    <row r="4818" spans="1:10" s="102" customFormat="1" ht="18" customHeight="1" x14ac:dyDescent="0.2">
      <c r="A4818" s="106" t="s">
        <v>43</v>
      </c>
      <c r="B4818" s="106" t="s">
        <v>17</v>
      </c>
      <c r="C4818" s="107">
        <v>9204</v>
      </c>
      <c r="D4818" s="107">
        <v>41745</v>
      </c>
      <c r="E4818" s="107">
        <v>41754</v>
      </c>
      <c r="F4818" s="108">
        <v>41862</v>
      </c>
      <c r="G4818" s="109">
        <v>4250</v>
      </c>
      <c r="H4818" s="109">
        <v>13.81</v>
      </c>
      <c r="I4818" s="109">
        <v>0</v>
      </c>
      <c r="J4818" s="109">
        <f t="shared" si="75"/>
        <v>4263.8100000000004</v>
      </c>
    </row>
    <row r="4819" spans="1:10" s="102" customFormat="1" ht="18" customHeight="1" x14ac:dyDescent="0.2">
      <c r="A4819" s="106" t="s">
        <v>43</v>
      </c>
      <c r="B4819" s="106" t="s">
        <v>17</v>
      </c>
      <c r="C4819" s="107">
        <v>9646</v>
      </c>
      <c r="D4819" s="107">
        <v>42174</v>
      </c>
      <c r="E4819" s="107">
        <v>42200</v>
      </c>
      <c r="F4819" s="108">
        <v>42213</v>
      </c>
      <c r="G4819" s="109">
        <v>7250</v>
      </c>
      <c r="H4819" s="109">
        <v>7.85</v>
      </c>
      <c r="I4819" s="109">
        <v>0</v>
      </c>
      <c r="J4819" s="109">
        <f t="shared" si="75"/>
        <v>7257.85</v>
      </c>
    </row>
    <row r="4820" spans="1:10" s="102" customFormat="1" ht="18" customHeight="1" x14ac:dyDescent="0.2">
      <c r="A4820" s="106" t="s">
        <v>43</v>
      </c>
      <c r="B4820" s="106" t="s">
        <v>17</v>
      </c>
      <c r="C4820" s="107">
        <v>11299</v>
      </c>
      <c r="D4820" s="107">
        <v>42815</v>
      </c>
      <c r="E4820" s="107">
        <v>42822</v>
      </c>
      <c r="F4820" s="108">
        <v>42853</v>
      </c>
      <c r="G4820" s="109">
        <v>2750</v>
      </c>
      <c r="H4820" s="109">
        <v>2.86</v>
      </c>
      <c r="I4820" s="109">
        <v>0</v>
      </c>
      <c r="J4820" s="109">
        <f t="shared" si="75"/>
        <v>2752.86</v>
      </c>
    </row>
    <row r="4821" spans="1:10" s="102" customFormat="1" ht="18" customHeight="1" x14ac:dyDescent="0.2">
      <c r="A4821" s="106" t="s">
        <v>43</v>
      </c>
      <c r="B4821" s="106" t="s">
        <v>13</v>
      </c>
      <c r="C4821" s="107">
        <v>13940</v>
      </c>
      <c r="D4821" s="107">
        <v>42511</v>
      </c>
      <c r="E4821" s="107">
        <v>42515</v>
      </c>
      <c r="F4821" s="108">
        <v>42527</v>
      </c>
      <c r="G4821" s="109">
        <v>9250</v>
      </c>
      <c r="H4821" s="109">
        <v>4.05</v>
      </c>
      <c r="I4821" s="109">
        <v>0</v>
      </c>
      <c r="J4821" s="109">
        <f t="shared" si="75"/>
        <v>9254.0499999999993</v>
      </c>
    </row>
    <row r="4822" spans="1:10" s="102" customFormat="1" ht="18" customHeight="1" x14ac:dyDescent="0.2">
      <c r="A4822" s="106" t="s">
        <v>43</v>
      </c>
      <c r="B4822" s="106" t="s">
        <v>13</v>
      </c>
      <c r="C4822" s="107">
        <v>11603</v>
      </c>
      <c r="D4822" s="107">
        <v>41644</v>
      </c>
      <c r="E4822" s="107">
        <v>41662</v>
      </c>
      <c r="F4822" s="108">
        <v>41691</v>
      </c>
      <c r="G4822" s="109">
        <v>6500</v>
      </c>
      <c r="H4822" s="109">
        <v>8.48</v>
      </c>
      <c r="I4822" s="109">
        <v>0</v>
      </c>
      <c r="J4822" s="109">
        <f t="shared" si="75"/>
        <v>6508.48</v>
      </c>
    </row>
    <row r="4823" spans="1:10" s="102" customFormat="1" ht="18" customHeight="1" x14ac:dyDescent="0.2">
      <c r="A4823" s="106" t="s">
        <v>43</v>
      </c>
      <c r="B4823" s="106" t="s">
        <v>13</v>
      </c>
      <c r="C4823" s="107">
        <v>11000</v>
      </c>
      <c r="D4823" s="107">
        <v>41849</v>
      </c>
      <c r="E4823" s="107">
        <v>41862</v>
      </c>
      <c r="F4823" s="108">
        <v>41879</v>
      </c>
      <c r="G4823" s="109">
        <v>10000</v>
      </c>
      <c r="H4823" s="109">
        <v>8.33</v>
      </c>
      <c r="I4823" s="109">
        <v>0</v>
      </c>
      <c r="J4823" s="109">
        <f t="shared" si="75"/>
        <v>10008.33</v>
      </c>
    </row>
    <row r="4824" spans="1:10" s="102" customFormat="1" ht="18" customHeight="1" x14ac:dyDescent="0.2">
      <c r="A4824" s="106" t="s">
        <v>43</v>
      </c>
      <c r="B4824" s="106" t="s">
        <v>13</v>
      </c>
      <c r="C4824" s="107">
        <v>17963</v>
      </c>
      <c r="D4824" s="107">
        <v>42617</v>
      </c>
      <c r="E4824" s="107">
        <v>42619</v>
      </c>
      <c r="F4824" s="108">
        <v>42634</v>
      </c>
      <c r="G4824" s="109">
        <v>14000</v>
      </c>
      <c r="H4824" s="109">
        <v>6.52</v>
      </c>
      <c r="I4824" s="109">
        <v>0</v>
      </c>
      <c r="J4824" s="109">
        <f t="shared" si="75"/>
        <v>14006.52</v>
      </c>
    </row>
    <row r="4825" spans="1:10" s="102" customFormat="1" ht="18" customHeight="1" x14ac:dyDescent="0.2">
      <c r="A4825" s="106" t="s">
        <v>43</v>
      </c>
      <c r="B4825" s="106" t="s">
        <v>17</v>
      </c>
      <c r="C4825" s="107">
        <v>12239</v>
      </c>
      <c r="D4825" s="107">
        <v>41921</v>
      </c>
      <c r="E4825" s="107">
        <v>41929</v>
      </c>
      <c r="F4825" s="108">
        <v>41956</v>
      </c>
      <c r="G4825" s="109">
        <v>8500</v>
      </c>
      <c r="H4825" s="109">
        <v>8.26</v>
      </c>
      <c r="I4825" s="109">
        <v>0</v>
      </c>
      <c r="J4825" s="109">
        <f t="shared" si="75"/>
        <v>8508.26</v>
      </c>
    </row>
    <row r="4826" spans="1:10" s="102" customFormat="1" ht="18" customHeight="1" x14ac:dyDescent="0.2">
      <c r="A4826" s="106" t="s">
        <v>43</v>
      </c>
      <c r="B4826" s="106" t="s">
        <v>17</v>
      </c>
      <c r="C4826" s="107">
        <v>10355</v>
      </c>
      <c r="D4826" s="107">
        <v>41936</v>
      </c>
      <c r="E4826" s="107">
        <v>41961</v>
      </c>
      <c r="F4826" s="108">
        <v>42186</v>
      </c>
      <c r="G4826" s="109">
        <v>7250</v>
      </c>
      <c r="H4826" s="109">
        <v>50.35</v>
      </c>
      <c r="I4826" s="109">
        <v>0</v>
      </c>
      <c r="J4826" s="109">
        <f t="shared" si="75"/>
        <v>7300.35</v>
      </c>
    </row>
    <row r="4827" spans="1:10" s="102" customFormat="1" ht="18" customHeight="1" x14ac:dyDescent="0.2">
      <c r="A4827" s="106" t="s">
        <v>43</v>
      </c>
      <c r="B4827" s="106" t="s">
        <v>17</v>
      </c>
      <c r="C4827" s="107">
        <v>11826</v>
      </c>
      <c r="D4827" s="107">
        <v>42875</v>
      </c>
      <c r="E4827" s="107">
        <v>42878</v>
      </c>
      <c r="F4827" s="108">
        <v>42891</v>
      </c>
      <c r="G4827" s="109">
        <v>7500</v>
      </c>
      <c r="H4827" s="109">
        <v>3.28</v>
      </c>
      <c r="I4827" s="109">
        <v>0</v>
      </c>
      <c r="J4827" s="109">
        <f t="shared" si="75"/>
        <v>7503.28</v>
      </c>
    </row>
    <row r="4828" spans="1:10" s="102" customFormat="1" ht="18" customHeight="1" x14ac:dyDescent="0.2">
      <c r="A4828" s="106" t="s">
        <v>43</v>
      </c>
      <c r="B4828" s="106" t="s">
        <v>17</v>
      </c>
      <c r="C4828" s="107">
        <v>11165</v>
      </c>
      <c r="D4828" s="107">
        <v>43312</v>
      </c>
      <c r="E4828" s="107">
        <v>43318</v>
      </c>
      <c r="F4828" s="108">
        <v>43341</v>
      </c>
      <c r="G4828" s="109">
        <v>1500</v>
      </c>
      <c r="H4828" s="109">
        <v>1.1499999999999999</v>
      </c>
      <c r="I4828" s="109">
        <v>0</v>
      </c>
      <c r="J4828" s="109">
        <f t="shared" si="75"/>
        <v>1501.15</v>
      </c>
    </row>
    <row r="4829" spans="1:10" s="102" customFormat="1" ht="18" customHeight="1" x14ac:dyDescent="0.2">
      <c r="A4829" s="106" t="s">
        <v>43</v>
      </c>
      <c r="B4829" s="106" t="s">
        <v>17</v>
      </c>
      <c r="C4829" s="107">
        <v>6610</v>
      </c>
      <c r="D4829" s="107">
        <v>42975</v>
      </c>
      <c r="E4829" s="107">
        <v>42989</v>
      </c>
      <c r="F4829" s="108">
        <v>42999</v>
      </c>
      <c r="G4829" s="109">
        <v>4250</v>
      </c>
      <c r="H4829" s="109">
        <v>2.8</v>
      </c>
      <c r="I4829" s="109">
        <v>0</v>
      </c>
      <c r="J4829" s="109">
        <f t="shared" si="75"/>
        <v>4252.8</v>
      </c>
    </row>
    <row r="4830" spans="1:10" s="102" customFormat="1" ht="18" customHeight="1" x14ac:dyDescent="0.2">
      <c r="A4830" s="106" t="s">
        <v>43</v>
      </c>
      <c r="B4830" s="106" t="s">
        <v>13</v>
      </c>
      <c r="C4830" s="107">
        <v>11668</v>
      </c>
      <c r="D4830" s="107">
        <v>42543</v>
      </c>
      <c r="E4830" s="107">
        <v>42558</v>
      </c>
      <c r="F4830" s="108">
        <v>42579</v>
      </c>
      <c r="G4830" s="109">
        <v>12250</v>
      </c>
      <c r="H4830" s="109">
        <v>12.08</v>
      </c>
      <c r="I4830" s="109">
        <v>0</v>
      </c>
      <c r="J4830" s="109">
        <f t="shared" si="75"/>
        <v>12262.08</v>
      </c>
    </row>
    <row r="4831" spans="1:10" s="102" customFormat="1" ht="18" customHeight="1" x14ac:dyDescent="0.2">
      <c r="A4831" s="106" t="s">
        <v>43</v>
      </c>
      <c r="B4831" s="106" t="s">
        <v>17</v>
      </c>
      <c r="C4831" s="107">
        <v>15390</v>
      </c>
      <c r="D4831" s="107">
        <v>43297</v>
      </c>
      <c r="E4831" s="107">
        <v>43299</v>
      </c>
      <c r="F4831" s="108">
        <v>43314</v>
      </c>
      <c r="G4831" s="109">
        <v>13250</v>
      </c>
      <c r="H4831" s="109">
        <v>6.17</v>
      </c>
      <c r="I4831" s="109">
        <v>0</v>
      </c>
      <c r="J4831" s="109">
        <f t="shared" si="75"/>
        <v>13256.17</v>
      </c>
    </row>
    <row r="4832" spans="1:10" s="102" customFormat="1" ht="18" customHeight="1" x14ac:dyDescent="0.2">
      <c r="A4832" s="106" t="s">
        <v>43</v>
      </c>
      <c r="B4832" s="106" t="s">
        <v>13</v>
      </c>
      <c r="C4832" s="107">
        <v>20139</v>
      </c>
      <c r="D4832" s="107">
        <v>42350</v>
      </c>
      <c r="E4832" s="107">
        <v>42360</v>
      </c>
      <c r="F4832" s="108">
        <v>42377</v>
      </c>
      <c r="G4832" s="109">
        <v>56000</v>
      </c>
      <c r="H4832" s="109">
        <v>42</v>
      </c>
      <c r="I4832" s="109">
        <v>0</v>
      </c>
      <c r="J4832" s="109">
        <f t="shared" si="75"/>
        <v>56042</v>
      </c>
    </row>
    <row r="4833" spans="1:10" s="102" customFormat="1" ht="18" customHeight="1" x14ac:dyDescent="0.2">
      <c r="A4833" s="106" t="s">
        <v>39</v>
      </c>
      <c r="B4833" s="106" t="s">
        <v>13</v>
      </c>
      <c r="C4833" s="107">
        <v>20139</v>
      </c>
      <c r="D4833" s="107">
        <v>42350</v>
      </c>
      <c r="E4833" s="107">
        <v>42360</v>
      </c>
      <c r="F4833" s="108">
        <v>42377</v>
      </c>
      <c r="G4833" s="109">
        <v>168000</v>
      </c>
      <c r="H4833" s="109">
        <v>126</v>
      </c>
      <c r="I4833" s="109">
        <v>0</v>
      </c>
      <c r="J4833" s="109">
        <f t="shared" si="75"/>
        <v>168126</v>
      </c>
    </row>
    <row r="4834" spans="1:10" s="102" customFormat="1" ht="18" customHeight="1" x14ac:dyDescent="0.2">
      <c r="A4834" s="106" t="s">
        <v>43</v>
      </c>
      <c r="B4834" s="106" t="s">
        <v>13</v>
      </c>
      <c r="C4834" s="107">
        <v>16087</v>
      </c>
      <c r="D4834" s="107">
        <v>41868</v>
      </c>
      <c r="E4834" s="107">
        <v>41871</v>
      </c>
      <c r="F4834" s="108">
        <v>41880</v>
      </c>
      <c r="G4834" s="109">
        <v>13250</v>
      </c>
      <c r="H4834" s="109">
        <v>4.42</v>
      </c>
      <c r="I4834" s="109">
        <v>0</v>
      </c>
      <c r="J4834" s="109">
        <f t="shared" si="75"/>
        <v>13254.42</v>
      </c>
    </row>
    <row r="4835" spans="1:10" s="102" customFormat="1" ht="18" customHeight="1" x14ac:dyDescent="0.2">
      <c r="A4835" s="106" t="s">
        <v>43</v>
      </c>
      <c r="B4835" s="106" t="s">
        <v>17</v>
      </c>
      <c r="C4835" s="107">
        <v>17283</v>
      </c>
      <c r="D4835" s="107">
        <v>41841</v>
      </c>
      <c r="E4835" s="107">
        <v>41855</v>
      </c>
      <c r="F4835" s="108">
        <v>41900</v>
      </c>
      <c r="G4835" s="109">
        <v>20500</v>
      </c>
      <c r="H4835" s="109">
        <v>33.6</v>
      </c>
      <c r="I4835" s="109">
        <v>0</v>
      </c>
      <c r="J4835" s="109">
        <f t="shared" si="75"/>
        <v>20533.599999999999</v>
      </c>
    </row>
    <row r="4836" spans="1:10" s="102" customFormat="1" ht="18" customHeight="1" x14ac:dyDescent="0.2">
      <c r="A4836" s="106" t="s">
        <v>43</v>
      </c>
      <c r="B4836" s="106" t="s">
        <v>13</v>
      </c>
      <c r="C4836" s="107">
        <v>8758</v>
      </c>
      <c r="D4836" s="107">
        <v>41742</v>
      </c>
      <c r="E4836" s="107">
        <v>41746</v>
      </c>
      <c r="F4836" s="108">
        <v>41758</v>
      </c>
      <c r="G4836" s="109">
        <v>4500</v>
      </c>
      <c r="H4836" s="109">
        <v>2</v>
      </c>
      <c r="I4836" s="109">
        <v>0</v>
      </c>
      <c r="J4836" s="109">
        <f t="shared" si="75"/>
        <v>4502</v>
      </c>
    </row>
    <row r="4837" spans="1:10" s="102" customFormat="1" ht="18" customHeight="1" x14ac:dyDescent="0.2">
      <c r="A4837" s="106" t="s">
        <v>43</v>
      </c>
      <c r="B4837" s="106" t="s">
        <v>13</v>
      </c>
      <c r="C4837" s="107">
        <v>13603</v>
      </c>
      <c r="D4837" s="107">
        <v>43328</v>
      </c>
      <c r="E4837" s="107">
        <v>43334</v>
      </c>
      <c r="F4837" s="108">
        <v>43353</v>
      </c>
      <c r="G4837" s="109">
        <v>8250</v>
      </c>
      <c r="H4837" s="109">
        <v>4.9800000000000004</v>
      </c>
      <c r="I4837" s="109">
        <v>0</v>
      </c>
      <c r="J4837" s="109">
        <f t="shared" si="75"/>
        <v>8254.98</v>
      </c>
    </row>
    <row r="4838" spans="1:10" s="102" customFormat="1" ht="18" customHeight="1" x14ac:dyDescent="0.2">
      <c r="A4838" s="106" t="s">
        <v>43</v>
      </c>
      <c r="B4838" s="106" t="s">
        <v>13</v>
      </c>
      <c r="C4838" s="107">
        <v>18227</v>
      </c>
      <c r="D4838" s="107">
        <v>41905</v>
      </c>
      <c r="E4838" s="107">
        <v>41913</v>
      </c>
      <c r="F4838" s="108">
        <v>41935</v>
      </c>
      <c r="G4838" s="109">
        <v>61000</v>
      </c>
      <c r="H4838" s="109">
        <v>50.83</v>
      </c>
      <c r="I4838" s="109">
        <v>0</v>
      </c>
      <c r="J4838" s="109">
        <f t="shared" si="75"/>
        <v>61050.83</v>
      </c>
    </row>
    <row r="4839" spans="1:10" s="102" customFormat="1" ht="18" customHeight="1" x14ac:dyDescent="0.2">
      <c r="A4839" s="106" t="s">
        <v>43</v>
      </c>
      <c r="B4839" s="106" t="s">
        <v>13</v>
      </c>
      <c r="C4839" s="107">
        <v>18166</v>
      </c>
      <c r="D4839" s="107">
        <v>42987</v>
      </c>
      <c r="E4839" s="107">
        <v>42999</v>
      </c>
      <c r="F4839" s="108">
        <v>43018</v>
      </c>
      <c r="G4839" s="109">
        <v>25500</v>
      </c>
      <c r="H4839" s="109">
        <v>19.21</v>
      </c>
      <c r="I4839" s="109">
        <v>0</v>
      </c>
      <c r="J4839" s="109">
        <f t="shared" si="75"/>
        <v>25519.21</v>
      </c>
    </row>
    <row r="4840" spans="1:10" s="102" customFormat="1" ht="18" customHeight="1" x14ac:dyDescent="0.2">
      <c r="A4840" s="106" t="s">
        <v>43</v>
      </c>
      <c r="B4840" s="106" t="s">
        <v>13</v>
      </c>
      <c r="C4840" s="107">
        <v>16583</v>
      </c>
      <c r="D4840" s="107">
        <v>43461</v>
      </c>
      <c r="E4840" s="107">
        <v>43469</v>
      </c>
      <c r="F4840" s="108">
        <v>43542</v>
      </c>
      <c r="G4840" s="109">
        <v>12000</v>
      </c>
      <c r="H4840" s="109">
        <v>26.63</v>
      </c>
      <c r="I4840" s="109">
        <v>0</v>
      </c>
      <c r="J4840" s="109">
        <f t="shared" si="75"/>
        <v>12026.63</v>
      </c>
    </row>
    <row r="4841" spans="1:10" s="102" customFormat="1" ht="18" customHeight="1" x14ac:dyDescent="0.2">
      <c r="A4841" s="106" t="s">
        <v>43</v>
      </c>
      <c r="B4841" s="106" t="s">
        <v>17</v>
      </c>
      <c r="C4841" s="107">
        <v>17083</v>
      </c>
      <c r="D4841" s="107">
        <v>41962</v>
      </c>
      <c r="E4841" s="107">
        <v>41967</v>
      </c>
      <c r="F4841" s="108">
        <v>41995</v>
      </c>
      <c r="G4841" s="109">
        <v>22500</v>
      </c>
      <c r="H4841" s="109">
        <v>20.63</v>
      </c>
      <c r="I4841" s="109">
        <v>0</v>
      </c>
      <c r="J4841" s="109">
        <f t="shared" si="75"/>
        <v>22520.63</v>
      </c>
    </row>
    <row r="4842" spans="1:10" s="102" customFormat="1" ht="18" customHeight="1" x14ac:dyDescent="0.2">
      <c r="A4842" s="106" t="s">
        <v>43</v>
      </c>
      <c r="B4842" s="106" t="s">
        <v>17</v>
      </c>
      <c r="C4842" s="107">
        <v>8238</v>
      </c>
      <c r="D4842" s="107">
        <v>42106</v>
      </c>
      <c r="E4842" s="107">
        <v>42109</v>
      </c>
      <c r="F4842" s="108">
        <v>42142</v>
      </c>
      <c r="G4842" s="109">
        <v>5750</v>
      </c>
      <c r="H4842" s="109">
        <v>5.76</v>
      </c>
      <c r="I4842" s="109">
        <v>0</v>
      </c>
      <c r="J4842" s="109">
        <f t="shared" si="75"/>
        <v>5755.76</v>
      </c>
    </row>
    <row r="4843" spans="1:10" s="102" customFormat="1" ht="18" customHeight="1" x14ac:dyDescent="0.2">
      <c r="A4843" s="106" t="s">
        <v>43</v>
      </c>
      <c r="B4843" s="106" t="s">
        <v>13</v>
      </c>
      <c r="C4843" s="107">
        <v>15006</v>
      </c>
      <c r="D4843" s="107">
        <v>43147</v>
      </c>
      <c r="E4843" s="107">
        <v>43150</v>
      </c>
      <c r="F4843" s="108">
        <v>43161</v>
      </c>
      <c r="G4843" s="109">
        <v>41000</v>
      </c>
      <c r="H4843" s="109">
        <v>15.73</v>
      </c>
      <c r="I4843" s="109">
        <v>0</v>
      </c>
      <c r="J4843" s="109">
        <f t="shared" si="75"/>
        <v>41015.730000000003</v>
      </c>
    </row>
    <row r="4844" spans="1:10" s="102" customFormat="1" ht="18" customHeight="1" x14ac:dyDescent="0.2">
      <c r="A4844" s="106" t="s">
        <v>43</v>
      </c>
      <c r="B4844" s="106" t="s">
        <v>13</v>
      </c>
      <c r="C4844" s="107">
        <v>12156</v>
      </c>
      <c r="D4844" s="107">
        <v>42830</v>
      </c>
      <c r="E4844" s="107">
        <v>42865</v>
      </c>
      <c r="F4844" s="108">
        <v>42877</v>
      </c>
      <c r="G4844" s="109">
        <v>10250</v>
      </c>
      <c r="H4844" s="109">
        <v>13.2</v>
      </c>
      <c r="I4844" s="109">
        <v>0</v>
      </c>
      <c r="J4844" s="109">
        <f t="shared" si="75"/>
        <v>10263.200000000001</v>
      </c>
    </row>
    <row r="4845" spans="1:10" s="102" customFormat="1" ht="18" customHeight="1" x14ac:dyDescent="0.2">
      <c r="A4845" s="106" t="s">
        <v>43</v>
      </c>
      <c r="B4845" s="106" t="s">
        <v>17</v>
      </c>
      <c r="C4845" s="107">
        <v>11428</v>
      </c>
      <c r="D4845" s="107">
        <v>41812</v>
      </c>
      <c r="E4845" s="107">
        <v>41830</v>
      </c>
      <c r="F4845" s="108">
        <v>41848</v>
      </c>
      <c r="G4845" s="109">
        <v>7000</v>
      </c>
      <c r="H4845" s="109">
        <v>7</v>
      </c>
      <c r="I4845" s="109">
        <v>0</v>
      </c>
      <c r="J4845" s="109">
        <f t="shared" si="75"/>
        <v>7007</v>
      </c>
    </row>
    <row r="4846" spans="1:10" s="102" customFormat="1" ht="18" customHeight="1" x14ac:dyDescent="0.2">
      <c r="A4846" s="106" t="s">
        <v>43</v>
      </c>
      <c r="B4846" s="106" t="s">
        <v>13</v>
      </c>
      <c r="C4846" s="107">
        <v>11967</v>
      </c>
      <c r="D4846" s="107">
        <v>42337</v>
      </c>
      <c r="E4846" s="107">
        <v>42348</v>
      </c>
      <c r="F4846" s="108">
        <v>42377</v>
      </c>
      <c r="G4846" s="109">
        <v>10750</v>
      </c>
      <c r="H4846" s="109">
        <v>11.94</v>
      </c>
      <c r="I4846" s="109">
        <v>0</v>
      </c>
      <c r="J4846" s="109">
        <f t="shared" si="75"/>
        <v>10761.94</v>
      </c>
    </row>
    <row r="4847" spans="1:10" s="102" customFormat="1" ht="18" customHeight="1" x14ac:dyDescent="0.2">
      <c r="A4847" s="106" t="s">
        <v>43</v>
      </c>
      <c r="B4847" s="106" t="s">
        <v>13</v>
      </c>
      <c r="C4847" s="107">
        <v>11576</v>
      </c>
      <c r="D4847" s="107">
        <v>42097</v>
      </c>
      <c r="E4847" s="107">
        <v>42110</v>
      </c>
      <c r="F4847" s="108">
        <v>42122</v>
      </c>
      <c r="G4847" s="109">
        <v>7250</v>
      </c>
      <c r="H4847" s="109">
        <v>5.03</v>
      </c>
      <c r="I4847" s="109">
        <v>0</v>
      </c>
      <c r="J4847" s="109">
        <f t="shared" si="75"/>
        <v>7255.03</v>
      </c>
    </row>
    <row r="4848" spans="1:10" s="102" customFormat="1" ht="18" customHeight="1" x14ac:dyDescent="0.2">
      <c r="A4848" s="106" t="s">
        <v>43</v>
      </c>
      <c r="B4848" s="106" t="s">
        <v>13</v>
      </c>
      <c r="C4848" s="107">
        <v>9489</v>
      </c>
      <c r="D4848" s="107">
        <v>42023</v>
      </c>
      <c r="E4848" s="107">
        <v>42034</v>
      </c>
      <c r="F4848" s="108">
        <v>42048</v>
      </c>
      <c r="G4848" s="109">
        <v>4750</v>
      </c>
      <c r="H4848" s="109">
        <v>3.3</v>
      </c>
      <c r="I4848" s="109">
        <v>0</v>
      </c>
      <c r="J4848" s="109">
        <f t="shared" si="75"/>
        <v>4753.3</v>
      </c>
    </row>
    <row r="4849" spans="1:10" s="102" customFormat="1" ht="18" customHeight="1" x14ac:dyDescent="0.2">
      <c r="A4849" s="106" t="s">
        <v>43</v>
      </c>
      <c r="B4849" s="106" t="s">
        <v>17</v>
      </c>
      <c r="C4849" s="107">
        <v>9349</v>
      </c>
      <c r="D4849" s="107">
        <v>42832</v>
      </c>
      <c r="E4849" s="107">
        <v>42836</v>
      </c>
      <c r="F4849" s="108">
        <v>42846</v>
      </c>
      <c r="G4849" s="109">
        <v>6000</v>
      </c>
      <c r="H4849" s="109">
        <v>2.2999999999999998</v>
      </c>
      <c r="I4849" s="109">
        <v>0</v>
      </c>
      <c r="J4849" s="109">
        <f t="shared" si="75"/>
        <v>6002.3</v>
      </c>
    </row>
    <row r="4850" spans="1:10" s="102" customFormat="1" ht="18" customHeight="1" x14ac:dyDescent="0.2">
      <c r="A4850" s="106" t="s">
        <v>43</v>
      </c>
      <c r="B4850" s="106" t="s">
        <v>13</v>
      </c>
      <c r="C4850" s="107">
        <v>14358</v>
      </c>
      <c r="D4850" s="107">
        <v>42538</v>
      </c>
      <c r="E4850" s="107">
        <v>42550</v>
      </c>
      <c r="F4850" s="108">
        <v>42566</v>
      </c>
      <c r="G4850" s="109">
        <v>14750</v>
      </c>
      <c r="H4850" s="109">
        <v>11.32</v>
      </c>
      <c r="I4850" s="109">
        <v>0</v>
      </c>
      <c r="J4850" s="109">
        <f t="shared" si="75"/>
        <v>14761.32</v>
      </c>
    </row>
    <row r="4851" spans="1:10" s="102" customFormat="1" ht="18" customHeight="1" x14ac:dyDescent="0.2">
      <c r="A4851" s="106" t="s">
        <v>43</v>
      </c>
      <c r="B4851" s="106" t="s">
        <v>17</v>
      </c>
      <c r="C4851" s="107">
        <v>7721</v>
      </c>
      <c r="D4851" s="107">
        <v>42237</v>
      </c>
      <c r="E4851" s="107">
        <v>42244</v>
      </c>
      <c r="F4851" s="108">
        <v>42272</v>
      </c>
      <c r="G4851" s="109">
        <v>3500</v>
      </c>
      <c r="H4851" s="109">
        <v>3.4</v>
      </c>
      <c r="I4851" s="109">
        <v>0</v>
      </c>
      <c r="J4851" s="109">
        <f t="shared" si="75"/>
        <v>3503.4</v>
      </c>
    </row>
    <row r="4852" spans="1:10" s="102" customFormat="1" ht="18" customHeight="1" x14ac:dyDescent="0.2">
      <c r="A4852" s="106" t="s">
        <v>43</v>
      </c>
      <c r="B4852" s="106" t="s">
        <v>17</v>
      </c>
      <c r="C4852" s="107">
        <v>12553</v>
      </c>
      <c r="D4852" s="107">
        <v>41686</v>
      </c>
      <c r="E4852" s="107">
        <v>41694</v>
      </c>
      <c r="F4852" s="108">
        <v>41709</v>
      </c>
      <c r="G4852" s="109">
        <v>2000</v>
      </c>
      <c r="H4852" s="109">
        <v>1.28</v>
      </c>
      <c r="I4852" s="109">
        <v>0</v>
      </c>
      <c r="J4852" s="109">
        <f t="shared" si="75"/>
        <v>2001.28</v>
      </c>
    </row>
    <row r="4853" spans="1:10" s="102" customFormat="1" ht="18" customHeight="1" x14ac:dyDescent="0.2">
      <c r="A4853" s="106" t="s">
        <v>43</v>
      </c>
      <c r="B4853" s="106" t="s">
        <v>13</v>
      </c>
      <c r="C4853" s="107">
        <v>17660</v>
      </c>
      <c r="D4853" s="107">
        <v>42393</v>
      </c>
      <c r="E4853" s="107">
        <v>42401</v>
      </c>
      <c r="F4853" s="108">
        <v>42409</v>
      </c>
      <c r="G4853" s="109">
        <v>37500</v>
      </c>
      <c r="H4853" s="109">
        <v>16.670000000000002</v>
      </c>
      <c r="I4853" s="109">
        <v>0</v>
      </c>
      <c r="J4853" s="109">
        <f t="shared" si="75"/>
        <v>37516.67</v>
      </c>
    </row>
    <row r="4854" spans="1:10" s="102" customFormat="1" ht="18" customHeight="1" x14ac:dyDescent="0.2">
      <c r="A4854" s="106" t="s">
        <v>43</v>
      </c>
      <c r="B4854" s="106" t="s">
        <v>13</v>
      </c>
      <c r="C4854" s="107">
        <v>14567</v>
      </c>
      <c r="D4854" s="107">
        <v>41942</v>
      </c>
      <c r="E4854" s="107">
        <v>41947</v>
      </c>
      <c r="F4854" s="108">
        <v>41968</v>
      </c>
      <c r="G4854" s="109">
        <v>10500</v>
      </c>
      <c r="H4854" s="109">
        <v>7.58</v>
      </c>
      <c r="I4854" s="109">
        <v>0</v>
      </c>
      <c r="J4854" s="109">
        <f t="shared" si="75"/>
        <v>10507.58</v>
      </c>
    </row>
    <row r="4855" spans="1:10" s="102" customFormat="1" ht="18" customHeight="1" x14ac:dyDescent="0.2">
      <c r="A4855" s="106" t="s">
        <v>43</v>
      </c>
      <c r="B4855" s="106" t="s">
        <v>13</v>
      </c>
      <c r="C4855" s="107">
        <v>13839</v>
      </c>
      <c r="D4855" s="107">
        <v>42506</v>
      </c>
      <c r="E4855" s="107">
        <v>42524</v>
      </c>
      <c r="F4855" s="108">
        <v>42563</v>
      </c>
      <c r="G4855" s="109">
        <v>10500</v>
      </c>
      <c r="H4855" s="109">
        <v>16.41</v>
      </c>
      <c r="I4855" s="109">
        <v>0</v>
      </c>
      <c r="J4855" s="109">
        <f t="shared" si="75"/>
        <v>10516.41</v>
      </c>
    </row>
    <row r="4856" spans="1:10" s="102" customFormat="1" ht="18" customHeight="1" x14ac:dyDescent="0.2">
      <c r="A4856" s="106" t="s">
        <v>43</v>
      </c>
      <c r="B4856" s="106" t="s">
        <v>17</v>
      </c>
      <c r="C4856" s="107">
        <v>6623</v>
      </c>
      <c r="D4856" s="107">
        <v>41999</v>
      </c>
      <c r="E4856" s="107">
        <v>42011</v>
      </c>
      <c r="F4856" s="108">
        <v>42037</v>
      </c>
      <c r="G4856" s="109">
        <v>2500</v>
      </c>
      <c r="H4856" s="109">
        <v>2.64</v>
      </c>
      <c r="I4856" s="109">
        <v>0</v>
      </c>
      <c r="J4856" s="109">
        <f t="shared" si="75"/>
        <v>2502.64</v>
      </c>
    </row>
    <row r="4857" spans="1:10" s="102" customFormat="1" ht="18" customHeight="1" x14ac:dyDescent="0.2">
      <c r="A4857" s="106" t="s">
        <v>43</v>
      </c>
      <c r="B4857" s="106" t="s">
        <v>17</v>
      </c>
      <c r="C4857" s="107">
        <v>11960</v>
      </c>
      <c r="D4857" s="107">
        <v>42538</v>
      </c>
      <c r="E4857" s="107">
        <v>42564</v>
      </c>
      <c r="F4857" s="108">
        <v>42579</v>
      </c>
      <c r="G4857" s="109">
        <v>8000</v>
      </c>
      <c r="H4857" s="109">
        <v>8.99</v>
      </c>
      <c r="I4857" s="109">
        <v>0</v>
      </c>
      <c r="J4857" s="109">
        <f t="shared" si="75"/>
        <v>8008.99</v>
      </c>
    </row>
    <row r="4858" spans="1:10" s="102" customFormat="1" ht="18" customHeight="1" x14ac:dyDescent="0.2">
      <c r="A4858" s="106" t="s">
        <v>43</v>
      </c>
      <c r="B4858" s="106" t="s">
        <v>13</v>
      </c>
      <c r="C4858" s="107">
        <v>14060</v>
      </c>
      <c r="D4858" s="107">
        <v>43381</v>
      </c>
      <c r="E4858" s="107">
        <v>43409</v>
      </c>
      <c r="F4858" s="108">
        <v>43438</v>
      </c>
      <c r="G4858" s="109">
        <v>7125</v>
      </c>
      <c r="H4858" s="109">
        <v>9.17</v>
      </c>
      <c r="I4858" s="109">
        <v>2375</v>
      </c>
      <c r="J4858" s="109">
        <f t="shared" si="75"/>
        <v>9509.17</v>
      </c>
    </row>
    <row r="4859" spans="1:10" s="102" customFormat="1" ht="18" customHeight="1" x14ac:dyDescent="0.2">
      <c r="A4859" s="106" t="s">
        <v>43</v>
      </c>
      <c r="B4859" s="106" t="s">
        <v>13</v>
      </c>
      <c r="C4859" s="107">
        <v>16492</v>
      </c>
      <c r="D4859" s="107">
        <v>43160</v>
      </c>
      <c r="E4859" s="107">
        <v>43168</v>
      </c>
      <c r="F4859" s="108">
        <v>43335</v>
      </c>
      <c r="G4859" s="109">
        <v>12000</v>
      </c>
      <c r="H4859" s="109">
        <v>24.33</v>
      </c>
      <c r="I4859" s="109">
        <v>0</v>
      </c>
      <c r="J4859" s="109">
        <f t="shared" si="75"/>
        <v>12024.33</v>
      </c>
    </row>
    <row r="4860" spans="1:10" s="102" customFormat="1" ht="18" customHeight="1" x14ac:dyDescent="0.2">
      <c r="A4860" s="106" t="s">
        <v>37</v>
      </c>
      <c r="B4860" s="106" t="s">
        <v>17</v>
      </c>
      <c r="C4860" s="107">
        <v>17858</v>
      </c>
      <c r="D4860" s="107">
        <v>42326</v>
      </c>
      <c r="E4860" s="107">
        <v>42345</v>
      </c>
      <c r="F4860" s="108">
        <v>42345</v>
      </c>
      <c r="G4860" s="109">
        <v>20000</v>
      </c>
      <c r="H4860" s="109">
        <f>5.28+5.28</f>
        <v>10.56</v>
      </c>
      <c r="I4860" s="109">
        <v>0</v>
      </c>
      <c r="J4860" s="109">
        <f t="shared" si="75"/>
        <v>20010.560000000001</v>
      </c>
    </row>
    <row r="4861" spans="1:10" s="102" customFormat="1" ht="18" customHeight="1" x14ac:dyDescent="0.2">
      <c r="A4861" s="106" t="s">
        <v>37</v>
      </c>
      <c r="B4861" s="106" t="s">
        <v>13</v>
      </c>
      <c r="C4861" s="107">
        <v>19983</v>
      </c>
      <c r="D4861" s="107">
        <v>41732</v>
      </c>
      <c r="E4861" s="107">
        <v>41743</v>
      </c>
      <c r="F4861" s="108">
        <v>41773</v>
      </c>
      <c r="G4861" s="109">
        <v>10000</v>
      </c>
      <c r="H4861" s="109">
        <v>5</v>
      </c>
      <c r="I4861" s="109">
        <v>0</v>
      </c>
      <c r="J4861" s="109">
        <f t="shared" si="75"/>
        <v>10005</v>
      </c>
    </row>
    <row r="4862" spans="1:10" s="102" customFormat="1" ht="18" customHeight="1" x14ac:dyDescent="0.2">
      <c r="A4862" s="106" t="s">
        <v>43</v>
      </c>
      <c r="B4862" s="106" t="s">
        <v>17</v>
      </c>
      <c r="C4862" s="107">
        <v>6922</v>
      </c>
      <c r="D4862" s="107">
        <v>42223</v>
      </c>
      <c r="E4862" s="107">
        <v>42228</v>
      </c>
      <c r="F4862" s="108">
        <v>42256</v>
      </c>
      <c r="G4862" s="109">
        <v>3250</v>
      </c>
      <c r="H4862" s="109">
        <v>2.98</v>
      </c>
      <c r="I4862" s="109">
        <v>0</v>
      </c>
      <c r="J4862" s="109">
        <f t="shared" si="75"/>
        <v>3252.98</v>
      </c>
    </row>
    <row r="4863" spans="1:10" s="102" customFormat="1" ht="18" customHeight="1" x14ac:dyDescent="0.2">
      <c r="A4863" s="106" t="s">
        <v>43</v>
      </c>
      <c r="B4863" s="106" t="s">
        <v>13</v>
      </c>
      <c r="C4863" s="107">
        <v>16278</v>
      </c>
      <c r="D4863" s="107">
        <v>43130</v>
      </c>
      <c r="E4863" s="107">
        <v>43139</v>
      </c>
      <c r="F4863" s="108">
        <v>43160</v>
      </c>
      <c r="G4863" s="109">
        <v>11000</v>
      </c>
      <c r="H4863" s="109">
        <v>9.0399999999999991</v>
      </c>
      <c r="I4863" s="109">
        <v>0</v>
      </c>
      <c r="J4863" s="109">
        <f t="shared" si="75"/>
        <v>11009.04</v>
      </c>
    </row>
    <row r="4864" spans="1:10" s="102" customFormat="1" ht="18" customHeight="1" x14ac:dyDescent="0.2">
      <c r="A4864" s="106" t="s">
        <v>43</v>
      </c>
      <c r="B4864" s="106" t="s">
        <v>13</v>
      </c>
      <c r="C4864" s="107">
        <v>13331</v>
      </c>
      <c r="D4864" s="107">
        <v>42166</v>
      </c>
      <c r="E4864" s="107">
        <v>42173</v>
      </c>
      <c r="F4864" s="108">
        <v>42181</v>
      </c>
      <c r="G4864" s="109">
        <v>7500</v>
      </c>
      <c r="H4864" s="109">
        <v>3.13</v>
      </c>
      <c r="I4864" s="109">
        <v>0</v>
      </c>
      <c r="J4864" s="109">
        <f t="shared" si="75"/>
        <v>7503.13</v>
      </c>
    </row>
    <row r="4865" spans="1:10" s="102" customFormat="1" ht="18" customHeight="1" x14ac:dyDescent="0.2">
      <c r="A4865" s="106" t="s">
        <v>43</v>
      </c>
      <c r="B4865" s="106" t="s">
        <v>17</v>
      </c>
      <c r="C4865" s="107">
        <v>6969</v>
      </c>
      <c r="D4865" s="107">
        <v>42536</v>
      </c>
      <c r="E4865" s="107">
        <v>42542</v>
      </c>
      <c r="F4865" s="108">
        <v>42591</v>
      </c>
      <c r="G4865" s="109">
        <v>3000</v>
      </c>
      <c r="H4865" s="109">
        <v>4.53</v>
      </c>
      <c r="I4865" s="109">
        <v>0</v>
      </c>
      <c r="J4865" s="109">
        <f t="shared" si="75"/>
        <v>3004.53</v>
      </c>
    </row>
    <row r="4866" spans="1:10" s="102" customFormat="1" ht="18" customHeight="1" x14ac:dyDescent="0.2">
      <c r="A4866" s="106" t="s">
        <v>43</v>
      </c>
      <c r="B4866" s="106" t="s">
        <v>13</v>
      </c>
      <c r="C4866" s="107">
        <v>13096</v>
      </c>
      <c r="D4866" s="107">
        <v>43403</v>
      </c>
      <c r="E4866" s="107">
        <v>43413</v>
      </c>
      <c r="F4866" s="108">
        <v>43425</v>
      </c>
      <c r="G4866" s="109">
        <v>12750</v>
      </c>
      <c r="H4866" s="109">
        <v>7.68</v>
      </c>
      <c r="I4866" s="109">
        <v>0</v>
      </c>
      <c r="J4866" s="109">
        <f t="shared" si="75"/>
        <v>12757.68</v>
      </c>
    </row>
    <row r="4867" spans="1:10" s="102" customFormat="1" ht="18" customHeight="1" x14ac:dyDescent="0.2">
      <c r="A4867" s="106" t="s">
        <v>43</v>
      </c>
      <c r="B4867" s="106" t="s">
        <v>17</v>
      </c>
      <c r="C4867" s="107">
        <v>11670</v>
      </c>
      <c r="D4867" s="107">
        <v>42071</v>
      </c>
      <c r="E4867" s="107">
        <v>42088</v>
      </c>
      <c r="F4867" s="108">
        <v>42132</v>
      </c>
      <c r="G4867" s="109">
        <v>3250</v>
      </c>
      <c r="H4867" s="109">
        <v>5.5</v>
      </c>
      <c r="I4867" s="109">
        <v>0</v>
      </c>
      <c r="J4867" s="109">
        <f t="shared" si="75"/>
        <v>3255.5</v>
      </c>
    </row>
    <row r="4868" spans="1:10" s="102" customFormat="1" ht="18" customHeight="1" x14ac:dyDescent="0.2">
      <c r="A4868" s="106" t="s">
        <v>43</v>
      </c>
      <c r="B4868" s="106" t="s">
        <v>17</v>
      </c>
      <c r="C4868" s="107">
        <v>15344</v>
      </c>
      <c r="D4868" s="107">
        <v>43419</v>
      </c>
      <c r="E4868" s="107">
        <v>43424</v>
      </c>
      <c r="F4868" s="108">
        <v>43444</v>
      </c>
      <c r="G4868" s="109">
        <v>8000</v>
      </c>
      <c r="H4868" s="109">
        <v>5.48</v>
      </c>
      <c r="I4868" s="109">
        <v>0</v>
      </c>
      <c r="J4868" s="109">
        <f t="shared" si="75"/>
        <v>8005.48</v>
      </c>
    </row>
    <row r="4869" spans="1:10" s="102" customFormat="1" ht="18" customHeight="1" x14ac:dyDescent="0.2">
      <c r="A4869" s="106" t="s">
        <v>43</v>
      </c>
      <c r="B4869" s="106" t="s">
        <v>13</v>
      </c>
      <c r="C4869" s="107">
        <v>11343</v>
      </c>
      <c r="D4869" s="107">
        <v>43141</v>
      </c>
      <c r="E4869" s="107">
        <v>43144</v>
      </c>
      <c r="F4869" s="108">
        <v>43152</v>
      </c>
      <c r="G4869" s="109">
        <v>13250</v>
      </c>
      <c r="H4869" s="109">
        <v>4</v>
      </c>
      <c r="I4869" s="109">
        <v>0</v>
      </c>
      <c r="J4869" s="109">
        <f t="shared" si="75"/>
        <v>13254</v>
      </c>
    </row>
    <row r="4870" spans="1:10" s="102" customFormat="1" ht="18" customHeight="1" x14ac:dyDescent="0.2">
      <c r="A4870" s="106" t="s">
        <v>43</v>
      </c>
      <c r="B4870" s="106" t="s">
        <v>17</v>
      </c>
      <c r="C4870" s="107">
        <v>10270</v>
      </c>
      <c r="D4870" s="107">
        <v>42802</v>
      </c>
      <c r="E4870" s="107">
        <v>42804</v>
      </c>
      <c r="F4870" s="108">
        <v>42828</v>
      </c>
      <c r="G4870" s="109">
        <v>8250</v>
      </c>
      <c r="H4870" s="109">
        <v>5.88</v>
      </c>
      <c r="I4870" s="109">
        <v>0</v>
      </c>
      <c r="J4870" s="109">
        <f t="shared" ref="J4870:J4933" si="76">+G4870+H4870+I4870</f>
        <v>8255.8799999999992</v>
      </c>
    </row>
    <row r="4871" spans="1:10" s="102" customFormat="1" ht="18" customHeight="1" x14ac:dyDescent="0.2">
      <c r="A4871" s="106" t="s">
        <v>37</v>
      </c>
      <c r="B4871" s="106" t="s">
        <v>17</v>
      </c>
      <c r="C4871" s="107">
        <v>21903</v>
      </c>
      <c r="D4871" s="107">
        <v>41752</v>
      </c>
      <c r="E4871" s="107">
        <v>41773</v>
      </c>
      <c r="F4871" s="108">
        <v>41778</v>
      </c>
      <c r="G4871" s="109">
        <v>20000</v>
      </c>
      <c r="H4871" s="109">
        <f>7.22+7.22</f>
        <v>14.44</v>
      </c>
      <c r="I4871" s="109">
        <v>0</v>
      </c>
      <c r="J4871" s="109">
        <f t="shared" si="76"/>
        <v>20014.439999999999</v>
      </c>
    </row>
    <row r="4872" spans="1:10" s="102" customFormat="1" ht="18" customHeight="1" x14ac:dyDescent="0.2">
      <c r="A4872" s="106" t="s">
        <v>43</v>
      </c>
      <c r="B4872" s="106" t="s">
        <v>13</v>
      </c>
      <c r="C4872" s="107">
        <v>13027</v>
      </c>
      <c r="D4872" s="107">
        <v>42439</v>
      </c>
      <c r="E4872" s="107">
        <v>42444</v>
      </c>
      <c r="F4872" s="108">
        <v>42471</v>
      </c>
      <c r="G4872" s="109">
        <v>5500</v>
      </c>
      <c r="H4872" s="109">
        <v>4.84</v>
      </c>
      <c r="I4872" s="109">
        <v>0</v>
      </c>
      <c r="J4872" s="109">
        <f t="shared" si="76"/>
        <v>5504.84</v>
      </c>
    </row>
    <row r="4873" spans="1:10" s="102" customFormat="1" ht="18" customHeight="1" x14ac:dyDescent="0.2">
      <c r="A4873" s="106" t="s">
        <v>43</v>
      </c>
      <c r="B4873" s="106" t="s">
        <v>13</v>
      </c>
      <c r="C4873" s="107">
        <v>13982</v>
      </c>
      <c r="D4873" s="107">
        <v>43344</v>
      </c>
      <c r="E4873" s="107">
        <v>43360</v>
      </c>
      <c r="F4873" s="108">
        <v>43369</v>
      </c>
      <c r="G4873" s="109">
        <v>11750</v>
      </c>
      <c r="H4873" s="109">
        <v>8.0500000000000007</v>
      </c>
      <c r="I4873" s="109">
        <v>0</v>
      </c>
      <c r="J4873" s="109">
        <f t="shared" si="76"/>
        <v>11758.05</v>
      </c>
    </row>
    <row r="4874" spans="1:10" s="102" customFormat="1" ht="18" customHeight="1" x14ac:dyDescent="0.2">
      <c r="A4874" s="106" t="s">
        <v>31</v>
      </c>
      <c r="B4874" s="106" t="s">
        <v>13</v>
      </c>
      <c r="C4874" s="107">
        <v>23833</v>
      </c>
      <c r="D4874" s="107">
        <v>42006</v>
      </c>
      <c r="E4874" s="107">
        <v>42009</v>
      </c>
      <c r="F4874" s="108">
        <v>42061</v>
      </c>
      <c r="G4874" s="109">
        <v>69000</v>
      </c>
      <c r="H4874" s="109">
        <v>105.42</v>
      </c>
      <c r="I4874" s="109">
        <v>0</v>
      </c>
      <c r="J4874" s="109">
        <f t="shared" si="76"/>
        <v>69105.42</v>
      </c>
    </row>
    <row r="4875" spans="1:10" s="102" customFormat="1" ht="18" customHeight="1" x14ac:dyDescent="0.2">
      <c r="A4875" s="106" t="s">
        <v>34</v>
      </c>
      <c r="B4875" s="106" t="s">
        <v>13</v>
      </c>
      <c r="C4875" s="107">
        <v>23833</v>
      </c>
      <c r="D4875" s="107">
        <v>42006</v>
      </c>
      <c r="E4875" s="107">
        <v>42009</v>
      </c>
      <c r="F4875" s="108">
        <v>42061</v>
      </c>
      <c r="G4875" s="109">
        <v>138000</v>
      </c>
      <c r="H4875" s="109">
        <v>210.83</v>
      </c>
      <c r="I4875" s="109">
        <v>0</v>
      </c>
      <c r="J4875" s="109">
        <f t="shared" si="76"/>
        <v>138210.82999999999</v>
      </c>
    </row>
    <row r="4876" spans="1:10" s="102" customFormat="1" ht="18" customHeight="1" x14ac:dyDescent="0.2">
      <c r="A4876" s="106" t="s">
        <v>43</v>
      </c>
      <c r="B4876" s="106" t="s">
        <v>17</v>
      </c>
      <c r="C4876" s="107">
        <v>9760</v>
      </c>
      <c r="D4876" s="107">
        <v>42254</v>
      </c>
      <c r="E4876" s="107">
        <v>42258</v>
      </c>
      <c r="F4876" s="108">
        <v>42286</v>
      </c>
      <c r="G4876" s="109">
        <v>2750</v>
      </c>
      <c r="H4876" s="109">
        <v>2.44</v>
      </c>
      <c r="I4876" s="109">
        <v>0</v>
      </c>
      <c r="J4876" s="109">
        <f t="shared" si="76"/>
        <v>2752.44</v>
      </c>
    </row>
    <row r="4877" spans="1:10" s="102" customFormat="1" ht="18" customHeight="1" x14ac:dyDescent="0.2">
      <c r="A4877" s="106" t="s">
        <v>43</v>
      </c>
      <c r="B4877" s="106" t="s">
        <v>13</v>
      </c>
      <c r="C4877" s="107">
        <v>14893</v>
      </c>
      <c r="D4877" s="107">
        <v>42048</v>
      </c>
      <c r="E4877" s="107">
        <v>42067</v>
      </c>
      <c r="F4877" s="108">
        <v>42087</v>
      </c>
      <c r="G4877" s="109">
        <v>13500</v>
      </c>
      <c r="H4877" s="109">
        <v>14.63</v>
      </c>
      <c r="I4877" s="109">
        <v>0</v>
      </c>
      <c r="J4877" s="109">
        <f t="shared" si="76"/>
        <v>13514.63</v>
      </c>
    </row>
    <row r="4878" spans="1:10" s="102" customFormat="1" ht="18" customHeight="1" x14ac:dyDescent="0.2">
      <c r="A4878" s="106" t="s">
        <v>43</v>
      </c>
      <c r="B4878" s="106" t="s">
        <v>17</v>
      </c>
      <c r="C4878" s="107">
        <v>14962</v>
      </c>
      <c r="D4878" s="107">
        <v>42155</v>
      </c>
      <c r="E4878" s="107">
        <v>42193</v>
      </c>
      <c r="F4878" s="108">
        <v>42219</v>
      </c>
      <c r="G4878" s="109">
        <v>11750</v>
      </c>
      <c r="H4878" s="109">
        <v>20.89</v>
      </c>
      <c r="I4878" s="109">
        <v>0</v>
      </c>
      <c r="J4878" s="109">
        <f t="shared" si="76"/>
        <v>11770.89</v>
      </c>
    </row>
    <row r="4879" spans="1:10" s="102" customFormat="1" ht="18" customHeight="1" x14ac:dyDescent="0.2">
      <c r="A4879" s="106" t="s">
        <v>31</v>
      </c>
      <c r="B4879" s="106" t="s">
        <v>13</v>
      </c>
      <c r="C4879" s="107">
        <v>20008</v>
      </c>
      <c r="D4879" s="107">
        <v>42533</v>
      </c>
      <c r="E4879" s="107">
        <v>42535</v>
      </c>
      <c r="F4879" s="108">
        <v>42572</v>
      </c>
      <c r="G4879" s="109">
        <v>28000</v>
      </c>
      <c r="H4879" s="109">
        <v>29.92</v>
      </c>
      <c r="I4879" s="109">
        <v>0</v>
      </c>
      <c r="J4879" s="109">
        <f t="shared" si="76"/>
        <v>28029.919999999998</v>
      </c>
    </row>
    <row r="4880" spans="1:10" s="102" customFormat="1" ht="18" customHeight="1" x14ac:dyDescent="0.2">
      <c r="A4880" s="106" t="s">
        <v>37</v>
      </c>
      <c r="B4880" s="106" t="s">
        <v>13</v>
      </c>
      <c r="C4880" s="107">
        <v>20008</v>
      </c>
      <c r="D4880" s="107">
        <v>42533</v>
      </c>
      <c r="E4880" s="107">
        <v>42584</v>
      </c>
      <c r="F4880" s="108">
        <v>42585</v>
      </c>
      <c r="G4880" s="109">
        <v>20000</v>
      </c>
      <c r="H4880" s="109">
        <f>14.25+14.25</f>
        <v>28.5</v>
      </c>
      <c r="I4880" s="109">
        <v>0</v>
      </c>
      <c r="J4880" s="109">
        <f t="shared" si="76"/>
        <v>20028.5</v>
      </c>
    </row>
    <row r="4881" spans="1:10" s="102" customFormat="1" ht="18" customHeight="1" x14ac:dyDescent="0.2">
      <c r="A4881" s="106" t="s">
        <v>33</v>
      </c>
      <c r="B4881" s="106" t="s">
        <v>13</v>
      </c>
      <c r="C4881" s="107">
        <v>20008</v>
      </c>
      <c r="D4881" s="107">
        <v>42533</v>
      </c>
      <c r="E4881" s="107">
        <v>42535</v>
      </c>
      <c r="F4881" s="108">
        <v>42572</v>
      </c>
      <c r="G4881" s="109">
        <v>28000</v>
      </c>
      <c r="H4881" s="109">
        <v>29.92</v>
      </c>
      <c r="I4881" s="109">
        <v>0</v>
      </c>
      <c r="J4881" s="109">
        <f t="shared" si="76"/>
        <v>28029.919999999998</v>
      </c>
    </row>
    <row r="4882" spans="1:10" s="102" customFormat="1" ht="18" customHeight="1" x14ac:dyDescent="0.2">
      <c r="A4882" s="106" t="s">
        <v>43</v>
      </c>
      <c r="B4882" s="106" t="s">
        <v>13</v>
      </c>
      <c r="C4882" s="107">
        <v>10769</v>
      </c>
      <c r="D4882" s="107">
        <v>43175</v>
      </c>
      <c r="E4882" s="107">
        <v>43180</v>
      </c>
      <c r="F4882" s="108">
        <v>43186</v>
      </c>
      <c r="G4882" s="109">
        <v>10750</v>
      </c>
      <c r="H4882" s="109">
        <v>3.24</v>
      </c>
      <c r="I4882" s="109">
        <v>0</v>
      </c>
      <c r="J4882" s="109">
        <f t="shared" si="76"/>
        <v>10753.24</v>
      </c>
    </row>
    <row r="4883" spans="1:10" s="102" customFormat="1" ht="18" customHeight="1" x14ac:dyDescent="0.2">
      <c r="A4883" s="106" t="s">
        <v>43</v>
      </c>
      <c r="B4883" s="106" t="s">
        <v>13</v>
      </c>
      <c r="C4883" s="107">
        <v>13507</v>
      </c>
      <c r="D4883" s="107">
        <v>42134</v>
      </c>
      <c r="E4883" s="107">
        <v>42153</v>
      </c>
      <c r="F4883" s="108">
        <v>42165</v>
      </c>
      <c r="G4883" s="109">
        <v>12000</v>
      </c>
      <c r="H4883" s="109">
        <v>10.33</v>
      </c>
      <c r="I4883" s="109">
        <v>0</v>
      </c>
      <c r="J4883" s="109">
        <f t="shared" si="76"/>
        <v>12010.33</v>
      </c>
    </row>
    <row r="4884" spans="1:10" s="102" customFormat="1" ht="18" customHeight="1" x14ac:dyDescent="0.2">
      <c r="A4884" s="106" t="s">
        <v>31</v>
      </c>
      <c r="B4884" s="106" t="s">
        <v>17</v>
      </c>
      <c r="C4884" s="107">
        <v>19443</v>
      </c>
      <c r="D4884" s="107">
        <v>42944</v>
      </c>
      <c r="E4884" s="107">
        <v>42958</v>
      </c>
      <c r="F4884" s="108">
        <v>42978</v>
      </c>
      <c r="G4884" s="109">
        <v>22000</v>
      </c>
      <c r="H4884" s="109">
        <v>20.49</v>
      </c>
      <c r="I4884" s="109">
        <v>0</v>
      </c>
      <c r="J4884" s="109">
        <f t="shared" si="76"/>
        <v>22020.49</v>
      </c>
    </row>
    <row r="4885" spans="1:10" s="102" customFormat="1" ht="18" customHeight="1" x14ac:dyDescent="0.2">
      <c r="A4885" s="106" t="s">
        <v>34</v>
      </c>
      <c r="B4885" s="106" t="s">
        <v>17</v>
      </c>
      <c r="C4885" s="107">
        <v>19443</v>
      </c>
      <c r="D4885" s="107">
        <v>42944</v>
      </c>
      <c r="E4885" s="107">
        <v>42958</v>
      </c>
      <c r="F4885" s="108">
        <v>42978</v>
      </c>
      <c r="G4885" s="109">
        <v>44000</v>
      </c>
      <c r="H4885" s="109">
        <v>40.99</v>
      </c>
      <c r="I4885" s="109">
        <v>0</v>
      </c>
      <c r="J4885" s="109">
        <f t="shared" si="76"/>
        <v>44040.99</v>
      </c>
    </row>
    <row r="4886" spans="1:10" s="102" customFormat="1" ht="18" customHeight="1" x14ac:dyDescent="0.2">
      <c r="A4886" s="106" t="s">
        <v>43</v>
      </c>
      <c r="B4886" s="106" t="s">
        <v>13</v>
      </c>
      <c r="C4886" s="107">
        <v>9995</v>
      </c>
      <c r="D4886" s="107">
        <v>42919</v>
      </c>
      <c r="E4886" s="107">
        <v>42922</v>
      </c>
      <c r="F4886" s="108">
        <v>42961</v>
      </c>
      <c r="G4886" s="109">
        <v>9500</v>
      </c>
      <c r="H4886" s="109">
        <v>10.93</v>
      </c>
      <c r="I4886" s="109">
        <v>0</v>
      </c>
      <c r="J4886" s="109">
        <f t="shared" si="76"/>
        <v>9510.93</v>
      </c>
    </row>
    <row r="4887" spans="1:10" s="102" customFormat="1" ht="18" customHeight="1" x14ac:dyDescent="0.2">
      <c r="A4887" s="106" t="s">
        <v>43</v>
      </c>
      <c r="B4887" s="106" t="s">
        <v>17</v>
      </c>
      <c r="C4887" s="107">
        <v>10623</v>
      </c>
      <c r="D4887" s="107">
        <v>42469</v>
      </c>
      <c r="E4887" s="107">
        <v>42487</v>
      </c>
      <c r="F4887" s="108">
        <v>42507</v>
      </c>
      <c r="G4887" s="109">
        <v>10250</v>
      </c>
      <c r="H4887" s="109">
        <v>10.67</v>
      </c>
      <c r="I4887" s="109">
        <v>0</v>
      </c>
      <c r="J4887" s="109">
        <f t="shared" si="76"/>
        <v>10260.67</v>
      </c>
    </row>
    <row r="4888" spans="1:10" s="102" customFormat="1" ht="18" customHeight="1" x14ac:dyDescent="0.2">
      <c r="A4888" s="106" t="s">
        <v>43</v>
      </c>
      <c r="B4888" s="106" t="s">
        <v>17</v>
      </c>
      <c r="C4888" s="107">
        <v>10609</v>
      </c>
      <c r="D4888" s="107">
        <v>42737</v>
      </c>
      <c r="E4888" s="107">
        <v>42760</v>
      </c>
      <c r="F4888" s="108">
        <v>42793</v>
      </c>
      <c r="G4888" s="109">
        <v>5500</v>
      </c>
      <c r="H4888" s="109">
        <v>8.4499999999999993</v>
      </c>
      <c r="I4888" s="109">
        <v>0</v>
      </c>
      <c r="J4888" s="109">
        <f t="shared" si="76"/>
        <v>5508.45</v>
      </c>
    </row>
    <row r="4889" spans="1:10" s="102" customFormat="1" ht="18" customHeight="1" x14ac:dyDescent="0.2">
      <c r="A4889" s="106" t="s">
        <v>43</v>
      </c>
      <c r="B4889" s="106" t="s">
        <v>17</v>
      </c>
      <c r="C4889" s="107">
        <v>9937</v>
      </c>
      <c r="D4889" s="107">
        <v>42524</v>
      </c>
      <c r="E4889" s="107">
        <v>42542</v>
      </c>
      <c r="F4889" s="108">
        <v>42556</v>
      </c>
      <c r="G4889" s="109">
        <v>5000</v>
      </c>
      <c r="H4889" s="109">
        <v>4.38</v>
      </c>
      <c r="I4889" s="109">
        <v>0</v>
      </c>
      <c r="J4889" s="109">
        <f t="shared" si="76"/>
        <v>5004.38</v>
      </c>
    </row>
    <row r="4890" spans="1:10" s="102" customFormat="1" ht="18" customHeight="1" x14ac:dyDescent="0.2">
      <c r="A4890" s="106" t="s">
        <v>43</v>
      </c>
      <c r="B4890" s="106" t="s">
        <v>17</v>
      </c>
      <c r="C4890" s="107">
        <v>8304</v>
      </c>
      <c r="D4890" s="107">
        <v>42068</v>
      </c>
      <c r="E4890" s="107">
        <v>42109</v>
      </c>
      <c r="F4890" s="108">
        <v>42158</v>
      </c>
      <c r="G4890" s="109">
        <v>19000</v>
      </c>
      <c r="H4890" s="109">
        <v>47.52</v>
      </c>
      <c r="I4890" s="109">
        <v>0</v>
      </c>
      <c r="J4890" s="109">
        <f t="shared" si="76"/>
        <v>19047.52</v>
      </c>
    </row>
    <row r="4891" spans="1:10" s="102" customFormat="1" ht="18" customHeight="1" x14ac:dyDescent="0.2">
      <c r="A4891" s="106" t="s">
        <v>43</v>
      </c>
      <c r="B4891" s="106" t="s">
        <v>13</v>
      </c>
      <c r="C4891" s="107">
        <v>15359</v>
      </c>
      <c r="D4891" s="107">
        <v>42927</v>
      </c>
      <c r="E4891" s="107">
        <v>42950</v>
      </c>
      <c r="F4891" s="108">
        <v>42992</v>
      </c>
      <c r="G4891" s="109">
        <v>17500</v>
      </c>
      <c r="H4891" s="109">
        <v>28.45</v>
      </c>
      <c r="I4891" s="109">
        <v>0</v>
      </c>
      <c r="J4891" s="109">
        <f t="shared" si="76"/>
        <v>17528.45</v>
      </c>
    </row>
    <row r="4892" spans="1:10" s="102" customFormat="1" ht="18" customHeight="1" x14ac:dyDescent="0.2">
      <c r="A4892" s="106" t="s">
        <v>43</v>
      </c>
      <c r="B4892" s="106" t="s">
        <v>13</v>
      </c>
      <c r="C4892" s="107">
        <v>14801</v>
      </c>
      <c r="D4892" s="107">
        <v>42096</v>
      </c>
      <c r="E4892" s="107">
        <v>42135</v>
      </c>
      <c r="F4892" s="108">
        <v>42143</v>
      </c>
      <c r="G4892" s="109">
        <v>8500</v>
      </c>
      <c r="H4892" s="109">
        <v>11.1</v>
      </c>
      <c r="I4892" s="109">
        <v>0</v>
      </c>
      <c r="J4892" s="109">
        <f t="shared" si="76"/>
        <v>8511.1</v>
      </c>
    </row>
    <row r="4893" spans="1:10" s="102" customFormat="1" ht="18" customHeight="1" x14ac:dyDescent="0.2">
      <c r="A4893" s="106" t="s">
        <v>43</v>
      </c>
      <c r="B4893" s="106" t="s">
        <v>13</v>
      </c>
      <c r="C4893" s="107">
        <v>16435</v>
      </c>
      <c r="D4893" s="107">
        <v>42615</v>
      </c>
      <c r="E4893" s="107">
        <v>42622</v>
      </c>
      <c r="F4893" s="108">
        <v>42634</v>
      </c>
      <c r="G4893" s="109">
        <v>9250</v>
      </c>
      <c r="H4893" s="109">
        <v>4.82</v>
      </c>
      <c r="I4893" s="109">
        <v>0</v>
      </c>
      <c r="J4893" s="109">
        <f t="shared" si="76"/>
        <v>9254.82</v>
      </c>
    </row>
    <row r="4894" spans="1:10" s="102" customFormat="1" ht="18" customHeight="1" x14ac:dyDescent="0.2">
      <c r="A4894" s="106" t="s">
        <v>43</v>
      </c>
      <c r="B4894" s="106" t="s">
        <v>17</v>
      </c>
      <c r="C4894" s="107">
        <v>16400</v>
      </c>
      <c r="D4894" s="107">
        <v>42386</v>
      </c>
      <c r="E4894" s="107">
        <v>42390</v>
      </c>
      <c r="F4894" s="108">
        <v>42410</v>
      </c>
      <c r="G4894" s="109">
        <v>13500</v>
      </c>
      <c r="H4894" s="109">
        <v>9</v>
      </c>
      <c r="I4894" s="109">
        <v>0</v>
      </c>
      <c r="J4894" s="109">
        <f t="shared" si="76"/>
        <v>13509</v>
      </c>
    </row>
    <row r="4895" spans="1:10" s="102" customFormat="1" ht="18" customHeight="1" x14ac:dyDescent="0.2">
      <c r="A4895" s="106" t="s">
        <v>43</v>
      </c>
      <c r="B4895" s="106" t="s">
        <v>17</v>
      </c>
      <c r="C4895" s="107">
        <v>20008</v>
      </c>
      <c r="D4895" s="107">
        <v>42366</v>
      </c>
      <c r="E4895" s="107">
        <v>42410</v>
      </c>
      <c r="F4895" s="108">
        <v>42425</v>
      </c>
      <c r="G4895" s="109">
        <v>73000</v>
      </c>
      <c r="H4895" s="109">
        <v>119.64</v>
      </c>
      <c r="I4895" s="109">
        <v>0</v>
      </c>
      <c r="J4895" s="109">
        <f t="shared" si="76"/>
        <v>73119.64</v>
      </c>
    </row>
    <row r="4896" spans="1:10" s="102" customFormat="1" ht="18" customHeight="1" x14ac:dyDescent="0.2">
      <c r="A4896" s="106" t="s">
        <v>43</v>
      </c>
      <c r="B4896" s="106" t="s">
        <v>17</v>
      </c>
      <c r="C4896" s="107">
        <v>10591</v>
      </c>
      <c r="D4896" s="107">
        <v>42513</v>
      </c>
      <c r="E4896" s="107">
        <v>42535</v>
      </c>
      <c r="F4896" s="108">
        <v>42549</v>
      </c>
      <c r="G4896" s="109">
        <v>10000</v>
      </c>
      <c r="H4896" s="109">
        <v>9.86</v>
      </c>
      <c r="I4896" s="109">
        <v>0</v>
      </c>
      <c r="J4896" s="109">
        <f t="shared" si="76"/>
        <v>10009.86</v>
      </c>
    </row>
    <row r="4897" spans="1:10" s="102" customFormat="1" ht="18" customHeight="1" x14ac:dyDescent="0.2">
      <c r="A4897" s="106" t="s">
        <v>43</v>
      </c>
      <c r="B4897" s="106" t="s">
        <v>13</v>
      </c>
      <c r="C4897" s="107">
        <v>11785</v>
      </c>
      <c r="D4897" s="107">
        <v>42742</v>
      </c>
      <c r="E4897" s="107">
        <v>42751</v>
      </c>
      <c r="F4897" s="108">
        <v>42772</v>
      </c>
      <c r="G4897" s="109">
        <v>11000</v>
      </c>
      <c r="H4897" s="109">
        <v>9.0399999999999991</v>
      </c>
      <c r="I4897" s="109">
        <v>0</v>
      </c>
      <c r="J4897" s="109">
        <f t="shared" si="76"/>
        <v>11009.04</v>
      </c>
    </row>
    <row r="4898" spans="1:10" s="102" customFormat="1" ht="18" customHeight="1" x14ac:dyDescent="0.2">
      <c r="A4898" s="106" t="s">
        <v>43</v>
      </c>
      <c r="B4898" s="106" t="s">
        <v>17</v>
      </c>
      <c r="C4898" s="107">
        <v>15643</v>
      </c>
      <c r="D4898" s="107">
        <v>43179</v>
      </c>
      <c r="E4898" s="107">
        <v>43181</v>
      </c>
      <c r="F4898" s="108">
        <v>43213</v>
      </c>
      <c r="G4898" s="109">
        <v>11750</v>
      </c>
      <c r="H4898" s="109">
        <v>10.95</v>
      </c>
      <c r="I4898" s="109">
        <v>0</v>
      </c>
      <c r="J4898" s="109">
        <f t="shared" si="76"/>
        <v>11760.95</v>
      </c>
    </row>
    <row r="4899" spans="1:10" s="102" customFormat="1" ht="18" customHeight="1" x14ac:dyDescent="0.2">
      <c r="A4899" s="106" t="s">
        <v>43</v>
      </c>
      <c r="B4899" s="106" t="s">
        <v>17</v>
      </c>
      <c r="C4899" s="107">
        <v>14730</v>
      </c>
      <c r="D4899" s="107">
        <v>43313</v>
      </c>
      <c r="E4899" s="107">
        <v>43319</v>
      </c>
      <c r="F4899" s="108">
        <v>43353</v>
      </c>
      <c r="G4899" s="109">
        <v>7250</v>
      </c>
      <c r="H4899" s="109">
        <v>5.01</v>
      </c>
      <c r="I4899" s="109">
        <v>0</v>
      </c>
      <c r="J4899" s="109">
        <f t="shared" si="76"/>
        <v>7255.01</v>
      </c>
    </row>
    <row r="4900" spans="1:10" s="102" customFormat="1" ht="18" customHeight="1" x14ac:dyDescent="0.2">
      <c r="A4900" s="106" t="s">
        <v>43</v>
      </c>
      <c r="B4900" s="106" t="s">
        <v>17</v>
      </c>
      <c r="C4900" s="107">
        <v>17359</v>
      </c>
      <c r="D4900" s="107">
        <v>43348</v>
      </c>
      <c r="E4900" s="107">
        <v>43362</v>
      </c>
      <c r="F4900" s="108"/>
      <c r="G4900" s="109">
        <v>0</v>
      </c>
      <c r="H4900" s="109">
        <v>0</v>
      </c>
      <c r="I4900" s="109">
        <v>22500</v>
      </c>
      <c r="J4900" s="109">
        <f t="shared" si="76"/>
        <v>22500</v>
      </c>
    </row>
    <row r="4901" spans="1:10" s="102" customFormat="1" ht="18" customHeight="1" x14ac:dyDescent="0.2">
      <c r="A4901" s="106" t="s">
        <v>43</v>
      </c>
      <c r="B4901" s="106" t="s">
        <v>13</v>
      </c>
      <c r="C4901" s="107">
        <v>16844</v>
      </c>
      <c r="D4901" s="107">
        <v>42039</v>
      </c>
      <c r="E4901" s="107">
        <v>42046</v>
      </c>
      <c r="F4901" s="108">
        <v>42271</v>
      </c>
      <c r="G4901" s="109">
        <v>14000</v>
      </c>
      <c r="H4901" s="109">
        <v>90.22</v>
      </c>
      <c r="I4901" s="109">
        <v>0</v>
      </c>
      <c r="J4901" s="109">
        <f t="shared" si="76"/>
        <v>14090.22</v>
      </c>
    </row>
    <row r="4902" spans="1:10" s="102" customFormat="1" ht="18" customHeight="1" x14ac:dyDescent="0.2">
      <c r="A4902" s="106" t="s">
        <v>43</v>
      </c>
      <c r="B4902" s="106" t="s">
        <v>13</v>
      </c>
      <c r="C4902" s="107">
        <v>13354</v>
      </c>
      <c r="D4902" s="107">
        <v>42474</v>
      </c>
      <c r="E4902" s="107">
        <v>42496</v>
      </c>
      <c r="F4902" s="108">
        <v>42527</v>
      </c>
      <c r="G4902" s="109">
        <v>16500</v>
      </c>
      <c r="H4902" s="109">
        <v>23.96</v>
      </c>
      <c r="I4902" s="109">
        <v>0</v>
      </c>
      <c r="J4902" s="109">
        <f t="shared" si="76"/>
        <v>16523.96</v>
      </c>
    </row>
    <row r="4903" spans="1:10" s="102" customFormat="1" ht="18" customHeight="1" x14ac:dyDescent="0.2">
      <c r="A4903" s="106" t="s">
        <v>43</v>
      </c>
      <c r="B4903" s="106" t="s">
        <v>13</v>
      </c>
      <c r="C4903" s="107">
        <v>11608</v>
      </c>
      <c r="D4903" s="107">
        <v>42026</v>
      </c>
      <c r="E4903" s="107">
        <v>42051</v>
      </c>
      <c r="F4903" s="108">
        <v>42061</v>
      </c>
      <c r="G4903" s="109">
        <v>10250</v>
      </c>
      <c r="H4903" s="109">
        <v>9.9700000000000006</v>
      </c>
      <c r="I4903" s="109">
        <v>0</v>
      </c>
      <c r="J4903" s="109">
        <f t="shared" si="76"/>
        <v>10259.969999999999</v>
      </c>
    </row>
    <row r="4904" spans="1:10" s="102" customFormat="1" ht="18" customHeight="1" x14ac:dyDescent="0.2">
      <c r="A4904" s="106" t="s">
        <v>43</v>
      </c>
      <c r="B4904" s="106" t="s">
        <v>13</v>
      </c>
      <c r="C4904" s="107">
        <v>13798</v>
      </c>
      <c r="D4904" s="107">
        <v>43206</v>
      </c>
      <c r="E4904" s="107">
        <v>43228</v>
      </c>
      <c r="F4904" s="108">
        <v>43321</v>
      </c>
      <c r="G4904" s="109">
        <v>4750</v>
      </c>
      <c r="H4904" s="109">
        <v>10.32</v>
      </c>
      <c r="I4904" s="109">
        <v>0</v>
      </c>
      <c r="J4904" s="109">
        <f t="shared" si="76"/>
        <v>4760.32</v>
      </c>
    </row>
    <row r="4905" spans="1:10" s="102" customFormat="1" ht="18" customHeight="1" x14ac:dyDescent="0.2">
      <c r="A4905" s="106" t="s">
        <v>43</v>
      </c>
      <c r="B4905" s="106" t="s">
        <v>13</v>
      </c>
      <c r="C4905" s="107">
        <v>16587</v>
      </c>
      <c r="D4905" s="107">
        <v>43316</v>
      </c>
      <c r="E4905" s="107">
        <v>43353</v>
      </c>
      <c r="F4905" s="108">
        <v>43369</v>
      </c>
      <c r="G4905" s="109">
        <v>15000</v>
      </c>
      <c r="H4905" s="109">
        <v>21.78</v>
      </c>
      <c r="I4905" s="109">
        <v>0</v>
      </c>
      <c r="J4905" s="109">
        <f t="shared" si="76"/>
        <v>15021.78</v>
      </c>
    </row>
    <row r="4906" spans="1:10" s="102" customFormat="1" ht="18" customHeight="1" x14ac:dyDescent="0.2">
      <c r="A4906" s="106" t="s">
        <v>43</v>
      </c>
      <c r="B4906" s="106" t="s">
        <v>13</v>
      </c>
      <c r="C4906" s="107">
        <v>15344</v>
      </c>
      <c r="D4906" s="107">
        <v>43193</v>
      </c>
      <c r="E4906" s="107">
        <v>43194</v>
      </c>
      <c r="F4906" s="108">
        <v>43213</v>
      </c>
      <c r="G4906" s="109">
        <v>7750</v>
      </c>
      <c r="H4906" s="109">
        <v>4.25</v>
      </c>
      <c r="I4906" s="109">
        <v>0</v>
      </c>
      <c r="J4906" s="109">
        <f t="shared" si="76"/>
        <v>7754.25</v>
      </c>
    </row>
    <row r="4907" spans="1:10" s="102" customFormat="1" ht="18" customHeight="1" x14ac:dyDescent="0.2">
      <c r="A4907" s="106" t="s">
        <v>43</v>
      </c>
      <c r="B4907" s="106" t="s">
        <v>13</v>
      </c>
      <c r="C4907" s="107">
        <v>8378</v>
      </c>
      <c r="D4907" s="107">
        <v>42534</v>
      </c>
      <c r="E4907" s="107">
        <v>42564</v>
      </c>
      <c r="F4907" s="108">
        <v>43209</v>
      </c>
      <c r="G4907" s="109">
        <v>5500</v>
      </c>
      <c r="H4907" s="109">
        <v>39.43</v>
      </c>
      <c r="I4907" s="109">
        <v>0</v>
      </c>
      <c r="J4907" s="109">
        <f t="shared" si="76"/>
        <v>5539.43</v>
      </c>
    </row>
    <row r="4908" spans="1:10" s="102" customFormat="1" ht="18" customHeight="1" x14ac:dyDescent="0.2">
      <c r="A4908" s="106" t="s">
        <v>43</v>
      </c>
      <c r="B4908" s="106" t="s">
        <v>13</v>
      </c>
      <c r="C4908" s="107">
        <v>11969</v>
      </c>
      <c r="D4908" s="107">
        <v>41938</v>
      </c>
      <c r="E4908" s="107">
        <v>41955</v>
      </c>
      <c r="F4908" s="108">
        <v>41969</v>
      </c>
      <c r="G4908" s="109">
        <v>17750</v>
      </c>
      <c r="H4908" s="109">
        <v>15.28</v>
      </c>
      <c r="I4908" s="109">
        <v>0</v>
      </c>
      <c r="J4908" s="109">
        <f t="shared" si="76"/>
        <v>17765.28</v>
      </c>
    </row>
    <row r="4909" spans="1:10" s="102" customFormat="1" ht="18" customHeight="1" x14ac:dyDescent="0.2">
      <c r="A4909" s="106" t="s">
        <v>43</v>
      </c>
      <c r="B4909" s="106" t="s">
        <v>17</v>
      </c>
      <c r="C4909" s="107">
        <v>10317</v>
      </c>
      <c r="D4909" s="107">
        <v>43230</v>
      </c>
      <c r="E4909" s="107">
        <v>43257</v>
      </c>
      <c r="F4909" s="108">
        <v>43292</v>
      </c>
      <c r="G4909" s="109">
        <v>4250</v>
      </c>
      <c r="H4909" s="109">
        <v>7.23</v>
      </c>
      <c r="I4909" s="109">
        <v>0</v>
      </c>
      <c r="J4909" s="109">
        <f t="shared" si="76"/>
        <v>4257.2299999999996</v>
      </c>
    </row>
    <row r="4910" spans="1:10" s="102" customFormat="1" ht="18" customHeight="1" x14ac:dyDescent="0.2">
      <c r="A4910" s="106" t="s">
        <v>43</v>
      </c>
      <c r="B4910" s="106" t="s">
        <v>17</v>
      </c>
      <c r="C4910" s="107">
        <v>8690</v>
      </c>
      <c r="D4910" s="107">
        <v>42451</v>
      </c>
      <c r="E4910" s="107">
        <v>42458</v>
      </c>
      <c r="F4910" s="108">
        <v>42508</v>
      </c>
      <c r="G4910" s="109">
        <v>3750</v>
      </c>
      <c r="H4910" s="109">
        <v>5.86</v>
      </c>
      <c r="I4910" s="109">
        <v>0</v>
      </c>
      <c r="J4910" s="109">
        <f t="shared" si="76"/>
        <v>3755.86</v>
      </c>
    </row>
    <row r="4911" spans="1:10" s="102" customFormat="1" ht="18" customHeight="1" x14ac:dyDescent="0.2">
      <c r="A4911" s="106" t="s">
        <v>43</v>
      </c>
      <c r="B4911" s="106" t="s">
        <v>13</v>
      </c>
      <c r="C4911" s="107">
        <v>13660</v>
      </c>
      <c r="D4911" s="107">
        <v>42292</v>
      </c>
      <c r="E4911" s="107">
        <v>42299</v>
      </c>
      <c r="F4911" s="108">
        <v>42314</v>
      </c>
      <c r="G4911" s="109">
        <v>12000</v>
      </c>
      <c r="H4911" s="109">
        <v>7.33</v>
      </c>
      <c r="I4911" s="109">
        <v>0</v>
      </c>
      <c r="J4911" s="109">
        <f t="shared" si="76"/>
        <v>12007.33</v>
      </c>
    </row>
    <row r="4912" spans="1:10" s="102" customFormat="1" ht="18" customHeight="1" x14ac:dyDescent="0.2">
      <c r="A4912" s="106" t="s">
        <v>43</v>
      </c>
      <c r="B4912" s="106" t="s">
        <v>13</v>
      </c>
      <c r="C4912" s="107">
        <v>15510</v>
      </c>
      <c r="D4912" s="107">
        <v>43022</v>
      </c>
      <c r="E4912" s="107">
        <v>43026</v>
      </c>
      <c r="F4912" s="108">
        <v>43038</v>
      </c>
      <c r="G4912" s="109">
        <v>15000</v>
      </c>
      <c r="H4912" s="109">
        <v>6.58</v>
      </c>
      <c r="I4912" s="109">
        <v>0</v>
      </c>
      <c r="J4912" s="109">
        <f t="shared" si="76"/>
        <v>15006.58</v>
      </c>
    </row>
    <row r="4913" spans="1:10" s="102" customFormat="1" ht="18" customHeight="1" x14ac:dyDescent="0.2">
      <c r="A4913" s="106" t="s">
        <v>43</v>
      </c>
      <c r="B4913" s="106" t="s">
        <v>13</v>
      </c>
      <c r="C4913" s="107">
        <v>17407</v>
      </c>
      <c r="D4913" s="107">
        <v>43363</v>
      </c>
      <c r="E4913" s="107">
        <v>43364</v>
      </c>
      <c r="F4913" s="108">
        <v>43381</v>
      </c>
      <c r="G4913" s="109">
        <v>11500</v>
      </c>
      <c r="H4913" s="109">
        <v>5.05</v>
      </c>
      <c r="I4913" s="109">
        <v>0</v>
      </c>
      <c r="J4913" s="109">
        <f t="shared" si="76"/>
        <v>11505.05</v>
      </c>
    </row>
    <row r="4914" spans="1:10" s="102" customFormat="1" ht="18" customHeight="1" x14ac:dyDescent="0.2">
      <c r="A4914" s="106" t="s">
        <v>43</v>
      </c>
      <c r="B4914" s="106" t="s">
        <v>13</v>
      </c>
      <c r="C4914" s="107">
        <v>12446</v>
      </c>
      <c r="D4914" s="107">
        <v>43048</v>
      </c>
      <c r="E4914" s="107">
        <v>43054</v>
      </c>
      <c r="F4914" s="108">
        <v>43069</v>
      </c>
      <c r="G4914" s="109">
        <v>16250</v>
      </c>
      <c r="H4914" s="109">
        <v>9.35</v>
      </c>
      <c r="I4914" s="109">
        <v>0</v>
      </c>
      <c r="J4914" s="109">
        <f t="shared" si="76"/>
        <v>16259.35</v>
      </c>
    </row>
    <row r="4915" spans="1:10" s="102" customFormat="1" ht="18" customHeight="1" x14ac:dyDescent="0.2">
      <c r="A4915" s="106" t="s">
        <v>43</v>
      </c>
      <c r="B4915" s="106" t="s">
        <v>13</v>
      </c>
      <c r="C4915" s="107">
        <v>10920</v>
      </c>
      <c r="D4915" s="107">
        <v>42085</v>
      </c>
      <c r="E4915" s="107">
        <v>42096</v>
      </c>
      <c r="F4915" s="108">
        <v>42121</v>
      </c>
      <c r="G4915" s="109">
        <v>8500</v>
      </c>
      <c r="H4915" s="109">
        <v>8.5</v>
      </c>
      <c r="I4915" s="109">
        <v>0</v>
      </c>
      <c r="J4915" s="109">
        <f t="shared" si="76"/>
        <v>8508.5</v>
      </c>
    </row>
    <row r="4916" spans="1:10" s="102" customFormat="1" ht="18" customHeight="1" x14ac:dyDescent="0.2">
      <c r="A4916" s="106" t="s">
        <v>37</v>
      </c>
      <c r="B4916" s="106" t="s">
        <v>17</v>
      </c>
      <c r="C4916" s="107">
        <v>22562</v>
      </c>
      <c r="D4916" s="107">
        <v>42114</v>
      </c>
      <c r="E4916" s="107">
        <v>42150</v>
      </c>
      <c r="F4916" s="108">
        <v>42157</v>
      </c>
      <c r="G4916" s="109">
        <v>20000</v>
      </c>
      <c r="H4916" s="109">
        <f>11.94+11.94</f>
        <v>23.88</v>
      </c>
      <c r="I4916" s="109">
        <v>0</v>
      </c>
      <c r="J4916" s="109">
        <f t="shared" si="76"/>
        <v>20023.88</v>
      </c>
    </row>
    <row r="4917" spans="1:10" s="102" customFormat="1" ht="18" customHeight="1" x14ac:dyDescent="0.2">
      <c r="A4917" s="106" t="s">
        <v>43</v>
      </c>
      <c r="B4917" s="106" t="s">
        <v>17</v>
      </c>
      <c r="C4917" s="107">
        <v>11844</v>
      </c>
      <c r="D4917" s="107">
        <v>43244</v>
      </c>
      <c r="E4917" s="107">
        <v>43250</v>
      </c>
      <c r="F4917" s="108">
        <v>43262</v>
      </c>
      <c r="G4917" s="109">
        <v>5250</v>
      </c>
      <c r="H4917" s="109">
        <v>2.37</v>
      </c>
      <c r="I4917" s="109">
        <v>0</v>
      </c>
      <c r="J4917" s="109">
        <f t="shared" si="76"/>
        <v>5252.37</v>
      </c>
    </row>
    <row r="4918" spans="1:10" s="102" customFormat="1" ht="18" customHeight="1" x14ac:dyDescent="0.2">
      <c r="A4918" s="106" t="s">
        <v>37</v>
      </c>
      <c r="B4918" s="106" t="s">
        <v>13</v>
      </c>
      <c r="C4918" s="107">
        <v>20961</v>
      </c>
      <c r="D4918" s="107">
        <v>42157</v>
      </c>
      <c r="E4918" s="107">
        <v>42177</v>
      </c>
      <c r="F4918" s="108">
        <v>42185</v>
      </c>
      <c r="G4918" s="109">
        <v>20000</v>
      </c>
      <c r="H4918" s="109">
        <f>7.78+7.78</f>
        <v>15.56</v>
      </c>
      <c r="I4918" s="109">
        <v>0</v>
      </c>
      <c r="J4918" s="109">
        <f t="shared" si="76"/>
        <v>20015.560000000001</v>
      </c>
    </row>
    <row r="4919" spans="1:10" s="102" customFormat="1" ht="18" customHeight="1" x14ac:dyDescent="0.2">
      <c r="A4919" s="106" t="s">
        <v>43</v>
      </c>
      <c r="B4919" s="106" t="s">
        <v>13</v>
      </c>
      <c r="C4919" s="107">
        <v>14054</v>
      </c>
      <c r="D4919" s="107">
        <v>41838</v>
      </c>
      <c r="E4919" s="107">
        <v>41849</v>
      </c>
      <c r="F4919" s="108">
        <v>41866</v>
      </c>
      <c r="G4919" s="109">
        <v>6500</v>
      </c>
      <c r="H4919" s="109">
        <v>5.0599999999999996</v>
      </c>
      <c r="I4919" s="109">
        <v>0</v>
      </c>
      <c r="J4919" s="109">
        <f t="shared" si="76"/>
        <v>6505.06</v>
      </c>
    </row>
    <row r="4920" spans="1:10" s="102" customFormat="1" ht="18" customHeight="1" x14ac:dyDescent="0.2">
      <c r="A4920" s="106" t="s">
        <v>43</v>
      </c>
      <c r="B4920" s="106" t="s">
        <v>13</v>
      </c>
      <c r="C4920" s="107">
        <v>10128</v>
      </c>
      <c r="D4920" s="107">
        <v>42305</v>
      </c>
      <c r="E4920" s="107">
        <v>42328</v>
      </c>
      <c r="F4920" s="108">
        <v>42401</v>
      </c>
      <c r="G4920" s="109">
        <v>5250</v>
      </c>
      <c r="H4920" s="109">
        <v>14</v>
      </c>
      <c r="I4920" s="109">
        <v>0</v>
      </c>
      <c r="J4920" s="109">
        <f t="shared" si="76"/>
        <v>5264</v>
      </c>
    </row>
    <row r="4921" spans="1:10" s="102" customFormat="1" ht="18" customHeight="1" x14ac:dyDescent="0.2">
      <c r="A4921" s="106" t="s">
        <v>43</v>
      </c>
      <c r="B4921" s="106" t="s">
        <v>17</v>
      </c>
      <c r="C4921" s="107">
        <v>11167</v>
      </c>
      <c r="D4921" s="107">
        <v>42777</v>
      </c>
      <c r="E4921" s="107">
        <v>42786</v>
      </c>
      <c r="F4921" s="108">
        <v>42815</v>
      </c>
      <c r="G4921" s="109">
        <v>10250</v>
      </c>
      <c r="H4921" s="109">
        <v>10.68</v>
      </c>
      <c r="I4921" s="109">
        <v>0</v>
      </c>
      <c r="J4921" s="109">
        <f t="shared" si="76"/>
        <v>10260.68</v>
      </c>
    </row>
    <row r="4922" spans="1:10" s="102" customFormat="1" ht="18" customHeight="1" x14ac:dyDescent="0.2">
      <c r="A4922" s="106" t="s">
        <v>43</v>
      </c>
      <c r="B4922" s="106" t="s">
        <v>13</v>
      </c>
      <c r="C4922" s="107">
        <v>10723</v>
      </c>
      <c r="D4922" s="107">
        <v>43129</v>
      </c>
      <c r="E4922" s="107">
        <v>43137</v>
      </c>
      <c r="F4922" s="108">
        <v>43164</v>
      </c>
      <c r="G4922" s="109">
        <v>5500</v>
      </c>
      <c r="H4922" s="109">
        <v>4.5199999999999996</v>
      </c>
      <c r="I4922" s="109">
        <v>0</v>
      </c>
      <c r="J4922" s="109">
        <f t="shared" si="76"/>
        <v>5504.52</v>
      </c>
    </row>
    <row r="4923" spans="1:10" s="102" customFormat="1" ht="18" customHeight="1" x14ac:dyDescent="0.2">
      <c r="A4923" s="106" t="s">
        <v>43</v>
      </c>
      <c r="B4923" s="106" t="s">
        <v>13</v>
      </c>
      <c r="C4923" s="107">
        <v>13739</v>
      </c>
      <c r="D4923" s="107">
        <v>41895</v>
      </c>
      <c r="E4923" s="107">
        <v>41906</v>
      </c>
      <c r="F4923" s="108">
        <v>41925</v>
      </c>
      <c r="G4923" s="109">
        <v>10250</v>
      </c>
      <c r="H4923" s="109">
        <v>8.5399999999999991</v>
      </c>
      <c r="I4923" s="109">
        <v>0</v>
      </c>
      <c r="J4923" s="109">
        <f t="shared" si="76"/>
        <v>10258.540000000001</v>
      </c>
    </row>
    <row r="4924" spans="1:10" s="102" customFormat="1" ht="18" customHeight="1" x14ac:dyDescent="0.2">
      <c r="A4924" s="106" t="s">
        <v>43</v>
      </c>
      <c r="B4924" s="106" t="s">
        <v>17</v>
      </c>
      <c r="C4924" s="107">
        <v>12791</v>
      </c>
      <c r="D4924" s="107">
        <v>42300</v>
      </c>
      <c r="E4924" s="107">
        <v>42312</v>
      </c>
      <c r="F4924" s="108">
        <v>42318</v>
      </c>
      <c r="G4924" s="109">
        <v>4750</v>
      </c>
      <c r="H4924" s="109">
        <v>2.38</v>
      </c>
      <c r="I4924" s="109">
        <v>0</v>
      </c>
      <c r="J4924" s="109">
        <f t="shared" si="76"/>
        <v>4752.38</v>
      </c>
    </row>
    <row r="4925" spans="1:10" s="102" customFormat="1" ht="18" customHeight="1" x14ac:dyDescent="0.2">
      <c r="A4925" s="106" t="s">
        <v>43</v>
      </c>
      <c r="B4925" s="106" t="s">
        <v>13</v>
      </c>
      <c r="C4925" s="107">
        <v>17064</v>
      </c>
      <c r="D4925" s="107">
        <v>42858</v>
      </c>
      <c r="E4925" s="107">
        <v>42864</v>
      </c>
      <c r="F4925" s="108">
        <v>42874</v>
      </c>
      <c r="G4925" s="109">
        <v>23500</v>
      </c>
      <c r="H4925" s="109">
        <v>10.3</v>
      </c>
      <c r="I4925" s="109">
        <v>0</v>
      </c>
      <c r="J4925" s="109">
        <f t="shared" si="76"/>
        <v>23510.3</v>
      </c>
    </row>
    <row r="4926" spans="1:10" s="102" customFormat="1" ht="18" customHeight="1" x14ac:dyDescent="0.2">
      <c r="A4926" s="106" t="s">
        <v>43</v>
      </c>
      <c r="B4926" s="106" t="s">
        <v>13</v>
      </c>
      <c r="C4926" s="107">
        <v>14572</v>
      </c>
      <c r="D4926" s="107">
        <v>42388</v>
      </c>
      <c r="E4926" s="107">
        <v>42396</v>
      </c>
      <c r="F4926" s="108">
        <v>42404</v>
      </c>
      <c r="G4926" s="109">
        <v>9500</v>
      </c>
      <c r="H4926" s="109">
        <v>4.22</v>
      </c>
      <c r="I4926" s="109">
        <v>0</v>
      </c>
      <c r="J4926" s="109">
        <f t="shared" si="76"/>
        <v>9504.2199999999993</v>
      </c>
    </row>
    <row r="4927" spans="1:10" s="102" customFormat="1" ht="18" customHeight="1" x14ac:dyDescent="0.2">
      <c r="A4927" s="106" t="s">
        <v>43</v>
      </c>
      <c r="B4927" s="106" t="s">
        <v>13</v>
      </c>
      <c r="C4927" s="107">
        <v>10459</v>
      </c>
      <c r="D4927" s="107">
        <v>42239</v>
      </c>
      <c r="E4927" s="107">
        <v>42263</v>
      </c>
      <c r="F4927" s="108">
        <v>42276</v>
      </c>
      <c r="G4927" s="109">
        <v>7250</v>
      </c>
      <c r="H4927" s="109">
        <v>7.45</v>
      </c>
      <c r="I4927" s="109">
        <v>0</v>
      </c>
      <c r="J4927" s="109">
        <f t="shared" si="76"/>
        <v>7257.45</v>
      </c>
    </row>
    <row r="4928" spans="1:10" s="102" customFormat="1" ht="18" customHeight="1" x14ac:dyDescent="0.2">
      <c r="A4928" s="106" t="s">
        <v>43</v>
      </c>
      <c r="B4928" s="106" t="s">
        <v>13</v>
      </c>
      <c r="C4928" s="107">
        <v>13214</v>
      </c>
      <c r="D4928" s="107">
        <v>42182</v>
      </c>
      <c r="E4928" s="107">
        <v>42194</v>
      </c>
      <c r="F4928" s="108">
        <v>42207</v>
      </c>
      <c r="G4928" s="109">
        <v>20000</v>
      </c>
      <c r="H4928" s="109">
        <v>13.89</v>
      </c>
      <c r="I4928" s="109">
        <v>0</v>
      </c>
      <c r="J4928" s="109">
        <f t="shared" si="76"/>
        <v>20013.89</v>
      </c>
    </row>
    <row r="4929" spans="1:10" s="102" customFormat="1" ht="18" customHeight="1" x14ac:dyDescent="0.2">
      <c r="A4929" s="106" t="s">
        <v>43</v>
      </c>
      <c r="B4929" s="106" t="s">
        <v>17</v>
      </c>
      <c r="C4929" s="107">
        <v>16343</v>
      </c>
      <c r="D4929" s="107">
        <v>43333</v>
      </c>
      <c r="E4929" s="107">
        <v>43335</v>
      </c>
      <c r="F4929" s="108">
        <v>43347</v>
      </c>
      <c r="G4929" s="109">
        <v>11750</v>
      </c>
      <c r="H4929" s="109">
        <v>4.51</v>
      </c>
      <c r="I4929" s="109">
        <v>0</v>
      </c>
      <c r="J4929" s="109">
        <f t="shared" si="76"/>
        <v>11754.51</v>
      </c>
    </row>
    <row r="4930" spans="1:10" s="102" customFormat="1" ht="18" customHeight="1" x14ac:dyDescent="0.2">
      <c r="A4930" s="106" t="s">
        <v>43</v>
      </c>
      <c r="B4930" s="106" t="s">
        <v>17</v>
      </c>
      <c r="C4930" s="107">
        <v>7906</v>
      </c>
      <c r="D4930" s="107">
        <v>42511</v>
      </c>
      <c r="E4930" s="107">
        <v>42522</v>
      </c>
      <c r="F4930" s="108">
        <v>42531</v>
      </c>
      <c r="G4930" s="109">
        <v>4500</v>
      </c>
      <c r="H4930" s="109">
        <v>2.4700000000000002</v>
      </c>
      <c r="I4930" s="109">
        <v>0</v>
      </c>
      <c r="J4930" s="109">
        <f t="shared" si="76"/>
        <v>4502.47</v>
      </c>
    </row>
    <row r="4931" spans="1:10" s="102" customFormat="1" ht="18" customHeight="1" x14ac:dyDescent="0.2">
      <c r="A4931" s="106" t="s">
        <v>43</v>
      </c>
      <c r="B4931" s="106" t="s">
        <v>13</v>
      </c>
      <c r="C4931" s="107">
        <v>16735</v>
      </c>
      <c r="D4931" s="107">
        <v>42953</v>
      </c>
      <c r="E4931" s="107">
        <v>42956</v>
      </c>
      <c r="F4931" s="108">
        <v>42969</v>
      </c>
      <c r="G4931" s="109">
        <v>16000</v>
      </c>
      <c r="H4931" s="109">
        <v>7.02</v>
      </c>
      <c r="I4931" s="109">
        <v>0</v>
      </c>
      <c r="J4931" s="109">
        <f t="shared" si="76"/>
        <v>16007.02</v>
      </c>
    </row>
    <row r="4932" spans="1:10" s="102" customFormat="1" ht="18" customHeight="1" x14ac:dyDescent="0.2">
      <c r="A4932" s="106" t="s">
        <v>43</v>
      </c>
      <c r="B4932" s="106" t="s">
        <v>17</v>
      </c>
      <c r="C4932" s="107">
        <v>10131</v>
      </c>
      <c r="D4932" s="107">
        <v>42531</v>
      </c>
      <c r="E4932" s="107">
        <v>42544</v>
      </c>
      <c r="F4932" s="108">
        <v>42874</v>
      </c>
      <c r="G4932" s="109">
        <v>2750</v>
      </c>
      <c r="H4932" s="109">
        <v>2.5</v>
      </c>
      <c r="I4932" s="109">
        <v>0</v>
      </c>
      <c r="J4932" s="109">
        <f t="shared" si="76"/>
        <v>2752.5</v>
      </c>
    </row>
    <row r="4933" spans="1:10" s="102" customFormat="1" ht="18" customHeight="1" x14ac:dyDescent="0.2">
      <c r="A4933" s="106" t="s">
        <v>43</v>
      </c>
      <c r="B4933" s="106" t="s">
        <v>13</v>
      </c>
      <c r="C4933" s="107">
        <v>10468</v>
      </c>
      <c r="D4933" s="107">
        <v>42102</v>
      </c>
      <c r="E4933" s="107">
        <v>42121</v>
      </c>
      <c r="F4933" s="108">
        <v>42131</v>
      </c>
      <c r="G4933" s="109">
        <v>4750</v>
      </c>
      <c r="H4933" s="109">
        <v>3.83</v>
      </c>
      <c r="I4933" s="109">
        <v>0</v>
      </c>
      <c r="J4933" s="109">
        <f t="shared" si="76"/>
        <v>4753.83</v>
      </c>
    </row>
    <row r="4934" spans="1:10" s="102" customFormat="1" ht="18" customHeight="1" x14ac:dyDescent="0.2">
      <c r="A4934" s="106" t="s">
        <v>43</v>
      </c>
      <c r="B4934" s="106" t="s">
        <v>13</v>
      </c>
      <c r="C4934" s="107">
        <v>10072</v>
      </c>
      <c r="D4934" s="107">
        <v>42650</v>
      </c>
      <c r="E4934" s="107">
        <v>42675</v>
      </c>
      <c r="F4934" s="108">
        <v>42691</v>
      </c>
      <c r="G4934" s="109">
        <v>7000</v>
      </c>
      <c r="H4934" s="109">
        <v>7.86</v>
      </c>
      <c r="I4934" s="109">
        <v>0</v>
      </c>
      <c r="J4934" s="109">
        <f t="shared" ref="J4934:J4997" si="77">+G4934+H4934+I4934</f>
        <v>7007.86</v>
      </c>
    </row>
    <row r="4935" spans="1:10" s="102" customFormat="1" ht="18" customHeight="1" x14ac:dyDescent="0.2">
      <c r="A4935" s="106" t="s">
        <v>43</v>
      </c>
      <c r="B4935" s="106" t="s">
        <v>17</v>
      </c>
      <c r="C4935" s="107">
        <v>17682</v>
      </c>
      <c r="D4935" s="107">
        <v>42765</v>
      </c>
      <c r="E4935" s="107">
        <v>42774</v>
      </c>
      <c r="F4935" s="108">
        <v>42782</v>
      </c>
      <c r="G4935" s="109">
        <v>7250</v>
      </c>
      <c r="H4935" s="109">
        <v>3.38</v>
      </c>
      <c r="I4935" s="109">
        <v>0</v>
      </c>
      <c r="J4935" s="109">
        <f t="shared" si="77"/>
        <v>7253.38</v>
      </c>
    </row>
    <row r="4936" spans="1:10" s="102" customFormat="1" ht="18" customHeight="1" x14ac:dyDescent="0.2">
      <c r="A4936" s="106" t="s">
        <v>43</v>
      </c>
      <c r="B4936" s="106" t="s">
        <v>17</v>
      </c>
      <c r="C4936" s="107">
        <v>12696</v>
      </c>
      <c r="D4936" s="107">
        <v>42243</v>
      </c>
      <c r="E4936" s="107">
        <v>42250</v>
      </c>
      <c r="F4936" s="108">
        <v>42262</v>
      </c>
      <c r="G4936" s="109">
        <v>5500</v>
      </c>
      <c r="H4936" s="109">
        <v>2.9</v>
      </c>
      <c r="I4936" s="109">
        <v>0</v>
      </c>
      <c r="J4936" s="109">
        <f t="shared" si="77"/>
        <v>5502.9</v>
      </c>
    </row>
    <row r="4937" spans="1:10" s="102" customFormat="1" ht="18" customHeight="1" x14ac:dyDescent="0.2">
      <c r="A4937" s="106" t="s">
        <v>43</v>
      </c>
      <c r="B4937" s="106" t="s">
        <v>17</v>
      </c>
      <c r="C4937" s="107">
        <v>6777</v>
      </c>
      <c r="D4937" s="107">
        <v>42945</v>
      </c>
      <c r="E4937" s="107">
        <v>42956</v>
      </c>
      <c r="F4937" s="108">
        <v>42968</v>
      </c>
      <c r="G4937" s="109">
        <v>4750</v>
      </c>
      <c r="H4937" s="109">
        <v>3</v>
      </c>
      <c r="I4937" s="109">
        <v>0</v>
      </c>
      <c r="J4937" s="109">
        <f t="shared" si="77"/>
        <v>4753</v>
      </c>
    </row>
    <row r="4938" spans="1:10" s="102" customFormat="1" ht="18" customHeight="1" x14ac:dyDescent="0.2">
      <c r="A4938" s="106" t="s">
        <v>43</v>
      </c>
      <c r="B4938" s="106" t="s">
        <v>13</v>
      </c>
      <c r="C4938" s="107">
        <v>8863</v>
      </c>
      <c r="D4938" s="107">
        <v>43283</v>
      </c>
      <c r="E4938" s="107">
        <v>43292</v>
      </c>
      <c r="F4938" s="108">
        <v>43327</v>
      </c>
      <c r="G4938" s="109">
        <v>8750</v>
      </c>
      <c r="H4938" s="109">
        <v>7.6800000000000006</v>
      </c>
      <c r="I4938" s="109">
        <v>0</v>
      </c>
      <c r="J4938" s="109">
        <f t="shared" si="77"/>
        <v>8757.68</v>
      </c>
    </row>
    <row r="4939" spans="1:10" s="102" customFormat="1" ht="18" customHeight="1" x14ac:dyDescent="0.2">
      <c r="A4939" s="106" t="s">
        <v>43</v>
      </c>
      <c r="B4939" s="106" t="s">
        <v>13</v>
      </c>
      <c r="C4939" s="107">
        <v>11571</v>
      </c>
      <c r="D4939" s="107">
        <v>42000</v>
      </c>
      <c r="E4939" s="107">
        <v>42009</v>
      </c>
      <c r="F4939" s="108">
        <v>42041</v>
      </c>
      <c r="G4939" s="109">
        <v>7000</v>
      </c>
      <c r="H4939" s="109">
        <v>7.96</v>
      </c>
      <c r="I4939" s="109">
        <v>0</v>
      </c>
      <c r="J4939" s="109">
        <f t="shared" si="77"/>
        <v>7007.96</v>
      </c>
    </row>
    <row r="4940" spans="1:10" s="102" customFormat="1" ht="18" customHeight="1" x14ac:dyDescent="0.2">
      <c r="A4940" s="106" t="s">
        <v>43</v>
      </c>
      <c r="B4940" s="106" t="s">
        <v>17</v>
      </c>
      <c r="C4940" s="107">
        <v>7545</v>
      </c>
      <c r="D4940" s="107">
        <v>42043</v>
      </c>
      <c r="E4940" s="107">
        <v>42055</v>
      </c>
      <c r="F4940" s="108">
        <v>42096</v>
      </c>
      <c r="G4940" s="109">
        <v>3500</v>
      </c>
      <c r="H4940" s="109">
        <v>5.15</v>
      </c>
      <c r="I4940" s="109">
        <v>0</v>
      </c>
      <c r="J4940" s="109">
        <f t="shared" si="77"/>
        <v>3505.15</v>
      </c>
    </row>
    <row r="4941" spans="1:10" s="102" customFormat="1" ht="18" customHeight="1" x14ac:dyDescent="0.2">
      <c r="A4941" s="106" t="s">
        <v>43</v>
      </c>
      <c r="B4941" s="106" t="s">
        <v>17</v>
      </c>
      <c r="C4941" s="107">
        <v>9420</v>
      </c>
      <c r="D4941" s="107">
        <v>42269</v>
      </c>
      <c r="E4941" s="107">
        <v>42285</v>
      </c>
      <c r="F4941" s="108">
        <v>42304</v>
      </c>
      <c r="G4941" s="109">
        <v>3500</v>
      </c>
      <c r="H4941" s="109">
        <v>3.4</v>
      </c>
      <c r="I4941" s="109">
        <v>0</v>
      </c>
      <c r="J4941" s="109">
        <f t="shared" si="77"/>
        <v>3503.4</v>
      </c>
    </row>
    <row r="4942" spans="1:10" s="102" customFormat="1" ht="18" customHeight="1" x14ac:dyDescent="0.2">
      <c r="A4942" s="106" t="s">
        <v>37</v>
      </c>
      <c r="B4942" s="106" t="s">
        <v>13</v>
      </c>
      <c r="C4942" s="107">
        <v>25162</v>
      </c>
      <c r="D4942" s="107">
        <v>43183</v>
      </c>
      <c r="E4942" s="107">
        <v>43202</v>
      </c>
      <c r="F4942" s="108">
        <v>43202</v>
      </c>
      <c r="G4942" s="109">
        <v>20000</v>
      </c>
      <c r="H4942" s="109">
        <f>5.21+5.21</f>
        <v>10.42</v>
      </c>
      <c r="I4942" s="109">
        <v>0</v>
      </c>
      <c r="J4942" s="109">
        <f t="shared" si="77"/>
        <v>20010.419999999998</v>
      </c>
    </row>
    <row r="4943" spans="1:10" s="102" customFormat="1" ht="18" customHeight="1" x14ac:dyDescent="0.2">
      <c r="A4943" s="106" t="s">
        <v>43</v>
      </c>
      <c r="B4943" s="106" t="s">
        <v>13</v>
      </c>
      <c r="C4943" s="107">
        <v>14285</v>
      </c>
      <c r="D4943" s="107">
        <v>42800</v>
      </c>
      <c r="E4943" s="107">
        <v>42810</v>
      </c>
      <c r="F4943" s="108">
        <v>42818</v>
      </c>
      <c r="G4943" s="109">
        <v>9250</v>
      </c>
      <c r="H4943" s="109">
        <v>4.5599999999999996</v>
      </c>
      <c r="I4943" s="109">
        <v>0</v>
      </c>
      <c r="J4943" s="109">
        <f t="shared" si="77"/>
        <v>9254.56</v>
      </c>
    </row>
    <row r="4944" spans="1:10" s="102" customFormat="1" ht="18" customHeight="1" x14ac:dyDescent="0.2">
      <c r="A4944" s="106" t="s">
        <v>43</v>
      </c>
      <c r="B4944" s="106" t="s">
        <v>13</v>
      </c>
      <c r="C4944" s="107">
        <v>9056</v>
      </c>
      <c r="D4944" s="107">
        <v>43221</v>
      </c>
      <c r="E4944" s="107">
        <v>43258</v>
      </c>
      <c r="F4944" s="108">
        <v>43367</v>
      </c>
      <c r="G4944" s="109">
        <v>6250</v>
      </c>
      <c r="H4944" s="109">
        <v>18.41</v>
      </c>
      <c r="I4944" s="109">
        <v>0</v>
      </c>
      <c r="J4944" s="109">
        <f t="shared" si="77"/>
        <v>6268.41</v>
      </c>
    </row>
    <row r="4945" spans="1:10" s="102" customFormat="1" ht="18" customHeight="1" x14ac:dyDescent="0.2">
      <c r="A4945" s="106" t="s">
        <v>43</v>
      </c>
      <c r="B4945" s="106" t="s">
        <v>13</v>
      </c>
      <c r="C4945" s="107">
        <v>15171</v>
      </c>
      <c r="D4945" s="107">
        <v>42893</v>
      </c>
      <c r="E4945" s="107">
        <v>42923</v>
      </c>
      <c r="F4945" s="108">
        <v>42929</v>
      </c>
      <c r="G4945" s="109">
        <v>11500</v>
      </c>
      <c r="H4945" s="109">
        <v>11.34</v>
      </c>
      <c r="I4945" s="109">
        <v>0</v>
      </c>
      <c r="J4945" s="109">
        <f t="shared" si="77"/>
        <v>11511.34</v>
      </c>
    </row>
    <row r="4946" spans="1:10" s="102" customFormat="1" ht="18" customHeight="1" x14ac:dyDescent="0.2">
      <c r="A4946" s="106" t="s">
        <v>43</v>
      </c>
      <c r="B4946" s="106" t="s">
        <v>17</v>
      </c>
      <c r="C4946" s="107">
        <v>7571</v>
      </c>
      <c r="D4946" s="107">
        <v>42788</v>
      </c>
      <c r="E4946" s="107">
        <v>42789</v>
      </c>
      <c r="F4946" s="108">
        <v>43076</v>
      </c>
      <c r="G4946" s="109">
        <v>3500</v>
      </c>
      <c r="H4946" s="109">
        <v>3.16</v>
      </c>
      <c r="I4946" s="109">
        <v>0</v>
      </c>
      <c r="J4946" s="109">
        <f t="shared" si="77"/>
        <v>3503.16</v>
      </c>
    </row>
    <row r="4947" spans="1:10" s="102" customFormat="1" ht="18" customHeight="1" x14ac:dyDescent="0.2">
      <c r="A4947" s="106" t="s">
        <v>43</v>
      </c>
      <c r="B4947" s="106" t="s">
        <v>17</v>
      </c>
      <c r="C4947" s="107">
        <v>11598</v>
      </c>
      <c r="D4947" s="107">
        <v>42352</v>
      </c>
      <c r="E4947" s="107">
        <v>42380</v>
      </c>
      <c r="F4947" s="108">
        <v>42408</v>
      </c>
      <c r="G4947" s="109">
        <v>3250</v>
      </c>
      <c r="H4947" s="109">
        <v>5.05</v>
      </c>
      <c r="I4947" s="109">
        <v>0</v>
      </c>
      <c r="J4947" s="109">
        <f t="shared" si="77"/>
        <v>3255.05</v>
      </c>
    </row>
    <row r="4948" spans="1:10" s="102" customFormat="1" ht="18" customHeight="1" x14ac:dyDescent="0.2">
      <c r="A4948" s="106" t="s">
        <v>43</v>
      </c>
      <c r="B4948" s="106" t="s">
        <v>17</v>
      </c>
      <c r="C4948" s="107">
        <v>19404</v>
      </c>
      <c r="D4948" s="107">
        <v>43257</v>
      </c>
      <c r="E4948" s="107">
        <v>43272</v>
      </c>
      <c r="F4948" s="108">
        <v>43305</v>
      </c>
      <c r="G4948" s="109">
        <v>32250</v>
      </c>
      <c r="H4948" s="109">
        <v>42.41</v>
      </c>
      <c r="I4948" s="109">
        <v>0</v>
      </c>
      <c r="J4948" s="109">
        <f t="shared" si="77"/>
        <v>32292.41</v>
      </c>
    </row>
    <row r="4949" spans="1:10" s="102" customFormat="1" ht="18" customHeight="1" x14ac:dyDescent="0.2">
      <c r="A4949" s="106" t="s">
        <v>37</v>
      </c>
      <c r="B4949" s="106" t="s">
        <v>13</v>
      </c>
      <c r="C4949" s="107">
        <v>17137</v>
      </c>
      <c r="D4949" s="107">
        <v>41989</v>
      </c>
      <c r="E4949" s="107">
        <v>42011</v>
      </c>
      <c r="F4949" s="108">
        <v>42018</v>
      </c>
      <c r="G4949" s="109">
        <v>20000</v>
      </c>
      <c r="H4949" s="109">
        <v>16.12</v>
      </c>
      <c r="I4949" s="109">
        <v>0</v>
      </c>
      <c r="J4949" s="109">
        <f t="shared" si="77"/>
        <v>20016.12</v>
      </c>
    </row>
    <row r="4950" spans="1:10" s="102" customFormat="1" ht="18" customHeight="1" x14ac:dyDescent="0.2">
      <c r="A4950" s="106" t="s">
        <v>43</v>
      </c>
      <c r="B4950" s="106" t="s">
        <v>17</v>
      </c>
      <c r="C4950" s="107">
        <v>12104</v>
      </c>
      <c r="D4950" s="107">
        <v>43101</v>
      </c>
      <c r="E4950" s="107">
        <v>43104</v>
      </c>
      <c r="F4950" s="108">
        <v>43130</v>
      </c>
      <c r="G4950" s="109">
        <v>4500</v>
      </c>
      <c r="H4950" s="109">
        <v>2.8600000000000003</v>
      </c>
      <c r="I4950" s="109">
        <v>0</v>
      </c>
      <c r="J4950" s="109">
        <f t="shared" si="77"/>
        <v>4502.8599999999997</v>
      </c>
    </row>
    <row r="4951" spans="1:10" s="102" customFormat="1" ht="18" customHeight="1" x14ac:dyDescent="0.2">
      <c r="A4951" s="106" t="s">
        <v>43</v>
      </c>
      <c r="B4951" s="106" t="s">
        <v>17</v>
      </c>
      <c r="C4951" s="107">
        <v>8126</v>
      </c>
      <c r="D4951" s="107">
        <v>42500</v>
      </c>
      <c r="E4951" s="107">
        <v>42531</v>
      </c>
      <c r="F4951" s="108">
        <v>42549</v>
      </c>
      <c r="G4951" s="109">
        <v>6000</v>
      </c>
      <c r="H4951" s="109">
        <v>8.0500000000000007</v>
      </c>
      <c r="I4951" s="109">
        <v>0</v>
      </c>
      <c r="J4951" s="109">
        <f t="shared" si="77"/>
        <v>6008.05</v>
      </c>
    </row>
    <row r="4952" spans="1:10" s="102" customFormat="1" ht="18" customHeight="1" x14ac:dyDescent="0.2">
      <c r="A4952" s="106" t="s">
        <v>43</v>
      </c>
      <c r="B4952" s="106" t="s">
        <v>13</v>
      </c>
      <c r="C4952" s="107">
        <v>19082</v>
      </c>
      <c r="D4952" s="107">
        <v>42814</v>
      </c>
      <c r="E4952" s="107">
        <v>42829</v>
      </c>
      <c r="F4952" s="108">
        <v>42836</v>
      </c>
      <c r="G4952" s="109">
        <v>73000</v>
      </c>
      <c r="H4952" s="109">
        <v>44</v>
      </c>
      <c r="I4952" s="109">
        <v>0</v>
      </c>
      <c r="J4952" s="109">
        <f t="shared" si="77"/>
        <v>73044</v>
      </c>
    </row>
    <row r="4953" spans="1:10" s="102" customFormat="1" ht="18" customHeight="1" x14ac:dyDescent="0.2">
      <c r="A4953" s="106" t="s">
        <v>43</v>
      </c>
      <c r="B4953" s="106" t="s">
        <v>13</v>
      </c>
      <c r="C4953" s="107">
        <v>11501</v>
      </c>
      <c r="D4953" s="107">
        <v>42762</v>
      </c>
      <c r="E4953" s="107">
        <v>42783</v>
      </c>
      <c r="F4953" s="108">
        <v>42829</v>
      </c>
      <c r="G4953" s="109">
        <v>11750</v>
      </c>
      <c r="H4953" s="109">
        <v>21.57</v>
      </c>
      <c r="I4953" s="109">
        <v>0</v>
      </c>
      <c r="J4953" s="109">
        <f t="shared" si="77"/>
        <v>11771.57</v>
      </c>
    </row>
    <row r="4954" spans="1:10" s="102" customFormat="1" ht="18" customHeight="1" x14ac:dyDescent="0.2">
      <c r="A4954" s="106" t="s">
        <v>43</v>
      </c>
      <c r="B4954" s="106" t="s">
        <v>17</v>
      </c>
      <c r="C4954" s="107">
        <v>13818</v>
      </c>
      <c r="D4954" s="107">
        <v>42536</v>
      </c>
      <c r="E4954" s="107">
        <v>42593</v>
      </c>
      <c r="F4954" s="108">
        <v>42719</v>
      </c>
      <c r="G4954" s="109">
        <v>11750</v>
      </c>
      <c r="H4954" s="109">
        <v>58.92</v>
      </c>
      <c r="I4954" s="109">
        <v>0</v>
      </c>
      <c r="J4954" s="109">
        <f t="shared" si="77"/>
        <v>11808.92</v>
      </c>
    </row>
    <row r="4955" spans="1:10" s="102" customFormat="1" ht="18" customHeight="1" x14ac:dyDescent="0.2">
      <c r="A4955" s="106" t="s">
        <v>43</v>
      </c>
      <c r="B4955" s="106" t="s">
        <v>17</v>
      </c>
      <c r="C4955" s="107">
        <v>7341</v>
      </c>
      <c r="D4955" s="107">
        <v>42205</v>
      </c>
      <c r="E4955" s="107">
        <v>42208</v>
      </c>
      <c r="F4955" s="108">
        <v>42220</v>
      </c>
      <c r="G4955" s="109">
        <v>5250</v>
      </c>
      <c r="H4955" s="109">
        <v>2.19</v>
      </c>
      <c r="I4955" s="109">
        <v>0</v>
      </c>
      <c r="J4955" s="109">
        <f t="shared" si="77"/>
        <v>5252.19</v>
      </c>
    </row>
    <row r="4956" spans="1:10" s="102" customFormat="1" ht="18" customHeight="1" x14ac:dyDescent="0.2">
      <c r="A4956" s="106" t="s">
        <v>43</v>
      </c>
      <c r="B4956" s="106" t="s">
        <v>13</v>
      </c>
      <c r="C4956" s="107">
        <v>11376</v>
      </c>
      <c r="D4956" s="107">
        <v>41747</v>
      </c>
      <c r="E4956" s="107">
        <v>41775</v>
      </c>
      <c r="F4956" s="108">
        <v>41802</v>
      </c>
      <c r="G4956" s="109">
        <v>9000</v>
      </c>
      <c r="H4956" s="109">
        <v>13.75</v>
      </c>
      <c r="I4956" s="109">
        <v>0</v>
      </c>
      <c r="J4956" s="109">
        <f t="shared" si="77"/>
        <v>9013.75</v>
      </c>
    </row>
    <row r="4957" spans="1:10" s="102" customFormat="1" ht="18" customHeight="1" x14ac:dyDescent="0.2">
      <c r="A4957" s="106" t="s">
        <v>43</v>
      </c>
      <c r="B4957" s="106" t="s">
        <v>17</v>
      </c>
      <c r="C4957" s="107">
        <v>11188</v>
      </c>
      <c r="D4957" s="107">
        <v>42783</v>
      </c>
      <c r="E4957" s="107">
        <v>42790</v>
      </c>
      <c r="F4957" s="108">
        <v>42817</v>
      </c>
      <c r="G4957" s="109">
        <v>2250</v>
      </c>
      <c r="H4957" s="109">
        <v>2.1</v>
      </c>
      <c r="I4957" s="109">
        <v>0</v>
      </c>
      <c r="J4957" s="109">
        <f t="shared" si="77"/>
        <v>2252.1</v>
      </c>
    </row>
    <row r="4958" spans="1:10" s="102" customFormat="1" ht="18" customHeight="1" x14ac:dyDescent="0.2">
      <c r="A4958" s="106" t="s">
        <v>43</v>
      </c>
      <c r="B4958" s="106" t="s">
        <v>17</v>
      </c>
      <c r="C4958" s="107">
        <v>11663</v>
      </c>
      <c r="D4958" s="107">
        <v>42159</v>
      </c>
      <c r="E4958" s="107">
        <v>42200</v>
      </c>
      <c r="F4958" s="108">
        <v>42223</v>
      </c>
      <c r="G4958" s="109">
        <v>8250</v>
      </c>
      <c r="H4958" s="109">
        <v>14.68</v>
      </c>
      <c r="I4958" s="109">
        <v>0</v>
      </c>
      <c r="J4958" s="109">
        <f t="shared" si="77"/>
        <v>8264.68</v>
      </c>
    </row>
    <row r="4959" spans="1:10" s="102" customFormat="1" ht="18" customHeight="1" x14ac:dyDescent="0.2">
      <c r="A4959" s="106" t="s">
        <v>31</v>
      </c>
      <c r="B4959" s="106" t="s">
        <v>13</v>
      </c>
      <c r="C4959" s="107">
        <v>21556</v>
      </c>
      <c r="D4959" s="107">
        <v>42112</v>
      </c>
      <c r="E4959" s="107">
        <v>42114</v>
      </c>
      <c r="F4959" s="108">
        <v>42136</v>
      </c>
      <c r="G4959" s="109">
        <v>53000</v>
      </c>
      <c r="H4959" s="109">
        <v>35.33</v>
      </c>
      <c r="I4959" s="109">
        <v>0</v>
      </c>
      <c r="J4959" s="109">
        <f t="shared" si="77"/>
        <v>53035.33</v>
      </c>
    </row>
    <row r="4960" spans="1:10" s="102" customFormat="1" ht="18" customHeight="1" x14ac:dyDescent="0.2">
      <c r="A4960" s="106" t="s">
        <v>37</v>
      </c>
      <c r="B4960" s="106" t="s">
        <v>13</v>
      </c>
      <c r="C4960" s="107">
        <v>21556</v>
      </c>
      <c r="D4960" s="107">
        <v>42112</v>
      </c>
      <c r="E4960" s="107">
        <v>42114</v>
      </c>
      <c r="F4960" s="108">
        <v>42136</v>
      </c>
      <c r="G4960" s="109">
        <v>20000</v>
      </c>
      <c r="H4960" s="109">
        <f>6.67+6.67</f>
        <v>13.34</v>
      </c>
      <c r="I4960" s="109">
        <v>0</v>
      </c>
      <c r="J4960" s="109">
        <f t="shared" si="77"/>
        <v>20013.34</v>
      </c>
    </row>
    <row r="4961" spans="1:10" s="102" customFormat="1" ht="18" customHeight="1" x14ac:dyDescent="0.2">
      <c r="A4961" s="106" t="s">
        <v>37</v>
      </c>
      <c r="B4961" s="106" t="s">
        <v>17</v>
      </c>
      <c r="C4961" s="107">
        <v>20584</v>
      </c>
      <c r="D4961" s="107">
        <v>42816</v>
      </c>
      <c r="E4961" s="107">
        <v>42829</v>
      </c>
      <c r="F4961" s="108">
        <v>42991</v>
      </c>
      <c r="G4961" s="109">
        <v>10000</v>
      </c>
      <c r="H4961" s="109">
        <v>3.56</v>
      </c>
      <c r="I4961" s="109">
        <v>0</v>
      </c>
      <c r="J4961" s="109">
        <f t="shared" si="77"/>
        <v>10003.56</v>
      </c>
    </row>
    <row r="4962" spans="1:10" s="102" customFormat="1" ht="18" customHeight="1" x14ac:dyDescent="0.2">
      <c r="A4962" s="106" t="s">
        <v>43</v>
      </c>
      <c r="B4962" s="106" t="s">
        <v>17</v>
      </c>
      <c r="C4962" s="107">
        <v>8341</v>
      </c>
      <c r="D4962" s="107">
        <v>42012</v>
      </c>
      <c r="E4962" s="107">
        <v>42033</v>
      </c>
      <c r="F4962" s="108">
        <v>42072</v>
      </c>
      <c r="G4962" s="109">
        <v>3000</v>
      </c>
      <c r="H4962" s="109">
        <v>5</v>
      </c>
      <c r="I4962" s="109">
        <v>0</v>
      </c>
      <c r="J4962" s="109">
        <f t="shared" si="77"/>
        <v>3005</v>
      </c>
    </row>
    <row r="4963" spans="1:10" s="102" customFormat="1" ht="18" customHeight="1" x14ac:dyDescent="0.2">
      <c r="A4963" s="106" t="s">
        <v>43</v>
      </c>
      <c r="B4963" s="106" t="s">
        <v>17</v>
      </c>
      <c r="C4963" s="107">
        <v>7408</v>
      </c>
      <c r="D4963" s="107">
        <v>41931</v>
      </c>
      <c r="E4963" s="107">
        <v>41940</v>
      </c>
      <c r="F4963" s="108">
        <v>41964</v>
      </c>
      <c r="G4963" s="109">
        <v>3750</v>
      </c>
      <c r="H4963" s="109">
        <v>3.44</v>
      </c>
      <c r="I4963" s="109">
        <v>0</v>
      </c>
      <c r="J4963" s="109">
        <f t="shared" si="77"/>
        <v>3753.44</v>
      </c>
    </row>
    <row r="4964" spans="1:10" s="102" customFormat="1" ht="18" customHeight="1" x14ac:dyDescent="0.2">
      <c r="A4964" s="106" t="s">
        <v>43</v>
      </c>
      <c r="B4964" s="106" t="s">
        <v>17</v>
      </c>
      <c r="C4964" s="107">
        <v>14839</v>
      </c>
      <c r="D4964" s="107">
        <v>43346</v>
      </c>
      <c r="E4964" s="107">
        <v>43361</v>
      </c>
      <c r="F4964" s="108">
        <v>43374</v>
      </c>
      <c r="G4964" s="109">
        <v>8750</v>
      </c>
      <c r="H4964" s="109">
        <v>6.71</v>
      </c>
      <c r="I4964" s="109">
        <v>0</v>
      </c>
      <c r="J4964" s="109">
        <f t="shared" si="77"/>
        <v>8756.7099999999991</v>
      </c>
    </row>
    <row r="4965" spans="1:10" s="102" customFormat="1" ht="18" customHeight="1" x14ac:dyDescent="0.2">
      <c r="A4965" s="106" t="s">
        <v>43</v>
      </c>
      <c r="B4965" s="106" t="s">
        <v>17</v>
      </c>
      <c r="C4965" s="107">
        <v>17639</v>
      </c>
      <c r="D4965" s="107">
        <v>41759</v>
      </c>
      <c r="E4965" s="107">
        <v>41772</v>
      </c>
      <c r="F4965" s="108">
        <v>41821</v>
      </c>
      <c r="G4965" s="109">
        <v>24000</v>
      </c>
      <c r="H4965" s="109">
        <v>41.34</v>
      </c>
      <c r="I4965" s="109">
        <v>0</v>
      </c>
      <c r="J4965" s="109">
        <f t="shared" si="77"/>
        <v>24041.34</v>
      </c>
    </row>
    <row r="4966" spans="1:10" s="102" customFormat="1" ht="18" customHeight="1" x14ac:dyDescent="0.2">
      <c r="A4966" s="106" t="s">
        <v>43</v>
      </c>
      <c r="B4966" s="106" t="s">
        <v>13</v>
      </c>
      <c r="C4966" s="107">
        <v>10742</v>
      </c>
      <c r="D4966" s="107">
        <v>43177</v>
      </c>
      <c r="E4966" s="107">
        <v>43181</v>
      </c>
      <c r="F4966" s="108">
        <v>43192</v>
      </c>
      <c r="G4966" s="109">
        <v>10250</v>
      </c>
      <c r="H4966" s="109">
        <v>4.21</v>
      </c>
      <c r="I4966" s="109">
        <v>0</v>
      </c>
      <c r="J4966" s="109">
        <f t="shared" si="77"/>
        <v>10254.209999999999</v>
      </c>
    </row>
    <row r="4967" spans="1:10" s="102" customFormat="1" ht="18" customHeight="1" x14ac:dyDescent="0.2">
      <c r="A4967" s="106" t="s">
        <v>43</v>
      </c>
      <c r="B4967" s="106" t="s">
        <v>13</v>
      </c>
      <c r="C4967" s="107">
        <v>18880</v>
      </c>
      <c r="D4967" s="107">
        <v>42630</v>
      </c>
      <c r="E4967" s="107">
        <v>42633</v>
      </c>
      <c r="F4967" s="108">
        <v>42677</v>
      </c>
      <c r="G4967" s="109">
        <v>45750</v>
      </c>
      <c r="H4967" s="109">
        <v>58.91</v>
      </c>
      <c r="I4967" s="109">
        <v>0</v>
      </c>
      <c r="J4967" s="109">
        <f t="shared" si="77"/>
        <v>45808.91</v>
      </c>
    </row>
    <row r="4968" spans="1:10" s="102" customFormat="1" ht="18" customHeight="1" x14ac:dyDescent="0.2">
      <c r="A4968" s="106" t="s">
        <v>37</v>
      </c>
      <c r="B4968" s="106" t="s">
        <v>17</v>
      </c>
      <c r="C4968" s="107">
        <v>22458</v>
      </c>
      <c r="D4968" s="107">
        <v>42469</v>
      </c>
      <c r="E4968" s="107">
        <v>42513</v>
      </c>
      <c r="F4968" s="108">
        <v>42513</v>
      </c>
      <c r="G4968" s="109">
        <v>20000</v>
      </c>
      <c r="H4968" s="109">
        <v>24.1</v>
      </c>
      <c r="I4968" s="109">
        <v>0</v>
      </c>
      <c r="J4968" s="109">
        <f t="shared" si="77"/>
        <v>20024.099999999999</v>
      </c>
    </row>
    <row r="4969" spans="1:10" s="102" customFormat="1" ht="18" customHeight="1" x14ac:dyDescent="0.2">
      <c r="A4969" s="106" t="s">
        <v>37</v>
      </c>
      <c r="B4969" s="106" t="s">
        <v>13</v>
      </c>
      <c r="C4969" s="107">
        <v>16027</v>
      </c>
      <c r="D4969" s="107">
        <v>42465</v>
      </c>
      <c r="E4969" s="107">
        <v>42489</v>
      </c>
      <c r="F4969" s="108">
        <v>42489</v>
      </c>
      <c r="G4969" s="109">
        <v>20000</v>
      </c>
      <c r="H4969" s="109">
        <f>6.58+6.58</f>
        <v>13.16</v>
      </c>
      <c r="I4969" s="109">
        <v>0</v>
      </c>
      <c r="J4969" s="109">
        <f t="shared" si="77"/>
        <v>20013.16</v>
      </c>
    </row>
    <row r="4970" spans="1:10" s="102" customFormat="1" ht="18" customHeight="1" x14ac:dyDescent="0.2">
      <c r="A4970" s="106" t="s">
        <v>43</v>
      </c>
      <c r="B4970" s="106" t="s">
        <v>13</v>
      </c>
      <c r="C4970" s="107">
        <v>14652</v>
      </c>
      <c r="D4970" s="107">
        <v>42444</v>
      </c>
      <c r="E4970" s="107">
        <v>42450</v>
      </c>
      <c r="F4970" s="108">
        <v>42459</v>
      </c>
      <c r="G4970" s="109">
        <v>10000</v>
      </c>
      <c r="H4970" s="109">
        <v>4.1100000000000003</v>
      </c>
      <c r="I4970" s="109">
        <v>0</v>
      </c>
      <c r="J4970" s="109">
        <f t="shared" si="77"/>
        <v>10004.11</v>
      </c>
    </row>
    <row r="4971" spans="1:10" s="102" customFormat="1" ht="18" customHeight="1" x14ac:dyDescent="0.2">
      <c r="A4971" s="106" t="s">
        <v>43</v>
      </c>
      <c r="B4971" s="106" t="s">
        <v>17</v>
      </c>
      <c r="C4971" s="107">
        <v>9179</v>
      </c>
      <c r="D4971" s="107">
        <v>42871</v>
      </c>
      <c r="E4971" s="107">
        <v>42877</v>
      </c>
      <c r="F4971" s="108">
        <v>42933</v>
      </c>
      <c r="G4971" s="109">
        <v>3750</v>
      </c>
      <c r="H4971" s="109">
        <v>15.92</v>
      </c>
      <c r="I4971" s="109">
        <v>0</v>
      </c>
      <c r="J4971" s="109">
        <f t="shared" si="77"/>
        <v>3765.92</v>
      </c>
    </row>
    <row r="4972" spans="1:10" s="102" customFormat="1" ht="18" customHeight="1" x14ac:dyDescent="0.2">
      <c r="A4972" s="106" t="s">
        <v>43</v>
      </c>
      <c r="B4972" s="106" t="s">
        <v>17</v>
      </c>
      <c r="C4972" s="107">
        <v>11674</v>
      </c>
      <c r="D4972" s="107">
        <v>42878</v>
      </c>
      <c r="E4972" s="107">
        <v>42880</v>
      </c>
      <c r="F4972" s="108">
        <v>42961</v>
      </c>
      <c r="G4972" s="109">
        <v>10750</v>
      </c>
      <c r="H4972" s="109">
        <v>21.5</v>
      </c>
      <c r="I4972" s="109">
        <v>0</v>
      </c>
      <c r="J4972" s="109">
        <f t="shared" si="77"/>
        <v>10771.5</v>
      </c>
    </row>
    <row r="4973" spans="1:10" s="102" customFormat="1" ht="18" customHeight="1" x14ac:dyDescent="0.2">
      <c r="A4973" s="106" t="s">
        <v>43</v>
      </c>
      <c r="B4973" s="106" t="s">
        <v>17</v>
      </c>
      <c r="C4973" s="107">
        <v>18343</v>
      </c>
      <c r="D4973" s="107">
        <v>42062</v>
      </c>
      <c r="E4973" s="107">
        <v>42109</v>
      </c>
      <c r="F4973" s="108">
        <v>42263</v>
      </c>
      <c r="G4973" s="109">
        <v>53000</v>
      </c>
      <c r="H4973" s="109">
        <v>100.11</v>
      </c>
      <c r="I4973" s="109">
        <v>0</v>
      </c>
      <c r="J4973" s="109">
        <f t="shared" si="77"/>
        <v>53100.11</v>
      </c>
    </row>
    <row r="4974" spans="1:10" s="102" customFormat="1" ht="18" customHeight="1" x14ac:dyDescent="0.2">
      <c r="A4974" s="106" t="s">
        <v>43</v>
      </c>
      <c r="B4974" s="106" t="s">
        <v>17</v>
      </c>
      <c r="C4974" s="107">
        <v>4508</v>
      </c>
      <c r="D4974" s="107">
        <v>42132</v>
      </c>
      <c r="E4974" s="107">
        <v>42163</v>
      </c>
      <c r="F4974" s="108">
        <v>42214</v>
      </c>
      <c r="G4974" s="109">
        <v>2750</v>
      </c>
      <c r="H4974" s="109">
        <v>6.27</v>
      </c>
      <c r="I4974" s="109">
        <v>0</v>
      </c>
      <c r="J4974" s="109">
        <f t="shared" si="77"/>
        <v>2756.27</v>
      </c>
    </row>
    <row r="4975" spans="1:10" s="102" customFormat="1" ht="18" customHeight="1" x14ac:dyDescent="0.2">
      <c r="A4975" s="106" t="s">
        <v>43</v>
      </c>
      <c r="B4975" s="106" t="s">
        <v>13</v>
      </c>
      <c r="C4975" s="107">
        <v>11133</v>
      </c>
      <c r="D4975" s="107">
        <v>41678</v>
      </c>
      <c r="E4975" s="107">
        <v>41689</v>
      </c>
      <c r="F4975" s="108">
        <v>41704</v>
      </c>
      <c r="G4975" s="109">
        <v>7500</v>
      </c>
      <c r="H4975" s="109">
        <v>5.42</v>
      </c>
      <c r="I4975" s="109">
        <v>0</v>
      </c>
      <c r="J4975" s="109">
        <f t="shared" si="77"/>
        <v>7505.42</v>
      </c>
    </row>
    <row r="4976" spans="1:10" s="102" customFormat="1" ht="18" customHeight="1" x14ac:dyDescent="0.2">
      <c r="A4976" s="106" t="s">
        <v>43</v>
      </c>
      <c r="B4976" s="106" t="s">
        <v>13</v>
      </c>
      <c r="C4976" s="107">
        <v>10268</v>
      </c>
      <c r="D4976" s="107">
        <v>43020</v>
      </c>
      <c r="E4976" s="107">
        <v>43026</v>
      </c>
      <c r="F4976" s="108">
        <v>43060</v>
      </c>
      <c r="G4976" s="109">
        <v>9500</v>
      </c>
      <c r="H4976" s="109">
        <v>10.41</v>
      </c>
      <c r="I4976" s="109">
        <v>0</v>
      </c>
      <c r="J4976" s="109">
        <f t="shared" si="77"/>
        <v>9510.41</v>
      </c>
    </row>
    <row r="4977" spans="1:10" s="102" customFormat="1" ht="18" customHeight="1" x14ac:dyDescent="0.2">
      <c r="A4977" s="106" t="s">
        <v>43</v>
      </c>
      <c r="B4977" s="106" t="s">
        <v>17</v>
      </c>
      <c r="C4977" s="107">
        <v>10193</v>
      </c>
      <c r="D4977" s="107">
        <v>43102</v>
      </c>
      <c r="E4977" s="107">
        <v>43104</v>
      </c>
      <c r="F4977" s="108">
        <v>43138</v>
      </c>
      <c r="G4977" s="109">
        <v>7750</v>
      </c>
      <c r="H4977" s="109">
        <v>7.64</v>
      </c>
      <c r="I4977" s="109">
        <v>0</v>
      </c>
      <c r="J4977" s="109">
        <f t="shared" si="77"/>
        <v>7757.64</v>
      </c>
    </row>
    <row r="4978" spans="1:10" s="102" customFormat="1" ht="18" customHeight="1" x14ac:dyDescent="0.2">
      <c r="A4978" s="106" t="s">
        <v>43</v>
      </c>
      <c r="B4978" s="106" t="s">
        <v>13</v>
      </c>
      <c r="C4978" s="107">
        <v>8730</v>
      </c>
      <c r="D4978" s="107">
        <v>43038</v>
      </c>
      <c r="E4978" s="107">
        <v>43040</v>
      </c>
      <c r="F4978" s="108">
        <v>43060</v>
      </c>
      <c r="G4978" s="109">
        <v>7750</v>
      </c>
      <c r="H4978" s="109">
        <v>4.67</v>
      </c>
      <c r="I4978" s="109">
        <v>0</v>
      </c>
      <c r="J4978" s="109">
        <f t="shared" si="77"/>
        <v>7754.67</v>
      </c>
    </row>
    <row r="4979" spans="1:10" s="102" customFormat="1" ht="18" customHeight="1" x14ac:dyDescent="0.2">
      <c r="A4979" s="106" t="s">
        <v>31</v>
      </c>
      <c r="B4979" s="106" t="s">
        <v>13</v>
      </c>
      <c r="C4979" s="107">
        <v>27020</v>
      </c>
      <c r="D4979" s="107">
        <v>42060</v>
      </c>
      <c r="E4979" s="107">
        <v>42062</v>
      </c>
      <c r="F4979" s="108">
        <v>42241</v>
      </c>
      <c r="G4979" s="109">
        <v>87000</v>
      </c>
      <c r="H4979" s="109">
        <v>50.75</v>
      </c>
      <c r="I4979" s="109">
        <v>0</v>
      </c>
      <c r="J4979" s="109">
        <f t="shared" si="77"/>
        <v>87050.75</v>
      </c>
    </row>
    <row r="4980" spans="1:10" s="102" customFormat="1" ht="18" customHeight="1" x14ac:dyDescent="0.2">
      <c r="A4980" s="106" t="s">
        <v>33</v>
      </c>
      <c r="B4980" s="106" t="s">
        <v>13</v>
      </c>
      <c r="C4980" s="107">
        <v>27020</v>
      </c>
      <c r="D4980" s="107">
        <v>42060</v>
      </c>
      <c r="E4980" s="107">
        <v>42062</v>
      </c>
      <c r="F4980" s="108">
        <v>42241</v>
      </c>
      <c r="G4980" s="109">
        <v>87000</v>
      </c>
      <c r="H4980" s="109">
        <v>50.75</v>
      </c>
      <c r="I4980" s="109">
        <v>0</v>
      </c>
      <c r="J4980" s="109">
        <f t="shared" si="77"/>
        <v>87050.75</v>
      </c>
    </row>
    <row r="4981" spans="1:10" s="102" customFormat="1" ht="18" customHeight="1" x14ac:dyDescent="0.2">
      <c r="A4981" s="106" t="s">
        <v>34</v>
      </c>
      <c r="B4981" s="106" t="s">
        <v>13</v>
      </c>
      <c r="C4981" s="107">
        <v>27020</v>
      </c>
      <c r="D4981" s="107">
        <v>42060</v>
      </c>
      <c r="E4981" s="107">
        <v>42062</v>
      </c>
      <c r="F4981" s="108">
        <v>42241</v>
      </c>
      <c r="G4981" s="109">
        <v>261000</v>
      </c>
      <c r="H4981" s="109">
        <v>152.25</v>
      </c>
      <c r="I4981" s="109">
        <v>0</v>
      </c>
      <c r="J4981" s="109">
        <f t="shared" si="77"/>
        <v>261152.25</v>
      </c>
    </row>
    <row r="4982" spans="1:10" s="102" customFormat="1" ht="18" customHeight="1" x14ac:dyDescent="0.2">
      <c r="A4982" s="106" t="s">
        <v>43</v>
      </c>
      <c r="B4982" s="106" t="s">
        <v>13</v>
      </c>
      <c r="C4982" s="107">
        <v>9901</v>
      </c>
      <c r="D4982" s="107">
        <v>41869</v>
      </c>
      <c r="E4982" s="107">
        <v>41873</v>
      </c>
      <c r="F4982" s="108">
        <v>41884</v>
      </c>
      <c r="G4982" s="109">
        <v>4500</v>
      </c>
      <c r="H4982" s="109">
        <v>1.88</v>
      </c>
      <c r="I4982" s="109">
        <v>0</v>
      </c>
      <c r="J4982" s="109">
        <f t="shared" si="77"/>
        <v>4501.88</v>
      </c>
    </row>
    <row r="4983" spans="1:10" s="102" customFormat="1" ht="18" customHeight="1" x14ac:dyDescent="0.2">
      <c r="A4983" s="106" t="s">
        <v>43</v>
      </c>
      <c r="B4983" s="106" t="s">
        <v>17</v>
      </c>
      <c r="C4983" s="107">
        <v>10673</v>
      </c>
      <c r="D4983" s="107">
        <v>43434</v>
      </c>
      <c r="E4983" s="107">
        <v>43438</v>
      </c>
      <c r="F4983" s="108">
        <v>43469</v>
      </c>
      <c r="G4983" s="109">
        <v>3250</v>
      </c>
      <c r="H4983" s="109">
        <v>3.06</v>
      </c>
      <c r="I4983" s="109">
        <v>0</v>
      </c>
      <c r="J4983" s="109">
        <f t="shared" si="77"/>
        <v>3253.06</v>
      </c>
    </row>
    <row r="4984" spans="1:10" s="102" customFormat="1" ht="18" customHeight="1" x14ac:dyDescent="0.2">
      <c r="A4984" s="106" t="s">
        <v>43</v>
      </c>
      <c r="B4984" s="106" t="s">
        <v>13</v>
      </c>
      <c r="C4984" s="107">
        <v>10007</v>
      </c>
      <c r="D4984" s="107">
        <v>42915</v>
      </c>
      <c r="E4984" s="107">
        <v>42927</v>
      </c>
      <c r="F4984" s="108">
        <v>42940</v>
      </c>
      <c r="G4984" s="109">
        <v>8000</v>
      </c>
      <c r="H4984" s="109">
        <v>5.48</v>
      </c>
      <c r="I4984" s="109">
        <v>0</v>
      </c>
      <c r="J4984" s="109">
        <f t="shared" si="77"/>
        <v>8005.48</v>
      </c>
    </row>
    <row r="4985" spans="1:10" s="102" customFormat="1" ht="18" customHeight="1" x14ac:dyDescent="0.2">
      <c r="A4985" s="106" t="s">
        <v>43</v>
      </c>
      <c r="B4985" s="106" t="s">
        <v>17</v>
      </c>
      <c r="C4985" s="107">
        <v>16040</v>
      </c>
      <c r="D4985" s="107">
        <v>41701</v>
      </c>
      <c r="E4985" s="107">
        <v>41732</v>
      </c>
      <c r="F4985" s="108">
        <v>41803</v>
      </c>
      <c r="G4985" s="109">
        <v>23000</v>
      </c>
      <c r="H4985" s="109">
        <v>65.17</v>
      </c>
      <c r="I4985" s="109">
        <v>0</v>
      </c>
      <c r="J4985" s="109">
        <f t="shared" si="77"/>
        <v>23065.17</v>
      </c>
    </row>
    <row r="4986" spans="1:10" s="102" customFormat="1" ht="18" customHeight="1" x14ac:dyDescent="0.2">
      <c r="A4986" s="106" t="s">
        <v>43</v>
      </c>
      <c r="B4986" s="106" t="s">
        <v>13</v>
      </c>
      <c r="C4986" s="107">
        <v>9942</v>
      </c>
      <c r="D4986" s="107">
        <v>42205</v>
      </c>
      <c r="E4986" s="107">
        <v>42233</v>
      </c>
      <c r="F4986" s="108">
        <v>42279</v>
      </c>
      <c r="G4986" s="109">
        <v>8750</v>
      </c>
      <c r="H4986" s="109">
        <v>17.989999999999998</v>
      </c>
      <c r="I4986" s="109">
        <v>0</v>
      </c>
      <c r="J4986" s="109">
        <f t="shared" si="77"/>
        <v>8767.99</v>
      </c>
    </row>
    <row r="4987" spans="1:10" s="102" customFormat="1" ht="18" customHeight="1" x14ac:dyDescent="0.2">
      <c r="A4987" s="106" t="s">
        <v>37</v>
      </c>
      <c r="B4987" s="106" t="s">
        <v>13</v>
      </c>
      <c r="C4987" s="107">
        <v>17301</v>
      </c>
      <c r="D4987" s="107">
        <v>42410</v>
      </c>
      <c r="E4987" s="107">
        <v>42423</v>
      </c>
      <c r="F4987" s="108">
        <v>42423</v>
      </c>
      <c r="G4987" s="109">
        <v>20000</v>
      </c>
      <c r="H4987" s="109">
        <f>3.61+3.61</f>
        <v>7.22</v>
      </c>
      <c r="I4987" s="109">
        <v>0</v>
      </c>
      <c r="J4987" s="109">
        <f t="shared" si="77"/>
        <v>20007.22</v>
      </c>
    </row>
    <row r="4988" spans="1:10" s="102" customFormat="1" ht="18" customHeight="1" x14ac:dyDescent="0.2">
      <c r="A4988" s="106" t="s">
        <v>43</v>
      </c>
      <c r="B4988" s="106" t="s">
        <v>13</v>
      </c>
      <c r="C4988" s="107">
        <v>15214</v>
      </c>
      <c r="D4988" s="107">
        <v>42792</v>
      </c>
      <c r="E4988" s="107">
        <v>42801</v>
      </c>
      <c r="F4988" s="108">
        <v>42810</v>
      </c>
      <c r="G4988" s="109">
        <v>9500</v>
      </c>
      <c r="H4988" s="109">
        <v>4.68</v>
      </c>
      <c r="I4988" s="109">
        <v>0</v>
      </c>
      <c r="J4988" s="109">
        <f t="shared" si="77"/>
        <v>9504.68</v>
      </c>
    </row>
    <row r="4989" spans="1:10" s="102" customFormat="1" ht="18" customHeight="1" x14ac:dyDescent="0.2">
      <c r="A4989" s="106" t="s">
        <v>43</v>
      </c>
      <c r="B4989" s="106" t="s">
        <v>17</v>
      </c>
      <c r="C4989" s="107">
        <v>9679</v>
      </c>
      <c r="D4989" s="107">
        <v>41880</v>
      </c>
      <c r="E4989" s="107">
        <v>41886</v>
      </c>
      <c r="F4989" s="108">
        <v>41953</v>
      </c>
      <c r="G4989" s="109">
        <v>7250</v>
      </c>
      <c r="H4989" s="109">
        <v>14.7</v>
      </c>
      <c r="I4989" s="109">
        <v>0</v>
      </c>
      <c r="J4989" s="109">
        <f t="shared" si="77"/>
        <v>7264.7</v>
      </c>
    </row>
    <row r="4990" spans="1:10" s="102" customFormat="1" ht="18" customHeight="1" x14ac:dyDescent="0.2">
      <c r="A4990" s="106" t="s">
        <v>43</v>
      </c>
      <c r="B4990" s="106" t="s">
        <v>13</v>
      </c>
      <c r="C4990" s="107">
        <v>8944</v>
      </c>
      <c r="D4990" s="107">
        <v>43412</v>
      </c>
      <c r="E4990" s="107">
        <v>43445</v>
      </c>
      <c r="F4990" s="108">
        <v>43468</v>
      </c>
      <c r="G4990" s="109">
        <v>7000</v>
      </c>
      <c r="H4990" s="109">
        <v>10.74</v>
      </c>
      <c r="I4990" s="109">
        <v>0</v>
      </c>
      <c r="J4990" s="109">
        <f t="shared" si="77"/>
        <v>7010.74</v>
      </c>
    </row>
    <row r="4991" spans="1:10" s="102" customFormat="1" ht="18" customHeight="1" x14ac:dyDescent="0.2">
      <c r="A4991" s="106" t="s">
        <v>43</v>
      </c>
      <c r="B4991" s="106" t="s">
        <v>17</v>
      </c>
      <c r="C4991" s="107">
        <v>16015</v>
      </c>
      <c r="D4991" s="107">
        <v>41726</v>
      </c>
      <c r="E4991" s="107">
        <v>41729</v>
      </c>
      <c r="F4991" s="108">
        <v>41758</v>
      </c>
      <c r="G4991" s="109">
        <v>12500</v>
      </c>
      <c r="H4991" s="109">
        <v>11.11</v>
      </c>
      <c r="I4991" s="109">
        <v>0</v>
      </c>
      <c r="J4991" s="109">
        <f t="shared" si="77"/>
        <v>12511.11</v>
      </c>
    </row>
    <row r="4992" spans="1:10" s="102" customFormat="1" ht="18" customHeight="1" x14ac:dyDescent="0.2">
      <c r="A4992" s="106" t="s">
        <v>37</v>
      </c>
      <c r="B4992" s="106" t="s">
        <v>13</v>
      </c>
      <c r="C4992" s="107">
        <v>18690</v>
      </c>
      <c r="D4992" s="107">
        <v>41880</v>
      </c>
      <c r="E4992" s="107">
        <v>41900</v>
      </c>
      <c r="F4992" s="108">
        <v>41907</v>
      </c>
      <c r="G4992" s="109">
        <v>20000</v>
      </c>
      <c r="H4992" s="109">
        <v>15</v>
      </c>
      <c r="I4992" s="109">
        <v>0</v>
      </c>
      <c r="J4992" s="109">
        <f t="shared" si="77"/>
        <v>20015</v>
      </c>
    </row>
    <row r="4993" spans="1:10" s="102" customFormat="1" ht="18" customHeight="1" x14ac:dyDescent="0.2">
      <c r="A4993" s="106" t="s">
        <v>43</v>
      </c>
      <c r="B4993" s="106" t="s">
        <v>13</v>
      </c>
      <c r="C4993" s="107">
        <v>11932</v>
      </c>
      <c r="D4993" s="107">
        <v>43306</v>
      </c>
      <c r="E4993" s="107">
        <v>43319</v>
      </c>
      <c r="F4993" s="108">
        <v>43327</v>
      </c>
      <c r="G4993" s="109">
        <v>6750</v>
      </c>
      <c r="H4993" s="109">
        <v>3.88</v>
      </c>
      <c r="I4993" s="109">
        <v>0</v>
      </c>
      <c r="J4993" s="109">
        <f t="shared" si="77"/>
        <v>6753.88</v>
      </c>
    </row>
    <row r="4994" spans="1:10" s="102" customFormat="1" ht="18" customHeight="1" x14ac:dyDescent="0.2">
      <c r="A4994" s="106" t="s">
        <v>43</v>
      </c>
      <c r="B4994" s="106" t="s">
        <v>17</v>
      </c>
      <c r="C4994" s="107">
        <v>14948</v>
      </c>
      <c r="D4994" s="107">
        <v>42625</v>
      </c>
      <c r="E4994" s="107">
        <v>42629</v>
      </c>
      <c r="F4994" s="108">
        <v>42702</v>
      </c>
      <c r="G4994" s="109">
        <v>7250</v>
      </c>
      <c r="H4994" s="109">
        <v>15.29</v>
      </c>
      <c r="I4994" s="109">
        <v>0</v>
      </c>
      <c r="J4994" s="109">
        <f t="shared" si="77"/>
        <v>7265.29</v>
      </c>
    </row>
    <row r="4995" spans="1:10" s="102" customFormat="1" ht="18" customHeight="1" x14ac:dyDescent="0.2">
      <c r="A4995" s="106" t="s">
        <v>43</v>
      </c>
      <c r="B4995" s="106" t="s">
        <v>13</v>
      </c>
      <c r="C4995" s="107">
        <v>15573</v>
      </c>
      <c r="D4995" s="107">
        <v>41938</v>
      </c>
      <c r="E4995" s="107">
        <v>41955</v>
      </c>
      <c r="F4995" s="108">
        <v>42180</v>
      </c>
      <c r="G4995" s="109">
        <v>9250</v>
      </c>
      <c r="H4995" s="109">
        <v>43.48</v>
      </c>
      <c r="I4995" s="109">
        <v>0</v>
      </c>
      <c r="J4995" s="109">
        <f t="shared" si="77"/>
        <v>9293.48</v>
      </c>
    </row>
    <row r="4996" spans="1:10" s="102" customFormat="1" ht="18" customHeight="1" x14ac:dyDescent="0.2">
      <c r="A4996" s="106" t="s">
        <v>43</v>
      </c>
      <c r="B4996" s="106" t="s">
        <v>17</v>
      </c>
      <c r="C4996" s="107">
        <v>16534</v>
      </c>
      <c r="D4996" s="107">
        <v>42864</v>
      </c>
      <c r="E4996" s="107">
        <v>42899</v>
      </c>
      <c r="F4996" s="108">
        <v>42921</v>
      </c>
      <c r="G4996" s="109">
        <v>4750</v>
      </c>
      <c r="H4996" s="109">
        <v>7.42</v>
      </c>
      <c r="I4996" s="109">
        <v>0</v>
      </c>
      <c r="J4996" s="109">
        <f t="shared" si="77"/>
        <v>4757.42</v>
      </c>
    </row>
    <row r="4997" spans="1:10" s="102" customFormat="1" ht="18" customHeight="1" x14ac:dyDescent="0.2">
      <c r="A4997" s="106" t="s">
        <v>43</v>
      </c>
      <c r="B4997" s="106" t="s">
        <v>17</v>
      </c>
      <c r="C4997" s="107">
        <v>17906</v>
      </c>
      <c r="D4997" s="107">
        <v>42991</v>
      </c>
      <c r="E4997" s="107">
        <v>43000</v>
      </c>
      <c r="F4997" s="108">
        <v>43013</v>
      </c>
      <c r="G4997" s="109">
        <v>8500</v>
      </c>
      <c r="H4997" s="109">
        <v>5.12</v>
      </c>
      <c r="I4997" s="109">
        <v>0</v>
      </c>
      <c r="J4997" s="109">
        <f t="shared" si="77"/>
        <v>8505.1200000000008</v>
      </c>
    </row>
    <row r="4998" spans="1:10" s="102" customFormat="1" ht="18" customHeight="1" x14ac:dyDescent="0.2">
      <c r="A4998" s="106" t="s">
        <v>43</v>
      </c>
      <c r="B4998" s="106" t="s">
        <v>13</v>
      </c>
      <c r="C4998" s="107">
        <v>14544</v>
      </c>
      <c r="D4998" s="107">
        <v>43046</v>
      </c>
      <c r="E4998" s="107">
        <v>43049</v>
      </c>
      <c r="F4998" s="108">
        <v>43088</v>
      </c>
      <c r="G4998" s="109">
        <v>6500</v>
      </c>
      <c r="H4998" s="109">
        <v>7.48</v>
      </c>
      <c r="I4998" s="109">
        <v>0</v>
      </c>
      <c r="J4998" s="109">
        <f t="shared" ref="J4998:J5061" si="78">+G4998+H4998+I4998</f>
        <v>6507.48</v>
      </c>
    </row>
    <row r="4999" spans="1:10" s="102" customFormat="1" ht="18" customHeight="1" x14ac:dyDescent="0.2">
      <c r="A4999" s="106" t="s">
        <v>43</v>
      </c>
      <c r="B4999" s="106" t="s">
        <v>13</v>
      </c>
      <c r="C4999" s="107">
        <v>12528</v>
      </c>
      <c r="D4999" s="107">
        <v>43196</v>
      </c>
      <c r="E4999" s="107">
        <v>43206</v>
      </c>
      <c r="F4999" s="108">
        <v>43215</v>
      </c>
      <c r="G4999" s="109">
        <v>9500</v>
      </c>
      <c r="H4999" s="109">
        <v>4.95</v>
      </c>
      <c r="I4999" s="109">
        <v>0</v>
      </c>
      <c r="J4999" s="109">
        <f t="shared" si="78"/>
        <v>9504.9500000000007</v>
      </c>
    </row>
    <row r="5000" spans="1:10" s="102" customFormat="1" ht="18" customHeight="1" x14ac:dyDescent="0.2">
      <c r="A5000" s="106" t="s">
        <v>43</v>
      </c>
      <c r="B5000" s="106" t="s">
        <v>17</v>
      </c>
      <c r="C5000" s="107">
        <v>16855</v>
      </c>
      <c r="D5000" s="107">
        <v>43176</v>
      </c>
      <c r="E5000" s="107">
        <v>43186</v>
      </c>
      <c r="F5000" s="108">
        <v>43194</v>
      </c>
      <c r="G5000" s="109">
        <v>7750</v>
      </c>
      <c r="H5000" s="109">
        <v>3.82</v>
      </c>
      <c r="I5000" s="109">
        <v>0</v>
      </c>
      <c r="J5000" s="109">
        <f t="shared" si="78"/>
        <v>7753.82</v>
      </c>
    </row>
    <row r="5001" spans="1:10" s="102" customFormat="1" ht="18" customHeight="1" x14ac:dyDescent="0.2">
      <c r="A5001" s="106" t="s">
        <v>43</v>
      </c>
      <c r="B5001" s="106" t="s">
        <v>17</v>
      </c>
      <c r="C5001" s="107">
        <v>14198</v>
      </c>
      <c r="D5001" s="107">
        <v>42074</v>
      </c>
      <c r="E5001" s="107">
        <v>42109</v>
      </c>
      <c r="F5001" s="108">
        <v>42129</v>
      </c>
      <c r="G5001" s="109">
        <v>5500</v>
      </c>
      <c r="H5001" s="109">
        <v>8.4</v>
      </c>
      <c r="I5001" s="109">
        <v>0</v>
      </c>
      <c r="J5001" s="109">
        <f t="shared" si="78"/>
        <v>5508.4</v>
      </c>
    </row>
    <row r="5002" spans="1:10" s="102" customFormat="1" ht="18" customHeight="1" x14ac:dyDescent="0.2">
      <c r="A5002" s="106" t="s">
        <v>43</v>
      </c>
      <c r="B5002" s="106" t="s">
        <v>17</v>
      </c>
      <c r="C5002" s="107">
        <v>10974</v>
      </c>
      <c r="D5002" s="107">
        <v>42627</v>
      </c>
      <c r="E5002" s="107">
        <v>42639</v>
      </c>
      <c r="F5002" s="108">
        <v>42731</v>
      </c>
      <c r="G5002" s="109">
        <v>5750</v>
      </c>
      <c r="H5002" s="109">
        <v>15.75</v>
      </c>
      <c r="I5002" s="109">
        <v>0</v>
      </c>
      <c r="J5002" s="109">
        <f t="shared" si="78"/>
        <v>5765.75</v>
      </c>
    </row>
    <row r="5003" spans="1:10" s="102" customFormat="1" ht="18" customHeight="1" x14ac:dyDescent="0.2">
      <c r="A5003" s="106" t="s">
        <v>43</v>
      </c>
      <c r="B5003" s="106" t="s">
        <v>13</v>
      </c>
      <c r="C5003" s="107">
        <v>18544</v>
      </c>
      <c r="D5003" s="107">
        <v>41980</v>
      </c>
      <c r="E5003" s="107">
        <v>41982</v>
      </c>
      <c r="F5003" s="108">
        <v>42012</v>
      </c>
      <c r="G5003" s="109">
        <v>99000</v>
      </c>
      <c r="H5003" s="109">
        <v>88</v>
      </c>
      <c r="I5003" s="109">
        <v>0</v>
      </c>
      <c r="J5003" s="109">
        <f t="shared" si="78"/>
        <v>99088</v>
      </c>
    </row>
    <row r="5004" spans="1:10" s="102" customFormat="1" ht="18" customHeight="1" x14ac:dyDescent="0.2">
      <c r="A5004" s="106" t="s">
        <v>43</v>
      </c>
      <c r="B5004" s="106" t="s">
        <v>13</v>
      </c>
      <c r="C5004" s="107">
        <v>16759</v>
      </c>
      <c r="D5004" s="107">
        <v>42716</v>
      </c>
      <c r="E5004" s="107">
        <v>42720</v>
      </c>
      <c r="F5004" s="108">
        <v>42738</v>
      </c>
      <c r="G5004" s="109">
        <v>21250</v>
      </c>
      <c r="H5004" s="109">
        <v>12.81</v>
      </c>
      <c r="I5004" s="109">
        <v>0</v>
      </c>
      <c r="J5004" s="109">
        <f t="shared" si="78"/>
        <v>21262.81</v>
      </c>
    </row>
    <row r="5005" spans="1:10" s="102" customFormat="1" ht="18" customHeight="1" x14ac:dyDescent="0.2">
      <c r="A5005" s="106" t="s">
        <v>43</v>
      </c>
      <c r="B5005" s="106" t="s">
        <v>17</v>
      </c>
      <c r="C5005" s="107">
        <v>10011</v>
      </c>
      <c r="D5005" s="107">
        <v>43001</v>
      </c>
      <c r="E5005" s="107">
        <v>43019</v>
      </c>
      <c r="F5005" s="108">
        <v>43081</v>
      </c>
      <c r="G5005" s="109">
        <v>1750</v>
      </c>
      <c r="H5005" s="109">
        <v>2.76</v>
      </c>
      <c r="I5005" s="109">
        <v>0</v>
      </c>
      <c r="J5005" s="109">
        <f t="shared" si="78"/>
        <v>1752.76</v>
      </c>
    </row>
    <row r="5006" spans="1:10" s="102" customFormat="1" ht="18" customHeight="1" x14ac:dyDescent="0.2">
      <c r="A5006" s="106" t="s">
        <v>43</v>
      </c>
      <c r="B5006" s="106" t="s">
        <v>17</v>
      </c>
      <c r="C5006" s="107">
        <v>13473</v>
      </c>
      <c r="D5006" s="107">
        <v>42270</v>
      </c>
      <c r="E5006" s="107">
        <v>42277</v>
      </c>
      <c r="F5006" s="108">
        <v>42286</v>
      </c>
      <c r="G5006" s="109">
        <v>2250</v>
      </c>
      <c r="H5006" s="109">
        <v>1</v>
      </c>
      <c r="I5006" s="109">
        <v>0</v>
      </c>
      <c r="J5006" s="109">
        <f t="shared" si="78"/>
        <v>2251</v>
      </c>
    </row>
    <row r="5007" spans="1:10" s="102" customFormat="1" ht="18" customHeight="1" x14ac:dyDescent="0.2">
      <c r="A5007" s="106" t="s">
        <v>43</v>
      </c>
      <c r="B5007" s="106" t="s">
        <v>17</v>
      </c>
      <c r="C5007" s="107">
        <v>8983</v>
      </c>
      <c r="D5007" s="107">
        <v>42911</v>
      </c>
      <c r="E5007" s="107">
        <v>42922</v>
      </c>
      <c r="F5007" s="108">
        <v>42962</v>
      </c>
      <c r="G5007" s="109">
        <v>6000</v>
      </c>
      <c r="H5007" s="109">
        <v>8.4</v>
      </c>
      <c r="I5007" s="109">
        <v>0</v>
      </c>
      <c r="J5007" s="109">
        <f t="shared" si="78"/>
        <v>6008.4</v>
      </c>
    </row>
    <row r="5008" spans="1:10" s="102" customFormat="1" ht="18" customHeight="1" x14ac:dyDescent="0.2">
      <c r="A5008" s="106" t="s">
        <v>43</v>
      </c>
      <c r="B5008" s="106" t="s">
        <v>17</v>
      </c>
      <c r="C5008" s="107">
        <v>18638</v>
      </c>
      <c r="D5008" s="107">
        <v>42995</v>
      </c>
      <c r="E5008" s="107">
        <v>43018</v>
      </c>
      <c r="F5008" s="108">
        <v>43038</v>
      </c>
      <c r="G5008" s="109">
        <v>13000</v>
      </c>
      <c r="H5008" s="109">
        <v>15.31</v>
      </c>
      <c r="I5008" s="109">
        <v>0</v>
      </c>
      <c r="J5008" s="109">
        <f t="shared" si="78"/>
        <v>13015.31</v>
      </c>
    </row>
    <row r="5009" spans="1:10" s="102" customFormat="1" ht="18" customHeight="1" x14ac:dyDescent="0.2">
      <c r="A5009" s="106" t="s">
        <v>43</v>
      </c>
      <c r="B5009" s="106" t="s">
        <v>17</v>
      </c>
      <c r="C5009" s="107">
        <v>12479</v>
      </c>
      <c r="D5009" s="107">
        <v>42634</v>
      </c>
      <c r="E5009" s="107">
        <v>42636</v>
      </c>
      <c r="F5009" s="108">
        <v>42688</v>
      </c>
      <c r="G5009" s="109">
        <v>13250</v>
      </c>
      <c r="H5009" s="109">
        <v>19.600000000000001</v>
      </c>
      <c r="I5009" s="109">
        <v>0</v>
      </c>
      <c r="J5009" s="109">
        <f t="shared" si="78"/>
        <v>13269.6</v>
      </c>
    </row>
    <row r="5010" spans="1:10" s="102" customFormat="1" ht="18" customHeight="1" x14ac:dyDescent="0.2">
      <c r="A5010" s="106" t="s">
        <v>43</v>
      </c>
      <c r="B5010" s="106" t="s">
        <v>13</v>
      </c>
      <c r="C5010" s="107">
        <v>12143</v>
      </c>
      <c r="D5010" s="107">
        <v>42034</v>
      </c>
      <c r="E5010" s="107">
        <v>42045</v>
      </c>
      <c r="F5010" s="108">
        <v>42058</v>
      </c>
      <c r="G5010" s="109">
        <v>10250</v>
      </c>
      <c r="H5010" s="109">
        <v>6.83</v>
      </c>
      <c r="I5010" s="109">
        <v>0</v>
      </c>
      <c r="J5010" s="109">
        <f t="shared" si="78"/>
        <v>10256.83</v>
      </c>
    </row>
    <row r="5011" spans="1:10" s="102" customFormat="1" ht="18" customHeight="1" x14ac:dyDescent="0.2">
      <c r="A5011" s="106" t="s">
        <v>37</v>
      </c>
      <c r="B5011" s="106" t="s">
        <v>17</v>
      </c>
      <c r="C5011" s="107">
        <v>20162</v>
      </c>
      <c r="D5011" s="107">
        <v>42743</v>
      </c>
      <c r="E5011" s="107">
        <v>42760</v>
      </c>
      <c r="F5011" s="108">
        <v>42760</v>
      </c>
      <c r="G5011" s="109">
        <v>20000</v>
      </c>
      <c r="H5011" s="109">
        <f>4.66+4.66</f>
        <v>9.32</v>
      </c>
      <c r="I5011" s="109">
        <v>0</v>
      </c>
      <c r="J5011" s="109">
        <f t="shared" si="78"/>
        <v>20009.32</v>
      </c>
    </row>
    <row r="5012" spans="1:10" s="102" customFormat="1" ht="18" customHeight="1" x14ac:dyDescent="0.2">
      <c r="A5012" s="106" t="s">
        <v>43</v>
      </c>
      <c r="B5012" s="106" t="s">
        <v>13</v>
      </c>
      <c r="C5012" s="107">
        <v>14759</v>
      </c>
      <c r="D5012" s="107">
        <v>42723</v>
      </c>
      <c r="E5012" s="107">
        <v>42748</v>
      </c>
      <c r="F5012" s="108">
        <v>42768</v>
      </c>
      <c r="G5012" s="109">
        <v>4500</v>
      </c>
      <c r="H5012" s="109">
        <v>5.55</v>
      </c>
      <c r="I5012" s="109">
        <v>0</v>
      </c>
      <c r="J5012" s="109">
        <f t="shared" si="78"/>
        <v>4505.55</v>
      </c>
    </row>
    <row r="5013" spans="1:10" s="102" customFormat="1" ht="18" customHeight="1" x14ac:dyDescent="0.2">
      <c r="A5013" s="106" t="s">
        <v>31</v>
      </c>
      <c r="B5013" s="106" t="s">
        <v>17</v>
      </c>
      <c r="C5013" s="107">
        <v>25027</v>
      </c>
      <c r="D5013" s="107">
        <v>41967</v>
      </c>
      <c r="E5013" s="107">
        <v>41974</v>
      </c>
      <c r="F5013" s="108">
        <v>42062</v>
      </c>
      <c r="G5013" s="109">
        <v>45000</v>
      </c>
      <c r="H5013" s="109">
        <v>118.75</v>
      </c>
      <c r="I5013" s="109">
        <v>0</v>
      </c>
      <c r="J5013" s="109">
        <f t="shared" si="78"/>
        <v>45118.75</v>
      </c>
    </row>
    <row r="5014" spans="1:10" s="102" customFormat="1" ht="18" customHeight="1" x14ac:dyDescent="0.2">
      <c r="A5014" s="106" t="s">
        <v>43</v>
      </c>
      <c r="B5014" s="106" t="s">
        <v>13</v>
      </c>
      <c r="C5014" s="107">
        <v>9760</v>
      </c>
      <c r="D5014" s="107">
        <v>42688</v>
      </c>
      <c r="E5014" s="107">
        <v>42718</v>
      </c>
      <c r="F5014" s="108">
        <v>42773</v>
      </c>
      <c r="G5014" s="109">
        <v>5250</v>
      </c>
      <c r="H5014" s="109">
        <v>12.23</v>
      </c>
      <c r="I5014" s="109">
        <v>0</v>
      </c>
      <c r="J5014" s="109">
        <f t="shared" si="78"/>
        <v>5262.23</v>
      </c>
    </row>
    <row r="5015" spans="1:10" s="102" customFormat="1" ht="18" customHeight="1" x14ac:dyDescent="0.2">
      <c r="A5015" s="106" t="s">
        <v>43</v>
      </c>
      <c r="B5015" s="106" t="s">
        <v>17</v>
      </c>
      <c r="C5015" s="107">
        <v>11430</v>
      </c>
      <c r="D5015" s="107">
        <v>42955</v>
      </c>
      <c r="E5015" s="107">
        <v>42964</v>
      </c>
      <c r="F5015" s="108">
        <v>42983</v>
      </c>
      <c r="G5015" s="109">
        <v>2750</v>
      </c>
      <c r="H5015" s="109">
        <v>2.1</v>
      </c>
      <c r="I5015" s="109">
        <v>0</v>
      </c>
      <c r="J5015" s="109">
        <f t="shared" si="78"/>
        <v>2752.1</v>
      </c>
    </row>
    <row r="5016" spans="1:10" s="102" customFormat="1" ht="18" customHeight="1" x14ac:dyDescent="0.2">
      <c r="A5016" s="106" t="s">
        <v>43</v>
      </c>
      <c r="B5016" s="106" t="s">
        <v>13</v>
      </c>
      <c r="C5016" s="107">
        <v>17170</v>
      </c>
      <c r="D5016" s="107">
        <v>42372</v>
      </c>
      <c r="E5016" s="107">
        <v>42383</v>
      </c>
      <c r="F5016" s="108">
        <v>42404</v>
      </c>
      <c r="G5016" s="109">
        <v>15500</v>
      </c>
      <c r="H5016" s="109">
        <v>13.78</v>
      </c>
      <c r="I5016" s="109">
        <v>0</v>
      </c>
      <c r="J5016" s="109">
        <f t="shared" si="78"/>
        <v>15513.78</v>
      </c>
    </row>
    <row r="5017" spans="1:10" s="102" customFormat="1" ht="18" customHeight="1" x14ac:dyDescent="0.2">
      <c r="A5017" s="106" t="s">
        <v>43</v>
      </c>
      <c r="B5017" s="106" t="s">
        <v>13</v>
      </c>
      <c r="C5017" s="107">
        <v>8198</v>
      </c>
      <c r="D5017" s="107">
        <v>41654</v>
      </c>
      <c r="E5017" s="107">
        <v>41660</v>
      </c>
      <c r="F5017" s="108">
        <v>41719</v>
      </c>
      <c r="G5017" s="109">
        <v>4250</v>
      </c>
      <c r="H5017" s="109">
        <v>7.67</v>
      </c>
      <c r="I5017" s="109">
        <v>0</v>
      </c>
      <c r="J5017" s="109">
        <f t="shared" si="78"/>
        <v>4257.67</v>
      </c>
    </row>
    <row r="5018" spans="1:10" s="102" customFormat="1" ht="18" customHeight="1" x14ac:dyDescent="0.2">
      <c r="A5018" s="106" t="s">
        <v>43</v>
      </c>
      <c r="B5018" s="106" t="s">
        <v>13</v>
      </c>
      <c r="C5018" s="107">
        <v>10255</v>
      </c>
      <c r="D5018" s="107">
        <v>43242</v>
      </c>
      <c r="E5018" s="107">
        <v>43250</v>
      </c>
      <c r="F5018" s="108">
        <v>43259</v>
      </c>
      <c r="G5018" s="109">
        <v>9000</v>
      </c>
      <c r="H5018" s="109">
        <v>4.1900000000000004</v>
      </c>
      <c r="I5018" s="109">
        <v>0</v>
      </c>
      <c r="J5018" s="109">
        <f t="shared" si="78"/>
        <v>9004.19</v>
      </c>
    </row>
    <row r="5019" spans="1:10" s="102" customFormat="1" ht="18" customHeight="1" x14ac:dyDescent="0.2">
      <c r="A5019" s="106" t="s">
        <v>43</v>
      </c>
      <c r="B5019" s="106" t="s">
        <v>17</v>
      </c>
      <c r="C5019" s="107">
        <v>8415</v>
      </c>
      <c r="D5019" s="107">
        <v>42530</v>
      </c>
      <c r="E5019" s="107">
        <v>42549</v>
      </c>
      <c r="F5019" s="108">
        <v>42576</v>
      </c>
      <c r="G5019" s="109">
        <v>7250</v>
      </c>
      <c r="H5019" s="109">
        <v>9.14</v>
      </c>
      <c r="I5019" s="109">
        <v>0</v>
      </c>
      <c r="J5019" s="109">
        <f t="shared" si="78"/>
        <v>7259.14</v>
      </c>
    </row>
    <row r="5020" spans="1:10" s="102" customFormat="1" ht="18" customHeight="1" x14ac:dyDescent="0.2">
      <c r="A5020" s="106" t="s">
        <v>43</v>
      </c>
      <c r="B5020" s="106" t="s">
        <v>13</v>
      </c>
      <c r="C5020" s="107">
        <v>11150</v>
      </c>
      <c r="D5020" s="107">
        <v>42723</v>
      </c>
      <c r="E5020" s="107">
        <v>42746</v>
      </c>
      <c r="F5020" s="108">
        <v>43672</v>
      </c>
      <c r="G5020" s="109">
        <v>7000</v>
      </c>
      <c r="H5020" s="109">
        <v>126.95</v>
      </c>
      <c r="I5020" s="109">
        <v>0</v>
      </c>
      <c r="J5020" s="109">
        <f t="shared" si="78"/>
        <v>7126.95</v>
      </c>
    </row>
    <row r="5021" spans="1:10" s="102" customFormat="1" ht="18" customHeight="1" x14ac:dyDescent="0.2">
      <c r="A5021" s="106" t="s">
        <v>37</v>
      </c>
      <c r="B5021" s="106" t="s">
        <v>13</v>
      </c>
      <c r="C5021" s="107">
        <v>24821</v>
      </c>
      <c r="D5021" s="107">
        <v>42187</v>
      </c>
      <c r="E5021" s="107">
        <v>42212</v>
      </c>
      <c r="F5021" s="108">
        <v>42212</v>
      </c>
      <c r="G5021" s="109">
        <v>10000</v>
      </c>
      <c r="H5021" s="109">
        <v>6.94</v>
      </c>
      <c r="I5021" s="109">
        <v>0</v>
      </c>
      <c r="J5021" s="109">
        <f t="shared" si="78"/>
        <v>10006.94</v>
      </c>
    </row>
    <row r="5022" spans="1:10" s="102" customFormat="1" ht="18" customHeight="1" x14ac:dyDescent="0.2">
      <c r="A5022" s="106" t="s">
        <v>43</v>
      </c>
      <c r="B5022" s="106" t="s">
        <v>13</v>
      </c>
      <c r="C5022" s="107">
        <v>14472</v>
      </c>
      <c r="D5022" s="107">
        <v>43236</v>
      </c>
      <c r="E5022" s="107">
        <v>43396</v>
      </c>
      <c r="F5022" s="108">
        <v>43447</v>
      </c>
      <c r="G5022" s="109">
        <v>6000</v>
      </c>
      <c r="H5022" s="109">
        <v>34.68</v>
      </c>
      <c r="I5022" s="109">
        <v>0</v>
      </c>
      <c r="J5022" s="109">
        <f t="shared" si="78"/>
        <v>6034.68</v>
      </c>
    </row>
    <row r="5023" spans="1:10" s="102" customFormat="1" ht="18" customHeight="1" x14ac:dyDescent="0.2">
      <c r="A5023" s="106" t="s">
        <v>43</v>
      </c>
      <c r="B5023" s="106" t="s">
        <v>17</v>
      </c>
      <c r="C5023" s="107">
        <v>13706</v>
      </c>
      <c r="D5023" s="107">
        <v>42864</v>
      </c>
      <c r="E5023" s="107">
        <v>42899</v>
      </c>
      <c r="F5023" s="108">
        <v>42936</v>
      </c>
      <c r="G5023" s="109">
        <v>8000</v>
      </c>
      <c r="H5023" s="109">
        <v>15.78</v>
      </c>
      <c r="I5023" s="109">
        <v>0</v>
      </c>
      <c r="J5023" s="109">
        <f t="shared" si="78"/>
        <v>8015.78</v>
      </c>
    </row>
    <row r="5024" spans="1:10" s="102" customFormat="1" ht="18" customHeight="1" x14ac:dyDescent="0.2">
      <c r="A5024" s="106" t="s">
        <v>43</v>
      </c>
      <c r="B5024" s="106" t="s">
        <v>17</v>
      </c>
      <c r="C5024" s="107">
        <v>10239</v>
      </c>
      <c r="D5024" s="107">
        <v>42707</v>
      </c>
      <c r="E5024" s="107">
        <v>42712</v>
      </c>
      <c r="F5024" s="108">
        <v>42741</v>
      </c>
      <c r="G5024" s="109">
        <v>7500</v>
      </c>
      <c r="H5024" s="109">
        <v>6.99</v>
      </c>
      <c r="I5024" s="109">
        <v>0</v>
      </c>
      <c r="J5024" s="109">
        <f t="shared" si="78"/>
        <v>7506.99</v>
      </c>
    </row>
    <row r="5025" spans="1:10" s="102" customFormat="1" ht="18" customHeight="1" x14ac:dyDescent="0.2">
      <c r="A5025" s="106" t="s">
        <v>43</v>
      </c>
      <c r="B5025" s="106" t="s">
        <v>13</v>
      </c>
      <c r="C5025" s="107">
        <v>6809</v>
      </c>
      <c r="D5025" s="107">
        <v>42612</v>
      </c>
      <c r="E5025" s="107">
        <v>42622</v>
      </c>
      <c r="F5025" s="108">
        <v>42639</v>
      </c>
      <c r="G5025" s="109">
        <v>25500</v>
      </c>
      <c r="H5025" s="109">
        <v>18.86</v>
      </c>
      <c r="I5025" s="109">
        <v>0</v>
      </c>
      <c r="J5025" s="109">
        <f t="shared" si="78"/>
        <v>25518.86</v>
      </c>
    </row>
    <row r="5026" spans="1:10" s="102" customFormat="1" ht="18" customHeight="1" x14ac:dyDescent="0.2">
      <c r="A5026" s="106" t="s">
        <v>43</v>
      </c>
      <c r="B5026" s="106" t="s">
        <v>13</v>
      </c>
      <c r="C5026" s="107">
        <v>13534</v>
      </c>
      <c r="D5026" s="107">
        <v>42567</v>
      </c>
      <c r="E5026" s="107">
        <v>42579</v>
      </c>
      <c r="F5026" s="108">
        <v>42601</v>
      </c>
      <c r="G5026" s="109">
        <v>15500</v>
      </c>
      <c r="H5026" s="109">
        <v>14.44</v>
      </c>
      <c r="I5026" s="109">
        <v>0</v>
      </c>
      <c r="J5026" s="109">
        <f t="shared" si="78"/>
        <v>15514.44</v>
      </c>
    </row>
    <row r="5027" spans="1:10" s="102" customFormat="1" ht="18" customHeight="1" x14ac:dyDescent="0.2">
      <c r="A5027" s="106" t="s">
        <v>43</v>
      </c>
      <c r="B5027" s="106" t="s">
        <v>17</v>
      </c>
      <c r="C5027" s="107">
        <v>14080</v>
      </c>
      <c r="D5027" s="107">
        <v>41790</v>
      </c>
      <c r="E5027" s="107">
        <v>41807</v>
      </c>
      <c r="F5027" s="108">
        <v>41829</v>
      </c>
      <c r="G5027" s="109">
        <v>6000</v>
      </c>
      <c r="H5027" s="109">
        <v>6.5</v>
      </c>
      <c r="I5027" s="109">
        <v>0</v>
      </c>
      <c r="J5027" s="109">
        <f t="shared" si="78"/>
        <v>6006.5</v>
      </c>
    </row>
    <row r="5028" spans="1:10" s="102" customFormat="1" ht="18" customHeight="1" x14ac:dyDescent="0.2">
      <c r="A5028" s="106" t="s">
        <v>43</v>
      </c>
      <c r="B5028" s="106" t="s">
        <v>13</v>
      </c>
      <c r="C5028" s="107">
        <v>15132</v>
      </c>
      <c r="D5028" s="107">
        <v>43165</v>
      </c>
      <c r="E5028" s="107">
        <v>43178</v>
      </c>
      <c r="F5028" s="108">
        <v>43187</v>
      </c>
      <c r="G5028" s="109">
        <v>10250</v>
      </c>
      <c r="H5028" s="109">
        <v>6.18</v>
      </c>
      <c r="I5028" s="109">
        <v>0</v>
      </c>
      <c r="J5028" s="109">
        <f t="shared" si="78"/>
        <v>10256.18</v>
      </c>
    </row>
    <row r="5029" spans="1:10" s="102" customFormat="1" ht="18" customHeight="1" x14ac:dyDescent="0.2">
      <c r="A5029" s="106" t="s">
        <v>43</v>
      </c>
      <c r="B5029" s="106" t="s">
        <v>13</v>
      </c>
      <c r="C5029" s="107">
        <v>18116</v>
      </c>
      <c r="D5029" s="107">
        <v>42664</v>
      </c>
      <c r="E5029" s="107">
        <v>42676</v>
      </c>
      <c r="F5029" s="108">
        <v>42688</v>
      </c>
      <c r="G5029" s="109">
        <v>12000</v>
      </c>
      <c r="H5029" s="109">
        <v>7.89</v>
      </c>
      <c r="I5029" s="109">
        <v>0</v>
      </c>
      <c r="J5029" s="109">
        <f t="shared" si="78"/>
        <v>12007.89</v>
      </c>
    </row>
    <row r="5030" spans="1:10" s="102" customFormat="1" ht="18" customHeight="1" x14ac:dyDescent="0.2">
      <c r="A5030" s="106" t="s">
        <v>43</v>
      </c>
      <c r="B5030" s="106" t="s">
        <v>13</v>
      </c>
      <c r="C5030" s="107">
        <v>11580</v>
      </c>
      <c r="D5030" s="107">
        <v>41689</v>
      </c>
      <c r="E5030" s="107">
        <v>41704</v>
      </c>
      <c r="F5030" s="108">
        <v>41732</v>
      </c>
      <c r="G5030" s="109">
        <v>7750</v>
      </c>
      <c r="H5030" s="109">
        <v>9.26</v>
      </c>
      <c r="I5030" s="109">
        <v>0</v>
      </c>
      <c r="J5030" s="109">
        <f t="shared" si="78"/>
        <v>7759.26</v>
      </c>
    </row>
    <row r="5031" spans="1:10" s="102" customFormat="1" ht="18" customHeight="1" x14ac:dyDescent="0.2">
      <c r="A5031" s="106" t="s">
        <v>43</v>
      </c>
      <c r="B5031" s="106" t="s">
        <v>17</v>
      </c>
      <c r="C5031" s="107">
        <v>6816</v>
      </c>
      <c r="D5031" s="107">
        <v>42843</v>
      </c>
      <c r="E5031" s="107">
        <v>42851</v>
      </c>
      <c r="F5031" s="108">
        <v>42866</v>
      </c>
      <c r="G5031" s="109">
        <v>1750</v>
      </c>
      <c r="H5031" s="109">
        <v>1.08</v>
      </c>
      <c r="I5031" s="109">
        <v>0</v>
      </c>
      <c r="J5031" s="109">
        <f t="shared" si="78"/>
        <v>1751.08</v>
      </c>
    </row>
    <row r="5032" spans="1:10" s="102" customFormat="1" ht="18" customHeight="1" x14ac:dyDescent="0.2">
      <c r="A5032" s="106" t="s">
        <v>43</v>
      </c>
      <c r="B5032" s="106" t="s">
        <v>13</v>
      </c>
      <c r="C5032" s="107">
        <v>15521</v>
      </c>
      <c r="D5032" s="107">
        <v>42277</v>
      </c>
      <c r="E5032" s="107">
        <v>42283</v>
      </c>
      <c r="F5032" s="108">
        <v>42296</v>
      </c>
      <c r="G5032" s="109">
        <v>8250</v>
      </c>
      <c r="H5032" s="109">
        <v>4.3499999999999996</v>
      </c>
      <c r="I5032" s="109">
        <v>0</v>
      </c>
      <c r="J5032" s="109">
        <f t="shared" si="78"/>
        <v>8254.35</v>
      </c>
    </row>
    <row r="5033" spans="1:10" s="102" customFormat="1" ht="18" customHeight="1" x14ac:dyDescent="0.2">
      <c r="A5033" s="106" t="s">
        <v>43</v>
      </c>
      <c r="B5033" s="106" t="s">
        <v>17</v>
      </c>
      <c r="C5033" s="107">
        <v>15996</v>
      </c>
      <c r="D5033" s="107">
        <v>43303</v>
      </c>
      <c r="E5033" s="107">
        <v>43306</v>
      </c>
      <c r="F5033" s="108">
        <v>43332</v>
      </c>
      <c r="G5033" s="109">
        <v>4000</v>
      </c>
      <c r="H5033" s="109">
        <v>2.6500000000000004</v>
      </c>
      <c r="I5033" s="109">
        <v>0</v>
      </c>
      <c r="J5033" s="109">
        <f t="shared" si="78"/>
        <v>4002.65</v>
      </c>
    </row>
    <row r="5034" spans="1:10" s="102" customFormat="1" ht="18" customHeight="1" x14ac:dyDescent="0.2">
      <c r="A5034" s="106" t="s">
        <v>43</v>
      </c>
      <c r="B5034" s="106" t="s">
        <v>13</v>
      </c>
      <c r="C5034" s="107">
        <v>12015</v>
      </c>
      <c r="D5034" s="107">
        <v>42400</v>
      </c>
      <c r="E5034" s="107">
        <v>42410</v>
      </c>
      <c r="F5034" s="108">
        <v>42423</v>
      </c>
      <c r="G5034" s="109">
        <v>7500</v>
      </c>
      <c r="H5034" s="109">
        <v>4.79</v>
      </c>
      <c r="I5034" s="109">
        <v>0</v>
      </c>
      <c r="J5034" s="109">
        <f t="shared" si="78"/>
        <v>7504.79</v>
      </c>
    </row>
    <row r="5035" spans="1:10" s="102" customFormat="1" ht="18" customHeight="1" x14ac:dyDescent="0.2">
      <c r="A5035" s="106" t="s">
        <v>43</v>
      </c>
      <c r="B5035" s="106" t="s">
        <v>17</v>
      </c>
      <c r="C5035" s="107">
        <v>8654</v>
      </c>
      <c r="D5035" s="107">
        <v>43040</v>
      </c>
      <c r="E5035" s="107">
        <v>43045</v>
      </c>
      <c r="F5035" s="108">
        <v>43067</v>
      </c>
      <c r="G5035" s="109">
        <v>2750</v>
      </c>
      <c r="H5035" s="109">
        <v>2.0299999999999998</v>
      </c>
      <c r="I5035" s="109">
        <v>0</v>
      </c>
      <c r="J5035" s="109">
        <f t="shared" si="78"/>
        <v>2752.03</v>
      </c>
    </row>
    <row r="5036" spans="1:10" s="102" customFormat="1" ht="18" customHeight="1" x14ac:dyDescent="0.2">
      <c r="A5036" s="106" t="s">
        <v>31</v>
      </c>
      <c r="B5036" s="106" t="s">
        <v>13</v>
      </c>
      <c r="C5036" s="107">
        <v>21788</v>
      </c>
      <c r="D5036" s="107">
        <v>42341</v>
      </c>
      <c r="E5036" s="107">
        <v>42345</v>
      </c>
      <c r="F5036" s="108">
        <v>42359</v>
      </c>
      <c r="G5036" s="109">
        <v>35000</v>
      </c>
      <c r="H5036" s="109">
        <v>17.5</v>
      </c>
      <c r="I5036" s="109">
        <v>0</v>
      </c>
      <c r="J5036" s="109">
        <f t="shared" si="78"/>
        <v>35017.5</v>
      </c>
    </row>
    <row r="5037" spans="1:10" s="102" customFormat="1" ht="18" customHeight="1" x14ac:dyDescent="0.2">
      <c r="A5037" s="106" t="s">
        <v>34</v>
      </c>
      <c r="B5037" s="106" t="s">
        <v>13</v>
      </c>
      <c r="C5037" s="107">
        <v>21788</v>
      </c>
      <c r="D5037" s="107">
        <v>42341</v>
      </c>
      <c r="E5037" s="107">
        <v>42345</v>
      </c>
      <c r="F5037" s="108">
        <v>42359</v>
      </c>
      <c r="G5037" s="109">
        <v>105000</v>
      </c>
      <c r="H5037" s="109">
        <v>52.5</v>
      </c>
      <c r="I5037" s="109">
        <v>0</v>
      </c>
      <c r="J5037" s="109">
        <f t="shared" si="78"/>
        <v>105052.5</v>
      </c>
    </row>
    <row r="5038" spans="1:10" s="102" customFormat="1" ht="18" customHeight="1" x14ac:dyDescent="0.2">
      <c r="A5038" s="106" t="s">
        <v>43</v>
      </c>
      <c r="B5038" s="106" t="s">
        <v>13</v>
      </c>
      <c r="C5038" s="107">
        <v>14064</v>
      </c>
      <c r="D5038" s="107">
        <v>43384</v>
      </c>
      <c r="E5038" s="107">
        <v>43391</v>
      </c>
      <c r="F5038" s="108">
        <v>43409</v>
      </c>
      <c r="G5038" s="109">
        <v>6750</v>
      </c>
      <c r="H5038" s="109">
        <v>4.62</v>
      </c>
      <c r="I5038" s="109">
        <v>0</v>
      </c>
      <c r="J5038" s="109">
        <f t="shared" si="78"/>
        <v>6754.62</v>
      </c>
    </row>
    <row r="5039" spans="1:10" s="102" customFormat="1" ht="18" customHeight="1" x14ac:dyDescent="0.2">
      <c r="A5039" s="106" t="s">
        <v>43</v>
      </c>
      <c r="B5039" s="106" t="s">
        <v>17</v>
      </c>
      <c r="C5039" s="107">
        <v>14010</v>
      </c>
      <c r="D5039" s="107">
        <v>42477</v>
      </c>
      <c r="E5039" s="107">
        <v>42494</v>
      </c>
      <c r="F5039" s="108">
        <v>42514</v>
      </c>
      <c r="G5039" s="109">
        <v>4750</v>
      </c>
      <c r="H5039" s="109">
        <v>4.8</v>
      </c>
      <c r="I5039" s="109">
        <v>0</v>
      </c>
      <c r="J5039" s="109">
        <f t="shared" si="78"/>
        <v>4754.8</v>
      </c>
    </row>
    <row r="5040" spans="1:10" s="102" customFormat="1" ht="18" customHeight="1" x14ac:dyDescent="0.2">
      <c r="A5040" s="106" t="s">
        <v>43</v>
      </c>
      <c r="B5040" s="106" t="s">
        <v>17</v>
      </c>
      <c r="C5040" s="107">
        <v>16220</v>
      </c>
      <c r="D5040" s="107">
        <v>43243</v>
      </c>
      <c r="E5040" s="107">
        <v>43245</v>
      </c>
      <c r="F5040" s="108">
        <v>43298</v>
      </c>
      <c r="G5040" s="109">
        <v>10750</v>
      </c>
      <c r="H5040" s="109">
        <v>12.77</v>
      </c>
      <c r="I5040" s="109">
        <v>0</v>
      </c>
      <c r="J5040" s="109">
        <f t="shared" si="78"/>
        <v>10762.77</v>
      </c>
    </row>
    <row r="5041" spans="1:10" s="102" customFormat="1" ht="18" customHeight="1" x14ac:dyDescent="0.2">
      <c r="A5041" s="106" t="s">
        <v>43</v>
      </c>
      <c r="B5041" s="106" t="s">
        <v>13</v>
      </c>
      <c r="C5041" s="107">
        <v>8402</v>
      </c>
      <c r="D5041" s="107">
        <v>42483</v>
      </c>
      <c r="E5041" s="107">
        <v>42501</v>
      </c>
      <c r="F5041" s="108">
        <v>42507</v>
      </c>
      <c r="G5041" s="109">
        <v>8000</v>
      </c>
      <c r="H5041" s="109">
        <v>5.26</v>
      </c>
      <c r="I5041" s="109">
        <v>0</v>
      </c>
      <c r="J5041" s="109">
        <f t="shared" si="78"/>
        <v>8005.26</v>
      </c>
    </row>
    <row r="5042" spans="1:10" s="102" customFormat="1" ht="18" customHeight="1" x14ac:dyDescent="0.2">
      <c r="A5042" s="106" t="s">
        <v>31</v>
      </c>
      <c r="B5042" s="106" t="s">
        <v>13</v>
      </c>
      <c r="C5042" s="107">
        <v>23149</v>
      </c>
      <c r="D5042" s="107">
        <v>41743</v>
      </c>
      <c r="E5042" s="107">
        <v>41747</v>
      </c>
      <c r="F5042" s="108">
        <v>41789</v>
      </c>
      <c r="G5042" s="109">
        <v>30000</v>
      </c>
      <c r="H5042" s="109">
        <v>38.340000000000003</v>
      </c>
      <c r="I5042" s="109">
        <v>0</v>
      </c>
      <c r="J5042" s="109">
        <f t="shared" si="78"/>
        <v>30038.34</v>
      </c>
    </row>
    <row r="5043" spans="1:10" s="102" customFormat="1" ht="18" customHeight="1" x14ac:dyDescent="0.2">
      <c r="A5043" s="106" t="s">
        <v>43</v>
      </c>
      <c r="B5043" s="106" t="s">
        <v>13</v>
      </c>
      <c r="C5043" s="107">
        <v>16336</v>
      </c>
      <c r="D5043" s="107">
        <v>42816</v>
      </c>
      <c r="E5043" s="107">
        <v>42823</v>
      </c>
      <c r="F5043" s="108">
        <v>42859</v>
      </c>
      <c r="G5043" s="109">
        <v>11250</v>
      </c>
      <c r="H5043" s="109">
        <v>13.26</v>
      </c>
      <c r="I5043" s="109">
        <v>0</v>
      </c>
      <c r="J5043" s="109">
        <f t="shared" si="78"/>
        <v>11263.26</v>
      </c>
    </row>
    <row r="5044" spans="1:10" s="102" customFormat="1" ht="18" customHeight="1" x14ac:dyDescent="0.2">
      <c r="A5044" s="106" t="s">
        <v>43</v>
      </c>
      <c r="B5044" s="106" t="s">
        <v>17</v>
      </c>
      <c r="C5044" s="107">
        <v>8852</v>
      </c>
      <c r="D5044" s="107">
        <v>43188</v>
      </c>
      <c r="E5044" s="107">
        <v>43194</v>
      </c>
      <c r="F5044" s="108">
        <v>43202</v>
      </c>
      <c r="G5044" s="109">
        <v>5250</v>
      </c>
      <c r="H5044" s="109">
        <v>2.0099999999999998</v>
      </c>
      <c r="I5044" s="109">
        <v>0</v>
      </c>
      <c r="J5044" s="109">
        <f t="shared" si="78"/>
        <v>5252.01</v>
      </c>
    </row>
    <row r="5045" spans="1:10" s="102" customFormat="1" ht="18" customHeight="1" x14ac:dyDescent="0.2">
      <c r="A5045" s="106" t="s">
        <v>43</v>
      </c>
      <c r="B5045" s="106" t="s">
        <v>17</v>
      </c>
      <c r="C5045" s="107">
        <v>10473</v>
      </c>
      <c r="D5045" s="107">
        <v>43220</v>
      </c>
      <c r="E5045" s="107">
        <v>43242</v>
      </c>
      <c r="F5045" s="108">
        <v>43251</v>
      </c>
      <c r="G5045" s="109">
        <v>5000</v>
      </c>
      <c r="H5045" s="109">
        <v>4.24</v>
      </c>
      <c r="I5045" s="109">
        <v>0</v>
      </c>
      <c r="J5045" s="109">
        <f t="shared" si="78"/>
        <v>5004.24</v>
      </c>
    </row>
    <row r="5046" spans="1:10" s="102" customFormat="1" ht="18" customHeight="1" x14ac:dyDescent="0.2">
      <c r="A5046" s="106" t="s">
        <v>43</v>
      </c>
      <c r="B5046" s="106" t="s">
        <v>13</v>
      </c>
      <c r="C5046" s="107">
        <v>8778</v>
      </c>
      <c r="D5046" s="107">
        <v>41911</v>
      </c>
      <c r="E5046" s="107">
        <v>41948</v>
      </c>
      <c r="F5046" s="108">
        <v>41974</v>
      </c>
      <c r="G5046" s="109">
        <v>8500</v>
      </c>
      <c r="H5046" s="109">
        <v>14.88</v>
      </c>
      <c r="I5046" s="109">
        <v>0</v>
      </c>
      <c r="J5046" s="109">
        <f t="shared" si="78"/>
        <v>8514.8799999999992</v>
      </c>
    </row>
    <row r="5047" spans="1:10" s="102" customFormat="1" ht="18" customHeight="1" x14ac:dyDescent="0.2">
      <c r="A5047" s="106" t="s">
        <v>43</v>
      </c>
      <c r="B5047" s="106" t="s">
        <v>13</v>
      </c>
      <c r="C5047" s="107">
        <v>16060</v>
      </c>
      <c r="D5047" s="107">
        <v>42933</v>
      </c>
      <c r="E5047" s="107">
        <v>42935</v>
      </c>
      <c r="F5047" s="108">
        <v>42947</v>
      </c>
      <c r="G5047" s="109">
        <v>8250</v>
      </c>
      <c r="H5047" s="109">
        <v>3.16</v>
      </c>
      <c r="I5047" s="109">
        <v>0</v>
      </c>
      <c r="J5047" s="109">
        <f t="shared" si="78"/>
        <v>8253.16</v>
      </c>
    </row>
    <row r="5048" spans="1:10" s="102" customFormat="1" ht="18" customHeight="1" x14ac:dyDescent="0.2">
      <c r="A5048" s="106" t="s">
        <v>37</v>
      </c>
      <c r="B5048" s="106" t="s">
        <v>13</v>
      </c>
      <c r="C5048" s="107">
        <v>17886</v>
      </c>
      <c r="D5048" s="107">
        <v>42721</v>
      </c>
      <c r="E5048" s="107">
        <v>42734</v>
      </c>
      <c r="F5048" s="108">
        <v>42734</v>
      </c>
      <c r="G5048" s="109">
        <v>20000</v>
      </c>
      <c r="H5048" s="109">
        <f>3.56+3.56</f>
        <v>7.12</v>
      </c>
      <c r="I5048" s="109">
        <v>0</v>
      </c>
      <c r="J5048" s="109">
        <f t="shared" si="78"/>
        <v>20007.12</v>
      </c>
    </row>
    <row r="5049" spans="1:10" s="102" customFormat="1" ht="18" customHeight="1" x14ac:dyDescent="0.2">
      <c r="A5049" s="106" t="s">
        <v>43</v>
      </c>
      <c r="B5049" s="106" t="s">
        <v>17</v>
      </c>
      <c r="C5049" s="107">
        <v>9500</v>
      </c>
      <c r="D5049" s="107">
        <v>43326</v>
      </c>
      <c r="E5049" s="107">
        <v>43335</v>
      </c>
      <c r="F5049" s="108">
        <v>43420</v>
      </c>
      <c r="G5049" s="109">
        <v>10500</v>
      </c>
      <c r="H5049" s="109">
        <v>17.399999999999999</v>
      </c>
      <c r="I5049" s="109">
        <v>0</v>
      </c>
      <c r="J5049" s="109">
        <f t="shared" si="78"/>
        <v>10517.4</v>
      </c>
    </row>
    <row r="5050" spans="1:10" s="102" customFormat="1" ht="18" customHeight="1" x14ac:dyDescent="0.2">
      <c r="A5050" s="106" t="s">
        <v>43</v>
      </c>
      <c r="B5050" s="106" t="s">
        <v>13</v>
      </c>
      <c r="C5050" s="107">
        <v>8506</v>
      </c>
      <c r="D5050" s="107">
        <v>43285</v>
      </c>
      <c r="E5050" s="107">
        <v>43293</v>
      </c>
      <c r="F5050" s="108">
        <v>43347</v>
      </c>
      <c r="G5050" s="109">
        <v>5000</v>
      </c>
      <c r="H5050" s="109">
        <v>4.72</v>
      </c>
      <c r="I5050" s="109">
        <v>0</v>
      </c>
      <c r="J5050" s="109">
        <f t="shared" si="78"/>
        <v>5004.72</v>
      </c>
    </row>
    <row r="5051" spans="1:10" s="102" customFormat="1" ht="18" customHeight="1" x14ac:dyDescent="0.2">
      <c r="A5051" s="106" t="s">
        <v>43</v>
      </c>
      <c r="B5051" s="106" t="s">
        <v>17</v>
      </c>
      <c r="C5051" s="107">
        <v>16133</v>
      </c>
      <c r="D5051" s="107">
        <v>42283</v>
      </c>
      <c r="E5051" s="107">
        <v>42292</v>
      </c>
      <c r="F5051" s="108">
        <v>42300</v>
      </c>
      <c r="G5051" s="109">
        <v>14250</v>
      </c>
      <c r="H5051" s="109">
        <v>6.73</v>
      </c>
      <c r="I5051" s="109">
        <v>0</v>
      </c>
      <c r="J5051" s="109">
        <f t="shared" si="78"/>
        <v>14256.73</v>
      </c>
    </row>
    <row r="5052" spans="1:10" s="102" customFormat="1" ht="18" customHeight="1" x14ac:dyDescent="0.2">
      <c r="A5052" s="106" t="s">
        <v>43</v>
      </c>
      <c r="B5052" s="106" t="s">
        <v>13</v>
      </c>
      <c r="C5052" s="107">
        <v>9896</v>
      </c>
      <c r="D5052" s="107">
        <v>42557</v>
      </c>
      <c r="E5052" s="107">
        <v>42562</v>
      </c>
      <c r="F5052" s="108">
        <v>42573</v>
      </c>
      <c r="G5052" s="109">
        <v>5000</v>
      </c>
      <c r="H5052" s="109">
        <v>2.19</v>
      </c>
      <c r="I5052" s="109">
        <v>0</v>
      </c>
      <c r="J5052" s="109">
        <f t="shared" si="78"/>
        <v>5002.1899999999996</v>
      </c>
    </row>
    <row r="5053" spans="1:10" s="102" customFormat="1" ht="18" customHeight="1" x14ac:dyDescent="0.2">
      <c r="A5053" s="106" t="s">
        <v>43</v>
      </c>
      <c r="B5053" s="106" t="s">
        <v>13</v>
      </c>
      <c r="C5053" s="107">
        <v>8464</v>
      </c>
      <c r="D5053" s="107">
        <v>42714</v>
      </c>
      <c r="E5053" s="107">
        <v>42733</v>
      </c>
      <c r="F5053" s="108">
        <v>42773</v>
      </c>
      <c r="G5053" s="109">
        <v>3750</v>
      </c>
      <c r="H5053" s="109">
        <v>6.06</v>
      </c>
      <c r="I5053" s="109">
        <v>0</v>
      </c>
      <c r="J5053" s="109">
        <f t="shared" si="78"/>
        <v>3756.06</v>
      </c>
    </row>
    <row r="5054" spans="1:10" s="102" customFormat="1" ht="18" customHeight="1" x14ac:dyDescent="0.2">
      <c r="A5054" s="106" t="s">
        <v>43</v>
      </c>
      <c r="B5054" s="106" t="s">
        <v>13</v>
      </c>
      <c r="C5054" s="107">
        <v>12293</v>
      </c>
      <c r="D5054" s="107">
        <v>43337</v>
      </c>
      <c r="E5054" s="107">
        <v>43343</v>
      </c>
      <c r="F5054" s="108">
        <v>43362</v>
      </c>
      <c r="G5054" s="109">
        <v>10750</v>
      </c>
      <c r="H5054" s="109">
        <v>7.36</v>
      </c>
      <c r="I5054" s="109">
        <v>0</v>
      </c>
      <c r="J5054" s="109">
        <f t="shared" si="78"/>
        <v>10757.36</v>
      </c>
    </row>
    <row r="5055" spans="1:10" s="102" customFormat="1" ht="18" customHeight="1" x14ac:dyDescent="0.2">
      <c r="A5055" s="106" t="s">
        <v>43</v>
      </c>
      <c r="B5055" s="106" t="s">
        <v>17</v>
      </c>
      <c r="C5055" s="107">
        <v>13430</v>
      </c>
      <c r="D5055" s="107">
        <v>43205</v>
      </c>
      <c r="E5055" s="107">
        <v>43215</v>
      </c>
      <c r="F5055" s="108">
        <v>43223</v>
      </c>
      <c r="G5055" s="109">
        <v>11750</v>
      </c>
      <c r="H5055" s="109">
        <v>5.79</v>
      </c>
      <c r="I5055" s="109">
        <v>0</v>
      </c>
      <c r="J5055" s="109">
        <f t="shared" si="78"/>
        <v>11755.79</v>
      </c>
    </row>
    <row r="5056" spans="1:10" s="102" customFormat="1" ht="18" customHeight="1" x14ac:dyDescent="0.2">
      <c r="A5056" s="106" t="s">
        <v>40</v>
      </c>
      <c r="B5056" s="106" t="s">
        <v>17</v>
      </c>
      <c r="C5056" s="107">
        <v>43406</v>
      </c>
      <c r="D5056" s="107">
        <v>43406</v>
      </c>
      <c r="E5056" s="107">
        <v>43417</v>
      </c>
      <c r="F5056" s="108">
        <v>43418</v>
      </c>
      <c r="G5056" s="109">
        <v>10000</v>
      </c>
      <c r="H5056" s="109">
        <f>1.64+1.64</f>
        <v>3.28</v>
      </c>
      <c r="I5056" s="109">
        <v>0</v>
      </c>
      <c r="J5056" s="109">
        <f t="shared" si="78"/>
        <v>10003.280000000001</v>
      </c>
    </row>
    <row r="5057" spans="1:10" s="102" customFormat="1" ht="18" customHeight="1" x14ac:dyDescent="0.2">
      <c r="A5057" s="106" t="s">
        <v>43</v>
      </c>
      <c r="B5057" s="106" t="s">
        <v>17</v>
      </c>
      <c r="C5057" s="107">
        <v>15177</v>
      </c>
      <c r="D5057" s="107">
        <v>43444</v>
      </c>
      <c r="E5057" s="107">
        <v>43455</v>
      </c>
      <c r="F5057" s="108">
        <v>43467</v>
      </c>
      <c r="G5057" s="109">
        <v>12250</v>
      </c>
      <c r="H5057" s="109">
        <v>7.72</v>
      </c>
      <c r="I5057" s="109">
        <v>0</v>
      </c>
      <c r="J5057" s="109">
        <f t="shared" si="78"/>
        <v>12257.72</v>
      </c>
    </row>
    <row r="5058" spans="1:10" s="102" customFormat="1" ht="18" customHeight="1" x14ac:dyDescent="0.2">
      <c r="A5058" s="106" t="s">
        <v>43</v>
      </c>
      <c r="B5058" s="106" t="s">
        <v>17</v>
      </c>
      <c r="C5058" s="107">
        <v>10277</v>
      </c>
      <c r="D5058" s="107">
        <v>41884</v>
      </c>
      <c r="E5058" s="107">
        <v>41892</v>
      </c>
      <c r="F5058" s="108">
        <v>41912</v>
      </c>
      <c r="G5058" s="109">
        <v>5750</v>
      </c>
      <c r="H5058" s="109">
        <v>4.47</v>
      </c>
      <c r="I5058" s="109">
        <v>0</v>
      </c>
      <c r="J5058" s="109">
        <f t="shared" si="78"/>
        <v>5754.47</v>
      </c>
    </row>
    <row r="5059" spans="1:10" s="102" customFormat="1" ht="18" customHeight="1" x14ac:dyDescent="0.2">
      <c r="A5059" s="106" t="s">
        <v>31</v>
      </c>
      <c r="B5059" s="106" t="s">
        <v>17</v>
      </c>
      <c r="C5059" s="107">
        <v>19771</v>
      </c>
      <c r="D5059" s="107">
        <v>42126</v>
      </c>
      <c r="E5059" s="107">
        <v>42129</v>
      </c>
      <c r="F5059" s="108">
        <v>42187</v>
      </c>
      <c r="G5059" s="109">
        <v>57000</v>
      </c>
      <c r="H5059" s="109">
        <v>96.6</v>
      </c>
      <c r="I5059" s="109">
        <v>0</v>
      </c>
      <c r="J5059" s="109">
        <f t="shared" si="78"/>
        <v>57096.6</v>
      </c>
    </row>
    <row r="5060" spans="1:10" s="102" customFormat="1" ht="18" customHeight="1" x14ac:dyDescent="0.2">
      <c r="A5060" s="106" t="s">
        <v>43</v>
      </c>
      <c r="B5060" s="106" t="s">
        <v>17</v>
      </c>
      <c r="C5060" s="107">
        <v>14903</v>
      </c>
      <c r="D5060" s="107">
        <v>42104</v>
      </c>
      <c r="E5060" s="107">
        <v>42128</v>
      </c>
      <c r="F5060" s="108">
        <v>42163</v>
      </c>
      <c r="G5060" s="109">
        <v>6500</v>
      </c>
      <c r="H5060" s="109">
        <v>10.65</v>
      </c>
      <c r="I5060" s="109">
        <v>0</v>
      </c>
      <c r="J5060" s="109">
        <f t="shared" si="78"/>
        <v>6510.65</v>
      </c>
    </row>
    <row r="5061" spans="1:10" s="102" customFormat="1" ht="18" customHeight="1" x14ac:dyDescent="0.2">
      <c r="A5061" s="106" t="s">
        <v>43</v>
      </c>
      <c r="B5061" s="106" t="s">
        <v>17</v>
      </c>
      <c r="C5061" s="107">
        <v>10887</v>
      </c>
      <c r="D5061" s="107">
        <v>43066</v>
      </c>
      <c r="E5061" s="107">
        <v>43110</v>
      </c>
      <c r="F5061" s="108">
        <v>43195</v>
      </c>
      <c r="G5061" s="109">
        <v>4500</v>
      </c>
      <c r="H5061" s="109">
        <v>14.599999999999998</v>
      </c>
      <c r="I5061" s="109">
        <v>0</v>
      </c>
      <c r="J5061" s="109">
        <f t="shared" si="78"/>
        <v>4514.6000000000004</v>
      </c>
    </row>
    <row r="5062" spans="1:10" s="102" customFormat="1" ht="18" customHeight="1" x14ac:dyDescent="0.2">
      <c r="A5062" s="106" t="s">
        <v>43</v>
      </c>
      <c r="B5062" s="106" t="s">
        <v>13</v>
      </c>
      <c r="C5062" s="107">
        <v>11330</v>
      </c>
      <c r="D5062" s="107">
        <v>43321</v>
      </c>
      <c r="E5062" s="107">
        <v>43326</v>
      </c>
      <c r="F5062" s="108">
        <v>43336</v>
      </c>
      <c r="G5062" s="109">
        <v>9500</v>
      </c>
      <c r="H5062" s="109">
        <v>3.9</v>
      </c>
      <c r="I5062" s="109">
        <v>0</v>
      </c>
      <c r="J5062" s="109">
        <f t="shared" ref="J5062:J5125" si="79">+G5062+H5062+I5062</f>
        <v>9503.9</v>
      </c>
    </row>
    <row r="5063" spans="1:10" s="102" customFormat="1" ht="18" customHeight="1" x14ac:dyDescent="0.2">
      <c r="A5063" s="106" t="s">
        <v>43</v>
      </c>
      <c r="B5063" s="106" t="s">
        <v>13</v>
      </c>
      <c r="C5063" s="107">
        <v>19809</v>
      </c>
      <c r="D5063" s="107">
        <v>42217</v>
      </c>
      <c r="E5063" s="107">
        <v>42226</v>
      </c>
      <c r="F5063" s="108">
        <v>42488</v>
      </c>
      <c r="G5063" s="109">
        <v>76000</v>
      </c>
      <c r="H5063" s="109">
        <v>82.32</v>
      </c>
      <c r="I5063" s="109">
        <v>0</v>
      </c>
      <c r="J5063" s="109">
        <f t="shared" si="79"/>
        <v>76082.320000000007</v>
      </c>
    </row>
    <row r="5064" spans="1:10" s="102" customFormat="1" ht="18" customHeight="1" x14ac:dyDescent="0.2">
      <c r="A5064" s="106" t="s">
        <v>43</v>
      </c>
      <c r="B5064" s="106" t="s">
        <v>17</v>
      </c>
      <c r="C5064" s="107">
        <v>17961</v>
      </c>
      <c r="D5064" s="107">
        <v>42123</v>
      </c>
      <c r="E5064" s="107">
        <v>42137</v>
      </c>
      <c r="F5064" s="108">
        <v>42159</v>
      </c>
      <c r="G5064" s="109">
        <v>16500</v>
      </c>
      <c r="H5064" s="109">
        <v>16.04</v>
      </c>
      <c r="I5064" s="109">
        <v>0</v>
      </c>
      <c r="J5064" s="109">
        <f t="shared" si="79"/>
        <v>16516.04</v>
      </c>
    </row>
    <row r="5065" spans="1:10" s="102" customFormat="1" ht="18" customHeight="1" x14ac:dyDescent="0.2">
      <c r="A5065" s="106" t="s">
        <v>43</v>
      </c>
      <c r="B5065" s="106" t="s">
        <v>17</v>
      </c>
      <c r="C5065" s="107">
        <v>14919</v>
      </c>
      <c r="D5065" s="107">
        <v>41757</v>
      </c>
      <c r="E5065" s="107">
        <v>41760</v>
      </c>
      <c r="F5065" s="108">
        <v>41779</v>
      </c>
      <c r="G5065" s="109">
        <v>4250</v>
      </c>
      <c r="H5065" s="109">
        <v>2.6</v>
      </c>
      <c r="I5065" s="109">
        <v>0</v>
      </c>
      <c r="J5065" s="109">
        <f t="shared" si="79"/>
        <v>4252.6000000000004</v>
      </c>
    </row>
    <row r="5066" spans="1:10" s="102" customFormat="1" ht="18" customHeight="1" x14ac:dyDescent="0.2">
      <c r="A5066" s="106" t="s">
        <v>43</v>
      </c>
      <c r="B5066" s="106" t="s">
        <v>13</v>
      </c>
      <c r="C5066" s="107">
        <v>13583</v>
      </c>
      <c r="D5066" s="107">
        <v>41817</v>
      </c>
      <c r="E5066" s="107">
        <v>41829</v>
      </c>
      <c r="F5066" s="108">
        <v>41843</v>
      </c>
      <c r="G5066" s="109">
        <v>18750</v>
      </c>
      <c r="H5066" s="109">
        <v>13.54</v>
      </c>
      <c r="I5066" s="109">
        <v>0</v>
      </c>
      <c r="J5066" s="109">
        <f t="shared" si="79"/>
        <v>18763.54</v>
      </c>
    </row>
    <row r="5067" spans="1:10" s="102" customFormat="1" ht="18" customHeight="1" x14ac:dyDescent="0.2">
      <c r="A5067" s="106" t="s">
        <v>43</v>
      </c>
      <c r="B5067" s="106" t="s">
        <v>17</v>
      </c>
      <c r="C5067" s="107">
        <v>14147</v>
      </c>
      <c r="D5067" s="107">
        <v>42807</v>
      </c>
      <c r="E5067" s="107">
        <v>42836</v>
      </c>
      <c r="F5067" s="108">
        <v>42888</v>
      </c>
      <c r="G5067" s="109">
        <v>7250</v>
      </c>
      <c r="H5067" s="109">
        <v>16.09</v>
      </c>
      <c r="I5067" s="109">
        <v>0</v>
      </c>
      <c r="J5067" s="109">
        <f t="shared" si="79"/>
        <v>7266.09</v>
      </c>
    </row>
    <row r="5068" spans="1:10" s="102" customFormat="1" ht="18" customHeight="1" x14ac:dyDescent="0.2">
      <c r="A5068" s="106" t="s">
        <v>43</v>
      </c>
      <c r="B5068" s="106" t="s">
        <v>17</v>
      </c>
      <c r="C5068" s="107">
        <v>11459</v>
      </c>
      <c r="D5068" s="107">
        <v>42982</v>
      </c>
      <c r="E5068" s="107">
        <v>42991</v>
      </c>
      <c r="F5068" s="108">
        <v>43045</v>
      </c>
      <c r="G5068" s="109">
        <v>6250</v>
      </c>
      <c r="H5068" s="109">
        <v>10.8</v>
      </c>
      <c r="I5068" s="109">
        <v>0</v>
      </c>
      <c r="J5068" s="109">
        <f t="shared" si="79"/>
        <v>6260.8</v>
      </c>
    </row>
    <row r="5069" spans="1:10" s="102" customFormat="1" ht="18" customHeight="1" x14ac:dyDescent="0.2">
      <c r="A5069" s="106" t="s">
        <v>43</v>
      </c>
      <c r="B5069" s="106" t="s">
        <v>13</v>
      </c>
      <c r="C5069" s="107">
        <v>13263</v>
      </c>
      <c r="D5069" s="107">
        <v>43245</v>
      </c>
      <c r="E5069" s="107">
        <v>43252</v>
      </c>
      <c r="F5069" s="108">
        <v>43272</v>
      </c>
      <c r="G5069" s="109">
        <v>11500</v>
      </c>
      <c r="H5069" s="109">
        <v>8.51</v>
      </c>
      <c r="I5069" s="109">
        <v>0</v>
      </c>
      <c r="J5069" s="109">
        <f t="shared" si="79"/>
        <v>11508.51</v>
      </c>
    </row>
    <row r="5070" spans="1:10" s="102" customFormat="1" ht="18" customHeight="1" x14ac:dyDescent="0.2">
      <c r="A5070" s="106" t="s">
        <v>43</v>
      </c>
      <c r="B5070" s="106" t="s">
        <v>17</v>
      </c>
      <c r="C5070" s="107">
        <v>17948</v>
      </c>
      <c r="D5070" s="107">
        <v>42734</v>
      </c>
      <c r="E5070" s="107">
        <v>42747</v>
      </c>
      <c r="F5070" s="108">
        <v>42762</v>
      </c>
      <c r="G5070" s="109">
        <v>9000</v>
      </c>
      <c r="H5070" s="109">
        <v>6.9</v>
      </c>
      <c r="I5070" s="109">
        <v>0</v>
      </c>
      <c r="J5070" s="109">
        <f t="shared" si="79"/>
        <v>9006.9</v>
      </c>
    </row>
    <row r="5071" spans="1:10" s="102" customFormat="1" ht="18" customHeight="1" x14ac:dyDescent="0.2">
      <c r="A5071" s="106" t="s">
        <v>43</v>
      </c>
      <c r="B5071" s="106" t="s">
        <v>17</v>
      </c>
      <c r="C5071" s="107">
        <v>14873</v>
      </c>
      <c r="D5071" s="107">
        <v>41818</v>
      </c>
      <c r="E5071" s="107">
        <v>41823</v>
      </c>
      <c r="F5071" s="108">
        <v>41862</v>
      </c>
      <c r="G5071" s="109">
        <v>9500</v>
      </c>
      <c r="H5071" s="109">
        <v>9.86</v>
      </c>
      <c r="I5071" s="109">
        <v>0</v>
      </c>
      <c r="J5071" s="109">
        <f t="shared" si="79"/>
        <v>9509.86</v>
      </c>
    </row>
    <row r="5072" spans="1:10" s="102" customFormat="1" ht="18" customHeight="1" x14ac:dyDescent="0.2">
      <c r="A5072" s="106" t="s">
        <v>43</v>
      </c>
      <c r="B5072" s="106" t="s">
        <v>17</v>
      </c>
      <c r="C5072" s="107">
        <v>6614</v>
      </c>
      <c r="D5072" s="107">
        <v>42699</v>
      </c>
      <c r="E5072" s="107">
        <v>42716</v>
      </c>
      <c r="F5072" s="108">
        <v>42738</v>
      </c>
      <c r="G5072" s="109">
        <v>3500</v>
      </c>
      <c r="H5072" s="109">
        <v>3.74</v>
      </c>
      <c r="I5072" s="109">
        <v>0</v>
      </c>
      <c r="J5072" s="109">
        <f t="shared" si="79"/>
        <v>3503.74</v>
      </c>
    </row>
    <row r="5073" spans="1:10" s="102" customFormat="1" ht="18" customHeight="1" x14ac:dyDescent="0.2">
      <c r="A5073" s="106" t="s">
        <v>43</v>
      </c>
      <c r="B5073" s="106" t="s">
        <v>13</v>
      </c>
      <c r="C5073" s="107">
        <v>14173</v>
      </c>
      <c r="D5073" s="107">
        <v>41972</v>
      </c>
      <c r="E5073" s="107">
        <v>41983</v>
      </c>
      <c r="F5073" s="108">
        <v>42009</v>
      </c>
      <c r="G5073" s="109">
        <v>16000</v>
      </c>
      <c r="H5073" s="109">
        <v>16.440000000000001</v>
      </c>
      <c r="I5073" s="109">
        <v>0</v>
      </c>
      <c r="J5073" s="109">
        <f t="shared" si="79"/>
        <v>16016.44</v>
      </c>
    </row>
    <row r="5074" spans="1:10" s="102" customFormat="1" ht="18" customHeight="1" x14ac:dyDescent="0.2">
      <c r="A5074" s="106" t="s">
        <v>43</v>
      </c>
      <c r="B5074" s="106" t="s">
        <v>17</v>
      </c>
      <c r="C5074" s="107">
        <v>16869</v>
      </c>
      <c r="D5074" s="107">
        <v>42736</v>
      </c>
      <c r="E5074" s="107">
        <v>42754</v>
      </c>
      <c r="F5074" s="108">
        <v>42762</v>
      </c>
      <c r="G5074" s="109">
        <v>7500</v>
      </c>
      <c r="H5074" s="109">
        <v>5.34</v>
      </c>
      <c r="I5074" s="109">
        <v>0</v>
      </c>
      <c r="J5074" s="109">
        <f t="shared" si="79"/>
        <v>7505.34</v>
      </c>
    </row>
    <row r="5075" spans="1:10" s="102" customFormat="1" ht="18" customHeight="1" x14ac:dyDescent="0.2">
      <c r="A5075" s="106" t="s">
        <v>43</v>
      </c>
      <c r="B5075" s="106" t="s">
        <v>13</v>
      </c>
      <c r="C5075" s="107">
        <v>9532</v>
      </c>
      <c r="D5075" s="107">
        <v>41646</v>
      </c>
      <c r="E5075" s="107">
        <v>41662</v>
      </c>
      <c r="F5075" s="108">
        <v>41683</v>
      </c>
      <c r="G5075" s="109">
        <v>2750</v>
      </c>
      <c r="H5075" s="109">
        <v>2.83</v>
      </c>
      <c r="I5075" s="109">
        <v>0</v>
      </c>
      <c r="J5075" s="109">
        <f t="shared" si="79"/>
        <v>2752.83</v>
      </c>
    </row>
    <row r="5076" spans="1:10" s="102" customFormat="1" ht="18" customHeight="1" x14ac:dyDescent="0.2">
      <c r="A5076" s="106" t="s">
        <v>37</v>
      </c>
      <c r="B5076" s="106" t="s">
        <v>13</v>
      </c>
      <c r="C5076" s="107">
        <v>20493</v>
      </c>
      <c r="D5076" s="107">
        <v>42851</v>
      </c>
      <c r="E5076" s="107">
        <v>42864</v>
      </c>
      <c r="F5076" s="108">
        <v>42872</v>
      </c>
      <c r="G5076" s="109">
        <v>20000</v>
      </c>
      <c r="H5076" s="109">
        <v>11.5</v>
      </c>
      <c r="I5076" s="109">
        <v>0</v>
      </c>
      <c r="J5076" s="109">
        <f t="shared" si="79"/>
        <v>20011.5</v>
      </c>
    </row>
    <row r="5077" spans="1:10" s="102" customFormat="1" ht="18" customHeight="1" x14ac:dyDescent="0.2">
      <c r="A5077" s="106" t="s">
        <v>43</v>
      </c>
      <c r="B5077" s="106" t="s">
        <v>17</v>
      </c>
      <c r="C5077" s="107">
        <v>6366</v>
      </c>
      <c r="D5077" s="107">
        <v>42997</v>
      </c>
      <c r="E5077" s="107">
        <v>43019</v>
      </c>
      <c r="F5077" s="108">
        <v>43042</v>
      </c>
      <c r="G5077" s="109">
        <v>2000</v>
      </c>
      <c r="H5077" s="109">
        <v>2.46</v>
      </c>
      <c r="I5077" s="109">
        <v>0</v>
      </c>
      <c r="J5077" s="109">
        <f t="shared" si="79"/>
        <v>2002.46</v>
      </c>
    </row>
    <row r="5078" spans="1:10" s="102" customFormat="1" ht="18" customHeight="1" x14ac:dyDescent="0.2">
      <c r="A5078" s="106" t="s">
        <v>43</v>
      </c>
      <c r="B5078" s="106" t="s">
        <v>17</v>
      </c>
      <c r="C5078" s="107">
        <v>6359</v>
      </c>
      <c r="D5078" s="107">
        <v>42005</v>
      </c>
      <c r="E5078" s="107">
        <v>42030</v>
      </c>
      <c r="F5078" s="108">
        <v>42038</v>
      </c>
      <c r="G5078" s="109">
        <v>5500</v>
      </c>
      <c r="H5078" s="109">
        <v>5.04</v>
      </c>
      <c r="I5078" s="109">
        <v>0</v>
      </c>
      <c r="J5078" s="109">
        <f t="shared" si="79"/>
        <v>5505.04</v>
      </c>
    </row>
    <row r="5079" spans="1:10" s="102" customFormat="1" ht="18" customHeight="1" x14ac:dyDescent="0.2">
      <c r="A5079" s="106" t="s">
        <v>43</v>
      </c>
      <c r="B5079" s="106" t="s">
        <v>13</v>
      </c>
      <c r="C5079" s="107">
        <v>11236</v>
      </c>
      <c r="D5079" s="107">
        <v>42997</v>
      </c>
      <c r="E5079" s="107">
        <v>43019</v>
      </c>
      <c r="F5079" s="108">
        <v>43052</v>
      </c>
      <c r="G5079" s="109">
        <v>10500</v>
      </c>
      <c r="H5079" s="109">
        <v>15.82</v>
      </c>
      <c r="I5079" s="109">
        <v>0</v>
      </c>
      <c r="J5079" s="109">
        <f t="shared" si="79"/>
        <v>10515.82</v>
      </c>
    </row>
    <row r="5080" spans="1:10" s="102" customFormat="1" ht="18" customHeight="1" x14ac:dyDescent="0.2">
      <c r="A5080" s="106" t="s">
        <v>43</v>
      </c>
      <c r="B5080" s="106" t="s">
        <v>13</v>
      </c>
      <c r="C5080" s="107">
        <v>10235</v>
      </c>
      <c r="D5080" s="107">
        <v>42822</v>
      </c>
      <c r="E5080" s="107">
        <v>42825</v>
      </c>
      <c r="F5080" s="108">
        <v>42845</v>
      </c>
      <c r="G5080" s="109">
        <v>6000</v>
      </c>
      <c r="H5080" s="109">
        <v>3.78</v>
      </c>
      <c r="I5080" s="109">
        <v>0</v>
      </c>
      <c r="J5080" s="109">
        <f t="shared" si="79"/>
        <v>6003.78</v>
      </c>
    </row>
    <row r="5081" spans="1:10" s="102" customFormat="1" ht="18" customHeight="1" x14ac:dyDescent="0.2">
      <c r="A5081" s="106" t="s">
        <v>43</v>
      </c>
      <c r="B5081" s="106" t="s">
        <v>13</v>
      </c>
      <c r="C5081" s="107">
        <v>15226</v>
      </c>
      <c r="D5081" s="107">
        <v>43140</v>
      </c>
      <c r="E5081" s="107">
        <v>43144</v>
      </c>
      <c r="F5081" s="108">
        <v>43160</v>
      </c>
      <c r="G5081" s="109">
        <v>9500</v>
      </c>
      <c r="H5081" s="109">
        <v>4.16</v>
      </c>
      <c r="I5081" s="109">
        <v>0</v>
      </c>
      <c r="J5081" s="109">
        <f t="shared" si="79"/>
        <v>9504.16</v>
      </c>
    </row>
    <row r="5082" spans="1:10" s="102" customFormat="1" ht="18" customHeight="1" x14ac:dyDescent="0.2">
      <c r="A5082" s="106" t="s">
        <v>43</v>
      </c>
      <c r="B5082" s="106" t="s">
        <v>17</v>
      </c>
      <c r="C5082" s="107">
        <v>9543</v>
      </c>
      <c r="D5082" s="107">
        <v>43153</v>
      </c>
      <c r="E5082" s="107">
        <v>43158</v>
      </c>
      <c r="F5082" s="108">
        <v>43175</v>
      </c>
      <c r="G5082" s="109">
        <v>10000</v>
      </c>
      <c r="H5082" s="109">
        <v>6.03</v>
      </c>
      <c r="I5082" s="109">
        <v>0</v>
      </c>
      <c r="J5082" s="109">
        <f t="shared" si="79"/>
        <v>10006.030000000001</v>
      </c>
    </row>
    <row r="5083" spans="1:10" s="102" customFormat="1" ht="18" customHeight="1" x14ac:dyDescent="0.2">
      <c r="A5083" s="106" t="s">
        <v>43</v>
      </c>
      <c r="B5083" s="106" t="s">
        <v>13</v>
      </c>
      <c r="C5083" s="107">
        <v>9105</v>
      </c>
      <c r="D5083" s="107">
        <v>43032</v>
      </c>
      <c r="E5083" s="107">
        <v>43049</v>
      </c>
      <c r="F5083" s="108">
        <v>43067</v>
      </c>
      <c r="G5083" s="109">
        <v>6250</v>
      </c>
      <c r="H5083" s="109">
        <v>5.99</v>
      </c>
      <c r="I5083" s="109">
        <v>0</v>
      </c>
      <c r="J5083" s="109">
        <f t="shared" si="79"/>
        <v>6255.99</v>
      </c>
    </row>
    <row r="5084" spans="1:10" s="102" customFormat="1" ht="18" customHeight="1" x14ac:dyDescent="0.2">
      <c r="A5084" s="106" t="s">
        <v>43</v>
      </c>
      <c r="B5084" s="106" t="s">
        <v>17</v>
      </c>
      <c r="C5084" s="107">
        <v>8746</v>
      </c>
      <c r="D5084" s="107">
        <v>42029</v>
      </c>
      <c r="E5084" s="107">
        <v>42032</v>
      </c>
      <c r="F5084" s="108">
        <v>42079</v>
      </c>
      <c r="G5084" s="109">
        <v>5000</v>
      </c>
      <c r="H5084" s="109">
        <v>6.96</v>
      </c>
      <c r="I5084" s="109">
        <v>0</v>
      </c>
      <c r="J5084" s="109">
        <f t="shared" si="79"/>
        <v>5006.96</v>
      </c>
    </row>
    <row r="5085" spans="1:10" s="102" customFormat="1" ht="18" customHeight="1" x14ac:dyDescent="0.2">
      <c r="A5085" s="106" t="s">
        <v>43</v>
      </c>
      <c r="B5085" s="106" t="s">
        <v>17</v>
      </c>
      <c r="C5085" s="107">
        <v>17437</v>
      </c>
      <c r="D5085" s="107">
        <v>42116</v>
      </c>
      <c r="E5085" s="107">
        <v>42123</v>
      </c>
      <c r="F5085" s="108">
        <v>42142</v>
      </c>
      <c r="G5085" s="109">
        <v>9750</v>
      </c>
      <c r="H5085" s="109">
        <v>7.04</v>
      </c>
      <c r="I5085" s="109">
        <v>0</v>
      </c>
      <c r="J5085" s="109">
        <f t="shared" si="79"/>
        <v>9757.0400000000009</v>
      </c>
    </row>
    <row r="5086" spans="1:10" s="102" customFormat="1" ht="18" customHeight="1" x14ac:dyDescent="0.2">
      <c r="A5086" s="106" t="s">
        <v>43</v>
      </c>
      <c r="B5086" s="106" t="s">
        <v>13</v>
      </c>
      <c r="C5086" s="107">
        <v>11174</v>
      </c>
      <c r="D5086" s="107">
        <v>42574</v>
      </c>
      <c r="E5086" s="107">
        <v>42577</v>
      </c>
      <c r="F5086" s="108">
        <v>42579</v>
      </c>
      <c r="G5086" s="109">
        <v>6750</v>
      </c>
      <c r="H5086" s="109">
        <v>0.92</v>
      </c>
      <c r="I5086" s="109">
        <v>0</v>
      </c>
      <c r="J5086" s="109">
        <f t="shared" si="79"/>
        <v>6750.92</v>
      </c>
    </row>
    <row r="5087" spans="1:10" s="102" customFormat="1" ht="18" customHeight="1" x14ac:dyDescent="0.2">
      <c r="A5087" s="106" t="s">
        <v>43</v>
      </c>
      <c r="B5087" s="106" t="s">
        <v>13</v>
      </c>
      <c r="C5087" s="107">
        <v>10993</v>
      </c>
      <c r="D5087" s="107">
        <v>41967</v>
      </c>
      <c r="E5087" s="107">
        <v>41982</v>
      </c>
      <c r="F5087" s="108">
        <v>42053</v>
      </c>
      <c r="G5087" s="109">
        <v>7750</v>
      </c>
      <c r="H5087" s="109">
        <v>18.48</v>
      </c>
      <c r="I5087" s="109">
        <v>0</v>
      </c>
      <c r="J5087" s="109">
        <f t="shared" si="79"/>
        <v>7768.48</v>
      </c>
    </row>
    <row r="5088" spans="1:10" s="102" customFormat="1" ht="18" customHeight="1" x14ac:dyDescent="0.2">
      <c r="A5088" s="106" t="s">
        <v>43</v>
      </c>
      <c r="B5088" s="106" t="s">
        <v>13</v>
      </c>
      <c r="C5088" s="107">
        <v>11104</v>
      </c>
      <c r="D5088" s="107">
        <v>41948</v>
      </c>
      <c r="E5088" s="107">
        <v>41963</v>
      </c>
      <c r="F5088" s="108">
        <v>41983</v>
      </c>
      <c r="G5088" s="109">
        <v>7500</v>
      </c>
      <c r="H5088" s="109">
        <v>7.29</v>
      </c>
      <c r="I5088" s="109">
        <v>0</v>
      </c>
      <c r="J5088" s="109">
        <f t="shared" si="79"/>
        <v>7507.29</v>
      </c>
    </row>
    <row r="5089" spans="1:10" s="102" customFormat="1" ht="18" customHeight="1" x14ac:dyDescent="0.2">
      <c r="A5089" s="106" t="s">
        <v>43</v>
      </c>
      <c r="B5089" s="106" t="s">
        <v>17</v>
      </c>
      <c r="C5089" s="107">
        <v>9577</v>
      </c>
      <c r="D5089" s="107">
        <v>42995</v>
      </c>
      <c r="E5089" s="107">
        <v>42999</v>
      </c>
      <c r="F5089" s="108">
        <v>43096</v>
      </c>
      <c r="G5089" s="109">
        <v>3000</v>
      </c>
      <c r="H5089" s="109">
        <v>8.3000000000000007</v>
      </c>
      <c r="I5089" s="109">
        <v>0</v>
      </c>
      <c r="J5089" s="109">
        <f t="shared" si="79"/>
        <v>3008.3</v>
      </c>
    </row>
    <row r="5090" spans="1:10" s="102" customFormat="1" ht="18" customHeight="1" x14ac:dyDescent="0.2">
      <c r="A5090" s="106" t="s">
        <v>43</v>
      </c>
      <c r="B5090" s="106" t="s">
        <v>13</v>
      </c>
      <c r="C5090" s="107">
        <v>10159</v>
      </c>
      <c r="D5090" s="107">
        <v>42135</v>
      </c>
      <c r="E5090" s="107">
        <v>42159</v>
      </c>
      <c r="F5090" s="108">
        <v>42186</v>
      </c>
      <c r="G5090" s="109">
        <v>10750</v>
      </c>
      <c r="H5090" s="109">
        <v>15.24</v>
      </c>
      <c r="I5090" s="109">
        <v>0</v>
      </c>
      <c r="J5090" s="109">
        <f t="shared" si="79"/>
        <v>10765.24</v>
      </c>
    </row>
    <row r="5091" spans="1:10" s="102" customFormat="1" ht="18" customHeight="1" x14ac:dyDescent="0.2">
      <c r="A5091" s="106" t="s">
        <v>43</v>
      </c>
      <c r="B5091" s="106" t="s">
        <v>13</v>
      </c>
      <c r="C5091" s="107">
        <v>13159</v>
      </c>
      <c r="D5091" s="107">
        <v>42604</v>
      </c>
      <c r="E5091" s="107">
        <v>42612</v>
      </c>
      <c r="F5091" s="108">
        <v>42647</v>
      </c>
      <c r="G5091" s="109">
        <v>27000</v>
      </c>
      <c r="H5091" s="109">
        <v>31.8</v>
      </c>
      <c r="I5091" s="109">
        <v>0</v>
      </c>
      <c r="J5091" s="109">
        <f t="shared" si="79"/>
        <v>27031.8</v>
      </c>
    </row>
    <row r="5092" spans="1:10" s="102" customFormat="1" ht="18" customHeight="1" x14ac:dyDescent="0.2">
      <c r="A5092" s="106" t="s">
        <v>43</v>
      </c>
      <c r="B5092" s="106" t="s">
        <v>13</v>
      </c>
      <c r="C5092" s="107">
        <v>14565</v>
      </c>
      <c r="D5092" s="107">
        <v>43416</v>
      </c>
      <c r="E5092" s="107">
        <v>43424</v>
      </c>
      <c r="F5092" s="108">
        <v>43437</v>
      </c>
      <c r="G5092" s="109">
        <v>8000</v>
      </c>
      <c r="H5092" s="109">
        <v>4.5999999999999996</v>
      </c>
      <c r="I5092" s="109">
        <v>0</v>
      </c>
      <c r="J5092" s="109">
        <f t="shared" si="79"/>
        <v>8004.6</v>
      </c>
    </row>
    <row r="5093" spans="1:10" s="102" customFormat="1" ht="18" customHeight="1" x14ac:dyDescent="0.2">
      <c r="A5093" s="106" t="s">
        <v>43</v>
      </c>
      <c r="B5093" s="106" t="s">
        <v>13</v>
      </c>
      <c r="C5093" s="107">
        <v>12547</v>
      </c>
      <c r="D5093" s="107">
        <v>42174</v>
      </c>
      <c r="E5093" s="107">
        <v>42195</v>
      </c>
      <c r="F5093" s="108">
        <v>42227</v>
      </c>
      <c r="G5093" s="109">
        <v>13500</v>
      </c>
      <c r="H5093" s="109">
        <v>19.88</v>
      </c>
      <c r="I5093" s="109">
        <v>0</v>
      </c>
      <c r="J5093" s="109">
        <f t="shared" si="79"/>
        <v>13519.88</v>
      </c>
    </row>
    <row r="5094" spans="1:10" s="102" customFormat="1" ht="18" customHeight="1" x14ac:dyDescent="0.2">
      <c r="A5094" s="106" t="s">
        <v>43</v>
      </c>
      <c r="B5094" s="106" t="s">
        <v>17</v>
      </c>
      <c r="C5094" s="107">
        <v>8046</v>
      </c>
      <c r="D5094" s="107">
        <v>42657</v>
      </c>
      <c r="E5094" s="107">
        <v>42669</v>
      </c>
      <c r="F5094" s="108">
        <v>42677</v>
      </c>
      <c r="G5094" s="109">
        <v>3500</v>
      </c>
      <c r="H5094" s="109">
        <v>1.92</v>
      </c>
      <c r="I5094" s="109">
        <v>0</v>
      </c>
      <c r="J5094" s="109">
        <f t="shared" si="79"/>
        <v>3501.92</v>
      </c>
    </row>
    <row r="5095" spans="1:10" s="102" customFormat="1" ht="18" customHeight="1" x14ac:dyDescent="0.2">
      <c r="A5095" s="106" t="s">
        <v>43</v>
      </c>
      <c r="B5095" s="106" t="s">
        <v>17</v>
      </c>
      <c r="C5095" s="107">
        <v>11182</v>
      </c>
      <c r="D5095" s="107">
        <v>42947</v>
      </c>
      <c r="E5095" s="107">
        <v>42950</v>
      </c>
      <c r="F5095" s="108">
        <v>42968</v>
      </c>
      <c r="G5095" s="109">
        <v>11250</v>
      </c>
      <c r="H5095" s="109">
        <v>6.48</v>
      </c>
      <c r="I5095" s="109">
        <v>0</v>
      </c>
      <c r="J5095" s="109">
        <f t="shared" si="79"/>
        <v>11256.48</v>
      </c>
    </row>
    <row r="5096" spans="1:10" s="102" customFormat="1" ht="18" customHeight="1" x14ac:dyDescent="0.2">
      <c r="A5096" s="106" t="s">
        <v>43</v>
      </c>
      <c r="B5096" s="106" t="s">
        <v>17</v>
      </c>
      <c r="C5096" s="107">
        <v>7741</v>
      </c>
      <c r="D5096" s="107">
        <v>42181</v>
      </c>
      <c r="E5096" s="107">
        <v>42187</v>
      </c>
      <c r="F5096" s="108">
        <v>42241</v>
      </c>
      <c r="G5096" s="109">
        <v>7000</v>
      </c>
      <c r="H5096" s="109">
        <v>11.67</v>
      </c>
      <c r="I5096" s="109">
        <v>0</v>
      </c>
      <c r="J5096" s="109">
        <f t="shared" si="79"/>
        <v>7011.67</v>
      </c>
    </row>
    <row r="5097" spans="1:10" s="102" customFormat="1" ht="18" customHeight="1" x14ac:dyDescent="0.2">
      <c r="A5097" s="106" t="s">
        <v>43</v>
      </c>
      <c r="B5097" s="106" t="s">
        <v>13</v>
      </c>
      <c r="C5097" s="107">
        <v>14328</v>
      </c>
      <c r="D5097" s="107">
        <v>43367</v>
      </c>
      <c r="E5097" s="107">
        <v>43371</v>
      </c>
      <c r="F5097" s="108">
        <v>43389</v>
      </c>
      <c r="G5097" s="109">
        <v>7750</v>
      </c>
      <c r="H5097" s="109">
        <v>4.67</v>
      </c>
      <c r="I5097" s="109">
        <v>0</v>
      </c>
      <c r="J5097" s="109">
        <f t="shared" si="79"/>
        <v>7754.67</v>
      </c>
    </row>
    <row r="5098" spans="1:10" s="102" customFormat="1" ht="18" customHeight="1" x14ac:dyDescent="0.2">
      <c r="A5098" s="106" t="s">
        <v>31</v>
      </c>
      <c r="B5098" s="106" t="s">
        <v>13</v>
      </c>
      <c r="C5098" s="107">
        <v>20418</v>
      </c>
      <c r="D5098" s="107">
        <v>42622</v>
      </c>
      <c r="E5098" s="107">
        <v>42626</v>
      </c>
      <c r="F5098" s="108">
        <v>42648</v>
      </c>
      <c r="G5098" s="109">
        <v>53000</v>
      </c>
      <c r="H5098" s="109">
        <v>37.75</v>
      </c>
      <c r="I5098" s="109">
        <v>0</v>
      </c>
      <c r="J5098" s="109">
        <f t="shared" si="79"/>
        <v>53037.75</v>
      </c>
    </row>
    <row r="5099" spans="1:10" s="102" customFormat="1" ht="18" customHeight="1" x14ac:dyDescent="0.2">
      <c r="A5099" s="106" t="s">
        <v>37</v>
      </c>
      <c r="B5099" s="106" t="s">
        <v>13</v>
      </c>
      <c r="C5099" s="107">
        <v>20418</v>
      </c>
      <c r="D5099" s="107">
        <v>42622</v>
      </c>
      <c r="E5099" s="107">
        <v>42661</v>
      </c>
      <c r="F5099" s="108">
        <v>42670</v>
      </c>
      <c r="G5099" s="109">
        <v>10000</v>
      </c>
      <c r="H5099" s="109">
        <v>13.15</v>
      </c>
      <c r="I5099" s="109">
        <v>0</v>
      </c>
      <c r="J5099" s="109">
        <f t="shared" si="79"/>
        <v>10013.15</v>
      </c>
    </row>
    <row r="5100" spans="1:10" s="102" customFormat="1" ht="18" customHeight="1" x14ac:dyDescent="0.2">
      <c r="A5100" s="106" t="s">
        <v>43</v>
      </c>
      <c r="B5100" s="106" t="s">
        <v>13</v>
      </c>
      <c r="C5100" s="107">
        <v>14637</v>
      </c>
      <c r="D5100" s="107">
        <v>41702</v>
      </c>
      <c r="E5100" s="107">
        <v>41705</v>
      </c>
      <c r="F5100" s="108">
        <v>41733</v>
      </c>
      <c r="G5100" s="109">
        <v>9750</v>
      </c>
      <c r="H5100" s="109">
        <v>8.4</v>
      </c>
      <c r="I5100" s="109">
        <v>0</v>
      </c>
      <c r="J5100" s="109">
        <f t="shared" si="79"/>
        <v>9758.4</v>
      </c>
    </row>
    <row r="5101" spans="1:10" s="102" customFormat="1" ht="18" customHeight="1" x14ac:dyDescent="0.2">
      <c r="A5101" s="106" t="s">
        <v>43</v>
      </c>
      <c r="B5101" s="106" t="s">
        <v>17</v>
      </c>
      <c r="C5101" s="107">
        <v>9710</v>
      </c>
      <c r="D5101" s="107">
        <v>42957</v>
      </c>
      <c r="E5101" s="107">
        <v>42971</v>
      </c>
      <c r="F5101" s="108">
        <v>42990</v>
      </c>
      <c r="G5101" s="109">
        <v>4000</v>
      </c>
      <c r="H5101" s="109">
        <v>2.96</v>
      </c>
      <c r="I5101" s="109">
        <v>0</v>
      </c>
      <c r="J5101" s="109">
        <f t="shared" si="79"/>
        <v>4002.96</v>
      </c>
    </row>
    <row r="5102" spans="1:10" s="102" customFormat="1" ht="18" customHeight="1" x14ac:dyDescent="0.2">
      <c r="A5102" s="106" t="s">
        <v>43</v>
      </c>
      <c r="B5102" s="106" t="s">
        <v>17</v>
      </c>
      <c r="C5102" s="107">
        <v>19959</v>
      </c>
      <c r="D5102" s="107">
        <v>42234</v>
      </c>
      <c r="E5102" s="107">
        <v>42270</v>
      </c>
      <c r="F5102" s="108">
        <v>42284</v>
      </c>
      <c r="G5102" s="109">
        <v>68000</v>
      </c>
      <c r="H5102" s="109">
        <v>94.44</v>
      </c>
      <c r="I5102" s="109">
        <v>0</v>
      </c>
      <c r="J5102" s="109">
        <f t="shared" si="79"/>
        <v>68094.44</v>
      </c>
    </row>
    <row r="5103" spans="1:10" s="102" customFormat="1" ht="18" customHeight="1" x14ac:dyDescent="0.2">
      <c r="A5103" s="106" t="s">
        <v>43</v>
      </c>
      <c r="B5103" s="106" t="s">
        <v>17</v>
      </c>
      <c r="C5103" s="107">
        <v>6057</v>
      </c>
      <c r="D5103" s="107">
        <v>41777</v>
      </c>
      <c r="E5103" s="107">
        <v>41781</v>
      </c>
      <c r="F5103" s="108">
        <v>41799</v>
      </c>
      <c r="G5103" s="109">
        <v>2500</v>
      </c>
      <c r="H5103" s="109">
        <v>1.52</v>
      </c>
      <c r="I5103" s="109">
        <v>0</v>
      </c>
      <c r="J5103" s="109">
        <f t="shared" si="79"/>
        <v>2501.52</v>
      </c>
    </row>
    <row r="5104" spans="1:10" s="102" customFormat="1" ht="18" customHeight="1" x14ac:dyDescent="0.2">
      <c r="A5104" s="106" t="s">
        <v>43</v>
      </c>
      <c r="B5104" s="106" t="s">
        <v>17</v>
      </c>
      <c r="C5104" s="107">
        <v>11077</v>
      </c>
      <c r="D5104" s="107">
        <v>41981</v>
      </c>
      <c r="E5104" s="107">
        <v>41983</v>
      </c>
      <c r="F5104" s="108">
        <v>41999</v>
      </c>
      <c r="G5104" s="109">
        <v>12250</v>
      </c>
      <c r="H5104" s="109">
        <v>6.13</v>
      </c>
      <c r="I5104" s="109">
        <v>0</v>
      </c>
      <c r="J5104" s="109">
        <f t="shared" si="79"/>
        <v>12256.13</v>
      </c>
    </row>
    <row r="5105" spans="1:10" s="102" customFormat="1" ht="18" customHeight="1" x14ac:dyDescent="0.2">
      <c r="A5105" s="106" t="s">
        <v>43</v>
      </c>
      <c r="B5105" s="106" t="s">
        <v>17</v>
      </c>
      <c r="C5105" s="107">
        <v>13229</v>
      </c>
      <c r="D5105" s="107">
        <v>43445</v>
      </c>
      <c r="E5105" s="107">
        <v>43473</v>
      </c>
      <c r="F5105" s="108">
        <v>43494</v>
      </c>
      <c r="G5105" s="109">
        <v>5750</v>
      </c>
      <c r="H5105" s="109">
        <v>7.72</v>
      </c>
      <c r="I5105" s="109">
        <v>0</v>
      </c>
      <c r="J5105" s="109">
        <f t="shared" si="79"/>
        <v>5757.72</v>
      </c>
    </row>
    <row r="5106" spans="1:10" s="102" customFormat="1" ht="18" customHeight="1" x14ac:dyDescent="0.2">
      <c r="A5106" s="106" t="s">
        <v>43</v>
      </c>
      <c r="B5106" s="106" t="s">
        <v>13</v>
      </c>
      <c r="C5106" s="107">
        <v>4724</v>
      </c>
      <c r="D5106" s="107">
        <v>42069</v>
      </c>
      <c r="E5106" s="107">
        <v>42074</v>
      </c>
      <c r="F5106" s="108">
        <v>42094</v>
      </c>
      <c r="G5106" s="109">
        <v>4250</v>
      </c>
      <c r="H5106" s="109">
        <v>2.94</v>
      </c>
      <c r="I5106" s="109">
        <v>0</v>
      </c>
      <c r="J5106" s="109">
        <f t="shared" si="79"/>
        <v>4252.9399999999996</v>
      </c>
    </row>
    <row r="5107" spans="1:10" s="102" customFormat="1" ht="18" customHeight="1" x14ac:dyDescent="0.2">
      <c r="A5107" s="106" t="s">
        <v>43</v>
      </c>
      <c r="B5107" s="106" t="s">
        <v>17</v>
      </c>
      <c r="C5107" s="107">
        <v>13273</v>
      </c>
      <c r="D5107" s="107">
        <v>42866</v>
      </c>
      <c r="E5107" s="107">
        <v>42873</v>
      </c>
      <c r="F5107" s="108">
        <v>43096</v>
      </c>
      <c r="G5107" s="109">
        <v>7500</v>
      </c>
      <c r="H5107" s="109">
        <v>27.850000000000005</v>
      </c>
      <c r="I5107" s="109">
        <v>0</v>
      </c>
      <c r="J5107" s="109">
        <f t="shared" si="79"/>
        <v>7527.85</v>
      </c>
    </row>
    <row r="5108" spans="1:10" s="102" customFormat="1" ht="18" customHeight="1" x14ac:dyDescent="0.2">
      <c r="A5108" s="106" t="s">
        <v>43</v>
      </c>
      <c r="B5108" s="106" t="s">
        <v>13</v>
      </c>
      <c r="C5108" s="107">
        <v>10177</v>
      </c>
      <c r="D5108" s="107">
        <v>42291</v>
      </c>
      <c r="E5108" s="107">
        <v>42305</v>
      </c>
      <c r="F5108" s="108">
        <v>42314</v>
      </c>
      <c r="G5108" s="109">
        <v>5750</v>
      </c>
      <c r="H5108" s="109">
        <v>3.67</v>
      </c>
      <c r="I5108" s="109">
        <v>0</v>
      </c>
      <c r="J5108" s="109">
        <f t="shared" si="79"/>
        <v>5753.67</v>
      </c>
    </row>
    <row r="5109" spans="1:10" s="102" customFormat="1" ht="18" customHeight="1" x14ac:dyDescent="0.2">
      <c r="A5109" s="106" t="s">
        <v>43</v>
      </c>
      <c r="B5109" s="106" t="s">
        <v>17</v>
      </c>
      <c r="C5109" s="107">
        <v>4462</v>
      </c>
      <c r="D5109" s="107">
        <v>42430</v>
      </c>
      <c r="E5109" s="107">
        <v>42437</v>
      </c>
      <c r="F5109" s="108">
        <v>42466</v>
      </c>
      <c r="G5109" s="109">
        <v>3500</v>
      </c>
      <c r="H5109" s="109">
        <v>3.51</v>
      </c>
      <c r="I5109" s="109">
        <v>0</v>
      </c>
      <c r="J5109" s="109">
        <f t="shared" si="79"/>
        <v>3503.51</v>
      </c>
    </row>
    <row r="5110" spans="1:10" s="102" customFormat="1" ht="18" customHeight="1" x14ac:dyDescent="0.2">
      <c r="A5110" s="106" t="s">
        <v>31</v>
      </c>
      <c r="B5110" s="106" t="s">
        <v>17</v>
      </c>
      <c r="C5110" s="107">
        <v>18295</v>
      </c>
      <c r="D5110" s="107">
        <v>41675</v>
      </c>
      <c r="E5110" s="107">
        <v>41682</v>
      </c>
      <c r="F5110" s="108">
        <v>41722</v>
      </c>
      <c r="G5110" s="109">
        <v>75000</v>
      </c>
      <c r="H5110" s="109">
        <v>97.92</v>
      </c>
      <c r="I5110" s="109">
        <v>0</v>
      </c>
      <c r="J5110" s="109">
        <f t="shared" si="79"/>
        <v>75097.919999999998</v>
      </c>
    </row>
    <row r="5111" spans="1:10" s="102" customFormat="1" ht="18" customHeight="1" x14ac:dyDescent="0.2">
      <c r="A5111" s="106" t="s">
        <v>34</v>
      </c>
      <c r="B5111" s="106" t="s">
        <v>17</v>
      </c>
      <c r="C5111" s="107">
        <v>18295</v>
      </c>
      <c r="D5111" s="107">
        <v>41675</v>
      </c>
      <c r="E5111" s="107">
        <v>41682</v>
      </c>
      <c r="F5111" s="108">
        <v>41722</v>
      </c>
      <c r="G5111" s="109">
        <v>75000</v>
      </c>
      <c r="H5111" s="109">
        <v>97.92</v>
      </c>
      <c r="I5111" s="109">
        <v>0</v>
      </c>
      <c r="J5111" s="109">
        <f t="shared" si="79"/>
        <v>75097.919999999998</v>
      </c>
    </row>
    <row r="5112" spans="1:10" s="102" customFormat="1" ht="18" customHeight="1" x14ac:dyDescent="0.2">
      <c r="A5112" s="106" t="s">
        <v>43</v>
      </c>
      <c r="B5112" s="106" t="s">
        <v>13</v>
      </c>
      <c r="C5112" s="107">
        <v>11906</v>
      </c>
      <c r="D5112" s="107">
        <v>43430</v>
      </c>
      <c r="E5112" s="107">
        <v>43432</v>
      </c>
      <c r="F5112" s="108">
        <v>43467</v>
      </c>
      <c r="G5112" s="109">
        <v>7500</v>
      </c>
      <c r="H5112" s="109">
        <v>7.6</v>
      </c>
      <c r="I5112" s="109">
        <v>0</v>
      </c>
      <c r="J5112" s="109">
        <f t="shared" si="79"/>
        <v>7507.6</v>
      </c>
    </row>
    <row r="5113" spans="1:10" s="102" customFormat="1" ht="18" customHeight="1" x14ac:dyDescent="0.2">
      <c r="A5113" s="106" t="s">
        <v>43</v>
      </c>
      <c r="B5113" s="106" t="s">
        <v>13</v>
      </c>
      <c r="C5113" s="107">
        <v>10257</v>
      </c>
      <c r="D5113" s="107">
        <v>41885</v>
      </c>
      <c r="E5113" s="107">
        <v>41892</v>
      </c>
      <c r="F5113" s="108">
        <v>41906</v>
      </c>
      <c r="G5113" s="109">
        <v>5500</v>
      </c>
      <c r="H5113" s="109">
        <v>3.21</v>
      </c>
      <c r="I5113" s="109">
        <v>0</v>
      </c>
      <c r="J5113" s="109">
        <f t="shared" si="79"/>
        <v>5503.21</v>
      </c>
    </row>
    <row r="5114" spans="1:10" s="102" customFormat="1" ht="18" customHeight="1" x14ac:dyDescent="0.2">
      <c r="A5114" s="106" t="s">
        <v>43</v>
      </c>
      <c r="B5114" s="106" t="s">
        <v>13</v>
      </c>
      <c r="C5114" s="107">
        <v>7775</v>
      </c>
      <c r="D5114" s="107">
        <v>41688</v>
      </c>
      <c r="E5114" s="107">
        <v>41696</v>
      </c>
      <c r="F5114" s="108">
        <v>41717</v>
      </c>
      <c r="G5114" s="109">
        <v>4750</v>
      </c>
      <c r="H5114" s="109">
        <v>3.82</v>
      </c>
      <c r="I5114" s="109">
        <v>0</v>
      </c>
      <c r="J5114" s="109">
        <f t="shared" si="79"/>
        <v>4753.82</v>
      </c>
    </row>
    <row r="5115" spans="1:10" s="102" customFormat="1" ht="18" customHeight="1" x14ac:dyDescent="0.2">
      <c r="A5115" s="106" t="s">
        <v>43</v>
      </c>
      <c r="B5115" s="106" t="s">
        <v>13</v>
      </c>
      <c r="C5115" s="107">
        <v>9936</v>
      </c>
      <c r="D5115" s="107">
        <v>42696</v>
      </c>
      <c r="E5115" s="107">
        <v>42705</v>
      </c>
      <c r="F5115" s="108">
        <v>42716</v>
      </c>
      <c r="G5115" s="109">
        <v>8250</v>
      </c>
      <c r="H5115" s="109">
        <v>4.5199999999999996</v>
      </c>
      <c r="I5115" s="109">
        <v>0</v>
      </c>
      <c r="J5115" s="109">
        <f t="shared" si="79"/>
        <v>8254.52</v>
      </c>
    </row>
    <row r="5116" spans="1:10" s="102" customFormat="1" ht="18" customHeight="1" x14ac:dyDescent="0.2">
      <c r="A5116" s="106" t="s">
        <v>43</v>
      </c>
      <c r="B5116" s="106" t="s">
        <v>13</v>
      </c>
      <c r="C5116" s="107">
        <v>21084</v>
      </c>
      <c r="D5116" s="107">
        <v>42343</v>
      </c>
      <c r="E5116" s="107">
        <v>42354</v>
      </c>
      <c r="F5116" s="108">
        <v>42376</v>
      </c>
      <c r="G5116" s="109">
        <v>72000</v>
      </c>
      <c r="H5116" s="109">
        <v>66</v>
      </c>
      <c r="I5116" s="109">
        <v>0</v>
      </c>
      <c r="J5116" s="109">
        <f t="shared" si="79"/>
        <v>72066</v>
      </c>
    </row>
    <row r="5117" spans="1:10" s="102" customFormat="1" ht="18" customHeight="1" x14ac:dyDescent="0.2">
      <c r="A5117" s="106" t="s">
        <v>35</v>
      </c>
      <c r="B5117" s="106" t="s">
        <v>13</v>
      </c>
      <c r="C5117" s="107">
        <v>21084</v>
      </c>
      <c r="D5117" s="107">
        <v>42343</v>
      </c>
      <c r="E5117" s="107">
        <v>42354</v>
      </c>
      <c r="F5117" s="108">
        <v>42376</v>
      </c>
      <c r="G5117" s="109">
        <v>72000</v>
      </c>
      <c r="H5117" s="109">
        <v>66</v>
      </c>
      <c r="I5117" s="109">
        <v>0</v>
      </c>
      <c r="J5117" s="109">
        <f t="shared" si="79"/>
        <v>72066</v>
      </c>
    </row>
    <row r="5118" spans="1:10" s="102" customFormat="1" ht="18" customHeight="1" x14ac:dyDescent="0.2">
      <c r="A5118" s="106" t="s">
        <v>39</v>
      </c>
      <c r="B5118" s="106" t="s">
        <v>13</v>
      </c>
      <c r="C5118" s="107">
        <v>21084</v>
      </c>
      <c r="D5118" s="107">
        <v>42343</v>
      </c>
      <c r="E5118" s="107">
        <v>42354</v>
      </c>
      <c r="F5118" s="108">
        <v>42376</v>
      </c>
      <c r="G5118" s="109">
        <v>216000</v>
      </c>
      <c r="H5118" s="109">
        <v>198</v>
      </c>
      <c r="I5118" s="109">
        <v>0</v>
      </c>
      <c r="J5118" s="109">
        <f t="shared" si="79"/>
        <v>216198</v>
      </c>
    </row>
    <row r="5119" spans="1:10" s="102" customFormat="1" ht="18" customHeight="1" x14ac:dyDescent="0.2">
      <c r="A5119" s="106" t="s">
        <v>43</v>
      </c>
      <c r="B5119" s="106" t="s">
        <v>13</v>
      </c>
      <c r="C5119" s="107">
        <v>12062</v>
      </c>
      <c r="D5119" s="107">
        <v>42802</v>
      </c>
      <c r="E5119" s="107">
        <v>42823</v>
      </c>
      <c r="F5119" s="108">
        <v>43073</v>
      </c>
      <c r="G5119" s="109">
        <v>7000</v>
      </c>
      <c r="H5119" s="109">
        <v>29.82</v>
      </c>
      <c r="I5119" s="109">
        <v>0</v>
      </c>
      <c r="J5119" s="109">
        <f t="shared" si="79"/>
        <v>7029.82</v>
      </c>
    </row>
    <row r="5120" spans="1:10" s="102" customFormat="1" ht="18" customHeight="1" x14ac:dyDescent="0.2">
      <c r="A5120" s="106" t="s">
        <v>43</v>
      </c>
      <c r="B5120" s="106" t="s">
        <v>17</v>
      </c>
      <c r="C5120" s="107">
        <v>14962</v>
      </c>
      <c r="D5120" s="107">
        <v>42863</v>
      </c>
      <c r="E5120" s="107">
        <v>42874</v>
      </c>
      <c r="F5120" s="108">
        <v>42901</v>
      </c>
      <c r="G5120" s="109">
        <v>3750</v>
      </c>
      <c r="H5120" s="109">
        <v>3.9</v>
      </c>
      <c r="I5120" s="109">
        <v>0</v>
      </c>
      <c r="J5120" s="109">
        <f t="shared" si="79"/>
        <v>3753.9</v>
      </c>
    </row>
    <row r="5121" spans="1:10" s="102" customFormat="1" ht="18" customHeight="1" x14ac:dyDescent="0.2">
      <c r="A5121" s="106" t="s">
        <v>43</v>
      </c>
      <c r="B5121" s="106" t="s">
        <v>13</v>
      </c>
      <c r="C5121" s="107">
        <v>17237</v>
      </c>
      <c r="D5121" s="107">
        <v>42023</v>
      </c>
      <c r="E5121" s="107">
        <v>42051</v>
      </c>
      <c r="F5121" s="108">
        <v>42073</v>
      </c>
      <c r="G5121" s="109">
        <v>13500</v>
      </c>
      <c r="H5121" s="109">
        <v>18.75</v>
      </c>
      <c r="I5121" s="109">
        <v>0</v>
      </c>
      <c r="J5121" s="109">
        <f t="shared" si="79"/>
        <v>13518.75</v>
      </c>
    </row>
    <row r="5122" spans="1:10" s="102" customFormat="1" ht="18" customHeight="1" x14ac:dyDescent="0.2">
      <c r="A5122" s="106" t="s">
        <v>43</v>
      </c>
      <c r="B5122" s="106" t="s">
        <v>13</v>
      </c>
      <c r="C5122" s="107">
        <v>7811</v>
      </c>
      <c r="D5122" s="107">
        <v>42642</v>
      </c>
      <c r="E5122" s="107">
        <v>42648</v>
      </c>
      <c r="F5122" s="108">
        <v>42682</v>
      </c>
      <c r="G5122" s="109">
        <v>5000</v>
      </c>
      <c r="H5122" s="109">
        <v>5.48</v>
      </c>
      <c r="I5122" s="109">
        <v>0</v>
      </c>
      <c r="J5122" s="109">
        <f t="shared" si="79"/>
        <v>5005.4799999999996</v>
      </c>
    </row>
    <row r="5123" spans="1:10" s="102" customFormat="1" ht="18" customHeight="1" x14ac:dyDescent="0.2">
      <c r="A5123" s="106" t="s">
        <v>43</v>
      </c>
      <c r="B5123" s="106" t="s">
        <v>17</v>
      </c>
      <c r="C5123" s="107">
        <v>15537</v>
      </c>
      <c r="D5123" s="107">
        <v>42427</v>
      </c>
      <c r="E5123" s="107">
        <v>42458</v>
      </c>
      <c r="F5123" s="108">
        <v>42478</v>
      </c>
      <c r="G5123" s="109">
        <v>6250</v>
      </c>
      <c r="H5123" s="109">
        <v>8.73</v>
      </c>
      <c r="I5123" s="109">
        <v>0</v>
      </c>
      <c r="J5123" s="109">
        <f t="shared" si="79"/>
        <v>6258.73</v>
      </c>
    </row>
    <row r="5124" spans="1:10" s="102" customFormat="1" ht="18" customHeight="1" x14ac:dyDescent="0.2">
      <c r="A5124" s="106" t="s">
        <v>43</v>
      </c>
      <c r="B5124" s="106" t="s">
        <v>17</v>
      </c>
      <c r="C5124" s="107">
        <v>12482</v>
      </c>
      <c r="D5124" s="107">
        <v>42570</v>
      </c>
      <c r="E5124" s="107">
        <v>42590</v>
      </c>
      <c r="F5124" s="108">
        <v>42605</v>
      </c>
      <c r="G5124" s="109">
        <v>10500</v>
      </c>
      <c r="H5124" s="109">
        <v>10.06</v>
      </c>
      <c r="I5124" s="109">
        <v>0</v>
      </c>
      <c r="J5124" s="109">
        <f t="shared" si="79"/>
        <v>10510.06</v>
      </c>
    </row>
    <row r="5125" spans="1:10" s="102" customFormat="1" ht="18" customHeight="1" x14ac:dyDescent="0.2">
      <c r="A5125" s="106" t="s">
        <v>43</v>
      </c>
      <c r="B5125" s="106" t="s">
        <v>17</v>
      </c>
      <c r="C5125" s="107">
        <v>16459</v>
      </c>
      <c r="D5125" s="107">
        <v>41718</v>
      </c>
      <c r="E5125" s="107">
        <v>41729</v>
      </c>
      <c r="F5125" s="108">
        <v>41759</v>
      </c>
      <c r="G5125" s="109">
        <v>4000</v>
      </c>
      <c r="H5125" s="109">
        <v>4.5599999999999996</v>
      </c>
      <c r="I5125" s="109">
        <v>0</v>
      </c>
      <c r="J5125" s="109">
        <f t="shared" si="79"/>
        <v>4004.56</v>
      </c>
    </row>
    <row r="5126" spans="1:10" s="102" customFormat="1" ht="18" customHeight="1" x14ac:dyDescent="0.2">
      <c r="A5126" s="106" t="s">
        <v>43</v>
      </c>
      <c r="B5126" s="106" t="s">
        <v>13</v>
      </c>
      <c r="C5126" s="107">
        <v>14928</v>
      </c>
      <c r="D5126" s="107">
        <v>42394</v>
      </c>
      <c r="E5126" s="107">
        <v>42410</v>
      </c>
      <c r="F5126" s="108">
        <v>42458</v>
      </c>
      <c r="G5126" s="109">
        <v>11500</v>
      </c>
      <c r="H5126" s="109">
        <v>20.43</v>
      </c>
      <c r="I5126" s="109">
        <v>0</v>
      </c>
      <c r="J5126" s="109">
        <f t="shared" ref="J5126:J5189" si="80">+G5126+H5126+I5126</f>
        <v>11520.43</v>
      </c>
    </row>
    <row r="5127" spans="1:10" s="102" customFormat="1" ht="18" customHeight="1" x14ac:dyDescent="0.2">
      <c r="A5127" s="106" t="s">
        <v>43</v>
      </c>
      <c r="B5127" s="106" t="s">
        <v>13</v>
      </c>
      <c r="C5127" s="107">
        <v>11269</v>
      </c>
      <c r="D5127" s="107">
        <v>41997</v>
      </c>
      <c r="E5127" s="107">
        <v>42020</v>
      </c>
      <c r="F5127" s="108">
        <v>42157</v>
      </c>
      <c r="G5127" s="109">
        <v>7500</v>
      </c>
      <c r="H5127" s="109">
        <v>33.33</v>
      </c>
      <c r="I5127" s="109">
        <v>0</v>
      </c>
      <c r="J5127" s="109">
        <f t="shared" si="80"/>
        <v>7533.33</v>
      </c>
    </row>
    <row r="5128" spans="1:10" s="102" customFormat="1" ht="18" customHeight="1" x14ac:dyDescent="0.2">
      <c r="A5128" s="106" t="s">
        <v>43</v>
      </c>
      <c r="B5128" s="106" t="s">
        <v>13</v>
      </c>
      <c r="C5128" s="107">
        <v>8518</v>
      </c>
      <c r="D5128" s="107">
        <v>43030</v>
      </c>
      <c r="E5128" s="107">
        <v>43040</v>
      </c>
      <c r="F5128" s="108">
        <v>43077</v>
      </c>
      <c r="G5128" s="109">
        <v>12000</v>
      </c>
      <c r="H5128" s="109">
        <v>10.58</v>
      </c>
      <c r="I5128" s="109">
        <v>0</v>
      </c>
      <c r="J5128" s="109">
        <f t="shared" si="80"/>
        <v>12010.58</v>
      </c>
    </row>
    <row r="5129" spans="1:10" s="102" customFormat="1" ht="18" customHeight="1" x14ac:dyDescent="0.2">
      <c r="A5129" s="106" t="s">
        <v>43</v>
      </c>
      <c r="B5129" s="106" t="s">
        <v>13</v>
      </c>
      <c r="C5129" s="107">
        <v>15658</v>
      </c>
      <c r="D5129" s="107">
        <v>43370</v>
      </c>
      <c r="E5129" s="107">
        <v>43374</v>
      </c>
      <c r="F5129" s="108">
        <v>43385</v>
      </c>
      <c r="G5129" s="109">
        <v>9750</v>
      </c>
      <c r="H5129" s="109">
        <v>4.01</v>
      </c>
      <c r="I5129" s="109">
        <v>0</v>
      </c>
      <c r="J5129" s="109">
        <f t="shared" si="80"/>
        <v>9754.01</v>
      </c>
    </row>
    <row r="5130" spans="1:10" s="102" customFormat="1" ht="18" customHeight="1" x14ac:dyDescent="0.2">
      <c r="A5130" s="106" t="s">
        <v>43</v>
      </c>
      <c r="B5130" s="106" t="s">
        <v>17</v>
      </c>
      <c r="C5130" s="107">
        <v>12372</v>
      </c>
      <c r="D5130" s="107">
        <v>42655</v>
      </c>
      <c r="E5130" s="107">
        <v>42677</v>
      </c>
      <c r="F5130" s="108">
        <v>42760</v>
      </c>
      <c r="G5130" s="109">
        <v>5500</v>
      </c>
      <c r="H5130" s="109">
        <v>14.74</v>
      </c>
      <c r="I5130" s="109">
        <v>0</v>
      </c>
      <c r="J5130" s="109">
        <f t="shared" si="80"/>
        <v>5514.74</v>
      </c>
    </row>
    <row r="5131" spans="1:10" s="102" customFormat="1" ht="18" customHeight="1" x14ac:dyDescent="0.2">
      <c r="A5131" s="106" t="s">
        <v>43</v>
      </c>
      <c r="B5131" s="106" t="s">
        <v>13</v>
      </c>
      <c r="C5131" s="107">
        <v>13595</v>
      </c>
      <c r="D5131" s="107">
        <v>42791</v>
      </c>
      <c r="E5131" s="107">
        <v>42797</v>
      </c>
      <c r="F5131" s="108">
        <v>42811</v>
      </c>
      <c r="G5131" s="109">
        <v>12250</v>
      </c>
      <c r="H5131" s="109">
        <v>6.71</v>
      </c>
      <c r="I5131" s="109">
        <v>0</v>
      </c>
      <c r="J5131" s="109">
        <f t="shared" si="80"/>
        <v>12256.71</v>
      </c>
    </row>
    <row r="5132" spans="1:10" s="102" customFormat="1" ht="18" customHeight="1" x14ac:dyDescent="0.2">
      <c r="A5132" s="106" t="s">
        <v>43</v>
      </c>
      <c r="B5132" s="106" t="s">
        <v>17</v>
      </c>
      <c r="C5132" s="107">
        <v>8181</v>
      </c>
      <c r="D5132" s="107">
        <v>42935</v>
      </c>
      <c r="E5132" s="107">
        <v>42937</v>
      </c>
      <c r="F5132" s="108">
        <v>42950</v>
      </c>
      <c r="G5132" s="109">
        <v>2500</v>
      </c>
      <c r="H5132" s="109">
        <v>1.03</v>
      </c>
      <c r="I5132" s="109">
        <v>0</v>
      </c>
      <c r="J5132" s="109">
        <f t="shared" si="80"/>
        <v>2501.0300000000002</v>
      </c>
    </row>
    <row r="5133" spans="1:10" s="102" customFormat="1" ht="18" customHeight="1" x14ac:dyDescent="0.2">
      <c r="A5133" s="106" t="s">
        <v>43</v>
      </c>
      <c r="B5133" s="106" t="s">
        <v>13</v>
      </c>
      <c r="C5133" s="107">
        <v>10023</v>
      </c>
      <c r="D5133" s="107">
        <v>42155</v>
      </c>
      <c r="E5133" s="107">
        <v>42165</v>
      </c>
      <c r="F5133" s="108">
        <v>42177</v>
      </c>
      <c r="G5133" s="109">
        <v>4750</v>
      </c>
      <c r="H5133" s="109">
        <v>2.88</v>
      </c>
      <c r="I5133" s="109">
        <v>0</v>
      </c>
      <c r="J5133" s="109">
        <f t="shared" si="80"/>
        <v>4752.88</v>
      </c>
    </row>
    <row r="5134" spans="1:10" s="102" customFormat="1" ht="18" customHeight="1" x14ac:dyDescent="0.2">
      <c r="A5134" s="106" t="s">
        <v>43</v>
      </c>
      <c r="B5134" s="106" t="s">
        <v>17</v>
      </c>
      <c r="C5134" s="107">
        <v>15458</v>
      </c>
      <c r="D5134" s="107">
        <v>42362</v>
      </c>
      <c r="E5134" s="107">
        <v>42382</v>
      </c>
      <c r="F5134" s="108">
        <v>42408</v>
      </c>
      <c r="G5134" s="109">
        <v>8000</v>
      </c>
      <c r="H5134" s="109">
        <v>10.23</v>
      </c>
      <c r="I5134" s="109">
        <v>0</v>
      </c>
      <c r="J5134" s="109">
        <f t="shared" si="80"/>
        <v>8010.23</v>
      </c>
    </row>
    <row r="5135" spans="1:10" s="102" customFormat="1" ht="18" customHeight="1" x14ac:dyDescent="0.2">
      <c r="A5135" s="106" t="s">
        <v>43</v>
      </c>
      <c r="B5135" s="106" t="s">
        <v>17</v>
      </c>
      <c r="C5135" s="107">
        <v>9350</v>
      </c>
      <c r="D5135" s="107">
        <v>42019</v>
      </c>
      <c r="E5135" s="107">
        <v>42074</v>
      </c>
      <c r="F5135" s="108">
        <v>42132</v>
      </c>
      <c r="G5135" s="109">
        <v>2250</v>
      </c>
      <c r="H5135" s="109">
        <v>7.06</v>
      </c>
      <c r="I5135" s="109">
        <v>0</v>
      </c>
      <c r="J5135" s="109">
        <f t="shared" si="80"/>
        <v>2257.06</v>
      </c>
    </row>
    <row r="5136" spans="1:10" s="102" customFormat="1" ht="18" customHeight="1" x14ac:dyDescent="0.2">
      <c r="A5136" s="106" t="s">
        <v>43</v>
      </c>
      <c r="B5136" s="106" t="s">
        <v>17</v>
      </c>
      <c r="C5136" s="107">
        <v>19236</v>
      </c>
      <c r="D5136" s="107">
        <v>43310</v>
      </c>
      <c r="E5136" s="107">
        <v>43326</v>
      </c>
      <c r="F5136" s="108">
        <v>43489</v>
      </c>
      <c r="G5136" s="109">
        <v>38250</v>
      </c>
      <c r="H5136" s="109">
        <v>187.58</v>
      </c>
      <c r="I5136" s="109">
        <v>0</v>
      </c>
      <c r="J5136" s="109">
        <f t="shared" si="80"/>
        <v>38437.58</v>
      </c>
    </row>
    <row r="5137" spans="1:10" s="102" customFormat="1" ht="18" customHeight="1" x14ac:dyDescent="0.2">
      <c r="A5137" s="106" t="s">
        <v>37</v>
      </c>
      <c r="B5137" s="106" t="s">
        <v>17</v>
      </c>
      <c r="C5137" s="107">
        <v>24794</v>
      </c>
      <c r="D5137" s="107">
        <v>41731</v>
      </c>
      <c r="E5137" s="107">
        <v>41827</v>
      </c>
      <c r="F5137" s="108">
        <v>41831</v>
      </c>
      <c r="G5137" s="109">
        <v>20000</v>
      </c>
      <c r="H5137" s="109">
        <f>27.78+27.78</f>
        <v>55.56</v>
      </c>
      <c r="I5137" s="109">
        <v>0</v>
      </c>
      <c r="J5137" s="109">
        <f t="shared" si="80"/>
        <v>20055.560000000001</v>
      </c>
    </row>
    <row r="5138" spans="1:10" s="102" customFormat="1" ht="18" customHeight="1" x14ac:dyDescent="0.2">
      <c r="A5138" s="106" t="s">
        <v>43</v>
      </c>
      <c r="B5138" s="106" t="s">
        <v>17</v>
      </c>
      <c r="C5138" s="107">
        <v>22037</v>
      </c>
      <c r="D5138" s="107">
        <v>42405</v>
      </c>
      <c r="E5138" s="107">
        <v>42411</v>
      </c>
      <c r="F5138" s="108">
        <v>42493</v>
      </c>
      <c r="G5138" s="109">
        <v>74000</v>
      </c>
      <c r="H5138" s="109">
        <v>180.89</v>
      </c>
      <c r="I5138" s="109">
        <v>0</v>
      </c>
      <c r="J5138" s="109">
        <f t="shared" si="80"/>
        <v>74180.89</v>
      </c>
    </row>
    <row r="5139" spans="1:10" s="102" customFormat="1" ht="18" customHeight="1" x14ac:dyDescent="0.2">
      <c r="A5139" s="106" t="s">
        <v>43</v>
      </c>
      <c r="B5139" s="106" t="s">
        <v>13</v>
      </c>
      <c r="C5139" s="107">
        <v>19969</v>
      </c>
      <c r="D5139" s="107">
        <v>42198</v>
      </c>
      <c r="E5139" s="107">
        <v>42212</v>
      </c>
      <c r="F5139" s="108">
        <v>42236</v>
      </c>
      <c r="G5139" s="109">
        <v>69000</v>
      </c>
      <c r="H5139" s="109">
        <v>70.91</v>
      </c>
      <c r="I5139" s="109">
        <v>0</v>
      </c>
      <c r="J5139" s="109">
        <f t="shared" si="80"/>
        <v>69070.91</v>
      </c>
    </row>
    <row r="5140" spans="1:10" s="102" customFormat="1" ht="18" customHeight="1" x14ac:dyDescent="0.2">
      <c r="A5140" s="106" t="s">
        <v>43</v>
      </c>
      <c r="B5140" s="106" t="s">
        <v>13</v>
      </c>
      <c r="C5140" s="107">
        <v>11153</v>
      </c>
      <c r="D5140" s="107">
        <v>41707</v>
      </c>
      <c r="E5140" s="107">
        <v>41719</v>
      </c>
      <c r="F5140" s="108">
        <v>41731</v>
      </c>
      <c r="G5140" s="109">
        <v>5500</v>
      </c>
      <c r="H5140" s="109">
        <v>3.67</v>
      </c>
      <c r="I5140" s="109">
        <v>0</v>
      </c>
      <c r="J5140" s="109">
        <f t="shared" si="80"/>
        <v>5503.67</v>
      </c>
    </row>
    <row r="5141" spans="1:10" s="102" customFormat="1" ht="18" customHeight="1" x14ac:dyDescent="0.2">
      <c r="A5141" s="106" t="s">
        <v>43</v>
      </c>
      <c r="B5141" s="106" t="s">
        <v>17</v>
      </c>
      <c r="C5141" s="107">
        <v>20037</v>
      </c>
      <c r="D5141" s="107">
        <v>42139</v>
      </c>
      <c r="E5141" s="107">
        <v>42144</v>
      </c>
      <c r="F5141" s="108">
        <v>42179</v>
      </c>
      <c r="G5141" s="109">
        <v>20000</v>
      </c>
      <c r="H5141" s="109">
        <v>22.22</v>
      </c>
      <c r="I5141" s="109">
        <v>0</v>
      </c>
      <c r="J5141" s="109">
        <f t="shared" si="80"/>
        <v>20022.22</v>
      </c>
    </row>
    <row r="5142" spans="1:10" s="102" customFormat="1" ht="18" customHeight="1" x14ac:dyDescent="0.2">
      <c r="A5142" s="106" t="s">
        <v>43</v>
      </c>
      <c r="B5142" s="106" t="s">
        <v>13</v>
      </c>
      <c r="C5142" s="107">
        <v>12357</v>
      </c>
      <c r="D5142" s="107">
        <v>42061</v>
      </c>
      <c r="E5142" s="107">
        <v>42067</v>
      </c>
      <c r="F5142" s="108">
        <v>42076</v>
      </c>
      <c r="G5142" s="109">
        <v>9000</v>
      </c>
      <c r="H5142" s="109">
        <v>3.75</v>
      </c>
      <c r="I5142" s="109">
        <v>0</v>
      </c>
      <c r="J5142" s="109">
        <f t="shared" si="80"/>
        <v>9003.75</v>
      </c>
    </row>
    <row r="5143" spans="1:10" s="102" customFormat="1" ht="18" customHeight="1" x14ac:dyDescent="0.2">
      <c r="A5143" s="106" t="s">
        <v>43</v>
      </c>
      <c r="B5143" s="106" t="s">
        <v>13</v>
      </c>
      <c r="C5143" s="107">
        <v>9851</v>
      </c>
      <c r="D5143" s="107">
        <v>41701</v>
      </c>
      <c r="E5143" s="107">
        <v>41705</v>
      </c>
      <c r="F5143" s="108">
        <v>41729</v>
      </c>
      <c r="G5143" s="109">
        <v>4500</v>
      </c>
      <c r="H5143" s="109">
        <v>3.5</v>
      </c>
      <c r="I5143" s="109">
        <v>0</v>
      </c>
      <c r="J5143" s="109">
        <f t="shared" si="80"/>
        <v>4503.5</v>
      </c>
    </row>
    <row r="5144" spans="1:10" s="102" customFormat="1" ht="18" customHeight="1" x14ac:dyDescent="0.2">
      <c r="A5144" s="106" t="s">
        <v>43</v>
      </c>
      <c r="B5144" s="106" t="s">
        <v>13</v>
      </c>
      <c r="C5144" s="107">
        <v>15938</v>
      </c>
      <c r="D5144" s="107">
        <v>41895</v>
      </c>
      <c r="E5144" s="107">
        <v>41907</v>
      </c>
      <c r="F5144" s="108">
        <v>41914</v>
      </c>
      <c r="G5144" s="109">
        <v>9750</v>
      </c>
      <c r="H5144" s="109">
        <v>5.15</v>
      </c>
      <c r="I5144" s="109">
        <v>0</v>
      </c>
      <c r="J5144" s="109">
        <f t="shared" si="80"/>
        <v>9755.15</v>
      </c>
    </row>
    <row r="5145" spans="1:10" s="102" customFormat="1" ht="18" customHeight="1" x14ac:dyDescent="0.2">
      <c r="A5145" s="106" t="s">
        <v>43</v>
      </c>
      <c r="B5145" s="106" t="s">
        <v>13</v>
      </c>
      <c r="C5145" s="107">
        <v>12060</v>
      </c>
      <c r="D5145" s="107">
        <v>43287</v>
      </c>
      <c r="E5145" s="107">
        <v>43313</v>
      </c>
      <c r="F5145" s="108">
        <v>43333</v>
      </c>
      <c r="G5145" s="109">
        <v>11250</v>
      </c>
      <c r="H5145" s="109">
        <v>14.18</v>
      </c>
      <c r="I5145" s="109">
        <v>0</v>
      </c>
      <c r="J5145" s="109">
        <f t="shared" si="80"/>
        <v>11264.18</v>
      </c>
    </row>
    <row r="5146" spans="1:10" s="102" customFormat="1" ht="18" customHeight="1" x14ac:dyDescent="0.2">
      <c r="A5146" s="106" t="s">
        <v>43</v>
      </c>
      <c r="B5146" s="106" t="s">
        <v>13</v>
      </c>
      <c r="C5146" s="107">
        <v>14886</v>
      </c>
      <c r="D5146" s="107">
        <v>42657</v>
      </c>
      <c r="E5146" s="107">
        <v>42663</v>
      </c>
      <c r="F5146" s="108">
        <v>42695</v>
      </c>
      <c r="G5146" s="109">
        <v>10750</v>
      </c>
      <c r="H5146" s="109">
        <v>11.19</v>
      </c>
      <c r="I5146" s="109">
        <v>0</v>
      </c>
      <c r="J5146" s="109">
        <f t="shared" si="80"/>
        <v>10761.19</v>
      </c>
    </row>
    <row r="5147" spans="1:10" s="102" customFormat="1" ht="18" customHeight="1" x14ac:dyDescent="0.2">
      <c r="A5147" s="106" t="s">
        <v>43</v>
      </c>
      <c r="B5147" s="106" t="s">
        <v>13</v>
      </c>
      <c r="C5147" s="107">
        <v>11309</v>
      </c>
      <c r="D5147" s="107">
        <v>42620</v>
      </c>
      <c r="E5147" s="107">
        <v>42654</v>
      </c>
      <c r="F5147" s="108">
        <v>42670</v>
      </c>
      <c r="G5147" s="109">
        <v>6750</v>
      </c>
      <c r="H5147" s="109">
        <v>9.25</v>
      </c>
      <c r="I5147" s="109">
        <v>0</v>
      </c>
      <c r="J5147" s="109">
        <f t="shared" si="80"/>
        <v>6759.25</v>
      </c>
    </row>
    <row r="5148" spans="1:10" s="102" customFormat="1" ht="18" customHeight="1" x14ac:dyDescent="0.2">
      <c r="A5148" s="106" t="s">
        <v>43</v>
      </c>
      <c r="B5148" s="106" t="s">
        <v>13</v>
      </c>
      <c r="C5148" s="107">
        <v>9645</v>
      </c>
      <c r="D5148" s="107">
        <v>41772</v>
      </c>
      <c r="E5148" s="107">
        <v>41799</v>
      </c>
      <c r="F5148" s="108">
        <v>41816</v>
      </c>
      <c r="G5148" s="109">
        <v>7500</v>
      </c>
      <c r="H5148" s="109">
        <v>9.17</v>
      </c>
      <c r="I5148" s="109">
        <v>0</v>
      </c>
      <c r="J5148" s="109">
        <f t="shared" si="80"/>
        <v>7509.17</v>
      </c>
    </row>
    <row r="5149" spans="1:10" s="102" customFormat="1" ht="18" customHeight="1" x14ac:dyDescent="0.2">
      <c r="A5149" s="106" t="s">
        <v>43</v>
      </c>
      <c r="B5149" s="106" t="s">
        <v>13</v>
      </c>
      <c r="C5149" s="107">
        <v>13575</v>
      </c>
      <c r="D5149" s="107">
        <v>41949</v>
      </c>
      <c r="E5149" s="107">
        <v>41954</v>
      </c>
      <c r="F5149" s="108">
        <v>41977</v>
      </c>
      <c r="G5149" s="109">
        <v>9000</v>
      </c>
      <c r="H5149" s="109">
        <v>7</v>
      </c>
      <c r="I5149" s="109">
        <v>0</v>
      </c>
      <c r="J5149" s="109">
        <f t="shared" si="80"/>
        <v>9007</v>
      </c>
    </row>
    <row r="5150" spans="1:10" s="102" customFormat="1" ht="18" customHeight="1" x14ac:dyDescent="0.2">
      <c r="A5150" s="106" t="s">
        <v>43</v>
      </c>
      <c r="B5150" s="106" t="s">
        <v>17</v>
      </c>
      <c r="C5150" s="107">
        <v>8109</v>
      </c>
      <c r="D5150" s="107">
        <v>41729</v>
      </c>
      <c r="E5150" s="107">
        <v>41764</v>
      </c>
      <c r="F5150" s="108">
        <v>41827</v>
      </c>
      <c r="G5150" s="109">
        <v>8250</v>
      </c>
      <c r="H5150" s="109">
        <v>22.46</v>
      </c>
      <c r="I5150" s="109">
        <v>0</v>
      </c>
      <c r="J5150" s="109">
        <f t="shared" si="80"/>
        <v>8272.4599999999991</v>
      </c>
    </row>
    <row r="5151" spans="1:10" s="102" customFormat="1" ht="18" customHeight="1" x14ac:dyDescent="0.2">
      <c r="A5151" s="106" t="s">
        <v>37</v>
      </c>
      <c r="B5151" s="106" t="s">
        <v>13</v>
      </c>
      <c r="C5151" s="107">
        <v>20739</v>
      </c>
      <c r="D5151" s="107">
        <v>41748</v>
      </c>
      <c r="E5151" s="107">
        <v>41764</v>
      </c>
      <c r="F5151" s="108">
        <v>41766</v>
      </c>
      <c r="G5151" s="109">
        <v>20000</v>
      </c>
      <c r="H5151" s="109">
        <v>10</v>
      </c>
      <c r="I5151" s="109">
        <v>0</v>
      </c>
      <c r="J5151" s="109">
        <f t="shared" si="80"/>
        <v>20010</v>
      </c>
    </row>
    <row r="5152" spans="1:10" s="102" customFormat="1" ht="18" customHeight="1" x14ac:dyDescent="0.2">
      <c r="A5152" s="106" t="s">
        <v>43</v>
      </c>
      <c r="B5152" s="106" t="s">
        <v>17</v>
      </c>
      <c r="C5152" s="107">
        <v>17788</v>
      </c>
      <c r="D5152" s="107">
        <v>42860</v>
      </c>
      <c r="E5152" s="107">
        <v>42874</v>
      </c>
      <c r="F5152" s="108">
        <v>42898</v>
      </c>
      <c r="G5152" s="109">
        <v>17000</v>
      </c>
      <c r="H5152" s="109">
        <v>17.7</v>
      </c>
      <c r="I5152" s="109">
        <v>0</v>
      </c>
      <c r="J5152" s="109">
        <f t="shared" si="80"/>
        <v>17017.7</v>
      </c>
    </row>
    <row r="5153" spans="1:10" s="102" customFormat="1" ht="18" customHeight="1" x14ac:dyDescent="0.2">
      <c r="A5153" s="106" t="s">
        <v>43</v>
      </c>
      <c r="B5153" s="106" t="s">
        <v>17</v>
      </c>
      <c r="C5153" s="107">
        <v>11667</v>
      </c>
      <c r="D5153" s="107">
        <v>42234</v>
      </c>
      <c r="E5153" s="107">
        <v>42243</v>
      </c>
      <c r="F5153" s="108">
        <v>42264</v>
      </c>
      <c r="G5153" s="109">
        <v>4500</v>
      </c>
      <c r="H5153" s="109">
        <v>3.78</v>
      </c>
      <c r="I5153" s="109">
        <v>0</v>
      </c>
      <c r="J5153" s="109">
        <f t="shared" si="80"/>
        <v>4503.78</v>
      </c>
    </row>
    <row r="5154" spans="1:10" s="102" customFormat="1" ht="18" customHeight="1" x14ac:dyDescent="0.2">
      <c r="A5154" s="106" t="s">
        <v>37</v>
      </c>
      <c r="B5154" s="106" t="s">
        <v>13</v>
      </c>
      <c r="C5154" s="107">
        <v>26206</v>
      </c>
      <c r="D5154" s="107">
        <v>43395</v>
      </c>
      <c r="E5154" s="107">
        <v>43410</v>
      </c>
      <c r="F5154" s="108">
        <v>43424</v>
      </c>
      <c r="G5154" s="109">
        <v>10000</v>
      </c>
      <c r="H5154" s="109">
        <v>7.95</v>
      </c>
      <c r="I5154" s="109">
        <v>0</v>
      </c>
      <c r="J5154" s="109">
        <f t="shared" si="80"/>
        <v>10007.950000000001</v>
      </c>
    </row>
    <row r="5155" spans="1:10" s="102" customFormat="1" ht="18" customHeight="1" x14ac:dyDescent="0.2">
      <c r="A5155" s="106" t="s">
        <v>43</v>
      </c>
      <c r="B5155" s="106" t="s">
        <v>13</v>
      </c>
      <c r="C5155" s="107">
        <v>7526</v>
      </c>
      <c r="D5155" s="107">
        <v>41795</v>
      </c>
      <c r="E5155" s="107">
        <v>41801</v>
      </c>
      <c r="F5155" s="108">
        <v>41810</v>
      </c>
      <c r="G5155" s="109">
        <v>4250</v>
      </c>
      <c r="H5155" s="109">
        <v>1.77</v>
      </c>
      <c r="I5155" s="109">
        <v>0</v>
      </c>
      <c r="J5155" s="109">
        <f t="shared" si="80"/>
        <v>4251.7700000000004</v>
      </c>
    </row>
    <row r="5156" spans="1:10" s="102" customFormat="1" ht="18" customHeight="1" x14ac:dyDescent="0.2">
      <c r="A5156" s="106" t="s">
        <v>43</v>
      </c>
      <c r="B5156" s="106" t="s">
        <v>13</v>
      </c>
      <c r="C5156" s="107">
        <v>12275</v>
      </c>
      <c r="D5156" s="107">
        <v>42590</v>
      </c>
      <c r="E5156" s="107">
        <v>42605</v>
      </c>
      <c r="F5156" s="108">
        <v>42612</v>
      </c>
      <c r="G5156" s="109">
        <v>6750</v>
      </c>
      <c r="H5156" s="109">
        <v>4.07</v>
      </c>
      <c r="I5156" s="109">
        <v>0</v>
      </c>
      <c r="J5156" s="109">
        <f t="shared" si="80"/>
        <v>6754.07</v>
      </c>
    </row>
    <row r="5157" spans="1:10" s="102" customFormat="1" ht="18" customHeight="1" x14ac:dyDescent="0.2">
      <c r="A5157" s="106" t="s">
        <v>43</v>
      </c>
      <c r="B5157" s="106" t="s">
        <v>17</v>
      </c>
      <c r="C5157" s="107">
        <v>18065</v>
      </c>
      <c r="D5157" s="107">
        <v>43211</v>
      </c>
      <c r="E5157" s="107">
        <v>43221</v>
      </c>
      <c r="F5157" s="108">
        <v>43234</v>
      </c>
      <c r="G5157" s="109">
        <v>9750</v>
      </c>
      <c r="H5157" s="109">
        <v>6.14</v>
      </c>
      <c r="I5157" s="109">
        <v>0</v>
      </c>
      <c r="J5157" s="109">
        <f t="shared" si="80"/>
        <v>9756.14</v>
      </c>
    </row>
    <row r="5158" spans="1:10" s="102" customFormat="1" ht="18" customHeight="1" x14ac:dyDescent="0.2">
      <c r="A5158" s="106" t="s">
        <v>40</v>
      </c>
      <c r="B5158" s="106" t="s">
        <v>13</v>
      </c>
      <c r="C5158" s="107">
        <v>42926</v>
      </c>
      <c r="D5158" s="107">
        <v>43162</v>
      </c>
      <c r="E5158" s="107">
        <v>43192</v>
      </c>
      <c r="F5158" s="108">
        <v>43193</v>
      </c>
      <c r="G5158" s="109">
        <v>10000</v>
      </c>
      <c r="H5158" s="109">
        <v>8.5</v>
      </c>
      <c r="I5158" s="109">
        <v>0</v>
      </c>
      <c r="J5158" s="109">
        <f t="shared" si="80"/>
        <v>10008.5</v>
      </c>
    </row>
    <row r="5159" spans="1:10" s="102" customFormat="1" ht="18" customHeight="1" x14ac:dyDescent="0.2">
      <c r="A5159" s="106" t="s">
        <v>43</v>
      </c>
      <c r="B5159" s="106" t="s">
        <v>13</v>
      </c>
      <c r="C5159" s="107">
        <v>16260</v>
      </c>
      <c r="D5159" s="107">
        <v>42168</v>
      </c>
      <c r="E5159" s="107">
        <v>42172</v>
      </c>
      <c r="F5159" s="108">
        <v>42242</v>
      </c>
      <c r="G5159" s="109">
        <v>13000</v>
      </c>
      <c r="H5159" s="109">
        <v>26.73</v>
      </c>
      <c r="I5159" s="109">
        <v>0</v>
      </c>
      <c r="J5159" s="109">
        <f t="shared" si="80"/>
        <v>13026.73</v>
      </c>
    </row>
    <row r="5160" spans="1:10" s="102" customFormat="1" ht="18" customHeight="1" x14ac:dyDescent="0.2">
      <c r="A5160" s="106" t="s">
        <v>43</v>
      </c>
      <c r="B5160" s="106" t="s">
        <v>13</v>
      </c>
      <c r="C5160" s="107">
        <v>9429</v>
      </c>
      <c r="D5160" s="107">
        <v>41931</v>
      </c>
      <c r="E5160" s="107">
        <v>41956</v>
      </c>
      <c r="F5160" s="108">
        <v>41967</v>
      </c>
      <c r="G5160" s="109">
        <v>12000</v>
      </c>
      <c r="H5160" s="109">
        <v>12</v>
      </c>
      <c r="I5160" s="109">
        <v>0</v>
      </c>
      <c r="J5160" s="109">
        <f t="shared" si="80"/>
        <v>12012</v>
      </c>
    </row>
    <row r="5161" spans="1:10" s="102" customFormat="1" ht="18" customHeight="1" x14ac:dyDescent="0.2">
      <c r="A5161" s="106" t="s">
        <v>43</v>
      </c>
      <c r="B5161" s="106" t="s">
        <v>17</v>
      </c>
      <c r="C5161" s="107">
        <v>13568</v>
      </c>
      <c r="D5161" s="107">
        <v>41824</v>
      </c>
      <c r="E5161" s="107">
        <v>41830</v>
      </c>
      <c r="F5161" s="108">
        <v>41838</v>
      </c>
      <c r="G5161" s="109">
        <v>7750</v>
      </c>
      <c r="H5161" s="109">
        <v>3.01</v>
      </c>
      <c r="I5161" s="109">
        <v>0</v>
      </c>
      <c r="J5161" s="109">
        <f t="shared" si="80"/>
        <v>7753.01</v>
      </c>
    </row>
    <row r="5162" spans="1:10" s="102" customFormat="1" ht="18" customHeight="1" x14ac:dyDescent="0.2">
      <c r="A5162" s="106" t="s">
        <v>43</v>
      </c>
      <c r="B5162" s="106" t="s">
        <v>13</v>
      </c>
      <c r="C5162" s="107">
        <v>15097</v>
      </c>
      <c r="D5162" s="107">
        <v>41734</v>
      </c>
      <c r="E5162" s="107">
        <v>41743</v>
      </c>
      <c r="F5162" s="108">
        <v>41760</v>
      </c>
      <c r="G5162" s="109">
        <v>11500</v>
      </c>
      <c r="H5162" s="109">
        <v>8.31</v>
      </c>
      <c r="I5162" s="109">
        <v>0</v>
      </c>
      <c r="J5162" s="109">
        <f t="shared" si="80"/>
        <v>11508.31</v>
      </c>
    </row>
    <row r="5163" spans="1:10" s="102" customFormat="1" ht="18" customHeight="1" x14ac:dyDescent="0.2">
      <c r="A5163" s="106" t="s">
        <v>43</v>
      </c>
      <c r="B5163" s="106" t="s">
        <v>13</v>
      </c>
      <c r="C5163" s="107">
        <v>13644</v>
      </c>
      <c r="D5163" s="107">
        <v>43354</v>
      </c>
      <c r="E5163" s="107">
        <v>43383</v>
      </c>
      <c r="F5163" s="108">
        <v>43409</v>
      </c>
      <c r="G5163" s="109">
        <v>4500</v>
      </c>
      <c r="H5163" s="109">
        <v>6.54</v>
      </c>
      <c r="I5163" s="109">
        <v>0</v>
      </c>
      <c r="J5163" s="109">
        <f t="shared" si="80"/>
        <v>4506.54</v>
      </c>
    </row>
    <row r="5164" spans="1:10" s="102" customFormat="1" ht="18" customHeight="1" x14ac:dyDescent="0.2">
      <c r="A5164" s="106" t="s">
        <v>31</v>
      </c>
      <c r="B5164" s="106" t="s">
        <v>17</v>
      </c>
      <c r="C5164" s="107">
        <v>20811</v>
      </c>
      <c r="D5164" s="107">
        <v>42175</v>
      </c>
      <c r="E5164" s="107">
        <v>42180</v>
      </c>
      <c r="F5164" s="108">
        <v>42201</v>
      </c>
      <c r="G5164" s="109">
        <v>46000</v>
      </c>
      <c r="H5164" s="109">
        <v>33.22</v>
      </c>
      <c r="I5164" s="109">
        <v>0</v>
      </c>
      <c r="J5164" s="109">
        <f t="shared" si="80"/>
        <v>46033.22</v>
      </c>
    </row>
    <row r="5165" spans="1:10" s="102" customFormat="1" ht="18" customHeight="1" x14ac:dyDescent="0.2">
      <c r="A5165" s="106" t="s">
        <v>33</v>
      </c>
      <c r="B5165" s="106" t="s">
        <v>17</v>
      </c>
      <c r="C5165" s="107">
        <v>20811</v>
      </c>
      <c r="D5165" s="107">
        <v>42175</v>
      </c>
      <c r="E5165" s="107">
        <v>42180</v>
      </c>
      <c r="F5165" s="108">
        <v>42201</v>
      </c>
      <c r="G5165" s="109">
        <v>46000</v>
      </c>
      <c r="H5165" s="109">
        <v>33.22</v>
      </c>
      <c r="I5165" s="109">
        <v>0</v>
      </c>
      <c r="J5165" s="109">
        <f t="shared" si="80"/>
        <v>46033.22</v>
      </c>
    </row>
    <row r="5166" spans="1:10" s="102" customFormat="1" ht="18" customHeight="1" x14ac:dyDescent="0.2">
      <c r="A5166" s="106" t="s">
        <v>34</v>
      </c>
      <c r="B5166" s="106" t="s">
        <v>17</v>
      </c>
      <c r="C5166" s="107">
        <v>20811</v>
      </c>
      <c r="D5166" s="107">
        <v>42175</v>
      </c>
      <c r="E5166" s="107">
        <v>42180</v>
      </c>
      <c r="F5166" s="108">
        <v>42201</v>
      </c>
      <c r="G5166" s="109">
        <v>138000</v>
      </c>
      <c r="H5166" s="109">
        <v>99.67</v>
      </c>
      <c r="I5166" s="109">
        <v>0</v>
      </c>
      <c r="J5166" s="109">
        <f t="shared" si="80"/>
        <v>138099.67000000001</v>
      </c>
    </row>
    <row r="5167" spans="1:10" s="102" customFormat="1" ht="18" customHeight="1" x14ac:dyDescent="0.2">
      <c r="A5167" s="106" t="s">
        <v>43</v>
      </c>
      <c r="B5167" s="106" t="s">
        <v>17</v>
      </c>
      <c r="C5167" s="107">
        <v>12789</v>
      </c>
      <c r="D5167" s="107">
        <v>42914</v>
      </c>
      <c r="E5167" s="107">
        <v>42921</v>
      </c>
      <c r="F5167" s="108">
        <v>42927</v>
      </c>
      <c r="G5167" s="109">
        <v>4000</v>
      </c>
      <c r="H5167" s="109">
        <v>1.42</v>
      </c>
      <c r="I5167" s="109">
        <v>0</v>
      </c>
      <c r="J5167" s="109">
        <f t="shared" si="80"/>
        <v>4001.42</v>
      </c>
    </row>
    <row r="5168" spans="1:10" s="102" customFormat="1" ht="18" customHeight="1" x14ac:dyDescent="0.2">
      <c r="A5168" s="106" t="s">
        <v>43</v>
      </c>
      <c r="B5168" s="106" t="s">
        <v>17</v>
      </c>
      <c r="C5168" s="107">
        <v>5033</v>
      </c>
      <c r="D5168" s="107">
        <v>43366</v>
      </c>
      <c r="E5168" s="107">
        <v>43374</v>
      </c>
      <c r="F5168" s="108">
        <v>43398</v>
      </c>
      <c r="G5168" s="109">
        <v>3500</v>
      </c>
      <c r="H5168" s="109">
        <v>3.07</v>
      </c>
      <c r="I5168" s="109">
        <v>0</v>
      </c>
      <c r="J5168" s="109">
        <f t="shared" si="80"/>
        <v>3503.07</v>
      </c>
    </row>
    <row r="5169" spans="1:10" s="102" customFormat="1" ht="18" customHeight="1" x14ac:dyDescent="0.2">
      <c r="A5169" s="106" t="s">
        <v>43</v>
      </c>
      <c r="B5169" s="106" t="s">
        <v>17</v>
      </c>
      <c r="C5169" s="107">
        <v>11720</v>
      </c>
      <c r="D5169" s="107">
        <v>42375</v>
      </c>
      <c r="E5169" s="107">
        <v>42389</v>
      </c>
      <c r="F5169" s="108">
        <v>42521</v>
      </c>
      <c r="G5169" s="109">
        <v>6250</v>
      </c>
      <c r="H5169" s="109">
        <v>25.35</v>
      </c>
      <c r="I5169" s="109">
        <v>0</v>
      </c>
      <c r="J5169" s="109">
        <f t="shared" si="80"/>
        <v>6275.35</v>
      </c>
    </row>
    <row r="5170" spans="1:10" s="102" customFormat="1" ht="18" customHeight="1" x14ac:dyDescent="0.2">
      <c r="A5170" s="106" t="s">
        <v>43</v>
      </c>
      <c r="B5170" s="106" t="s">
        <v>17</v>
      </c>
      <c r="C5170" s="107">
        <v>13898</v>
      </c>
      <c r="D5170" s="107">
        <v>42449</v>
      </c>
      <c r="E5170" s="107">
        <v>42457</v>
      </c>
      <c r="F5170" s="108">
        <v>42482</v>
      </c>
      <c r="G5170" s="109">
        <v>4000</v>
      </c>
      <c r="H5170" s="109">
        <v>3.63</v>
      </c>
      <c r="I5170" s="109">
        <v>0</v>
      </c>
      <c r="J5170" s="109">
        <f t="shared" si="80"/>
        <v>4003.63</v>
      </c>
    </row>
    <row r="5171" spans="1:10" s="102" customFormat="1" ht="18" customHeight="1" x14ac:dyDescent="0.2">
      <c r="A5171" s="106" t="s">
        <v>43</v>
      </c>
      <c r="B5171" s="106" t="s">
        <v>13</v>
      </c>
      <c r="C5171" s="107">
        <v>15877</v>
      </c>
      <c r="D5171" s="107">
        <v>42627</v>
      </c>
      <c r="E5171" s="107">
        <v>42633</v>
      </c>
      <c r="F5171" s="108">
        <v>42695</v>
      </c>
      <c r="G5171" s="109">
        <v>13750</v>
      </c>
      <c r="H5171" s="109">
        <v>25.62</v>
      </c>
      <c r="I5171" s="109">
        <v>0</v>
      </c>
      <c r="J5171" s="109">
        <f t="shared" si="80"/>
        <v>13775.62</v>
      </c>
    </row>
    <row r="5172" spans="1:10" s="102" customFormat="1" ht="18" customHeight="1" x14ac:dyDescent="0.2">
      <c r="A5172" s="106" t="s">
        <v>43</v>
      </c>
      <c r="B5172" s="106" t="s">
        <v>17</v>
      </c>
      <c r="C5172" s="107">
        <v>10616</v>
      </c>
      <c r="D5172" s="107">
        <v>42269</v>
      </c>
      <c r="E5172" s="107">
        <v>42304</v>
      </c>
      <c r="F5172" s="108">
        <v>42312</v>
      </c>
      <c r="G5172" s="109">
        <v>5750</v>
      </c>
      <c r="H5172" s="109">
        <v>6.87</v>
      </c>
      <c r="I5172" s="109">
        <v>0</v>
      </c>
      <c r="J5172" s="109">
        <f t="shared" si="80"/>
        <v>5756.87</v>
      </c>
    </row>
    <row r="5173" spans="1:10" s="102" customFormat="1" ht="18" customHeight="1" x14ac:dyDescent="0.2">
      <c r="A5173" s="106" t="s">
        <v>43</v>
      </c>
      <c r="B5173" s="106" t="s">
        <v>13</v>
      </c>
      <c r="C5173" s="107">
        <v>13148</v>
      </c>
      <c r="D5173" s="107">
        <v>42076</v>
      </c>
      <c r="E5173" s="107">
        <v>42094</v>
      </c>
      <c r="F5173" s="108">
        <v>42114</v>
      </c>
      <c r="G5173" s="109">
        <v>17500</v>
      </c>
      <c r="H5173" s="109">
        <v>18.47</v>
      </c>
      <c r="I5173" s="109">
        <v>0</v>
      </c>
      <c r="J5173" s="109">
        <f t="shared" si="80"/>
        <v>17518.47</v>
      </c>
    </row>
    <row r="5174" spans="1:10" s="102" customFormat="1" ht="18" customHeight="1" x14ac:dyDescent="0.2">
      <c r="A5174" s="106" t="s">
        <v>43</v>
      </c>
      <c r="B5174" s="106" t="s">
        <v>13</v>
      </c>
      <c r="C5174" s="107">
        <v>12570</v>
      </c>
      <c r="D5174" s="107">
        <v>42071</v>
      </c>
      <c r="E5174" s="107">
        <v>42097</v>
      </c>
      <c r="F5174" s="108">
        <v>42137</v>
      </c>
      <c r="G5174" s="109">
        <v>18000</v>
      </c>
      <c r="H5174" s="109">
        <v>33</v>
      </c>
      <c r="I5174" s="109">
        <v>0</v>
      </c>
      <c r="J5174" s="109">
        <f t="shared" si="80"/>
        <v>18033</v>
      </c>
    </row>
    <row r="5175" spans="1:10" s="102" customFormat="1" ht="18" customHeight="1" x14ac:dyDescent="0.2">
      <c r="A5175" s="106" t="s">
        <v>43</v>
      </c>
      <c r="B5175" s="106" t="s">
        <v>17</v>
      </c>
      <c r="C5175" s="107">
        <v>15536</v>
      </c>
      <c r="D5175" s="107">
        <v>42212</v>
      </c>
      <c r="E5175" s="107">
        <v>42221</v>
      </c>
      <c r="F5175" s="108">
        <v>42240</v>
      </c>
      <c r="G5175" s="109">
        <v>9250</v>
      </c>
      <c r="H5175" s="109">
        <v>7.19</v>
      </c>
      <c r="I5175" s="109">
        <v>0</v>
      </c>
      <c r="J5175" s="109">
        <f t="shared" si="80"/>
        <v>9257.19</v>
      </c>
    </row>
    <row r="5176" spans="1:10" s="102" customFormat="1" ht="18" customHeight="1" x14ac:dyDescent="0.2">
      <c r="A5176" s="106" t="s">
        <v>43</v>
      </c>
      <c r="B5176" s="106" t="s">
        <v>17</v>
      </c>
      <c r="C5176" s="107">
        <v>12617</v>
      </c>
      <c r="D5176" s="107">
        <v>42792</v>
      </c>
      <c r="E5176" s="107">
        <v>42801</v>
      </c>
      <c r="F5176" s="108">
        <v>42811</v>
      </c>
      <c r="G5176" s="109">
        <v>7250</v>
      </c>
      <c r="H5176" s="109">
        <v>3.77</v>
      </c>
      <c r="I5176" s="109">
        <v>0</v>
      </c>
      <c r="J5176" s="109">
        <f t="shared" si="80"/>
        <v>7253.77</v>
      </c>
    </row>
    <row r="5177" spans="1:10" s="102" customFormat="1" ht="18" customHeight="1" x14ac:dyDescent="0.2">
      <c r="A5177" s="106" t="s">
        <v>37</v>
      </c>
      <c r="B5177" s="106" t="s">
        <v>17</v>
      </c>
      <c r="C5177" s="107">
        <v>28052</v>
      </c>
      <c r="D5177" s="107">
        <v>43148</v>
      </c>
      <c r="E5177" s="107">
        <v>43206</v>
      </c>
      <c r="F5177" s="108">
        <v>43206</v>
      </c>
      <c r="G5177" s="109">
        <v>20000</v>
      </c>
      <c r="H5177" s="109">
        <f>15.89+15.89</f>
        <v>31.78</v>
      </c>
      <c r="I5177" s="109">
        <v>0</v>
      </c>
      <c r="J5177" s="109">
        <f t="shared" si="80"/>
        <v>20031.78</v>
      </c>
    </row>
    <row r="5178" spans="1:10" s="102" customFormat="1" ht="18" customHeight="1" x14ac:dyDescent="0.2">
      <c r="A5178" s="106" t="s">
        <v>43</v>
      </c>
      <c r="B5178" s="106" t="s">
        <v>13</v>
      </c>
      <c r="C5178" s="107">
        <v>13633</v>
      </c>
      <c r="D5178" s="107">
        <v>41968</v>
      </c>
      <c r="E5178" s="107">
        <v>42020</v>
      </c>
      <c r="F5178" s="108">
        <v>42040</v>
      </c>
      <c r="G5178" s="109">
        <v>7000</v>
      </c>
      <c r="H5178" s="109">
        <v>14</v>
      </c>
      <c r="I5178" s="109">
        <v>0</v>
      </c>
      <c r="J5178" s="109">
        <f t="shared" si="80"/>
        <v>7014</v>
      </c>
    </row>
    <row r="5179" spans="1:10" s="102" customFormat="1" ht="18" customHeight="1" x14ac:dyDescent="0.2">
      <c r="A5179" s="106" t="s">
        <v>43</v>
      </c>
      <c r="B5179" s="106" t="s">
        <v>17</v>
      </c>
      <c r="C5179" s="107">
        <v>11219</v>
      </c>
      <c r="D5179" s="107">
        <v>42307</v>
      </c>
      <c r="E5179" s="107">
        <v>42349</v>
      </c>
      <c r="F5179" s="108">
        <v>42509</v>
      </c>
      <c r="G5179" s="109">
        <v>6500</v>
      </c>
      <c r="H5179" s="109">
        <v>36.5</v>
      </c>
      <c r="I5179" s="109">
        <v>0</v>
      </c>
      <c r="J5179" s="109">
        <f t="shared" si="80"/>
        <v>6536.5</v>
      </c>
    </row>
    <row r="5180" spans="1:10" s="102" customFormat="1" ht="18" customHeight="1" x14ac:dyDescent="0.2">
      <c r="A5180" s="106" t="s">
        <v>31</v>
      </c>
      <c r="B5180" s="106" t="s">
        <v>17</v>
      </c>
      <c r="C5180" s="107">
        <v>22082</v>
      </c>
      <c r="D5180" s="107">
        <v>42150</v>
      </c>
      <c r="E5180" s="107">
        <v>42150</v>
      </c>
      <c r="F5180" s="108">
        <v>42242</v>
      </c>
      <c r="G5180" s="109">
        <v>89000</v>
      </c>
      <c r="H5180" s="109">
        <v>0</v>
      </c>
      <c r="I5180" s="109">
        <v>0</v>
      </c>
      <c r="J5180" s="109">
        <f t="shared" si="80"/>
        <v>89000</v>
      </c>
    </row>
    <row r="5181" spans="1:10" s="102" customFormat="1" ht="18" customHeight="1" x14ac:dyDescent="0.2">
      <c r="A5181" s="106" t="s">
        <v>34</v>
      </c>
      <c r="B5181" s="106" t="s">
        <v>17</v>
      </c>
      <c r="C5181" s="107">
        <v>22082</v>
      </c>
      <c r="D5181" s="107">
        <v>42150</v>
      </c>
      <c r="E5181" s="107">
        <v>42150</v>
      </c>
      <c r="F5181" s="108">
        <v>42242</v>
      </c>
      <c r="G5181" s="109">
        <v>89000</v>
      </c>
      <c r="H5181" s="109">
        <v>0</v>
      </c>
      <c r="I5181" s="109">
        <v>0</v>
      </c>
      <c r="J5181" s="109">
        <f t="shared" si="80"/>
        <v>89000</v>
      </c>
    </row>
    <row r="5182" spans="1:10" s="102" customFormat="1" ht="18" customHeight="1" x14ac:dyDescent="0.2">
      <c r="A5182" s="106" t="s">
        <v>43</v>
      </c>
      <c r="B5182" s="106" t="s">
        <v>13</v>
      </c>
      <c r="C5182" s="107">
        <v>17983</v>
      </c>
      <c r="D5182" s="107">
        <v>41884</v>
      </c>
      <c r="E5182" s="107">
        <v>41892</v>
      </c>
      <c r="F5182" s="108">
        <v>41907</v>
      </c>
      <c r="G5182" s="109">
        <v>41250</v>
      </c>
      <c r="H5182" s="109">
        <v>26.35</v>
      </c>
      <c r="I5182" s="109">
        <v>0</v>
      </c>
      <c r="J5182" s="109">
        <f t="shared" si="80"/>
        <v>41276.35</v>
      </c>
    </row>
    <row r="5183" spans="1:10" s="102" customFormat="1" ht="18" customHeight="1" x14ac:dyDescent="0.2">
      <c r="A5183" s="106" t="s">
        <v>43</v>
      </c>
      <c r="B5183" s="106" t="s">
        <v>17</v>
      </c>
      <c r="C5183" s="107">
        <v>8095</v>
      </c>
      <c r="D5183" s="107">
        <v>42594</v>
      </c>
      <c r="E5183" s="107">
        <v>42611</v>
      </c>
      <c r="F5183" s="108">
        <v>42650</v>
      </c>
      <c r="G5183" s="109">
        <v>5250</v>
      </c>
      <c r="H5183" s="109">
        <v>8.06</v>
      </c>
      <c r="I5183" s="109">
        <v>0</v>
      </c>
      <c r="J5183" s="109">
        <f t="shared" si="80"/>
        <v>5258.06</v>
      </c>
    </row>
    <row r="5184" spans="1:10" s="102" customFormat="1" ht="18" customHeight="1" x14ac:dyDescent="0.2">
      <c r="A5184" s="106" t="s">
        <v>43</v>
      </c>
      <c r="B5184" s="106" t="s">
        <v>13</v>
      </c>
      <c r="C5184" s="107">
        <v>13744</v>
      </c>
      <c r="D5184" s="107">
        <v>43096</v>
      </c>
      <c r="E5184" s="107">
        <v>43110</v>
      </c>
      <c r="F5184" s="108">
        <v>43131</v>
      </c>
      <c r="G5184" s="109">
        <v>14500</v>
      </c>
      <c r="H5184" s="109">
        <v>11.92</v>
      </c>
      <c r="I5184" s="109">
        <v>0</v>
      </c>
      <c r="J5184" s="109">
        <f t="shared" si="80"/>
        <v>14511.92</v>
      </c>
    </row>
    <row r="5185" spans="1:10" s="102" customFormat="1" ht="18" customHeight="1" x14ac:dyDescent="0.2">
      <c r="A5185" s="106" t="s">
        <v>43</v>
      </c>
      <c r="B5185" s="106" t="s">
        <v>17</v>
      </c>
      <c r="C5185" s="107">
        <v>16348</v>
      </c>
      <c r="D5185" s="107">
        <v>42349</v>
      </c>
      <c r="E5185" s="107">
        <v>42375</v>
      </c>
      <c r="F5185" s="108">
        <v>42384</v>
      </c>
      <c r="G5185" s="109">
        <v>12250</v>
      </c>
      <c r="H5185" s="109">
        <v>11.91</v>
      </c>
      <c r="I5185" s="109">
        <v>0</v>
      </c>
      <c r="J5185" s="109">
        <f t="shared" si="80"/>
        <v>12261.91</v>
      </c>
    </row>
    <row r="5186" spans="1:10" s="102" customFormat="1" ht="18" customHeight="1" x14ac:dyDescent="0.2">
      <c r="A5186" s="106" t="s">
        <v>43</v>
      </c>
      <c r="B5186" s="106" t="s">
        <v>17</v>
      </c>
      <c r="C5186" s="107">
        <v>7194</v>
      </c>
      <c r="D5186" s="107">
        <v>42372</v>
      </c>
      <c r="E5186" s="107">
        <v>42653</v>
      </c>
      <c r="F5186" s="108">
        <v>42675</v>
      </c>
      <c r="G5186" s="109">
        <v>2750</v>
      </c>
      <c r="H5186" s="109">
        <v>22.84</v>
      </c>
      <c r="I5186" s="109">
        <v>0</v>
      </c>
      <c r="J5186" s="109">
        <f t="shared" si="80"/>
        <v>2772.84</v>
      </c>
    </row>
    <row r="5187" spans="1:10" s="102" customFormat="1" ht="18" customHeight="1" x14ac:dyDescent="0.2">
      <c r="A5187" s="106" t="s">
        <v>43</v>
      </c>
      <c r="B5187" s="106" t="s">
        <v>17</v>
      </c>
      <c r="C5187" s="107">
        <v>15089</v>
      </c>
      <c r="D5187" s="107">
        <v>41937</v>
      </c>
      <c r="E5187" s="107">
        <v>41984</v>
      </c>
      <c r="F5187" s="108">
        <v>42045</v>
      </c>
      <c r="G5187" s="109">
        <v>7500</v>
      </c>
      <c r="H5187" s="109">
        <v>22.51</v>
      </c>
      <c r="I5187" s="109">
        <v>0</v>
      </c>
      <c r="J5187" s="109">
        <f t="shared" si="80"/>
        <v>7522.51</v>
      </c>
    </row>
    <row r="5188" spans="1:10" s="102" customFormat="1" ht="18" customHeight="1" x14ac:dyDescent="0.2">
      <c r="A5188" s="106" t="s">
        <v>43</v>
      </c>
      <c r="B5188" s="106" t="s">
        <v>13</v>
      </c>
      <c r="C5188" s="107">
        <v>16325</v>
      </c>
      <c r="D5188" s="107">
        <v>42479</v>
      </c>
      <c r="E5188" s="107">
        <v>42487</v>
      </c>
      <c r="F5188" s="108">
        <v>42495</v>
      </c>
      <c r="G5188" s="109">
        <v>9750</v>
      </c>
      <c r="H5188" s="109">
        <v>4.2699999999999996</v>
      </c>
      <c r="I5188" s="109">
        <v>0</v>
      </c>
      <c r="J5188" s="109">
        <f t="shared" si="80"/>
        <v>9754.27</v>
      </c>
    </row>
    <row r="5189" spans="1:10" s="102" customFormat="1" ht="18" customHeight="1" x14ac:dyDescent="0.2">
      <c r="A5189" s="106" t="s">
        <v>31</v>
      </c>
      <c r="B5189" s="106" t="s">
        <v>13</v>
      </c>
      <c r="C5189" s="107">
        <v>21097</v>
      </c>
      <c r="D5189" s="107">
        <v>42989</v>
      </c>
      <c r="E5189" s="107">
        <v>42991</v>
      </c>
      <c r="F5189" s="108">
        <v>43032</v>
      </c>
      <c r="G5189" s="109">
        <v>44000</v>
      </c>
      <c r="H5189" s="109">
        <v>51.84</v>
      </c>
      <c r="I5189" s="109">
        <v>0</v>
      </c>
      <c r="J5189" s="109">
        <f t="shared" si="80"/>
        <v>44051.839999999997</v>
      </c>
    </row>
    <row r="5190" spans="1:10" s="102" customFormat="1" ht="18" customHeight="1" x14ac:dyDescent="0.2">
      <c r="A5190" s="106" t="s">
        <v>33</v>
      </c>
      <c r="B5190" s="106" t="s">
        <v>13</v>
      </c>
      <c r="C5190" s="107">
        <v>21097</v>
      </c>
      <c r="D5190" s="107">
        <v>42989</v>
      </c>
      <c r="E5190" s="107">
        <v>42991</v>
      </c>
      <c r="F5190" s="108">
        <v>43032</v>
      </c>
      <c r="G5190" s="109">
        <v>44000</v>
      </c>
      <c r="H5190" s="109">
        <v>51.84</v>
      </c>
      <c r="I5190" s="109">
        <v>0</v>
      </c>
      <c r="J5190" s="109">
        <f t="shared" ref="J5190:J5253" si="81">+G5190+H5190+I5190</f>
        <v>44051.839999999997</v>
      </c>
    </row>
    <row r="5191" spans="1:10" s="102" customFormat="1" ht="18" customHeight="1" x14ac:dyDescent="0.2">
      <c r="A5191" s="106" t="s">
        <v>34</v>
      </c>
      <c r="B5191" s="106" t="s">
        <v>13</v>
      </c>
      <c r="C5191" s="107">
        <v>21097</v>
      </c>
      <c r="D5191" s="107">
        <v>42989</v>
      </c>
      <c r="E5191" s="107">
        <v>42991</v>
      </c>
      <c r="F5191" s="108">
        <v>43032</v>
      </c>
      <c r="G5191" s="109">
        <v>44000</v>
      </c>
      <c r="H5191" s="109">
        <v>51.84</v>
      </c>
      <c r="I5191" s="109">
        <v>0</v>
      </c>
      <c r="J5191" s="109">
        <f t="shared" si="81"/>
        <v>44051.839999999997</v>
      </c>
    </row>
    <row r="5192" spans="1:10" s="102" customFormat="1" ht="18" customHeight="1" x14ac:dyDescent="0.2">
      <c r="A5192" s="106" t="s">
        <v>43</v>
      </c>
      <c r="B5192" s="106" t="s">
        <v>17</v>
      </c>
      <c r="C5192" s="107">
        <v>10489</v>
      </c>
      <c r="D5192" s="107">
        <v>42983</v>
      </c>
      <c r="E5192" s="107">
        <v>43006</v>
      </c>
      <c r="F5192" s="108">
        <v>43208</v>
      </c>
      <c r="G5192" s="109">
        <v>6250</v>
      </c>
      <c r="H5192" s="109">
        <v>35.96</v>
      </c>
      <c r="I5192" s="109">
        <v>0</v>
      </c>
      <c r="J5192" s="109">
        <f t="shared" si="81"/>
        <v>6285.96</v>
      </c>
    </row>
    <row r="5193" spans="1:10" s="102" customFormat="1" ht="18" customHeight="1" x14ac:dyDescent="0.2">
      <c r="A5193" s="106" t="s">
        <v>37</v>
      </c>
      <c r="B5193" s="106" t="s">
        <v>17</v>
      </c>
      <c r="C5193" s="107">
        <v>22234</v>
      </c>
      <c r="D5193" s="107">
        <v>42472</v>
      </c>
      <c r="E5193" s="107">
        <v>42489</v>
      </c>
      <c r="F5193" s="108">
        <v>42489</v>
      </c>
      <c r="G5193" s="109">
        <v>20000</v>
      </c>
      <c r="H5193" s="109">
        <f>4.66+4.66</f>
        <v>9.32</v>
      </c>
      <c r="I5193" s="109">
        <v>0</v>
      </c>
      <c r="J5193" s="109">
        <f t="shared" si="81"/>
        <v>20009.32</v>
      </c>
    </row>
    <row r="5194" spans="1:10" s="102" customFormat="1" ht="18" customHeight="1" x14ac:dyDescent="0.2">
      <c r="A5194" s="106" t="s">
        <v>43</v>
      </c>
      <c r="B5194" s="106" t="s">
        <v>13</v>
      </c>
      <c r="C5194" s="107">
        <v>17945</v>
      </c>
      <c r="D5194" s="107">
        <v>42301</v>
      </c>
      <c r="E5194" s="107">
        <v>42311</v>
      </c>
      <c r="F5194" s="108">
        <v>42354</v>
      </c>
      <c r="G5194" s="109">
        <v>18000</v>
      </c>
      <c r="H5194" s="109">
        <v>26.5</v>
      </c>
      <c r="I5194" s="109">
        <v>0</v>
      </c>
      <c r="J5194" s="109">
        <f t="shared" si="81"/>
        <v>18026.5</v>
      </c>
    </row>
    <row r="5195" spans="1:10" s="102" customFormat="1" ht="18" customHeight="1" x14ac:dyDescent="0.2">
      <c r="A5195" s="106" t="s">
        <v>37</v>
      </c>
      <c r="B5195" s="106" t="s">
        <v>13</v>
      </c>
      <c r="C5195" s="107">
        <v>20976</v>
      </c>
      <c r="D5195" s="107">
        <v>42505</v>
      </c>
      <c r="E5195" s="107">
        <v>42527</v>
      </c>
      <c r="F5195" s="108">
        <v>42527</v>
      </c>
      <c r="G5195" s="109">
        <v>20000</v>
      </c>
      <c r="H5195" s="109">
        <v>12.06</v>
      </c>
      <c r="I5195" s="109">
        <v>0</v>
      </c>
      <c r="J5195" s="109">
        <f t="shared" si="81"/>
        <v>20012.060000000001</v>
      </c>
    </row>
    <row r="5196" spans="1:10" s="102" customFormat="1" ht="18" customHeight="1" x14ac:dyDescent="0.2">
      <c r="A5196" s="106" t="s">
        <v>43</v>
      </c>
      <c r="B5196" s="106" t="s">
        <v>13</v>
      </c>
      <c r="C5196" s="107">
        <v>13077</v>
      </c>
      <c r="D5196" s="107">
        <v>42117</v>
      </c>
      <c r="E5196" s="107">
        <v>42145</v>
      </c>
      <c r="F5196" s="108">
        <v>42185</v>
      </c>
      <c r="G5196" s="109">
        <v>13000</v>
      </c>
      <c r="H5196" s="109">
        <v>24.57</v>
      </c>
      <c r="I5196" s="109">
        <v>0</v>
      </c>
      <c r="J5196" s="109">
        <f t="shared" si="81"/>
        <v>13024.57</v>
      </c>
    </row>
    <row r="5197" spans="1:10" s="102" customFormat="1" ht="18" customHeight="1" x14ac:dyDescent="0.2">
      <c r="A5197" s="106" t="s">
        <v>43</v>
      </c>
      <c r="B5197" s="106" t="s">
        <v>13</v>
      </c>
      <c r="C5197" s="107">
        <v>9729</v>
      </c>
      <c r="D5197" s="107">
        <v>42390</v>
      </c>
      <c r="E5197" s="107">
        <v>42397</v>
      </c>
      <c r="F5197" s="108">
        <v>42417</v>
      </c>
      <c r="G5197" s="109">
        <v>17500</v>
      </c>
      <c r="H5197" s="109">
        <v>13.13</v>
      </c>
      <c r="I5197" s="109">
        <v>0</v>
      </c>
      <c r="J5197" s="109">
        <f t="shared" si="81"/>
        <v>17513.13</v>
      </c>
    </row>
    <row r="5198" spans="1:10" s="102" customFormat="1" ht="18" customHeight="1" x14ac:dyDescent="0.2">
      <c r="A5198" s="106" t="s">
        <v>43</v>
      </c>
      <c r="B5198" s="106" t="s">
        <v>17</v>
      </c>
      <c r="C5198" s="107">
        <v>10662</v>
      </c>
      <c r="D5198" s="107">
        <v>41723</v>
      </c>
      <c r="E5198" s="107">
        <v>41729</v>
      </c>
      <c r="F5198" s="108">
        <v>41757</v>
      </c>
      <c r="G5198" s="109">
        <v>4500</v>
      </c>
      <c r="H5198" s="109">
        <v>4.24</v>
      </c>
      <c r="I5198" s="109">
        <v>0</v>
      </c>
      <c r="J5198" s="109">
        <f t="shared" si="81"/>
        <v>4504.24</v>
      </c>
    </row>
    <row r="5199" spans="1:10" s="102" customFormat="1" ht="18" customHeight="1" x14ac:dyDescent="0.2">
      <c r="A5199" s="106" t="s">
        <v>43</v>
      </c>
      <c r="B5199" s="106" t="s">
        <v>17</v>
      </c>
      <c r="C5199" s="107">
        <v>9356</v>
      </c>
      <c r="D5199" s="107">
        <v>42571</v>
      </c>
      <c r="E5199" s="107">
        <v>42571</v>
      </c>
      <c r="F5199" s="108">
        <v>42580</v>
      </c>
      <c r="G5199" s="109">
        <v>7500</v>
      </c>
      <c r="H5199" s="109">
        <v>0</v>
      </c>
      <c r="I5199" s="109">
        <v>0</v>
      </c>
      <c r="J5199" s="109">
        <f t="shared" si="81"/>
        <v>7500</v>
      </c>
    </row>
    <row r="5200" spans="1:10" s="102" customFormat="1" ht="18" customHeight="1" x14ac:dyDescent="0.2">
      <c r="A5200" s="106" t="s">
        <v>43</v>
      </c>
      <c r="B5200" s="106" t="s">
        <v>17</v>
      </c>
      <c r="C5200" s="107">
        <v>9768</v>
      </c>
      <c r="D5200" s="107">
        <v>43056</v>
      </c>
      <c r="E5200" s="107">
        <v>43074</v>
      </c>
      <c r="F5200" s="108">
        <v>43132</v>
      </c>
      <c r="G5200" s="109">
        <v>8250</v>
      </c>
      <c r="H5200" s="109">
        <v>17.16</v>
      </c>
      <c r="I5200" s="109">
        <v>0</v>
      </c>
      <c r="J5200" s="109">
        <f t="shared" si="81"/>
        <v>8267.16</v>
      </c>
    </row>
    <row r="5201" spans="1:10" s="102" customFormat="1" ht="18" customHeight="1" x14ac:dyDescent="0.2">
      <c r="A5201" s="106" t="s">
        <v>43</v>
      </c>
      <c r="B5201" s="106" t="s">
        <v>13</v>
      </c>
      <c r="C5201" s="107">
        <v>12324</v>
      </c>
      <c r="D5201" s="107">
        <v>43242</v>
      </c>
      <c r="E5201" s="107">
        <v>43252</v>
      </c>
      <c r="F5201" s="108">
        <v>43266</v>
      </c>
      <c r="G5201" s="109">
        <v>9000</v>
      </c>
      <c r="H5201" s="109">
        <v>5.92</v>
      </c>
      <c r="I5201" s="109">
        <v>0</v>
      </c>
      <c r="J5201" s="109">
        <f t="shared" si="81"/>
        <v>9005.92</v>
      </c>
    </row>
    <row r="5202" spans="1:10" s="102" customFormat="1" ht="18" customHeight="1" x14ac:dyDescent="0.2">
      <c r="A5202" s="106" t="s">
        <v>43</v>
      </c>
      <c r="B5202" s="106" t="s">
        <v>17</v>
      </c>
      <c r="C5202" s="107">
        <v>12085</v>
      </c>
      <c r="D5202" s="107">
        <v>43376</v>
      </c>
      <c r="E5202" s="107">
        <v>43392</v>
      </c>
      <c r="F5202" s="108">
        <v>43425</v>
      </c>
      <c r="G5202" s="109">
        <v>7750</v>
      </c>
      <c r="H5202" s="109">
        <v>10.4</v>
      </c>
      <c r="I5202" s="109">
        <v>0</v>
      </c>
      <c r="J5202" s="109">
        <f t="shared" si="81"/>
        <v>7760.4</v>
      </c>
    </row>
    <row r="5203" spans="1:10" s="102" customFormat="1" ht="18" customHeight="1" x14ac:dyDescent="0.2">
      <c r="A5203" s="106" t="s">
        <v>37</v>
      </c>
      <c r="B5203" s="106" t="s">
        <v>13</v>
      </c>
      <c r="C5203" s="107">
        <v>19030</v>
      </c>
      <c r="D5203" s="107">
        <v>42773</v>
      </c>
      <c r="E5203" s="107">
        <v>42790</v>
      </c>
      <c r="F5203" s="108">
        <v>42790</v>
      </c>
      <c r="G5203" s="109">
        <v>20000</v>
      </c>
      <c r="H5203" s="109">
        <f>4.66+4.66</f>
        <v>9.32</v>
      </c>
      <c r="I5203" s="109">
        <v>0</v>
      </c>
      <c r="J5203" s="109">
        <f t="shared" si="81"/>
        <v>20009.32</v>
      </c>
    </row>
    <row r="5204" spans="1:10" s="102" customFormat="1" ht="18" customHeight="1" x14ac:dyDescent="0.2">
      <c r="A5204" s="106" t="s">
        <v>43</v>
      </c>
      <c r="B5204" s="106" t="s">
        <v>13</v>
      </c>
      <c r="C5204" s="107">
        <v>17111</v>
      </c>
      <c r="D5204" s="107">
        <v>42697</v>
      </c>
      <c r="E5204" s="107">
        <v>42716</v>
      </c>
      <c r="F5204" s="108">
        <v>42775</v>
      </c>
      <c r="G5204" s="109">
        <v>11000</v>
      </c>
      <c r="H5204" s="109">
        <v>23.51</v>
      </c>
      <c r="I5204" s="109">
        <v>0</v>
      </c>
      <c r="J5204" s="109">
        <f t="shared" si="81"/>
        <v>11023.51</v>
      </c>
    </row>
    <row r="5205" spans="1:10" s="102" customFormat="1" ht="18" customHeight="1" x14ac:dyDescent="0.2">
      <c r="A5205" s="106" t="s">
        <v>43</v>
      </c>
      <c r="B5205" s="106" t="s">
        <v>17</v>
      </c>
      <c r="C5205" s="107">
        <v>10648</v>
      </c>
      <c r="D5205" s="107">
        <v>41927</v>
      </c>
      <c r="E5205" s="107">
        <v>41939</v>
      </c>
      <c r="F5205" s="108">
        <v>41953</v>
      </c>
      <c r="G5205" s="109">
        <v>2750</v>
      </c>
      <c r="H5205" s="109">
        <v>1.99</v>
      </c>
      <c r="I5205" s="109">
        <v>0</v>
      </c>
      <c r="J5205" s="109">
        <f t="shared" si="81"/>
        <v>2751.99</v>
      </c>
    </row>
    <row r="5206" spans="1:10" s="102" customFormat="1" ht="18" customHeight="1" x14ac:dyDescent="0.2">
      <c r="A5206" s="106" t="s">
        <v>43</v>
      </c>
      <c r="B5206" s="106" t="s">
        <v>17</v>
      </c>
      <c r="C5206" s="107">
        <v>7820</v>
      </c>
      <c r="D5206" s="107">
        <v>42029</v>
      </c>
      <c r="E5206" s="107">
        <v>42040</v>
      </c>
      <c r="F5206" s="108">
        <v>42069</v>
      </c>
      <c r="G5206" s="109">
        <v>4500</v>
      </c>
      <c r="H5206" s="109">
        <v>5</v>
      </c>
      <c r="I5206" s="109">
        <v>0</v>
      </c>
      <c r="J5206" s="109">
        <f t="shared" si="81"/>
        <v>4505</v>
      </c>
    </row>
    <row r="5207" spans="1:10" s="102" customFormat="1" ht="18" customHeight="1" x14ac:dyDescent="0.2">
      <c r="A5207" s="106" t="s">
        <v>37</v>
      </c>
      <c r="B5207" s="106" t="s">
        <v>13</v>
      </c>
      <c r="C5207" s="107">
        <v>21739</v>
      </c>
      <c r="D5207" s="107">
        <v>42476</v>
      </c>
      <c r="E5207" s="107">
        <v>42528</v>
      </c>
      <c r="F5207" s="108">
        <v>42528</v>
      </c>
      <c r="G5207" s="109">
        <v>20000</v>
      </c>
      <c r="H5207" s="109">
        <v>28.5</v>
      </c>
      <c r="I5207" s="109">
        <v>0</v>
      </c>
      <c r="J5207" s="109">
        <f t="shared" si="81"/>
        <v>20028.5</v>
      </c>
    </row>
    <row r="5208" spans="1:10" s="102" customFormat="1" ht="18" customHeight="1" x14ac:dyDescent="0.2">
      <c r="A5208" s="106" t="s">
        <v>43</v>
      </c>
      <c r="B5208" s="106" t="s">
        <v>13</v>
      </c>
      <c r="C5208" s="107">
        <v>10241</v>
      </c>
      <c r="D5208" s="107">
        <v>42647</v>
      </c>
      <c r="E5208" s="107">
        <v>42660</v>
      </c>
      <c r="F5208" s="108">
        <v>42681</v>
      </c>
      <c r="G5208" s="109">
        <v>6250</v>
      </c>
      <c r="H5208" s="109">
        <v>5.84</v>
      </c>
      <c r="I5208" s="109">
        <v>0</v>
      </c>
      <c r="J5208" s="109">
        <f t="shared" si="81"/>
        <v>6255.84</v>
      </c>
    </row>
    <row r="5209" spans="1:10" s="102" customFormat="1" ht="18" customHeight="1" x14ac:dyDescent="0.2">
      <c r="A5209" s="106" t="s">
        <v>43</v>
      </c>
      <c r="B5209" s="106" t="s">
        <v>13</v>
      </c>
      <c r="C5209" s="107">
        <v>10979</v>
      </c>
      <c r="D5209" s="107">
        <v>43353</v>
      </c>
      <c r="E5209" s="107">
        <v>43357</v>
      </c>
      <c r="F5209" s="108">
        <v>43384</v>
      </c>
      <c r="G5209" s="109">
        <v>30000</v>
      </c>
      <c r="H5209" s="109">
        <v>25.48</v>
      </c>
      <c r="I5209" s="109">
        <v>0</v>
      </c>
      <c r="J5209" s="109">
        <f t="shared" si="81"/>
        <v>30025.48</v>
      </c>
    </row>
    <row r="5210" spans="1:10" s="102" customFormat="1" ht="18" customHeight="1" x14ac:dyDescent="0.2">
      <c r="A5210" s="106" t="s">
        <v>43</v>
      </c>
      <c r="B5210" s="106" t="s">
        <v>13</v>
      </c>
      <c r="C5210" s="107">
        <v>18655</v>
      </c>
      <c r="D5210" s="107">
        <v>41862</v>
      </c>
      <c r="E5210" s="107">
        <v>41866</v>
      </c>
      <c r="F5210" s="108">
        <v>41890</v>
      </c>
      <c r="G5210" s="109">
        <v>47000</v>
      </c>
      <c r="H5210" s="109">
        <v>36.56</v>
      </c>
      <c r="I5210" s="109">
        <v>0</v>
      </c>
      <c r="J5210" s="109">
        <f t="shared" si="81"/>
        <v>47036.56</v>
      </c>
    </row>
    <row r="5211" spans="1:10" s="102" customFormat="1" ht="18" customHeight="1" x14ac:dyDescent="0.2">
      <c r="A5211" s="106" t="s">
        <v>43</v>
      </c>
      <c r="B5211" s="106" t="s">
        <v>17</v>
      </c>
      <c r="C5211" s="107">
        <v>19412</v>
      </c>
      <c r="D5211" s="107">
        <v>43273</v>
      </c>
      <c r="E5211" s="107">
        <v>43273</v>
      </c>
      <c r="F5211" s="108">
        <v>43284</v>
      </c>
      <c r="G5211" s="109">
        <v>8250</v>
      </c>
      <c r="H5211" s="109">
        <v>0</v>
      </c>
      <c r="I5211" s="109">
        <v>0</v>
      </c>
      <c r="J5211" s="109">
        <f t="shared" si="81"/>
        <v>8250</v>
      </c>
    </row>
    <row r="5212" spans="1:10" s="102" customFormat="1" ht="18" customHeight="1" x14ac:dyDescent="0.2">
      <c r="A5212" s="106" t="s">
        <v>43</v>
      </c>
      <c r="B5212" s="106" t="s">
        <v>13</v>
      </c>
      <c r="C5212" s="107">
        <v>10992</v>
      </c>
      <c r="D5212" s="107">
        <v>42882</v>
      </c>
      <c r="E5212" s="107">
        <v>42892</v>
      </c>
      <c r="F5212" s="108">
        <v>42912</v>
      </c>
      <c r="G5212" s="109">
        <v>6000</v>
      </c>
      <c r="H5212" s="109">
        <v>4.93</v>
      </c>
      <c r="I5212" s="109">
        <v>0</v>
      </c>
      <c r="J5212" s="109">
        <f t="shared" si="81"/>
        <v>6004.93</v>
      </c>
    </row>
    <row r="5213" spans="1:10" s="102" customFormat="1" ht="18" customHeight="1" x14ac:dyDescent="0.2">
      <c r="A5213" s="106" t="s">
        <v>43</v>
      </c>
      <c r="B5213" s="106" t="s">
        <v>17</v>
      </c>
      <c r="C5213" s="107">
        <v>7154</v>
      </c>
      <c r="D5213" s="107">
        <v>43432</v>
      </c>
      <c r="E5213" s="107">
        <v>43445</v>
      </c>
      <c r="F5213" s="108">
        <v>43452</v>
      </c>
      <c r="G5213" s="109">
        <v>7250</v>
      </c>
      <c r="H5213" s="109">
        <v>3.97</v>
      </c>
      <c r="I5213" s="109">
        <v>0</v>
      </c>
      <c r="J5213" s="109">
        <f t="shared" si="81"/>
        <v>7253.97</v>
      </c>
    </row>
    <row r="5214" spans="1:10" s="102" customFormat="1" ht="18" customHeight="1" x14ac:dyDescent="0.2">
      <c r="A5214" s="106" t="s">
        <v>43</v>
      </c>
      <c r="B5214" s="106" t="s">
        <v>13</v>
      </c>
      <c r="C5214" s="107">
        <v>10313</v>
      </c>
      <c r="D5214" s="107">
        <v>43345</v>
      </c>
      <c r="E5214" s="107">
        <v>43348</v>
      </c>
      <c r="F5214" s="108">
        <v>43356</v>
      </c>
      <c r="G5214" s="109">
        <v>6250</v>
      </c>
      <c r="H5214" s="109">
        <v>1.88</v>
      </c>
      <c r="I5214" s="109">
        <v>0</v>
      </c>
      <c r="J5214" s="109">
        <f t="shared" si="81"/>
        <v>6251.88</v>
      </c>
    </row>
    <row r="5215" spans="1:10" s="102" customFormat="1" ht="18" customHeight="1" x14ac:dyDescent="0.2">
      <c r="A5215" s="106" t="s">
        <v>43</v>
      </c>
      <c r="B5215" s="106" t="s">
        <v>17</v>
      </c>
      <c r="C5215" s="107">
        <v>10225</v>
      </c>
      <c r="D5215" s="107">
        <v>41845</v>
      </c>
      <c r="E5215" s="107">
        <v>41850</v>
      </c>
      <c r="F5215" s="108">
        <v>41884</v>
      </c>
      <c r="G5215" s="109">
        <v>4000</v>
      </c>
      <c r="H5215" s="109">
        <v>4.33</v>
      </c>
      <c r="I5215" s="109">
        <v>0</v>
      </c>
      <c r="J5215" s="109">
        <f t="shared" si="81"/>
        <v>4004.33</v>
      </c>
    </row>
    <row r="5216" spans="1:10" s="102" customFormat="1" ht="18" customHeight="1" x14ac:dyDescent="0.2">
      <c r="A5216" s="106" t="s">
        <v>43</v>
      </c>
      <c r="B5216" s="106" t="s">
        <v>17</v>
      </c>
      <c r="C5216" s="107">
        <v>11088</v>
      </c>
      <c r="D5216" s="107">
        <v>42765</v>
      </c>
      <c r="E5216" s="107">
        <v>42802</v>
      </c>
      <c r="F5216" s="108">
        <v>42835</v>
      </c>
      <c r="G5216" s="109">
        <v>8500</v>
      </c>
      <c r="H5216" s="109">
        <v>16.32</v>
      </c>
      <c r="I5216" s="109">
        <v>0</v>
      </c>
      <c r="J5216" s="109">
        <f t="shared" si="81"/>
        <v>8516.32</v>
      </c>
    </row>
    <row r="5217" spans="1:10" s="102" customFormat="1" ht="18" customHeight="1" x14ac:dyDescent="0.2">
      <c r="A5217" s="106" t="s">
        <v>43</v>
      </c>
      <c r="B5217" s="106" t="s">
        <v>13</v>
      </c>
      <c r="C5217" s="107">
        <v>11534</v>
      </c>
      <c r="D5217" s="107">
        <v>42286</v>
      </c>
      <c r="E5217" s="107">
        <v>42312</v>
      </c>
      <c r="F5217" s="108">
        <v>42367</v>
      </c>
      <c r="G5217" s="109">
        <v>8500</v>
      </c>
      <c r="H5217" s="109">
        <v>19.12</v>
      </c>
      <c r="I5217" s="109">
        <v>0</v>
      </c>
      <c r="J5217" s="109">
        <f t="shared" si="81"/>
        <v>8519.1200000000008</v>
      </c>
    </row>
    <row r="5218" spans="1:10" s="102" customFormat="1" ht="18" customHeight="1" x14ac:dyDescent="0.2">
      <c r="A5218" s="106" t="s">
        <v>43</v>
      </c>
      <c r="B5218" s="106" t="s">
        <v>13</v>
      </c>
      <c r="C5218" s="107">
        <v>8850</v>
      </c>
      <c r="D5218" s="107">
        <v>43362</v>
      </c>
      <c r="E5218" s="107">
        <v>43382</v>
      </c>
      <c r="F5218" s="108">
        <v>43391</v>
      </c>
      <c r="G5218" s="109">
        <v>13000</v>
      </c>
      <c r="H5218" s="109">
        <v>10.33</v>
      </c>
      <c r="I5218" s="109">
        <v>0</v>
      </c>
      <c r="J5218" s="109">
        <f t="shared" si="81"/>
        <v>13010.33</v>
      </c>
    </row>
    <row r="5219" spans="1:10" s="102" customFormat="1" ht="18" customHeight="1" x14ac:dyDescent="0.2">
      <c r="A5219" s="106" t="s">
        <v>43</v>
      </c>
      <c r="B5219" s="106" t="s">
        <v>13</v>
      </c>
      <c r="C5219" s="107">
        <v>15381</v>
      </c>
      <c r="D5219" s="107">
        <v>42097</v>
      </c>
      <c r="E5219" s="107">
        <v>42104</v>
      </c>
      <c r="F5219" s="108">
        <v>42152</v>
      </c>
      <c r="G5219" s="109">
        <v>11000</v>
      </c>
      <c r="H5219" s="109">
        <v>16.829999999999998</v>
      </c>
      <c r="I5219" s="109">
        <v>0</v>
      </c>
      <c r="J5219" s="109">
        <f t="shared" si="81"/>
        <v>11016.83</v>
      </c>
    </row>
    <row r="5220" spans="1:10" s="102" customFormat="1" ht="18" customHeight="1" x14ac:dyDescent="0.2">
      <c r="A5220" s="106" t="s">
        <v>43</v>
      </c>
      <c r="B5220" s="106" t="s">
        <v>17</v>
      </c>
      <c r="C5220" s="107">
        <v>8839</v>
      </c>
      <c r="D5220" s="107">
        <v>42134</v>
      </c>
      <c r="E5220" s="107">
        <v>42163</v>
      </c>
      <c r="F5220" s="108">
        <v>42320</v>
      </c>
      <c r="G5220" s="109">
        <v>2000</v>
      </c>
      <c r="H5220" s="109">
        <v>10.34</v>
      </c>
      <c r="I5220" s="109">
        <v>0</v>
      </c>
      <c r="J5220" s="109">
        <f t="shared" si="81"/>
        <v>2010.34</v>
      </c>
    </row>
    <row r="5221" spans="1:10" s="102" customFormat="1" ht="18" customHeight="1" x14ac:dyDescent="0.2">
      <c r="A5221" s="106" t="s">
        <v>43</v>
      </c>
      <c r="B5221" s="106" t="s">
        <v>13</v>
      </c>
      <c r="C5221" s="107">
        <v>14582</v>
      </c>
      <c r="D5221" s="107">
        <v>43028</v>
      </c>
      <c r="E5221" s="107">
        <v>43040</v>
      </c>
      <c r="F5221" s="108">
        <v>43199</v>
      </c>
      <c r="G5221" s="109">
        <v>13750</v>
      </c>
      <c r="H5221" s="109">
        <v>64.42</v>
      </c>
      <c r="I5221" s="109">
        <v>0</v>
      </c>
      <c r="J5221" s="109">
        <f t="shared" si="81"/>
        <v>13814.42</v>
      </c>
    </row>
    <row r="5222" spans="1:10" s="102" customFormat="1" ht="18" customHeight="1" x14ac:dyDescent="0.2">
      <c r="A5222" s="106" t="s">
        <v>43</v>
      </c>
      <c r="B5222" s="106" t="s">
        <v>13</v>
      </c>
      <c r="C5222" s="107">
        <v>9261</v>
      </c>
      <c r="D5222" s="107">
        <v>42957</v>
      </c>
      <c r="E5222" s="107">
        <v>42962</v>
      </c>
      <c r="F5222" s="108">
        <v>43000</v>
      </c>
      <c r="G5222" s="109">
        <v>3500</v>
      </c>
      <c r="H5222" s="109">
        <v>4.12</v>
      </c>
      <c r="I5222" s="109">
        <v>0</v>
      </c>
      <c r="J5222" s="109">
        <f t="shared" si="81"/>
        <v>3504.12</v>
      </c>
    </row>
    <row r="5223" spans="1:10" s="102" customFormat="1" ht="18" customHeight="1" x14ac:dyDescent="0.2">
      <c r="A5223" s="106" t="s">
        <v>31</v>
      </c>
      <c r="B5223" s="106" t="s">
        <v>13</v>
      </c>
      <c r="C5223" s="107">
        <v>23365</v>
      </c>
      <c r="D5223" s="107">
        <v>42682</v>
      </c>
      <c r="E5223" s="107">
        <v>42691</v>
      </c>
      <c r="F5223" s="108">
        <v>42711</v>
      </c>
      <c r="G5223" s="109">
        <v>50000</v>
      </c>
      <c r="H5223" s="109">
        <v>39.729999999999997</v>
      </c>
      <c r="I5223" s="109">
        <v>0</v>
      </c>
      <c r="J5223" s="109">
        <f t="shared" si="81"/>
        <v>50039.73</v>
      </c>
    </row>
    <row r="5224" spans="1:10" s="102" customFormat="1" ht="18" customHeight="1" x14ac:dyDescent="0.2">
      <c r="A5224" s="106" t="s">
        <v>43</v>
      </c>
      <c r="B5224" s="106" t="s">
        <v>13</v>
      </c>
      <c r="C5224" s="107">
        <v>13372</v>
      </c>
      <c r="D5224" s="107">
        <v>42593</v>
      </c>
      <c r="E5224" s="107">
        <v>42613</v>
      </c>
      <c r="F5224" s="108">
        <v>42632</v>
      </c>
      <c r="G5224" s="109">
        <v>8000</v>
      </c>
      <c r="H5224" s="109">
        <v>8.5500000000000007</v>
      </c>
      <c r="I5224" s="109">
        <v>0</v>
      </c>
      <c r="J5224" s="109">
        <f t="shared" si="81"/>
        <v>8008.55</v>
      </c>
    </row>
    <row r="5225" spans="1:10" s="102" customFormat="1" ht="18" customHeight="1" x14ac:dyDescent="0.2">
      <c r="A5225" s="106" t="s">
        <v>43</v>
      </c>
      <c r="B5225" s="106" t="s">
        <v>13</v>
      </c>
      <c r="C5225" s="107">
        <v>9421</v>
      </c>
      <c r="D5225" s="107">
        <v>42638</v>
      </c>
      <c r="E5225" s="107">
        <v>42648</v>
      </c>
      <c r="F5225" s="108">
        <v>42669</v>
      </c>
      <c r="G5225" s="109">
        <v>5500</v>
      </c>
      <c r="H5225" s="109">
        <v>4.67</v>
      </c>
      <c r="I5225" s="109">
        <v>0</v>
      </c>
      <c r="J5225" s="109">
        <f t="shared" si="81"/>
        <v>5504.67</v>
      </c>
    </row>
    <row r="5226" spans="1:10" s="102" customFormat="1" ht="18" customHeight="1" x14ac:dyDescent="0.2">
      <c r="A5226" s="106" t="s">
        <v>43</v>
      </c>
      <c r="B5226" s="106" t="s">
        <v>13</v>
      </c>
      <c r="C5226" s="107">
        <v>13470</v>
      </c>
      <c r="D5226" s="107">
        <v>42849</v>
      </c>
      <c r="E5226" s="107">
        <v>42866</v>
      </c>
      <c r="F5226" s="108">
        <v>42877</v>
      </c>
      <c r="G5226" s="109">
        <v>14000</v>
      </c>
      <c r="H5226" s="109">
        <v>10.74</v>
      </c>
      <c r="I5226" s="109">
        <v>0</v>
      </c>
      <c r="J5226" s="109">
        <f t="shared" si="81"/>
        <v>14010.74</v>
      </c>
    </row>
    <row r="5227" spans="1:10" s="102" customFormat="1" ht="18" customHeight="1" x14ac:dyDescent="0.2">
      <c r="A5227" s="106" t="s">
        <v>40</v>
      </c>
      <c r="B5227" s="106" t="s">
        <v>17</v>
      </c>
      <c r="C5227" s="107">
        <v>41713</v>
      </c>
      <c r="D5227" s="107">
        <v>41924</v>
      </c>
      <c r="E5227" s="107">
        <v>41968</v>
      </c>
      <c r="F5227" s="108">
        <v>41968</v>
      </c>
      <c r="G5227" s="109">
        <v>10000</v>
      </c>
      <c r="H5227" s="109">
        <v>12.22</v>
      </c>
      <c r="I5227" s="109">
        <v>0</v>
      </c>
      <c r="J5227" s="109">
        <f t="shared" si="81"/>
        <v>10012.219999999999</v>
      </c>
    </row>
    <row r="5228" spans="1:10" s="102" customFormat="1" ht="18" customHeight="1" x14ac:dyDescent="0.2">
      <c r="A5228" s="106" t="s">
        <v>43</v>
      </c>
      <c r="B5228" s="106" t="s">
        <v>17</v>
      </c>
      <c r="C5228" s="107">
        <v>10740</v>
      </c>
      <c r="D5228" s="107">
        <v>42160</v>
      </c>
      <c r="E5228" s="107">
        <v>42172</v>
      </c>
      <c r="F5228" s="108">
        <v>42186</v>
      </c>
      <c r="G5228" s="109">
        <v>6750</v>
      </c>
      <c r="H5228" s="109">
        <v>4.88</v>
      </c>
      <c r="I5228" s="109">
        <v>0</v>
      </c>
      <c r="J5228" s="109">
        <f t="shared" si="81"/>
        <v>6754.88</v>
      </c>
    </row>
    <row r="5229" spans="1:10" s="102" customFormat="1" ht="18" customHeight="1" x14ac:dyDescent="0.2">
      <c r="A5229" s="106" t="s">
        <v>43</v>
      </c>
      <c r="B5229" s="106" t="s">
        <v>13</v>
      </c>
      <c r="C5229" s="107">
        <v>13404</v>
      </c>
      <c r="D5229" s="107">
        <v>43038</v>
      </c>
      <c r="E5229" s="107">
        <v>43048</v>
      </c>
      <c r="F5229" s="108">
        <v>43066</v>
      </c>
      <c r="G5229" s="109">
        <v>9750</v>
      </c>
      <c r="H5229" s="109">
        <v>7.48</v>
      </c>
      <c r="I5229" s="109">
        <v>0</v>
      </c>
      <c r="J5229" s="109">
        <f t="shared" si="81"/>
        <v>9757.48</v>
      </c>
    </row>
    <row r="5230" spans="1:10" s="102" customFormat="1" ht="18" customHeight="1" x14ac:dyDescent="0.2">
      <c r="A5230" s="106" t="s">
        <v>43</v>
      </c>
      <c r="B5230" s="106" t="s">
        <v>13</v>
      </c>
      <c r="C5230" s="107">
        <v>17068</v>
      </c>
      <c r="D5230" s="107">
        <v>42315</v>
      </c>
      <c r="E5230" s="107">
        <v>42325</v>
      </c>
      <c r="F5230" s="108">
        <v>42349</v>
      </c>
      <c r="G5230" s="109">
        <v>8000</v>
      </c>
      <c r="H5230" s="109">
        <v>7.56</v>
      </c>
      <c r="I5230" s="109">
        <v>0</v>
      </c>
      <c r="J5230" s="109">
        <f t="shared" si="81"/>
        <v>8007.56</v>
      </c>
    </row>
    <row r="5231" spans="1:10" s="102" customFormat="1" ht="18" customHeight="1" x14ac:dyDescent="0.2">
      <c r="A5231" s="106" t="s">
        <v>43</v>
      </c>
      <c r="B5231" s="106" t="s">
        <v>17</v>
      </c>
      <c r="C5231" s="107">
        <v>20433</v>
      </c>
      <c r="D5231" s="107">
        <v>43191</v>
      </c>
      <c r="E5231" s="107">
        <v>43194</v>
      </c>
      <c r="F5231" s="108">
        <v>43208</v>
      </c>
      <c r="G5231" s="109">
        <v>21000</v>
      </c>
      <c r="H5231" s="109">
        <v>9.7799999999999994</v>
      </c>
      <c r="I5231" s="109">
        <v>0</v>
      </c>
      <c r="J5231" s="109">
        <f t="shared" si="81"/>
        <v>21009.78</v>
      </c>
    </row>
    <row r="5232" spans="1:10" s="102" customFormat="1" ht="18" customHeight="1" x14ac:dyDescent="0.2">
      <c r="A5232" s="106" t="s">
        <v>35</v>
      </c>
      <c r="B5232" s="106" t="s">
        <v>17</v>
      </c>
      <c r="C5232" s="107">
        <v>20433</v>
      </c>
      <c r="D5232" s="107">
        <v>43191</v>
      </c>
      <c r="E5232" s="107">
        <v>43194</v>
      </c>
      <c r="F5232" s="108">
        <v>43208</v>
      </c>
      <c r="G5232" s="109">
        <v>21000</v>
      </c>
      <c r="H5232" s="109">
        <v>9.7799999999999994</v>
      </c>
      <c r="I5232" s="109">
        <v>0</v>
      </c>
      <c r="J5232" s="109">
        <f t="shared" si="81"/>
        <v>21009.78</v>
      </c>
    </row>
    <row r="5233" spans="1:10" s="102" customFormat="1" ht="18" customHeight="1" x14ac:dyDescent="0.2">
      <c r="A5233" s="106" t="s">
        <v>43</v>
      </c>
      <c r="B5233" s="106" t="s">
        <v>13</v>
      </c>
      <c r="C5233" s="107">
        <v>9424</v>
      </c>
      <c r="D5233" s="107">
        <v>42011</v>
      </c>
      <c r="E5233" s="107">
        <v>42013</v>
      </c>
      <c r="F5233" s="108">
        <v>42038</v>
      </c>
      <c r="G5233" s="109">
        <v>8500</v>
      </c>
      <c r="H5233" s="109">
        <v>6.38</v>
      </c>
      <c r="I5233" s="109">
        <v>0</v>
      </c>
      <c r="J5233" s="109">
        <f t="shared" si="81"/>
        <v>8506.3799999999992</v>
      </c>
    </row>
    <row r="5234" spans="1:10" s="102" customFormat="1" ht="18" customHeight="1" x14ac:dyDescent="0.2">
      <c r="A5234" s="106" t="s">
        <v>43</v>
      </c>
      <c r="B5234" s="106" t="s">
        <v>13</v>
      </c>
      <c r="C5234" s="107">
        <v>11623</v>
      </c>
      <c r="D5234" s="107">
        <v>42037</v>
      </c>
      <c r="E5234" s="107">
        <v>42058</v>
      </c>
      <c r="F5234" s="108">
        <v>42094</v>
      </c>
      <c r="G5234" s="109">
        <v>6500</v>
      </c>
      <c r="H5234" s="109">
        <v>10.29</v>
      </c>
      <c r="I5234" s="109">
        <v>0</v>
      </c>
      <c r="J5234" s="109">
        <f t="shared" si="81"/>
        <v>6510.29</v>
      </c>
    </row>
    <row r="5235" spans="1:10" s="102" customFormat="1" ht="18" customHeight="1" x14ac:dyDescent="0.2">
      <c r="A5235" s="106" t="s">
        <v>43</v>
      </c>
      <c r="B5235" s="106" t="s">
        <v>17</v>
      </c>
      <c r="C5235" s="107">
        <v>16259</v>
      </c>
      <c r="D5235" s="107">
        <v>43268</v>
      </c>
      <c r="E5235" s="107">
        <v>43283</v>
      </c>
      <c r="F5235" s="108">
        <v>43319</v>
      </c>
      <c r="G5235" s="109">
        <v>15250</v>
      </c>
      <c r="H5235" s="109">
        <v>15.18</v>
      </c>
      <c r="I5235" s="109">
        <v>0</v>
      </c>
      <c r="J5235" s="109">
        <f t="shared" si="81"/>
        <v>15265.18</v>
      </c>
    </row>
    <row r="5236" spans="1:10" s="102" customFormat="1" ht="18" customHeight="1" x14ac:dyDescent="0.2">
      <c r="A5236" s="106" t="s">
        <v>31</v>
      </c>
      <c r="B5236" s="106" t="s">
        <v>13</v>
      </c>
      <c r="C5236" s="107">
        <v>21316</v>
      </c>
      <c r="D5236" s="107">
        <v>43130</v>
      </c>
      <c r="E5236" s="107">
        <v>43133</v>
      </c>
      <c r="F5236" s="108">
        <v>43298</v>
      </c>
      <c r="G5236" s="109">
        <v>57333.33</v>
      </c>
      <c r="H5236" s="109">
        <v>24.35</v>
      </c>
      <c r="I5236" s="109">
        <v>28666.67</v>
      </c>
      <c r="J5236" s="109">
        <f t="shared" si="81"/>
        <v>86024.35</v>
      </c>
    </row>
    <row r="5237" spans="1:10" s="102" customFormat="1" ht="18" customHeight="1" x14ac:dyDescent="0.2">
      <c r="A5237" s="106" t="s">
        <v>34</v>
      </c>
      <c r="B5237" s="106" t="s">
        <v>13</v>
      </c>
      <c r="C5237" s="107">
        <v>21316</v>
      </c>
      <c r="D5237" s="107">
        <v>43130</v>
      </c>
      <c r="E5237" s="107">
        <v>43133</v>
      </c>
      <c r="F5237" s="108">
        <v>43298</v>
      </c>
      <c r="G5237" s="109">
        <v>172000</v>
      </c>
      <c r="H5237" s="109">
        <v>73.040000000000006</v>
      </c>
      <c r="I5237" s="109">
        <v>86000</v>
      </c>
      <c r="J5237" s="109">
        <f t="shared" si="81"/>
        <v>258073.04</v>
      </c>
    </row>
    <row r="5238" spans="1:10" s="102" customFormat="1" ht="18" customHeight="1" x14ac:dyDescent="0.2">
      <c r="A5238" s="106" t="s">
        <v>43</v>
      </c>
      <c r="B5238" s="106" t="s">
        <v>13</v>
      </c>
      <c r="C5238" s="107">
        <v>9639</v>
      </c>
      <c r="D5238" s="107">
        <v>42862</v>
      </c>
      <c r="E5238" s="107">
        <v>42874</v>
      </c>
      <c r="F5238" s="108">
        <v>42885</v>
      </c>
      <c r="G5238" s="109">
        <v>6250</v>
      </c>
      <c r="H5238" s="109">
        <v>3.94</v>
      </c>
      <c r="I5238" s="109">
        <v>0</v>
      </c>
      <c r="J5238" s="109">
        <f t="shared" si="81"/>
        <v>6253.94</v>
      </c>
    </row>
    <row r="5239" spans="1:10" s="102" customFormat="1" ht="18" customHeight="1" x14ac:dyDescent="0.2">
      <c r="A5239" s="106" t="s">
        <v>43</v>
      </c>
      <c r="B5239" s="106" t="s">
        <v>17</v>
      </c>
      <c r="C5239" s="107">
        <v>14287</v>
      </c>
      <c r="D5239" s="107">
        <v>42067</v>
      </c>
      <c r="E5239" s="107">
        <v>42076</v>
      </c>
      <c r="F5239" s="108">
        <v>42103</v>
      </c>
      <c r="G5239" s="109">
        <v>14000</v>
      </c>
      <c r="H5239" s="109">
        <v>14</v>
      </c>
      <c r="I5239" s="109">
        <v>0</v>
      </c>
      <c r="J5239" s="109">
        <f t="shared" si="81"/>
        <v>14014</v>
      </c>
    </row>
    <row r="5240" spans="1:10" s="102" customFormat="1" ht="18" customHeight="1" x14ac:dyDescent="0.2">
      <c r="A5240" s="106" t="s">
        <v>43</v>
      </c>
      <c r="B5240" s="106" t="s">
        <v>13</v>
      </c>
      <c r="C5240" s="107">
        <v>17071</v>
      </c>
      <c r="D5240" s="107">
        <v>42259</v>
      </c>
      <c r="E5240" s="107">
        <v>42307</v>
      </c>
      <c r="F5240" s="108">
        <v>42481</v>
      </c>
      <c r="G5240" s="109">
        <v>9000</v>
      </c>
      <c r="H5240" s="109">
        <v>55.5</v>
      </c>
      <c r="I5240" s="109">
        <v>0</v>
      </c>
      <c r="J5240" s="109">
        <f t="shared" si="81"/>
        <v>9055.5</v>
      </c>
    </row>
    <row r="5241" spans="1:10" s="102" customFormat="1" ht="18" customHeight="1" x14ac:dyDescent="0.2">
      <c r="A5241" s="106" t="s">
        <v>43</v>
      </c>
      <c r="B5241" s="106" t="s">
        <v>13</v>
      </c>
      <c r="C5241" s="107">
        <v>21461</v>
      </c>
      <c r="D5241" s="107">
        <v>42594</v>
      </c>
      <c r="E5241" s="107">
        <v>42605</v>
      </c>
      <c r="F5241" s="108">
        <v>42614</v>
      </c>
      <c r="G5241" s="109">
        <v>81000</v>
      </c>
      <c r="H5241" s="109">
        <v>44.38</v>
      </c>
      <c r="I5241" s="109">
        <v>0</v>
      </c>
      <c r="J5241" s="109">
        <f t="shared" si="81"/>
        <v>81044.38</v>
      </c>
    </row>
    <row r="5242" spans="1:10" s="102" customFormat="1" ht="18" customHeight="1" x14ac:dyDescent="0.2">
      <c r="A5242" s="106" t="s">
        <v>37</v>
      </c>
      <c r="B5242" s="106" t="s">
        <v>13</v>
      </c>
      <c r="C5242" s="107">
        <v>21461</v>
      </c>
      <c r="D5242" s="107">
        <v>42594</v>
      </c>
      <c r="E5242" s="107">
        <v>43220</v>
      </c>
      <c r="F5242" s="108">
        <v>43221</v>
      </c>
      <c r="G5242" s="109">
        <v>20000</v>
      </c>
      <c r="H5242" s="109">
        <f>171.78+171.78</f>
        <v>343.56</v>
      </c>
      <c r="I5242" s="109">
        <v>0</v>
      </c>
      <c r="J5242" s="109">
        <f t="shared" si="81"/>
        <v>20343.560000000001</v>
      </c>
    </row>
    <row r="5243" spans="1:10" s="102" customFormat="1" ht="18" customHeight="1" x14ac:dyDescent="0.2">
      <c r="A5243" s="106" t="s">
        <v>39</v>
      </c>
      <c r="B5243" s="106" t="s">
        <v>13</v>
      </c>
      <c r="C5243" s="107">
        <v>21461</v>
      </c>
      <c r="D5243" s="107">
        <v>42594</v>
      </c>
      <c r="E5243" s="107">
        <v>42605</v>
      </c>
      <c r="F5243" s="108">
        <v>42614</v>
      </c>
      <c r="G5243" s="109">
        <v>243000</v>
      </c>
      <c r="H5243" s="109">
        <v>133.15</v>
      </c>
      <c r="I5243" s="109">
        <v>0</v>
      </c>
      <c r="J5243" s="109">
        <f t="shared" si="81"/>
        <v>243133.15</v>
      </c>
    </row>
    <row r="5244" spans="1:10" s="102" customFormat="1" ht="18" customHeight="1" x14ac:dyDescent="0.2">
      <c r="A5244" s="106" t="s">
        <v>43</v>
      </c>
      <c r="B5244" s="106" t="s">
        <v>13</v>
      </c>
      <c r="C5244" s="107">
        <v>17411</v>
      </c>
      <c r="D5244" s="107">
        <v>42940</v>
      </c>
      <c r="E5244" s="107">
        <v>42941</v>
      </c>
      <c r="F5244" s="108">
        <v>42972</v>
      </c>
      <c r="G5244" s="109">
        <v>16250</v>
      </c>
      <c r="H5244" s="109">
        <v>14.25</v>
      </c>
      <c r="I5244" s="109">
        <v>0</v>
      </c>
      <c r="J5244" s="109">
        <f t="shared" si="81"/>
        <v>16264.25</v>
      </c>
    </row>
    <row r="5245" spans="1:10" s="102" customFormat="1" ht="18" customHeight="1" x14ac:dyDescent="0.2">
      <c r="A5245" s="106" t="s">
        <v>43</v>
      </c>
      <c r="B5245" s="106" t="s">
        <v>17</v>
      </c>
      <c r="C5245" s="107">
        <v>12385</v>
      </c>
      <c r="D5245" s="107">
        <v>41928</v>
      </c>
      <c r="E5245" s="107">
        <v>41955</v>
      </c>
      <c r="F5245" s="108">
        <v>42040</v>
      </c>
      <c r="G5245" s="109">
        <v>2250</v>
      </c>
      <c r="H5245" s="109">
        <v>7</v>
      </c>
      <c r="I5245" s="109">
        <v>0</v>
      </c>
      <c r="J5245" s="109">
        <f t="shared" si="81"/>
        <v>2257</v>
      </c>
    </row>
    <row r="5246" spans="1:10" s="102" customFormat="1" ht="18" customHeight="1" x14ac:dyDescent="0.2">
      <c r="A5246" s="106" t="s">
        <v>43</v>
      </c>
      <c r="B5246" s="106" t="s">
        <v>13</v>
      </c>
      <c r="C5246" s="107">
        <v>12732</v>
      </c>
      <c r="D5246" s="107">
        <v>43446</v>
      </c>
      <c r="E5246" s="107">
        <v>43453</v>
      </c>
      <c r="F5246" s="108">
        <v>43490</v>
      </c>
      <c r="G5246" s="109">
        <v>13000</v>
      </c>
      <c r="H5246" s="109">
        <v>11.389999999999999</v>
      </c>
      <c r="I5246" s="109">
        <v>0</v>
      </c>
      <c r="J5246" s="109">
        <f t="shared" si="81"/>
        <v>13011.39</v>
      </c>
    </row>
    <row r="5247" spans="1:10" s="102" customFormat="1" ht="18" customHeight="1" x14ac:dyDescent="0.2">
      <c r="A5247" s="106" t="s">
        <v>43</v>
      </c>
      <c r="B5247" s="106" t="s">
        <v>17</v>
      </c>
      <c r="C5247" s="107">
        <v>13484</v>
      </c>
      <c r="D5247" s="107">
        <v>43319</v>
      </c>
      <c r="E5247" s="107">
        <v>43320</v>
      </c>
      <c r="F5247" s="108">
        <v>43328</v>
      </c>
      <c r="G5247" s="109">
        <v>6750</v>
      </c>
      <c r="H5247" s="109">
        <v>1.66</v>
      </c>
      <c r="I5247" s="109">
        <v>0</v>
      </c>
      <c r="J5247" s="109">
        <f t="shared" si="81"/>
        <v>6751.66</v>
      </c>
    </row>
    <row r="5248" spans="1:10" s="102" customFormat="1" ht="18" customHeight="1" x14ac:dyDescent="0.2">
      <c r="A5248" s="106" t="s">
        <v>43</v>
      </c>
      <c r="B5248" s="106" t="s">
        <v>13</v>
      </c>
      <c r="C5248" s="107">
        <v>15859</v>
      </c>
      <c r="D5248" s="107">
        <v>42147</v>
      </c>
      <c r="E5248" s="107">
        <v>42158</v>
      </c>
      <c r="F5248" s="108">
        <v>42186</v>
      </c>
      <c r="G5248" s="109">
        <v>9750</v>
      </c>
      <c r="H5248" s="109">
        <v>10.56</v>
      </c>
      <c r="I5248" s="109">
        <v>0</v>
      </c>
      <c r="J5248" s="109">
        <f t="shared" si="81"/>
        <v>9760.56</v>
      </c>
    </row>
    <row r="5249" spans="1:10" s="102" customFormat="1" ht="18" customHeight="1" x14ac:dyDescent="0.2">
      <c r="A5249" s="106" t="s">
        <v>43</v>
      </c>
      <c r="B5249" s="106" t="s">
        <v>13</v>
      </c>
      <c r="C5249" s="107">
        <v>13982</v>
      </c>
      <c r="D5249" s="107">
        <v>42821</v>
      </c>
      <c r="E5249" s="107">
        <v>42830</v>
      </c>
      <c r="F5249" s="108">
        <v>42836</v>
      </c>
      <c r="G5249" s="109">
        <v>9500</v>
      </c>
      <c r="H5249" s="109">
        <v>3.9</v>
      </c>
      <c r="I5249" s="109">
        <v>0</v>
      </c>
      <c r="J5249" s="109">
        <f t="shared" si="81"/>
        <v>9503.9</v>
      </c>
    </row>
    <row r="5250" spans="1:10" s="102" customFormat="1" ht="18" customHeight="1" x14ac:dyDescent="0.2">
      <c r="A5250" s="106" t="s">
        <v>43</v>
      </c>
      <c r="B5250" s="106" t="s">
        <v>13</v>
      </c>
      <c r="C5250" s="107">
        <v>8332</v>
      </c>
      <c r="D5250" s="107">
        <v>41720</v>
      </c>
      <c r="E5250" s="107">
        <v>41745</v>
      </c>
      <c r="F5250" s="108">
        <v>41778</v>
      </c>
      <c r="G5250" s="109">
        <v>1750</v>
      </c>
      <c r="H5250" s="109">
        <v>2.82</v>
      </c>
      <c r="I5250" s="109">
        <v>0</v>
      </c>
      <c r="J5250" s="109">
        <f t="shared" si="81"/>
        <v>1752.82</v>
      </c>
    </row>
    <row r="5251" spans="1:10" s="102" customFormat="1" ht="18" customHeight="1" x14ac:dyDescent="0.2">
      <c r="A5251" s="106" t="s">
        <v>40</v>
      </c>
      <c r="B5251" s="106" t="s">
        <v>13</v>
      </c>
      <c r="C5251" s="107">
        <v>33692</v>
      </c>
      <c r="D5251" s="107">
        <v>42336</v>
      </c>
      <c r="E5251" s="107">
        <v>42373</v>
      </c>
      <c r="F5251" s="108">
        <v>42423</v>
      </c>
      <c r="G5251" s="109">
        <v>10000</v>
      </c>
      <c r="H5251" s="109">
        <v>24.16</v>
      </c>
      <c r="I5251" s="109">
        <v>0</v>
      </c>
      <c r="J5251" s="109">
        <f t="shared" si="81"/>
        <v>10024.16</v>
      </c>
    </row>
    <row r="5252" spans="1:10" s="102" customFormat="1" ht="18" customHeight="1" x14ac:dyDescent="0.2">
      <c r="A5252" s="106" t="s">
        <v>43</v>
      </c>
      <c r="B5252" s="106" t="s">
        <v>13</v>
      </c>
      <c r="C5252" s="107">
        <v>19042</v>
      </c>
      <c r="D5252" s="107">
        <v>42916</v>
      </c>
      <c r="E5252" s="107">
        <v>42927</v>
      </c>
      <c r="F5252" s="108">
        <v>42963</v>
      </c>
      <c r="G5252" s="109">
        <v>44250</v>
      </c>
      <c r="H5252" s="109">
        <v>56.98</v>
      </c>
      <c r="I5252" s="109">
        <v>0</v>
      </c>
      <c r="J5252" s="109">
        <f t="shared" si="81"/>
        <v>44306.98</v>
      </c>
    </row>
    <row r="5253" spans="1:10" s="102" customFormat="1" ht="18" customHeight="1" x14ac:dyDescent="0.2">
      <c r="A5253" s="106" t="s">
        <v>43</v>
      </c>
      <c r="B5253" s="106" t="s">
        <v>17</v>
      </c>
      <c r="C5253" s="107">
        <v>11616</v>
      </c>
      <c r="D5253" s="107">
        <v>42916</v>
      </c>
      <c r="E5253" s="107">
        <v>42921</v>
      </c>
      <c r="F5253" s="108">
        <v>42934</v>
      </c>
      <c r="G5253" s="109">
        <v>7000</v>
      </c>
      <c r="H5253" s="109">
        <v>3.44</v>
      </c>
      <c r="I5253" s="109">
        <v>0</v>
      </c>
      <c r="J5253" s="109">
        <f t="shared" si="81"/>
        <v>7003.44</v>
      </c>
    </row>
    <row r="5254" spans="1:10" s="102" customFormat="1" ht="18" customHeight="1" x14ac:dyDescent="0.2">
      <c r="A5254" s="106" t="s">
        <v>37</v>
      </c>
      <c r="B5254" s="106" t="s">
        <v>13</v>
      </c>
      <c r="C5254" s="107">
        <v>15162</v>
      </c>
      <c r="D5254" s="107">
        <v>42600</v>
      </c>
      <c r="E5254" s="107">
        <v>42614</v>
      </c>
      <c r="F5254" s="108">
        <v>42614</v>
      </c>
      <c r="G5254" s="109">
        <v>20000</v>
      </c>
      <c r="H5254" s="109">
        <f>3.84+3.84</f>
        <v>7.68</v>
      </c>
      <c r="I5254" s="109">
        <v>0</v>
      </c>
      <c r="J5254" s="109">
        <f t="shared" ref="J5254:J5317" si="82">+G5254+H5254+I5254</f>
        <v>20007.68</v>
      </c>
    </row>
    <row r="5255" spans="1:10" s="102" customFormat="1" ht="18" customHeight="1" x14ac:dyDescent="0.2">
      <c r="A5255" s="106" t="s">
        <v>43</v>
      </c>
      <c r="B5255" s="106" t="s">
        <v>17</v>
      </c>
      <c r="C5255" s="107">
        <v>6524</v>
      </c>
      <c r="D5255" s="107">
        <v>42891</v>
      </c>
      <c r="E5255" s="107">
        <v>42894</v>
      </c>
      <c r="F5255" s="108">
        <v>42921</v>
      </c>
      <c r="G5255" s="109">
        <v>4750</v>
      </c>
      <c r="H5255" s="109">
        <v>3.9</v>
      </c>
      <c r="I5255" s="109">
        <v>0</v>
      </c>
      <c r="J5255" s="109">
        <f t="shared" si="82"/>
        <v>4753.8999999999996</v>
      </c>
    </row>
    <row r="5256" spans="1:10" s="102" customFormat="1" ht="18" customHeight="1" x14ac:dyDescent="0.2">
      <c r="A5256" s="106" t="s">
        <v>43</v>
      </c>
      <c r="B5256" s="106" t="s">
        <v>13</v>
      </c>
      <c r="C5256" s="107">
        <v>12115</v>
      </c>
      <c r="D5256" s="107">
        <v>42563</v>
      </c>
      <c r="E5256" s="107">
        <v>42566</v>
      </c>
      <c r="F5256" s="108">
        <v>42573</v>
      </c>
      <c r="G5256" s="109">
        <v>4750</v>
      </c>
      <c r="H5256" s="109">
        <v>1.3</v>
      </c>
      <c r="I5256" s="109">
        <v>0</v>
      </c>
      <c r="J5256" s="109">
        <f t="shared" si="82"/>
        <v>4751.3</v>
      </c>
    </row>
    <row r="5257" spans="1:10" s="102" customFormat="1" ht="18" customHeight="1" x14ac:dyDescent="0.2">
      <c r="A5257" s="106" t="s">
        <v>43</v>
      </c>
      <c r="B5257" s="106" t="s">
        <v>13</v>
      </c>
      <c r="C5257" s="107">
        <v>10634</v>
      </c>
      <c r="D5257" s="107">
        <v>42017</v>
      </c>
      <c r="E5257" s="107">
        <v>42019</v>
      </c>
      <c r="F5257" s="108">
        <v>42264</v>
      </c>
      <c r="G5257" s="109">
        <v>7500</v>
      </c>
      <c r="H5257" s="109">
        <v>5.83</v>
      </c>
      <c r="I5257" s="109">
        <v>0</v>
      </c>
      <c r="J5257" s="109">
        <f t="shared" si="82"/>
        <v>7505.83</v>
      </c>
    </row>
    <row r="5258" spans="1:10" s="102" customFormat="1" ht="18" customHeight="1" x14ac:dyDescent="0.2">
      <c r="A5258" s="106" t="s">
        <v>43</v>
      </c>
      <c r="B5258" s="106" t="s">
        <v>13</v>
      </c>
      <c r="C5258" s="107">
        <v>10175</v>
      </c>
      <c r="D5258" s="107">
        <v>43285</v>
      </c>
      <c r="E5258" s="107">
        <v>43298</v>
      </c>
      <c r="F5258" s="108">
        <v>43313</v>
      </c>
      <c r="G5258" s="109">
        <v>6250</v>
      </c>
      <c r="H5258" s="109">
        <v>4.79</v>
      </c>
      <c r="I5258" s="109">
        <v>0</v>
      </c>
      <c r="J5258" s="109">
        <f t="shared" si="82"/>
        <v>6254.79</v>
      </c>
    </row>
    <row r="5259" spans="1:10" s="102" customFormat="1" ht="18" customHeight="1" x14ac:dyDescent="0.2">
      <c r="A5259" s="106" t="s">
        <v>43</v>
      </c>
      <c r="B5259" s="106" t="s">
        <v>13</v>
      </c>
      <c r="C5259" s="107">
        <v>13681</v>
      </c>
      <c r="D5259" s="107">
        <v>41883</v>
      </c>
      <c r="E5259" s="107">
        <v>41890</v>
      </c>
      <c r="F5259" s="108">
        <v>42038</v>
      </c>
      <c r="G5259" s="109">
        <v>16500</v>
      </c>
      <c r="H5259" s="109">
        <v>88</v>
      </c>
      <c r="I5259" s="109">
        <v>0</v>
      </c>
      <c r="J5259" s="109">
        <f t="shared" si="82"/>
        <v>16588</v>
      </c>
    </row>
    <row r="5260" spans="1:10" s="102" customFormat="1" ht="18" customHeight="1" x14ac:dyDescent="0.2">
      <c r="A5260" s="106" t="s">
        <v>37</v>
      </c>
      <c r="B5260" s="106" t="s">
        <v>13</v>
      </c>
      <c r="C5260" s="107">
        <v>18654</v>
      </c>
      <c r="D5260" s="107">
        <v>42527</v>
      </c>
      <c r="E5260" s="107">
        <v>42543</v>
      </c>
      <c r="F5260" s="108">
        <v>42543</v>
      </c>
      <c r="G5260" s="109">
        <v>20000</v>
      </c>
      <c r="H5260" s="109">
        <f>4.38+4.38</f>
        <v>8.76</v>
      </c>
      <c r="I5260" s="109">
        <v>0</v>
      </c>
      <c r="J5260" s="109">
        <f t="shared" si="82"/>
        <v>20008.759999999998</v>
      </c>
    </row>
    <row r="5261" spans="1:10" s="102" customFormat="1" ht="18" customHeight="1" x14ac:dyDescent="0.2">
      <c r="A5261" s="106" t="s">
        <v>43</v>
      </c>
      <c r="B5261" s="106" t="s">
        <v>13</v>
      </c>
      <c r="C5261" s="107">
        <v>8705</v>
      </c>
      <c r="D5261" s="107">
        <v>42237</v>
      </c>
      <c r="E5261" s="107">
        <v>42241</v>
      </c>
      <c r="F5261" s="108">
        <v>42255</v>
      </c>
      <c r="G5261" s="109">
        <v>6500</v>
      </c>
      <c r="H5261" s="109">
        <v>3.25</v>
      </c>
      <c r="I5261" s="109">
        <v>0</v>
      </c>
      <c r="J5261" s="109">
        <f t="shared" si="82"/>
        <v>6503.25</v>
      </c>
    </row>
    <row r="5262" spans="1:10" s="102" customFormat="1" ht="18" customHeight="1" x14ac:dyDescent="0.2">
      <c r="A5262" s="106" t="s">
        <v>43</v>
      </c>
      <c r="B5262" s="106" t="s">
        <v>13</v>
      </c>
      <c r="C5262" s="107">
        <v>10939</v>
      </c>
      <c r="D5262" s="107">
        <v>41962</v>
      </c>
      <c r="E5262" s="107">
        <v>41963</v>
      </c>
      <c r="F5262" s="108">
        <v>42006</v>
      </c>
      <c r="G5262" s="109">
        <v>8750</v>
      </c>
      <c r="H5262" s="109">
        <v>10.69</v>
      </c>
      <c r="I5262" s="109">
        <v>0</v>
      </c>
      <c r="J5262" s="109">
        <f t="shared" si="82"/>
        <v>8760.69</v>
      </c>
    </row>
    <row r="5263" spans="1:10" s="102" customFormat="1" ht="18" customHeight="1" x14ac:dyDescent="0.2">
      <c r="A5263" s="106" t="s">
        <v>43</v>
      </c>
      <c r="B5263" s="106" t="s">
        <v>13</v>
      </c>
      <c r="C5263" s="107">
        <v>12742</v>
      </c>
      <c r="D5263" s="107">
        <v>43009</v>
      </c>
      <c r="E5263" s="107">
        <v>43054</v>
      </c>
      <c r="F5263" s="108">
        <v>43117</v>
      </c>
      <c r="G5263" s="109">
        <v>10250</v>
      </c>
      <c r="H5263" s="109">
        <v>30.33</v>
      </c>
      <c r="I5263" s="109">
        <v>0</v>
      </c>
      <c r="J5263" s="109">
        <f t="shared" si="82"/>
        <v>10280.33</v>
      </c>
    </row>
    <row r="5264" spans="1:10" s="102" customFormat="1" ht="18" customHeight="1" x14ac:dyDescent="0.2">
      <c r="A5264" s="106" t="s">
        <v>43</v>
      </c>
      <c r="B5264" s="106" t="s">
        <v>17</v>
      </c>
      <c r="C5264" s="107">
        <v>10523</v>
      </c>
      <c r="D5264" s="107">
        <v>42373</v>
      </c>
      <c r="E5264" s="107">
        <v>42384</v>
      </c>
      <c r="F5264" s="108">
        <v>42395</v>
      </c>
      <c r="G5264" s="109">
        <v>9000</v>
      </c>
      <c r="H5264" s="109">
        <v>5.5</v>
      </c>
      <c r="I5264" s="109">
        <v>0</v>
      </c>
      <c r="J5264" s="109">
        <f t="shared" si="82"/>
        <v>9005.5</v>
      </c>
    </row>
    <row r="5265" spans="1:10" s="102" customFormat="1" ht="18" customHeight="1" x14ac:dyDescent="0.2">
      <c r="A5265" s="106" t="s">
        <v>43</v>
      </c>
      <c r="B5265" s="106" t="s">
        <v>17</v>
      </c>
      <c r="C5265" s="107">
        <v>9025</v>
      </c>
      <c r="D5265" s="107">
        <v>42105</v>
      </c>
      <c r="E5265" s="107">
        <v>42138</v>
      </c>
      <c r="F5265" s="108">
        <v>42163</v>
      </c>
      <c r="G5265" s="109">
        <v>3500</v>
      </c>
      <c r="H5265" s="109">
        <v>5.64</v>
      </c>
      <c r="I5265" s="109">
        <v>0</v>
      </c>
      <c r="J5265" s="109">
        <f t="shared" si="82"/>
        <v>3505.64</v>
      </c>
    </row>
    <row r="5266" spans="1:10" s="102" customFormat="1" ht="18" customHeight="1" x14ac:dyDescent="0.2">
      <c r="A5266" s="106" t="s">
        <v>43</v>
      </c>
      <c r="B5266" s="106" t="s">
        <v>17</v>
      </c>
      <c r="C5266" s="107">
        <v>11092</v>
      </c>
      <c r="D5266" s="107">
        <v>42061</v>
      </c>
      <c r="E5266" s="107">
        <v>42069</v>
      </c>
      <c r="F5266" s="108">
        <v>42109</v>
      </c>
      <c r="G5266" s="109">
        <v>13500</v>
      </c>
      <c r="H5266" s="109">
        <v>18</v>
      </c>
      <c r="I5266" s="109">
        <v>0</v>
      </c>
      <c r="J5266" s="109">
        <f t="shared" si="82"/>
        <v>13518</v>
      </c>
    </row>
    <row r="5267" spans="1:10" s="102" customFormat="1" ht="18" customHeight="1" x14ac:dyDescent="0.2">
      <c r="A5267" s="106" t="s">
        <v>43</v>
      </c>
      <c r="B5267" s="106" t="s">
        <v>17</v>
      </c>
      <c r="C5267" s="107">
        <v>18993</v>
      </c>
      <c r="D5267" s="107">
        <v>43171</v>
      </c>
      <c r="E5267" s="107">
        <v>43182</v>
      </c>
      <c r="F5267" s="108">
        <v>43213</v>
      </c>
      <c r="G5267" s="109">
        <v>18000</v>
      </c>
      <c r="H5267" s="109">
        <v>20.71</v>
      </c>
      <c r="I5267" s="109">
        <v>0</v>
      </c>
      <c r="J5267" s="109">
        <f t="shared" si="82"/>
        <v>18020.71</v>
      </c>
    </row>
    <row r="5268" spans="1:10" s="102" customFormat="1" ht="18" customHeight="1" x14ac:dyDescent="0.2">
      <c r="A5268" s="106" t="s">
        <v>43</v>
      </c>
      <c r="B5268" s="106" t="s">
        <v>13</v>
      </c>
      <c r="C5268" s="107">
        <v>12016</v>
      </c>
      <c r="D5268" s="107">
        <v>42883</v>
      </c>
      <c r="E5268" s="107">
        <v>42892</v>
      </c>
      <c r="F5268" s="108">
        <v>42965</v>
      </c>
      <c r="G5268" s="109">
        <v>6750</v>
      </c>
      <c r="H5268" s="109">
        <v>15.16</v>
      </c>
      <c r="I5268" s="109">
        <v>0</v>
      </c>
      <c r="J5268" s="109">
        <f t="shared" si="82"/>
        <v>6765.16</v>
      </c>
    </row>
    <row r="5269" spans="1:10" s="102" customFormat="1" ht="18" customHeight="1" x14ac:dyDescent="0.2">
      <c r="A5269" s="106" t="s">
        <v>43</v>
      </c>
      <c r="B5269" s="106" t="s">
        <v>13</v>
      </c>
      <c r="C5269" s="107">
        <v>14856</v>
      </c>
      <c r="D5269" s="107">
        <v>43151</v>
      </c>
      <c r="E5269" s="107">
        <v>43153</v>
      </c>
      <c r="F5269" s="108">
        <v>43192</v>
      </c>
      <c r="G5269" s="109">
        <v>11500</v>
      </c>
      <c r="H5269" s="109">
        <v>10.87</v>
      </c>
      <c r="I5269" s="109">
        <v>0</v>
      </c>
      <c r="J5269" s="109">
        <f t="shared" si="82"/>
        <v>11510.87</v>
      </c>
    </row>
    <row r="5270" spans="1:10" s="102" customFormat="1" ht="18" customHeight="1" x14ac:dyDescent="0.2">
      <c r="A5270" s="106" t="s">
        <v>43</v>
      </c>
      <c r="B5270" s="106" t="s">
        <v>13</v>
      </c>
      <c r="C5270" s="107">
        <v>17574</v>
      </c>
      <c r="D5270" s="107">
        <v>43391</v>
      </c>
      <c r="E5270" s="107">
        <v>43423</v>
      </c>
      <c r="F5270" s="108">
        <v>43447</v>
      </c>
      <c r="G5270" s="109">
        <v>5750</v>
      </c>
      <c r="H5270" s="109">
        <v>8.82</v>
      </c>
      <c r="I5270" s="109">
        <v>0</v>
      </c>
      <c r="J5270" s="109">
        <f t="shared" si="82"/>
        <v>5758.82</v>
      </c>
    </row>
    <row r="5271" spans="1:10" s="102" customFormat="1" ht="18" customHeight="1" x14ac:dyDescent="0.2">
      <c r="A5271" s="106" t="s">
        <v>37</v>
      </c>
      <c r="B5271" s="106" t="s">
        <v>13</v>
      </c>
      <c r="C5271" s="107">
        <v>19032</v>
      </c>
      <c r="D5271" s="107">
        <v>42725</v>
      </c>
      <c r="E5271" s="107">
        <v>42744</v>
      </c>
      <c r="F5271" s="108">
        <v>42744</v>
      </c>
      <c r="G5271" s="109">
        <v>10000</v>
      </c>
      <c r="H5271" s="109">
        <v>5.21</v>
      </c>
      <c r="I5271" s="109">
        <v>0</v>
      </c>
      <c r="J5271" s="109">
        <f t="shared" si="82"/>
        <v>10005.209999999999</v>
      </c>
    </row>
    <row r="5272" spans="1:10" s="102" customFormat="1" ht="18" customHeight="1" x14ac:dyDescent="0.2">
      <c r="A5272" s="106" t="s">
        <v>31</v>
      </c>
      <c r="B5272" s="106" t="s">
        <v>13</v>
      </c>
      <c r="C5272" s="107">
        <v>22891</v>
      </c>
      <c r="D5272" s="107">
        <v>42316</v>
      </c>
      <c r="E5272" s="107">
        <v>42326</v>
      </c>
      <c r="F5272" s="108">
        <v>42376</v>
      </c>
      <c r="G5272" s="109">
        <v>41000</v>
      </c>
      <c r="H5272" s="109">
        <v>68.33</v>
      </c>
      <c r="I5272" s="109">
        <v>0</v>
      </c>
      <c r="J5272" s="109">
        <f t="shared" si="82"/>
        <v>41068.33</v>
      </c>
    </row>
    <row r="5273" spans="1:10" s="102" customFormat="1" ht="18" customHeight="1" x14ac:dyDescent="0.2">
      <c r="A5273" s="106" t="s">
        <v>33</v>
      </c>
      <c r="B5273" s="106" t="s">
        <v>13</v>
      </c>
      <c r="C5273" s="107">
        <v>22891</v>
      </c>
      <c r="D5273" s="107">
        <v>42316</v>
      </c>
      <c r="E5273" s="107">
        <v>42326</v>
      </c>
      <c r="F5273" s="108">
        <v>42376</v>
      </c>
      <c r="G5273" s="109">
        <v>41000</v>
      </c>
      <c r="H5273" s="109">
        <v>68.33</v>
      </c>
      <c r="I5273" s="109">
        <v>0</v>
      </c>
      <c r="J5273" s="109">
        <f t="shared" si="82"/>
        <v>41068.33</v>
      </c>
    </row>
    <row r="5274" spans="1:10" s="102" customFormat="1" ht="18" customHeight="1" x14ac:dyDescent="0.2">
      <c r="A5274" s="106" t="s">
        <v>43</v>
      </c>
      <c r="B5274" s="106" t="s">
        <v>13</v>
      </c>
      <c r="C5274" s="107">
        <v>20834</v>
      </c>
      <c r="D5274" s="107">
        <v>42644</v>
      </c>
      <c r="E5274" s="107">
        <v>42650</v>
      </c>
      <c r="F5274" s="108">
        <v>42690</v>
      </c>
      <c r="G5274" s="109">
        <v>66000</v>
      </c>
      <c r="H5274" s="109">
        <v>36.159999999999997</v>
      </c>
      <c r="I5274" s="109">
        <v>0</v>
      </c>
      <c r="J5274" s="109">
        <f t="shared" si="82"/>
        <v>66036.160000000003</v>
      </c>
    </row>
    <row r="5275" spans="1:10" s="102" customFormat="1" ht="18" customHeight="1" x14ac:dyDescent="0.2">
      <c r="A5275" s="106" t="s">
        <v>35</v>
      </c>
      <c r="B5275" s="106" t="s">
        <v>13</v>
      </c>
      <c r="C5275" s="107">
        <v>20834</v>
      </c>
      <c r="D5275" s="107">
        <v>42644</v>
      </c>
      <c r="E5275" s="107">
        <v>42650</v>
      </c>
      <c r="F5275" s="108">
        <v>42674</v>
      </c>
      <c r="G5275" s="109">
        <v>66000</v>
      </c>
      <c r="H5275" s="109">
        <v>36.159999999999997</v>
      </c>
      <c r="I5275" s="109">
        <v>0</v>
      </c>
      <c r="J5275" s="109">
        <f t="shared" si="82"/>
        <v>66036.160000000003</v>
      </c>
    </row>
    <row r="5276" spans="1:10" s="102" customFormat="1" ht="18" customHeight="1" x14ac:dyDescent="0.2">
      <c r="A5276" s="106" t="s">
        <v>43</v>
      </c>
      <c r="B5276" s="106" t="s">
        <v>17</v>
      </c>
      <c r="C5276" s="107">
        <v>13517</v>
      </c>
      <c r="D5276" s="107">
        <v>42770</v>
      </c>
      <c r="E5276" s="107">
        <v>42775</v>
      </c>
      <c r="F5276" s="108">
        <v>42790</v>
      </c>
      <c r="G5276" s="109">
        <v>10750</v>
      </c>
      <c r="H5276" s="109">
        <v>5.9</v>
      </c>
      <c r="I5276" s="109">
        <v>0</v>
      </c>
      <c r="J5276" s="109">
        <f t="shared" si="82"/>
        <v>10755.9</v>
      </c>
    </row>
    <row r="5277" spans="1:10" s="102" customFormat="1" ht="18" customHeight="1" x14ac:dyDescent="0.2">
      <c r="A5277" s="106" t="s">
        <v>43</v>
      </c>
      <c r="B5277" s="106" t="s">
        <v>17</v>
      </c>
      <c r="C5277" s="107">
        <v>6848</v>
      </c>
      <c r="D5277" s="107">
        <v>42458</v>
      </c>
      <c r="E5277" s="107">
        <v>42472</v>
      </c>
      <c r="F5277" s="108">
        <v>42492</v>
      </c>
      <c r="G5277" s="109">
        <v>1750</v>
      </c>
      <c r="H5277" s="109">
        <v>1.63</v>
      </c>
      <c r="I5277" s="109">
        <v>0</v>
      </c>
      <c r="J5277" s="109">
        <f t="shared" si="82"/>
        <v>1751.63</v>
      </c>
    </row>
    <row r="5278" spans="1:10" s="102" customFormat="1" ht="18" customHeight="1" x14ac:dyDescent="0.2">
      <c r="A5278" s="106" t="s">
        <v>31</v>
      </c>
      <c r="B5278" s="106" t="s">
        <v>17</v>
      </c>
      <c r="C5278" s="107">
        <v>20585</v>
      </c>
      <c r="D5278" s="107">
        <v>42922</v>
      </c>
      <c r="E5278" s="107">
        <v>42933</v>
      </c>
      <c r="F5278" s="108">
        <v>42940</v>
      </c>
      <c r="G5278" s="109">
        <v>21000</v>
      </c>
      <c r="H5278" s="109">
        <v>10.36</v>
      </c>
      <c r="I5278" s="109">
        <v>0</v>
      </c>
      <c r="J5278" s="109">
        <f t="shared" si="82"/>
        <v>21010.36</v>
      </c>
    </row>
    <row r="5279" spans="1:10" s="102" customFormat="1" ht="18" customHeight="1" x14ac:dyDescent="0.2">
      <c r="A5279" s="106" t="s">
        <v>43</v>
      </c>
      <c r="B5279" s="106" t="s">
        <v>17</v>
      </c>
      <c r="C5279" s="107">
        <v>9693</v>
      </c>
      <c r="D5279" s="107">
        <v>41913</v>
      </c>
      <c r="E5279" s="107">
        <v>41955</v>
      </c>
      <c r="F5279" s="108">
        <v>41974</v>
      </c>
      <c r="G5279" s="109">
        <v>5500</v>
      </c>
      <c r="H5279" s="109">
        <v>9.32</v>
      </c>
      <c r="I5279" s="109">
        <v>0</v>
      </c>
      <c r="J5279" s="109">
        <f t="shared" si="82"/>
        <v>5509.32</v>
      </c>
    </row>
    <row r="5280" spans="1:10" s="102" customFormat="1" ht="18" customHeight="1" x14ac:dyDescent="0.2">
      <c r="A5280" s="106" t="s">
        <v>43</v>
      </c>
      <c r="B5280" s="106" t="s">
        <v>13</v>
      </c>
      <c r="C5280" s="107">
        <v>10092</v>
      </c>
      <c r="D5280" s="107">
        <v>42223</v>
      </c>
      <c r="E5280" s="107">
        <v>42241</v>
      </c>
      <c r="F5280" s="108">
        <v>42250</v>
      </c>
      <c r="G5280" s="109">
        <v>5500</v>
      </c>
      <c r="H5280" s="109">
        <v>4.13</v>
      </c>
      <c r="I5280" s="109">
        <v>0</v>
      </c>
      <c r="J5280" s="109">
        <f t="shared" si="82"/>
        <v>5504.13</v>
      </c>
    </row>
    <row r="5281" spans="1:10" s="102" customFormat="1" ht="18" customHeight="1" x14ac:dyDescent="0.2">
      <c r="A5281" s="106" t="s">
        <v>40</v>
      </c>
      <c r="B5281" s="106" t="s">
        <v>13</v>
      </c>
      <c r="C5281" s="107">
        <v>36052</v>
      </c>
      <c r="D5281" s="107">
        <v>41843</v>
      </c>
      <c r="E5281" s="107">
        <v>41862</v>
      </c>
      <c r="F5281" s="108">
        <v>41863</v>
      </c>
      <c r="G5281" s="109">
        <v>10000</v>
      </c>
      <c r="H5281" s="109">
        <f>2.78+2.78</f>
        <v>5.56</v>
      </c>
      <c r="I5281" s="109">
        <v>0</v>
      </c>
      <c r="J5281" s="109">
        <f t="shared" si="82"/>
        <v>10005.56</v>
      </c>
    </row>
    <row r="5282" spans="1:10" s="102" customFormat="1" ht="18" customHeight="1" x14ac:dyDescent="0.2">
      <c r="A5282" s="106" t="s">
        <v>43</v>
      </c>
      <c r="B5282" s="106" t="s">
        <v>13</v>
      </c>
      <c r="C5282" s="107">
        <v>14410</v>
      </c>
      <c r="D5282" s="107">
        <v>41844</v>
      </c>
      <c r="E5282" s="107">
        <v>41852</v>
      </c>
      <c r="F5282" s="108">
        <v>41899</v>
      </c>
      <c r="G5282" s="109">
        <v>9250</v>
      </c>
      <c r="H5282" s="109">
        <v>14.13</v>
      </c>
      <c r="I5282" s="109">
        <v>0</v>
      </c>
      <c r="J5282" s="109">
        <f t="shared" si="82"/>
        <v>9264.1299999999992</v>
      </c>
    </row>
    <row r="5283" spans="1:10" s="102" customFormat="1" ht="18" customHeight="1" x14ac:dyDescent="0.2">
      <c r="A5283" s="106" t="s">
        <v>43</v>
      </c>
      <c r="B5283" s="106" t="s">
        <v>13</v>
      </c>
      <c r="C5283" s="107">
        <v>11735</v>
      </c>
      <c r="D5283" s="107">
        <v>42062</v>
      </c>
      <c r="E5283" s="107">
        <v>42079</v>
      </c>
      <c r="F5283" s="108">
        <v>42094</v>
      </c>
      <c r="G5283" s="109">
        <v>10500</v>
      </c>
      <c r="H5283" s="109">
        <v>9.34</v>
      </c>
      <c r="I5283" s="109">
        <v>0</v>
      </c>
      <c r="J5283" s="109">
        <f t="shared" si="82"/>
        <v>10509.34</v>
      </c>
    </row>
    <row r="5284" spans="1:10" s="102" customFormat="1" ht="18" customHeight="1" x14ac:dyDescent="0.2">
      <c r="A5284" s="106" t="s">
        <v>43</v>
      </c>
      <c r="B5284" s="106" t="s">
        <v>17</v>
      </c>
      <c r="C5284" s="107">
        <v>11545</v>
      </c>
      <c r="D5284" s="107">
        <v>42554</v>
      </c>
      <c r="E5284" s="107">
        <v>42586</v>
      </c>
      <c r="F5284" s="108">
        <v>42594</v>
      </c>
      <c r="G5284" s="109">
        <v>2000</v>
      </c>
      <c r="H5284" s="109">
        <v>2.19</v>
      </c>
      <c r="I5284" s="109">
        <v>0</v>
      </c>
      <c r="J5284" s="109">
        <f t="shared" si="82"/>
        <v>2002.19</v>
      </c>
    </row>
    <row r="5285" spans="1:10" s="102" customFormat="1" ht="18" customHeight="1" x14ac:dyDescent="0.2">
      <c r="A5285" s="106" t="s">
        <v>43</v>
      </c>
      <c r="B5285" s="106" t="s">
        <v>13</v>
      </c>
      <c r="C5285" s="107">
        <v>7479</v>
      </c>
      <c r="D5285" s="107">
        <v>42760</v>
      </c>
      <c r="E5285" s="107">
        <v>42768</v>
      </c>
      <c r="F5285" s="108">
        <v>42793</v>
      </c>
      <c r="G5285" s="109">
        <v>5500</v>
      </c>
      <c r="H5285" s="109">
        <v>4.9800000000000004</v>
      </c>
      <c r="I5285" s="109">
        <v>0</v>
      </c>
      <c r="J5285" s="109">
        <f t="shared" si="82"/>
        <v>5504.98</v>
      </c>
    </row>
    <row r="5286" spans="1:10" s="102" customFormat="1" ht="18" customHeight="1" x14ac:dyDescent="0.2">
      <c r="A5286" s="106" t="s">
        <v>43</v>
      </c>
      <c r="B5286" s="106" t="s">
        <v>17</v>
      </c>
      <c r="C5286" s="107">
        <v>14282</v>
      </c>
      <c r="D5286" s="107">
        <v>43148</v>
      </c>
      <c r="E5286" s="107">
        <v>43154</v>
      </c>
      <c r="F5286" s="108">
        <v>43172</v>
      </c>
      <c r="G5286" s="109">
        <v>8250</v>
      </c>
      <c r="H5286" s="109">
        <v>4.42</v>
      </c>
      <c r="I5286" s="109">
        <v>0</v>
      </c>
      <c r="J5286" s="109">
        <f t="shared" si="82"/>
        <v>8254.42</v>
      </c>
    </row>
    <row r="5287" spans="1:10" s="102" customFormat="1" ht="18" customHeight="1" x14ac:dyDescent="0.2">
      <c r="A5287" s="106" t="s">
        <v>43</v>
      </c>
      <c r="B5287" s="106" t="s">
        <v>17</v>
      </c>
      <c r="C5287" s="107">
        <v>17009</v>
      </c>
      <c r="D5287" s="107">
        <v>43076</v>
      </c>
      <c r="E5287" s="107">
        <v>43088</v>
      </c>
      <c r="F5287" s="108">
        <v>43102</v>
      </c>
      <c r="G5287" s="109">
        <v>8000</v>
      </c>
      <c r="H5287" s="109">
        <v>5.7</v>
      </c>
      <c r="I5287" s="109">
        <v>0</v>
      </c>
      <c r="J5287" s="109">
        <f t="shared" si="82"/>
        <v>8005.7</v>
      </c>
    </row>
    <row r="5288" spans="1:10" s="102" customFormat="1" ht="18" customHeight="1" x14ac:dyDescent="0.2">
      <c r="A5288" s="106" t="s">
        <v>31</v>
      </c>
      <c r="B5288" s="106" t="s">
        <v>13</v>
      </c>
      <c r="C5288" s="107">
        <v>20967</v>
      </c>
      <c r="D5288" s="107">
        <v>42575</v>
      </c>
      <c r="E5288" s="107">
        <v>42577</v>
      </c>
      <c r="F5288" s="108">
        <v>42597</v>
      </c>
      <c r="G5288" s="109">
        <v>60000</v>
      </c>
      <c r="H5288" s="109">
        <v>36.159999999999997</v>
      </c>
      <c r="I5288" s="109">
        <v>0</v>
      </c>
      <c r="J5288" s="109">
        <f t="shared" si="82"/>
        <v>60036.160000000003</v>
      </c>
    </row>
    <row r="5289" spans="1:10" s="102" customFormat="1" ht="18" customHeight="1" x14ac:dyDescent="0.2">
      <c r="A5289" s="106" t="s">
        <v>33</v>
      </c>
      <c r="B5289" s="106" t="s">
        <v>13</v>
      </c>
      <c r="C5289" s="107">
        <v>20967</v>
      </c>
      <c r="D5289" s="107">
        <v>42575</v>
      </c>
      <c r="E5289" s="107">
        <v>42577</v>
      </c>
      <c r="F5289" s="108">
        <v>42597</v>
      </c>
      <c r="G5289" s="109">
        <v>60000</v>
      </c>
      <c r="H5289" s="109">
        <v>36.159999999999997</v>
      </c>
      <c r="I5289" s="109">
        <v>0</v>
      </c>
      <c r="J5289" s="109">
        <f t="shared" si="82"/>
        <v>60036.160000000003</v>
      </c>
    </row>
    <row r="5290" spans="1:10" s="102" customFormat="1" ht="18" customHeight="1" x14ac:dyDescent="0.2">
      <c r="A5290" s="106" t="s">
        <v>34</v>
      </c>
      <c r="B5290" s="106" t="s">
        <v>13</v>
      </c>
      <c r="C5290" s="107">
        <v>20967</v>
      </c>
      <c r="D5290" s="107">
        <v>42575</v>
      </c>
      <c r="E5290" s="107">
        <v>42577</v>
      </c>
      <c r="F5290" s="108">
        <v>42597</v>
      </c>
      <c r="G5290" s="109">
        <v>60000</v>
      </c>
      <c r="H5290" s="109">
        <v>36.159999999999997</v>
      </c>
      <c r="I5290" s="109">
        <v>0</v>
      </c>
      <c r="J5290" s="109">
        <f t="shared" si="82"/>
        <v>60036.160000000003</v>
      </c>
    </row>
    <row r="5291" spans="1:10" s="102" customFormat="1" ht="18" customHeight="1" x14ac:dyDescent="0.2">
      <c r="A5291" s="106" t="s">
        <v>43</v>
      </c>
      <c r="B5291" s="106" t="s">
        <v>13</v>
      </c>
      <c r="C5291" s="107">
        <v>17442</v>
      </c>
      <c r="D5291" s="107">
        <v>42743</v>
      </c>
      <c r="E5291" s="107">
        <v>42753</v>
      </c>
      <c r="F5291" s="108">
        <v>42762</v>
      </c>
      <c r="G5291" s="109">
        <v>13500</v>
      </c>
      <c r="H5291" s="109">
        <v>7.03</v>
      </c>
      <c r="I5291" s="109">
        <v>0</v>
      </c>
      <c r="J5291" s="109">
        <f t="shared" si="82"/>
        <v>13507.03</v>
      </c>
    </row>
    <row r="5292" spans="1:10" s="102" customFormat="1" ht="18" customHeight="1" x14ac:dyDescent="0.2">
      <c r="A5292" s="106" t="s">
        <v>43</v>
      </c>
      <c r="B5292" s="106" t="s">
        <v>13</v>
      </c>
      <c r="C5292" s="107">
        <v>18115</v>
      </c>
      <c r="D5292" s="107">
        <v>42958</v>
      </c>
      <c r="E5292" s="107">
        <v>42990</v>
      </c>
      <c r="F5292" s="108">
        <v>43021</v>
      </c>
      <c r="G5292" s="109">
        <v>13500</v>
      </c>
      <c r="H5292" s="109">
        <v>23.3</v>
      </c>
      <c r="I5292" s="109">
        <v>0</v>
      </c>
      <c r="J5292" s="109">
        <f t="shared" si="82"/>
        <v>13523.3</v>
      </c>
    </row>
    <row r="5293" spans="1:10" s="102" customFormat="1" ht="18" customHeight="1" x14ac:dyDescent="0.2">
      <c r="A5293" s="106" t="s">
        <v>43</v>
      </c>
      <c r="B5293" s="106" t="s">
        <v>13</v>
      </c>
      <c r="C5293" s="107">
        <v>10916</v>
      </c>
      <c r="D5293" s="107">
        <v>42086</v>
      </c>
      <c r="E5293" s="107">
        <v>42096</v>
      </c>
      <c r="F5293" s="108">
        <v>42136</v>
      </c>
      <c r="G5293" s="109">
        <v>8750</v>
      </c>
      <c r="H5293" s="109">
        <v>12.16</v>
      </c>
      <c r="I5293" s="109">
        <v>0</v>
      </c>
      <c r="J5293" s="109">
        <f t="shared" si="82"/>
        <v>8762.16</v>
      </c>
    </row>
    <row r="5294" spans="1:10" s="102" customFormat="1" ht="18" customHeight="1" x14ac:dyDescent="0.2">
      <c r="A5294" s="106" t="s">
        <v>43</v>
      </c>
      <c r="B5294" s="106" t="s">
        <v>17</v>
      </c>
      <c r="C5294" s="107">
        <v>11083</v>
      </c>
      <c r="D5294" s="107">
        <v>43223</v>
      </c>
      <c r="E5294" s="107">
        <v>43236</v>
      </c>
      <c r="F5294" s="108">
        <v>43269</v>
      </c>
      <c r="G5294" s="109">
        <v>15500</v>
      </c>
      <c r="H5294" s="109">
        <v>19.53</v>
      </c>
      <c r="I5294" s="109">
        <v>0</v>
      </c>
      <c r="J5294" s="109">
        <f t="shared" si="82"/>
        <v>15519.53</v>
      </c>
    </row>
    <row r="5295" spans="1:10" s="102" customFormat="1" ht="18" customHeight="1" x14ac:dyDescent="0.2">
      <c r="A5295" s="106" t="s">
        <v>43</v>
      </c>
      <c r="B5295" s="106" t="s">
        <v>13</v>
      </c>
      <c r="C5295" s="107">
        <v>20428</v>
      </c>
      <c r="D5295" s="107">
        <v>43428</v>
      </c>
      <c r="E5295" s="107">
        <v>43431</v>
      </c>
      <c r="F5295" s="108">
        <v>43454</v>
      </c>
      <c r="G5295" s="109">
        <v>46000</v>
      </c>
      <c r="H5295" s="109">
        <v>32.770000000000003</v>
      </c>
      <c r="I5295" s="109">
        <v>0</v>
      </c>
      <c r="J5295" s="109">
        <f t="shared" si="82"/>
        <v>46032.77</v>
      </c>
    </row>
    <row r="5296" spans="1:10" s="102" customFormat="1" ht="18" customHeight="1" x14ac:dyDescent="0.2">
      <c r="A5296" s="106" t="s">
        <v>39</v>
      </c>
      <c r="B5296" s="106" t="s">
        <v>13</v>
      </c>
      <c r="C5296" s="107">
        <v>20428</v>
      </c>
      <c r="D5296" s="107">
        <v>43428</v>
      </c>
      <c r="E5296" s="107">
        <v>43431</v>
      </c>
      <c r="F5296" s="108">
        <v>43454</v>
      </c>
      <c r="G5296" s="109">
        <v>46000</v>
      </c>
      <c r="H5296" s="109">
        <v>32.770000000000003</v>
      </c>
      <c r="I5296" s="109">
        <v>0</v>
      </c>
      <c r="J5296" s="109">
        <f t="shared" si="82"/>
        <v>46032.77</v>
      </c>
    </row>
    <row r="5297" spans="1:10" s="102" customFormat="1" ht="18" customHeight="1" x14ac:dyDescent="0.2">
      <c r="A5297" s="106" t="s">
        <v>43</v>
      </c>
      <c r="B5297" s="106" t="s">
        <v>13</v>
      </c>
      <c r="C5297" s="107">
        <v>7894</v>
      </c>
      <c r="D5297" s="107">
        <v>42640</v>
      </c>
      <c r="E5297" s="107">
        <v>42641</v>
      </c>
      <c r="F5297" s="108">
        <v>42676</v>
      </c>
      <c r="G5297" s="109">
        <v>5000</v>
      </c>
      <c r="H5297" s="109">
        <v>4.92</v>
      </c>
      <c r="I5297" s="109">
        <v>0</v>
      </c>
      <c r="J5297" s="109">
        <f t="shared" si="82"/>
        <v>5004.92</v>
      </c>
    </row>
    <row r="5298" spans="1:10" s="102" customFormat="1" ht="18" customHeight="1" x14ac:dyDescent="0.2">
      <c r="A5298" s="106" t="s">
        <v>43</v>
      </c>
      <c r="B5298" s="106" t="s">
        <v>17</v>
      </c>
      <c r="C5298" s="107">
        <v>14160</v>
      </c>
      <c r="D5298" s="107">
        <v>42954</v>
      </c>
      <c r="E5298" s="107">
        <v>42969</v>
      </c>
      <c r="F5298" s="108">
        <v>43003</v>
      </c>
      <c r="G5298" s="109">
        <v>2750</v>
      </c>
      <c r="H5298" s="109">
        <v>3.69</v>
      </c>
      <c r="I5298" s="109">
        <v>0</v>
      </c>
      <c r="J5298" s="109">
        <f t="shared" si="82"/>
        <v>2753.69</v>
      </c>
    </row>
    <row r="5299" spans="1:10" s="102" customFormat="1" ht="18" customHeight="1" x14ac:dyDescent="0.2">
      <c r="A5299" s="106" t="s">
        <v>43</v>
      </c>
      <c r="B5299" s="106" t="s">
        <v>17</v>
      </c>
      <c r="C5299" s="107">
        <v>12520</v>
      </c>
      <c r="D5299" s="107">
        <v>42530</v>
      </c>
      <c r="E5299" s="107">
        <v>42543</v>
      </c>
      <c r="F5299" s="108">
        <v>42570</v>
      </c>
      <c r="G5299" s="109">
        <v>3750</v>
      </c>
      <c r="H5299" s="109">
        <v>4.13</v>
      </c>
      <c r="I5299" s="109">
        <v>0</v>
      </c>
      <c r="J5299" s="109">
        <f t="shared" si="82"/>
        <v>3754.13</v>
      </c>
    </row>
    <row r="5300" spans="1:10" s="102" customFormat="1" ht="18" customHeight="1" x14ac:dyDescent="0.2">
      <c r="A5300" s="106" t="s">
        <v>43</v>
      </c>
      <c r="B5300" s="106" t="s">
        <v>13</v>
      </c>
      <c r="C5300" s="107">
        <v>9796</v>
      </c>
      <c r="D5300" s="107">
        <v>42110</v>
      </c>
      <c r="E5300" s="107">
        <v>42138</v>
      </c>
      <c r="F5300" s="108">
        <v>42163</v>
      </c>
      <c r="G5300" s="109">
        <v>8500</v>
      </c>
      <c r="H5300" s="109">
        <v>12.52</v>
      </c>
      <c r="I5300" s="109">
        <v>0</v>
      </c>
      <c r="J5300" s="109">
        <f t="shared" si="82"/>
        <v>8512.52</v>
      </c>
    </row>
    <row r="5301" spans="1:10" s="102" customFormat="1" ht="18" customHeight="1" x14ac:dyDescent="0.2">
      <c r="A5301" s="106" t="s">
        <v>43</v>
      </c>
      <c r="B5301" s="106" t="s">
        <v>13</v>
      </c>
      <c r="C5301" s="107">
        <v>13757</v>
      </c>
      <c r="D5301" s="107">
        <v>42190</v>
      </c>
      <c r="E5301" s="107">
        <v>42205</v>
      </c>
      <c r="F5301" s="108">
        <v>42214</v>
      </c>
      <c r="G5301" s="109">
        <v>10750</v>
      </c>
      <c r="H5301" s="109">
        <v>7.17</v>
      </c>
      <c r="I5301" s="109">
        <v>0</v>
      </c>
      <c r="J5301" s="109">
        <f t="shared" si="82"/>
        <v>10757.17</v>
      </c>
    </row>
    <row r="5302" spans="1:10" s="102" customFormat="1" ht="18" customHeight="1" x14ac:dyDescent="0.2">
      <c r="A5302" s="106" t="s">
        <v>43</v>
      </c>
      <c r="B5302" s="106" t="s">
        <v>13</v>
      </c>
      <c r="C5302" s="107">
        <v>11737</v>
      </c>
      <c r="D5302" s="107">
        <v>41946</v>
      </c>
      <c r="E5302" s="107">
        <v>41962</v>
      </c>
      <c r="F5302" s="108">
        <v>42037</v>
      </c>
      <c r="G5302" s="109">
        <v>4500</v>
      </c>
      <c r="H5302" s="109">
        <v>9.41</v>
      </c>
      <c r="I5302" s="109">
        <v>0</v>
      </c>
      <c r="J5302" s="109">
        <f t="shared" si="82"/>
        <v>4509.41</v>
      </c>
    </row>
    <row r="5303" spans="1:10" s="102" customFormat="1" ht="18" customHeight="1" x14ac:dyDescent="0.2">
      <c r="A5303" s="106" t="s">
        <v>43</v>
      </c>
      <c r="B5303" s="106" t="s">
        <v>13</v>
      </c>
      <c r="C5303" s="107">
        <v>11650</v>
      </c>
      <c r="D5303" s="107">
        <v>41834</v>
      </c>
      <c r="E5303" s="107">
        <v>41844</v>
      </c>
      <c r="F5303" s="108">
        <v>41851</v>
      </c>
      <c r="G5303" s="109">
        <v>7000</v>
      </c>
      <c r="H5303" s="109">
        <v>3.31</v>
      </c>
      <c r="I5303" s="109">
        <v>0</v>
      </c>
      <c r="J5303" s="109">
        <f t="shared" si="82"/>
        <v>7003.31</v>
      </c>
    </row>
    <row r="5304" spans="1:10" s="102" customFormat="1" ht="18" customHeight="1" x14ac:dyDescent="0.2">
      <c r="A5304" s="106" t="s">
        <v>43</v>
      </c>
      <c r="B5304" s="106" t="s">
        <v>13</v>
      </c>
      <c r="C5304" s="107">
        <v>13202</v>
      </c>
      <c r="D5304" s="107">
        <v>42415</v>
      </c>
      <c r="E5304" s="107">
        <v>42432</v>
      </c>
      <c r="F5304" s="108">
        <v>42443</v>
      </c>
      <c r="G5304" s="109">
        <v>9500</v>
      </c>
      <c r="H5304" s="109">
        <v>7.39</v>
      </c>
      <c r="I5304" s="109">
        <v>0</v>
      </c>
      <c r="J5304" s="109">
        <f t="shared" si="82"/>
        <v>9507.39</v>
      </c>
    </row>
    <row r="5305" spans="1:10" s="102" customFormat="1" ht="18" customHeight="1" x14ac:dyDescent="0.2">
      <c r="A5305" s="106" t="s">
        <v>43</v>
      </c>
      <c r="B5305" s="106" t="s">
        <v>13</v>
      </c>
      <c r="C5305" s="107">
        <v>17180</v>
      </c>
      <c r="D5305" s="107">
        <v>41753</v>
      </c>
      <c r="E5305" s="107">
        <v>41757</v>
      </c>
      <c r="F5305" s="108">
        <v>41796</v>
      </c>
      <c r="G5305" s="109">
        <v>14750</v>
      </c>
      <c r="H5305" s="109">
        <v>17.62</v>
      </c>
      <c r="I5305" s="109">
        <v>0</v>
      </c>
      <c r="J5305" s="109">
        <f t="shared" si="82"/>
        <v>14767.62</v>
      </c>
    </row>
    <row r="5306" spans="1:10" s="102" customFormat="1" ht="18" customHeight="1" x14ac:dyDescent="0.2">
      <c r="A5306" s="106" t="s">
        <v>43</v>
      </c>
      <c r="B5306" s="106" t="s">
        <v>13</v>
      </c>
      <c r="C5306" s="107">
        <v>8052</v>
      </c>
      <c r="D5306" s="107">
        <v>41954</v>
      </c>
      <c r="E5306" s="107">
        <v>41961</v>
      </c>
      <c r="F5306" s="108">
        <v>41982</v>
      </c>
      <c r="G5306" s="109">
        <v>8500</v>
      </c>
      <c r="H5306" s="109">
        <v>6.6</v>
      </c>
      <c r="I5306" s="109">
        <v>0</v>
      </c>
      <c r="J5306" s="109">
        <f t="shared" si="82"/>
        <v>8506.6</v>
      </c>
    </row>
    <row r="5307" spans="1:10" s="102" customFormat="1" ht="18" customHeight="1" x14ac:dyDescent="0.2">
      <c r="A5307" s="106" t="s">
        <v>43</v>
      </c>
      <c r="B5307" s="106" t="s">
        <v>13</v>
      </c>
      <c r="C5307" s="107">
        <v>18116</v>
      </c>
      <c r="D5307" s="107">
        <v>42493</v>
      </c>
      <c r="E5307" s="107">
        <v>42501</v>
      </c>
      <c r="F5307" s="108">
        <v>42522</v>
      </c>
      <c r="G5307" s="109">
        <v>33000</v>
      </c>
      <c r="H5307" s="109">
        <v>26.22</v>
      </c>
      <c r="I5307" s="109">
        <v>0</v>
      </c>
      <c r="J5307" s="109">
        <f t="shared" si="82"/>
        <v>33026.22</v>
      </c>
    </row>
    <row r="5308" spans="1:10" s="102" customFormat="1" ht="18" customHeight="1" x14ac:dyDescent="0.2">
      <c r="A5308" s="106" t="s">
        <v>43</v>
      </c>
      <c r="B5308" s="106" t="s">
        <v>13</v>
      </c>
      <c r="C5308" s="107">
        <v>8445</v>
      </c>
      <c r="D5308" s="107">
        <v>42588</v>
      </c>
      <c r="E5308" s="107">
        <v>42608</v>
      </c>
      <c r="F5308" s="108">
        <v>42626</v>
      </c>
      <c r="G5308" s="109">
        <v>6750</v>
      </c>
      <c r="H5308" s="109">
        <v>7.03</v>
      </c>
      <c r="I5308" s="109">
        <v>0</v>
      </c>
      <c r="J5308" s="109">
        <f t="shared" si="82"/>
        <v>6757.03</v>
      </c>
    </row>
    <row r="5309" spans="1:10" s="102" customFormat="1" ht="18" customHeight="1" x14ac:dyDescent="0.2">
      <c r="A5309" s="106" t="s">
        <v>43</v>
      </c>
      <c r="B5309" s="106" t="s">
        <v>17</v>
      </c>
      <c r="C5309" s="107">
        <v>8593</v>
      </c>
      <c r="D5309" s="107">
        <v>41919</v>
      </c>
      <c r="E5309" s="107">
        <v>41921</v>
      </c>
      <c r="F5309" s="108">
        <v>41928</v>
      </c>
      <c r="G5309" s="109">
        <v>1500</v>
      </c>
      <c r="H5309" s="109">
        <v>0.38</v>
      </c>
      <c r="I5309" s="109">
        <v>0</v>
      </c>
      <c r="J5309" s="109">
        <f t="shared" si="82"/>
        <v>1500.38</v>
      </c>
    </row>
    <row r="5310" spans="1:10" s="102" customFormat="1" ht="18" customHeight="1" x14ac:dyDescent="0.2">
      <c r="A5310" s="106" t="s">
        <v>43</v>
      </c>
      <c r="B5310" s="106" t="s">
        <v>13</v>
      </c>
      <c r="C5310" s="107">
        <v>11042</v>
      </c>
      <c r="D5310" s="107">
        <v>41946</v>
      </c>
      <c r="E5310" s="107">
        <v>41954</v>
      </c>
      <c r="F5310" s="108">
        <v>41962</v>
      </c>
      <c r="G5310" s="109">
        <v>7250</v>
      </c>
      <c r="H5310" s="109">
        <v>3.22</v>
      </c>
      <c r="I5310" s="109">
        <v>0</v>
      </c>
      <c r="J5310" s="109">
        <f t="shared" si="82"/>
        <v>7253.22</v>
      </c>
    </row>
    <row r="5311" spans="1:10" s="102" customFormat="1" ht="18" customHeight="1" x14ac:dyDescent="0.2">
      <c r="A5311" s="106" t="s">
        <v>43</v>
      </c>
      <c r="B5311" s="106" t="s">
        <v>13</v>
      </c>
      <c r="C5311" s="107">
        <v>9248</v>
      </c>
      <c r="D5311" s="107">
        <v>42828</v>
      </c>
      <c r="E5311" s="107">
        <v>42852</v>
      </c>
      <c r="F5311" s="108">
        <v>42886</v>
      </c>
      <c r="G5311" s="109">
        <v>7250</v>
      </c>
      <c r="H5311" s="109">
        <v>11.52</v>
      </c>
      <c r="I5311" s="109">
        <v>0</v>
      </c>
      <c r="J5311" s="109">
        <f t="shared" si="82"/>
        <v>7261.52</v>
      </c>
    </row>
    <row r="5312" spans="1:10" s="102" customFormat="1" ht="18" customHeight="1" x14ac:dyDescent="0.2">
      <c r="A5312" s="106" t="s">
        <v>43</v>
      </c>
      <c r="B5312" s="106" t="s">
        <v>17</v>
      </c>
      <c r="C5312" s="107">
        <v>7344</v>
      </c>
      <c r="D5312" s="107">
        <v>41976</v>
      </c>
      <c r="E5312" s="107">
        <v>42020</v>
      </c>
      <c r="F5312" s="108">
        <v>42494</v>
      </c>
      <c r="G5312" s="109">
        <v>4750</v>
      </c>
      <c r="H5312" s="109">
        <v>60.92</v>
      </c>
      <c r="I5312" s="109">
        <v>0</v>
      </c>
      <c r="J5312" s="109">
        <f t="shared" si="82"/>
        <v>4810.92</v>
      </c>
    </row>
    <row r="5313" spans="1:10" s="102" customFormat="1" ht="18" customHeight="1" x14ac:dyDescent="0.2">
      <c r="A5313" s="106" t="s">
        <v>43</v>
      </c>
      <c r="B5313" s="106" t="s">
        <v>13</v>
      </c>
      <c r="C5313" s="107">
        <v>9863</v>
      </c>
      <c r="D5313" s="107">
        <v>42381</v>
      </c>
      <c r="E5313" s="107">
        <v>42395</v>
      </c>
      <c r="F5313" s="108">
        <v>42405</v>
      </c>
      <c r="G5313" s="109">
        <v>5750</v>
      </c>
      <c r="H5313" s="109">
        <v>3.83</v>
      </c>
      <c r="I5313" s="109">
        <v>0</v>
      </c>
      <c r="J5313" s="109">
        <f t="shared" si="82"/>
        <v>5753.83</v>
      </c>
    </row>
    <row r="5314" spans="1:10" s="102" customFormat="1" ht="18" customHeight="1" x14ac:dyDescent="0.2">
      <c r="A5314" s="106" t="s">
        <v>31</v>
      </c>
      <c r="B5314" s="106" t="s">
        <v>13</v>
      </c>
      <c r="C5314" s="107">
        <v>30849</v>
      </c>
      <c r="D5314" s="107">
        <v>42150</v>
      </c>
      <c r="E5314" s="107">
        <v>42153</v>
      </c>
      <c r="F5314" s="108">
        <v>42180</v>
      </c>
      <c r="G5314" s="109">
        <v>46000</v>
      </c>
      <c r="H5314" s="109">
        <v>38.33</v>
      </c>
      <c r="I5314" s="109">
        <v>0</v>
      </c>
      <c r="J5314" s="109">
        <f t="shared" si="82"/>
        <v>46038.33</v>
      </c>
    </row>
    <row r="5315" spans="1:10" s="102" customFormat="1" ht="18" customHeight="1" x14ac:dyDescent="0.2">
      <c r="A5315" s="106" t="s">
        <v>36</v>
      </c>
      <c r="B5315" s="106" t="s">
        <v>13</v>
      </c>
      <c r="C5315" s="107">
        <v>30849</v>
      </c>
      <c r="D5315" s="107">
        <v>42150</v>
      </c>
      <c r="E5315" s="107">
        <v>42153</v>
      </c>
      <c r="F5315" s="108">
        <v>42213</v>
      </c>
      <c r="G5315" s="109">
        <v>46000</v>
      </c>
      <c r="H5315" s="109">
        <v>80.5</v>
      </c>
      <c r="I5315" s="109">
        <v>0</v>
      </c>
      <c r="J5315" s="109">
        <f t="shared" si="82"/>
        <v>46080.5</v>
      </c>
    </row>
    <row r="5316" spans="1:10" s="102" customFormat="1" ht="18" customHeight="1" x14ac:dyDescent="0.2">
      <c r="A5316" s="106" t="s">
        <v>43</v>
      </c>
      <c r="B5316" s="106" t="s">
        <v>13</v>
      </c>
      <c r="C5316" s="107">
        <v>18179</v>
      </c>
      <c r="D5316" s="107">
        <v>42696</v>
      </c>
      <c r="E5316" s="107">
        <v>42703</v>
      </c>
      <c r="F5316" s="108">
        <v>42709</v>
      </c>
      <c r="G5316" s="109">
        <v>16000</v>
      </c>
      <c r="H5316" s="109">
        <v>5.7</v>
      </c>
      <c r="I5316" s="109">
        <v>0</v>
      </c>
      <c r="J5316" s="109">
        <f t="shared" si="82"/>
        <v>16005.7</v>
      </c>
    </row>
    <row r="5317" spans="1:10" s="102" customFormat="1" ht="18" customHeight="1" x14ac:dyDescent="0.2">
      <c r="A5317" s="106" t="s">
        <v>43</v>
      </c>
      <c r="B5317" s="106" t="s">
        <v>17</v>
      </c>
      <c r="C5317" s="107">
        <v>10469</v>
      </c>
      <c r="D5317" s="107">
        <v>43093</v>
      </c>
      <c r="E5317" s="107">
        <v>43110</v>
      </c>
      <c r="F5317" s="108">
        <v>43117</v>
      </c>
      <c r="G5317" s="109">
        <v>3500</v>
      </c>
      <c r="H5317" s="109">
        <v>2.2999999999999998</v>
      </c>
      <c r="I5317" s="109">
        <v>0</v>
      </c>
      <c r="J5317" s="109">
        <f t="shared" si="82"/>
        <v>3502.3</v>
      </c>
    </row>
    <row r="5318" spans="1:10" s="102" customFormat="1" ht="18" customHeight="1" x14ac:dyDescent="0.2">
      <c r="A5318" s="106" t="s">
        <v>43</v>
      </c>
      <c r="B5318" s="106" t="s">
        <v>13</v>
      </c>
      <c r="C5318" s="107">
        <v>6983</v>
      </c>
      <c r="D5318" s="107">
        <v>41793</v>
      </c>
      <c r="E5318" s="107">
        <v>41795</v>
      </c>
      <c r="F5318" s="108">
        <v>41807</v>
      </c>
      <c r="G5318" s="109">
        <v>7000</v>
      </c>
      <c r="H5318" s="109">
        <v>2.72</v>
      </c>
      <c r="I5318" s="109">
        <v>0</v>
      </c>
      <c r="J5318" s="109">
        <f t="shared" ref="J5318:J5381" si="83">+G5318+H5318+I5318</f>
        <v>7002.72</v>
      </c>
    </row>
    <row r="5319" spans="1:10" s="102" customFormat="1" ht="18" customHeight="1" x14ac:dyDescent="0.2">
      <c r="A5319" s="106" t="s">
        <v>43</v>
      </c>
      <c r="B5319" s="106" t="s">
        <v>13</v>
      </c>
      <c r="C5319" s="107">
        <v>10548</v>
      </c>
      <c r="D5319" s="107">
        <v>43205</v>
      </c>
      <c r="E5319" s="107">
        <v>43209</v>
      </c>
      <c r="F5319" s="108">
        <v>43220</v>
      </c>
      <c r="G5319" s="109">
        <v>9250</v>
      </c>
      <c r="H5319" s="109">
        <v>3.8</v>
      </c>
      <c r="I5319" s="109">
        <v>0</v>
      </c>
      <c r="J5319" s="109">
        <f t="shared" si="83"/>
        <v>9253.7999999999993</v>
      </c>
    </row>
    <row r="5320" spans="1:10" s="102" customFormat="1" ht="18" customHeight="1" x14ac:dyDescent="0.2">
      <c r="A5320" s="106" t="s">
        <v>43</v>
      </c>
      <c r="B5320" s="106" t="s">
        <v>13</v>
      </c>
      <c r="C5320" s="107">
        <v>15045</v>
      </c>
      <c r="D5320" s="107">
        <v>43224</v>
      </c>
      <c r="E5320" s="107">
        <v>43234</v>
      </c>
      <c r="F5320" s="108">
        <v>43238</v>
      </c>
      <c r="G5320" s="109">
        <v>9250</v>
      </c>
      <c r="H5320" s="109">
        <v>3.55</v>
      </c>
      <c r="I5320" s="109">
        <v>0</v>
      </c>
      <c r="J5320" s="109">
        <f t="shared" si="83"/>
        <v>9253.5499999999993</v>
      </c>
    </row>
    <row r="5321" spans="1:10" s="102" customFormat="1" ht="18" customHeight="1" x14ac:dyDescent="0.2">
      <c r="A5321" s="106" t="s">
        <v>43</v>
      </c>
      <c r="B5321" s="106" t="s">
        <v>13</v>
      </c>
      <c r="C5321" s="107">
        <v>15846</v>
      </c>
      <c r="D5321" s="107">
        <v>42302</v>
      </c>
      <c r="E5321" s="107">
        <v>42310</v>
      </c>
      <c r="F5321" s="108">
        <v>42317</v>
      </c>
      <c r="G5321" s="109">
        <v>12500</v>
      </c>
      <c r="H5321" s="109">
        <v>5.21</v>
      </c>
      <c r="I5321" s="109">
        <v>0</v>
      </c>
      <c r="J5321" s="109">
        <f t="shared" si="83"/>
        <v>12505.21</v>
      </c>
    </row>
    <row r="5322" spans="1:10" s="102" customFormat="1" ht="18" customHeight="1" x14ac:dyDescent="0.2">
      <c r="A5322" s="106" t="s">
        <v>43</v>
      </c>
      <c r="B5322" s="106" t="s">
        <v>17</v>
      </c>
      <c r="C5322" s="107">
        <v>8901</v>
      </c>
      <c r="D5322" s="107">
        <v>42275</v>
      </c>
      <c r="E5322" s="107">
        <v>42278</v>
      </c>
      <c r="F5322" s="108">
        <v>42338</v>
      </c>
      <c r="G5322" s="109">
        <v>7250</v>
      </c>
      <c r="H5322" s="109">
        <v>12.69</v>
      </c>
      <c r="I5322" s="109">
        <v>0</v>
      </c>
      <c r="J5322" s="109">
        <f t="shared" si="83"/>
        <v>7262.69</v>
      </c>
    </row>
    <row r="5323" spans="1:10" s="102" customFormat="1" ht="18" customHeight="1" x14ac:dyDescent="0.2">
      <c r="A5323" s="106" t="s">
        <v>43</v>
      </c>
      <c r="B5323" s="106" t="s">
        <v>13</v>
      </c>
      <c r="C5323" s="107">
        <v>10058</v>
      </c>
      <c r="D5323" s="107">
        <v>42246</v>
      </c>
      <c r="E5323" s="107">
        <v>42249</v>
      </c>
      <c r="F5323" s="108">
        <v>42279</v>
      </c>
      <c r="G5323" s="109">
        <v>6250</v>
      </c>
      <c r="H5323" s="109">
        <v>5.73</v>
      </c>
      <c r="I5323" s="109">
        <v>0</v>
      </c>
      <c r="J5323" s="109">
        <f t="shared" si="83"/>
        <v>6255.73</v>
      </c>
    </row>
    <row r="5324" spans="1:10" s="102" customFormat="1" ht="18" customHeight="1" x14ac:dyDescent="0.2">
      <c r="A5324" s="106" t="s">
        <v>43</v>
      </c>
      <c r="B5324" s="106" t="s">
        <v>13</v>
      </c>
      <c r="C5324" s="107">
        <v>10514</v>
      </c>
      <c r="D5324" s="107">
        <v>42889</v>
      </c>
      <c r="E5324" s="107">
        <v>42921</v>
      </c>
      <c r="F5324" s="108">
        <v>42950</v>
      </c>
      <c r="G5324" s="109">
        <v>24500</v>
      </c>
      <c r="H5324" s="109">
        <v>40.950000000000003</v>
      </c>
      <c r="I5324" s="109">
        <v>0</v>
      </c>
      <c r="J5324" s="109">
        <f t="shared" si="83"/>
        <v>24540.95</v>
      </c>
    </row>
    <row r="5325" spans="1:10" s="102" customFormat="1" ht="18" customHeight="1" x14ac:dyDescent="0.2">
      <c r="A5325" s="106" t="s">
        <v>43</v>
      </c>
      <c r="B5325" s="106" t="s">
        <v>17</v>
      </c>
      <c r="C5325" s="107">
        <v>18596</v>
      </c>
      <c r="D5325" s="107">
        <v>42790</v>
      </c>
      <c r="E5325" s="107">
        <v>42795</v>
      </c>
      <c r="F5325" s="108">
        <v>42807</v>
      </c>
      <c r="G5325" s="109">
        <v>20000</v>
      </c>
      <c r="H5325" s="109">
        <v>9.32</v>
      </c>
      <c r="I5325" s="109">
        <v>0</v>
      </c>
      <c r="J5325" s="109">
        <f t="shared" si="83"/>
        <v>20009.32</v>
      </c>
    </row>
    <row r="5326" spans="1:10" s="102" customFormat="1" ht="18" customHeight="1" x14ac:dyDescent="0.2">
      <c r="A5326" s="106" t="s">
        <v>43</v>
      </c>
      <c r="B5326" s="106" t="s">
        <v>17</v>
      </c>
      <c r="C5326" s="107">
        <v>15090</v>
      </c>
      <c r="D5326" s="107">
        <v>41871</v>
      </c>
      <c r="E5326" s="107">
        <v>41873</v>
      </c>
      <c r="F5326" s="108">
        <v>41894</v>
      </c>
      <c r="G5326" s="109">
        <v>13250</v>
      </c>
      <c r="H5326" s="109">
        <v>8.4700000000000006</v>
      </c>
      <c r="I5326" s="109">
        <v>0</v>
      </c>
      <c r="J5326" s="109">
        <f t="shared" si="83"/>
        <v>13258.47</v>
      </c>
    </row>
    <row r="5327" spans="1:10" s="102" customFormat="1" ht="18" customHeight="1" x14ac:dyDescent="0.2">
      <c r="A5327" s="106" t="s">
        <v>43</v>
      </c>
      <c r="B5327" s="106" t="s">
        <v>13</v>
      </c>
      <c r="C5327" s="107">
        <v>17299</v>
      </c>
      <c r="D5327" s="107">
        <v>42578</v>
      </c>
      <c r="E5327" s="107">
        <v>42580</v>
      </c>
      <c r="F5327" s="108">
        <v>42587</v>
      </c>
      <c r="G5327" s="109">
        <v>13250</v>
      </c>
      <c r="H5327" s="109">
        <v>3.27</v>
      </c>
      <c r="I5327" s="109">
        <v>0</v>
      </c>
      <c r="J5327" s="109">
        <f t="shared" si="83"/>
        <v>13253.27</v>
      </c>
    </row>
    <row r="5328" spans="1:10" s="102" customFormat="1" ht="18" customHeight="1" x14ac:dyDescent="0.2">
      <c r="A5328" s="106" t="s">
        <v>43</v>
      </c>
      <c r="B5328" s="106" t="s">
        <v>17</v>
      </c>
      <c r="C5328" s="107">
        <v>8806</v>
      </c>
      <c r="D5328" s="107">
        <v>42772</v>
      </c>
      <c r="E5328" s="107">
        <v>42790</v>
      </c>
      <c r="F5328" s="108">
        <v>42815</v>
      </c>
      <c r="G5328" s="109">
        <v>4000</v>
      </c>
      <c r="H5328" s="109">
        <v>4.72</v>
      </c>
      <c r="I5328" s="109">
        <v>0</v>
      </c>
      <c r="J5328" s="109">
        <f t="shared" si="83"/>
        <v>4004.72</v>
      </c>
    </row>
    <row r="5329" spans="1:10" s="102" customFormat="1" ht="18" customHeight="1" x14ac:dyDescent="0.2">
      <c r="A5329" s="106" t="s">
        <v>43</v>
      </c>
      <c r="B5329" s="106" t="s">
        <v>17</v>
      </c>
      <c r="C5329" s="107">
        <v>7808</v>
      </c>
      <c r="D5329" s="107">
        <v>42315</v>
      </c>
      <c r="E5329" s="107">
        <v>42320</v>
      </c>
      <c r="F5329" s="108">
        <v>42328</v>
      </c>
      <c r="G5329" s="109">
        <v>1500</v>
      </c>
      <c r="H5329" s="109">
        <v>0.54</v>
      </c>
      <c r="I5329" s="109">
        <v>0</v>
      </c>
      <c r="J5329" s="109">
        <f t="shared" si="83"/>
        <v>1500.54</v>
      </c>
    </row>
    <row r="5330" spans="1:10" s="102" customFormat="1" ht="18" customHeight="1" x14ac:dyDescent="0.2">
      <c r="A5330" s="106" t="s">
        <v>43</v>
      </c>
      <c r="B5330" s="106" t="s">
        <v>17</v>
      </c>
      <c r="C5330" s="107">
        <v>10887</v>
      </c>
      <c r="D5330" s="107">
        <v>41847</v>
      </c>
      <c r="E5330" s="107">
        <v>41855</v>
      </c>
      <c r="F5330" s="108">
        <v>41864</v>
      </c>
      <c r="G5330" s="109">
        <v>7500</v>
      </c>
      <c r="H5330" s="109">
        <v>3.56</v>
      </c>
      <c r="I5330" s="109">
        <v>0</v>
      </c>
      <c r="J5330" s="109">
        <f t="shared" si="83"/>
        <v>7503.56</v>
      </c>
    </row>
    <row r="5331" spans="1:10" s="102" customFormat="1" ht="18" customHeight="1" x14ac:dyDescent="0.2">
      <c r="A5331" s="106" t="s">
        <v>43</v>
      </c>
      <c r="B5331" s="106" t="s">
        <v>13</v>
      </c>
      <c r="C5331" s="107">
        <v>12157</v>
      </c>
      <c r="D5331" s="107">
        <v>43102</v>
      </c>
      <c r="E5331" s="107">
        <v>43115</v>
      </c>
      <c r="F5331" s="108">
        <v>43126</v>
      </c>
      <c r="G5331" s="109">
        <v>8000</v>
      </c>
      <c r="H5331" s="109">
        <v>5.26</v>
      </c>
      <c r="I5331" s="109">
        <v>0</v>
      </c>
      <c r="J5331" s="109">
        <f t="shared" si="83"/>
        <v>8005.26</v>
      </c>
    </row>
    <row r="5332" spans="1:10" s="102" customFormat="1" ht="18" customHeight="1" x14ac:dyDescent="0.2">
      <c r="A5332" s="106" t="s">
        <v>31</v>
      </c>
      <c r="B5332" s="106" t="s">
        <v>13</v>
      </c>
      <c r="C5332" s="107">
        <v>17199</v>
      </c>
      <c r="D5332" s="107">
        <v>42372</v>
      </c>
      <c r="E5332" s="107">
        <v>42375</v>
      </c>
      <c r="F5332" s="108">
        <v>42397</v>
      </c>
      <c r="G5332" s="109">
        <v>40000</v>
      </c>
      <c r="H5332" s="109">
        <v>27.78</v>
      </c>
      <c r="I5332" s="109">
        <v>0</v>
      </c>
      <c r="J5332" s="109">
        <f t="shared" si="83"/>
        <v>40027.78</v>
      </c>
    </row>
    <row r="5333" spans="1:10" s="102" customFormat="1" ht="18" customHeight="1" x14ac:dyDescent="0.2">
      <c r="A5333" s="106" t="s">
        <v>34</v>
      </c>
      <c r="B5333" s="106" t="s">
        <v>13</v>
      </c>
      <c r="C5333" s="107">
        <v>17199</v>
      </c>
      <c r="D5333" s="107">
        <v>42372</v>
      </c>
      <c r="E5333" s="107">
        <v>42375</v>
      </c>
      <c r="F5333" s="108">
        <v>42397</v>
      </c>
      <c r="G5333" s="109">
        <v>120000</v>
      </c>
      <c r="H5333" s="109">
        <v>83.33</v>
      </c>
      <c r="I5333" s="109">
        <v>0</v>
      </c>
      <c r="J5333" s="109">
        <f t="shared" si="83"/>
        <v>120083.33</v>
      </c>
    </row>
    <row r="5334" spans="1:10" s="102" customFormat="1" ht="18" customHeight="1" x14ac:dyDescent="0.2">
      <c r="A5334" s="106" t="s">
        <v>43</v>
      </c>
      <c r="B5334" s="106" t="s">
        <v>13</v>
      </c>
      <c r="C5334" s="107">
        <v>9968</v>
      </c>
      <c r="D5334" s="107">
        <v>42622</v>
      </c>
      <c r="E5334" s="107">
        <v>42626</v>
      </c>
      <c r="F5334" s="108">
        <v>42640</v>
      </c>
      <c r="G5334" s="109">
        <v>8250</v>
      </c>
      <c r="H5334" s="109">
        <v>4.0599999999999996</v>
      </c>
      <c r="I5334" s="109">
        <v>0</v>
      </c>
      <c r="J5334" s="109">
        <f t="shared" si="83"/>
        <v>8254.06</v>
      </c>
    </row>
    <row r="5335" spans="1:10" s="102" customFormat="1" ht="18" customHeight="1" x14ac:dyDescent="0.2">
      <c r="A5335" s="106" t="s">
        <v>43</v>
      </c>
      <c r="B5335" s="106" t="s">
        <v>13</v>
      </c>
      <c r="C5335" s="107">
        <v>9426</v>
      </c>
      <c r="D5335" s="107">
        <v>42090</v>
      </c>
      <c r="E5335" s="107">
        <v>42095</v>
      </c>
      <c r="F5335" s="108">
        <v>42104</v>
      </c>
      <c r="G5335" s="109">
        <v>5750</v>
      </c>
      <c r="H5335" s="109">
        <v>2.2400000000000002</v>
      </c>
      <c r="I5335" s="109">
        <v>0</v>
      </c>
      <c r="J5335" s="109">
        <f t="shared" si="83"/>
        <v>5752.24</v>
      </c>
    </row>
    <row r="5336" spans="1:10" s="102" customFormat="1" ht="18" customHeight="1" x14ac:dyDescent="0.2">
      <c r="A5336" s="106" t="s">
        <v>43</v>
      </c>
      <c r="B5336" s="106" t="s">
        <v>13</v>
      </c>
      <c r="C5336" s="107">
        <v>16098</v>
      </c>
      <c r="D5336" s="107">
        <v>43391</v>
      </c>
      <c r="E5336" s="107">
        <v>43404</v>
      </c>
      <c r="F5336" s="108">
        <v>43412</v>
      </c>
      <c r="G5336" s="109">
        <v>16000</v>
      </c>
      <c r="H5336" s="109">
        <v>9.2100000000000009</v>
      </c>
      <c r="I5336" s="109">
        <v>0</v>
      </c>
      <c r="J5336" s="109">
        <f t="shared" si="83"/>
        <v>16009.21</v>
      </c>
    </row>
    <row r="5337" spans="1:10" s="102" customFormat="1" ht="18" customHeight="1" x14ac:dyDescent="0.2">
      <c r="A5337" s="106" t="s">
        <v>43</v>
      </c>
      <c r="B5337" s="106" t="s">
        <v>13</v>
      </c>
      <c r="C5337" s="107">
        <v>13361</v>
      </c>
      <c r="D5337" s="107">
        <v>43320</v>
      </c>
      <c r="E5337" s="107">
        <v>43322</v>
      </c>
      <c r="F5337" s="108">
        <v>43333</v>
      </c>
      <c r="G5337" s="109">
        <v>5000</v>
      </c>
      <c r="H5337" s="109">
        <v>1.78</v>
      </c>
      <c r="I5337" s="109">
        <v>0</v>
      </c>
      <c r="J5337" s="109">
        <f t="shared" si="83"/>
        <v>5001.78</v>
      </c>
    </row>
    <row r="5338" spans="1:10" s="102" customFormat="1" ht="18" customHeight="1" x14ac:dyDescent="0.2">
      <c r="A5338" s="106" t="s">
        <v>43</v>
      </c>
      <c r="B5338" s="106" t="s">
        <v>17</v>
      </c>
      <c r="C5338" s="107">
        <v>15987</v>
      </c>
      <c r="D5338" s="107">
        <v>42656</v>
      </c>
      <c r="E5338" s="107">
        <v>42663</v>
      </c>
      <c r="F5338" s="108">
        <v>42685</v>
      </c>
      <c r="G5338" s="109">
        <v>17500</v>
      </c>
      <c r="H5338" s="109">
        <v>13.9</v>
      </c>
      <c r="I5338" s="109">
        <v>0</v>
      </c>
      <c r="J5338" s="109">
        <f t="shared" si="83"/>
        <v>17513.900000000001</v>
      </c>
    </row>
    <row r="5339" spans="1:10" s="102" customFormat="1" ht="18" customHeight="1" x14ac:dyDescent="0.2">
      <c r="A5339" s="106" t="s">
        <v>43</v>
      </c>
      <c r="B5339" s="106" t="s">
        <v>17</v>
      </c>
      <c r="C5339" s="107">
        <v>19782</v>
      </c>
      <c r="D5339" s="107">
        <v>43001</v>
      </c>
      <c r="E5339" s="107">
        <v>43004</v>
      </c>
      <c r="F5339" s="108">
        <v>43018</v>
      </c>
      <c r="G5339" s="109">
        <v>75000</v>
      </c>
      <c r="H5339" s="109">
        <v>34.93</v>
      </c>
      <c r="I5339" s="109">
        <v>0</v>
      </c>
      <c r="J5339" s="109">
        <f t="shared" si="83"/>
        <v>75034.929999999993</v>
      </c>
    </row>
    <row r="5340" spans="1:10" s="102" customFormat="1" ht="18" customHeight="1" x14ac:dyDescent="0.2">
      <c r="A5340" s="106" t="s">
        <v>43</v>
      </c>
      <c r="B5340" s="106" t="s">
        <v>17</v>
      </c>
      <c r="C5340" s="107">
        <v>13295</v>
      </c>
      <c r="D5340" s="107">
        <v>41776</v>
      </c>
      <c r="E5340" s="107">
        <v>41800</v>
      </c>
      <c r="F5340" s="108">
        <v>41816</v>
      </c>
      <c r="G5340" s="109">
        <v>5500</v>
      </c>
      <c r="H5340" s="109">
        <v>6.11</v>
      </c>
      <c r="I5340" s="109">
        <v>0</v>
      </c>
      <c r="J5340" s="109">
        <f t="shared" si="83"/>
        <v>5506.11</v>
      </c>
    </row>
    <row r="5341" spans="1:10" s="102" customFormat="1" ht="18" customHeight="1" x14ac:dyDescent="0.2">
      <c r="A5341" s="106" t="s">
        <v>43</v>
      </c>
      <c r="B5341" s="106" t="s">
        <v>17</v>
      </c>
      <c r="C5341" s="107">
        <v>20310</v>
      </c>
      <c r="D5341" s="107">
        <v>43285</v>
      </c>
      <c r="E5341" s="107">
        <v>43297</v>
      </c>
      <c r="F5341" s="108">
        <v>43333</v>
      </c>
      <c r="G5341" s="109">
        <v>61000</v>
      </c>
      <c r="H5341" s="109">
        <v>80.22</v>
      </c>
      <c r="I5341" s="109">
        <v>0</v>
      </c>
      <c r="J5341" s="109">
        <f t="shared" si="83"/>
        <v>61080.22</v>
      </c>
    </row>
    <row r="5342" spans="1:10" s="102" customFormat="1" ht="18" customHeight="1" x14ac:dyDescent="0.2">
      <c r="A5342" s="106" t="s">
        <v>39</v>
      </c>
      <c r="B5342" s="106" t="s">
        <v>17</v>
      </c>
      <c r="C5342" s="107">
        <v>20310</v>
      </c>
      <c r="D5342" s="107">
        <v>43285</v>
      </c>
      <c r="E5342" s="107">
        <v>43297</v>
      </c>
      <c r="F5342" s="108">
        <v>43333</v>
      </c>
      <c r="G5342" s="109">
        <v>122000</v>
      </c>
      <c r="H5342" s="109">
        <v>160.44</v>
      </c>
      <c r="I5342" s="109">
        <v>0</v>
      </c>
      <c r="J5342" s="109">
        <f t="shared" si="83"/>
        <v>122160.44</v>
      </c>
    </row>
    <row r="5343" spans="1:10" s="102" customFormat="1" ht="18" customHeight="1" x14ac:dyDescent="0.2">
      <c r="A5343" s="106" t="s">
        <v>43</v>
      </c>
      <c r="B5343" s="106" t="s">
        <v>13</v>
      </c>
      <c r="C5343" s="107">
        <v>15007</v>
      </c>
      <c r="D5343" s="107">
        <v>42259</v>
      </c>
      <c r="E5343" s="107">
        <v>42270</v>
      </c>
      <c r="F5343" s="108">
        <v>42276</v>
      </c>
      <c r="G5343" s="109">
        <v>7250</v>
      </c>
      <c r="H5343" s="109">
        <v>3.42</v>
      </c>
      <c r="I5343" s="109">
        <v>0</v>
      </c>
      <c r="J5343" s="109">
        <f t="shared" si="83"/>
        <v>7253.42</v>
      </c>
    </row>
    <row r="5344" spans="1:10" s="102" customFormat="1" ht="18" customHeight="1" x14ac:dyDescent="0.2">
      <c r="A5344" s="106" t="s">
        <v>43</v>
      </c>
      <c r="B5344" s="106" t="s">
        <v>17</v>
      </c>
      <c r="C5344" s="107">
        <v>7481</v>
      </c>
      <c r="D5344" s="107">
        <v>43158</v>
      </c>
      <c r="E5344" s="107">
        <v>43180</v>
      </c>
      <c r="F5344" s="108">
        <v>43278</v>
      </c>
      <c r="G5344" s="109">
        <v>1750</v>
      </c>
      <c r="H5344" s="109">
        <v>3.79</v>
      </c>
      <c r="I5344" s="109">
        <v>0</v>
      </c>
      <c r="J5344" s="109">
        <f t="shared" si="83"/>
        <v>1753.79</v>
      </c>
    </row>
    <row r="5345" spans="1:10" s="102" customFormat="1" ht="18" customHeight="1" x14ac:dyDescent="0.2">
      <c r="A5345" s="106" t="s">
        <v>43</v>
      </c>
      <c r="B5345" s="106" t="s">
        <v>17</v>
      </c>
      <c r="C5345" s="107">
        <v>10501</v>
      </c>
      <c r="D5345" s="107">
        <v>42291</v>
      </c>
      <c r="E5345" s="107">
        <v>42324</v>
      </c>
      <c r="F5345" s="108">
        <v>42355</v>
      </c>
      <c r="G5345" s="109">
        <v>7000</v>
      </c>
      <c r="H5345" s="109">
        <v>12.45</v>
      </c>
      <c r="I5345" s="109">
        <v>0</v>
      </c>
      <c r="J5345" s="109">
        <f t="shared" si="83"/>
        <v>7012.45</v>
      </c>
    </row>
    <row r="5346" spans="1:10" s="102" customFormat="1" ht="18" customHeight="1" x14ac:dyDescent="0.2">
      <c r="A5346" s="106" t="s">
        <v>43</v>
      </c>
      <c r="B5346" s="106" t="s">
        <v>13</v>
      </c>
      <c r="C5346" s="107">
        <v>11972</v>
      </c>
      <c r="D5346" s="107">
        <v>43436</v>
      </c>
      <c r="E5346" s="107">
        <v>43446</v>
      </c>
      <c r="F5346" s="108">
        <v>43553</v>
      </c>
      <c r="G5346" s="109">
        <v>11500</v>
      </c>
      <c r="H5346" s="109">
        <v>36.86</v>
      </c>
      <c r="I5346" s="109">
        <v>0</v>
      </c>
      <c r="J5346" s="109">
        <f t="shared" si="83"/>
        <v>11536.86</v>
      </c>
    </row>
    <row r="5347" spans="1:10" s="102" customFormat="1" ht="18" customHeight="1" x14ac:dyDescent="0.2">
      <c r="A5347" s="106" t="s">
        <v>43</v>
      </c>
      <c r="B5347" s="106" t="s">
        <v>13</v>
      </c>
      <c r="C5347" s="107">
        <v>10797</v>
      </c>
      <c r="D5347" s="107">
        <v>42977</v>
      </c>
      <c r="E5347" s="107">
        <v>42984</v>
      </c>
      <c r="F5347" s="108">
        <v>42990</v>
      </c>
      <c r="G5347" s="109">
        <v>8000</v>
      </c>
      <c r="H5347" s="109">
        <v>2.85</v>
      </c>
      <c r="I5347" s="109">
        <v>0</v>
      </c>
      <c r="J5347" s="109">
        <f t="shared" si="83"/>
        <v>8002.85</v>
      </c>
    </row>
    <row r="5348" spans="1:10" s="102" customFormat="1" ht="18" customHeight="1" x14ac:dyDescent="0.2">
      <c r="A5348" s="106" t="s">
        <v>43</v>
      </c>
      <c r="B5348" s="106" t="s">
        <v>17</v>
      </c>
      <c r="C5348" s="107">
        <v>15578</v>
      </c>
      <c r="D5348" s="107">
        <v>42776</v>
      </c>
      <c r="E5348" s="107">
        <v>42802</v>
      </c>
      <c r="F5348" s="108">
        <v>42818</v>
      </c>
      <c r="G5348" s="109">
        <v>7250</v>
      </c>
      <c r="H5348" s="109">
        <v>8.34</v>
      </c>
      <c r="I5348" s="109">
        <v>0</v>
      </c>
      <c r="J5348" s="109">
        <f t="shared" si="83"/>
        <v>7258.34</v>
      </c>
    </row>
    <row r="5349" spans="1:10" s="102" customFormat="1" ht="18" customHeight="1" x14ac:dyDescent="0.2">
      <c r="A5349" s="106" t="s">
        <v>43</v>
      </c>
      <c r="B5349" s="106" t="s">
        <v>13</v>
      </c>
      <c r="C5349" s="107">
        <v>12226</v>
      </c>
      <c r="D5349" s="107">
        <v>41871</v>
      </c>
      <c r="E5349" s="107">
        <v>41884</v>
      </c>
      <c r="F5349" s="108">
        <v>41898</v>
      </c>
      <c r="G5349" s="109">
        <v>8250</v>
      </c>
      <c r="H5349" s="109">
        <v>6.19</v>
      </c>
      <c r="I5349" s="109">
        <v>0</v>
      </c>
      <c r="J5349" s="109">
        <f t="shared" si="83"/>
        <v>8256.19</v>
      </c>
    </row>
    <row r="5350" spans="1:10" s="102" customFormat="1" ht="18" customHeight="1" x14ac:dyDescent="0.2">
      <c r="A5350" s="106" t="s">
        <v>43</v>
      </c>
      <c r="B5350" s="106" t="s">
        <v>13</v>
      </c>
      <c r="C5350" s="107">
        <v>11394</v>
      </c>
      <c r="D5350" s="107">
        <v>43385</v>
      </c>
      <c r="E5350" s="107">
        <v>43402</v>
      </c>
      <c r="F5350" s="108">
        <v>43416</v>
      </c>
      <c r="G5350" s="109">
        <v>7000</v>
      </c>
      <c r="H5350" s="109">
        <v>5.94</v>
      </c>
      <c r="I5350" s="109">
        <v>0</v>
      </c>
      <c r="J5350" s="109">
        <f t="shared" si="83"/>
        <v>7005.94</v>
      </c>
    </row>
    <row r="5351" spans="1:10" s="102" customFormat="1" ht="18" customHeight="1" x14ac:dyDescent="0.2">
      <c r="A5351" s="106" t="s">
        <v>43</v>
      </c>
      <c r="B5351" s="106" t="s">
        <v>17</v>
      </c>
      <c r="C5351" s="107">
        <v>17116</v>
      </c>
      <c r="D5351" s="107">
        <v>42430</v>
      </c>
      <c r="E5351" s="107">
        <v>42436</v>
      </c>
      <c r="F5351" s="108">
        <v>42444</v>
      </c>
      <c r="G5351" s="109">
        <v>10750</v>
      </c>
      <c r="H5351" s="109">
        <v>4.18</v>
      </c>
      <c r="I5351" s="109">
        <v>0</v>
      </c>
      <c r="J5351" s="109">
        <f t="shared" si="83"/>
        <v>10754.18</v>
      </c>
    </row>
    <row r="5352" spans="1:10" s="102" customFormat="1" ht="18" customHeight="1" x14ac:dyDescent="0.2">
      <c r="A5352" s="106" t="s">
        <v>43</v>
      </c>
      <c r="B5352" s="106" t="s">
        <v>13</v>
      </c>
      <c r="C5352" s="107">
        <v>17209</v>
      </c>
      <c r="D5352" s="107">
        <v>43066</v>
      </c>
      <c r="E5352" s="107">
        <v>43070</v>
      </c>
      <c r="F5352" s="108">
        <v>43089</v>
      </c>
      <c r="G5352" s="109">
        <v>6500</v>
      </c>
      <c r="H5352" s="109">
        <v>4.0999999999999996</v>
      </c>
      <c r="I5352" s="109">
        <v>0</v>
      </c>
      <c r="J5352" s="109">
        <f t="shared" si="83"/>
        <v>6504.1</v>
      </c>
    </row>
    <row r="5353" spans="1:10" s="102" customFormat="1" ht="18" customHeight="1" x14ac:dyDescent="0.2">
      <c r="A5353" s="106" t="s">
        <v>43</v>
      </c>
      <c r="B5353" s="106" t="s">
        <v>17</v>
      </c>
      <c r="C5353" s="107">
        <v>17039</v>
      </c>
      <c r="D5353" s="107">
        <v>42168</v>
      </c>
      <c r="E5353" s="107">
        <v>42172</v>
      </c>
      <c r="F5353" s="108">
        <v>42223</v>
      </c>
      <c r="G5353" s="109">
        <v>6000</v>
      </c>
      <c r="H5353" s="109">
        <v>9.17</v>
      </c>
      <c r="I5353" s="109">
        <v>0</v>
      </c>
      <c r="J5353" s="109">
        <f t="shared" si="83"/>
        <v>6009.17</v>
      </c>
    </row>
    <row r="5354" spans="1:10" s="102" customFormat="1" ht="18" customHeight="1" x14ac:dyDescent="0.2">
      <c r="A5354" s="106" t="s">
        <v>43</v>
      </c>
      <c r="B5354" s="106" t="s">
        <v>17</v>
      </c>
      <c r="C5354" s="107">
        <v>14641</v>
      </c>
      <c r="D5354" s="107">
        <v>42895</v>
      </c>
      <c r="E5354" s="107">
        <v>42907</v>
      </c>
      <c r="F5354" s="108">
        <v>42915</v>
      </c>
      <c r="G5354" s="109">
        <v>3500</v>
      </c>
      <c r="H5354" s="109">
        <v>1.92</v>
      </c>
      <c r="I5354" s="109">
        <v>0</v>
      </c>
      <c r="J5354" s="109">
        <f t="shared" si="83"/>
        <v>3501.92</v>
      </c>
    </row>
    <row r="5355" spans="1:10" s="102" customFormat="1" ht="18" customHeight="1" x14ac:dyDescent="0.2">
      <c r="A5355" s="106" t="s">
        <v>43</v>
      </c>
      <c r="B5355" s="106" t="s">
        <v>13</v>
      </c>
      <c r="C5355" s="107">
        <v>14826</v>
      </c>
      <c r="D5355" s="107">
        <v>42704</v>
      </c>
      <c r="E5355" s="107">
        <v>42717</v>
      </c>
      <c r="F5355" s="108">
        <v>42724</v>
      </c>
      <c r="G5355" s="109">
        <v>14750</v>
      </c>
      <c r="H5355" s="109">
        <v>8.08</v>
      </c>
      <c r="I5355" s="109">
        <v>0</v>
      </c>
      <c r="J5355" s="109">
        <f t="shared" si="83"/>
        <v>14758.08</v>
      </c>
    </row>
    <row r="5356" spans="1:10" s="102" customFormat="1" ht="18" customHeight="1" x14ac:dyDescent="0.2">
      <c r="A5356" s="106" t="s">
        <v>43</v>
      </c>
      <c r="B5356" s="106" t="s">
        <v>17</v>
      </c>
      <c r="C5356" s="107">
        <v>18881</v>
      </c>
      <c r="D5356" s="107">
        <v>43027</v>
      </c>
      <c r="E5356" s="107">
        <v>43031</v>
      </c>
      <c r="F5356" s="108">
        <v>43046</v>
      </c>
      <c r="G5356" s="109">
        <v>18500</v>
      </c>
      <c r="H5356" s="109">
        <v>9.6300000000000008</v>
      </c>
      <c r="I5356" s="109">
        <v>0</v>
      </c>
      <c r="J5356" s="109">
        <f t="shared" si="83"/>
        <v>18509.63</v>
      </c>
    </row>
    <row r="5357" spans="1:10" s="102" customFormat="1" ht="18" customHeight="1" x14ac:dyDescent="0.2">
      <c r="A5357" s="106" t="s">
        <v>43</v>
      </c>
      <c r="B5357" s="106" t="s">
        <v>17</v>
      </c>
      <c r="C5357" s="107">
        <v>14520</v>
      </c>
      <c r="D5357" s="107">
        <v>43093</v>
      </c>
      <c r="E5357" s="107">
        <v>43098</v>
      </c>
      <c r="F5357" s="108">
        <v>43122</v>
      </c>
      <c r="G5357" s="109">
        <v>9750</v>
      </c>
      <c r="H5357" s="109">
        <v>7.21</v>
      </c>
      <c r="I5357" s="109">
        <v>0</v>
      </c>
      <c r="J5357" s="109">
        <f t="shared" si="83"/>
        <v>9757.2099999999991</v>
      </c>
    </row>
    <row r="5358" spans="1:10" s="102" customFormat="1" ht="18" customHeight="1" x14ac:dyDescent="0.2">
      <c r="A5358" s="106" t="s">
        <v>43</v>
      </c>
      <c r="B5358" s="106" t="s">
        <v>17</v>
      </c>
      <c r="C5358" s="107">
        <v>10075</v>
      </c>
      <c r="D5358" s="107">
        <v>43102</v>
      </c>
      <c r="E5358" s="107">
        <v>43105</v>
      </c>
      <c r="F5358" s="108">
        <v>43123</v>
      </c>
      <c r="G5358" s="109">
        <v>6000</v>
      </c>
      <c r="H5358" s="109">
        <v>3.45</v>
      </c>
      <c r="I5358" s="109">
        <v>0</v>
      </c>
      <c r="J5358" s="109">
        <f t="shared" si="83"/>
        <v>6003.45</v>
      </c>
    </row>
    <row r="5359" spans="1:10" s="102" customFormat="1" ht="18" customHeight="1" x14ac:dyDescent="0.2">
      <c r="A5359" s="106" t="s">
        <v>43</v>
      </c>
      <c r="B5359" s="106" t="s">
        <v>17</v>
      </c>
      <c r="C5359" s="107">
        <v>11926</v>
      </c>
      <c r="D5359" s="107">
        <v>43147</v>
      </c>
      <c r="E5359" s="107">
        <v>43182</v>
      </c>
      <c r="F5359" s="108">
        <v>43196</v>
      </c>
      <c r="G5359" s="109">
        <v>3250</v>
      </c>
      <c r="H5359" s="109">
        <v>4.3600000000000003</v>
      </c>
      <c r="I5359" s="109">
        <v>0</v>
      </c>
      <c r="J5359" s="109">
        <f t="shared" si="83"/>
        <v>3254.36</v>
      </c>
    </row>
    <row r="5360" spans="1:10" s="102" customFormat="1" ht="18" customHeight="1" x14ac:dyDescent="0.2">
      <c r="A5360" s="106" t="s">
        <v>43</v>
      </c>
      <c r="B5360" s="106" t="s">
        <v>17</v>
      </c>
      <c r="C5360" s="107">
        <v>13397</v>
      </c>
      <c r="D5360" s="107">
        <v>42563</v>
      </c>
      <c r="E5360" s="107">
        <v>42577</v>
      </c>
      <c r="F5360" s="108">
        <v>42607</v>
      </c>
      <c r="G5360" s="109">
        <v>4500</v>
      </c>
      <c r="H5360" s="109">
        <v>5.42</v>
      </c>
      <c r="I5360" s="109">
        <v>0</v>
      </c>
      <c r="J5360" s="109">
        <f t="shared" si="83"/>
        <v>4505.42</v>
      </c>
    </row>
    <row r="5361" spans="1:10" s="102" customFormat="1" ht="18" customHeight="1" x14ac:dyDescent="0.2">
      <c r="A5361" s="106" t="s">
        <v>31</v>
      </c>
      <c r="B5361" s="106" t="s">
        <v>13</v>
      </c>
      <c r="C5361" s="107">
        <v>23514</v>
      </c>
      <c r="D5361" s="107">
        <v>43135</v>
      </c>
      <c r="E5361" s="107">
        <v>43150</v>
      </c>
      <c r="F5361" s="108">
        <v>43160</v>
      </c>
      <c r="G5361" s="109">
        <v>70000</v>
      </c>
      <c r="H5361" s="109">
        <v>47.95</v>
      </c>
      <c r="I5361" s="109">
        <v>0</v>
      </c>
      <c r="J5361" s="109">
        <f t="shared" si="83"/>
        <v>70047.95</v>
      </c>
    </row>
    <row r="5362" spans="1:10" s="102" customFormat="1" ht="18" customHeight="1" x14ac:dyDescent="0.2">
      <c r="A5362" s="106" t="s">
        <v>33</v>
      </c>
      <c r="B5362" s="106" t="s">
        <v>13</v>
      </c>
      <c r="C5362" s="107">
        <v>23514</v>
      </c>
      <c r="D5362" s="107">
        <v>43135</v>
      </c>
      <c r="E5362" s="107">
        <v>43150</v>
      </c>
      <c r="F5362" s="108">
        <v>43160</v>
      </c>
      <c r="G5362" s="109">
        <v>70000</v>
      </c>
      <c r="H5362" s="109">
        <v>47.95</v>
      </c>
      <c r="I5362" s="109">
        <v>0</v>
      </c>
      <c r="J5362" s="109">
        <f t="shared" si="83"/>
        <v>70047.95</v>
      </c>
    </row>
    <row r="5363" spans="1:10" s="102" customFormat="1" ht="18" customHeight="1" x14ac:dyDescent="0.2">
      <c r="A5363" s="106" t="s">
        <v>34</v>
      </c>
      <c r="B5363" s="106" t="s">
        <v>13</v>
      </c>
      <c r="C5363" s="107">
        <v>23514</v>
      </c>
      <c r="D5363" s="107">
        <v>43135</v>
      </c>
      <c r="E5363" s="107">
        <v>43150</v>
      </c>
      <c r="F5363" s="108">
        <v>43160</v>
      </c>
      <c r="G5363" s="109">
        <v>70000</v>
      </c>
      <c r="H5363" s="109">
        <v>47.95</v>
      </c>
      <c r="I5363" s="109">
        <v>0</v>
      </c>
      <c r="J5363" s="109">
        <f t="shared" si="83"/>
        <v>70047.95</v>
      </c>
    </row>
    <row r="5364" spans="1:10" s="102" customFormat="1" ht="18" customHeight="1" x14ac:dyDescent="0.2">
      <c r="A5364" s="106" t="s">
        <v>43</v>
      </c>
      <c r="B5364" s="106" t="s">
        <v>13</v>
      </c>
      <c r="C5364" s="107">
        <v>14854</v>
      </c>
      <c r="D5364" s="107">
        <v>43103</v>
      </c>
      <c r="E5364" s="107">
        <v>43137</v>
      </c>
      <c r="F5364" s="108">
        <v>43154</v>
      </c>
      <c r="G5364" s="109">
        <v>7500</v>
      </c>
      <c r="H5364" s="109">
        <v>10.48</v>
      </c>
      <c r="I5364" s="109">
        <v>0</v>
      </c>
      <c r="J5364" s="109">
        <f t="shared" si="83"/>
        <v>7510.48</v>
      </c>
    </row>
    <row r="5365" spans="1:10" s="102" customFormat="1" ht="18" customHeight="1" x14ac:dyDescent="0.2">
      <c r="A5365" s="106" t="s">
        <v>43</v>
      </c>
      <c r="B5365" s="106" t="s">
        <v>17</v>
      </c>
      <c r="C5365" s="107">
        <v>9830</v>
      </c>
      <c r="D5365" s="107">
        <v>42082</v>
      </c>
      <c r="E5365" s="107">
        <v>42100</v>
      </c>
      <c r="F5365" s="108">
        <v>42122</v>
      </c>
      <c r="G5365" s="109">
        <v>7250</v>
      </c>
      <c r="H5365" s="109">
        <v>8.07</v>
      </c>
      <c r="I5365" s="109">
        <v>0</v>
      </c>
      <c r="J5365" s="109">
        <f t="shared" si="83"/>
        <v>7258.07</v>
      </c>
    </row>
    <row r="5366" spans="1:10" s="102" customFormat="1" ht="18" customHeight="1" x14ac:dyDescent="0.2">
      <c r="A5366" s="106" t="s">
        <v>43</v>
      </c>
      <c r="B5366" s="106" t="s">
        <v>13</v>
      </c>
      <c r="C5366" s="107">
        <v>14110</v>
      </c>
      <c r="D5366" s="107">
        <v>43308</v>
      </c>
      <c r="E5366" s="107">
        <v>43319</v>
      </c>
      <c r="F5366" s="108">
        <v>43328</v>
      </c>
      <c r="G5366" s="109">
        <v>12000</v>
      </c>
      <c r="H5366" s="109">
        <v>6.58</v>
      </c>
      <c r="I5366" s="109">
        <v>0</v>
      </c>
      <c r="J5366" s="109">
        <f t="shared" si="83"/>
        <v>12006.58</v>
      </c>
    </row>
    <row r="5367" spans="1:10" s="102" customFormat="1" ht="18" customHeight="1" x14ac:dyDescent="0.2">
      <c r="A5367" s="106" t="s">
        <v>43</v>
      </c>
      <c r="B5367" s="106" t="s">
        <v>13</v>
      </c>
      <c r="C5367" s="107">
        <v>7780</v>
      </c>
      <c r="D5367" s="107">
        <v>43092</v>
      </c>
      <c r="E5367" s="107">
        <v>43110</v>
      </c>
      <c r="F5367" s="108">
        <v>43164</v>
      </c>
      <c r="G5367" s="109">
        <v>8000</v>
      </c>
      <c r="H5367" s="109">
        <v>14.9</v>
      </c>
      <c r="I5367" s="109">
        <v>0</v>
      </c>
      <c r="J5367" s="109">
        <f t="shared" si="83"/>
        <v>8014.9</v>
      </c>
    </row>
    <row r="5368" spans="1:10" s="102" customFormat="1" ht="18" customHeight="1" x14ac:dyDescent="0.2">
      <c r="A5368" s="106" t="s">
        <v>43</v>
      </c>
      <c r="B5368" s="106" t="s">
        <v>13</v>
      </c>
      <c r="C5368" s="107">
        <v>10614</v>
      </c>
      <c r="D5368" s="107">
        <v>42603</v>
      </c>
      <c r="E5368" s="107">
        <v>42621</v>
      </c>
      <c r="F5368" s="108">
        <v>42627</v>
      </c>
      <c r="G5368" s="109">
        <v>9250</v>
      </c>
      <c r="H5368" s="109">
        <v>6.08</v>
      </c>
      <c r="I5368" s="109">
        <v>0</v>
      </c>
      <c r="J5368" s="109">
        <f t="shared" si="83"/>
        <v>9256.08</v>
      </c>
    </row>
    <row r="5369" spans="1:10" s="102" customFormat="1" ht="18" customHeight="1" x14ac:dyDescent="0.2">
      <c r="A5369" s="106" t="s">
        <v>43</v>
      </c>
      <c r="B5369" s="106" t="s">
        <v>13</v>
      </c>
      <c r="C5369" s="107">
        <v>18023</v>
      </c>
      <c r="D5369" s="107">
        <v>42409</v>
      </c>
      <c r="E5369" s="107">
        <v>42419</v>
      </c>
      <c r="F5369" s="108">
        <v>42437</v>
      </c>
      <c r="G5369" s="109">
        <v>32500</v>
      </c>
      <c r="H5369" s="109">
        <v>25.28</v>
      </c>
      <c r="I5369" s="109">
        <v>0</v>
      </c>
      <c r="J5369" s="109">
        <f t="shared" si="83"/>
        <v>32525.279999999999</v>
      </c>
    </row>
    <row r="5370" spans="1:10" s="102" customFormat="1" ht="18" customHeight="1" x14ac:dyDescent="0.2">
      <c r="A5370" s="106" t="s">
        <v>43</v>
      </c>
      <c r="B5370" s="106" t="s">
        <v>17</v>
      </c>
      <c r="C5370" s="107">
        <v>17662</v>
      </c>
      <c r="D5370" s="107">
        <v>43291</v>
      </c>
      <c r="E5370" s="107">
        <v>43293</v>
      </c>
      <c r="F5370" s="108">
        <v>43305</v>
      </c>
      <c r="G5370" s="109">
        <v>7750</v>
      </c>
      <c r="H5370" s="109">
        <v>2.97</v>
      </c>
      <c r="I5370" s="109">
        <v>0</v>
      </c>
      <c r="J5370" s="109">
        <f t="shared" si="83"/>
        <v>7752.97</v>
      </c>
    </row>
    <row r="5371" spans="1:10" s="102" customFormat="1" ht="18" customHeight="1" x14ac:dyDescent="0.2">
      <c r="A5371" s="106" t="s">
        <v>43</v>
      </c>
      <c r="B5371" s="106" t="s">
        <v>13</v>
      </c>
      <c r="C5371" s="107">
        <v>12230</v>
      </c>
      <c r="D5371" s="107">
        <v>43230</v>
      </c>
      <c r="E5371" s="107">
        <v>43235</v>
      </c>
      <c r="F5371" s="108">
        <v>43245</v>
      </c>
      <c r="G5371" s="109">
        <v>4500</v>
      </c>
      <c r="H5371" s="109">
        <v>1.85</v>
      </c>
      <c r="I5371" s="109">
        <v>0</v>
      </c>
      <c r="J5371" s="109">
        <f t="shared" si="83"/>
        <v>4501.8500000000004</v>
      </c>
    </row>
    <row r="5372" spans="1:10" s="102" customFormat="1" ht="18" customHeight="1" x14ac:dyDescent="0.2">
      <c r="A5372" s="106" t="s">
        <v>43</v>
      </c>
      <c r="B5372" s="106" t="s">
        <v>13</v>
      </c>
      <c r="C5372" s="107">
        <v>17901</v>
      </c>
      <c r="D5372" s="107">
        <v>41928</v>
      </c>
      <c r="E5372" s="107">
        <v>41933</v>
      </c>
      <c r="F5372" s="108">
        <v>41943</v>
      </c>
      <c r="G5372" s="109">
        <v>30750</v>
      </c>
      <c r="H5372" s="109">
        <v>12.81</v>
      </c>
      <c r="I5372" s="109">
        <v>0</v>
      </c>
      <c r="J5372" s="109">
        <f t="shared" si="83"/>
        <v>30762.81</v>
      </c>
    </row>
    <row r="5373" spans="1:10" s="102" customFormat="1" ht="18" customHeight="1" x14ac:dyDescent="0.2">
      <c r="A5373" s="106" t="s">
        <v>43</v>
      </c>
      <c r="B5373" s="106" t="s">
        <v>13</v>
      </c>
      <c r="C5373" s="107">
        <v>16529</v>
      </c>
      <c r="D5373" s="107">
        <v>43130</v>
      </c>
      <c r="E5373" s="107">
        <v>43150</v>
      </c>
      <c r="F5373" s="108">
        <v>43159</v>
      </c>
      <c r="G5373" s="109">
        <v>16500</v>
      </c>
      <c r="H5373" s="109">
        <v>13.11</v>
      </c>
      <c r="I5373" s="109">
        <v>0</v>
      </c>
      <c r="J5373" s="109">
        <f t="shared" si="83"/>
        <v>16513.11</v>
      </c>
    </row>
    <row r="5374" spans="1:10" s="102" customFormat="1" ht="18" customHeight="1" x14ac:dyDescent="0.2">
      <c r="A5374" s="106" t="s">
        <v>43</v>
      </c>
      <c r="B5374" s="106" t="s">
        <v>17</v>
      </c>
      <c r="C5374" s="107">
        <v>17683</v>
      </c>
      <c r="D5374" s="107">
        <v>43021</v>
      </c>
      <c r="E5374" s="107">
        <v>43082</v>
      </c>
      <c r="F5374" s="108">
        <v>43090</v>
      </c>
      <c r="G5374" s="109">
        <v>6750</v>
      </c>
      <c r="H5374" s="109">
        <v>12.76</v>
      </c>
      <c r="I5374" s="109">
        <v>0</v>
      </c>
      <c r="J5374" s="109">
        <f t="shared" si="83"/>
        <v>6762.76</v>
      </c>
    </row>
    <row r="5375" spans="1:10" s="102" customFormat="1" ht="18" customHeight="1" x14ac:dyDescent="0.2">
      <c r="A5375" s="106" t="s">
        <v>43</v>
      </c>
      <c r="B5375" s="106" t="s">
        <v>13</v>
      </c>
      <c r="C5375" s="107">
        <v>17902</v>
      </c>
      <c r="D5375" s="107">
        <v>42624</v>
      </c>
      <c r="E5375" s="107">
        <v>42628</v>
      </c>
      <c r="F5375" s="108">
        <v>42646</v>
      </c>
      <c r="G5375" s="109">
        <v>16000</v>
      </c>
      <c r="H5375" s="109">
        <v>9.64</v>
      </c>
      <c r="I5375" s="109">
        <v>0</v>
      </c>
      <c r="J5375" s="109">
        <f t="shared" si="83"/>
        <v>16009.64</v>
      </c>
    </row>
    <row r="5376" spans="1:10" s="102" customFormat="1" ht="18" customHeight="1" x14ac:dyDescent="0.2">
      <c r="A5376" s="106" t="s">
        <v>43</v>
      </c>
      <c r="B5376" s="106" t="s">
        <v>13</v>
      </c>
      <c r="C5376" s="107">
        <v>11942</v>
      </c>
      <c r="D5376" s="107">
        <v>43175</v>
      </c>
      <c r="E5376" s="107">
        <v>43187</v>
      </c>
      <c r="F5376" s="108">
        <v>43199</v>
      </c>
      <c r="G5376" s="109">
        <v>6750</v>
      </c>
      <c r="H5376" s="109">
        <v>4.4400000000000004</v>
      </c>
      <c r="I5376" s="109">
        <v>0</v>
      </c>
      <c r="J5376" s="109">
        <f t="shared" si="83"/>
        <v>6754.44</v>
      </c>
    </row>
    <row r="5377" spans="1:10" s="102" customFormat="1" ht="18" customHeight="1" x14ac:dyDescent="0.2">
      <c r="A5377" s="106" t="s">
        <v>43</v>
      </c>
      <c r="B5377" s="106" t="s">
        <v>13</v>
      </c>
      <c r="C5377" s="107">
        <v>9895</v>
      </c>
      <c r="D5377" s="107">
        <v>42394</v>
      </c>
      <c r="E5377" s="107">
        <v>42403</v>
      </c>
      <c r="F5377" s="108">
        <v>42412</v>
      </c>
      <c r="G5377" s="109">
        <v>6000</v>
      </c>
      <c r="H5377" s="109">
        <v>3</v>
      </c>
      <c r="I5377" s="109">
        <v>0</v>
      </c>
      <c r="J5377" s="109">
        <f t="shared" si="83"/>
        <v>6003</v>
      </c>
    </row>
    <row r="5378" spans="1:10" s="102" customFormat="1" ht="18" customHeight="1" x14ac:dyDescent="0.2">
      <c r="A5378" s="106" t="s">
        <v>43</v>
      </c>
      <c r="B5378" s="106" t="s">
        <v>13</v>
      </c>
      <c r="C5378" s="107">
        <v>13738</v>
      </c>
      <c r="D5378" s="107">
        <v>42478</v>
      </c>
      <c r="E5378" s="107">
        <v>42486</v>
      </c>
      <c r="F5378" s="108">
        <v>42534</v>
      </c>
      <c r="G5378" s="109">
        <v>8500</v>
      </c>
      <c r="H5378" s="109">
        <v>13.04</v>
      </c>
      <c r="I5378" s="109">
        <v>0</v>
      </c>
      <c r="J5378" s="109">
        <f t="shared" si="83"/>
        <v>8513.0400000000009</v>
      </c>
    </row>
    <row r="5379" spans="1:10" s="102" customFormat="1" ht="18" customHeight="1" x14ac:dyDescent="0.2">
      <c r="A5379" s="106" t="s">
        <v>43</v>
      </c>
      <c r="B5379" s="106" t="s">
        <v>17</v>
      </c>
      <c r="C5379" s="107">
        <v>13481</v>
      </c>
      <c r="D5379" s="107">
        <v>42378</v>
      </c>
      <c r="E5379" s="107">
        <v>42402</v>
      </c>
      <c r="F5379" s="108">
        <v>42447</v>
      </c>
      <c r="G5379" s="109">
        <v>10000</v>
      </c>
      <c r="H5379" s="109">
        <v>19.14</v>
      </c>
      <c r="I5379" s="109">
        <v>0</v>
      </c>
      <c r="J5379" s="109">
        <f t="shared" si="83"/>
        <v>10019.14</v>
      </c>
    </row>
    <row r="5380" spans="1:10" s="102" customFormat="1" ht="18" customHeight="1" x14ac:dyDescent="0.2">
      <c r="A5380" s="106" t="s">
        <v>31</v>
      </c>
      <c r="B5380" s="106" t="s">
        <v>17</v>
      </c>
      <c r="C5380" s="107">
        <v>19346</v>
      </c>
      <c r="D5380" s="107">
        <v>42410</v>
      </c>
      <c r="E5380" s="107">
        <v>42411</v>
      </c>
      <c r="F5380" s="108">
        <v>42423</v>
      </c>
      <c r="G5380" s="109">
        <v>24000</v>
      </c>
      <c r="H5380" s="109">
        <v>8.67</v>
      </c>
      <c r="I5380" s="109">
        <v>0</v>
      </c>
      <c r="J5380" s="109">
        <f t="shared" si="83"/>
        <v>24008.67</v>
      </c>
    </row>
    <row r="5381" spans="1:10" s="102" customFormat="1" ht="18" customHeight="1" x14ac:dyDescent="0.2">
      <c r="A5381" s="106" t="s">
        <v>43</v>
      </c>
      <c r="B5381" s="106" t="s">
        <v>17</v>
      </c>
      <c r="C5381" s="107">
        <v>12979</v>
      </c>
      <c r="D5381" s="107">
        <v>43070</v>
      </c>
      <c r="E5381" s="107">
        <v>43110</v>
      </c>
      <c r="F5381" s="108">
        <v>43146</v>
      </c>
      <c r="G5381" s="109">
        <v>6750</v>
      </c>
      <c r="H5381" s="109">
        <v>12.86</v>
      </c>
      <c r="I5381" s="109">
        <v>0</v>
      </c>
      <c r="J5381" s="109">
        <f t="shared" si="83"/>
        <v>6762.86</v>
      </c>
    </row>
    <row r="5382" spans="1:10" s="102" customFormat="1" ht="18" customHeight="1" x14ac:dyDescent="0.2">
      <c r="A5382" s="106" t="s">
        <v>43</v>
      </c>
      <c r="B5382" s="106" t="s">
        <v>17</v>
      </c>
      <c r="C5382" s="107">
        <v>14453</v>
      </c>
      <c r="D5382" s="107">
        <v>42157</v>
      </c>
      <c r="E5382" s="107">
        <v>42164</v>
      </c>
      <c r="F5382" s="108">
        <v>42179</v>
      </c>
      <c r="G5382" s="109">
        <v>2750</v>
      </c>
      <c r="H5382" s="109">
        <v>1.68</v>
      </c>
      <c r="I5382" s="109">
        <v>0</v>
      </c>
      <c r="J5382" s="109">
        <f t="shared" ref="J5382:J5445" si="84">+G5382+H5382+I5382</f>
        <v>2751.68</v>
      </c>
    </row>
    <row r="5383" spans="1:10" s="102" customFormat="1" ht="18" customHeight="1" x14ac:dyDescent="0.2">
      <c r="A5383" s="106" t="s">
        <v>43</v>
      </c>
      <c r="B5383" s="106" t="s">
        <v>13</v>
      </c>
      <c r="C5383" s="107">
        <v>12845</v>
      </c>
      <c r="D5383" s="107">
        <v>41949</v>
      </c>
      <c r="E5383" s="107">
        <v>41957</v>
      </c>
      <c r="F5383" s="108">
        <v>41969</v>
      </c>
      <c r="G5383" s="109">
        <v>11250</v>
      </c>
      <c r="H5383" s="109">
        <v>6.24</v>
      </c>
      <c r="I5383" s="109">
        <v>0</v>
      </c>
      <c r="J5383" s="109">
        <f t="shared" si="84"/>
        <v>11256.24</v>
      </c>
    </row>
    <row r="5384" spans="1:10" s="102" customFormat="1" ht="18" customHeight="1" x14ac:dyDescent="0.2">
      <c r="A5384" s="106" t="s">
        <v>31</v>
      </c>
      <c r="B5384" s="106" t="s">
        <v>17</v>
      </c>
      <c r="C5384" s="107">
        <v>17114</v>
      </c>
      <c r="D5384" s="107">
        <v>41982</v>
      </c>
      <c r="E5384" s="107">
        <v>41996</v>
      </c>
      <c r="F5384" s="108">
        <v>42012</v>
      </c>
      <c r="G5384" s="109">
        <v>49000</v>
      </c>
      <c r="H5384" s="109">
        <v>40.83</v>
      </c>
      <c r="I5384" s="109">
        <v>0</v>
      </c>
      <c r="J5384" s="109">
        <f t="shared" si="84"/>
        <v>49040.83</v>
      </c>
    </row>
    <row r="5385" spans="1:10" s="102" customFormat="1" ht="18" customHeight="1" x14ac:dyDescent="0.2">
      <c r="A5385" s="106" t="s">
        <v>43</v>
      </c>
      <c r="B5385" s="106" t="s">
        <v>13</v>
      </c>
      <c r="C5385" s="107">
        <v>12985</v>
      </c>
      <c r="D5385" s="107">
        <v>42031</v>
      </c>
      <c r="E5385" s="107">
        <v>42038</v>
      </c>
      <c r="F5385" s="108">
        <v>42053</v>
      </c>
      <c r="G5385" s="109">
        <v>8000</v>
      </c>
      <c r="H5385" s="109">
        <v>4.8899999999999997</v>
      </c>
      <c r="I5385" s="109">
        <v>0</v>
      </c>
      <c r="J5385" s="109">
        <f t="shared" si="84"/>
        <v>8004.89</v>
      </c>
    </row>
    <row r="5386" spans="1:10" s="102" customFormat="1" ht="18" customHeight="1" x14ac:dyDescent="0.2">
      <c r="A5386" s="106" t="s">
        <v>43</v>
      </c>
      <c r="B5386" s="106" t="s">
        <v>17</v>
      </c>
      <c r="C5386" s="107">
        <v>12468</v>
      </c>
      <c r="D5386" s="107">
        <v>42738</v>
      </c>
      <c r="E5386" s="107">
        <v>42752</v>
      </c>
      <c r="F5386" s="108">
        <v>42762</v>
      </c>
      <c r="G5386" s="109">
        <v>2250</v>
      </c>
      <c r="H5386" s="109">
        <v>1.48</v>
      </c>
      <c r="I5386" s="109">
        <v>0</v>
      </c>
      <c r="J5386" s="109">
        <f t="shared" si="84"/>
        <v>2251.48</v>
      </c>
    </row>
    <row r="5387" spans="1:10" s="102" customFormat="1" ht="18" customHeight="1" x14ac:dyDescent="0.2">
      <c r="A5387" s="106" t="s">
        <v>43</v>
      </c>
      <c r="B5387" s="106" t="s">
        <v>13</v>
      </c>
      <c r="C5387" s="107">
        <v>7250</v>
      </c>
      <c r="D5387" s="107">
        <v>41890</v>
      </c>
      <c r="E5387" s="107">
        <v>41912</v>
      </c>
      <c r="F5387" s="108">
        <v>41969</v>
      </c>
      <c r="G5387" s="109">
        <v>3750</v>
      </c>
      <c r="H5387" s="109">
        <v>8.24</v>
      </c>
      <c r="I5387" s="109">
        <v>0</v>
      </c>
      <c r="J5387" s="109">
        <f t="shared" si="84"/>
        <v>3758.24</v>
      </c>
    </row>
    <row r="5388" spans="1:10" s="102" customFormat="1" ht="18" customHeight="1" x14ac:dyDescent="0.2">
      <c r="A5388" s="106" t="s">
        <v>43</v>
      </c>
      <c r="B5388" s="106" t="s">
        <v>17</v>
      </c>
      <c r="C5388" s="107">
        <v>14959</v>
      </c>
      <c r="D5388" s="107">
        <v>42716</v>
      </c>
      <c r="E5388" s="107">
        <v>42753</v>
      </c>
      <c r="F5388" s="108">
        <v>42793</v>
      </c>
      <c r="G5388" s="109">
        <v>7500</v>
      </c>
      <c r="H5388" s="109">
        <v>15.82</v>
      </c>
      <c r="I5388" s="109">
        <v>0</v>
      </c>
      <c r="J5388" s="109">
        <f t="shared" si="84"/>
        <v>7515.82</v>
      </c>
    </row>
    <row r="5389" spans="1:10" s="102" customFormat="1" ht="18" customHeight="1" x14ac:dyDescent="0.2">
      <c r="A5389" s="106" t="s">
        <v>43</v>
      </c>
      <c r="B5389" s="106" t="s">
        <v>13</v>
      </c>
      <c r="C5389" s="107">
        <v>9887</v>
      </c>
      <c r="D5389" s="107">
        <v>43396</v>
      </c>
      <c r="E5389" s="107">
        <v>43412</v>
      </c>
      <c r="F5389" s="108">
        <v>43717</v>
      </c>
      <c r="G5389" s="109">
        <v>8000</v>
      </c>
      <c r="H5389" s="109">
        <v>22.58</v>
      </c>
      <c r="I5389" s="109">
        <v>0</v>
      </c>
      <c r="J5389" s="109">
        <f t="shared" si="84"/>
        <v>8022.58</v>
      </c>
    </row>
    <row r="5390" spans="1:10" s="102" customFormat="1" ht="18" customHeight="1" x14ac:dyDescent="0.2">
      <c r="A5390" s="106" t="s">
        <v>37</v>
      </c>
      <c r="B5390" s="106" t="s">
        <v>17</v>
      </c>
      <c r="C5390" s="107">
        <v>22459</v>
      </c>
      <c r="D5390" s="107">
        <v>42524</v>
      </c>
      <c r="E5390" s="107">
        <v>42649</v>
      </c>
      <c r="F5390" s="108">
        <v>42649</v>
      </c>
      <c r="G5390" s="109">
        <v>20000</v>
      </c>
      <c r="H5390" s="109">
        <f>34.25+34.25</f>
        <v>68.5</v>
      </c>
      <c r="I5390" s="109">
        <v>0</v>
      </c>
      <c r="J5390" s="109">
        <f t="shared" si="84"/>
        <v>20068.5</v>
      </c>
    </row>
    <row r="5391" spans="1:10" s="102" customFormat="1" ht="18" customHeight="1" x14ac:dyDescent="0.2">
      <c r="A5391" s="106" t="s">
        <v>43</v>
      </c>
      <c r="B5391" s="106" t="s">
        <v>13</v>
      </c>
      <c r="C5391" s="107">
        <v>6565</v>
      </c>
      <c r="D5391" s="107">
        <v>41984</v>
      </c>
      <c r="E5391" s="107">
        <v>42013</v>
      </c>
      <c r="F5391" s="108">
        <v>42013</v>
      </c>
      <c r="G5391" s="109">
        <v>6000</v>
      </c>
      <c r="H5391" s="109">
        <v>4.83</v>
      </c>
      <c r="I5391" s="109">
        <v>0</v>
      </c>
      <c r="J5391" s="109">
        <f t="shared" si="84"/>
        <v>6004.83</v>
      </c>
    </row>
    <row r="5392" spans="1:10" s="102" customFormat="1" ht="18" customHeight="1" x14ac:dyDescent="0.2">
      <c r="A5392" s="106" t="s">
        <v>43</v>
      </c>
      <c r="B5392" s="106" t="s">
        <v>13</v>
      </c>
      <c r="C5392" s="107">
        <v>8779</v>
      </c>
      <c r="D5392" s="107">
        <v>43058</v>
      </c>
      <c r="E5392" s="107">
        <v>43060</v>
      </c>
      <c r="F5392" s="108">
        <v>43123</v>
      </c>
      <c r="G5392" s="109">
        <v>4250</v>
      </c>
      <c r="H5392" s="109">
        <v>6.64</v>
      </c>
      <c r="I5392" s="109">
        <v>0</v>
      </c>
      <c r="J5392" s="109">
        <f t="shared" si="84"/>
        <v>4256.6400000000003</v>
      </c>
    </row>
    <row r="5393" spans="1:10" s="102" customFormat="1" ht="18" customHeight="1" x14ac:dyDescent="0.2">
      <c r="A5393" s="106" t="s">
        <v>43</v>
      </c>
      <c r="B5393" s="106" t="s">
        <v>17</v>
      </c>
      <c r="C5393" s="107">
        <v>16483</v>
      </c>
      <c r="D5393" s="107">
        <v>43041</v>
      </c>
      <c r="E5393" s="107">
        <v>43047</v>
      </c>
      <c r="F5393" s="108">
        <v>43067</v>
      </c>
      <c r="G5393" s="109">
        <v>12000</v>
      </c>
      <c r="H5393" s="109">
        <v>8.5500000000000007</v>
      </c>
      <c r="I5393" s="109">
        <v>0</v>
      </c>
      <c r="J5393" s="109">
        <f t="shared" si="84"/>
        <v>12008.55</v>
      </c>
    </row>
    <row r="5394" spans="1:10" s="102" customFormat="1" ht="18" customHeight="1" x14ac:dyDescent="0.2">
      <c r="A5394" s="106" t="s">
        <v>43</v>
      </c>
      <c r="B5394" s="106" t="s">
        <v>13</v>
      </c>
      <c r="C5394" s="107">
        <v>11585</v>
      </c>
      <c r="D5394" s="107">
        <v>42042</v>
      </c>
      <c r="E5394" s="107">
        <v>42059</v>
      </c>
      <c r="F5394" s="108">
        <v>42074</v>
      </c>
      <c r="G5394" s="109">
        <v>12750</v>
      </c>
      <c r="H5394" s="109">
        <v>11.33</v>
      </c>
      <c r="I5394" s="109">
        <v>0</v>
      </c>
      <c r="J5394" s="109">
        <f t="shared" si="84"/>
        <v>12761.33</v>
      </c>
    </row>
    <row r="5395" spans="1:10" s="102" customFormat="1" ht="18" customHeight="1" x14ac:dyDescent="0.2">
      <c r="A5395" s="106" t="s">
        <v>31</v>
      </c>
      <c r="B5395" s="106" t="s">
        <v>13</v>
      </c>
      <c r="C5395" s="107">
        <v>22700</v>
      </c>
      <c r="D5395" s="107">
        <v>43325</v>
      </c>
      <c r="E5395" s="107">
        <v>43335</v>
      </c>
      <c r="F5395" s="108">
        <v>43363</v>
      </c>
      <c r="G5395" s="109">
        <v>90000</v>
      </c>
      <c r="H5395" s="109">
        <v>93.7</v>
      </c>
      <c r="I5395" s="109">
        <v>0</v>
      </c>
      <c r="J5395" s="109">
        <f t="shared" si="84"/>
        <v>90093.7</v>
      </c>
    </row>
    <row r="5396" spans="1:10" s="102" customFormat="1" ht="18" customHeight="1" x14ac:dyDescent="0.2">
      <c r="A5396" s="106" t="s">
        <v>34</v>
      </c>
      <c r="B5396" s="106" t="s">
        <v>13</v>
      </c>
      <c r="C5396" s="107">
        <v>22700</v>
      </c>
      <c r="D5396" s="107">
        <v>43325</v>
      </c>
      <c r="E5396" s="107">
        <v>43335</v>
      </c>
      <c r="F5396" s="108">
        <v>43363</v>
      </c>
      <c r="G5396" s="109">
        <v>180000</v>
      </c>
      <c r="H5396" s="109">
        <v>187.4</v>
      </c>
      <c r="I5396" s="109">
        <v>0</v>
      </c>
      <c r="J5396" s="109">
        <f t="shared" si="84"/>
        <v>180187.4</v>
      </c>
    </row>
    <row r="5397" spans="1:10" s="102" customFormat="1" ht="18" customHeight="1" x14ac:dyDescent="0.2">
      <c r="A5397" s="106" t="s">
        <v>31</v>
      </c>
      <c r="B5397" s="106" t="s">
        <v>13</v>
      </c>
      <c r="C5397" s="107">
        <v>23474</v>
      </c>
      <c r="D5397" s="107">
        <v>41938</v>
      </c>
      <c r="E5397" s="107">
        <v>41939</v>
      </c>
      <c r="F5397" s="108">
        <v>41954</v>
      </c>
      <c r="G5397" s="109">
        <v>31000</v>
      </c>
      <c r="H5397" s="109">
        <v>13.78</v>
      </c>
      <c r="I5397" s="109">
        <v>0</v>
      </c>
      <c r="J5397" s="109">
        <f t="shared" si="84"/>
        <v>31013.78</v>
      </c>
    </row>
    <row r="5398" spans="1:10" s="102" customFormat="1" ht="18" customHeight="1" x14ac:dyDescent="0.2">
      <c r="A5398" s="106" t="s">
        <v>33</v>
      </c>
      <c r="B5398" s="106" t="s">
        <v>13</v>
      </c>
      <c r="C5398" s="107">
        <v>23474</v>
      </c>
      <c r="D5398" s="107">
        <v>41938</v>
      </c>
      <c r="E5398" s="107">
        <v>41939</v>
      </c>
      <c r="F5398" s="108">
        <v>41954</v>
      </c>
      <c r="G5398" s="109">
        <v>31000</v>
      </c>
      <c r="H5398" s="109">
        <v>13.78</v>
      </c>
      <c r="I5398" s="109">
        <v>0</v>
      </c>
      <c r="J5398" s="109">
        <f t="shared" si="84"/>
        <v>31013.78</v>
      </c>
    </row>
    <row r="5399" spans="1:10" s="102" customFormat="1" ht="18" customHeight="1" x14ac:dyDescent="0.2">
      <c r="A5399" s="106" t="s">
        <v>34</v>
      </c>
      <c r="B5399" s="106" t="s">
        <v>13</v>
      </c>
      <c r="C5399" s="107">
        <v>23474</v>
      </c>
      <c r="D5399" s="107">
        <v>41938</v>
      </c>
      <c r="E5399" s="107">
        <v>41939</v>
      </c>
      <c r="F5399" s="108">
        <v>41954</v>
      </c>
      <c r="G5399" s="109">
        <v>93000</v>
      </c>
      <c r="H5399" s="109">
        <v>41.33</v>
      </c>
      <c r="I5399" s="109">
        <v>0</v>
      </c>
      <c r="J5399" s="109">
        <f t="shared" si="84"/>
        <v>93041.33</v>
      </c>
    </row>
    <row r="5400" spans="1:10" s="102" customFormat="1" ht="18" customHeight="1" x14ac:dyDescent="0.2">
      <c r="A5400" s="106" t="s">
        <v>40</v>
      </c>
      <c r="B5400" s="106" t="s">
        <v>13</v>
      </c>
      <c r="C5400" s="107">
        <v>35115</v>
      </c>
      <c r="D5400" s="107">
        <v>42019</v>
      </c>
      <c r="E5400" s="107">
        <v>42054</v>
      </c>
      <c r="F5400" s="108">
        <v>42054</v>
      </c>
      <c r="G5400" s="109">
        <v>10000</v>
      </c>
      <c r="H5400" s="109">
        <f>4.86+4.86</f>
        <v>9.7200000000000006</v>
      </c>
      <c r="I5400" s="109">
        <v>0</v>
      </c>
      <c r="J5400" s="109">
        <f t="shared" si="84"/>
        <v>10009.719999999999</v>
      </c>
    </row>
    <row r="5401" spans="1:10" s="102" customFormat="1" ht="18" customHeight="1" x14ac:dyDescent="0.2">
      <c r="A5401" s="106" t="s">
        <v>43</v>
      </c>
      <c r="B5401" s="106" t="s">
        <v>13</v>
      </c>
      <c r="C5401" s="107">
        <v>14902</v>
      </c>
      <c r="D5401" s="107">
        <v>43376</v>
      </c>
      <c r="E5401" s="107">
        <v>43382</v>
      </c>
      <c r="F5401" s="108">
        <v>43395</v>
      </c>
      <c r="G5401" s="109">
        <v>5750</v>
      </c>
      <c r="H5401" s="109">
        <v>2.99</v>
      </c>
      <c r="I5401" s="109">
        <v>0</v>
      </c>
      <c r="J5401" s="109">
        <f t="shared" si="84"/>
        <v>5752.99</v>
      </c>
    </row>
    <row r="5402" spans="1:10" s="102" customFormat="1" ht="18" customHeight="1" x14ac:dyDescent="0.2">
      <c r="A5402" s="106" t="s">
        <v>43</v>
      </c>
      <c r="B5402" s="106" t="s">
        <v>13</v>
      </c>
      <c r="C5402" s="107">
        <v>8522</v>
      </c>
      <c r="D5402" s="107">
        <v>41801</v>
      </c>
      <c r="E5402" s="107">
        <v>41813</v>
      </c>
      <c r="F5402" s="108">
        <v>41829</v>
      </c>
      <c r="G5402" s="109">
        <v>2500</v>
      </c>
      <c r="H5402" s="109">
        <v>1.94</v>
      </c>
      <c r="I5402" s="109">
        <v>0</v>
      </c>
      <c r="J5402" s="109">
        <f t="shared" si="84"/>
        <v>2501.94</v>
      </c>
    </row>
    <row r="5403" spans="1:10" s="102" customFormat="1" ht="18" customHeight="1" x14ac:dyDescent="0.2">
      <c r="A5403" s="106" t="s">
        <v>43</v>
      </c>
      <c r="B5403" s="106" t="s">
        <v>13</v>
      </c>
      <c r="C5403" s="107">
        <v>16365</v>
      </c>
      <c r="D5403" s="107">
        <v>43367</v>
      </c>
      <c r="E5403" s="107">
        <v>43375</v>
      </c>
      <c r="F5403" s="108">
        <v>43392</v>
      </c>
      <c r="G5403" s="109">
        <v>7000</v>
      </c>
      <c r="H5403" s="109">
        <v>4.79</v>
      </c>
      <c r="I5403" s="109">
        <v>0</v>
      </c>
      <c r="J5403" s="109">
        <f t="shared" si="84"/>
        <v>7004.79</v>
      </c>
    </row>
    <row r="5404" spans="1:10" s="102" customFormat="1" ht="18" customHeight="1" x14ac:dyDescent="0.2">
      <c r="A5404" s="106" t="s">
        <v>43</v>
      </c>
      <c r="B5404" s="106" t="s">
        <v>17</v>
      </c>
      <c r="C5404" s="107">
        <v>10315</v>
      </c>
      <c r="D5404" s="107">
        <v>41832</v>
      </c>
      <c r="E5404" s="107">
        <v>41865</v>
      </c>
      <c r="F5404" s="108">
        <v>41908</v>
      </c>
      <c r="G5404" s="109">
        <v>3750</v>
      </c>
      <c r="H5404" s="109">
        <v>7.9</v>
      </c>
      <c r="I5404" s="109">
        <v>0</v>
      </c>
      <c r="J5404" s="109">
        <f t="shared" si="84"/>
        <v>3757.9</v>
      </c>
    </row>
    <row r="5405" spans="1:10" s="102" customFormat="1" ht="18" customHeight="1" x14ac:dyDescent="0.2">
      <c r="A5405" s="106" t="s">
        <v>43</v>
      </c>
      <c r="B5405" s="106" t="s">
        <v>17</v>
      </c>
      <c r="C5405" s="107">
        <v>13212</v>
      </c>
      <c r="D5405" s="107">
        <v>42728</v>
      </c>
      <c r="E5405" s="107">
        <v>42741</v>
      </c>
      <c r="F5405" s="108">
        <v>42759</v>
      </c>
      <c r="G5405" s="109">
        <v>3500</v>
      </c>
      <c r="H5405" s="109">
        <v>2.97</v>
      </c>
      <c r="I5405" s="109">
        <v>0</v>
      </c>
      <c r="J5405" s="109">
        <f t="shared" si="84"/>
        <v>3502.97</v>
      </c>
    </row>
    <row r="5406" spans="1:10" s="102" customFormat="1" ht="18" customHeight="1" x14ac:dyDescent="0.2">
      <c r="A5406" s="106" t="s">
        <v>43</v>
      </c>
      <c r="B5406" s="106" t="s">
        <v>13</v>
      </c>
      <c r="C5406" s="107">
        <v>16000</v>
      </c>
      <c r="D5406" s="107">
        <v>43360</v>
      </c>
      <c r="E5406" s="107">
        <v>43362</v>
      </c>
      <c r="F5406" s="108">
        <v>43385</v>
      </c>
      <c r="G5406" s="109">
        <v>10000</v>
      </c>
      <c r="H5406" s="109">
        <v>6.85</v>
      </c>
      <c r="I5406" s="109">
        <v>0</v>
      </c>
      <c r="J5406" s="109">
        <f t="shared" si="84"/>
        <v>10006.85</v>
      </c>
    </row>
    <row r="5407" spans="1:10" s="102" customFormat="1" ht="18" customHeight="1" x14ac:dyDescent="0.2">
      <c r="A5407" s="106" t="s">
        <v>43</v>
      </c>
      <c r="B5407" s="106" t="s">
        <v>13</v>
      </c>
      <c r="C5407" s="107">
        <v>8699</v>
      </c>
      <c r="D5407" s="107">
        <v>42482</v>
      </c>
      <c r="E5407" s="107">
        <v>42486</v>
      </c>
      <c r="F5407" s="108">
        <v>42499</v>
      </c>
      <c r="G5407" s="109">
        <v>8250</v>
      </c>
      <c r="H5407" s="109">
        <v>3.84</v>
      </c>
      <c r="I5407" s="109">
        <v>0</v>
      </c>
      <c r="J5407" s="109">
        <f t="shared" si="84"/>
        <v>8253.84</v>
      </c>
    </row>
    <row r="5408" spans="1:10" s="102" customFormat="1" ht="18" customHeight="1" x14ac:dyDescent="0.2">
      <c r="A5408" s="106" t="s">
        <v>43</v>
      </c>
      <c r="B5408" s="106" t="s">
        <v>13</v>
      </c>
      <c r="C5408" s="107">
        <v>12462</v>
      </c>
      <c r="D5408" s="107">
        <v>43465</v>
      </c>
      <c r="E5408" s="107">
        <v>43521</v>
      </c>
      <c r="F5408" s="108">
        <v>43542</v>
      </c>
      <c r="G5408" s="109">
        <v>12000</v>
      </c>
      <c r="H5408" s="109">
        <v>25.32</v>
      </c>
      <c r="I5408" s="109">
        <v>0</v>
      </c>
      <c r="J5408" s="109">
        <f t="shared" si="84"/>
        <v>12025.32</v>
      </c>
    </row>
    <row r="5409" spans="1:10" s="102" customFormat="1" ht="18" customHeight="1" x14ac:dyDescent="0.2">
      <c r="A5409" s="106" t="s">
        <v>43</v>
      </c>
      <c r="B5409" s="106" t="s">
        <v>17</v>
      </c>
      <c r="C5409" s="107">
        <v>7800</v>
      </c>
      <c r="D5409" s="107">
        <v>42324</v>
      </c>
      <c r="E5409" s="107">
        <v>42349</v>
      </c>
      <c r="F5409" s="108">
        <v>42486</v>
      </c>
      <c r="G5409" s="109">
        <v>8000</v>
      </c>
      <c r="H5409" s="109">
        <v>36</v>
      </c>
      <c r="I5409" s="109">
        <v>0</v>
      </c>
      <c r="J5409" s="109">
        <f t="shared" si="84"/>
        <v>8036</v>
      </c>
    </row>
    <row r="5410" spans="1:10" s="102" customFormat="1" ht="18" customHeight="1" x14ac:dyDescent="0.2">
      <c r="A5410" s="106" t="s">
        <v>43</v>
      </c>
      <c r="B5410" s="106" t="s">
        <v>13</v>
      </c>
      <c r="C5410" s="107">
        <v>11043</v>
      </c>
      <c r="D5410" s="107">
        <v>41871</v>
      </c>
      <c r="E5410" s="107">
        <v>41899</v>
      </c>
      <c r="F5410" s="108">
        <v>41926</v>
      </c>
      <c r="G5410" s="109">
        <v>7250</v>
      </c>
      <c r="H5410" s="109">
        <v>11.08</v>
      </c>
      <c r="I5410" s="109">
        <v>0</v>
      </c>
      <c r="J5410" s="109">
        <f t="shared" si="84"/>
        <v>7261.08</v>
      </c>
    </row>
    <row r="5411" spans="1:10" s="102" customFormat="1" ht="18" customHeight="1" x14ac:dyDescent="0.2">
      <c r="A5411" s="106" t="s">
        <v>31</v>
      </c>
      <c r="B5411" s="106" t="s">
        <v>13</v>
      </c>
      <c r="C5411" s="107">
        <v>26115</v>
      </c>
      <c r="D5411" s="107">
        <v>43208</v>
      </c>
      <c r="E5411" s="107">
        <v>43222</v>
      </c>
      <c r="F5411" s="108">
        <v>43230</v>
      </c>
      <c r="G5411" s="109">
        <v>104000</v>
      </c>
      <c r="H5411" s="109">
        <v>62.68</v>
      </c>
      <c r="I5411" s="109">
        <v>0</v>
      </c>
      <c r="J5411" s="109">
        <f t="shared" si="84"/>
        <v>104062.68</v>
      </c>
    </row>
    <row r="5412" spans="1:10" s="102" customFormat="1" ht="18" customHeight="1" x14ac:dyDescent="0.2">
      <c r="A5412" s="106" t="s">
        <v>43</v>
      </c>
      <c r="B5412" s="106" t="s">
        <v>13</v>
      </c>
      <c r="C5412" s="107">
        <v>17543</v>
      </c>
      <c r="D5412" s="107">
        <v>42420</v>
      </c>
      <c r="E5412" s="107">
        <v>42425</v>
      </c>
      <c r="F5412" s="108">
        <v>42439</v>
      </c>
      <c r="G5412" s="109">
        <v>11000</v>
      </c>
      <c r="H5412" s="109">
        <v>5.81</v>
      </c>
      <c r="I5412" s="109">
        <v>0</v>
      </c>
      <c r="J5412" s="109">
        <f t="shared" si="84"/>
        <v>11005.81</v>
      </c>
    </row>
    <row r="5413" spans="1:10" s="102" customFormat="1" ht="18" customHeight="1" x14ac:dyDescent="0.2">
      <c r="A5413" s="106" t="s">
        <v>43</v>
      </c>
      <c r="B5413" s="106" t="s">
        <v>13</v>
      </c>
      <c r="C5413" s="107">
        <v>9033</v>
      </c>
      <c r="D5413" s="107">
        <v>42915</v>
      </c>
      <c r="E5413" s="107">
        <v>42922</v>
      </c>
      <c r="F5413" s="108">
        <v>42941</v>
      </c>
      <c r="G5413" s="110">
        <v>5250</v>
      </c>
      <c r="H5413" s="110">
        <v>3.74</v>
      </c>
      <c r="I5413" s="110">
        <v>0</v>
      </c>
      <c r="J5413" s="109">
        <f t="shared" si="84"/>
        <v>5253.74</v>
      </c>
    </row>
    <row r="5414" spans="1:10" s="102" customFormat="1" ht="18" customHeight="1" x14ac:dyDescent="0.2">
      <c r="A5414" s="106" t="s">
        <v>43</v>
      </c>
      <c r="B5414" s="106" t="s">
        <v>17</v>
      </c>
      <c r="C5414" s="107">
        <v>13934</v>
      </c>
      <c r="D5414" s="107">
        <v>42952</v>
      </c>
      <c r="E5414" s="107">
        <v>42990</v>
      </c>
      <c r="F5414" s="111">
        <v>43054</v>
      </c>
      <c r="G5414" s="112">
        <v>9750</v>
      </c>
      <c r="H5414" s="112">
        <v>27.24</v>
      </c>
      <c r="I5414" s="112">
        <v>0</v>
      </c>
      <c r="J5414" s="109">
        <f t="shared" si="84"/>
        <v>9777.24</v>
      </c>
    </row>
    <row r="5415" spans="1:10" s="102" customFormat="1" ht="18" customHeight="1" x14ac:dyDescent="0.2">
      <c r="A5415" s="106" t="s">
        <v>43</v>
      </c>
      <c r="B5415" s="106" t="s">
        <v>13</v>
      </c>
      <c r="C5415" s="107">
        <v>18602</v>
      </c>
      <c r="D5415" s="107">
        <v>42363</v>
      </c>
      <c r="E5415" s="107">
        <v>42374</v>
      </c>
      <c r="F5415" s="111">
        <v>42390</v>
      </c>
      <c r="G5415" s="112">
        <v>41250</v>
      </c>
      <c r="H5415" s="112">
        <v>30.94</v>
      </c>
      <c r="I5415" s="112">
        <v>0</v>
      </c>
      <c r="J5415" s="109">
        <f t="shared" si="84"/>
        <v>41280.94</v>
      </c>
    </row>
    <row r="5416" spans="1:10" s="102" customFormat="1" ht="18" customHeight="1" x14ac:dyDescent="0.2">
      <c r="A5416" s="106" t="s">
        <v>31</v>
      </c>
      <c r="B5416" s="106" t="s">
        <v>17</v>
      </c>
      <c r="C5416" s="107">
        <v>19704</v>
      </c>
      <c r="D5416" s="107">
        <v>42412</v>
      </c>
      <c r="E5416" s="107">
        <v>42424</v>
      </c>
      <c r="F5416" s="108">
        <v>42437</v>
      </c>
      <c r="G5416" s="113">
        <v>67000</v>
      </c>
      <c r="H5416" s="113">
        <v>46.53</v>
      </c>
      <c r="I5416" s="113">
        <v>0</v>
      </c>
      <c r="J5416" s="109">
        <f t="shared" si="84"/>
        <v>67046.53</v>
      </c>
    </row>
    <row r="5417" spans="1:10" s="102" customFormat="1" ht="18" customHeight="1" x14ac:dyDescent="0.2">
      <c r="A5417" s="106" t="s">
        <v>34</v>
      </c>
      <c r="B5417" s="106" t="s">
        <v>17</v>
      </c>
      <c r="C5417" s="107">
        <v>19704</v>
      </c>
      <c r="D5417" s="107">
        <v>42412</v>
      </c>
      <c r="E5417" s="107">
        <v>42424</v>
      </c>
      <c r="F5417" s="108">
        <v>42437</v>
      </c>
      <c r="G5417" s="109">
        <v>201000</v>
      </c>
      <c r="H5417" s="109">
        <v>139.58000000000001</v>
      </c>
      <c r="I5417" s="109">
        <v>0</v>
      </c>
      <c r="J5417" s="109">
        <f t="shared" si="84"/>
        <v>201139.58</v>
      </c>
    </row>
    <row r="5418" spans="1:10" s="102" customFormat="1" ht="18" customHeight="1" x14ac:dyDescent="0.2">
      <c r="A5418" s="106" t="s">
        <v>43</v>
      </c>
      <c r="B5418" s="106" t="s">
        <v>13</v>
      </c>
      <c r="C5418" s="107">
        <v>12014</v>
      </c>
      <c r="D5418" s="107">
        <v>42361</v>
      </c>
      <c r="E5418" s="107">
        <v>42376</v>
      </c>
      <c r="F5418" s="108">
        <v>42383</v>
      </c>
      <c r="G5418" s="109">
        <v>10000</v>
      </c>
      <c r="H5418" s="109">
        <v>6.11</v>
      </c>
      <c r="I5418" s="109">
        <v>0</v>
      </c>
      <c r="J5418" s="109">
        <f t="shared" si="84"/>
        <v>10006.11</v>
      </c>
    </row>
    <row r="5419" spans="1:10" s="102" customFormat="1" ht="18" customHeight="1" x14ac:dyDescent="0.2">
      <c r="A5419" s="106" t="s">
        <v>43</v>
      </c>
      <c r="B5419" s="106" t="s">
        <v>13</v>
      </c>
      <c r="C5419" s="107">
        <v>17487</v>
      </c>
      <c r="D5419" s="107">
        <v>42632</v>
      </c>
      <c r="E5419" s="107">
        <v>42634</v>
      </c>
      <c r="F5419" s="108">
        <v>42654</v>
      </c>
      <c r="G5419" s="109">
        <v>18750</v>
      </c>
      <c r="H5419" s="109">
        <v>11.3</v>
      </c>
      <c r="I5419" s="109">
        <v>0</v>
      </c>
      <c r="J5419" s="109">
        <f t="shared" si="84"/>
        <v>18761.3</v>
      </c>
    </row>
    <row r="5420" spans="1:10" s="102" customFormat="1" ht="18" customHeight="1" x14ac:dyDescent="0.2">
      <c r="A5420" s="106" t="s">
        <v>43</v>
      </c>
      <c r="B5420" s="106" t="s">
        <v>13</v>
      </c>
      <c r="C5420" s="107">
        <v>14550</v>
      </c>
      <c r="D5420" s="107">
        <v>43038</v>
      </c>
      <c r="E5420" s="107">
        <v>43042</v>
      </c>
      <c r="F5420" s="108">
        <v>43070</v>
      </c>
      <c r="G5420" s="109">
        <v>9250</v>
      </c>
      <c r="H5420" s="109">
        <v>6.84</v>
      </c>
      <c r="I5420" s="109">
        <v>0</v>
      </c>
      <c r="J5420" s="109">
        <f t="shared" si="84"/>
        <v>9256.84</v>
      </c>
    </row>
    <row r="5421" spans="1:10" s="102" customFormat="1" ht="18" customHeight="1" x14ac:dyDescent="0.2">
      <c r="A5421" s="106" t="s">
        <v>43</v>
      </c>
      <c r="B5421" s="106" t="s">
        <v>13</v>
      </c>
      <c r="C5421" s="107">
        <v>11896</v>
      </c>
      <c r="D5421" s="107">
        <v>42419</v>
      </c>
      <c r="E5421" s="107">
        <v>42422</v>
      </c>
      <c r="F5421" s="108">
        <v>42446</v>
      </c>
      <c r="G5421" s="109">
        <v>8750</v>
      </c>
      <c r="H5421" s="109">
        <v>6.56</v>
      </c>
      <c r="I5421" s="109">
        <v>0</v>
      </c>
      <c r="J5421" s="109">
        <f t="shared" si="84"/>
        <v>8756.56</v>
      </c>
    </row>
    <row r="5422" spans="1:10" s="102" customFormat="1" ht="18" customHeight="1" x14ac:dyDescent="0.2">
      <c r="A5422" s="106" t="s">
        <v>43</v>
      </c>
      <c r="B5422" s="106" t="s">
        <v>13</v>
      </c>
      <c r="C5422" s="107">
        <v>13525</v>
      </c>
      <c r="D5422" s="107">
        <v>42793</v>
      </c>
      <c r="E5422" s="107">
        <v>42800</v>
      </c>
      <c r="F5422" s="108">
        <v>42808</v>
      </c>
      <c r="G5422" s="109">
        <v>10000</v>
      </c>
      <c r="H5422" s="109">
        <v>4.1100000000000003</v>
      </c>
      <c r="I5422" s="109">
        <v>0</v>
      </c>
      <c r="J5422" s="109">
        <f t="shared" si="84"/>
        <v>10004.11</v>
      </c>
    </row>
    <row r="5423" spans="1:10" s="102" customFormat="1" ht="18" customHeight="1" x14ac:dyDescent="0.2">
      <c r="A5423" s="106" t="s">
        <v>43</v>
      </c>
      <c r="B5423" s="106" t="s">
        <v>17</v>
      </c>
      <c r="C5423" s="107">
        <v>17887</v>
      </c>
      <c r="D5423" s="107">
        <v>42214</v>
      </c>
      <c r="E5423" s="107">
        <v>42220</v>
      </c>
      <c r="F5423" s="108">
        <v>42237</v>
      </c>
      <c r="G5423" s="109">
        <v>30000</v>
      </c>
      <c r="H5423" s="109">
        <v>19.170000000000002</v>
      </c>
      <c r="I5423" s="109">
        <v>0</v>
      </c>
      <c r="J5423" s="109">
        <f t="shared" si="84"/>
        <v>30019.17</v>
      </c>
    </row>
    <row r="5424" spans="1:10" s="102" customFormat="1" ht="18" customHeight="1" x14ac:dyDescent="0.2">
      <c r="A5424" s="106" t="s">
        <v>43</v>
      </c>
      <c r="B5424" s="106" t="s">
        <v>13</v>
      </c>
      <c r="C5424" s="107">
        <v>18287</v>
      </c>
      <c r="D5424" s="107">
        <v>42694</v>
      </c>
      <c r="E5424" s="107">
        <v>42703</v>
      </c>
      <c r="F5424" s="108">
        <v>42716</v>
      </c>
      <c r="G5424" s="109">
        <v>18000</v>
      </c>
      <c r="H5424" s="109">
        <v>10.85</v>
      </c>
      <c r="I5424" s="109">
        <v>0</v>
      </c>
      <c r="J5424" s="109">
        <f t="shared" si="84"/>
        <v>18010.849999999999</v>
      </c>
    </row>
    <row r="5425" spans="1:10" s="102" customFormat="1" ht="18" customHeight="1" x14ac:dyDescent="0.2">
      <c r="A5425" s="106" t="s">
        <v>43</v>
      </c>
      <c r="B5425" s="106" t="s">
        <v>13</v>
      </c>
      <c r="C5425" s="107">
        <v>17491</v>
      </c>
      <c r="D5425" s="107">
        <v>42180</v>
      </c>
      <c r="E5425" s="107">
        <v>42193</v>
      </c>
      <c r="F5425" s="108">
        <v>42208</v>
      </c>
      <c r="G5425" s="109">
        <v>12000</v>
      </c>
      <c r="H5425" s="109">
        <v>9.33</v>
      </c>
      <c r="I5425" s="109">
        <v>0</v>
      </c>
      <c r="J5425" s="109">
        <f t="shared" si="84"/>
        <v>12009.33</v>
      </c>
    </row>
    <row r="5426" spans="1:10" s="102" customFormat="1" ht="18" customHeight="1" x14ac:dyDescent="0.2">
      <c r="A5426" s="106" t="s">
        <v>43</v>
      </c>
      <c r="B5426" s="106" t="s">
        <v>13</v>
      </c>
      <c r="C5426" s="107">
        <v>13051</v>
      </c>
      <c r="D5426" s="107">
        <v>42109</v>
      </c>
      <c r="E5426" s="107">
        <v>42123</v>
      </c>
      <c r="F5426" s="108">
        <v>42142</v>
      </c>
      <c r="G5426" s="109">
        <v>8000</v>
      </c>
      <c r="H5426" s="109">
        <v>7.35</v>
      </c>
      <c r="I5426" s="109">
        <v>0</v>
      </c>
      <c r="J5426" s="109">
        <f t="shared" si="84"/>
        <v>8007.35</v>
      </c>
    </row>
    <row r="5427" spans="1:10" s="102" customFormat="1" ht="18" customHeight="1" x14ac:dyDescent="0.2">
      <c r="A5427" s="106" t="s">
        <v>43</v>
      </c>
      <c r="B5427" s="106" t="s">
        <v>13</v>
      </c>
      <c r="C5427" s="107">
        <v>10151</v>
      </c>
      <c r="D5427" s="107">
        <v>42783</v>
      </c>
      <c r="E5427" s="107">
        <v>42796</v>
      </c>
      <c r="F5427" s="108">
        <v>42821</v>
      </c>
      <c r="G5427" s="109">
        <v>8500</v>
      </c>
      <c r="H5427" s="109">
        <v>8.9699999999999989</v>
      </c>
      <c r="I5427" s="109">
        <v>0</v>
      </c>
      <c r="J5427" s="109">
        <f t="shared" si="84"/>
        <v>8508.9699999999993</v>
      </c>
    </row>
    <row r="5428" spans="1:10" s="102" customFormat="1" ht="18" customHeight="1" x14ac:dyDescent="0.2">
      <c r="A5428" s="106" t="s">
        <v>31</v>
      </c>
      <c r="B5428" s="106" t="s">
        <v>13</v>
      </c>
      <c r="C5428" s="107">
        <v>21301</v>
      </c>
      <c r="D5428" s="107">
        <v>42688</v>
      </c>
      <c r="E5428" s="107">
        <v>42702</v>
      </c>
      <c r="F5428" s="108">
        <v>42768</v>
      </c>
      <c r="G5428" s="109">
        <v>35000</v>
      </c>
      <c r="H5428" s="109">
        <v>76.709999999999994</v>
      </c>
      <c r="I5428" s="109">
        <v>0</v>
      </c>
      <c r="J5428" s="109">
        <f t="shared" si="84"/>
        <v>35076.71</v>
      </c>
    </row>
    <row r="5429" spans="1:10" s="102" customFormat="1" ht="18" customHeight="1" x14ac:dyDescent="0.2">
      <c r="A5429" s="106" t="s">
        <v>33</v>
      </c>
      <c r="B5429" s="106" t="s">
        <v>13</v>
      </c>
      <c r="C5429" s="107">
        <v>21301</v>
      </c>
      <c r="D5429" s="107">
        <v>42688</v>
      </c>
      <c r="E5429" s="107">
        <v>42702</v>
      </c>
      <c r="F5429" s="108">
        <v>42768</v>
      </c>
      <c r="G5429" s="109">
        <v>35000</v>
      </c>
      <c r="H5429" s="109">
        <v>76.709999999999994</v>
      </c>
      <c r="I5429" s="109">
        <v>0</v>
      </c>
      <c r="J5429" s="109">
        <f t="shared" si="84"/>
        <v>35076.71</v>
      </c>
    </row>
    <row r="5430" spans="1:10" s="102" customFormat="1" ht="18" customHeight="1" x14ac:dyDescent="0.2">
      <c r="A5430" s="106" t="s">
        <v>31</v>
      </c>
      <c r="B5430" s="106" t="s">
        <v>17</v>
      </c>
      <c r="C5430" s="107">
        <v>33372</v>
      </c>
      <c r="D5430" s="107">
        <v>43133</v>
      </c>
      <c r="E5430" s="107">
        <v>43137</v>
      </c>
      <c r="F5430" s="108">
        <v>43241</v>
      </c>
      <c r="G5430" s="109">
        <v>21000</v>
      </c>
      <c r="H5430" s="109">
        <v>62.14</v>
      </c>
      <c r="I5430" s="109">
        <v>0</v>
      </c>
      <c r="J5430" s="109">
        <f t="shared" si="84"/>
        <v>21062.14</v>
      </c>
    </row>
    <row r="5431" spans="1:10" s="102" customFormat="1" ht="18" customHeight="1" x14ac:dyDescent="0.2">
      <c r="A5431" s="106" t="s">
        <v>43</v>
      </c>
      <c r="B5431" s="106" t="s">
        <v>17</v>
      </c>
      <c r="C5431" s="107">
        <v>12278</v>
      </c>
      <c r="D5431" s="107">
        <v>43218</v>
      </c>
      <c r="E5431" s="107">
        <v>43222</v>
      </c>
      <c r="F5431" s="108">
        <v>43252</v>
      </c>
      <c r="G5431" s="109">
        <v>9500</v>
      </c>
      <c r="H5431" s="109">
        <v>6.16</v>
      </c>
      <c r="I5431" s="109">
        <v>0</v>
      </c>
      <c r="J5431" s="109">
        <f t="shared" si="84"/>
        <v>9506.16</v>
      </c>
    </row>
    <row r="5432" spans="1:10" s="102" customFormat="1" ht="18" customHeight="1" x14ac:dyDescent="0.2">
      <c r="A5432" s="106" t="s">
        <v>43</v>
      </c>
      <c r="B5432" s="106" t="s">
        <v>17</v>
      </c>
      <c r="C5432" s="107">
        <v>11332</v>
      </c>
      <c r="D5432" s="107">
        <v>42941</v>
      </c>
      <c r="E5432" s="107">
        <v>42950</v>
      </c>
      <c r="F5432" s="108">
        <v>42955</v>
      </c>
      <c r="G5432" s="109">
        <v>9250</v>
      </c>
      <c r="H5432" s="109">
        <v>3.55</v>
      </c>
      <c r="I5432" s="109">
        <v>0</v>
      </c>
      <c r="J5432" s="109">
        <f t="shared" si="84"/>
        <v>9253.5499999999993</v>
      </c>
    </row>
    <row r="5433" spans="1:10" s="102" customFormat="1" ht="18" customHeight="1" x14ac:dyDescent="0.2">
      <c r="A5433" s="106" t="s">
        <v>43</v>
      </c>
      <c r="B5433" s="106" t="s">
        <v>17</v>
      </c>
      <c r="C5433" s="107">
        <v>19094</v>
      </c>
      <c r="D5433" s="107">
        <v>42220</v>
      </c>
      <c r="E5433" s="107">
        <v>42229</v>
      </c>
      <c r="F5433" s="108">
        <v>42457</v>
      </c>
      <c r="G5433" s="109">
        <v>29000</v>
      </c>
      <c r="H5433" s="109">
        <v>17.72</v>
      </c>
      <c r="I5433" s="109">
        <v>0</v>
      </c>
      <c r="J5433" s="109">
        <f t="shared" si="84"/>
        <v>29017.72</v>
      </c>
    </row>
    <row r="5434" spans="1:10" s="102" customFormat="1" ht="18" customHeight="1" x14ac:dyDescent="0.2">
      <c r="A5434" s="106" t="s">
        <v>31</v>
      </c>
      <c r="B5434" s="106" t="s">
        <v>17</v>
      </c>
      <c r="C5434" s="107">
        <v>21129</v>
      </c>
      <c r="D5434" s="107">
        <v>42109</v>
      </c>
      <c r="E5434" s="107">
        <v>42116</v>
      </c>
      <c r="F5434" s="108">
        <v>42137</v>
      </c>
      <c r="G5434" s="109">
        <v>24000</v>
      </c>
      <c r="H5434" s="109">
        <v>18.649999999999999</v>
      </c>
      <c r="I5434" s="109">
        <v>0</v>
      </c>
      <c r="J5434" s="109">
        <f t="shared" si="84"/>
        <v>24018.65</v>
      </c>
    </row>
    <row r="5435" spans="1:10" s="102" customFormat="1" ht="18" customHeight="1" x14ac:dyDescent="0.2">
      <c r="A5435" s="106" t="s">
        <v>34</v>
      </c>
      <c r="B5435" s="106" t="s">
        <v>17</v>
      </c>
      <c r="C5435" s="107">
        <v>21129</v>
      </c>
      <c r="D5435" s="107">
        <v>42109</v>
      </c>
      <c r="E5435" s="107">
        <v>42116</v>
      </c>
      <c r="F5435" s="108">
        <v>42137</v>
      </c>
      <c r="G5435" s="109">
        <v>24000</v>
      </c>
      <c r="H5435" s="109">
        <v>18.649999999999999</v>
      </c>
      <c r="I5435" s="109">
        <v>0</v>
      </c>
      <c r="J5435" s="109">
        <f t="shared" si="84"/>
        <v>24018.65</v>
      </c>
    </row>
    <row r="5436" spans="1:10" s="102" customFormat="1" ht="18" customHeight="1" x14ac:dyDescent="0.2">
      <c r="A5436" s="106" t="s">
        <v>43</v>
      </c>
      <c r="B5436" s="106" t="s">
        <v>17</v>
      </c>
      <c r="C5436" s="107">
        <v>12929</v>
      </c>
      <c r="D5436" s="107">
        <v>42657</v>
      </c>
      <c r="E5436" s="107">
        <v>42661</v>
      </c>
      <c r="F5436" s="108">
        <v>42702</v>
      </c>
      <c r="G5436" s="109">
        <v>5750</v>
      </c>
      <c r="H5436" s="109">
        <v>7.08</v>
      </c>
      <c r="I5436" s="109">
        <v>0</v>
      </c>
      <c r="J5436" s="109">
        <f t="shared" si="84"/>
        <v>5757.08</v>
      </c>
    </row>
    <row r="5437" spans="1:10" s="102" customFormat="1" ht="18" customHeight="1" x14ac:dyDescent="0.2">
      <c r="A5437" s="106" t="s">
        <v>43</v>
      </c>
      <c r="B5437" s="106" t="s">
        <v>17</v>
      </c>
      <c r="C5437" s="107">
        <v>9323</v>
      </c>
      <c r="D5437" s="107">
        <v>42123</v>
      </c>
      <c r="E5437" s="107">
        <v>42136</v>
      </c>
      <c r="F5437" s="108">
        <v>42157</v>
      </c>
      <c r="G5437" s="109">
        <v>2250</v>
      </c>
      <c r="H5437" s="109">
        <v>2.12</v>
      </c>
      <c r="I5437" s="109">
        <v>0</v>
      </c>
      <c r="J5437" s="109">
        <f t="shared" si="84"/>
        <v>2252.12</v>
      </c>
    </row>
    <row r="5438" spans="1:10" s="102" customFormat="1" ht="18" customHeight="1" x14ac:dyDescent="0.2">
      <c r="A5438" s="106" t="s">
        <v>43</v>
      </c>
      <c r="B5438" s="106" t="s">
        <v>13</v>
      </c>
      <c r="C5438" s="107">
        <v>14494</v>
      </c>
      <c r="D5438" s="107">
        <v>42948</v>
      </c>
      <c r="E5438" s="107">
        <v>42986</v>
      </c>
      <c r="F5438" s="108">
        <v>43045</v>
      </c>
      <c r="G5438" s="109">
        <v>9750</v>
      </c>
      <c r="H5438" s="109">
        <v>24.31</v>
      </c>
      <c r="I5438" s="109">
        <v>0</v>
      </c>
      <c r="J5438" s="109">
        <f t="shared" si="84"/>
        <v>9774.31</v>
      </c>
    </row>
    <row r="5439" spans="1:10" s="102" customFormat="1" ht="18" customHeight="1" x14ac:dyDescent="0.2">
      <c r="A5439" s="106" t="s">
        <v>43</v>
      </c>
      <c r="B5439" s="106" t="s">
        <v>13</v>
      </c>
      <c r="C5439" s="107">
        <v>14196</v>
      </c>
      <c r="D5439" s="107">
        <v>42342</v>
      </c>
      <c r="E5439" s="107">
        <v>42353</v>
      </c>
      <c r="F5439" s="108">
        <v>42359</v>
      </c>
      <c r="G5439" s="109">
        <v>9000</v>
      </c>
      <c r="H5439" s="109">
        <v>4.25</v>
      </c>
      <c r="I5439" s="109">
        <v>0</v>
      </c>
      <c r="J5439" s="109">
        <f t="shared" si="84"/>
        <v>9004.25</v>
      </c>
    </row>
    <row r="5440" spans="1:10" s="102" customFormat="1" ht="18" customHeight="1" x14ac:dyDescent="0.2">
      <c r="A5440" s="106" t="s">
        <v>43</v>
      </c>
      <c r="B5440" s="106" t="s">
        <v>17</v>
      </c>
      <c r="C5440" s="107">
        <v>11224</v>
      </c>
      <c r="D5440" s="107">
        <v>41957</v>
      </c>
      <c r="E5440" s="107">
        <v>41962</v>
      </c>
      <c r="F5440" s="108">
        <v>41978</v>
      </c>
      <c r="G5440" s="110">
        <v>14000</v>
      </c>
      <c r="H5440" s="110">
        <v>8.17</v>
      </c>
      <c r="I5440" s="110">
        <v>0</v>
      </c>
      <c r="J5440" s="109">
        <f t="shared" si="84"/>
        <v>14008.17</v>
      </c>
    </row>
    <row r="5441" spans="1:10" s="102" customFormat="1" ht="18" customHeight="1" x14ac:dyDescent="0.2">
      <c r="A5441" s="106" t="s">
        <v>43</v>
      </c>
      <c r="B5441" s="106" t="s">
        <v>17</v>
      </c>
      <c r="C5441" s="107">
        <v>8710</v>
      </c>
      <c r="D5441" s="107">
        <v>43251</v>
      </c>
      <c r="E5441" s="107">
        <v>43263</v>
      </c>
      <c r="F5441" s="111">
        <v>43293</v>
      </c>
      <c r="G5441" s="112">
        <v>4750</v>
      </c>
      <c r="H5441" s="112">
        <v>5.47</v>
      </c>
      <c r="I5441" s="112">
        <v>0</v>
      </c>
      <c r="J5441" s="109">
        <f t="shared" si="84"/>
        <v>4755.47</v>
      </c>
    </row>
    <row r="5442" spans="1:10" s="102" customFormat="1" ht="18" customHeight="1" x14ac:dyDescent="0.2">
      <c r="A5442" s="106" t="s">
        <v>37</v>
      </c>
      <c r="B5442" s="106" t="s">
        <v>13</v>
      </c>
      <c r="C5442" s="107">
        <v>19216</v>
      </c>
      <c r="D5442" s="107">
        <v>42702</v>
      </c>
      <c r="E5442" s="107">
        <v>42717</v>
      </c>
      <c r="F5442" s="111">
        <v>42717</v>
      </c>
      <c r="G5442" s="112">
        <v>10000</v>
      </c>
      <c r="H5442" s="112">
        <v>4.1100000000000003</v>
      </c>
      <c r="I5442" s="112">
        <v>0</v>
      </c>
      <c r="J5442" s="109">
        <f t="shared" si="84"/>
        <v>10004.11</v>
      </c>
    </row>
    <row r="5443" spans="1:10" s="102" customFormat="1" ht="18" customHeight="1" x14ac:dyDescent="0.2">
      <c r="A5443" s="106" t="s">
        <v>43</v>
      </c>
      <c r="B5443" s="106" t="s">
        <v>17</v>
      </c>
      <c r="C5443" s="107">
        <v>9845</v>
      </c>
      <c r="D5443" s="107">
        <v>42885</v>
      </c>
      <c r="E5443" s="107">
        <v>42900</v>
      </c>
      <c r="F5443" s="108">
        <v>42934</v>
      </c>
      <c r="G5443" s="113">
        <v>7750</v>
      </c>
      <c r="H5443" s="113">
        <v>10.41</v>
      </c>
      <c r="I5443" s="113">
        <v>0</v>
      </c>
      <c r="J5443" s="109">
        <f t="shared" si="84"/>
        <v>7760.41</v>
      </c>
    </row>
    <row r="5444" spans="1:10" s="102" customFormat="1" ht="18" customHeight="1" x14ac:dyDescent="0.2">
      <c r="A5444" s="106" t="s">
        <v>43</v>
      </c>
      <c r="B5444" s="106" t="s">
        <v>13</v>
      </c>
      <c r="C5444" s="107">
        <v>8801</v>
      </c>
      <c r="D5444" s="107">
        <v>42556</v>
      </c>
      <c r="E5444" s="107">
        <v>42814</v>
      </c>
      <c r="F5444" s="108">
        <v>42836</v>
      </c>
      <c r="G5444" s="109">
        <v>1000</v>
      </c>
      <c r="H5444" s="109">
        <v>7.68</v>
      </c>
      <c r="I5444" s="109">
        <v>0</v>
      </c>
      <c r="J5444" s="109">
        <f t="shared" si="84"/>
        <v>1007.68</v>
      </c>
    </row>
    <row r="5445" spans="1:10" s="102" customFormat="1" ht="18" customHeight="1" x14ac:dyDescent="0.2">
      <c r="A5445" s="106" t="s">
        <v>43</v>
      </c>
      <c r="B5445" s="106" t="s">
        <v>17</v>
      </c>
      <c r="C5445" s="107">
        <v>15347</v>
      </c>
      <c r="D5445" s="107">
        <v>43323</v>
      </c>
      <c r="E5445" s="107">
        <v>43333</v>
      </c>
      <c r="F5445" s="108">
        <v>43389</v>
      </c>
      <c r="G5445" s="109">
        <v>6500</v>
      </c>
      <c r="H5445" s="109">
        <v>11.75</v>
      </c>
      <c r="I5445" s="109">
        <v>0</v>
      </c>
      <c r="J5445" s="109">
        <f t="shared" si="84"/>
        <v>6511.75</v>
      </c>
    </row>
    <row r="5446" spans="1:10" s="102" customFormat="1" ht="18" customHeight="1" x14ac:dyDescent="0.2">
      <c r="A5446" s="106" t="s">
        <v>43</v>
      </c>
      <c r="B5446" s="106" t="s">
        <v>13</v>
      </c>
      <c r="C5446" s="107">
        <v>9549</v>
      </c>
      <c r="D5446" s="107">
        <v>42073</v>
      </c>
      <c r="E5446" s="107">
        <v>42075</v>
      </c>
      <c r="F5446" s="108">
        <v>42121</v>
      </c>
      <c r="G5446" s="109">
        <v>7500</v>
      </c>
      <c r="H5446" s="109">
        <v>10</v>
      </c>
      <c r="I5446" s="109">
        <v>0</v>
      </c>
      <c r="J5446" s="109">
        <f t="shared" ref="J5446:J5509" si="85">+G5446+H5446+I5446</f>
        <v>7510</v>
      </c>
    </row>
    <row r="5447" spans="1:10" s="102" customFormat="1" ht="18" customHeight="1" x14ac:dyDescent="0.2">
      <c r="A5447" s="106" t="s">
        <v>43</v>
      </c>
      <c r="B5447" s="106" t="s">
        <v>17</v>
      </c>
      <c r="C5447" s="107">
        <v>9985</v>
      </c>
      <c r="D5447" s="107">
        <v>43111</v>
      </c>
      <c r="E5447" s="107">
        <v>43118</v>
      </c>
      <c r="F5447" s="108">
        <v>43144</v>
      </c>
      <c r="G5447" s="109">
        <v>5500</v>
      </c>
      <c r="H5447" s="109">
        <v>4.38</v>
      </c>
      <c r="I5447" s="109">
        <v>0</v>
      </c>
      <c r="J5447" s="109">
        <f t="shared" si="85"/>
        <v>5504.38</v>
      </c>
    </row>
    <row r="5448" spans="1:10" s="102" customFormat="1" ht="18" customHeight="1" x14ac:dyDescent="0.2">
      <c r="A5448" s="106" t="s">
        <v>43</v>
      </c>
      <c r="B5448" s="106" t="s">
        <v>13</v>
      </c>
      <c r="C5448" s="107">
        <v>15352</v>
      </c>
      <c r="D5448" s="107">
        <v>43242</v>
      </c>
      <c r="E5448" s="107">
        <v>43257</v>
      </c>
      <c r="F5448" s="108">
        <v>43269</v>
      </c>
      <c r="G5448" s="110">
        <v>14750</v>
      </c>
      <c r="H5448" s="110">
        <v>10.91</v>
      </c>
      <c r="I5448" s="110">
        <v>0</v>
      </c>
      <c r="J5448" s="109">
        <f t="shared" si="85"/>
        <v>14760.91</v>
      </c>
    </row>
    <row r="5449" spans="1:10" s="102" customFormat="1" ht="18" customHeight="1" x14ac:dyDescent="0.2">
      <c r="A5449" s="106" t="s">
        <v>43</v>
      </c>
      <c r="B5449" s="106" t="s">
        <v>13</v>
      </c>
      <c r="C5449" s="107">
        <v>8743</v>
      </c>
      <c r="D5449" s="107">
        <v>43341</v>
      </c>
      <c r="E5449" s="107">
        <v>43354</v>
      </c>
      <c r="F5449" s="111">
        <v>43364</v>
      </c>
      <c r="G5449" s="112">
        <v>5250</v>
      </c>
      <c r="H5449" s="112">
        <v>3.31</v>
      </c>
      <c r="I5449" s="112">
        <v>0</v>
      </c>
      <c r="J5449" s="109">
        <f t="shared" si="85"/>
        <v>5253.31</v>
      </c>
    </row>
    <row r="5450" spans="1:10" s="102" customFormat="1" ht="18" customHeight="1" x14ac:dyDescent="0.2">
      <c r="A5450" s="106" t="s">
        <v>43</v>
      </c>
      <c r="B5450" s="106" t="s">
        <v>17</v>
      </c>
      <c r="C5450" s="107">
        <v>14112</v>
      </c>
      <c r="D5450" s="107">
        <v>42594</v>
      </c>
      <c r="E5450" s="107">
        <v>42598</v>
      </c>
      <c r="F5450" s="108">
        <v>42635</v>
      </c>
      <c r="G5450" s="113">
        <v>6250</v>
      </c>
      <c r="H5450" s="113">
        <v>7.02</v>
      </c>
      <c r="I5450" s="113">
        <v>0</v>
      </c>
      <c r="J5450" s="109">
        <f t="shared" si="85"/>
        <v>6257.02</v>
      </c>
    </row>
    <row r="5451" spans="1:10" s="102" customFormat="1" ht="18" customHeight="1" x14ac:dyDescent="0.2">
      <c r="A5451" s="106" t="s">
        <v>43</v>
      </c>
      <c r="B5451" s="106" t="s">
        <v>13</v>
      </c>
      <c r="C5451" s="107">
        <v>10023</v>
      </c>
      <c r="D5451" s="107">
        <v>42080</v>
      </c>
      <c r="E5451" s="107">
        <v>42083</v>
      </c>
      <c r="F5451" s="108">
        <v>42150</v>
      </c>
      <c r="G5451" s="109">
        <v>9250</v>
      </c>
      <c r="H5451" s="109">
        <v>17.989999999999998</v>
      </c>
      <c r="I5451" s="109">
        <v>0</v>
      </c>
      <c r="J5451" s="109">
        <f t="shared" si="85"/>
        <v>9267.99</v>
      </c>
    </row>
    <row r="5452" spans="1:10" s="102" customFormat="1" ht="18" customHeight="1" x14ac:dyDescent="0.2">
      <c r="A5452" s="106" t="s">
        <v>37</v>
      </c>
      <c r="B5452" s="106" t="s">
        <v>17</v>
      </c>
      <c r="C5452" s="107">
        <v>20885</v>
      </c>
      <c r="D5452" s="107">
        <v>41858</v>
      </c>
      <c r="E5452" s="107">
        <v>42783</v>
      </c>
      <c r="F5452" s="108">
        <v>42783</v>
      </c>
      <c r="G5452" s="109">
        <v>20000</v>
      </c>
      <c r="H5452" s="109">
        <f>253.42+253.42</f>
        <v>506.84</v>
      </c>
      <c r="I5452" s="109">
        <v>0</v>
      </c>
      <c r="J5452" s="109">
        <f t="shared" si="85"/>
        <v>20506.84</v>
      </c>
    </row>
    <row r="5453" spans="1:10" s="102" customFormat="1" ht="18" customHeight="1" x14ac:dyDescent="0.2">
      <c r="A5453" s="106" t="s">
        <v>43</v>
      </c>
      <c r="B5453" s="106" t="s">
        <v>13</v>
      </c>
      <c r="C5453" s="107">
        <v>12701</v>
      </c>
      <c r="D5453" s="107">
        <v>42223</v>
      </c>
      <c r="E5453" s="107">
        <v>42263</v>
      </c>
      <c r="F5453" s="108">
        <v>42279</v>
      </c>
      <c r="G5453" s="109">
        <v>8000</v>
      </c>
      <c r="H5453" s="109">
        <v>12.44</v>
      </c>
      <c r="I5453" s="109">
        <v>0</v>
      </c>
      <c r="J5453" s="109">
        <f t="shared" si="85"/>
        <v>8012.44</v>
      </c>
    </row>
    <row r="5454" spans="1:10" s="102" customFormat="1" ht="18" customHeight="1" x14ac:dyDescent="0.2">
      <c r="A5454" s="106" t="s">
        <v>43</v>
      </c>
      <c r="B5454" s="106" t="s">
        <v>17</v>
      </c>
      <c r="C5454" s="107">
        <v>10316</v>
      </c>
      <c r="D5454" s="107">
        <v>42107</v>
      </c>
      <c r="E5454" s="107">
        <v>42116</v>
      </c>
      <c r="F5454" s="108">
        <v>42151</v>
      </c>
      <c r="G5454" s="109">
        <v>9250</v>
      </c>
      <c r="H5454" s="109">
        <v>11.31</v>
      </c>
      <c r="I5454" s="109">
        <v>0</v>
      </c>
      <c r="J5454" s="109">
        <f t="shared" si="85"/>
        <v>9261.31</v>
      </c>
    </row>
    <row r="5455" spans="1:10" s="102" customFormat="1" ht="18" customHeight="1" x14ac:dyDescent="0.2">
      <c r="A5455" s="106" t="s">
        <v>43</v>
      </c>
      <c r="B5455" s="106" t="s">
        <v>13</v>
      </c>
      <c r="C5455" s="107">
        <v>10157</v>
      </c>
      <c r="D5455" s="107">
        <v>42463</v>
      </c>
      <c r="E5455" s="107">
        <v>42474</v>
      </c>
      <c r="F5455" s="108">
        <v>42887</v>
      </c>
      <c r="G5455" s="109">
        <v>6250</v>
      </c>
      <c r="H5455" s="109">
        <v>72.599999999999994</v>
      </c>
      <c r="I5455" s="109">
        <v>0</v>
      </c>
      <c r="J5455" s="109">
        <f t="shared" si="85"/>
        <v>6322.6</v>
      </c>
    </row>
    <row r="5456" spans="1:10" s="102" customFormat="1" ht="18" customHeight="1" x14ac:dyDescent="0.2">
      <c r="A5456" s="106" t="s">
        <v>43</v>
      </c>
      <c r="B5456" s="106" t="s">
        <v>17</v>
      </c>
      <c r="C5456" s="107">
        <v>12356</v>
      </c>
      <c r="D5456" s="107">
        <v>41828</v>
      </c>
      <c r="E5456" s="107">
        <v>41844</v>
      </c>
      <c r="F5456" s="108">
        <v>41887</v>
      </c>
      <c r="G5456" s="109">
        <v>8000</v>
      </c>
      <c r="H5456" s="109">
        <v>13.11</v>
      </c>
      <c r="I5456" s="109">
        <v>0</v>
      </c>
      <c r="J5456" s="109">
        <f t="shared" si="85"/>
        <v>8013.11</v>
      </c>
    </row>
    <row r="5457" spans="1:10" s="102" customFormat="1" ht="18" customHeight="1" x14ac:dyDescent="0.2">
      <c r="A5457" s="106" t="s">
        <v>43</v>
      </c>
      <c r="B5457" s="106" t="s">
        <v>13</v>
      </c>
      <c r="C5457" s="107">
        <v>16968</v>
      </c>
      <c r="D5457" s="107">
        <v>42006</v>
      </c>
      <c r="E5457" s="107">
        <v>42011</v>
      </c>
      <c r="F5457" s="108">
        <v>42025</v>
      </c>
      <c r="G5457" s="109">
        <v>9750</v>
      </c>
      <c r="H5457" s="109">
        <v>5.15</v>
      </c>
      <c r="I5457" s="109">
        <v>0</v>
      </c>
      <c r="J5457" s="109">
        <f t="shared" si="85"/>
        <v>9755.15</v>
      </c>
    </row>
    <row r="5458" spans="1:10" s="102" customFormat="1" ht="18" customHeight="1" x14ac:dyDescent="0.2">
      <c r="A5458" s="106" t="s">
        <v>43</v>
      </c>
      <c r="B5458" s="106" t="s">
        <v>13</v>
      </c>
      <c r="C5458" s="107">
        <v>6061</v>
      </c>
      <c r="D5458" s="107">
        <v>42389</v>
      </c>
      <c r="E5458" s="107">
        <v>42396</v>
      </c>
      <c r="F5458" s="108">
        <v>42405</v>
      </c>
      <c r="G5458" s="109">
        <v>3750</v>
      </c>
      <c r="H5458" s="109">
        <v>1.67</v>
      </c>
      <c r="I5458" s="109">
        <v>0</v>
      </c>
      <c r="J5458" s="109">
        <f t="shared" si="85"/>
        <v>3751.67</v>
      </c>
    </row>
    <row r="5459" spans="1:10" s="102" customFormat="1" ht="18" customHeight="1" x14ac:dyDescent="0.2">
      <c r="A5459" s="106" t="s">
        <v>43</v>
      </c>
      <c r="B5459" s="106" t="s">
        <v>17</v>
      </c>
      <c r="C5459" s="107">
        <v>9626</v>
      </c>
      <c r="D5459" s="107">
        <v>43122</v>
      </c>
      <c r="E5459" s="107">
        <v>43130</v>
      </c>
      <c r="F5459" s="108">
        <v>43172</v>
      </c>
      <c r="G5459" s="109">
        <v>6000</v>
      </c>
      <c r="H5459" s="109">
        <v>7.56</v>
      </c>
      <c r="I5459" s="109">
        <v>0</v>
      </c>
      <c r="J5459" s="109">
        <f t="shared" si="85"/>
        <v>6007.56</v>
      </c>
    </row>
    <row r="5460" spans="1:10" s="102" customFormat="1" ht="18" customHeight="1" x14ac:dyDescent="0.2">
      <c r="A5460" s="106" t="s">
        <v>43</v>
      </c>
      <c r="B5460" s="106" t="s">
        <v>13</v>
      </c>
      <c r="C5460" s="107">
        <v>9767</v>
      </c>
      <c r="D5460" s="107">
        <v>42496</v>
      </c>
      <c r="E5460" s="107">
        <v>42510</v>
      </c>
      <c r="F5460" s="108">
        <v>42527</v>
      </c>
      <c r="G5460" s="109">
        <v>16500</v>
      </c>
      <c r="H5460" s="109">
        <v>14.02</v>
      </c>
      <c r="I5460" s="109">
        <v>0</v>
      </c>
      <c r="J5460" s="109">
        <f t="shared" si="85"/>
        <v>16514.02</v>
      </c>
    </row>
    <row r="5461" spans="1:10" s="102" customFormat="1" ht="18" customHeight="1" x14ac:dyDescent="0.2">
      <c r="A5461" s="106" t="s">
        <v>43</v>
      </c>
      <c r="B5461" s="106" t="s">
        <v>17</v>
      </c>
      <c r="C5461" s="107">
        <v>8509</v>
      </c>
      <c r="D5461" s="107">
        <v>42000</v>
      </c>
      <c r="E5461" s="107">
        <v>42041</v>
      </c>
      <c r="F5461" s="108">
        <v>42108</v>
      </c>
      <c r="G5461" s="109">
        <v>5250</v>
      </c>
      <c r="H5461" s="109">
        <v>15.75</v>
      </c>
      <c r="I5461" s="109">
        <v>0</v>
      </c>
      <c r="J5461" s="109">
        <f t="shared" si="85"/>
        <v>5265.75</v>
      </c>
    </row>
    <row r="5462" spans="1:10" s="102" customFormat="1" ht="18" customHeight="1" x14ac:dyDescent="0.2">
      <c r="A5462" s="106" t="s">
        <v>43</v>
      </c>
      <c r="B5462" s="106" t="s">
        <v>13</v>
      </c>
      <c r="C5462" s="107">
        <v>18974</v>
      </c>
      <c r="D5462" s="107">
        <v>43014</v>
      </c>
      <c r="E5462" s="107">
        <v>43021</v>
      </c>
      <c r="F5462" s="108">
        <v>43046</v>
      </c>
      <c r="G5462" s="109">
        <v>52500</v>
      </c>
      <c r="H5462" s="109">
        <v>46.03</v>
      </c>
      <c r="I5462" s="109">
        <v>0</v>
      </c>
      <c r="J5462" s="109">
        <f t="shared" si="85"/>
        <v>52546.03</v>
      </c>
    </row>
    <row r="5463" spans="1:10" s="102" customFormat="1" ht="18" customHeight="1" x14ac:dyDescent="0.2">
      <c r="A5463" s="106" t="s">
        <v>43</v>
      </c>
      <c r="B5463" s="106" t="s">
        <v>17</v>
      </c>
      <c r="C5463" s="107">
        <v>9837</v>
      </c>
      <c r="D5463" s="107">
        <v>43171</v>
      </c>
      <c r="E5463" s="107">
        <v>43179</v>
      </c>
      <c r="F5463" s="108">
        <v>43188</v>
      </c>
      <c r="G5463" s="109">
        <v>6500</v>
      </c>
      <c r="H5463" s="109">
        <v>3.03</v>
      </c>
      <c r="I5463" s="109">
        <v>0</v>
      </c>
      <c r="J5463" s="109">
        <f t="shared" si="85"/>
        <v>6503.03</v>
      </c>
    </row>
    <row r="5464" spans="1:10" s="102" customFormat="1" ht="18" customHeight="1" x14ac:dyDescent="0.2">
      <c r="A5464" s="106" t="s">
        <v>43</v>
      </c>
      <c r="B5464" s="106" t="s">
        <v>13</v>
      </c>
      <c r="C5464" s="107">
        <v>12649</v>
      </c>
      <c r="D5464" s="107">
        <v>43339</v>
      </c>
      <c r="E5464" s="107">
        <v>43348</v>
      </c>
      <c r="F5464" s="108">
        <v>43388</v>
      </c>
      <c r="G5464" s="109">
        <v>7750</v>
      </c>
      <c r="H5464" s="109">
        <v>10.38</v>
      </c>
      <c r="I5464" s="109">
        <v>0</v>
      </c>
      <c r="J5464" s="109">
        <f t="shared" si="85"/>
        <v>7760.38</v>
      </c>
    </row>
    <row r="5465" spans="1:10" s="102" customFormat="1" ht="18" customHeight="1" x14ac:dyDescent="0.2">
      <c r="A5465" s="106" t="s">
        <v>43</v>
      </c>
      <c r="B5465" s="106" t="s">
        <v>17</v>
      </c>
      <c r="C5465" s="107">
        <v>10485</v>
      </c>
      <c r="D5465" s="107">
        <v>43070</v>
      </c>
      <c r="E5465" s="107">
        <v>43081</v>
      </c>
      <c r="F5465" s="108">
        <v>43090</v>
      </c>
      <c r="G5465" s="109">
        <v>2000</v>
      </c>
      <c r="H5465" s="109">
        <v>1.1000000000000001</v>
      </c>
      <c r="I5465" s="109">
        <v>0</v>
      </c>
      <c r="J5465" s="109">
        <f t="shared" si="85"/>
        <v>2001.1</v>
      </c>
    </row>
    <row r="5466" spans="1:10" s="102" customFormat="1" ht="18" customHeight="1" x14ac:dyDescent="0.2">
      <c r="A5466" s="106" t="s">
        <v>40</v>
      </c>
      <c r="B5466" s="106" t="s">
        <v>17</v>
      </c>
      <c r="C5466" s="107">
        <v>27947</v>
      </c>
      <c r="D5466" s="107">
        <v>43410</v>
      </c>
      <c r="E5466" s="107">
        <v>43537</v>
      </c>
      <c r="F5466" s="108">
        <v>43537</v>
      </c>
      <c r="G5466" s="109">
        <v>10000</v>
      </c>
      <c r="H5466" s="109">
        <f>17.4+17.4</f>
        <v>34.799999999999997</v>
      </c>
      <c r="I5466" s="109">
        <v>0</v>
      </c>
      <c r="J5466" s="109">
        <f t="shared" si="85"/>
        <v>10034.799999999999</v>
      </c>
    </row>
    <row r="5467" spans="1:10" s="102" customFormat="1" ht="18" customHeight="1" x14ac:dyDescent="0.2">
      <c r="A5467" s="106" t="s">
        <v>43</v>
      </c>
      <c r="B5467" s="106" t="s">
        <v>17</v>
      </c>
      <c r="C5467" s="107">
        <v>9682</v>
      </c>
      <c r="D5467" s="107">
        <v>42652</v>
      </c>
      <c r="E5467" s="107">
        <v>42668</v>
      </c>
      <c r="F5467" s="108">
        <v>42797</v>
      </c>
      <c r="G5467" s="109">
        <v>4250</v>
      </c>
      <c r="H5467" s="109">
        <v>16.88</v>
      </c>
      <c r="I5467" s="109">
        <v>0</v>
      </c>
      <c r="J5467" s="109">
        <f t="shared" si="85"/>
        <v>4266.88</v>
      </c>
    </row>
    <row r="5468" spans="1:10" s="102" customFormat="1" ht="18" customHeight="1" x14ac:dyDescent="0.2">
      <c r="A5468" s="106" t="s">
        <v>31</v>
      </c>
      <c r="B5468" s="106" t="s">
        <v>17</v>
      </c>
      <c r="C5468" s="107">
        <v>20926</v>
      </c>
      <c r="D5468" s="107">
        <v>42087</v>
      </c>
      <c r="E5468" s="107">
        <v>42359</v>
      </c>
      <c r="F5468" s="108">
        <v>42440</v>
      </c>
      <c r="G5468" s="109">
        <v>8000</v>
      </c>
      <c r="H5468" s="109">
        <v>78.44</v>
      </c>
      <c r="I5468" s="109">
        <v>0</v>
      </c>
      <c r="J5468" s="109">
        <f t="shared" si="85"/>
        <v>8078.44</v>
      </c>
    </row>
    <row r="5469" spans="1:10" s="102" customFormat="1" ht="18" customHeight="1" x14ac:dyDescent="0.2">
      <c r="A5469" s="106" t="s">
        <v>43</v>
      </c>
      <c r="B5469" s="106" t="s">
        <v>13</v>
      </c>
      <c r="C5469" s="107">
        <v>13038</v>
      </c>
      <c r="D5469" s="107">
        <v>43453</v>
      </c>
      <c r="E5469" s="107">
        <v>43460</v>
      </c>
      <c r="F5469" s="108">
        <v>43479</v>
      </c>
      <c r="G5469" s="109">
        <v>11000</v>
      </c>
      <c r="H5469" s="109">
        <v>7.84</v>
      </c>
      <c r="I5469" s="109">
        <v>0</v>
      </c>
      <c r="J5469" s="109">
        <f t="shared" si="85"/>
        <v>11007.84</v>
      </c>
    </row>
    <row r="5470" spans="1:10" s="102" customFormat="1" ht="18" customHeight="1" x14ac:dyDescent="0.2">
      <c r="A5470" s="106" t="s">
        <v>43</v>
      </c>
      <c r="B5470" s="106" t="s">
        <v>17</v>
      </c>
      <c r="C5470" s="107">
        <v>15383</v>
      </c>
      <c r="D5470" s="107">
        <v>42008</v>
      </c>
      <c r="E5470" s="107">
        <v>42011</v>
      </c>
      <c r="F5470" s="108">
        <v>42044</v>
      </c>
      <c r="G5470" s="109">
        <v>4750</v>
      </c>
      <c r="H5470" s="109">
        <v>4.76</v>
      </c>
      <c r="I5470" s="109">
        <v>0</v>
      </c>
      <c r="J5470" s="109">
        <f t="shared" si="85"/>
        <v>4754.76</v>
      </c>
    </row>
    <row r="5471" spans="1:10" s="102" customFormat="1" ht="18" customHeight="1" x14ac:dyDescent="0.2">
      <c r="A5471" s="106" t="s">
        <v>43</v>
      </c>
      <c r="B5471" s="106" t="s">
        <v>17</v>
      </c>
      <c r="C5471" s="107">
        <v>20404</v>
      </c>
      <c r="D5471" s="107">
        <v>42834</v>
      </c>
      <c r="E5471" s="107">
        <v>42843</v>
      </c>
      <c r="F5471" s="108">
        <v>42858</v>
      </c>
      <c r="G5471" s="109">
        <v>52000</v>
      </c>
      <c r="H5471" s="109">
        <v>34.19</v>
      </c>
      <c r="I5471" s="109">
        <v>0</v>
      </c>
      <c r="J5471" s="109">
        <f t="shared" si="85"/>
        <v>52034.19</v>
      </c>
    </row>
    <row r="5472" spans="1:10" s="102" customFormat="1" ht="18" customHeight="1" x14ac:dyDescent="0.2">
      <c r="A5472" s="106" t="s">
        <v>43</v>
      </c>
      <c r="B5472" s="106" t="s">
        <v>13</v>
      </c>
      <c r="C5472" s="107">
        <v>16051</v>
      </c>
      <c r="D5472" s="107">
        <v>43181</v>
      </c>
      <c r="E5472" s="107">
        <v>43186</v>
      </c>
      <c r="F5472" s="108">
        <v>43214</v>
      </c>
      <c r="G5472" s="109">
        <v>16750</v>
      </c>
      <c r="H5472" s="109">
        <v>15.14</v>
      </c>
      <c r="I5472" s="109">
        <v>0</v>
      </c>
      <c r="J5472" s="109">
        <f t="shared" si="85"/>
        <v>16765.14</v>
      </c>
    </row>
    <row r="5473" spans="1:10" s="102" customFormat="1" ht="18" customHeight="1" x14ac:dyDescent="0.2">
      <c r="A5473" s="106" t="s">
        <v>43</v>
      </c>
      <c r="B5473" s="106" t="s">
        <v>17</v>
      </c>
      <c r="C5473" s="107">
        <v>15276</v>
      </c>
      <c r="D5473" s="107">
        <v>42255</v>
      </c>
      <c r="E5473" s="107">
        <v>42261</v>
      </c>
      <c r="F5473" s="108">
        <v>42282</v>
      </c>
      <c r="G5473" s="109">
        <v>13500</v>
      </c>
      <c r="H5473" s="109">
        <v>10.130000000000001</v>
      </c>
      <c r="I5473" s="109">
        <v>0</v>
      </c>
      <c r="J5473" s="109">
        <f t="shared" si="85"/>
        <v>13510.13</v>
      </c>
    </row>
    <row r="5474" spans="1:10" s="102" customFormat="1" ht="18" customHeight="1" x14ac:dyDescent="0.2">
      <c r="A5474" s="106" t="s">
        <v>43</v>
      </c>
      <c r="B5474" s="106" t="s">
        <v>13</v>
      </c>
      <c r="C5474" s="107">
        <v>17232</v>
      </c>
      <c r="D5474" s="107">
        <v>42464</v>
      </c>
      <c r="E5474" s="107">
        <v>42495</v>
      </c>
      <c r="F5474" s="108">
        <v>42516</v>
      </c>
      <c r="G5474" s="109">
        <v>11500</v>
      </c>
      <c r="H5474" s="109">
        <v>16.38</v>
      </c>
      <c r="I5474" s="109">
        <v>0</v>
      </c>
      <c r="J5474" s="109">
        <f t="shared" si="85"/>
        <v>11516.38</v>
      </c>
    </row>
    <row r="5475" spans="1:10" s="102" customFormat="1" ht="18" customHeight="1" x14ac:dyDescent="0.2">
      <c r="A5475" s="106" t="s">
        <v>43</v>
      </c>
      <c r="B5475" s="106" t="s">
        <v>13</v>
      </c>
      <c r="C5475" s="107">
        <v>16132</v>
      </c>
      <c r="D5475" s="107">
        <v>41936</v>
      </c>
      <c r="E5475" s="107">
        <v>41942</v>
      </c>
      <c r="F5475" s="108">
        <v>41967</v>
      </c>
      <c r="G5475" s="109">
        <v>14500</v>
      </c>
      <c r="H5475" s="109">
        <v>12.49</v>
      </c>
      <c r="I5475" s="109">
        <v>0</v>
      </c>
      <c r="J5475" s="109">
        <f t="shared" si="85"/>
        <v>14512.49</v>
      </c>
    </row>
    <row r="5476" spans="1:10" s="102" customFormat="1" ht="18" customHeight="1" x14ac:dyDescent="0.2">
      <c r="A5476" s="106" t="s">
        <v>43</v>
      </c>
      <c r="B5476" s="106" t="s">
        <v>13</v>
      </c>
      <c r="C5476" s="107">
        <v>11205</v>
      </c>
      <c r="D5476" s="107">
        <v>42633</v>
      </c>
      <c r="E5476" s="107">
        <v>42641</v>
      </c>
      <c r="F5476" s="108">
        <v>42654</v>
      </c>
      <c r="G5476" s="109">
        <v>7500</v>
      </c>
      <c r="H5476" s="109">
        <v>4.32</v>
      </c>
      <c r="I5476" s="109">
        <v>0</v>
      </c>
      <c r="J5476" s="109">
        <f t="shared" si="85"/>
        <v>7504.32</v>
      </c>
    </row>
    <row r="5477" spans="1:10" s="102" customFormat="1" ht="18" customHeight="1" x14ac:dyDescent="0.2">
      <c r="A5477" s="106" t="s">
        <v>43</v>
      </c>
      <c r="B5477" s="106" t="s">
        <v>13</v>
      </c>
      <c r="C5477" s="107">
        <v>8513</v>
      </c>
      <c r="D5477" s="107">
        <v>42968</v>
      </c>
      <c r="E5477" s="107">
        <v>42971</v>
      </c>
      <c r="F5477" s="108">
        <v>43038</v>
      </c>
      <c r="G5477" s="109">
        <v>2250</v>
      </c>
      <c r="H5477" s="109">
        <v>3.99</v>
      </c>
      <c r="I5477" s="109">
        <v>0</v>
      </c>
      <c r="J5477" s="109">
        <f t="shared" si="85"/>
        <v>2253.9899999999998</v>
      </c>
    </row>
    <row r="5478" spans="1:10" s="102" customFormat="1" ht="18" customHeight="1" x14ac:dyDescent="0.2">
      <c r="A5478" s="106" t="s">
        <v>43</v>
      </c>
      <c r="B5478" s="106" t="s">
        <v>13</v>
      </c>
      <c r="C5478" s="107">
        <v>12409</v>
      </c>
      <c r="D5478" s="107">
        <v>42724</v>
      </c>
      <c r="E5478" s="107">
        <v>42732</v>
      </c>
      <c r="F5478" s="108">
        <v>42752</v>
      </c>
      <c r="G5478" s="109">
        <v>10250</v>
      </c>
      <c r="H5478" s="109">
        <v>7.86</v>
      </c>
      <c r="I5478" s="109">
        <v>0</v>
      </c>
      <c r="J5478" s="109">
        <f t="shared" si="85"/>
        <v>10257.86</v>
      </c>
    </row>
    <row r="5479" spans="1:10" s="102" customFormat="1" ht="18" customHeight="1" x14ac:dyDescent="0.2">
      <c r="A5479" s="106" t="s">
        <v>43</v>
      </c>
      <c r="B5479" s="106" t="s">
        <v>17</v>
      </c>
      <c r="C5479" s="107">
        <v>15697</v>
      </c>
      <c r="D5479" s="107">
        <v>42033</v>
      </c>
      <c r="E5479" s="107">
        <v>42034</v>
      </c>
      <c r="F5479" s="108">
        <v>42065</v>
      </c>
      <c r="G5479" s="109">
        <v>9500</v>
      </c>
      <c r="H5479" s="109">
        <v>8.44</v>
      </c>
      <c r="I5479" s="109">
        <v>0</v>
      </c>
      <c r="J5479" s="109">
        <f t="shared" si="85"/>
        <v>9508.44</v>
      </c>
    </row>
    <row r="5480" spans="1:10" s="102" customFormat="1" ht="18" customHeight="1" x14ac:dyDescent="0.2">
      <c r="A5480" s="106" t="s">
        <v>43</v>
      </c>
      <c r="B5480" s="106" t="s">
        <v>13</v>
      </c>
      <c r="C5480" s="107">
        <v>7992</v>
      </c>
      <c r="D5480" s="107">
        <v>43283</v>
      </c>
      <c r="E5480" s="107">
        <v>43291</v>
      </c>
      <c r="F5480" s="108">
        <v>43308</v>
      </c>
      <c r="G5480" s="109">
        <v>9000</v>
      </c>
      <c r="H5480" s="109">
        <v>4.93</v>
      </c>
      <c r="I5480" s="109">
        <v>0</v>
      </c>
      <c r="J5480" s="109">
        <f t="shared" si="85"/>
        <v>9004.93</v>
      </c>
    </row>
    <row r="5481" spans="1:10" s="102" customFormat="1" ht="18" customHeight="1" x14ac:dyDescent="0.2">
      <c r="A5481" s="106" t="s">
        <v>43</v>
      </c>
      <c r="B5481" s="106" t="s">
        <v>13</v>
      </c>
      <c r="C5481" s="107">
        <v>13475</v>
      </c>
      <c r="D5481" s="107">
        <v>42424</v>
      </c>
      <c r="E5481" s="107">
        <v>42437</v>
      </c>
      <c r="F5481" s="108">
        <v>42447</v>
      </c>
      <c r="G5481" s="109">
        <v>11250</v>
      </c>
      <c r="H5481" s="109">
        <v>7.19</v>
      </c>
      <c r="I5481" s="109">
        <v>0</v>
      </c>
      <c r="J5481" s="109">
        <f t="shared" si="85"/>
        <v>11257.19</v>
      </c>
    </row>
    <row r="5482" spans="1:10" s="102" customFormat="1" ht="18" customHeight="1" x14ac:dyDescent="0.2">
      <c r="A5482" s="106" t="s">
        <v>31</v>
      </c>
      <c r="B5482" s="106" t="s">
        <v>13</v>
      </c>
      <c r="C5482" s="107">
        <v>20631</v>
      </c>
      <c r="D5482" s="107">
        <v>42003</v>
      </c>
      <c r="E5482" s="107">
        <v>42009</v>
      </c>
      <c r="F5482" s="108">
        <v>42018</v>
      </c>
      <c r="G5482" s="109">
        <v>53000</v>
      </c>
      <c r="H5482" s="109">
        <v>22.08</v>
      </c>
      <c r="I5482" s="109">
        <v>0</v>
      </c>
      <c r="J5482" s="109">
        <f t="shared" si="85"/>
        <v>53022.080000000002</v>
      </c>
    </row>
    <row r="5483" spans="1:10" s="102" customFormat="1" ht="18" customHeight="1" x14ac:dyDescent="0.2">
      <c r="A5483" s="106" t="s">
        <v>33</v>
      </c>
      <c r="B5483" s="106" t="s">
        <v>13</v>
      </c>
      <c r="C5483" s="107">
        <v>20631</v>
      </c>
      <c r="D5483" s="107">
        <v>42003</v>
      </c>
      <c r="E5483" s="107">
        <v>42009</v>
      </c>
      <c r="F5483" s="108">
        <v>42018</v>
      </c>
      <c r="G5483" s="109">
        <v>53000</v>
      </c>
      <c r="H5483" s="109">
        <v>22.08</v>
      </c>
      <c r="I5483" s="109">
        <v>0</v>
      </c>
      <c r="J5483" s="109">
        <f t="shared" si="85"/>
        <v>53022.080000000002</v>
      </c>
    </row>
    <row r="5484" spans="1:10" s="102" customFormat="1" ht="18" customHeight="1" x14ac:dyDescent="0.2">
      <c r="A5484" s="106" t="s">
        <v>43</v>
      </c>
      <c r="B5484" s="106" t="s">
        <v>13</v>
      </c>
      <c r="C5484" s="107">
        <v>13483</v>
      </c>
      <c r="D5484" s="107">
        <v>42986</v>
      </c>
      <c r="E5484" s="107">
        <v>42991</v>
      </c>
      <c r="F5484" s="108">
        <v>43003</v>
      </c>
      <c r="G5484" s="109">
        <v>7250</v>
      </c>
      <c r="H5484" s="109">
        <v>3.38</v>
      </c>
      <c r="I5484" s="109">
        <v>0</v>
      </c>
      <c r="J5484" s="109">
        <f t="shared" si="85"/>
        <v>7253.38</v>
      </c>
    </row>
    <row r="5485" spans="1:10" s="102" customFormat="1" ht="18" customHeight="1" x14ac:dyDescent="0.2">
      <c r="A5485" s="106" t="s">
        <v>37</v>
      </c>
      <c r="B5485" s="106" t="s">
        <v>17</v>
      </c>
      <c r="C5485" s="107">
        <v>17527</v>
      </c>
      <c r="D5485" s="107">
        <v>43035</v>
      </c>
      <c r="E5485" s="107">
        <v>43053</v>
      </c>
      <c r="F5485" s="108">
        <v>43053</v>
      </c>
      <c r="G5485" s="109">
        <v>20000</v>
      </c>
      <c r="H5485" s="109">
        <f>4.93+4.93</f>
        <v>9.86</v>
      </c>
      <c r="I5485" s="109">
        <v>0</v>
      </c>
      <c r="J5485" s="109">
        <f t="shared" si="85"/>
        <v>20009.86</v>
      </c>
    </row>
    <row r="5486" spans="1:10" s="102" customFormat="1" ht="18" customHeight="1" x14ac:dyDescent="0.2">
      <c r="A5486" s="106" t="s">
        <v>43</v>
      </c>
      <c r="B5486" s="106" t="s">
        <v>17</v>
      </c>
      <c r="C5486" s="107">
        <v>17339</v>
      </c>
      <c r="D5486" s="107">
        <v>42471</v>
      </c>
      <c r="E5486" s="107">
        <v>42473</v>
      </c>
      <c r="F5486" s="108">
        <v>42493</v>
      </c>
      <c r="G5486" s="109">
        <v>11500</v>
      </c>
      <c r="H5486" s="109">
        <v>41.59</v>
      </c>
      <c r="I5486" s="109">
        <v>0</v>
      </c>
      <c r="J5486" s="109">
        <f t="shared" si="85"/>
        <v>11541.59</v>
      </c>
    </row>
    <row r="5487" spans="1:10" s="102" customFormat="1" ht="18" customHeight="1" x14ac:dyDescent="0.2">
      <c r="A5487" s="106" t="s">
        <v>43</v>
      </c>
      <c r="B5487" s="106" t="s">
        <v>13</v>
      </c>
      <c r="C5487" s="107">
        <v>11867</v>
      </c>
      <c r="D5487" s="107">
        <v>42103</v>
      </c>
      <c r="E5487" s="107">
        <v>42115</v>
      </c>
      <c r="F5487" s="108">
        <v>42135</v>
      </c>
      <c r="G5487" s="109">
        <v>8000</v>
      </c>
      <c r="H5487" s="109">
        <v>7.12</v>
      </c>
      <c r="I5487" s="109">
        <v>0</v>
      </c>
      <c r="J5487" s="109">
        <f t="shared" si="85"/>
        <v>8007.12</v>
      </c>
    </row>
    <row r="5488" spans="1:10" s="102" customFormat="1" ht="18" customHeight="1" x14ac:dyDescent="0.2">
      <c r="A5488" s="106" t="s">
        <v>43</v>
      </c>
      <c r="B5488" s="106" t="s">
        <v>13</v>
      </c>
      <c r="C5488" s="107">
        <v>11015</v>
      </c>
      <c r="D5488" s="107">
        <v>42040</v>
      </c>
      <c r="E5488" s="107">
        <v>42073</v>
      </c>
      <c r="F5488" s="108">
        <v>42110</v>
      </c>
      <c r="G5488" s="109">
        <v>8000</v>
      </c>
      <c r="H5488" s="109">
        <v>15.55</v>
      </c>
      <c r="I5488" s="109">
        <v>0</v>
      </c>
      <c r="J5488" s="109">
        <f t="shared" si="85"/>
        <v>8015.55</v>
      </c>
    </row>
    <row r="5489" spans="1:10" s="102" customFormat="1" ht="18" customHeight="1" x14ac:dyDescent="0.2">
      <c r="A5489" s="106" t="s">
        <v>43</v>
      </c>
      <c r="B5489" s="106" t="s">
        <v>17</v>
      </c>
      <c r="C5489" s="107">
        <v>9917</v>
      </c>
      <c r="D5489" s="107">
        <v>42918</v>
      </c>
      <c r="E5489" s="107">
        <v>42922</v>
      </c>
      <c r="F5489" s="108">
        <v>42986</v>
      </c>
      <c r="G5489" s="109">
        <v>7750</v>
      </c>
      <c r="H5489" s="109">
        <v>13.48</v>
      </c>
      <c r="I5489" s="109">
        <v>0</v>
      </c>
      <c r="J5489" s="109">
        <f t="shared" si="85"/>
        <v>7763.48</v>
      </c>
    </row>
    <row r="5490" spans="1:10" s="102" customFormat="1" ht="18" customHeight="1" x14ac:dyDescent="0.2">
      <c r="A5490" s="106" t="s">
        <v>43</v>
      </c>
      <c r="B5490" s="106" t="s">
        <v>13</v>
      </c>
      <c r="C5490" s="107">
        <v>9397</v>
      </c>
      <c r="D5490" s="107">
        <v>42017</v>
      </c>
      <c r="E5490" s="107">
        <v>42030</v>
      </c>
      <c r="F5490" s="108">
        <v>42044</v>
      </c>
      <c r="G5490" s="109">
        <v>7500</v>
      </c>
      <c r="H5490" s="109">
        <v>5.63</v>
      </c>
      <c r="I5490" s="109">
        <v>0</v>
      </c>
      <c r="J5490" s="109">
        <f t="shared" si="85"/>
        <v>7505.63</v>
      </c>
    </row>
    <row r="5491" spans="1:10" s="102" customFormat="1" ht="18" customHeight="1" x14ac:dyDescent="0.2">
      <c r="A5491" s="106" t="s">
        <v>43</v>
      </c>
      <c r="B5491" s="106" t="s">
        <v>17</v>
      </c>
      <c r="C5491" s="107">
        <v>12643</v>
      </c>
      <c r="D5491" s="107">
        <v>41825</v>
      </c>
      <c r="E5491" s="107">
        <v>41859</v>
      </c>
      <c r="F5491" s="108">
        <v>41878</v>
      </c>
      <c r="G5491" s="109">
        <v>5000</v>
      </c>
      <c r="H5491" s="109">
        <v>7.36</v>
      </c>
      <c r="I5491" s="109">
        <v>0</v>
      </c>
      <c r="J5491" s="109">
        <f t="shared" si="85"/>
        <v>5007.3599999999997</v>
      </c>
    </row>
    <row r="5492" spans="1:10" s="102" customFormat="1" ht="18" customHeight="1" x14ac:dyDescent="0.2">
      <c r="A5492" s="106" t="s">
        <v>43</v>
      </c>
      <c r="B5492" s="106" t="s">
        <v>17</v>
      </c>
      <c r="C5492" s="107">
        <v>17979</v>
      </c>
      <c r="D5492" s="107">
        <v>42317</v>
      </c>
      <c r="E5492" s="107">
        <v>42321</v>
      </c>
      <c r="F5492" s="108">
        <v>42328</v>
      </c>
      <c r="G5492" s="109">
        <v>13000</v>
      </c>
      <c r="H5492" s="109">
        <v>3.97</v>
      </c>
      <c r="I5492" s="109">
        <v>0</v>
      </c>
      <c r="J5492" s="109">
        <f t="shared" si="85"/>
        <v>13003.97</v>
      </c>
    </row>
    <row r="5493" spans="1:10" s="102" customFormat="1" ht="18" customHeight="1" x14ac:dyDescent="0.2">
      <c r="A5493" s="106" t="s">
        <v>43</v>
      </c>
      <c r="B5493" s="106" t="s">
        <v>13</v>
      </c>
      <c r="C5493" s="107">
        <v>11834</v>
      </c>
      <c r="D5493" s="107">
        <v>42649</v>
      </c>
      <c r="E5493" s="107">
        <v>42668</v>
      </c>
      <c r="F5493" s="108">
        <v>42682</v>
      </c>
      <c r="G5493" s="109">
        <v>15750</v>
      </c>
      <c r="H5493" s="109">
        <v>14.24</v>
      </c>
      <c r="I5493" s="109">
        <v>0</v>
      </c>
      <c r="J5493" s="109">
        <f t="shared" si="85"/>
        <v>15764.24</v>
      </c>
    </row>
    <row r="5494" spans="1:10" s="102" customFormat="1" ht="18" customHeight="1" x14ac:dyDescent="0.2">
      <c r="A5494" s="106" t="s">
        <v>43</v>
      </c>
      <c r="B5494" s="106" t="s">
        <v>13</v>
      </c>
      <c r="C5494" s="107">
        <v>8981</v>
      </c>
      <c r="D5494" s="107">
        <v>43382</v>
      </c>
      <c r="E5494" s="107">
        <v>43384</v>
      </c>
      <c r="F5494" s="108">
        <v>43399</v>
      </c>
      <c r="G5494" s="109">
        <v>7250</v>
      </c>
      <c r="H5494" s="109">
        <v>3.39</v>
      </c>
      <c r="I5494" s="109">
        <v>0</v>
      </c>
      <c r="J5494" s="109">
        <f t="shared" si="85"/>
        <v>7253.39</v>
      </c>
    </row>
    <row r="5495" spans="1:10" s="102" customFormat="1" ht="18" customHeight="1" x14ac:dyDescent="0.2">
      <c r="A5495" s="106" t="s">
        <v>43</v>
      </c>
      <c r="B5495" s="106" t="s">
        <v>13</v>
      </c>
      <c r="C5495" s="107">
        <v>15029</v>
      </c>
      <c r="D5495" s="107">
        <v>43348</v>
      </c>
      <c r="E5495" s="107">
        <v>43350</v>
      </c>
      <c r="F5495" s="108">
        <v>43376</v>
      </c>
      <c r="G5495" s="109">
        <v>14500</v>
      </c>
      <c r="H5495" s="109">
        <v>11.12</v>
      </c>
      <c r="I5495" s="109">
        <v>0</v>
      </c>
      <c r="J5495" s="109">
        <f t="shared" si="85"/>
        <v>14511.12</v>
      </c>
    </row>
    <row r="5496" spans="1:10" s="102" customFormat="1" ht="18" customHeight="1" x14ac:dyDescent="0.2">
      <c r="A5496" s="106" t="s">
        <v>43</v>
      </c>
      <c r="B5496" s="106" t="s">
        <v>17</v>
      </c>
      <c r="C5496" s="107">
        <v>8013</v>
      </c>
      <c r="D5496" s="107">
        <v>42164</v>
      </c>
      <c r="E5496" s="107">
        <v>42172</v>
      </c>
      <c r="F5496" s="108">
        <v>42185</v>
      </c>
      <c r="G5496" s="109">
        <v>3750</v>
      </c>
      <c r="H5496" s="109">
        <v>2.19</v>
      </c>
      <c r="I5496" s="109">
        <v>0</v>
      </c>
      <c r="J5496" s="109">
        <f t="shared" si="85"/>
        <v>3752.19</v>
      </c>
    </row>
    <row r="5497" spans="1:10" s="102" customFormat="1" ht="18" customHeight="1" x14ac:dyDescent="0.2">
      <c r="A5497" s="106" t="s">
        <v>43</v>
      </c>
      <c r="B5497" s="106" t="s">
        <v>13</v>
      </c>
      <c r="C5497" s="107">
        <v>11390</v>
      </c>
      <c r="D5497" s="107">
        <v>43106</v>
      </c>
      <c r="E5497" s="107">
        <v>43129</v>
      </c>
      <c r="F5497" s="108">
        <v>43145</v>
      </c>
      <c r="G5497" s="109">
        <v>13500</v>
      </c>
      <c r="H5497" s="109">
        <v>13.44</v>
      </c>
      <c r="I5497" s="109">
        <v>0</v>
      </c>
      <c r="J5497" s="109">
        <f t="shared" si="85"/>
        <v>13513.44</v>
      </c>
    </row>
    <row r="5498" spans="1:10" s="102" customFormat="1" ht="18" customHeight="1" x14ac:dyDescent="0.2">
      <c r="A5498" s="106" t="s">
        <v>43</v>
      </c>
      <c r="B5498" s="106" t="s">
        <v>17</v>
      </c>
      <c r="C5498" s="107">
        <v>10862</v>
      </c>
      <c r="D5498" s="107">
        <v>42092</v>
      </c>
      <c r="E5498" s="107">
        <v>42138</v>
      </c>
      <c r="F5498" s="108">
        <v>42170</v>
      </c>
      <c r="G5498" s="109">
        <v>4750</v>
      </c>
      <c r="H5498" s="109">
        <v>10.3</v>
      </c>
      <c r="I5498" s="109">
        <v>0</v>
      </c>
      <c r="J5498" s="109">
        <f t="shared" si="85"/>
        <v>4760.3</v>
      </c>
    </row>
    <row r="5499" spans="1:10" s="102" customFormat="1" ht="18" customHeight="1" x14ac:dyDescent="0.2">
      <c r="A5499" s="106" t="s">
        <v>43</v>
      </c>
      <c r="B5499" s="106" t="s">
        <v>13</v>
      </c>
      <c r="C5499" s="107">
        <v>14194</v>
      </c>
      <c r="D5499" s="107">
        <v>42314</v>
      </c>
      <c r="E5499" s="107">
        <v>42324</v>
      </c>
      <c r="F5499" s="108">
        <v>42333</v>
      </c>
      <c r="G5499" s="109">
        <v>11250</v>
      </c>
      <c r="H5499" s="109">
        <v>5.94</v>
      </c>
      <c r="I5499" s="109">
        <v>0</v>
      </c>
      <c r="J5499" s="109">
        <f t="shared" si="85"/>
        <v>11255.94</v>
      </c>
    </row>
    <row r="5500" spans="1:10" s="102" customFormat="1" ht="18" customHeight="1" x14ac:dyDescent="0.2">
      <c r="A5500" s="106" t="s">
        <v>43</v>
      </c>
      <c r="B5500" s="106" t="s">
        <v>13</v>
      </c>
      <c r="C5500" s="107">
        <v>12813</v>
      </c>
      <c r="D5500" s="107">
        <v>41734</v>
      </c>
      <c r="E5500" s="107">
        <v>41747</v>
      </c>
      <c r="F5500" s="108">
        <v>41767</v>
      </c>
      <c r="G5500" s="109">
        <v>3000</v>
      </c>
      <c r="H5500" s="109">
        <v>2.76</v>
      </c>
      <c r="I5500" s="109">
        <v>0</v>
      </c>
      <c r="J5500" s="109">
        <f t="shared" si="85"/>
        <v>3002.76</v>
      </c>
    </row>
    <row r="5501" spans="1:10" s="102" customFormat="1" ht="18" customHeight="1" x14ac:dyDescent="0.2">
      <c r="A5501" s="106" t="s">
        <v>43</v>
      </c>
      <c r="B5501" s="106" t="s">
        <v>13</v>
      </c>
      <c r="C5501" s="107">
        <v>18774</v>
      </c>
      <c r="D5501" s="107">
        <v>42660</v>
      </c>
      <c r="E5501" s="107">
        <v>42667</v>
      </c>
      <c r="F5501" s="108">
        <v>42682</v>
      </c>
      <c r="G5501" s="109">
        <v>65250</v>
      </c>
      <c r="H5501" s="109">
        <v>39.33</v>
      </c>
      <c r="I5501" s="109">
        <v>0</v>
      </c>
      <c r="J5501" s="109">
        <f t="shared" si="85"/>
        <v>65289.33</v>
      </c>
    </row>
    <row r="5502" spans="1:10" s="102" customFormat="1" ht="18" customHeight="1" x14ac:dyDescent="0.2">
      <c r="A5502" s="106" t="s">
        <v>43</v>
      </c>
      <c r="B5502" s="106" t="s">
        <v>17</v>
      </c>
      <c r="C5502" s="107">
        <v>9995</v>
      </c>
      <c r="D5502" s="107">
        <v>41997</v>
      </c>
      <c r="E5502" s="107">
        <v>42047</v>
      </c>
      <c r="F5502" s="108">
        <v>42132</v>
      </c>
      <c r="G5502" s="109">
        <v>4750</v>
      </c>
      <c r="H5502" s="109">
        <v>17.809999999999999</v>
      </c>
      <c r="I5502" s="109">
        <v>0</v>
      </c>
      <c r="J5502" s="109">
        <f t="shared" si="85"/>
        <v>4767.8100000000004</v>
      </c>
    </row>
    <row r="5503" spans="1:10" s="102" customFormat="1" ht="18" customHeight="1" x14ac:dyDescent="0.2">
      <c r="A5503" s="106" t="s">
        <v>43</v>
      </c>
      <c r="B5503" s="106" t="s">
        <v>13</v>
      </c>
      <c r="C5503" s="107">
        <v>12153</v>
      </c>
      <c r="D5503" s="107">
        <v>42521</v>
      </c>
      <c r="E5503" s="107">
        <v>42528</v>
      </c>
      <c r="F5503" s="108">
        <v>42541</v>
      </c>
      <c r="G5503" s="109">
        <v>9000</v>
      </c>
      <c r="H5503" s="109">
        <v>4.93</v>
      </c>
      <c r="I5503" s="109">
        <v>0</v>
      </c>
      <c r="J5503" s="109">
        <f t="shared" si="85"/>
        <v>9004.93</v>
      </c>
    </row>
    <row r="5504" spans="1:10" s="102" customFormat="1" ht="18" customHeight="1" x14ac:dyDescent="0.2">
      <c r="A5504" s="106" t="s">
        <v>43</v>
      </c>
      <c r="B5504" s="106" t="s">
        <v>13</v>
      </c>
      <c r="C5504" s="107">
        <v>9264</v>
      </c>
      <c r="D5504" s="107">
        <v>43411</v>
      </c>
      <c r="E5504" s="107">
        <v>43416</v>
      </c>
      <c r="F5504" s="108">
        <v>43447</v>
      </c>
      <c r="G5504" s="109">
        <v>5750</v>
      </c>
      <c r="H5504" s="109">
        <v>5.67</v>
      </c>
      <c r="I5504" s="109">
        <v>0</v>
      </c>
      <c r="J5504" s="109">
        <f t="shared" si="85"/>
        <v>5755.67</v>
      </c>
    </row>
    <row r="5505" spans="1:10" s="102" customFormat="1" ht="18" customHeight="1" x14ac:dyDescent="0.2">
      <c r="A5505" s="106" t="s">
        <v>43</v>
      </c>
      <c r="B5505" s="106" t="s">
        <v>13</v>
      </c>
      <c r="C5505" s="107">
        <v>16696</v>
      </c>
      <c r="D5505" s="107">
        <v>42463</v>
      </c>
      <c r="E5505" s="107">
        <v>42466</v>
      </c>
      <c r="F5505" s="108">
        <v>42475</v>
      </c>
      <c r="G5505" s="109">
        <v>11000</v>
      </c>
      <c r="H5505" s="109">
        <v>3.62</v>
      </c>
      <c r="I5505" s="109">
        <v>0</v>
      </c>
      <c r="J5505" s="109">
        <f t="shared" si="85"/>
        <v>11003.62</v>
      </c>
    </row>
    <row r="5506" spans="1:10" s="102" customFormat="1" ht="18" customHeight="1" x14ac:dyDescent="0.2">
      <c r="A5506" s="106" t="s">
        <v>43</v>
      </c>
      <c r="B5506" s="106" t="s">
        <v>13</v>
      </c>
      <c r="C5506" s="107">
        <v>15823</v>
      </c>
      <c r="D5506" s="107">
        <v>42900</v>
      </c>
      <c r="E5506" s="107">
        <v>43139</v>
      </c>
      <c r="F5506" s="108">
        <v>43154</v>
      </c>
      <c r="G5506" s="109">
        <v>8500</v>
      </c>
      <c r="H5506" s="109">
        <v>58.22</v>
      </c>
      <c r="I5506" s="109">
        <v>0</v>
      </c>
      <c r="J5506" s="109">
        <f t="shared" si="85"/>
        <v>8558.2199999999993</v>
      </c>
    </row>
    <row r="5507" spans="1:10" s="102" customFormat="1" ht="18" customHeight="1" x14ac:dyDescent="0.2">
      <c r="A5507" s="106" t="s">
        <v>43</v>
      </c>
      <c r="B5507" s="106" t="s">
        <v>13</v>
      </c>
      <c r="C5507" s="107">
        <v>17093</v>
      </c>
      <c r="D5507" s="107">
        <v>42329</v>
      </c>
      <c r="E5507" s="107">
        <v>42332</v>
      </c>
      <c r="F5507" s="108">
        <v>42356</v>
      </c>
      <c r="G5507" s="109">
        <v>11250</v>
      </c>
      <c r="H5507" s="109">
        <v>8.43</v>
      </c>
      <c r="I5507" s="109">
        <v>0</v>
      </c>
      <c r="J5507" s="109">
        <f t="shared" si="85"/>
        <v>11258.43</v>
      </c>
    </row>
    <row r="5508" spans="1:10" s="102" customFormat="1" ht="18" customHeight="1" x14ac:dyDescent="0.2">
      <c r="A5508" s="106" t="s">
        <v>43</v>
      </c>
      <c r="B5508" s="106" t="s">
        <v>17</v>
      </c>
      <c r="C5508" s="107">
        <v>12689</v>
      </c>
      <c r="D5508" s="107">
        <v>41969</v>
      </c>
      <c r="E5508" s="107">
        <v>41990</v>
      </c>
      <c r="F5508" s="108">
        <v>42024</v>
      </c>
      <c r="G5508" s="109">
        <v>8750</v>
      </c>
      <c r="H5508" s="109">
        <v>13.38</v>
      </c>
      <c r="I5508" s="109">
        <v>0</v>
      </c>
      <c r="J5508" s="109">
        <f t="shared" si="85"/>
        <v>8763.3799999999992</v>
      </c>
    </row>
    <row r="5509" spans="1:10" s="102" customFormat="1" ht="18" customHeight="1" x14ac:dyDescent="0.2">
      <c r="A5509" s="106" t="s">
        <v>43</v>
      </c>
      <c r="B5509" s="106" t="s">
        <v>17</v>
      </c>
      <c r="C5509" s="107">
        <v>20656</v>
      </c>
      <c r="D5509" s="107">
        <v>43155</v>
      </c>
      <c r="E5509" s="107">
        <v>43166</v>
      </c>
      <c r="F5509" s="108">
        <v>43175</v>
      </c>
      <c r="G5509" s="109">
        <v>34000</v>
      </c>
      <c r="H5509" s="109">
        <v>18.63</v>
      </c>
      <c r="I5509" s="109">
        <v>0</v>
      </c>
      <c r="J5509" s="109">
        <f t="shared" si="85"/>
        <v>34018.629999999997</v>
      </c>
    </row>
    <row r="5510" spans="1:10" s="102" customFormat="1" ht="18" customHeight="1" x14ac:dyDescent="0.2">
      <c r="A5510" s="106" t="s">
        <v>43</v>
      </c>
      <c r="B5510" s="106" t="s">
        <v>17</v>
      </c>
      <c r="C5510" s="107">
        <v>15108</v>
      </c>
      <c r="D5510" s="107">
        <v>42427</v>
      </c>
      <c r="E5510" s="107">
        <v>42437</v>
      </c>
      <c r="F5510" s="108">
        <v>42444</v>
      </c>
      <c r="G5510" s="109">
        <v>8000</v>
      </c>
      <c r="H5510" s="109">
        <v>3.78</v>
      </c>
      <c r="I5510" s="109">
        <v>0</v>
      </c>
      <c r="J5510" s="109">
        <f t="shared" ref="J5510:J5573" si="86">+G5510+H5510+I5510</f>
        <v>8003.78</v>
      </c>
    </row>
    <row r="5511" spans="1:10" s="102" customFormat="1" ht="18" customHeight="1" x14ac:dyDescent="0.2">
      <c r="A5511" s="106" t="s">
        <v>41</v>
      </c>
      <c r="B5511" s="106" t="s">
        <v>13</v>
      </c>
      <c r="C5511" s="107">
        <v>19156</v>
      </c>
      <c r="D5511" s="107">
        <v>42302</v>
      </c>
      <c r="E5511" s="107">
        <v>42432</v>
      </c>
      <c r="F5511" s="108">
        <v>42450</v>
      </c>
      <c r="G5511" s="109">
        <v>61000</v>
      </c>
      <c r="H5511" s="109">
        <v>250.78</v>
      </c>
      <c r="I5511" s="109">
        <v>0</v>
      </c>
      <c r="J5511" s="109">
        <f t="shared" si="86"/>
        <v>61250.78</v>
      </c>
    </row>
    <row r="5512" spans="1:10" s="102" customFormat="1" ht="18" customHeight="1" x14ac:dyDescent="0.2">
      <c r="A5512" s="106" t="s">
        <v>42</v>
      </c>
      <c r="B5512" s="106" t="s">
        <v>13</v>
      </c>
      <c r="C5512" s="107">
        <v>19156</v>
      </c>
      <c r="D5512" s="107">
        <v>42302</v>
      </c>
      <c r="E5512" s="107">
        <v>42432</v>
      </c>
      <c r="F5512" s="108">
        <v>42450</v>
      </c>
      <c r="G5512" s="109">
        <v>61000</v>
      </c>
      <c r="H5512" s="109">
        <v>250.78</v>
      </c>
      <c r="I5512" s="109">
        <v>0</v>
      </c>
      <c r="J5512" s="109">
        <f t="shared" si="86"/>
        <v>61250.78</v>
      </c>
    </row>
    <row r="5513" spans="1:10" s="102" customFormat="1" ht="18" customHeight="1" x14ac:dyDescent="0.2">
      <c r="A5513" s="106" t="s">
        <v>43</v>
      </c>
      <c r="B5513" s="106" t="s">
        <v>13</v>
      </c>
      <c r="C5513" s="107">
        <v>8101</v>
      </c>
      <c r="D5513" s="107">
        <v>41979</v>
      </c>
      <c r="E5513" s="107">
        <v>41983</v>
      </c>
      <c r="F5513" s="108">
        <v>42003</v>
      </c>
      <c r="G5513" s="109">
        <v>7250</v>
      </c>
      <c r="H5513" s="109">
        <v>4.84</v>
      </c>
      <c r="I5513" s="109">
        <v>0</v>
      </c>
      <c r="J5513" s="109">
        <f t="shared" si="86"/>
        <v>7254.84</v>
      </c>
    </row>
    <row r="5514" spans="1:10" s="102" customFormat="1" ht="18" customHeight="1" x14ac:dyDescent="0.2">
      <c r="A5514" s="106" t="s">
        <v>43</v>
      </c>
      <c r="B5514" s="106" t="s">
        <v>17</v>
      </c>
      <c r="C5514" s="107">
        <v>19302</v>
      </c>
      <c r="D5514" s="107">
        <v>42149</v>
      </c>
      <c r="E5514" s="107">
        <v>42160</v>
      </c>
      <c r="F5514" s="108">
        <v>42170</v>
      </c>
      <c r="G5514" s="109">
        <v>45000</v>
      </c>
      <c r="H5514" s="109">
        <v>26.25</v>
      </c>
      <c r="I5514" s="109">
        <v>0</v>
      </c>
      <c r="J5514" s="109">
        <f t="shared" si="86"/>
        <v>45026.25</v>
      </c>
    </row>
    <row r="5515" spans="1:10" s="102" customFormat="1" ht="18" customHeight="1" x14ac:dyDescent="0.2">
      <c r="A5515" s="106" t="s">
        <v>43</v>
      </c>
      <c r="B5515" s="106" t="s">
        <v>17</v>
      </c>
      <c r="C5515" s="107">
        <v>12756</v>
      </c>
      <c r="D5515" s="107">
        <v>43387</v>
      </c>
      <c r="E5515" s="107">
        <v>43390</v>
      </c>
      <c r="F5515" s="108">
        <v>43409</v>
      </c>
      <c r="G5515" s="109">
        <v>8250</v>
      </c>
      <c r="H5515" s="109">
        <v>4.68</v>
      </c>
      <c r="I5515" s="109">
        <v>0</v>
      </c>
      <c r="J5515" s="109">
        <f t="shared" si="86"/>
        <v>8254.68</v>
      </c>
    </row>
    <row r="5516" spans="1:10" s="102" customFormat="1" ht="18" customHeight="1" x14ac:dyDescent="0.2">
      <c r="A5516" s="106" t="s">
        <v>43</v>
      </c>
      <c r="B5516" s="106" t="s">
        <v>13</v>
      </c>
      <c r="C5516" s="107">
        <v>10321</v>
      </c>
      <c r="D5516" s="107">
        <v>42432</v>
      </c>
      <c r="E5516" s="107">
        <v>42436</v>
      </c>
      <c r="F5516" s="108">
        <v>42444</v>
      </c>
      <c r="G5516" s="109">
        <v>8500</v>
      </c>
      <c r="H5516" s="109">
        <v>2.83</v>
      </c>
      <c r="I5516" s="109">
        <v>0</v>
      </c>
      <c r="J5516" s="109">
        <f t="shared" si="86"/>
        <v>8502.83</v>
      </c>
    </row>
    <row r="5517" spans="1:10" s="102" customFormat="1" ht="18" customHeight="1" x14ac:dyDescent="0.2">
      <c r="A5517" s="106" t="s">
        <v>43</v>
      </c>
      <c r="B5517" s="106" t="s">
        <v>13</v>
      </c>
      <c r="C5517" s="107">
        <v>17414</v>
      </c>
      <c r="D5517" s="107">
        <v>42529</v>
      </c>
      <c r="E5517" s="107">
        <v>42544</v>
      </c>
      <c r="F5517" s="108">
        <v>42565</v>
      </c>
      <c r="G5517" s="109">
        <v>10000</v>
      </c>
      <c r="H5517" s="109">
        <v>9.8699999999999992</v>
      </c>
      <c r="I5517" s="109">
        <v>0</v>
      </c>
      <c r="J5517" s="109">
        <f t="shared" si="86"/>
        <v>10009.870000000001</v>
      </c>
    </row>
    <row r="5518" spans="1:10" s="102" customFormat="1" ht="18" customHeight="1" x14ac:dyDescent="0.2">
      <c r="A5518" s="106" t="s">
        <v>43</v>
      </c>
      <c r="B5518" s="106" t="s">
        <v>13</v>
      </c>
      <c r="C5518" s="107">
        <v>15328</v>
      </c>
      <c r="D5518" s="107">
        <v>42820</v>
      </c>
      <c r="E5518" s="107">
        <v>42822</v>
      </c>
      <c r="F5518" s="108">
        <v>42839</v>
      </c>
      <c r="G5518" s="109">
        <v>19250</v>
      </c>
      <c r="H5518" s="109">
        <v>10.02</v>
      </c>
      <c r="I5518" s="109">
        <v>0</v>
      </c>
      <c r="J5518" s="109">
        <f t="shared" si="86"/>
        <v>19260.02</v>
      </c>
    </row>
    <row r="5519" spans="1:10" s="102" customFormat="1" ht="18" customHeight="1" x14ac:dyDescent="0.2">
      <c r="A5519" s="106" t="s">
        <v>43</v>
      </c>
      <c r="B5519" s="106" t="s">
        <v>13</v>
      </c>
      <c r="C5519" s="107">
        <v>15430</v>
      </c>
      <c r="D5519" s="107">
        <v>42276</v>
      </c>
      <c r="E5519" s="107">
        <v>42278</v>
      </c>
      <c r="F5519" s="108">
        <v>42298</v>
      </c>
      <c r="G5519" s="109">
        <v>11250</v>
      </c>
      <c r="H5519" s="109">
        <v>6.88</v>
      </c>
      <c r="I5519" s="109">
        <v>0</v>
      </c>
      <c r="J5519" s="109">
        <f t="shared" si="86"/>
        <v>11256.88</v>
      </c>
    </row>
    <row r="5520" spans="1:10" s="102" customFormat="1" ht="18" customHeight="1" x14ac:dyDescent="0.2">
      <c r="A5520" s="106" t="s">
        <v>31</v>
      </c>
      <c r="B5520" s="106" t="s">
        <v>13</v>
      </c>
      <c r="C5520" s="107">
        <v>30562</v>
      </c>
      <c r="D5520" s="107">
        <v>42483</v>
      </c>
      <c r="E5520" s="107">
        <v>42494</v>
      </c>
      <c r="F5520" s="108">
        <v>42516</v>
      </c>
      <c r="G5520" s="109">
        <v>44000</v>
      </c>
      <c r="H5520" s="109">
        <v>39.78</v>
      </c>
      <c r="I5520" s="109">
        <v>0</v>
      </c>
      <c r="J5520" s="109">
        <f t="shared" si="86"/>
        <v>44039.78</v>
      </c>
    </row>
    <row r="5521" spans="1:10" s="102" customFormat="1" ht="18" customHeight="1" x14ac:dyDescent="0.2">
      <c r="A5521" s="106" t="s">
        <v>36</v>
      </c>
      <c r="B5521" s="106" t="s">
        <v>13</v>
      </c>
      <c r="C5521" s="107">
        <v>30562</v>
      </c>
      <c r="D5521" s="107">
        <v>42483</v>
      </c>
      <c r="E5521" s="107">
        <v>42494</v>
      </c>
      <c r="F5521" s="108">
        <v>42592</v>
      </c>
      <c r="G5521" s="109">
        <v>44000</v>
      </c>
      <c r="H5521" s="109">
        <v>131.4</v>
      </c>
      <c r="I5521" s="109">
        <v>0</v>
      </c>
      <c r="J5521" s="109">
        <f t="shared" si="86"/>
        <v>44131.4</v>
      </c>
    </row>
    <row r="5522" spans="1:10" s="102" customFormat="1" ht="18" customHeight="1" x14ac:dyDescent="0.2">
      <c r="A5522" s="106" t="s">
        <v>37</v>
      </c>
      <c r="B5522" s="106" t="s">
        <v>13</v>
      </c>
      <c r="C5522" s="107">
        <v>30562</v>
      </c>
      <c r="D5522" s="107">
        <v>42483</v>
      </c>
      <c r="E5522" s="107">
        <v>42528</v>
      </c>
      <c r="F5522" s="108">
        <v>42534</v>
      </c>
      <c r="G5522" s="109">
        <v>20000</v>
      </c>
      <c r="H5522" s="109">
        <f>13.97+13.97</f>
        <v>27.94</v>
      </c>
      <c r="I5522" s="109">
        <v>0</v>
      </c>
      <c r="J5522" s="109">
        <f t="shared" si="86"/>
        <v>20027.939999999999</v>
      </c>
    </row>
    <row r="5523" spans="1:10" s="102" customFormat="1" ht="18" customHeight="1" x14ac:dyDescent="0.2">
      <c r="A5523" s="106" t="s">
        <v>37</v>
      </c>
      <c r="B5523" s="106" t="s">
        <v>17</v>
      </c>
      <c r="C5523" s="107">
        <v>21003</v>
      </c>
      <c r="D5523" s="107">
        <v>43048</v>
      </c>
      <c r="E5523" s="107">
        <v>43137</v>
      </c>
      <c r="F5523" s="108">
        <v>43138</v>
      </c>
      <c r="G5523" s="109">
        <v>10000</v>
      </c>
      <c r="H5523" s="109">
        <v>24.66</v>
      </c>
      <c r="I5523" s="109">
        <v>0</v>
      </c>
      <c r="J5523" s="109">
        <f t="shared" si="86"/>
        <v>10024.66</v>
      </c>
    </row>
    <row r="5524" spans="1:10" s="102" customFormat="1" ht="18" customHeight="1" x14ac:dyDescent="0.2">
      <c r="A5524" s="106" t="s">
        <v>43</v>
      </c>
      <c r="B5524" s="106" t="s">
        <v>13</v>
      </c>
      <c r="C5524" s="107">
        <v>14090</v>
      </c>
      <c r="D5524" s="107">
        <v>43069</v>
      </c>
      <c r="E5524" s="107">
        <v>43077</v>
      </c>
      <c r="F5524" s="108">
        <v>43122</v>
      </c>
      <c r="G5524" s="109">
        <v>7000</v>
      </c>
      <c r="H5524" s="109">
        <v>10.16</v>
      </c>
      <c r="I5524" s="109">
        <v>0</v>
      </c>
      <c r="J5524" s="109">
        <f t="shared" si="86"/>
        <v>7010.16</v>
      </c>
    </row>
    <row r="5525" spans="1:10" s="102" customFormat="1" ht="18" customHeight="1" x14ac:dyDescent="0.2">
      <c r="A5525" s="106" t="s">
        <v>43</v>
      </c>
      <c r="B5525" s="106" t="s">
        <v>17</v>
      </c>
      <c r="C5525" s="107">
        <v>13289</v>
      </c>
      <c r="D5525" s="107">
        <v>43119</v>
      </c>
      <c r="E5525" s="107">
        <v>43493</v>
      </c>
      <c r="F5525" s="108">
        <v>43515</v>
      </c>
      <c r="G5525" s="109">
        <v>35500</v>
      </c>
      <c r="H5525" s="109">
        <v>385.15</v>
      </c>
      <c r="I5525" s="109">
        <v>0</v>
      </c>
      <c r="J5525" s="109">
        <f t="shared" si="86"/>
        <v>35885.15</v>
      </c>
    </row>
    <row r="5526" spans="1:10" s="102" customFormat="1" ht="18" customHeight="1" x14ac:dyDescent="0.2">
      <c r="A5526" s="106" t="s">
        <v>43</v>
      </c>
      <c r="B5526" s="106" t="s">
        <v>13</v>
      </c>
      <c r="C5526" s="107">
        <v>12574</v>
      </c>
      <c r="D5526" s="107">
        <v>43022</v>
      </c>
      <c r="E5526" s="107">
        <v>43054</v>
      </c>
      <c r="F5526" s="108">
        <v>43096</v>
      </c>
      <c r="G5526" s="109">
        <v>8000</v>
      </c>
      <c r="H5526" s="109">
        <v>16.22</v>
      </c>
      <c r="I5526" s="109">
        <v>0</v>
      </c>
      <c r="J5526" s="109">
        <f t="shared" si="86"/>
        <v>8016.22</v>
      </c>
    </row>
    <row r="5527" spans="1:10" s="102" customFormat="1" ht="18" customHeight="1" x14ac:dyDescent="0.2">
      <c r="A5527" s="106" t="s">
        <v>43</v>
      </c>
      <c r="B5527" s="106" t="s">
        <v>17</v>
      </c>
      <c r="C5527" s="107">
        <v>8412</v>
      </c>
      <c r="D5527" s="107">
        <v>42325</v>
      </c>
      <c r="E5527" s="107">
        <v>42338</v>
      </c>
      <c r="F5527" s="108">
        <v>42349</v>
      </c>
      <c r="G5527" s="109">
        <v>6000</v>
      </c>
      <c r="H5527" s="109">
        <v>4</v>
      </c>
      <c r="I5527" s="109">
        <v>0</v>
      </c>
      <c r="J5527" s="109">
        <f t="shared" si="86"/>
        <v>6004</v>
      </c>
    </row>
    <row r="5528" spans="1:10" s="102" customFormat="1" ht="18" customHeight="1" x14ac:dyDescent="0.2">
      <c r="A5528" s="106" t="s">
        <v>43</v>
      </c>
      <c r="B5528" s="106" t="s">
        <v>13</v>
      </c>
      <c r="C5528" s="107">
        <v>5860</v>
      </c>
      <c r="D5528" s="107">
        <v>42194</v>
      </c>
      <c r="E5528" s="107">
        <v>42200</v>
      </c>
      <c r="F5528" s="108">
        <v>42282</v>
      </c>
      <c r="G5528" s="109">
        <v>5000</v>
      </c>
      <c r="H5528" s="109">
        <v>12.22</v>
      </c>
      <c r="I5528" s="109">
        <v>0</v>
      </c>
      <c r="J5528" s="109">
        <f t="shared" si="86"/>
        <v>5012.22</v>
      </c>
    </row>
    <row r="5529" spans="1:10" s="102" customFormat="1" ht="18" customHeight="1" x14ac:dyDescent="0.2">
      <c r="A5529" s="106" t="s">
        <v>43</v>
      </c>
      <c r="B5529" s="106" t="s">
        <v>13</v>
      </c>
      <c r="C5529" s="107">
        <v>11003</v>
      </c>
      <c r="D5529" s="107">
        <v>42779</v>
      </c>
      <c r="E5529" s="107">
        <v>42788</v>
      </c>
      <c r="F5529" s="108">
        <v>42796</v>
      </c>
      <c r="G5529" s="109">
        <v>11500</v>
      </c>
      <c r="H5529" s="109">
        <v>5.36</v>
      </c>
      <c r="I5529" s="109">
        <v>0</v>
      </c>
      <c r="J5529" s="109">
        <f t="shared" si="86"/>
        <v>11505.36</v>
      </c>
    </row>
    <row r="5530" spans="1:10" s="102" customFormat="1" ht="18" customHeight="1" x14ac:dyDescent="0.2">
      <c r="A5530" s="106" t="s">
        <v>43</v>
      </c>
      <c r="B5530" s="106" t="s">
        <v>13</v>
      </c>
      <c r="C5530" s="107">
        <v>12862</v>
      </c>
      <c r="D5530" s="107">
        <v>43061</v>
      </c>
      <c r="E5530" s="107">
        <v>43074</v>
      </c>
      <c r="F5530" s="108">
        <v>43088</v>
      </c>
      <c r="G5530" s="109">
        <v>11750</v>
      </c>
      <c r="H5530" s="109">
        <v>8.69</v>
      </c>
      <c r="I5530" s="109">
        <v>0</v>
      </c>
      <c r="J5530" s="109">
        <f t="shared" si="86"/>
        <v>11758.69</v>
      </c>
    </row>
    <row r="5531" spans="1:10" s="102" customFormat="1" ht="18" customHeight="1" x14ac:dyDescent="0.2">
      <c r="A5531" s="106" t="s">
        <v>43</v>
      </c>
      <c r="B5531" s="106" t="s">
        <v>13</v>
      </c>
      <c r="C5531" s="107">
        <v>9754</v>
      </c>
      <c r="D5531" s="107">
        <v>42102</v>
      </c>
      <c r="E5531" s="107">
        <v>42132</v>
      </c>
      <c r="F5531" s="108">
        <v>42150</v>
      </c>
      <c r="G5531" s="109">
        <v>6000</v>
      </c>
      <c r="H5531" s="109">
        <v>8</v>
      </c>
      <c r="I5531" s="109">
        <v>0</v>
      </c>
      <c r="J5531" s="109">
        <f t="shared" si="86"/>
        <v>6008</v>
      </c>
    </row>
    <row r="5532" spans="1:10" s="102" customFormat="1" ht="18" customHeight="1" x14ac:dyDescent="0.2">
      <c r="A5532" s="106" t="s">
        <v>43</v>
      </c>
      <c r="B5532" s="106" t="s">
        <v>13</v>
      </c>
      <c r="C5532" s="107">
        <v>17307</v>
      </c>
      <c r="D5532" s="107">
        <v>42635</v>
      </c>
      <c r="E5532" s="107">
        <v>42646</v>
      </c>
      <c r="F5532" s="108">
        <v>42654</v>
      </c>
      <c r="G5532" s="109">
        <v>12000</v>
      </c>
      <c r="H5532" s="109">
        <v>6.25</v>
      </c>
      <c r="I5532" s="109">
        <v>0</v>
      </c>
      <c r="J5532" s="109">
        <f t="shared" si="86"/>
        <v>12006.25</v>
      </c>
    </row>
    <row r="5533" spans="1:10" s="102" customFormat="1" ht="18" customHeight="1" x14ac:dyDescent="0.2">
      <c r="A5533" s="106" t="s">
        <v>40</v>
      </c>
      <c r="B5533" s="106" t="s">
        <v>13</v>
      </c>
      <c r="C5533" s="107">
        <v>35233</v>
      </c>
      <c r="D5533" s="107">
        <v>41840</v>
      </c>
      <c r="E5533" s="107">
        <v>41852</v>
      </c>
      <c r="F5533" s="108">
        <v>41862</v>
      </c>
      <c r="G5533" s="109">
        <v>5000</v>
      </c>
      <c r="H5533" s="109">
        <v>3.06</v>
      </c>
      <c r="I5533" s="109">
        <v>0</v>
      </c>
      <c r="J5533" s="109">
        <f t="shared" si="86"/>
        <v>5003.0600000000004</v>
      </c>
    </row>
    <row r="5534" spans="1:10" s="102" customFormat="1" ht="18" customHeight="1" x14ac:dyDescent="0.2">
      <c r="A5534" s="106" t="s">
        <v>43</v>
      </c>
      <c r="B5534" s="106" t="s">
        <v>13</v>
      </c>
      <c r="C5534" s="107">
        <v>10419</v>
      </c>
      <c r="D5534" s="107">
        <v>42852</v>
      </c>
      <c r="E5534" s="107">
        <v>42857</v>
      </c>
      <c r="F5534" s="108">
        <v>42859</v>
      </c>
      <c r="G5534" s="109">
        <v>9000</v>
      </c>
      <c r="H5534" s="109">
        <v>1.73</v>
      </c>
      <c r="I5534" s="109">
        <v>0</v>
      </c>
      <c r="J5534" s="109">
        <f t="shared" si="86"/>
        <v>9001.73</v>
      </c>
    </row>
    <row r="5535" spans="1:10" s="102" customFormat="1" ht="18" customHeight="1" x14ac:dyDescent="0.2">
      <c r="A5535" s="106" t="s">
        <v>40</v>
      </c>
      <c r="B5535" s="106" t="s">
        <v>17</v>
      </c>
      <c r="C5535" s="107">
        <v>36063</v>
      </c>
      <c r="D5535" s="107">
        <v>42766</v>
      </c>
      <c r="E5535" s="107">
        <v>42782</v>
      </c>
      <c r="F5535" s="108">
        <v>42782</v>
      </c>
      <c r="G5535" s="109">
        <v>10000</v>
      </c>
      <c r="H5535" s="109">
        <f>2.19+2.19</f>
        <v>4.38</v>
      </c>
      <c r="I5535" s="109">
        <v>0</v>
      </c>
      <c r="J5535" s="109">
        <f t="shared" si="86"/>
        <v>10004.379999999999</v>
      </c>
    </row>
    <row r="5536" spans="1:10" s="102" customFormat="1" ht="18" customHeight="1" x14ac:dyDescent="0.2">
      <c r="A5536" s="106" t="s">
        <v>43</v>
      </c>
      <c r="B5536" s="106" t="s">
        <v>13</v>
      </c>
      <c r="C5536" s="107">
        <v>10138</v>
      </c>
      <c r="D5536" s="107">
        <v>42461</v>
      </c>
      <c r="E5536" s="107">
        <v>42494</v>
      </c>
      <c r="F5536" s="108">
        <v>42515</v>
      </c>
      <c r="G5536" s="109">
        <v>6000</v>
      </c>
      <c r="H5536" s="109">
        <v>8.8800000000000008</v>
      </c>
      <c r="I5536" s="109">
        <v>0</v>
      </c>
      <c r="J5536" s="109">
        <f t="shared" si="86"/>
        <v>6008.88</v>
      </c>
    </row>
    <row r="5537" spans="1:10" s="102" customFormat="1" ht="18" customHeight="1" x14ac:dyDescent="0.2">
      <c r="A5537" s="106" t="s">
        <v>43</v>
      </c>
      <c r="B5537" s="106" t="s">
        <v>13</v>
      </c>
      <c r="C5537" s="107">
        <v>10240</v>
      </c>
      <c r="D5537" s="107">
        <v>43033</v>
      </c>
      <c r="E5537" s="107">
        <v>43046</v>
      </c>
      <c r="F5537" s="108">
        <v>43069</v>
      </c>
      <c r="G5537" s="109">
        <v>8000</v>
      </c>
      <c r="H5537" s="109">
        <v>7.68</v>
      </c>
      <c r="I5537" s="109">
        <v>0</v>
      </c>
      <c r="J5537" s="109">
        <f t="shared" si="86"/>
        <v>8007.68</v>
      </c>
    </row>
    <row r="5538" spans="1:10" s="102" customFormat="1" ht="18" customHeight="1" x14ac:dyDescent="0.2">
      <c r="A5538" s="106" t="s">
        <v>43</v>
      </c>
      <c r="B5538" s="106" t="s">
        <v>13</v>
      </c>
      <c r="C5538" s="107">
        <v>16333</v>
      </c>
      <c r="D5538" s="107">
        <v>42968</v>
      </c>
      <c r="E5538" s="107">
        <v>42976</v>
      </c>
      <c r="F5538" s="108">
        <v>42992</v>
      </c>
      <c r="G5538" s="109">
        <v>12250</v>
      </c>
      <c r="H5538" s="109">
        <v>8.0500000000000007</v>
      </c>
      <c r="I5538" s="109">
        <v>0</v>
      </c>
      <c r="J5538" s="109">
        <f t="shared" si="86"/>
        <v>12258.05</v>
      </c>
    </row>
    <row r="5539" spans="1:10" s="102" customFormat="1" ht="18" customHeight="1" x14ac:dyDescent="0.2">
      <c r="A5539" s="106" t="s">
        <v>37</v>
      </c>
      <c r="B5539" s="106" t="s">
        <v>13</v>
      </c>
      <c r="C5539" s="107">
        <v>20299</v>
      </c>
      <c r="D5539" s="107">
        <v>43358</v>
      </c>
      <c r="E5539" s="107">
        <v>43374</v>
      </c>
      <c r="F5539" s="108">
        <v>43382</v>
      </c>
      <c r="G5539" s="109">
        <v>20000</v>
      </c>
      <c r="H5539" s="109">
        <f>6.58+6.58</f>
        <v>13.16</v>
      </c>
      <c r="I5539" s="109">
        <v>0</v>
      </c>
      <c r="J5539" s="109">
        <f t="shared" si="86"/>
        <v>20013.16</v>
      </c>
    </row>
    <row r="5540" spans="1:10" s="102" customFormat="1" ht="18" customHeight="1" x14ac:dyDescent="0.2">
      <c r="A5540" s="106" t="s">
        <v>43</v>
      </c>
      <c r="B5540" s="106" t="s">
        <v>17</v>
      </c>
      <c r="C5540" s="107">
        <v>14063</v>
      </c>
      <c r="D5540" s="107">
        <v>42236</v>
      </c>
      <c r="E5540" s="107">
        <v>42262</v>
      </c>
      <c r="F5540" s="108">
        <v>42296</v>
      </c>
      <c r="G5540" s="109">
        <v>7250</v>
      </c>
      <c r="H5540" s="109">
        <v>12.08</v>
      </c>
      <c r="I5540" s="109">
        <v>0</v>
      </c>
      <c r="J5540" s="109">
        <f t="shared" si="86"/>
        <v>7262.08</v>
      </c>
    </row>
    <row r="5541" spans="1:10" s="102" customFormat="1" ht="18" customHeight="1" x14ac:dyDescent="0.2">
      <c r="A5541" s="106" t="s">
        <v>43</v>
      </c>
      <c r="B5541" s="106" t="s">
        <v>13</v>
      </c>
      <c r="C5541" s="107">
        <v>8455</v>
      </c>
      <c r="D5541" s="107">
        <v>42040</v>
      </c>
      <c r="E5541" s="107">
        <v>42047</v>
      </c>
      <c r="F5541" s="108">
        <v>42082</v>
      </c>
      <c r="G5541" s="109">
        <v>5500</v>
      </c>
      <c r="H5541" s="109">
        <v>6.42</v>
      </c>
      <c r="I5541" s="109">
        <v>0</v>
      </c>
      <c r="J5541" s="109">
        <f t="shared" si="86"/>
        <v>5506.42</v>
      </c>
    </row>
    <row r="5542" spans="1:10" s="102" customFormat="1" ht="18" customHeight="1" x14ac:dyDescent="0.2">
      <c r="A5542" s="106" t="s">
        <v>43</v>
      </c>
      <c r="B5542" s="106" t="s">
        <v>13</v>
      </c>
      <c r="C5542" s="107">
        <v>14406</v>
      </c>
      <c r="D5542" s="107">
        <v>42753</v>
      </c>
      <c r="E5542" s="107">
        <v>42761</v>
      </c>
      <c r="F5542" s="108">
        <v>42796</v>
      </c>
      <c r="G5542" s="109">
        <v>21500</v>
      </c>
      <c r="H5542" s="109">
        <v>25.32</v>
      </c>
      <c r="I5542" s="109">
        <v>0</v>
      </c>
      <c r="J5542" s="109">
        <f t="shared" si="86"/>
        <v>21525.32</v>
      </c>
    </row>
    <row r="5543" spans="1:10" s="102" customFormat="1" ht="18" customHeight="1" x14ac:dyDescent="0.2">
      <c r="A5543" s="106" t="s">
        <v>43</v>
      </c>
      <c r="B5543" s="106" t="s">
        <v>17</v>
      </c>
      <c r="C5543" s="107">
        <v>7191</v>
      </c>
      <c r="D5543" s="107">
        <v>41961</v>
      </c>
      <c r="E5543" s="107">
        <v>41984</v>
      </c>
      <c r="F5543" s="108">
        <v>42009</v>
      </c>
      <c r="G5543" s="109">
        <v>3250</v>
      </c>
      <c r="H5543" s="109">
        <v>4.32</v>
      </c>
      <c r="I5543" s="109">
        <v>0</v>
      </c>
      <c r="J5543" s="109">
        <f t="shared" si="86"/>
        <v>3254.32</v>
      </c>
    </row>
    <row r="5544" spans="1:10" s="102" customFormat="1" ht="18" customHeight="1" x14ac:dyDescent="0.2">
      <c r="A5544" s="106" t="s">
        <v>43</v>
      </c>
      <c r="B5544" s="106" t="s">
        <v>13</v>
      </c>
      <c r="C5544" s="107">
        <v>10078</v>
      </c>
      <c r="D5544" s="107">
        <v>42811</v>
      </c>
      <c r="E5544" s="107">
        <v>42836</v>
      </c>
      <c r="F5544" s="108">
        <v>42930</v>
      </c>
      <c r="G5544" s="109">
        <v>9000</v>
      </c>
      <c r="H5544" s="109">
        <v>25.44</v>
      </c>
      <c r="I5544" s="109">
        <v>0</v>
      </c>
      <c r="J5544" s="109">
        <f t="shared" si="86"/>
        <v>9025.44</v>
      </c>
    </row>
    <row r="5545" spans="1:10" s="102" customFormat="1" ht="18" customHeight="1" x14ac:dyDescent="0.2">
      <c r="A5545" s="106" t="s">
        <v>43</v>
      </c>
      <c r="B5545" s="106" t="s">
        <v>17</v>
      </c>
      <c r="C5545" s="107">
        <v>11402</v>
      </c>
      <c r="D5545" s="107">
        <v>42237</v>
      </c>
      <c r="E5545" s="107">
        <v>42263</v>
      </c>
      <c r="F5545" s="108">
        <v>42327</v>
      </c>
      <c r="G5545" s="109">
        <v>3000</v>
      </c>
      <c r="H5545" s="109">
        <v>7.5</v>
      </c>
      <c r="I5545" s="109">
        <v>0</v>
      </c>
      <c r="J5545" s="109">
        <f t="shared" si="86"/>
        <v>3007.5</v>
      </c>
    </row>
    <row r="5546" spans="1:10" s="102" customFormat="1" ht="18" customHeight="1" x14ac:dyDescent="0.2">
      <c r="A5546" s="106" t="s">
        <v>43</v>
      </c>
      <c r="B5546" s="106" t="s">
        <v>13</v>
      </c>
      <c r="C5546" s="107">
        <v>14826</v>
      </c>
      <c r="D5546" s="107">
        <v>42668</v>
      </c>
      <c r="E5546" s="107">
        <v>42676</v>
      </c>
      <c r="F5546" s="108">
        <v>42822</v>
      </c>
      <c r="G5546" s="109">
        <v>12500</v>
      </c>
      <c r="H5546" s="109">
        <v>52.74</v>
      </c>
      <c r="I5546" s="109">
        <v>0</v>
      </c>
      <c r="J5546" s="109">
        <f t="shared" si="86"/>
        <v>12552.74</v>
      </c>
    </row>
    <row r="5547" spans="1:10" s="102" customFormat="1" ht="18" customHeight="1" x14ac:dyDescent="0.2">
      <c r="A5547" s="106" t="s">
        <v>43</v>
      </c>
      <c r="B5547" s="106" t="s">
        <v>17</v>
      </c>
      <c r="C5547" s="107">
        <v>10564</v>
      </c>
      <c r="D5547" s="107">
        <v>42516</v>
      </c>
      <c r="E5547" s="107">
        <v>42527</v>
      </c>
      <c r="F5547" s="108">
        <v>42557</v>
      </c>
      <c r="G5547" s="109">
        <v>10250</v>
      </c>
      <c r="H5547" s="109">
        <v>11.5</v>
      </c>
      <c r="I5547" s="109">
        <v>0</v>
      </c>
      <c r="J5547" s="109">
        <f t="shared" si="86"/>
        <v>10261.5</v>
      </c>
    </row>
    <row r="5548" spans="1:10" s="102" customFormat="1" ht="18" customHeight="1" x14ac:dyDescent="0.2">
      <c r="A5548" s="106" t="s">
        <v>43</v>
      </c>
      <c r="B5548" s="106" t="s">
        <v>13</v>
      </c>
      <c r="C5548" s="107">
        <v>12903</v>
      </c>
      <c r="D5548" s="107">
        <v>43115</v>
      </c>
      <c r="E5548" s="107">
        <v>43116</v>
      </c>
      <c r="F5548" s="108">
        <v>43137</v>
      </c>
      <c r="G5548" s="109">
        <v>8500</v>
      </c>
      <c r="H5548" s="109">
        <v>5.12</v>
      </c>
      <c r="I5548" s="109">
        <v>0</v>
      </c>
      <c r="J5548" s="109">
        <f t="shared" si="86"/>
        <v>8505.1200000000008</v>
      </c>
    </row>
    <row r="5549" spans="1:10" s="102" customFormat="1" ht="18" customHeight="1" x14ac:dyDescent="0.2">
      <c r="A5549" s="106" t="s">
        <v>43</v>
      </c>
      <c r="B5549" s="106" t="s">
        <v>13</v>
      </c>
      <c r="C5549" s="107">
        <v>12092</v>
      </c>
      <c r="D5549" s="107">
        <v>42148</v>
      </c>
      <c r="E5549" s="107">
        <v>42164</v>
      </c>
      <c r="F5549" s="108">
        <v>42171</v>
      </c>
      <c r="G5549" s="109">
        <v>9000</v>
      </c>
      <c r="H5549" s="109">
        <v>5.75</v>
      </c>
      <c r="I5549" s="109">
        <v>0</v>
      </c>
      <c r="J5549" s="109">
        <f t="shared" si="86"/>
        <v>9005.75</v>
      </c>
    </row>
    <row r="5550" spans="1:10" s="102" customFormat="1" ht="18" customHeight="1" x14ac:dyDescent="0.2">
      <c r="A5550" s="106" t="s">
        <v>43</v>
      </c>
      <c r="B5550" s="106" t="s">
        <v>13</v>
      </c>
      <c r="C5550" s="107">
        <v>15970</v>
      </c>
      <c r="D5550" s="107">
        <v>43454</v>
      </c>
      <c r="E5550" s="107">
        <v>43473</v>
      </c>
      <c r="F5550" s="108">
        <v>43487</v>
      </c>
      <c r="G5550" s="109">
        <v>14000</v>
      </c>
      <c r="H5550" s="109">
        <v>12.66</v>
      </c>
      <c r="I5550" s="109">
        <v>0</v>
      </c>
      <c r="J5550" s="109">
        <f t="shared" si="86"/>
        <v>14012.66</v>
      </c>
    </row>
    <row r="5551" spans="1:10" s="102" customFormat="1" ht="18" customHeight="1" x14ac:dyDescent="0.2">
      <c r="A5551" s="106" t="s">
        <v>43</v>
      </c>
      <c r="B5551" s="106" t="s">
        <v>13</v>
      </c>
      <c r="C5551" s="107">
        <v>18437</v>
      </c>
      <c r="D5551" s="107">
        <v>42292</v>
      </c>
      <c r="E5551" s="107">
        <v>42299</v>
      </c>
      <c r="F5551" s="108">
        <v>42324</v>
      </c>
      <c r="G5551" s="109">
        <v>43500</v>
      </c>
      <c r="H5551" s="109">
        <v>38.67</v>
      </c>
      <c r="I5551" s="109">
        <v>0</v>
      </c>
      <c r="J5551" s="109">
        <f t="shared" si="86"/>
        <v>43538.67</v>
      </c>
    </row>
    <row r="5552" spans="1:10" s="102" customFormat="1" ht="18" customHeight="1" x14ac:dyDescent="0.2">
      <c r="A5552" s="106" t="s">
        <v>43</v>
      </c>
      <c r="B5552" s="106" t="s">
        <v>13</v>
      </c>
      <c r="C5552" s="107">
        <v>15061</v>
      </c>
      <c r="D5552" s="107">
        <v>41998</v>
      </c>
      <c r="E5552" s="107">
        <v>42011</v>
      </c>
      <c r="F5552" s="108">
        <v>42034</v>
      </c>
      <c r="G5552" s="109">
        <v>9250</v>
      </c>
      <c r="H5552" s="109">
        <v>9.26</v>
      </c>
      <c r="I5552" s="109">
        <v>0</v>
      </c>
      <c r="J5552" s="109">
        <f t="shared" si="86"/>
        <v>9259.26</v>
      </c>
    </row>
    <row r="5553" spans="1:10" s="102" customFormat="1" ht="18" customHeight="1" x14ac:dyDescent="0.2">
      <c r="A5553" s="106" t="s">
        <v>43</v>
      </c>
      <c r="B5553" s="106" t="s">
        <v>17</v>
      </c>
      <c r="C5553" s="107">
        <v>8941</v>
      </c>
      <c r="D5553" s="107">
        <v>43378</v>
      </c>
      <c r="E5553" s="107">
        <v>43395</v>
      </c>
      <c r="F5553" s="108">
        <v>43423</v>
      </c>
      <c r="G5553" s="109">
        <v>4750</v>
      </c>
      <c r="H5553" s="109">
        <v>5.07</v>
      </c>
      <c r="I5553" s="109">
        <v>0</v>
      </c>
      <c r="J5553" s="109">
        <f t="shared" si="86"/>
        <v>4755.07</v>
      </c>
    </row>
    <row r="5554" spans="1:10" s="102" customFormat="1" ht="18" customHeight="1" x14ac:dyDescent="0.2">
      <c r="A5554" s="106" t="s">
        <v>43</v>
      </c>
      <c r="B5554" s="106" t="s">
        <v>13</v>
      </c>
      <c r="C5554" s="107">
        <v>19512</v>
      </c>
      <c r="D5554" s="107">
        <v>42965</v>
      </c>
      <c r="E5554" s="107">
        <v>42965</v>
      </c>
      <c r="F5554" s="108">
        <v>42992</v>
      </c>
      <c r="G5554" s="109">
        <v>59000</v>
      </c>
      <c r="H5554" s="109">
        <v>0</v>
      </c>
      <c r="I5554" s="109">
        <v>0</v>
      </c>
      <c r="J5554" s="109">
        <f t="shared" si="86"/>
        <v>59000</v>
      </c>
    </row>
    <row r="5555" spans="1:10" s="102" customFormat="1" ht="18" customHeight="1" x14ac:dyDescent="0.2">
      <c r="A5555" s="106" t="s">
        <v>43</v>
      </c>
      <c r="B5555" s="106" t="s">
        <v>17</v>
      </c>
      <c r="C5555" s="107">
        <v>17069</v>
      </c>
      <c r="D5555" s="107">
        <v>42303</v>
      </c>
      <c r="E5555" s="107">
        <v>42311</v>
      </c>
      <c r="F5555" s="108">
        <v>42324</v>
      </c>
      <c r="G5555" s="109">
        <v>11250</v>
      </c>
      <c r="H5555" s="109">
        <v>6.56</v>
      </c>
      <c r="I5555" s="109">
        <v>0</v>
      </c>
      <c r="J5555" s="109">
        <f t="shared" si="86"/>
        <v>11256.56</v>
      </c>
    </row>
    <row r="5556" spans="1:10" s="102" customFormat="1" ht="18" customHeight="1" x14ac:dyDescent="0.2">
      <c r="A5556" s="106" t="s">
        <v>43</v>
      </c>
      <c r="B5556" s="106" t="s">
        <v>17</v>
      </c>
      <c r="C5556" s="107">
        <v>8595</v>
      </c>
      <c r="D5556" s="107">
        <v>42577</v>
      </c>
      <c r="E5556" s="107">
        <v>42598</v>
      </c>
      <c r="F5556" s="108">
        <v>42607</v>
      </c>
      <c r="G5556" s="109">
        <v>6250</v>
      </c>
      <c r="H5556" s="109">
        <v>5.14</v>
      </c>
      <c r="I5556" s="109">
        <v>0</v>
      </c>
      <c r="J5556" s="109">
        <f t="shared" si="86"/>
        <v>6255.14</v>
      </c>
    </row>
    <row r="5557" spans="1:10" s="102" customFormat="1" ht="18" customHeight="1" x14ac:dyDescent="0.2">
      <c r="A5557" s="106" t="s">
        <v>43</v>
      </c>
      <c r="B5557" s="106" t="s">
        <v>13</v>
      </c>
      <c r="C5557" s="107">
        <v>13894</v>
      </c>
      <c r="D5557" s="107">
        <v>43411</v>
      </c>
      <c r="E5557" s="107">
        <v>43446</v>
      </c>
      <c r="F5557" s="108">
        <v>43455</v>
      </c>
      <c r="G5557" s="109">
        <v>13750</v>
      </c>
      <c r="H5557" s="109">
        <v>16.579999999999998</v>
      </c>
      <c r="I5557" s="109">
        <v>0</v>
      </c>
      <c r="J5557" s="109">
        <f t="shared" si="86"/>
        <v>13766.58</v>
      </c>
    </row>
    <row r="5558" spans="1:10" s="102" customFormat="1" ht="18" customHeight="1" x14ac:dyDescent="0.2">
      <c r="A5558" s="106" t="s">
        <v>43</v>
      </c>
      <c r="B5558" s="106" t="s">
        <v>13</v>
      </c>
      <c r="C5558" s="107">
        <v>11099</v>
      </c>
      <c r="D5558" s="107">
        <v>42326</v>
      </c>
      <c r="E5558" s="107">
        <v>42338</v>
      </c>
      <c r="F5558" s="108">
        <v>42353</v>
      </c>
      <c r="G5558" s="109">
        <v>9000</v>
      </c>
      <c r="H5558" s="109">
        <v>6.75</v>
      </c>
      <c r="I5558" s="109">
        <v>0</v>
      </c>
      <c r="J5558" s="109">
        <f t="shared" si="86"/>
        <v>9006.75</v>
      </c>
    </row>
    <row r="5559" spans="1:10" s="102" customFormat="1" ht="18" customHeight="1" x14ac:dyDescent="0.2">
      <c r="A5559" s="106" t="s">
        <v>31</v>
      </c>
      <c r="B5559" s="106" t="s">
        <v>13</v>
      </c>
      <c r="C5559" s="107">
        <v>22154</v>
      </c>
      <c r="D5559" s="107">
        <v>41642</v>
      </c>
      <c r="E5559" s="107">
        <v>41649</v>
      </c>
      <c r="F5559" s="108">
        <v>41690</v>
      </c>
      <c r="G5559" s="109">
        <v>144000</v>
      </c>
      <c r="H5559" s="109">
        <v>192</v>
      </c>
      <c r="I5559" s="109">
        <v>0</v>
      </c>
      <c r="J5559" s="109">
        <f t="shared" si="86"/>
        <v>144192</v>
      </c>
    </row>
    <row r="5560" spans="1:10" s="102" customFormat="1" ht="18" customHeight="1" x14ac:dyDescent="0.2">
      <c r="A5560" s="106" t="s">
        <v>36</v>
      </c>
      <c r="B5560" s="106" t="s">
        <v>13</v>
      </c>
      <c r="C5560" s="107">
        <v>22154</v>
      </c>
      <c r="D5560" s="107">
        <v>41642</v>
      </c>
      <c r="E5560" s="107">
        <v>41649</v>
      </c>
      <c r="F5560" s="108">
        <v>41724</v>
      </c>
      <c r="G5560" s="109">
        <v>144000</v>
      </c>
      <c r="H5560" s="109">
        <v>328</v>
      </c>
      <c r="I5560" s="109">
        <v>0</v>
      </c>
      <c r="J5560" s="109">
        <f t="shared" si="86"/>
        <v>144328</v>
      </c>
    </row>
    <row r="5561" spans="1:10" s="102" customFormat="1" ht="18" customHeight="1" x14ac:dyDescent="0.2">
      <c r="A5561" s="106" t="s">
        <v>38</v>
      </c>
      <c r="B5561" s="106" t="s">
        <v>13</v>
      </c>
      <c r="C5561" s="107">
        <v>22154</v>
      </c>
      <c r="D5561" s="107">
        <v>41642</v>
      </c>
      <c r="E5561" s="107">
        <v>41649</v>
      </c>
      <c r="F5561" s="108">
        <v>41996</v>
      </c>
      <c r="G5561" s="109">
        <v>144000</v>
      </c>
      <c r="H5561" s="109">
        <v>328</v>
      </c>
      <c r="I5561" s="109">
        <v>0</v>
      </c>
      <c r="J5561" s="109">
        <f t="shared" si="86"/>
        <v>144328</v>
      </c>
    </row>
    <row r="5562" spans="1:10" s="102" customFormat="1" ht="18" customHeight="1" x14ac:dyDescent="0.2">
      <c r="A5562" s="106" t="s">
        <v>34</v>
      </c>
      <c r="B5562" s="106" t="s">
        <v>13</v>
      </c>
      <c r="C5562" s="107">
        <v>22154</v>
      </c>
      <c r="D5562" s="107">
        <v>41642</v>
      </c>
      <c r="E5562" s="107">
        <v>41649</v>
      </c>
      <c r="F5562" s="108">
        <v>41690</v>
      </c>
      <c r="G5562" s="109">
        <v>144000</v>
      </c>
      <c r="H5562" s="109">
        <v>192</v>
      </c>
      <c r="I5562" s="109">
        <v>0</v>
      </c>
      <c r="J5562" s="109">
        <f t="shared" si="86"/>
        <v>144192</v>
      </c>
    </row>
    <row r="5563" spans="1:10" s="102" customFormat="1" ht="18" customHeight="1" x14ac:dyDescent="0.2">
      <c r="A5563" s="106" t="s">
        <v>43</v>
      </c>
      <c r="B5563" s="106" t="s">
        <v>13</v>
      </c>
      <c r="C5563" s="107">
        <v>13451</v>
      </c>
      <c r="D5563" s="107">
        <v>43174</v>
      </c>
      <c r="E5563" s="107">
        <v>43178</v>
      </c>
      <c r="F5563" s="108">
        <v>43185</v>
      </c>
      <c r="G5563" s="109">
        <v>14000</v>
      </c>
      <c r="H5563" s="109">
        <v>4.22</v>
      </c>
      <c r="I5563" s="109">
        <v>0</v>
      </c>
      <c r="J5563" s="109">
        <f t="shared" si="86"/>
        <v>14004.22</v>
      </c>
    </row>
    <row r="5564" spans="1:10" s="102" customFormat="1" ht="18" customHeight="1" x14ac:dyDescent="0.2">
      <c r="A5564" s="106" t="s">
        <v>43</v>
      </c>
      <c r="B5564" s="106" t="s">
        <v>13</v>
      </c>
      <c r="C5564" s="107">
        <v>9900</v>
      </c>
      <c r="D5564" s="107">
        <v>41775</v>
      </c>
      <c r="E5564" s="107">
        <v>41786</v>
      </c>
      <c r="F5564" s="108">
        <v>41807</v>
      </c>
      <c r="G5564" s="109">
        <v>9000</v>
      </c>
      <c r="H5564" s="109">
        <v>8.01</v>
      </c>
      <c r="I5564" s="109">
        <v>0</v>
      </c>
      <c r="J5564" s="109">
        <f t="shared" si="86"/>
        <v>9008.01</v>
      </c>
    </row>
    <row r="5565" spans="1:10" s="102" customFormat="1" ht="18" customHeight="1" x14ac:dyDescent="0.2">
      <c r="A5565" s="106" t="s">
        <v>43</v>
      </c>
      <c r="B5565" s="106" t="s">
        <v>13</v>
      </c>
      <c r="C5565" s="107">
        <v>17194</v>
      </c>
      <c r="D5565" s="107">
        <v>42382</v>
      </c>
      <c r="E5565" s="107">
        <v>42384</v>
      </c>
      <c r="F5565" s="108">
        <v>42401</v>
      </c>
      <c r="G5565" s="109">
        <v>7250</v>
      </c>
      <c r="H5565" s="109">
        <v>3.83</v>
      </c>
      <c r="I5565" s="109">
        <v>0</v>
      </c>
      <c r="J5565" s="109">
        <f t="shared" si="86"/>
        <v>7253.83</v>
      </c>
    </row>
    <row r="5566" spans="1:10" s="102" customFormat="1" ht="18" customHeight="1" x14ac:dyDescent="0.2">
      <c r="A5566" s="106" t="s">
        <v>43</v>
      </c>
      <c r="B5566" s="106" t="s">
        <v>13</v>
      </c>
      <c r="C5566" s="107">
        <v>11626</v>
      </c>
      <c r="D5566" s="107">
        <v>43238</v>
      </c>
      <c r="E5566" s="107">
        <v>43258</v>
      </c>
      <c r="F5566" s="108">
        <v>43290</v>
      </c>
      <c r="G5566" s="109">
        <v>5500</v>
      </c>
      <c r="H5566" s="109">
        <v>7.84</v>
      </c>
      <c r="I5566" s="109">
        <v>0</v>
      </c>
      <c r="J5566" s="109">
        <f t="shared" si="86"/>
        <v>5507.84</v>
      </c>
    </row>
    <row r="5567" spans="1:10" s="102" customFormat="1" ht="18" customHeight="1" x14ac:dyDescent="0.2">
      <c r="A5567" s="106" t="s">
        <v>43</v>
      </c>
      <c r="B5567" s="106" t="s">
        <v>13</v>
      </c>
      <c r="C5567" s="107">
        <v>15633</v>
      </c>
      <c r="D5567" s="107">
        <v>43279</v>
      </c>
      <c r="E5567" s="107">
        <v>43286</v>
      </c>
      <c r="F5567" s="108">
        <v>43305</v>
      </c>
      <c r="G5567" s="109">
        <v>9000</v>
      </c>
      <c r="H5567" s="109">
        <v>6.41</v>
      </c>
      <c r="I5567" s="109">
        <v>0</v>
      </c>
      <c r="J5567" s="109">
        <f t="shared" si="86"/>
        <v>9006.41</v>
      </c>
    </row>
    <row r="5568" spans="1:10" s="102" customFormat="1" ht="18" customHeight="1" x14ac:dyDescent="0.2">
      <c r="A5568" s="106" t="s">
        <v>43</v>
      </c>
      <c r="B5568" s="106" t="s">
        <v>17</v>
      </c>
      <c r="C5568" s="107">
        <v>10921</v>
      </c>
      <c r="D5568" s="107">
        <v>42208</v>
      </c>
      <c r="E5568" s="107">
        <v>42219</v>
      </c>
      <c r="F5568" s="108">
        <v>42268</v>
      </c>
      <c r="G5568" s="109">
        <v>3500</v>
      </c>
      <c r="H5568" s="109">
        <v>5.81</v>
      </c>
      <c r="I5568" s="109">
        <v>0</v>
      </c>
      <c r="J5568" s="109">
        <f t="shared" si="86"/>
        <v>3505.81</v>
      </c>
    </row>
    <row r="5569" spans="1:10" s="102" customFormat="1" ht="18" customHeight="1" x14ac:dyDescent="0.2">
      <c r="A5569" s="106" t="s">
        <v>43</v>
      </c>
      <c r="B5569" s="106" t="s">
        <v>13</v>
      </c>
      <c r="C5569" s="107">
        <v>6643</v>
      </c>
      <c r="D5569" s="107">
        <v>42476</v>
      </c>
      <c r="E5569" s="107">
        <v>42492</v>
      </c>
      <c r="F5569" s="108">
        <v>42501</v>
      </c>
      <c r="G5569" s="109">
        <v>3750</v>
      </c>
      <c r="H5569" s="109">
        <v>2.57</v>
      </c>
      <c r="I5569" s="109">
        <v>0</v>
      </c>
      <c r="J5569" s="109">
        <f t="shared" si="86"/>
        <v>3752.57</v>
      </c>
    </row>
    <row r="5570" spans="1:10" s="102" customFormat="1" ht="18" customHeight="1" x14ac:dyDescent="0.2">
      <c r="A5570" s="106" t="s">
        <v>43</v>
      </c>
      <c r="B5570" s="106" t="s">
        <v>13</v>
      </c>
      <c r="C5570" s="107">
        <v>10440</v>
      </c>
      <c r="D5570" s="107">
        <v>42286</v>
      </c>
      <c r="E5570" s="107">
        <v>42299</v>
      </c>
      <c r="F5570" s="108">
        <v>42331</v>
      </c>
      <c r="G5570" s="109">
        <v>3500</v>
      </c>
      <c r="H5570" s="109">
        <v>4.38</v>
      </c>
      <c r="I5570" s="109">
        <v>0</v>
      </c>
      <c r="J5570" s="109">
        <f t="shared" si="86"/>
        <v>3504.38</v>
      </c>
    </row>
    <row r="5571" spans="1:10" s="102" customFormat="1" ht="18" customHeight="1" x14ac:dyDescent="0.2">
      <c r="A5571" s="106" t="s">
        <v>43</v>
      </c>
      <c r="B5571" s="106" t="s">
        <v>13</v>
      </c>
      <c r="C5571" s="107">
        <v>14010</v>
      </c>
      <c r="D5571" s="107">
        <v>42415</v>
      </c>
      <c r="E5571" s="107">
        <v>42422</v>
      </c>
      <c r="F5571" s="108">
        <v>42425</v>
      </c>
      <c r="G5571" s="109">
        <v>13500</v>
      </c>
      <c r="H5571" s="109">
        <v>3.75</v>
      </c>
      <c r="I5571" s="109">
        <v>0</v>
      </c>
      <c r="J5571" s="109">
        <f t="shared" si="86"/>
        <v>13503.75</v>
      </c>
    </row>
    <row r="5572" spans="1:10" s="102" customFormat="1" ht="18" customHeight="1" x14ac:dyDescent="0.2">
      <c r="A5572" s="106" t="s">
        <v>43</v>
      </c>
      <c r="B5572" s="106" t="s">
        <v>13</v>
      </c>
      <c r="C5572" s="107">
        <v>14023</v>
      </c>
      <c r="D5572" s="107">
        <v>43461</v>
      </c>
      <c r="E5572" s="107">
        <v>43462</v>
      </c>
      <c r="F5572" s="108">
        <v>43494</v>
      </c>
      <c r="G5572" s="109">
        <v>7500</v>
      </c>
      <c r="H5572" s="109">
        <v>6.78</v>
      </c>
      <c r="I5572" s="109">
        <v>0</v>
      </c>
      <c r="J5572" s="109">
        <f t="shared" si="86"/>
        <v>7506.78</v>
      </c>
    </row>
    <row r="5573" spans="1:10" s="102" customFormat="1" ht="18" customHeight="1" x14ac:dyDescent="0.2">
      <c r="A5573" s="106" t="s">
        <v>43</v>
      </c>
      <c r="B5573" s="106" t="s">
        <v>13</v>
      </c>
      <c r="C5573" s="107">
        <v>8869</v>
      </c>
      <c r="D5573" s="107">
        <v>42624</v>
      </c>
      <c r="E5573" s="107">
        <v>42647</v>
      </c>
      <c r="F5573" s="108">
        <v>42662</v>
      </c>
      <c r="G5573" s="109">
        <v>6750</v>
      </c>
      <c r="H5573" s="109">
        <v>7.02</v>
      </c>
      <c r="I5573" s="109">
        <v>0</v>
      </c>
      <c r="J5573" s="109">
        <f t="shared" si="86"/>
        <v>6757.02</v>
      </c>
    </row>
    <row r="5574" spans="1:10" s="102" customFormat="1" ht="18" customHeight="1" x14ac:dyDescent="0.2">
      <c r="A5574" s="106" t="s">
        <v>43</v>
      </c>
      <c r="B5574" s="106" t="s">
        <v>17</v>
      </c>
      <c r="C5574" s="107">
        <v>9311</v>
      </c>
      <c r="D5574" s="107">
        <v>42143</v>
      </c>
      <c r="E5574" s="107">
        <v>42184</v>
      </c>
      <c r="F5574" s="108">
        <v>42240</v>
      </c>
      <c r="G5574" s="109">
        <v>6500</v>
      </c>
      <c r="H5574" s="109">
        <v>17.510000000000002</v>
      </c>
      <c r="I5574" s="109">
        <v>0</v>
      </c>
      <c r="J5574" s="109">
        <f t="shared" ref="J5574:J5637" si="87">+G5574+H5574+I5574</f>
        <v>6517.51</v>
      </c>
    </row>
    <row r="5575" spans="1:10" s="102" customFormat="1" ht="18" customHeight="1" x14ac:dyDescent="0.2">
      <c r="A5575" s="106" t="s">
        <v>43</v>
      </c>
      <c r="B5575" s="106" t="s">
        <v>13</v>
      </c>
      <c r="C5575" s="107">
        <v>6677</v>
      </c>
      <c r="D5575" s="107">
        <v>42130</v>
      </c>
      <c r="E5575" s="107">
        <v>42146</v>
      </c>
      <c r="F5575" s="108">
        <v>42271</v>
      </c>
      <c r="G5575" s="109">
        <v>4500</v>
      </c>
      <c r="H5575" s="109">
        <v>17.63</v>
      </c>
      <c r="I5575" s="109">
        <v>0</v>
      </c>
      <c r="J5575" s="109">
        <f t="shared" si="87"/>
        <v>4517.63</v>
      </c>
    </row>
    <row r="5576" spans="1:10" s="102" customFormat="1" ht="18" customHeight="1" x14ac:dyDescent="0.2">
      <c r="A5576" s="106" t="s">
        <v>43</v>
      </c>
      <c r="B5576" s="106" t="s">
        <v>13</v>
      </c>
      <c r="C5576" s="107">
        <v>9824</v>
      </c>
      <c r="D5576" s="107">
        <v>43019</v>
      </c>
      <c r="E5576" s="107">
        <v>43031</v>
      </c>
      <c r="F5576" s="108">
        <v>43067</v>
      </c>
      <c r="G5576" s="109">
        <v>7000</v>
      </c>
      <c r="H5576" s="109">
        <v>7.05</v>
      </c>
      <c r="I5576" s="109">
        <v>0</v>
      </c>
      <c r="J5576" s="109">
        <f t="shared" si="87"/>
        <v>7007.05</v>
      </c>
    </row>
    <row r="5577" spans="1:10" s="102" customFormat="1" ht="18" customHeight="1" x14ac:dyDescent="0.2">
      <c r="A5577" s="106" t="s">
        <v>43</v>
      </c>
      <c r="B5577" s="106" t="s">
        <v>13</v>
      </c>
      <c r="C5577" s="107">
        <v>8885</v>
      </c>
      <c r="D5577" s="107">
        <v>42564</v>
      </c>
      <c r="E5577" s="107">
        <v>42597</v>
      </c>
      <c r="F5577" s="108">
        <v>42615</v>
      </c>
      <c r="G5577" s="109">
        <v>8750</v>
      </c>
      <c r="H5577" s="109">
        <v>12.23</v>
      </c>
      <c r="I5577" s="109">
        <v>0</v>
      </c>
      <c r="J5577" s="109">
        <f t="shared" si="87"/>
        <v>8762.23</v>
      </c>
    </row>
    <row r="5578" spans="1:10" s="102" customFormat="1" ht="18" customHeight="1" x14ac:dyDescent="0.2">
      <c r="A5578" s="106" t="s">
        <v>43</v>
      </c>
      <c r="B5578" s="106" t="s">
        <v>13</v>
      </c>
      <c r="C5578" s="107">
        <v>17225</v>
      </c>
      <c r="D5578" s="107">
        <v>43350</v>
      </c>
      <c r="E5578" s="107">
        <v>43355</v>
      </c>
      <c r="F5578" s="108">
        <v>43364</v>
      </c>
      <c r="G5578" s="109">
        <v>5500</v>
      </c>
      <c r="H5578" s="109">
        <v>2.11</v>
      </c>
      <c r="I5578" s="109">
        <v>0</v>
      </c>
      <c r="J5578" s="109">
        <f t="shared" si="87"/>
        <v>5502.11</v>
      </c>
    </row>
    <row r="5579" spans="1:10" s="102" customFormat="1" ht="18" customHeight="1" x14ac:dyDescent="0.2">
      <c r="A5579" s="106" t="s">
        <v>43</v>
      </c>
      <c r="B5579" s="106" t="s">
        <v>13</v>
      </c>
      <c r="C5579" s="107">
        <v>17622</v>
      </c>
      <c r="D5579" s="107">
        <v>41722</v>
      </c>
      <c r="E5579" s="107">
        <v>41731</v>
      </c>
      <c r="F5579" s="108">
        <v>41758</v>
      </c>
      <c r="G5579" s="109">
        <v>26250</v>
      </c>
      <c r="H5579" s="109">
        <v>26.25</v>
      </c>
      <c r="I5579" s="109">
        <v>0</v>
      </c>
      <c r="J5579" s="109">
        <f t="shared" si="87"/>
        <v>26276.25</v>
      </c>
    </row>
    <row r="5580" spans="1:10" s="102" customFormat="1" ht="18" customHeight="1" x14ac:dyDescent="0.2">
      <c r="A5580" s="106" t="s">
        <v>43</v>
      </c>
      <c r="B5580" s="106" t="s">
        <v>17</v>
      </c>
      <c r="C5580" s="107">
        <v>10139</v>
      </c>
      <c r="D5580" s="107">
        <v>42265</v>
      </c>
      <c r="E5580" s="107">
        <v>42277</v>
      </c>
      <c r="F5580" s="108">
        <v>42285</v>
      </c>
      <c r="G5580" s="109">
        <v>3000</v>
      </c>
      <c r="H5580" s="109">
        <v>1.67</v>
      </c>
      <c r="I5580" s="109">
        <v>0</v>
      </c>
      <c r="J5580" s="109">
        <f t="shared" si="87"/>
        <v>3001.67</v>
      </c>
    </row>
    <row r="5581" spans="1:10" s="102" customFormat="1" ht="18" customHeight="1" x14ac:dyDescent="0.2">
      <c r="A5581" s="106" t="s">
        <v>43</v>
      </c>
      <c r="B5581" s="106" t="s">
        <v>13</v>
      </c>
      <c r="C5581" s="107">
        <v>16955</v>
      </c>
      <c r="D5581" s="107">
        <v>41943</v>
      </c>
      <c r="E5581" s="107">
        <v>41960</v>
      </c>
      <c r="F5581" s="108">
        <v>41963</v>
      </c>
      <c r="G5581" s="109">
        <v>8750</v>
      </c>
      <c r="H5581" s="109">
        <v>4.8600000000000003</v>
      </c>
      <c r="I5581" s="109">
        <v>0</v>
      </c>
      <c r="J5581" s="109">
        <f t="shared" si="87"/>
        <v>8754.86</v>
      </c>
    </row>
    <row r="5582" spans="1:10" s="102" customFormat="1" ht="18" customHeight="1" x14ac:dyDescent="0.2">
      <c r="A5582" s="106" t="s">
        <v>31</v>
      </c>
      <c r="B5582" s="106" t="s">
        <v>17</v>
      </c>
      <c r="C5582" s="107">
        <v>18304</v>
      </c>
      <c r="D5582" s="107">
        <v>43185</v>
      </c>
      <c r="E5582" s="107">
        <v>43192</v>
      </c>
      <c r="F5582" s="108">
        <v>43241</v>
      </c>
      <c r="G5582" s="109">
        <v>43000</v>
      </c>
      <c r="H5582" s="109">
        <v>45.36</v>
      </c>
      <c r="I5582" s="109">
        <v>0</v>
      </c>
      <c r="J5582" s="109">
        <f t="shared" si="87"/>
        <v>43045.36</v>
      </c>
    </row>
    <row r="5583" spans="1:10" s="102" customFormat="1" ht="18" customHeight="1" x14ac:dyDescent="0.2">
      <c r="A5583" s="106" t="s">
        <v>43</v>
      </c>
      <c r="B5583" s="106" t="s">
        <v>17</v>
      </c>
      <c r="C5583" s="107">
        <v>14389</v>
      </c>
      <c r="D5583" s="107">
        <v>43361</v>
      </c>
      <c r="E5583" s="107">
        <v>43381</v>
      </c>
      <c r="F5583" s="108">
        <v>43391</v>
      </c>
      <c r="G5583" s="109">
        <v>3750</v>
      </c>
      <c r="H5583" s="109">
        <v>3.08</v>
      </c>
      <c r="I5583" s="109">
        <v>0</v>
      </c>
      <c r="J5583" s="109">
        <f t="shared" si="87"/>
        <v>3753.08</v>
      </c>
    </row>
    <row r="5584" spans="1:10" s="102" customFormat="1" ht="18" customHeight="1" x14ac:dyDescent="0.2">
      <c r="A5584" s="106" t="s">
        <v>43</v>
      </c>
      <c r="B5584" s="106" t="s">
        <v>13</v>
      </c>
      <c r="C5584" s="107">
        <v>10614</v>
      </c>
      <c r="D5584" s="107">
        <v>41857</v>
      </c>
      <c r="E5584" s="107">
        <v>41871</v>
      </c>
      <c r="F5584" s="108">
        <v>41893</v>
      </c>
      <c r="G5584" s="109">
        <v>11500</v>
      </c>
      <c r="H5584" s="109">
        <v>11.5</v>
      </c>
      <c r="I5584" s="109">
        <v>0</v>
      </c>
      <c r="J5584" s="109">
        <f t="shared" si="87"/>
        <v>11511.5</v>
      </c>
    </row>
    <row r="5585" spans="1:10" s="102" customFormat="1" ht="18" customHeight="1" x14ac:dyDescent="0.2">
      <c r="A5585" s="106" t="s">
        <v>43</v>
      </c>
      <c r="B5585" s="106" t="s">
        <v>13</v>
      </c>
      <c r="C5585" s="107">
        <v>10465</v>
      </c>
      <c r="D5585" s="107">
        <v>42355</v>
      </c>
      <c r="E5585" s="107">
        <v>42367</v>
      </c>
      <c r="F5585" s="108">
        <v>42390</v>
      </c>
      <c r="G5585" s="109">
        <v>6750</v>
      </c>
      <c r="H5585" s="109">
        <v>6.56</v>
      </c>
      <c r="I5585" s="109">
        <v>0</v>
      </c>
      <c r="J5585" s="109">
        <f t="shared" si="87"/>
        <v>6756.56</v>
      </c>
    </row>
    <row r="5586" spans="1:10" s="102" customFormat="1" ht="18" customHeight="1" x14ac:dyDescent="0.2">
      <c r="A5586" s="106" t="s">
        <v>43</v>
      </c>
      <c r="B5586" s="106" t="s">
        <v>13</v>
      </c>
      <c r="C5586" s="107">
        <v>14710</v>
      </c>
      <c r="D5586" s="107">
        <v>43243</v>
      </c>
      <c r="E5586" s="107">
        <v>43256</v>
      </c>
      <c r="F5586" s="108">
        <v>43269</v>
      </c>
      <c r="G5586" s="109">
        <v>10500</v>
      </c>
      <c r="H5586" s="109">
        <v>7.48</v>
      </c>
      <c r="I5586" s="109">
        <v>0</v>
      </c>
      <c r="J5586" s="109">
        <f t="shared" si="87"/>
        <v>10507.48</v>
      </c>
    </row>
    <row r="5587" spans="1:10" s="102" customFormat="1" ht="18" customHeight="1" x14ac:dyDescent="0.2">
      <c r="A5587" s="106" t="s">
        <v>31</v>
      </c>
      <c r="B5587" s="106" t="s">
        <v>17</v>
      </c>
      <c r="C5587" s="107">
        <v>22326</v>
      </c>
      <c r="D5587" s="107">
        <v>42453</v>
      </c>
      <c r="E5587" s="107">
        <v>42458</v>
      </c>
      <c r="F5587" s="108">
        <v>42481</v>
      </c>
      <c r="G5587" s="109">
        <v>31000</v>
      </c>
      <c r="H5587" s="109">
        <v>23.78</v>
      </c>
      <c r="I5587" s="109">
        <v>0</v>
      </c>
      <c r="J5587" s="109">
        <f t="shared" si="87"/>
        <v>31023.78</v>
      </c>
    </row>
    <row r="5588" spans="1:10" s="102" customFormat="1" ht="18" customHeight="1" x14ac:dyDescent="0.2">
      <c r="A5588" s="106" t="s">
        <v>43</v>
      </c>
      <c r="B5588" s="106" t="s">
        <v>17</v>
      </c>
      <c r="C5588" s="107">
        <v>19483</v>
      </c>
      <c r="D5588" s="107">
        <v>43390</v>
      </c>
      <c r="E5588" s="107">
        <v>43396</v>
      </c>
      <c r="F5588" s="108">
        <v>43698</v>
      </c>
      <c r="G5588" s="109">
        <v>14250</v>
      </c>
      <c r="H5588" s="109">
        <v>117.71</v>
      </c>
      <c r="I5588" s="109">
        <v>0</v>
      </c>
      <c r="J5588" s="109">
        <f t="shared" si="87"/>
        <v>14367.71</v>
      </c>
    </row>
    <row r="5589" spans="1:10" s="102" customFormat="1" ht="18" customHeight="1" x14ac:dyDescent="0.2">
      <c r="A5589" s="106" t="s">
        <v>43</v>
      </c>
      <c r="B5589" s="106" t="s">
        <v>13</v>
      </c>
      <c r="C5589" s="107">
        <v>14198</v>
      </c>
      <c r="D5589" s="107">
        <v>42285</v>
      </c>
      <c r="E5589" s="107">
        <v>42292</v>
      </c>
      <c r="F5589" s="108">
        <v>42299</v>
      </c>
      <c r="G5589" s="109">
        <v>9250</v>
      </c>
      <c r="H5589" s="109">
        <v>3.6</v>
      </c>
      <c r="I5589" s="109">
        <v>0</v>
      </c>
      <c r="J5589" s="109">
        <f t="shared" si="87"/>
        <v>9253.6</v>
      </c>
    </row>
    <row r="5590" spans="1:10" s="102" customFormat="1" ht="18" customHeight="1" x14ac:dyDescent="0.2">
      <c r="A5590" s="106" t="s">
        <v>43</v>
      </c>
      <c r="B5590" s="106" t="s">
        <v>17</v>
      </c>
      <c r="C5590" s="107">
        <v>18328</v>
      </c>
      <c r="D5590" s="107">
        <v>41889</v>
      </c>
      <c r="E5590" s="107">
        <v>41920</v>
      </c>
      <c r="F5590" s="108">
        <v>41939</v>
      </c>
      <c r="G5590" s="109">
        <v>43000</v>
      </c>
      <c r="H5590" s="109">
        <v>59.72</v>
      </c>
      <c r="I5590" s="109">
        <v>0</v>
      </c>
      <c r="J5590" s="109">
        <f t="shared" si="87"/>
        <v>43059.72</v>
      </c>
    </row>
    <row r="5591" spans="1:10" s="102" customFormat="1" ht="18" customHeight="1" x14ac:dyDescent="0.2">
      <c r="A5591" s="106" t="s">
        <v>43</v>
      </c>
      <c r="B5591" s="106" t="s">
        <v>13</v>
      </c>
      <c r="C5591" s="107">
        <v>11357</v>
      </c>
      <c r="D5591" s="107">
        <v>42015</v>
      </c>
      <c r="E5591" s="107">
        <v>42066</v>
      </c>
      <c r="F5591" s="108">
        <v>42073</v>
      </c>
      <c r="G5591" s="109">
        <v>12000</v>
      </c>
      <c r="H5591" s="109">
        <v>19.329999999999998</v>
      </c>
      <c r="I5591" s="109">
        <v>0</v>
      </c>
      <c r="J5591" s="109">
        <f t="shared" si="87"/>
        <v>12019.33</v>
      </c>
    </row>
    <row r="5592" spans="1:10" s="102" customFormat="1" ht="18" customHeight="1" x14ac:dyDescent="0.2">
      <c r="A5592" s="106" t="s">
        <v>31</v>
      </c>
      <c r="B5592" s="106" t="s">
        <v>17</v>
      </c>
      <c r="C5592" s="107">
        <v>22358</v>
      </c>
      <c r="D5592" s="107">
        <v>43253</v>
      </c>
      <c r="E5592" s="107">
        <v>43257</v>
      </c>
      <c r="F5592" s="108">
        <v>43571</v>
      </c>
      <c r="G5592" s="109">
        <v>29000</v>
      </c>
      <c r="H5592" s="109">
        <v>142.22</v>
      </c>
      <c r="I5592" s="109">
        <v>0</v>
      </c>
      <c r="J5592" s="109">
        <f t="shared" si="87"/>
        <v>29142.22</v>
      </c>
    </row>
    <row r="5593" spans="1:10" s="102" customFormat="1" ht="18" customHeight="1" x14ac:dyDescent="0.2">
      <c r="A5593" s="106" t="s">
        <v>33</v>
      </c>
      <c r="B5593" s="106" t="s">
        <v>17</v>
      </c>
      <c r="C5593" s="107">
        <v>22358</v>
      </c>
      <c r="D5593" s="107">
        <v>43253</v>
      </c>
      <c r="E5593" s="107">
        <v>43257</v>
      </c>
      <c r="F5593" s="108">
        <v>43571</v>
      </c>
      <c r="G5593" s="109">
        <v>29000</v>
      </c>
      <c r="H5593" s="109">
        <v>142.22</v>
      </c>
      <c r="I5593" s="109">
        <v>0</v>
      </c>
      <c r="J5593" s="109">
        <f t="shared" si="87"/>
        <v>29142.22</v>
      </c>
    </row>
    <row r="5594" spans="1:10" s="102" customFormat="1" ht="18" customHeight="1" x14ac:dyDescent="0.2">
      <c r="A5594" s="106" t="s">
        <v>43</v>
      </c>
      <c r="B5594" s="106" t="s">
        <v>17</v>
      </c>
      <c r="C5594" s="107">
        <v>14438</v>
      </c>
      <c r="D5594" s="107">
        <v>41846</v>
      </c>
      <c r="E5594" s="107">
        <v>41859</v>
      </c>
      <c r="F5594" s="108">
        <v>41873</v>
      </c>
      <c r="G5594" s="109">
        <v>5500</v>
      </c>
      <c r="H5594" s="109">
        <v>4.13</v>
      </c>
      <c r="I5594" s="109">
        <v>0</v>
      </c>
      <c r="J5594" s="109">
        <f t="shared" si="87"/>
        <v>5504.13</v>
      </c>
    </row>
    <row r="5595" spans="1:10" s="102" customFormat="1" ht="18" customHeight="1" x14ac:dyDescent="0.2">
      <c r="A5595" s="106" t="s">
        <v>37</v>
      </c>
      <c r="B5595" s="106" t="s">
        <v>13</v>
      </c>
      <c r="C5595" s="107">
        <v>24215</v>
      </c>
      <c r="D5595" s="107">
        <v>43284</v>
      </c>
      <c r="E5595" s="107">
        <v>43305</v>
      </c>
      <c r="F5595" s="108">
        <v>43305</v>
      </c>
      <c r="G5595" s="109">
        <v>20000</v>
      </c>
      <c r="H5595" s="109">
        <v>11.5</v>
      </c>
      <c r="I5595" s="109">
        <v>0</v>
      </c>
      <c r="J5595" s="109">
        <f t="shared" si="87"/>
        <v>20011.5</v>
      </c>
    </row>
    <row r="5596" spans="1:10" s="102" customFormat="1" ht="18" customHeight="1" x14ac:dyDescent="0.2">
      <c r="A5596" s="106" t="s">
        <v>31</v>
      </c>
      <c r="B5596" s="106" t="s">
        <v>13</v>
      </c>
      <c r="C5596" s="107">
        <v>22065</v>
      </c>
      <c r="D5596" s="107">
        <v>42872</v>
      </c>
      <c r="E5596" s="107">
        <v>42880</v>
      </c>
      <c r="F5596" s="108">
        <v>42892</v>
      </c>
      <c r="G5596" s="109">
        <v>50000</v>
      </c>
      <c r="H5596" s="109">
        <v>27.4</v>
      </c>
      <c r="I5596" s="109">
        <v>0</v>
      </c>
      <c r="J5596" s="109">
        <f t="shared" si="87"/>
        <v>50027.4</v>
      </c>
    </row>
    <row r="5597" spans="1:10" s="102" customFormat="1" ht="18" customHeight="1" x14ac:dyDescent="0.2">
      <c r="A5597" s="106" t="s">
        <v>34</v>
      </c>
      <c r="B5597" s="106" t="s">
        <v>13</v>
      </c>
      <c r="C5597" s="107">
        <v>22065</v>
      </c>
      <c r="D5597" s="107">
        <v>42872</v>
      </c>
      <c r="E5597" s="107">
        <v>42880</v>
      </c>
      <c r="F5597" s="108">
        <v>42892</v>
      </c>
      <c r="G5597" s="109">
        <v>150000</v>
      </c>
      <c r="H5597" s="109">
        <v>82.19</v>
      </c>
      <c r="I5597" s="109">
        <v>0</v>
      </c>
      <c r="J5597" s="109">
        <f t="shared" si="87"/>
        <v>150082.19</v>
      </c>
    </row>
    <row r="5598" spans="1:10" s="102" customFormat="1" ht="18" customHeight="1" x14ac:dyDescent="0.2">
      <c r="A5598" s="106" t="s">
        <v>43</v>
      </c>
      <c r="B5598" s="106" t="s">
        <v>13</v>
      </c>
      <c r="C5598" s="107">
        <v>12989</v>
      </c>
      <c r="D5598" s="107">
        <v>41688</v>
      </c>
      <c r="E5598" s="107">
        <v>41716</v>
      </c>
      <c r="F5598" s="108">
        <v>41737</v>
      </c>
      <c r="G5598" s="109">
        <v>8000</v>
      </c>
      <c r="H5598" s="109">
        <v>10.88</v>
      </c>
      <c r="I5598" s="109">
        <v>0</v>
      </c>
      <c r="J5598" s="109">
        <f t="shared" si="87"/>
        <v>8010.88</v>
      </c>
    </row>
    <row r="5599" spans="1:10" s="102" customFormat="1" ht="18" customHeight="1" x14ac:dyDescent="0.2">
      <c r="A5599" s="106" t="s">
        <v>43</v>
      </c>
      <c r="B5599" s="106" t="s">
        <v>13</v>
      </c>
      <c r="C5599" s="107">
        <v>13189</v>
      </c>
      <c r="D5599" s="107">
        <v>42645</v>
      </c>
      <c r="E5599" s="107">
        <v>42689</v>
      </c>
      <c r="F5599" s="108">
        <v>42731</v>
      </c>
      <c r="G5599" s="109">
        <v>5750</v>
      </c>
      <c r="H5599" s="109">
        <v>13.55</v>
      </c>
      <c r="I5599" s="109">
        <v>0</v>
      </c>
      <c r="J5599" s="109">
        <f t="shared" si="87"/>
        <v>5763.55</v>
      </c>
    </row>
    <row r="5600" spans="1:10" s="102" customFormat="1" ht="18" customHeight="1" x14ac:dyDescent="0.2">
      <c r="A5600" s="106" t="s">
        <v>43</v>
      </c>
      <c r="B5600" s="106" t="s">
        <v>13</v>
      </c>
      <c r="C5600" s="107">
        <v>12621</v>
      </c>
      <c r="D5600" s="107">
        <v>42781</v>
      </c>
      <c r="E5600" s="107">
        <v>42789</v>
      </c>
      <c r="F5600" s="108">
        <v>42801</v>
      </c>
      <c r="G5600" s="109">
        <v>8500</v>
      </c>
      <c r="H5600" s="109">
        <v>4.66</v>
      </c>
      <c r="I5600" s="109">
        <v>0</v>
      </c>
      <c r="J5600" s="109">
        <f t="shared" si="87"/>
        <v>8504.66</v>
      </c>
    </row>
    <row r="5601" spans="1:10" s="102" customFormat="1" ht="18" customHeight="1" x14ac:dyDescent="0.2">
      <c r="A5601" s="106" t="s">
        <v>43</v>
      </c>
      <c r="B5601" s="106" t="s">
        <v>17</v>
      </c>
      <c r="C5601" s="107">
        <v>13284</v>
      </c>
      <c r="D5601" s="107">
        <v>41924</v>
      </c>
      <c r="E5601" s="107">
        <v>41934</v>
      </c>
      <c r="F5601" s="108">
        <v>41941</v>
      </c>
      <c r="G5601" s="109">
        <v>5750</v>
      </c>
      <c r="H5601" s="109">
        <v>2.72</v>
      </c>
      <c r="I5601" s="109">
        <v>0</v>
      </c>
      <c r="J5601" s="109">
        <f t="shared" si="87"/>
        <v>5752.72</v>
      </c>
    </row>
    <row r="5602" spans="1:10" s="102" customFormat="1" ht="18" customHeight="1" x14ac:dyDescent="0.2">
      <c r="A5602" s="106" t="s">
        <v>43</v>
      </c>
      <c r="B5602" s="106" t="s">
        <v>13</v>
      </c>
      <c r="C5602" s="107">
        <v>15669</v>
      </c>
      <c r="D5602" s="107">
        <v>41715</v>
      </c>
      <c r="E5602" s="107">
        <v>41725</v>
      </c>
      <c r="F5602" s="108">
        <v>41754</v>
      </c>
      <c r="G5602" s="109">
        <v>9500</v>
      </c>
      <c r="H5602" s="109">
        <v>10.29</v>
      </c>
      <c r="I5602" s="109">
        <v>0</v>
      </c>
      <c r="J5602" s="109">
        <f t="shared" si="87"/>
        <v>9510.2900000000009</v>
      </c>
    </row>
    <row r="5603" spans="1:10" s="102" customFormat="1" ht="18" customHeight="1" x14ac:dyDescent="0.2">
      <c r="A5603" s="106" t="s">
        <v>43</v>
      </c>
      <c r="B5603" s="106" t="s">
        <v>13</v>
      </c>
      <c r="C5603" s="107">
        <v>16219</v>
      </c>
      <c r="D5603" s="107">
        <v>43131</v>
      </c>
      <c r="E5603" s="107">
        <v>43137</v>
      </c>
      <c r="F5603" s="108">
        <v>43146</v>
      </c>
      <c r="G5603" s="109">
        <v>9250</v>
      </c>
      <c r="H5603" s="109">
        <v>3.8</v>
      </c>
      <c r="I5603" s="109">
        <v>0</v>
      </c>
      <c r="J5603" s="109">
        <f t="shared" si="87"/>
        <v>9253.7999999999993</v>
      </c>
    </row>
    <row r="5604" spans="1:10" s="102" customFormat="1" ht="18" customHeight="1" x14ac:dyDescent="0.2">
      <c r="A5604" s="106" t="s">
        <v>43</v>
      </c>
      <c r="B5604" s="106" t="s">
        <v>13</v>
      </c>
      <c r="C5604" s="107">
        <v>10106</v>
      </c>
      <c r="D5604" s="107">
        <v>42352</v>
      </c>
      <c r="E5604" s="107">
        <v>42353</v>
      </c>
      <c r="F5604" s="108">
        <v>42395</v>
      </c>
      <c r="G5604" s="109">
        <v>13000</v>
      </c>
      <c r="H5604" s="109">
        <v>15.54</v>
      </c>
      <c r="I5604" s="109">
        <v>0</v>
      </c>
      <c r="J5604" s="109">
        <f t="shared" si="87"/>
        <v>13015.54</v>
      </c>
    </row>
    <row r="5605" spans="1:10" s="102" customFormat="1" ht="18" customHeight="1" x14ac:dyDescent="0.2">
      <c r="A5605" s="106" t="s">
        <v>43</v>
      </c>
      <c r="B5605" s="106" t="s">
        <v>17</v>
      </c>
      <c r="C5605" s="107">
        <v>10577</v>
      </c>
      <c r="D5605" s="107">
        <v>41976</v>
      </c>
      <c r="E5605" s="107">
        <v>41988</v>
      </c>
      <c r="F5605" s="108">
        <v>41996</v>
      </c>
      <c r="G5605" s="109">
        <v>10000</v>
      </c>
      <c r="H5605" s="109">
        <v>5.56</v>
      </c>
      <c r="I5605" s="109">
        <v>0</v>
      </c>
      <c r="J5605" s="109">
        <f t="shared" si="87"/>
        <v>10005.56</v>
      </c>
    </row>
    <row r="5606" spans="1:10" s="102" customFormat="1" ht="18" customHeight="1" x14ac:dyDescent="0.2">
      <c r="A5606" s="106" t="s">
        <v>43</v>
      </c>
      <c r="B5606" s="106" t="s">
        <v>17</v>
      </c>
      <c r="C5606" s="107">
        <v>14699</v>
      </c>
      <c r="D5606" s="107">
        <v>42324</v>
      </c>
      <c r="E5606" s="107">
        <v>42339</v>
      </c>
      <c r="F5606" s="108">
        <v>42346</v>
      </c>
      <c r="G5606" s="109">
        <v>6250</v>
      </c>
      <c r="H5606" s="109">
        <v>3.82</v>
      </c>
      <c r="I5606" s="109">
        <v>0</v>
      </c>
      <c r="J5606" s="109">
        <f t="shared" si="87"/>
        <v>6253.82</v>
      </c>
    </row>
    <row r="5607" spans="1:10" s="102" customFormat="1" ht="18" customHeight="1" x14ac:dyDescent="0.2">
      <c r="A5607" s="106" t="s">
        <v>37</v>
      </c>
      <c r="B5607" s="106" t="s">
        <v>13</v>
      </c>
      <c r="C5607" s="107">
        <v>24657</v>
      </c>
      <c r="D5607" s="107">
        <v>42737</v>
      </c>
      <c r="E5607" s="107">
        <v>42748</v>
      </c>
      <c r="F5607" s="108">
        <v>42748</v>
      </c>
      <c r="G5607" s="109">
        <v>20000</v>
      </c>
      <c r="H5607" s="109">
        <v>6.02</v>
      </c>
      <c r="I5607" s="109">
        <v>0</v>
      </c>
      <c r="J5607" s="109">
        <f t="shared" si="87"/>
        <v>20006.02</v>
      </c>
    </row>
    <row r="5608" spans="1:10" s="102" customFormat="1" ht="18" customHeight="1" x14ac:dyDescent="0.2">
      <c r="A5608" s="106" t="s">
        <v>31</v>
      </c>
      <c r="B5608" s="106" t="s">
        <v>13</v>
      </c>
      <c r="C5608" s="107">
        <v>22937</v>
      </c>
      <c r="D5608" s="107">
        <v>43023</v>
      </c>
      <c r="E5608" s="107">
        <v>43032</v>
      </c>
      <c r="F5608" s="108">
        <v>43052</v>
      </c>
      <c r="G5608" s="109">
        <v>68000</v>
      </c>
      <c r="H5608" s="109">
        <v>54.03</v>
      </c>
      <c r="I5608" s="109">
        <v>0</v>
      </c>
      <c r="J5608" s="109">
        <f t="shared" si="87"/>
        <v>68054.03</v>
      </c>
    </row>
    <row r="5609" spans="1:10" s="102" customFormat="1" ht="18" customHeight="1" x14ac:dyDescent="0.2">
      <c r="A5609" s="106" t="s">
        <v>33</v>
      </c>
      <c r="B5609" s="106" t="s">
        <v>13</v>
      </c>
      <c r="C5609" s="107">
        <v>22937</v>
      </c>
      <c r="D5609" s="107">
        <v>43023</v>
      </c>
      <c r="E5609" s="107">
        <v>43032</v>
      </c>
      <c r="F5609" s="108">
        <v>43052</v>
      </c>
      <c r="G5609" s="109">
        <v>68000</v>
      </c>
      <c r="H5609" s="109">
        <v>54.03</v>
      </c>
      <c r="I5609" s="109">
        <v>0</v>
      </c>
      <c r="J5609" s="109">
        <f t="shared" si="87"/>
        <v>68054.03</v>
      </c>
    </row>
    <row r="5610" spans="1:10" s="102" customFormat="1" ht="18" customHeight="1" x14ac:dyDescent="0.2">
      <c r="A5610" s="106" t="s">
        <v>31</v>
      </c>
      <c r="B5610" s="106" t="s">
        <v>13</v>
      </c>
      <c r="C5610" s="107">
        <v>26521</v>
      </c>
      <c r="D5610" s="107">
        <v>43465</v>
      </c>
      <c r="E5610" s="107">
        <v>43468</v>
      </c>
      <c r="F5610" s="108">
        <v>43523</v>
      </c>
      <c r="G5610" s="109">
        <v>49000</v>
      </c>
      <c r="H5610" s="109">
        <v>77.86</v>
      </c>
      <c r="I5610" s="109">
        <v>0</v>
      </c>
      <c r="J5610" s="109">
        <f t="shared" si="87"/>
        <v>49077.86</v>
      </c>
    </row>
    <row r="5611" spans="1:10" s="102" customFormat="1" ht="18" customHeight="1" x14ac:dyDescent="0.2">
      <c r="A5611" s="106" t="s">
        <v>36</v>
      </c>
      <c r="B5611" s="106" t="s">
        <v>13</v>
      </c>
      <c r="C5611" s="107">
        <v>26521</v>
      </c>
      <c r="D5611" s="107">
        <v>43465</v>
      </c>
      <c r="E5611" s="107">
        <v>43468</v>
      </c>
      <c r="F5611" s="108">
        <v>43586</v>
      </c>
      <c r="G5611" s="109">
        <v>49000</v>
      </c>
      <c r="H5611" s="109">
        <v>162.44</v>
      </c>
      <c r="I5611" s="109">
        <v>0</v>
      </c>
      <c r="J5611" s="109">
        <f t="shared" si="87"/>
        <v>49162.44</v>
      </c>
    </row>
    <row r="5612" spans="1:10" s="102" customFormat="1" ht="18" customHeight="1" x14ac:dyDescent="0.2">
      <c r="A5612" s="106" t="s">
        <v>43</v>
      </c>
      <c r="B5612" s="106" t="s">
        <v>17</v>
      </c>
      <c r="C5612" s="107">
        <v>14547</v>
      </c>
      <c r="D5612" s="107">
        <v>42741</v>
      </c>
      <c r="E5612" s="107">
        <v>42751</v>
      </c>
      <c r="F5612" s="108">
        <v>42809</v>
      </c>
      <c r="G5612" s="109">
        <v>10000</v>
      </c>
      <c r="H5612" s="109">
        <v>16.330000000000002</v>
      </c>
      <c r="I5612" s="109">
        <v>0</v>
      </c>
      <c r="J5612" s="109">
        <f t="shared" si="87"/>
        <v>10016.33</v>
      </c>
    </row>
    <row r="5613" spans="1:10" s="102" customFormat="1" ht="18" customHeight="1" x14ac:dyDescent="0.2">
      <c r="A5613" s="106" t="s">
        <v>40</v>
      </c>
      <c r="B5613" s="106" t="s">
        <v>17</v>
      </c>
      <c r="C5613" s="107">
        <v>34496</v>
      </c>
      <c r="D5613" s="107">
        <v>43023</v>
      </c>
      <c r="E5613" s="107">
        <v>43040</v>
      </c>
      <c r="F5613" s="108">
        <v>43108</v>
      </c>
      <c r="G5613" s="109">
        <v>10000</v>
      </c>
      <c r="H5613" s="109">
        <f>11.64+11.64</f>
        <v>23.28</v>
      </c>
      <c r="I5613" s="109">
        <v>0</v>
      </c>
      <c r="J5613" s="109">
        <f t="shared" si="87"/>
        <v>10023.280000000001</v>
      </c>
    </row>
    <row r="5614" spans="1:10" s="102" customFormat="1" ht="18" customHeight="1" x14ac:dyDescent="0.2">
      <c r="A5614" s="106" t="s">
        <v>43</v>
      </c>
      <c r="B5614" s="106" t="s">
        <v>17</v>
      </c>
      <c r="C5614" s="107">
        <v>17319</v>
      </c>
      <c r="D5614" s="107">
        <v>43064</v>
      </c>
      <c r="E5614" s="107">
        <v>43067</v>
      </c>
      <c r="F5614" s="108">
        <v>43088</v>
      </c>
      <c r="G5614" s="109">
        <v>18000</v>
      </c>
      <c r="H5614" s="109">
        <v>11.84</v>
      </c>
      <c r="I5614" s="109">
        <v>0</v>
      </c>
      <c r="J5614" s="109">
        <f t="shared" si="87"/>
        <v>18011.84</v>
      </c>
    </row>
    <row r="5615" spans="1:10" s="102" customFormat="1" ht="18" customHeight="1" x14ac:dyDescent="0.2">
      <c r="A5615" s="106" t="s">
        <v>43</v>
      </c>
      <c r="B5615" s="106" t="s">
        <v>13</v>
      </c>
      <c r="C5615" s="107">
        <v>17861</v>
      </c>
      <c r="D5615" s="107">
        <v>42988</v>
      </c>
      <c r="E5615" s="107">
        <v>42991</v>
      </c>
      <c r="F5615" s="108">
        <v>43010</v>
      </c>
      <c r="G5615" s="109">
        <v>18000</v>
      </c>
      <c r="H5615" s="109">
        <v>9.49</v>
      </c>
      <c r="I5615" s="109">
        <v>0</v>
      </c>
      <c r="J5615" s="109">
        <f t="shared" si="87"/>
        <v>18009.490000000002</v>
      </c>
    </row>
    <row r="5616" spans="1:10" s="102" customFormat="1" ht="18" customHeight="1" x14ac:dyDescent="0.2">
      <c r="A5616" s="106" t="s">
        <v>43</v>
      </c>
      <c r="B5616" s="106" t="s">
        <v>17</v>
      </c>
      <c r="C5616" s="107">
        <v>12689</v>
      </c>
      <c r="D5616" s="107">
        <v>41813</v>
      </c>
      <c r="E5616" s="107">
        <v>41823</v>
      </c>
      <c r="F5616" s="108">
        <v>41871</v>
      </c>
      <c r="G5616" s="109">
        <v>12500</v>
      </c>
      <c r="H5616" s="109">
        <v>20.14</v>
      </c>
      <c r="I5616" s="109">
        <v>0</v>
      </c>
      <c r="J5616" s="109">
        <f t="shared" si="87"/>
        <v>12520.14</v>
      </c>
    </row>
    <row r="5617" spans="1:10" s="102" customFormat="1" ht="18" customHeight="1" x14ac:dyDescent="0.2">
      <c r="A5617" s="106" t="s">
        <v>43</v>
      </c>
      <c r="B5617" s="106" t="s">
        <v>13</v>
      </c>
      <c r="C5617" s="107">
        <v>13648</v>
      </c>
      <c r="D5617" s="107">
        <v>43464</v>
      </c>
      <c r="E5617" s="107">
        <v>43475</v>
      </c>
      <c r="F5617" s="108">
        <v>43486</v>
      </c>
      <c r="G5617" s="109">
        <v>14500</v>
      </c>
      <c r="H5617" s="109">
        <v>8.74</v>
      </c>
      <c r="I5617" s="109">
        <v>0</v>
      </c>
      <c r="J5617" s="109">
        <f t="shared" si="87"/>
        <v>14508.74</v>
      </c>
    </row>
    <row r="5618" spans="1:10" s="102" customFormat="1" ht="18" customHeight="1" x14ac:dyDescent="0.2">
      <c r="A5618" s="106" t="s">
        <v>43</v>
      </c>
      <c r="B5618" s="106" t="s">
        <v>13</v>
      </c>
      <c r="C5618" s="107">
        <v>13875</v>
      </c>
      <c r="D5618" s="107">
        <v>42786</v>
      </c>
      <c r="E5618" s="107">
        <v>42802</v>
      </c>
      <c r="F5618" s="108">
        <v>42814</v>
      </c>
      <c r="G5618" s="109">
        <v>13000</v>
      </c>
      <c r="H5618" s="109">
        <v>9.9700000000000006</v>
      </c>
      <c r="I5618" s="109">
        <v>0</v>
      </c>
      <c r="J5618" s="109">
        <f t="shared" si="87"/>
        <v>13009.97</v>
      </c>
    </row>
    <row r="5619" spans="1:10" s="102" customFormat="1" ht="18" customHeight="1" x14ac:dyDescent="0.2">
      <c r="A5619" s="106" t="s">
        <v>31</v>
      </c>
      <c r="B5619" s="106" t="s">
        <v>13</v>
      </c>
      <c r="C5619" s="107">
        <v>22881</v>
      </c>
      <c r="D5619" s="107">
        <v>43111</v>
      </c>
      <c r="E5619" s="107">
        <v>43116</v>
      </c>
      <c r="F5619" s="108">
        <v>43556</v>
      </c>
      <c r="G5619" s="109">
        <v>32000</v>
      </c>
      <c r="H5619" s="109">
        <v>18.41</v>
      </c>
      <c r="I5619" s="109">
        <v>0</v>
      </c>
      <c r="J5619" s="109">
        <f t="shared" si="87"/>
        <v>32018.41</v>
      </c>
    </row>
    <row r="5620" spans="1:10" s="102" customFormat="1" ht="18" customHeight="1" x14ac:dyDescent="0.2">
      <c r="A5620" s="106" t="s">
        <v>34</v>
      </c>
      <c r="B5620" s="106" t="s">
        <v>13</v>
      </c>
      <c r="C5620" s="107">
        <v>22881</v>
      </c>
      <c r="D5620" s="107">
        <v>43111</v>
      </c>
      <c r="E5620" s="107">
        <v>43116</v>
      </c>
      <c r="F5620" s="108">
        <v>43556</v>
      </c>
      <c r="G5620" s="109">
        <v>96000</v>
      </c>
      <c r="H5620" s="109">
        <v>55.23</v>
      </c>
      <c r="I5620" s="109">
        <v>0</v>
      </c>
      <c r="J5620" s="109">
        <f t="shared" si="87"/>
        <v>96055.23</v>
      </c>
    </row>
    <row r="5621" spans="1:10" s="102" customFormat="1" ht="18" customHeight="1" x14ac:dyDescent="0.2">
      <c r="A5621" s="106" t="s">
        <v>43</v>
      </c>
      <c r="B5621" s="106" t="s">
        <v>17</v>
      </c>
      <c r="C5621" s="107">
        <v>19705</v>
      </c>
      <c r="D5621" s="107">
        <v>43168</v>
      </c>
      <c r="E5621" s="107">
        <v>43186</v>
      </c>
      <c r="F5621" s="108">
        <v>43195</v>
      </c>
      <c r="G5621" s="109">
        <v>13000</v>
      </c>
      <c r="H5621" s="109">
        <v>9.6199999999999992</v>
      </c>
      <c r="I5621" s="109">
        <v>0</v>
      </c>
      <c r="J5621" s="109">
        <f t="shared" si="87"/>
        <v>13009.62</v>
      </c>
    </row>
    <row r="5622" spans="1:10" s="102" customFormat="1" ht="18" customHeight="1" x14ac:dyDescent="0.2">
      <c r="A5622" s="106" t="s">
        <v>39</v>
      </c>
      <c r="B5622" s="106" t="s">
        <v>17</v>
      </c>
      <c r="C5622" s="107">
        <v>19705</v>
      </c>
      <c r="D5622" s="107">
        <v>43168</v>
      </c>
      <c r="E5622" s="107">
        <v>43186</v>
      </c>
      <c r="F5622" s="108">
        <v>43195</v>
      </c>
      <c r="G5622" s="109">
        <v>13000</v>
      </c>
      <c r="H5622" s="109">
        <v>9.6199999999999992</v>
      </c>
      <c r="I5622" s="109">
        <v>0</v>
      </c>
      <c r="J5622" s="109">
        <f t="shared" si="87"/>
        <v>13009.62</v>
      </c>
    </row>
    <row r="5623" spans="1:10" s="102" customFormat="1" ht="18" customHeight="1" x14ac:dyDescent="0.2">
      <c r="A5623" s="106" t="s">
        <v>37</v>
      </c>
      <c r="B5623" s="106" t="s">
        <v>13</v>
      </c>
      <c r="C5623" s="107">
        <v>34097</v>
      </c>
      <c r="D5623" s="107">
        <v>43028</v>
      </c>
      <c r="E5623" s="107">
        <v>43047</v>
      </c>
      <c r="F5623" s="108">
        <v>43299</v>
      </c>
      <c r="G5623" s="109">
        <v>20000</v>
      </c>
      <c r="H5623" s="109">
        <v>10.42</v>
      </c>
      <c r="I5623" s="109">
        <v>0</v>
      </c>
      <c r="J5623" s="109">
        <f t="shared" si="87"/>
        <v>20010.419999999998</v>
      </c>
    </row>
    <row r="5624" spans="1:10" s="102" customFormat="1" ht="18" customHeight="1" x14ac:dyDescent="0.2">
      <c r="A5624" s="106" t="s">
        <v>31</v>
      </c>
      <c r="B5624" s="106" t="s">
        <v>13</v>
      </c>
      <c r="C5624" s="107">
        <v>23921</v>
      </c>
      <c r="D5624" s="107">
        <v>42964</v>
      </c>
      <c r="E5624" s="107">
        <v>42965</v>
      </c>
      <c r="F5624" s="108">
        <v>42996</v>
      </c>
      <c r="G5624" s="109">
        <v>71000</v>
      </c>
      <c r="H5624" s="109">
        <v>62.25</v>
      </c>
      <c r="I5624" s="109">
        <v>0</v>
      </c>
      <c r="J5624" s="109">
        <f t="shared" si="87"/>
        <v>71062.25</v>
      </c>
    </row>
    <row r="5625" spans="1:10" s="102" customFormat="1" ht="18" customHeight="1" x14ac:dyDescent="0.2">
      <c r="A5625" s="106" t="s">
        <v>33</v>
      </c>
      <c r="B5625" s="106" t="s">
        <v>13</v>
      </c>
      <c r="C5625" s="107">
        <v>23921</v>
      </c>
      <c r="D5625" s="107">
        <v>42964</v>
      </c>
      <c r="E5625" s="107">
        <v>42965</v>
      </c>
      <c r="F5625" s="108">
        <v>42996</v>
      </c>
      <c r="G5625" s="109">
        <v>71000</v>
      </c>
      <c r="H5625" s="109">
        <v>62.25</v>
      </c>
      <c r="I5625" s="109">
        <v>0</v>
      </c>
      <c r="J5625" s="109">
        <f t="shared" si="87"/>
        <v>71062.25</v>
      </c>
    </row>
    <row r="5626" spans="1:10" s="102" customFormat="1" ht="18" customHeight="1" x14ac:dyDescent="0.2">
      <c r="A5626" s="106" t="s">
        <v>34</v>
      </c>
      <c r="B5626" s="106" t="s">
        <v>13</v>
      </c>
      <c r="C5626" s="107">
        <v>23921</v>
      </c>
      <c r="D5626" s="107">
        <v>42964</v>
      </c>
      <c r="E5626" s="107">
        <v>42965</v>
      </c>
      <c r="F5626" s="108">
        <v>42996</v>
      </c>
      <c r="G5626" s="109">
        <v>142000</v>
      </c>
      <c r="H5626" s="109">
        <v>124.49</v>
      </c>
      <c r="I5626" s="109">
        <v>0</v>
      </c>
      <c r="J5626" s="109">
        <f t="shared" si="87"/>
        <v>142124.49</v>
      </c>
    </row>
    <row r="5627" spans="1:10" s="102" customFormat="1" ht="18" customHeight="1" x14ac:dyDescent="0.2">
      <c r="A5627" s="106" t="s">
        <v>43</v>
      </c>
      <c r="B5627" s="106" t="s">
        <v>13</v>
      </c>
      <c r="C5627" s="107">
        <v>14860</v>
      </c>
      <c r="D5627" s="107">
        <v>42226</v>
      </c>
      <c r="E5627" s="107">
        <v>42235</v>
      </c>
      <c r="F5627" s="108">
        <v>42251</v>
      </c>
      <c r="G5627" s="109">
        <v>12000</v>
      </c>
      <c r="H5627" s="109">
        <v>8.33</v>
      </c>
      <c r="I5627" s="109">
        <v>0</v>
      </c>
      <c r="J5627" s="109">
        <f t="shared" si="87"/>
        <v>12008.33</v>
      </c>
    </row>
    <row r="5628" spans="1:10" s="102" customFormat="1" ht="18" customHeight="1" x14ac:dyDescent="0.2">
      <c r="A5628" s="106" t="s">
        <v>43</v>
      </c>
      <c r="B5628" s="106" t="s">
        <v>13</v>
      </c>
      <c r="C5628" s="107">
        <v>15923</v>
      </c>
      <c r="D5628" s="107">
        <v>41998</v>
      </c>
      <c r="E5628" s="107">
        <v>42011</v>
      </c>
      <c r="F5628" s="108">
        <v>42034</v>
      </c>
      <c r="G5628" s="109">
        <v>10250</v>
      </c>
      <c r="H5628" s="109">
        <v>10.25</v>
      </c>
      <c r="I5628" s="109">
        <v>0</v>
      </c>
      <c r="J5628" s="109">
        <f t="shared" si="87"/>
        <v>10260.25</v>
      </c>
    </row>
    <row r="5629" spans="1:10" s="102" customFormat="1" ht="18" customHeight="1" x14ac:dyDescent="0.2">
      <c r="A5629" s="106" t="s">
        <v>37</v>
      </c>
      <c r="B5629" s="106" t="s">
        <v>17</v>
      </c>
      <c r="C5629" s="107">
        <v>18700</v>
      </c>
      <c r="D5629" s="107">
        <v>43038</v>
      </c>
      <c r="E5629" s="107">
        <v>43160</v>
      </c>
      <c r="F5629" s="108">
        <v>43166</v>
      </c>
      <c r="G5629" s="109">
        <v>20000</v>
      </c>
      <c r="H5629" s="109">
        <v>70.14</v>
      </c>
      <c r="I5629" s="109">
        <v>0</v>
      </c>
      <c r="J5629" s="109">
        <f t="shared" si="87"/>
        <v>20070.14</v>
      </c>
    </row>
    <row r="5630" spans="1:10" s="102" customFormat="1" ht="18" customHeight="1" x14ac:dyDescent="0.2">
      <c r="A5630" s="106" t="s">
        <v>43</v>
      </c>
      <c r="B5630" s="106" t="s">
        <v>13</v>
      </c>
      <c r="C5630" s="107">
        <v>9356</v>
      </c>
      <c r="D5630" s="107">
        <v>43291</v>
      </c>
      <c r="E5630" s="107">
        <v>43297</v>
      </c>
      <c r="F5630" s="108">
        <v>43307</v>
      </c>
      <c r="G5630" s="109">
        <v>4250</v>
      </c>
      <c r="H5630" s="109">
        <v>1.86</v>
      </c>
      <c r="I5630" s="109">
        <v>0</v>
      </c>
      <c r="J5630" s="109">
        <f t="shared" si="87"/>
        <v>4251.8599999999997</v>
      </c>
    </row>
    <row r="5631" spans="1:10" s="102" customFormat="1" ht="18" customHeight="1" x14ac:dyDescent="0.2">
      <c r="A5631" s="106" t="s">
        <v>43</v>
      </c>
      <c r="B5631" s="106" t="s">
        <v>13</v>
      </c>
      <c r="C5631" s="107">
        <v>18073</v>
      </c>
      <c r="D5631" s="107">
        <v>41666</v>
      </c>
      <c r="E5631" s="107">
        <v>41670</v>
      </c>
      <c r="F5631" s="108">
        <v>41694</v>
      </c>
      <c r="G5631" s="109">
        <v>65000</v>
      </c>
      <c r="H5631" s="109">
        <v>50.56</v>
      </c>
      <c r="I5631" s="109">
        <v>0</v>
      </c>
      <c r="J5631" s="109">
        <f t="shared" si="87"/>
        <v>65050.559999999998</v>
      </c>
    </row>
    <row r="5632" spans="1:10" s="102" customFormat="1" ht="18" customHeight="1" x14ac:dyDescent="0.2">
      <c r="A5632" s="106" t="s">
        <v>43</v>
      </c>
      <c r="B5632" s="106" t="s">
        <v>17</v>
      </c>
      <c r="C5632" s="107">
        <v>10130</v>
      </c>
      <c r="D5632" s="107">
        <v>42194</v>
      </c>
      <c r="E5632" s="107">
        <v>42202</v>
      </c>
      <c r="F5632" s="108">
        <v>42208</v>
      </c>
      <c r="G5632" s="109">
        <v>8250</v>
      </c>
      <c r="H5632" s="109">
        <v>3.21</v>
      </c>
      <c r="I5632" s="109">
        <v>0</v>
      </c>
      <c r="J5632" s="109">
        <f t="shared" si="87"/>
        <v>8253.2099999999991</v>
      </c>
    </row>
    <row r="5633" spans="1:10" s="102" customFormat="1" ht="18" customHeight="1" x14ac:dyDescent="0.2">
      <c r="A5633" s="106" t="s">
        <v>43</v>
      </c>
      <c r="B5633" s="106" t="s">
        <v>13</v>
      </c>
      <c r="C5633" s="107">
        <v>18291</v>
      </c>
      <c r="D5633" s="107">
        <v>42768</v>
      </c>
      <c r="E5633" s="107">
        <v>42780</v>
      </c>
      <c r="F5633" s="108">
        <v>42831</v>
      </c>
      <c r="G5633" s="109">
        <v>11500</v>
      </c>
      <c r="H5633" s="109">
        <v>19.850000000000001</v>
      </c>
      <c r="I5633" s="109">
        <v>0</v>
      </c>
      <c r="J5633" s="109">
        <f t="shared" si="87"/>
        <v>11519.85</v>
      </c>
    </row>
    <row r="5634" spans="1:10" s="102" customFormat="1" ht="18" customHeight="1" x14ac:dyDescent="0.2">
      <c r="A5634" s="106" t="s">
        <v>37</v>
      </c>
      <c r="B5634" s="106" t="s">
        <v>13</v>
      </c>
      <c r="C5634" s="107">
        <v>22518</v>
      </c>
      <c r="D5634" s="107">
        <v>41993</v>
      </c>
      <c r="E5634" s="107">
        <v>42009</v>
      </c>
      <c r="F5634" s="108">
        <v>42027</v>
      </c>
      <c r="G5634" s="109">
        <v>20000</v>
      </c>
      <c r="H5634" s="109">
        <f>9.44+9.44</f>
        <v>18.88</v>
      </c>
      <c r="I5634" s="109">
        <v>0</v>
      </c>
      <c r="J5634" s="109">
        <f t="shared" si="87"/>
        <v>20018.88</v>
      </c>
    </row>
    <row r="5635" spans="1:10" s="102" customFormat="1" ht="18" customHeight="1" x14ac:dyDescent="0.2">
      <c r="A5635" s="106" t="s">
        <v>43</v>
      </c>
      <c r="B5635" s="106" t="s">
        <v>13</v>
      </c>
      <c r="C5635" s="107">
        <v>9925</v>
      </c>
      <c r="D5635" s="107">
        <v>42010</v>
      </c>
      <c r="E5635" s="107">
        <v>42017</v>
      </c>
      <c r="F5635" s="108">
        <v>42031</v>
      </c>
      <c r="G5635" s="109">
        <v>7500</v>
      </c>
      <c r="H5635" s="109">
        <v>4.38</v>
      </c>
      <c r="I5635" s="109">
        <v>0</v>
      </c>
      <c r="J5635" s="109">
        <f t="shared" si="87"/>
        <v>7504.38</v>
      </c>
    </row>
    <row r="5636" spans="1:10" s="102" customFormat="1" ht="18" customHeight="1" x14ac:dyDescent="0.2">
      <c r="A5636" s="106" t="s">
        <v>43</v>
      </c>
      <c r="B5636" s="106" t="s">
        <v>17</v>
      </c>
      <c r="C5636" s="107">
        <v>23150</v>
      </c>
      <c r="D5636" s="107">
        <v>43358</v>
      </c>
      <c r="E5636" s="107">
        <v>43381</v>
      </c>
      <c r="F5636" s="108">
        <v>43545</v>
      </c>
      <c r="G5636" s="109">
        <v>52000</v>
      </c>
      <c r="H5636" s="109">
        <v>44.16</v>
      </c>
      <c r="I5636" s="109">
        <v>0</v>
      </c>
      <c r="J5636" s="109">
        <f t="shared" si="87"/>
        <v>52044.160000000003</v>
      </c>
    </row>
    <row r="5637" spans="1:10" s="102" customFormat="1" ht="18" customHeight="1" x14ac:dyDescent="0.2">
      <c r="A5637" s="106" t="s">
        <v>35</v>
      </c>
      <c r="B5637" s="106" t="s">
        <v>17</v>
      </c>
      <c r="C5637" s="107">
        <v>23150</v>
      </c>
      <c r="D5637" s="107">
        <v>43358</v>
      </c>
      <c r="E5637" s="107">
        <v>43381</v>
      </c>
      <c r="F5637" s="108">
        <v>43545</v>
      </c>
      <c r="G5637" s="109">
        <v>52000</v>
      </c>
      <c r="H5637" s="109">
        <v>44.16</v>
      </c>
      <c r="I5637" s="109">
        <v>0</v>
      </c>
      <c r="J5637" s="109">
        <f t="shared" si="87"/>
        <v>52044.160000000003</v>
      </c>
    </row>
    <row r="5638" spans="1:10" s="102" customFormat="1" ht="18" customHeight="1" x14ac:dyDescent="0.2">
      <c r="A5638" s="106" t="s">
        <v>39</v>
      </c>
      <c r="B5638" s="106" t="s">
        <v>17</v>
      </c>
      <c r="C5638" s="107">
        <v>23150</v>
      </c>
      <c r="D5638" s="107">
        <v>43256</v>
      </c>
      <c r="E5638" s="107">
        <v>43256</v>
      </c>
      <c r="F5638" s="108">
        <v>43272</v>
      </c>
      <c r="G5638" s="109">
        <v>156000</v>
      </c>
      <c r="H5638" s="109">
        <v>0</v>
      </c>
      <c r="I5638" s="109">
        <v>0</v>
      </c>
      <c r="J5638" s="109">
        <f t="shared" ref="J5638:J5701" si="88">+G5638+H5638+I5638</f>
        <v>156000</v>
      </c>
    </row>
    <row r="5639" spans="1:10" s="102" customFormat="1" ht="18" customHeight="1" x14ac:dyDescent="0.2">
      <c r="A5639" s="106" t="s">
        <v>43</v>
      </c>
      <c r="B5639" s="106" t="s">
        <v>17</v>
      </c>
      <c r="C5639" s="107">
        <v>20368</v>
      </c>
      <c r="D5639" s="107">
        <v>41892</v>
      </c>
      <c r="E5639" s="107">
        <v>41900</v>
      </c>
      <c r="F5639" s="108">
        <v>41925</v>
      </c>
      <c r="G5639" s="109">
        <v>63000</v>
      </c>
      <c r="H5639" s="109">
        <v>57.76</v>
      </c>
      <c r="I5639" s="109">
        <v>0</v>
      </c>
      <c r="J5639" s="109">
        <f t="shared" si="88"/>
        <v>63057.760000000002</v>
      </c>
    </row>
    <row r="5640" spans="1:10" s="102" customFormat="1" ht="18" customHeight="1" x14ac:dyDescent="0.2">
      <c r="A5640" s="106" t="s">
        <v>41</v>
      </c>
      <c r="B5640" s="106" t="s">
        <v>17</v>
      </c>
      <c r="C5640" s="107">
        <v>20368</v>
      </c>
      <c r="D5640" s="107">
        <v>41892</v>
      </c>
      <c r="E5640" s="107">
        <v>41900</v>
      </c>
      <c r="F5640" s="108">
        <v>41925</v>
      </c>
      <c r="G5640" s="109">
        <v>63000</v>
      </c>
      <c r="H5640" s="109">
        <v>57.76</v>
      </c>
      <c r="I5640" s="109">
        <v>0</v>
      </c>
      <c r="J5640" s="109">
        <f t="shared" si="88"/>
        <v>63057.760000000002</v>
      </c>
    </row>
    <row r="5641" spans="1:10" s="102" customFormat="1" ht="18" customHeight="1" x14ac:dyDescent="0.2">
      <c r="A5641" s="106" t="s">
        <v>39</v>
      </c>
      <c r="B5641" s="106" t="s">
        <v>17</v>
      </c>
      <c r="C5641" s="107">
        <v>20368</v>
      </c>
      <c r="D5641" s="107">
        <v>41892</v>
      </c>
      <c r="E5641" s="107">
        <v>41900</v>
      </c>
      <c r="F5641" s="108">
        <v>41925</v>
      </c>
      <c r="G5641" s="109">
        <v>63000</v>
      </c>
      <c r="H5641" s="109">
        <v>57.76</v>
      </c>
      <c r="I5641" s="109">
        <v>0</v>
      </c>
      <c r="J5641" s="109">
        <f t="shared" si="88"/>
        <v>63057.760000000002</v>
      </c>
    </row>
    <row r="5642" spans="1:10" s="102" customFormat="1" ht="18" customHeight="1" x14ac:dyDescent="0.2">
      <c r="A5642" s="106" t="s">
        <v>39</v>
      </c>
      <c r="B5642" s="106" t="s">
        <v>17</v>
      </c>
      <c r="C5642" s="107">
        <v>20368</v>
      </c>
      <c r="D5642" s="107">
        <v>41892</v>
      </c>
      <c r="E5642" s="107">
        <v>41900</v>
      </c>
      <c r="F5642" s="108">
        <v>41925</v>
      </c>
      <c r="G5642" s="109">
        <v>63000</v>
      </c>
      <c r="H5642" s="109">
        <v>57.76</v>
      </c>
      <c r="I5642" s="109">
        <v>0</v>
      </c>
      <c r="J5642" s="109">
        <f t="shared" si="88"/>
        <v>63057.760000000002</v>
      </c>
    </row>
    <row r="5643" spans="1:10" s="102" customFormat="1" ht="18" customHeight="1" x14ac:dyDescent="0.2">
      <c r="A5643" s="106" t="s">
        <v>43</v>
      </c>
      <c r="B5643" s="106" t="s">
        <v>17</v>
      </c>
      <c r="C5643" s="107">
        <v>13254</v>
      </c>
      <c r="D5643" s="107">
        <v>41971</v>
      </c>
      <c r="E5643" s="107">
        <v>41976</v>
      </c>
      <c r="F5643" s="108">
        <v>41988</v>
      </c>
      <c r="G5643" s="109">
        <v>5500</v>
      </c>
      <c r="H5643" s="109">
        <v>2.6</v>
      </c>
      <c r="I5643" s="109">
        <v>0</v>
      </c>
      <c r="J5643" s="109">
        <f t="shared" si="88"/>
        <v>5502.6</v>
      </c>
    </row>
    <row r="5644" spans="1:10" s="102" customFormat="1" ht="18" customHeight="1" x14ac:dyDescent="0.2">
      <c r="A5644" s="106" t="s">
        <v>43</v>
      </c>
      <c r="B5644" s="106" t="s">
        <v>13</v>
      </c>
      <c r="C5644" s="107">
        <v>11586</v>
      </c>
      <c r="D5644" s="107">
        <v>43181</v>
      </c>
      <c r="E5644" s="107">
        <v>43195</v>
      </c>
      <c r="F5644" s="108">
        <v>43245</v>
      </c>
      <c r="G5644" s="109">
        <v>8750</v>
      </c>
      <c r="H5644" s="109">
        <v>15.34</v>
      </c>
      <c r="I5644" s="109">
        <v>0</v>
      </c>
      <c r="J5644" s="109">
        <f t="shared" si="88"/>
        <v>8765.34</v>
      </c>
    </row>
    <row r="5645" spans="1:10" s="102" customFormat="1" ht="18" customHeight="1" x14ac:dyDescent="0.2">
      <c r="A5645" s="106" t="s">
        <v>43</v>
      </c>
      <c r="B5645" s="106" t="s">
        <v>13</v>
      </c>
      <c r="C5645" s="107">
        <v>15453</v>
      </c>
      <c r="D5645" s="107">
        <v>42530</v>
      </c>
      <c r="E5645" s="107">
        <v>42548</v>
      </c>
      <c r="F5645" s="108">
        <v>42591</v>
      </c>
      <c r="G5645" s="109">
        <v>10500</v>
      </c>
      <c r="H5645" s="109">
        <v>17.55</v>
      </c>
      <c r="I5645" s="109">
        <v>0</v>
      </c>
      <c r="J5645" s="109">
        <f t="shared" si="88"/>
        <v>10517.55</v>
      </c>
    </row>
    <row r="5646" spans="1:10" s="102" customFormat="1" ht="18" customHeight="1" x14ac:dyDescent="0.2">
      <c r="A5646" s="106" t="s">
        <v>43</v>
      </c>
      <c r="B5646" s="106" t="s">
        <v>17</v>
      </c>
      <c r="C5646" s="107">
        <v>7483</v>
      </c>
      <c r="D5646" s="107">
        <v>41861</v>
      </c>
      <c r="E5646" s="107">
        <v>41876</v>
      </c>
      <c r="F5646" s="108">
        <v>41904</v>
      </c>
      <c r="G5646" s="109">
        <v>5500</v>
      </c>
      <c r="H5646" s="109">
        <v>6.55</v>
      </c>
      <c r="I5646" s="109">
        <v>0</v>
      </c>
      <c r="J5646" s="109">
        <f t="shared" si="88"/>
        <v>5506.55</v>
      </c>
    </row>
    <row r="5647" spans="1:10" s="102" customFormat="1" ht="18" customHeight="1" x14ac:dyDescent="0.2">
      <c r="A5647" s="106" t="s">
        <v>43</v>
      </c>
      <c r="B5647" s="106" t="s">
        <v>17</v>
      </c>
      <c r="C5647" s="107">
        <v>10755</v>
      </c>
      <c r="D5647" s="107">
        <v>43062</v>
      </c>
      <c r="E5647" s="107">
        <v>43077</v>
      </c>
      <c r="F5647" s="108">
        <v>43200</v>
      </c>
      <c r="G5647" s="109">
        <v>9000</v>
      </c>
      <c r="H5647" s="109">
        <v>34.03</v>
      </c>
      <c r="I5647" s="109">
        <v>0</v>
      </c>
      <c r="J5647" s="109">
        <f t="shared" si="88"/>
        <v>9034.0300000000007</v>
      </c>
    </row>
    <row r="5648" spans="1:10" s="102" customFormat="1" ht="18" customHeight="1" x14ac:dyDescent="0.2">
      <c r="A5648" s="106" t="s">
        <v>37</v>
      </c>
      <c r="B5648" s="106" t="s">
        <v>13</v>
      </c>
      <c r="C5648" s="107">
        <v>25626</v>
      </c>
      <c r="D5648" s="107">
        <v>42461</v>
      </c>
      <c r="E5648" s="107">
        <v>42489</v>
      </c>
      <c r="F5648" s="108">
        <v>42489</v>
      </c>
      <c r="G5648" s="109">
        <v>10000</v>
      </c>
      <c r="H5648" s="109">
        <v>7.67</v>
      </c>
      <c r="I5648" s="109">
        <v>0</v>
      </c>
      <c r="J5648" s="109">
        <f t="shared" si="88"/>
        <v>10007.67</v>
      </c>
    </row>
    <row r="5649" spans="1:10" s="102" customFormat="1" ht="18" customHeight="1" x14ac:dyDescent="0.2">
      <c r="A5649" s="106" t="s">
        <v>43</v>
      </c>
      <c r="B5649" s="106" t="s">
        <v>13</v>
      </c>
      <c r="C5649" s="107">
        <v>7396</v>
      </c>
      <c r="D5649" s="107">
        <v>41835</v>
      </c>
      <c r="E5649" s="107">
        <v>41850</v>
      </c>
      <c r="F5649" s="108">
        <v>41866</v>
      </c>
      <c r="G5649" s="109">
        <v>3750</v>
      </c>
      <c r="H5649" s="109">
        <v>3.23</v>
      </c>
      <c r="I5649" s="109">
        <v>0</v>
      </c>
      <c r="J5649" s="109">
        <f t="shared" si="88"/>
        <v>3753.23</v>
      </c>
    </row>
    <row r="5650" spans="1:10" s="102" customFormat="1" ht="18" customHeight="1" x14ac:dyDescent="0.2">
      <c r="A5650" s="106" t="s">
        <v>43</v>
      </c>
      <c r="B5650" s="106" t="s">
        <v>13</v>
      </c>
      <c r="C5650" s="107">
        <v>18099</v>
      </c>
      <c r="D5650" s="107">
        <v>43114</v>
      </c>
      <c r="E5650" s="107">
        <v>43129</v>
      </c>
      <c r="F5650" s="108">
        <v>43138</v>
      </c>
      <c r="G5650" s="109">
        <v>16500</v>
      </c>
      <c r="H5650" s="109">
        <v>10.85</v>
      </c>
      <c r="I5650" s="109">
        <v>0</v>
      </c>
      <c r="J5650" s="109">
        <f t="shared" si="88"/>
        <v>16510.849999999999</v>
      </c>
    </row>
    <row r="5651" spans="1:10" s="102" customFormat="1" ht="18" customHeight="1" x14ac:dyDescent="0.2">
      <c r="A5651" s="106" t="s">
        <v>43</v>
      </c>
      <c r="B5651" s="106" t="s">
        <v>17</v>
      </c>
      <c r="C5651" s="107">
        <v>14208</v>
      </c>
      <c r="D5651" s="107">
        <v>42627</v>
      </c>
      <c r="E5651" s="107">
        <v>42628</v>
      </c>
      <c r="F5651" s="108">
        <v>42657</v>
      </c>
      <c r="G5651" s="109">
        <v>5500</v>
      </c>
      <c r="H5651" s="109">
        <v>4.5199999999999996</v>
      </c>
      <c r="I5651" s="109">
        <v>0</v>
      </c>
      <c r="J5651" s="109">
        <f t="shared" si="88"/>
        <v>5504.52</v>
      </c>
    </row>
    <row r="5652" spans="1:10" s="102" customFormat="1" ht="18" customHeight="1" x14ac:dyDescent="0.2">
      <c r="A5652" s="106" t="s">
        <v>31</v>
      </c>
      <c r="B5652" s="106" t="s">
        <v>13</v>
      </c>
      <c r="C5652" s="107">
        <v>23784</v>
      </c>
      <c r="D5652" s="107">
        <v>43006</v>
      </c>
      <c r="E5652" s="107">
        <v>43010</v>
      </c>
      <c r="F5652" s="108">
        <v>43105</v>
      </c>
      <c r="G5652" s="109">
        <v>57000</v>
      </c>
      <c r="H5652" s="109">
        <v>154.6</v>
      </c>
      <c r="I5652" s="109">
        <v>0</v>
      </c>
      <c r="J5652" s="109">
        <f t="shared" si="88"/>
        <v>57154.6</v>
      </c>
    </row>
    <row r="5653" spans="1:10" s="102" customFormat="1" ht="18" customHeight="1" x14ac:dyDescent="0.2">
      <c r="A5653" s="106" t="s">
        <v>33</v>
      </c>
      <c r="B5653" s="106" t="s">
        <v>13</v>
      </c>
      <c r="C5653" s="107">
        <v>23784</v>
      </c>
      <c r="D5653" s="107">
        <v>43006</v>
      </c>
      <c r="E5653" s="107">
        <v>43010</v>
      </c>
      <c r="F5653" s="108">
        <v>43105</v>
      </c>
      <c r="G5653" s="109">
        <v>57000</v>
      </c>
      <c r="H5653" s="109">
        <v>154.6</v>
      </c>
      <c r="I5653" s="109">
        <v>0</v>
      </c>
      <c r="J5653" s="109">
        <f t="shared" si="88"/>
        <v>57154.6</v>
      </c>
    </row>
    <row r="5654" spans="1:10" s="102" customFormat="1" ht="18" customHeight="1" x14ac:dyDescent="0.2">
      <c r="A5654" s="106" t="s">
        <v>34</v>
      </c>
      <c r="B5654" s="106" t="s">
        <v>13</v>
      </c>
      <c r="C5654" s="107">
        <v>23784</v>
      </c>
      <c r="D5654" s="107">
        <v>43006</v>
      </c>
      <c r="E5654" s="107">
        <v>43010</v>
      </c>
      <c r="F5654" s="108">
        <v>43105</v>
      </c>
      <c r="G5654" s="109">
        <v>57000</v>
      </c>
      <c r="H5654" s="109">
        <v>154.6</v>
      </c>
      <c r="I5654" s="109">
        <v>0</v>
      </c>
      <c r="J5654" s="109">
        <f t="shared" si="88"/>
        <v>57154.6</v>
      </c>
    </row>
    <row r="5655" spans="1:10" s="102" customFormat="1" ht="18" customHeight="1" x14ac:dyDescent="0.2">
      <c r="A5655" s="106" t="s">
        <v>43</v>
      </c>
      <c r="B5655" s="106" t="s">
        <v>13</v>
      </c>
      <c r="C5655" s="107">
        <v>14257</v>
      </c>
      <c r="D5655" s="107">
        <v>42774</v>
      </c>
      <c r="E5655" s="107">
        <v>42780</v>
      </c>
      <c r="F5655" s="108">
        <v>42811</v>
      </c>
      <c r="G5655" s="109">
        <v>8750</v>
      </c>
      <c r="H5655" s="109">
        <v>8.8800000000000008</v>
      </c>
      <c r="I5655" s="109">
        <v>0</v>
      </c>
      <c r="J5655" s="109">
        <f t="shared" si="88"/>
        <v>8758.8799999999992</v>
      </c>
    </row>
    <row r="5656" spans="1:10" s="102" customFormat="1" ht="18" customHeight="1" x14ac:dyDescent="0.2">
      <c r="A5656" s="106" t="s">
        <v>43</v>
      </c>
      <c r="B5656" s="106" t="s">
        <v>17</v>
      </c>
      <c r="C5656" s="107">
        <v>9827</v>
      </c>
      <c r="D5656" s="107">
        <v>43357</v>
      </c>
      <c r="E5656" s="107">
        <v>43378</v>
      </c>
      <c r="F5656" s="108">
        <v>43402</v>
      </c>
      <c r="G5656" s="109">
        <v>8750</v>
      </c>
      <c r="H5656" s="109">
        <v>10.3</v>
      </c>
      <c r="I5656" s="109">
        <v>0</v>
      </c>
      <c r="J5656" s="109">
        <f t="shared" si="88"/>
        <v>8760.2999999999993</v>
      </c>
    </row>
    <row r="5657" spans="1:10" s="102" customFormat="1" ht="18" customHeight="1" x14ac:dyDescent="0.2">
      <c r="A5657" s="106" t="s">
        <v>43</v>
      </c>
      <c r="B5657" s="106" t="s">
        <v>13</v>
      </c>
      <c r="C5657" s="107">
        <v>8762</v>
      </c>
      <c r="D5657" s="107">
        <v>42806</v>
      </c>
      <c r="E5657" s="107">
        <v>42815</v>
      </c>
      <c r="F5657" s="108">
        <v>42822</v>
      </c>
      <c r="G5657" s="109">
        <v>7000</v>
      </c>
      <c r="H5657" s="109">
        <v>3.07</v>
      </c>
      <c r="I5657" s="109">
        <v>0</v>
      </c>
      <c r="J5657" s="109">
        <f t="shared" si="88"/>
        <v>7003.07</v>
      </c>
    </row>
    <row r="5658" spans="1:10" s="102" customFormat="1" ht="18" customHeight="1" x14ac:dyDescent="0.2">
      <c r="A5658" s="106" t="s">
        <v>43</v>
      </c>
      <c r="B5658" s="106" t="s">
        <v>17</v>
      </c>
      <c r="C5658" s="107">
        <v>18849</v>
      </c>
      <c r="D5658" s="107">
        <v>42622</v>
      </c>
      <c r="E5658" s="107">
        <v>42655</v>
      </c>
      <c r="F5658" s="108">
        <v>42670</v>
      </c>
      <c r="G5658" s="109">
        <v>30750</v>
      </c>
      <c r="H5658" s="109">
        <v>40.44</v>
      </c>
      <c r="I5658" s="109">
        <v>0</v>
      </c>
      <c r="J5658" s="109">
        <f t="shared" si="88"/>
        <v>30790.44</v>
      </c>
    </row>
    <row r="5659" spans="1:10" s="102" customFormat="1" ht="18" customHeight="1" x14ac:dyDescent="0.2">
      <c r="A5659" s="106" t="s">
        <v>43</v>
      </c>
      <c r="B5659" s="106" t="s">
        <v>17</v>
      </c>
      <c r="C5659" s="107">
        <v>8102</v>
      </c>
      <c r="D5659" s="107">
        <v>41953</v>
      </c>
      <c r="E5659" s="107">
        <v>41969</v>
      </c>
      <c r="F5659" s="108">
        <v>42009</v>
      </c>
      <c r="G5659" s="109">
        <v>6250</v>
      </c>
      <c r="H5659" s="109">
        <v>9.7200000000000006</v>
      </c>
      <c r="I5659" s="109">
        <v>0</v>
      </c>
      <c r="J5659" s="109">
        <f t="shared" si="88"/>
        <v>6259.72</v>
      </c>
    </row>
    <row r="5660" spans="1:10" s="102" customFormat="1" ht="18" customHeight="1" x14ac:dyDescent="0.2">
      <c r="A5660" s="106" t="s">
        <v>43</v>
      </c>
      <c r="B5660" s="106" t="s">
        <v>13</v>
      </c>
      <c r="C5660" s="107">
        <v>9997</v>
      </c>
      <c r="D5660" s="107">
        <v>42966</v>
      </c>
      <c r="E5660" s="107">
        <v>42976</v>
      </c>
      <c r="F5660" s="108">
        <v>42989</v>
      </c>
      <c r="G5660" s="109">
        <v>9500</v>
      </c>
      <c r="H5660" s="109">
        <v>5.99</v>
      </c>
      <c r="I5660" s="109">
        <v>0</v>
      </c>
      <c r="J5660" s="109">
        <f t="shared" si="88"/>
        <v>9505.99</v>
      </c>
    </row>
    <row r="5661" spans="1:10" s="102" customFormat="1" ht="18" customHeight="1" x14ac:dyDescent="0.2">
      <c r="A5661" s="106" t="s">
        <v>43</v>
      </c>
      <c r="B5661" s="106" t="s">
        <v>13</v>
      </c>
      <c r="C5661" s="107">
        <v>17632</v>
      </c>
      <c r="D5661" s="107">
        <v>42770</v>
      </c>
      <c r="E5661" s="107">
        <v>42775</v>
      </c>
      <c r="F5661" s="108">
        <v>42787</v>
      </c>
      <c r="G5661" s="109">
        <v>8500</v>
      </c>
      <c r="H5661" s="109">
        <v>3.96</v>
      </c>
      <c r="I5661" s="109">
        <v>0</v>
      </c>
      <c r="J5661" s="109">
        <f t="shared" si="88"/>
        <v>8503.9599999999991</v>
      </c>
    </row>
    <row r="5662" spans="1:10" s="102" customFormat="1" ht="18" customHeight="1" x14ac:dyDescent="0.2">
      <c r="A5662" s="106" t="s">
        <v>43</v>
      </c>
      <c r="B5662" s="106" t="s">
        <v>13</v>
      </c>
      <c r="C5662" s="107">
        <v>10435</v>
      </c>
      <c r="D5662" s="107">
        <v>43277</v>
      </c>
      <c r="E5662" s="107">
        <v>43278</v>
      </c>
      <c r="F5662" s="108">
        <v>43405</v>
      </c>
      <c r="G5662" s="109">
        <v>8250</v>
      </c>
      <c r="H5662" s="109">
        <v>28.93</v>
      </c>
      <c r="I5662" s="109">
        <v>0</v>
      </c>
      <c r="J5662" s="109">
        <f t="shared" si="88"/>
        <v>8278.93</v>
      </c>
    </row>
    <row r="5663" spans="1:10" s="102" customFormat="1" ht="18" customHeight="1" x14ac:dyDescent="0.2">
      <c r="A5663" s="106" t="s">
        <v>43</v>
      </c>
      <c r="B5663" s="106" t="s">
        <v>17</v>
      </c>
      <c r="C5663" s="107">
        <v>9267</v>
      </c>
      <c r="D5663" s="107">
        <v>41763</v>
      </c>
      <c r="E5663" s="107">
        <v>41775</v>
      </c>
      <c r="F5663" s="108">
        <v>41795</v>
      </c>
      <c r="G5663" s="109">
        <v>1500</v>
      </c>
      <c r="H5663" s="109">
        <v>1.34</v>
      </c>
      <c r="I5663" s="109">
        <v>0</v>
      </c>
      <c r="J5663" s="109">
        <f t="shared" si="88"/>
        <v>1501.34</v>
      </c>
    </row>
    <row r="5664" spans="1:10" s="102" customFormat="1" ht="18" customHeight="1" x14ac:dyDescent="0.2">
      <c r="A5664" s="106" t="s">
        <v>43</v>
      </c>
      <c r="B5664" s="106" t="s">
        <v>13</v>
      </c>
      <c r="C5664" s="107">
        <v>7507</v>
      </c>
      <c r="D5664" s="107">
        <v>43057</v>
      </c>
      <c r="E5664" s="107">
        <v>43060</v>
      </c>
      <c r="F5664" s="108">
        <v>43123</v>
      </c>
      <c r="G5664" s="109">
        <v>3250</v>
      </c>
      <c r="H5664" s="109">
        <v>4.32</v>
      </c>
      <c r="I5664" s="109">
        <v>0</v>
      </c>
      <c r="J5664" s="109">
        <f t="shared" si="88"/>
        <v>3254.32</v>
      </c>
    </row>
    <row r="5665" spans="1:10" s="102" customFormat="1" ht="18" customHeight="1" x14ac:dyDescent="0.2">
      <c r="A5665" s="106" t="s">
        <v>43</v>
      </c>
      <c r="B5665" s="106" t="s">
        <v>13</v>
      </c>
      <c r="C5665" s="107">
        <v>8762</v>
      </c>
      <c r="D5665" s="107">
        <v>42246</v>
      </c>
      <c r="E5665" s="107">
        <v>42261</v>
      </c>
      <c r="F5665" s="108">
        <v>42269</v>
      </c>
      <c r="G5665" s="109">
        <v>2500</v>
      </c>
      <c r="H5665" s="109">
        <v>1.6</v>
      </c>
      <c r="I5665" s="109">
        <v>0</v>
      </c>
      <c r="J5665" s="109">
        <f t="shared" si="88"/>
        <v>2501.6</v>
      </c>
    </row>
    <row r="5666" spans="1:10" s="102" customFormat="1" ht="18" customHeight="1" x14ac:dyDescent="0.2">
      <c r="A5666" s="106" t="s">
        <v>31</v>
      </c>
      <c r="B5666" s="106" t="s">
        <v>13</v>
      </c>
      <c r="C5666" s="107">
        <v>20857</v>
      </c>
      <c r="D5666" s="107">
        <v>43162</v>
      </c>
      <c r="E5666" s="107">
        <v>43194</v>
      </c>
      <c r="F5666" s="108">
        <v>43203</v>
      </c>
      <c r="G5666" s="109">
        <v>24000</v>
      </c>
      <c r="H5666" s="109">
        <v>26.96</v>
      </c>
      <c r="I5666" s="109">
        <v>0</v>
      </c>
      <c r="J5666" s="109">
        <f t="shared" si="88"/>
        <v>24026.959999999999</v>
      </c>
    </row>
    <row r="5667" spans="1:10" s="102" customFormat="1" ht="18" customHeight="1" x14ac:dyDescent="0.2">
      <c r="A5667" s="106" t="s">
        <v>33</v>
      </c>
      <c r="B5667" s="106" t="s">
        <v>13</v>
      </c>
      <c r="C5667" s="107">
        <v>20857</v>
      </c>
      <c r="D5667" s="107">
        <v>43162</v>
      </c>
      <c r="E5667" s="107">
        <v>43194</v>
      </c>
      <c r="F5667" s="108">
        <v>43203</v>
      </c>
      <c r="G5667" s="109">
        <v>24000</v>
      </c>
      <c r="H5667" s="109">
        <v>26.96</v>
      </c>
      <c r="I5667" s="109">
        <v>0</v>
      </c>
      <c r="J5667" s="109">
        <f t="shared" si="88"/>
        <v>24026.959999999999</v>
      </c>
    </row>
    <row r="5668" spans="1:10" s="102" customFormat="1" ht="18" customHeight="1" x14ac:dyDescent="0.2">
      <c r="A5668" s="106" t="s">
        <v>34</v>
      </c>
      <c r="B5668" s="106" t="s">
        <v>13</v>
      </c>
      <c r="C5668" s="107">
        <v>20857</v>
      </c>
      <c r="D5668" s="107">
        <v>43162</v>
      </c>
      <c r="E5668" s="107">
        <v>43194</v>
      </c>
      <c r="F5668" s="108">
        <v>43203</v>
      </c>
      <c r="G5668" s="109">
        <v>24000</v>
      </c>
      <c r="H5668" s="109">
        <v>26.96</v>
      </c>
      <c r="I5668" s="109">
        <v>0</v>
      </c>
      <c r="J5668" s="109">
        <f t="shared" si="88"/>
        <v>24026.959999999999</v>
      </c>
    </row>
    <row r="5669" spans="1:10" s="102" customFormat="1" ht="18" customHeight="1" x14ac:dyDescent="0.2">
      <c r="A5669" s="106" t="s">
        <v>43</v>
      </c>
      <c r="B5669" s="106" t="s">
        <v>17</v>
      </c>
      <c r="C5669" s="107">
        <v>14499</v>
      </c>
      <c r="D5669" s="107">
        <v>42317</v>
      </c>
      <c r="E5669" s="107">
        <v>42345</v>
      </c>
      <c r="F5669" s="108">
        <v>42390</v>
      </c>
      <c r="G5669" s="109">
        <v>5250</v>
      </c>
      <c r="H5669" s="109">
        <v>10.65</v>
      </c>
      <c r="I5669" s="109">
        <v>0</v>
      </c>
      <c r="J5669" s="109">
        <f t="shared" si="88"/>
        <v>5260.65</v>
      </c>
    </row>
    <row r="5670" spans="1:10" s="102" customFormat="1" ht="18" customHeight="1" x14ac:dyDescent="0.2">
      <c r="A5670" s="106" t="s">
        <v>43</v>
      </c>
      <c r="B5670" s="106" t="s">
        <v>13</v>
      </c>
      <c r="C5670" s="107">
        <v>9967</v>
      </c>
      <c r="D5670" s="107">
        <v>41919</v>
      </c>
      <c r="E5670" s="107">
        <v>41928</v>
      </c>
      <c r="F5670" s="108">
        <v>41953</v>
      </c>
      <c r="G5670" s="109">
        <v>10250</v>
      </c>
      <c r="H5670" s="109">
        <v>9.68</v>
      </c>
      <c r="I5670" s="109">
        <v>0</v>
      </c>
      <c r="J5670" s="109">
        <f t="shared" si="88"/>
        <v>10259.68</v>
      </c>
    </row>
    <row r="5671" spans="1:10" s="102" customFormat="1" ht="18" customHeight="1" x14ac:dyDescent="0.2">
      <c r="A5671" s="106" t="s">
        <v>43</v>
      </c>
      <c r="B5671" s="106" t="s">
        <v>17</v>
      </c>
      <c r="C5671" s="107">
        <v>12138</v>
      </c>
      <c r="D5671" s="107">
        <v>43366</v>
      </c>
      <c r="E5671" s="107">
        <v>43413</v>
      </c>
      <c r="F5671" s="108">
        <v>43500</v>
      </c>
      <c r="G5671" s="109">
        <v>3200</v>
      </c>
      <c r="H5671" s="109">
        <v>9.24</v>
      </c>
      <c r="I5671" s="109">
        <v>800</v>
      </c>
      <c r="J5671" s="109">
        <f t="shared" si="88"/>
        <v>4009.24</v>
      </c>
    </row>
    <row r="5672" spans="1:10" s="102" customFormat="1" ht="18" customHeight="1" x14ac:dyDescent="0.2">
      <c r="A5672" s="106" t="s">
        <v>43</v>
      </c>
      <c r="B5672" s="106" t="s">
        <v>17</v>
      </c>
      <c r="C5672" s="107">
        <v>14074</v>
      </c>
      <c r="D5672" s="107">
        <v>42156</v>
      </c>
      <c r="E5672" s="107">
        <v>42172</v>
      </c>
      <c r="F5672" s="108">
        <v>42191</v>
      </c>
      <c r="G5672" s="109">
        <v>13250</v>
      </c>
      <c r="H5672" s="109">
        <v>12.88</v>
      </c>
      <c r="I5672" s="109">
        <v>0</v>
      </c>
      <c r="J5672" s="109">
        <f t="shared" si="88"/>
        <v>13262.88</v>
      </c>
    </row>
    <row r="5673" spans="1:10" s="102" customFormat="1" ht="18" customHeight="1" x14ac:dyDescent="0.2">
      <c r="A5673" s="106" t="s">
        <v>43</v>
      </c>
      <c r="B5673" s="106" t="s">
        <v>13</v>
      </c>
      <c r="C5673" s="107">
        <v>12462</v>
      </c>
      <c r="D5673" s="107">
        <v>42443</v>
      </c>
      <c r="E5673" s="107">
        <v>42468</v>
      </c>
      <c r="F5673" s="108">
        <v>42474</v>
      </c>
      <c r="G5673" s="109">
        <v>11750</v>
      </c>
      <c r="H5673" s="109">
        <v>9.98</v>
      </c>
      <c r="I5673" s="109">
        <v>0</v>
      </c>
      <c r="J5673" s="109">
        <f t="shared" si="88"/>
        <v>11759.98</v>
      </c>
    </row>
    <row r="5674" spans="1:10" s="102" customFormat="1" ht="18" customHeight="1" x14ac:dyDescent="0.2">
      <c r="A5674" s="106" t="s">
        <v>43</v>
      </c>
      <c r="B5674" s="106" t="s">
        <v>17</v>
      </c>
      <c r="C5674" s="107">
        <v>12442</v>
      </c>
      <c r="D5674" s="107">
        <v>41818</v>
      </c>
      <c r="E5674" s="107">
        <v>41899</v>
      </c>
      <c r="F5674" s="108">
        <v>42052</v>
      </c>
      <c r="G5674" s="109">
        <v>11250</v>
      </c>
      <c r="H5674" s="109">
        <v>70.930000000000007</v>
      </c>
      <c r="I5674" s="109">
        <v>0</v>
      </c>
      <c r="J5674" s="109">
        <f t="shared" si="88"/>
        <v>11320.93</v>
      </c>
    </row>
    <row r="5675" spans="1:10" s="102" customFormat="1" ht="18" customHeight="1" x14ac:dyDescent="0.2">
      <c r="A5675" s="106" t="s">
        <v>43</v>
      </c>
      <c r="B5675" s="106" t="s">
        <v>13</v>
      </c>
      <c r="C5675" s="107">
        <v>13124</v>
      </c>
      <c r="D5675" s="107">
        <v>43330</v>
      </c>
      <c r="E5675" s="107">
        <v>43340</v>
      </c>
      <c r="F5675" s="108">
        <v>43369</v>
      </c>
      <c r="G5675" s="109">
        <v>11500</v>
      </c>
      <c r="H5675" s="109">
        <v>12.29</v>
      </c>
      <c r="I5675" s="109">
        <v>0</v>
      </c>
      <c r="J5675" s="109">
        <f t="shared" si="88"/>
        <v>11512.29</v>
      </c>
    </row>
    <row r="5676" spans="1:10" s="102" customFormat="1" ht="18" customHeight="1" x14ac:dyDescent="0.2">
      <c r="A5676" s="106" t="s">
        <v>43</v>
      </c>
      <c r="B5676" s="106" t="s">
        <v>17</v>
      </c>
      <c r="C5676" s="107">
        <v>11357</v>
      </c>
      <c r="D5676" s="107">
        <v>42439</v>
      </c>
      <c r="E5676" s="107">
        <v>42472</v>
      </c>
      <c r="F5676" s="108">
        <v>42570</v>
      </c>
      <c r="G5676" s="109">
        <v>10250</v>
      </c>
      <c r="H5676" s="109">
        <v>36.79</v>
      </c>
      <c r="I5676" s="109">
        <v>0</v>
      </c>
      <c r="J5676" s="109">
        <f t="shared" si="88"/>
        <v>10286.790000000001</v>
      </c>
    </row>
    <row r="5677" spans="1:10" s="102" customFormat="1" ht="18" customHeight="1" x14ac:dyDescent="0.2">
      <c r="A5677" s="106" t="s">
        <v>43</v>
      </c>
      <c r="B5677" s="106" t="s">
        <v>17</v>
      </c>
      <c r="C5677" s="107">
        <v>16488</v>
      </c>
      <c r="D5677" s="107">
        <v>42577</v>
      </c>
      <c r="E5677" s="107">
        <v>42599</v>
      </c>
      <c r="F5677" s="108">
        <v>42636</v>
      </c>
      <c r="G5677" s="109">
        <v>10250</v>
      </c>
      <c r="H5677" s="109">
        <v>16.57</v>
      </c>
      <c r="I5677" s="109">
        <v>0</v>
      </c>
      <c r="J5677" s="109">
        <f t="shared" si="88"/>
        <v>10266.57</v>
      </c>
    </row>
    <row r="5678" spans="1:10" s="102" customFormat="1" ht="18" customHeight="1" x14ac:dyDescent="0.2">
      <c r="A5678" s="106" t="s">
        <v>43</v>
      </c>
      <c r="B5678" s="106" t="s">
        <v>13</v>
      </c>
      <c r="C5678" s="107">
        <v>15684</v>
      </c>
      <c r="D5678" s="107">
        <v>41703</v>
      </c>
      <c r="E5678" s="107">
        <v>41718</v>
      </c>
      <c r="F5678" s="108">
        <v>41753</v>
      </c>
      <c r="G5678" s="109">
        <v>15250</v>
      </c>
      <c r="H5678" s="109">
        <v>21.18</v>
      </c>
      <c r="I5678" s="109">
        <v>0</v>
      </c>
      <c r="J5678" s="109">
        <f t="shared" si="88"/>
        <v>15271.18</v>
      </c>
    </row>
    <row r="5679" spans="1:10" s="102" customFormat="1" ht="18" customHeight="1" x14ac:dyDescent="0.2">
      <c r="A5679" s="106" t="s">
        <v>43</v>
      </c>
      <c r="B5679" s="106" t="s">
        <v>17</v>
      </c>
      <c r="C5679" s="107">
        <v>10529</v>
      </c>
      <c r="D5679" s="107">
        <v>43318</v>
      </c>
      <c r="E5679" s="107">
        <v>43350</v>
      </c>
      <c r="F5679" s="108">
        <v>43391</v>
      </c>
      <c r="G5679" s="109">
        <v>9000</v>
      </c>
      <c r="H5679" s="109">
        <v>14.54</v>
      </c>
      <c r="I5679" s="109">
        <v>0</v>
      </c>
      <c r="J5679" s="109">
        <f t="shared" si="88"/>
        <v>9014.5400000000009</v>
      </c>
    </row>
    <row r="5680" spans="1:10" s="102" customFormat="1" ht="18" customHeight="1" x14ac:dyDescent="0.2">
      <c r="A5680" s="106" t="s">
        <v>37</v>
      </c>
      <c r="B5680" s="106" t="s">
        <v>17</v>
      </c>
      <c r="C5680" s="107">
        <v>17800</v>
      </c>
      <c r="D5680" s="107">
        <v>41715</v>
      </c>
      <c r="E5680" s="107">
        <v>41732</v>
      </c>
      <c r="F5680" s="108">
        <v>41737</v>
      </c>
      <c r="G5680" s="109">
        <v>20000</v>
      </c>
      <c r="H5680" s="109">
        <v>12.22</v>
      </c>
      <c r="I5680" s="109">
        <v>0</v>
      </c>
      <c r="J5680" s="109">
        <f t="shared" si="88"/>
        <v>20012.22</v>
      </c>
    </row>
    <row r="5681" spans="1:10" s="102" customFormat="1" ht="18" customHeight="1" x14ac:dyDescent="0.2">
      <c r="A5681" s="106" t="s">
        <v>43</v>
      </c>
      <c r="B5681" s="106" t="s">
        <v>13</v>
      </c>
      <c r="C5681" s="107">
        <v>13360</v>
      </c>
      <c r="D5681" s="107">
        <v>42081</v>
      </c>
      <c r="E5681" s="107">
        <v>42109</v>
      </c>
      <c r="F5681" s="108">
        <v>42240</v>
      </c>
      <c r="G5681" s="109">
        <v>8500</v>
      </c>
      <c r="H5681" s="109">
        <v>37.54</v>
      </c>
      <c r="I5681" s="109">
        <v>0</v>
      </c>
      <c r="J5681" s="109">
        <f t="shared" si="88"/>
        <v>8537.5400000000009</v>
      </c>
    </row>
    <row r="5682" spans="1:10" s="102" customFormat="1" ht="18" customHeight="1" x14ac:dyDescent="0.2">
      <c r="A5682" s="106" t="s">
        <v>43</v>
      </c>
      <c r="B5682" s="106" t="s">
        <v>13</v>
      </c>
      <c r="C5682" s="107">
        <v>10663</v>
      </c>
      <c r="D5682" s="107">
        <v>42312</v>
      </c>
      <c r="E5682" s="107">
        <v>42324</v>
      </c>
      <c r="F5682" s="108">
        <v>42332</v>
      </c>
      <c r="G5682" s="109">
        <v>6250</v>
      </c>
      <c r="H5682" s="109">
        <v>3.47</v>
      </c>
      <c r="I5682" s="109">
        <v>0</v>
      </c>
      <c r="J5682" s="109">
        <f t="shared" si="88"/>
        <v>6253.47</v>
      </c>
    </row>
    <row r="5683" spans="1:10" s="102" customFormat="1" ht="18" customHeight="1" x14ac:dyDescent="0.2">
      <c r="A5683" s="106" t="s">
        <v>43</v>
      </c>
      <c r="B5683" s="106" t="s">
        <v>13</v>
      </c>
      <c r="C5683" s="107">
        <v>9941</v>
      </c>
      <c r="D5683" s="107">
        <v>41701</v>
      </c>
      <c r="E5683" s="107">
        <v>41704</v>
      </c>
      <c r="F5683" s="108">
        <v>41771</v>
      </c>
      <c r="G5683" s="109">
        <v>9500</v>
      </c>
      <c r="H5683" s="109">
        <v>12.45</v>
      </c>
      <c r="I5683" s="109">
        <v>0</v>
      </c>
      <c r="J5683" s="109">
        <f t="shared" si="88"/>
        <v>9512.4500000000007</v>
      </c>
    </row>
    <row r="5684" spans="1:10" s="102" customFormat="1" ht="18" customHeight="1" x14ac:dyDescent="0.2">
      <c r="A5684" s="106" t="s">
        <v>43</v>
      </c>
      <c r="B5684" s="106" t="s">
        <v>13</v>
      </c>
      <c r="C5684" s="107">
        <v>8741</v>
      </c>
      <c r="D5684" s="107">
        <v>41894</v>
      </c>
      <c r="E5684" s="107">
        <v>41908</v>
      </c>
      <c r="F5684" s="108">
        <v>41926</v>
      </c>
      <c r="G5684" s="109">
        <v>1500</v>
      </c>
      <c r="H5684" s="109">
        <v>1.33</v>
      </c>
      <c r="I5684" s="109">
        <v>0</v>
      </c>
      <c r="J5684" s="109">
        <f t="shared" si="88"/>
        <v>1501.33</v>
      </c>
    </row>
    <row r="5685" spans="1:10" s="102" customFormat="1" ht="18" customHeight="1" x14ac:dyDescent="0.2">
      <c r="A5685" s="106" t="s">
        <v>43</v>
      </c>
      <c r="B5685" s="106" t="s">
        <v>17</v>
      </c>
      <c r="C5685" s="107">
        <v>14005</v>
      </c>
      <c r="D5685" s="107">
        <v>42245</v>
      </c>
      <c r="E5685" s="107">
        <v>42251</v>
      </c>
      <c r="F5685" s="108">
        <v>42278</v>
      </c>
      <c r="G5685" s="109">
        <v>11000</v>
      </c>
      <c r="H5685" s="109">
        <v>10.08</v>
      </c>
      <c r="I5685" s="109">
        <v>0</v>
      </c>
      <c r="J5685" s="109">
        <f t="shared" si="88"/>
        <v>11010.08</v>
      </c>
    </row>
    <row r="5686" spans="1:10" s="102" customFormat="1" ht="18" customHeight="1" x14ac:dyDescent="0.2">
      <c r="A5686" s="106" t="s">
        <v>43</v>
      </c>
      <c r="B5686" s="106" t="s">
        <v>13</v>
      </c>
      <c r="C5686" s="107">
        <v>15896</v>
      </c>
      <c r="D5686" s="107">
        <v>43206</v>
      </c>
      <c r="E5686" s="107">
        <v>43208</v>
      </c>
      <c r="F5686" s="108">
        <v>43217</v>
      </c>
      <c r="G5686" s="109">
        <v>12500</v>
      </c>
      <c r="H5686" s="109">
        <v>3.77</v>
      </c>
      <c r="I5686" s="109">
        <v>0</v>
      </c>
      <c r="J5686" s="109">
        <f t="shared" si="88"/>
        <v>12503.77</v>
      </c>
    </row>
    <row r="5687" spans="1:10" s="102" customFormat="1" ht="18" customHeight="1" x14ac:dyDescent="0.2">
      <c r="A5687" s="106" t="s">
        <v>43</v>
      </c>
      <c r="B5687" s="106" t="s">
        <v>13</v>
      </c>
      <c r="C5687" s="107">
        <v>14766</v>
      </c>
      <c r="D5687" s="107">
        <v>42638</v>
      </c>
      <c r="E5687" s="107">
        <v>42655</v>
      </c>
      <c r="F5687" s="108">
        <v>42733</v>
      </c>
      <c r="G5687" s="109">
        <v>7750</v>
      </c>
      <c r="H5687" s="109">
        <v>20.170000000000002</v>
      </c>
      <c r="I5687" s="109">
        <v>0</v>
      </c>
      <c r="J5687" s="109">
        <f t="shared" si="88"/>
        <v>7770.17</v>
      </c>
    </row>
    <row r="5688" spans="1:10" s="102" customFormat="1" ht="18" customHeight="1" x14ac:dyDescent="0.2">
      <c r="A5688" s="106" t="s">
        <v>43</v>
      </c>
      <c r="B5688" s="106" t="s">
        <v>13</v>
      </c>
      <c r="C5688" s="107">
        <v>9312</v>
      </c>
      <c r="D5688" s="107">
        <v>41945</v>
      </c>
      <c r="E5688" s="107">
        <v>41978</v>
      </c>
      <c r="F5688" s="108">
        <v>42030</v>
      </c>
      <c r="G5688" s="109">
        <v>5000</v>
      </c>
      <c r="H5688" s="109">
        <v>11.8</v>
      </c>
      <c r="I5688" s="109">
        <v>0</v>
      </c>
      <c r="J5688" s="109">
        <f t="shared" si="88"/>
        <v>5011.8</v>
      </c>
    </row>
    <row r="5689" spans="1:10" s="102" customFormat="1" ht="18" customHeight="1" x14ac:dyDescent="0.2">
      <c r="A5689" s="106" t="s">
        <v>43</v>
      </c>
      <c r="B5689" s="106" t="s">
        <v>17</v>
      </c>
      <c r="C5689" s="107">
        <v>15511</v>
      </c>
      <c r="D5689" s="107">
        <v>43356</v>
      </c>
      <c r="E5689" s="107">
        <v>43361</v>
      </c>
      <c r="F5689" s="108">
        <v>43430</v>
      </c>
      <c r="G5689" s="109">
        <v>15250</v>
      </c>
      <c r="H5689" s="109">
        <v>30.92</v>
      </c>
      <c r="I5689" s="109">
        <v>0</v>
      </c>
      <c r="J5689" s="109">
        <f t="shared" si="88"/>
        <v>15280.92</v>
      </c>
    </row>
    <row r="5690" spans="1:10" s="102" customFormat="1" ht="18" customHeight="1" x14ac:dyDescent="0.2">
      <c r="A5690" s="106" t="s">
        <v>43</v>
      </c>
      <c r="B5690" s="106" t="s">
        <v>13</v>
      </c>
      <c r="C5690" s="107">
        <v>14067</v>
      </c>
      <c r="D5690" s="107">
        <v>42697</v>
      </c>
      <c r="E5690" s="107">
        <v>42704</v>
      </c>
      <c r="F5690" s="108">
        <v>42738</v>
      </c>
      <c r="G5690" s="109">
        <v>17000</v>
      </c>
      <c r="H5690" s="109">
        <v>19.100000000000001</v>
      </c>
      <c r="I5690" s="109">
        <v>0</v>
      </c>
      <c r="J5690" s="109">
        <f t="shared" si="88"/>
        <v>17019.099999999999</v>
      </c>
    </row>
    <row r="5691" spans="1:10" s="102" customFormat="1" ht="18" customHeight="1" x14ac:dyDescent="0.2">
      <c r="A5691" s="106" t="s">
        <v>43</v>
      </c>
      <c r="B5691" s="106" t="s">
        <v>13</v>
      </c>
      <c r="C5691" s="107">
        <v>16267</v>
      </c>
      <c r="D5691" s="107">
        <v>43421</v>
      </c>
      <c r="E5691" s="107">
        <v>43424</v>
      </c>
      <c r="F5691" s="108">
        <v>43437</v>
      </c>
      <c r="G5691" s="109">
        <v>10250</v>
      </c>
      <c r="H5691" s="109">
        <v>4.49</v>
      </c>
      <c r="I5691" s="109">
        <v>0</v>
      </c>
      <c r="J5691" s="109">
        <f t="shared" si="88"/>
        <v>10254.49</v>
      </c>
    </row>
    <row r="5692" spans="1:10" s="102" customFormat="1" ht="18" customHeight="1" x14ac:dyDescent="0.2">
      <c r="A5692" s="106" t="s">
        <v>43</v>
      </c>
      <c r="B5692" s="106" t="s">
        <v>17</v>
      </c>
      <c r="C5692" s="107">
        <v>13640</v>
      </c>
      <c r="D5692" s="107">
        <v>41656</v>
      </c>
      <c r="E5692" s="107">
        <v>41666</v>
      </c>
      <c r="F5692" s="108">
        <v>41677</v>
      </c>
      <c r="G5692" s="109">
        <v>9500</v>
      </c>
      <c r="H5692" s="109">
        <v>5.54</v>
      </c>
      <c r="I5692" s="109">
        <v>0</v>
      </c>
      <c r="J5692" s="109">
        <f t="shared" si="88"/>
        <v>9505.5400000000009</v>
      </c>
    </row>
    <row r="5693" spans="1:10" s="102" customFormat="1" ht="18" customHeight="1" x14ac:dyDescent="0.2">
      <c r="A5693" s="106" t="s">
        <v>43</v>
      </c>
      <c r="B5693" s="106" t="s">
        <v>17</v>
      </c>
      <c r="C5693" s="107">
        <v>10422</v>
      </c>
      <c r="D5693" s="107">
        <v>42278</v>
      </c>
      <c r="E5693" s="107">
        <v>42310</v>
      </c>
      <c r="F5693" s="108">
        <v>42389</v>
      </c>
      <c r="G5693" s="109">
        <v>9750</v>
      </c>
      <c r="H5693" s="109">
        <v>30.06</v>
      </c>
      <c r="I5693" s="109">
        <v>0</v>
      </c>
      <c r="J5693" s="109">
        <f t="shared" si="88"/>
        <v>9780.06</v>
      </c>
    </row>
    <row r="5694" spans="1:10" s="102" customFormat="1" ht="18" customHeight="1" x14ac:dyDescent="0.2">
      <c r="A5694" s="106" t="s">
        <v>43</v>
      </c>
      <c r="B5694" s="106" t="s">
        <v>17</v>
      </c>
      <c r="C5694" s="107">
        <v>16317</v>
      </c>
      <c r="D5694" s="107">
        <v>43384</v>
      </c>
      <c r="E5694" s="107">
        <v>43392</v>
      </c>
      <c r="F5694" s="108">
        <v>43409</v>
      </c>
      <c r="G5694" s="109">
        <v>8750</v>
      </c>
      <c r="H5694" s="109">
        <v>5.99</v>
      </c>
      <c r="I5694" s="109">
        <v>0</v>
      </c>
      <c r="J5694" s="109">
        <f t="shared" si="88"/>
        <v>8755.99</v>
      </c>
    </row>
    <row r="5695" spans="1:10" s="102" customFormat="1" ht="18" customHeight="1" x14ac:dyDescent="0.2">
      <c r="A5695" s="106" t="s">
        <v>43</v>
      </c>
      <c r="B5695" s="106" t="s">
        <v>17</v>
      </c>
      <c r="C5695" s="107">
        <v>10534</v>
      </c>
      <c r="D5695" s="107">
        <v>42354</v>
      </c>
      <c r="E5695" s="107">
        <v>42382</v>
      </c>
      <c r="F5695" s="108">
        <v>42391</v>
      </c>
      <c r="G5695" s="109">
        <v>5750</v>
      </c>
      <c r="H5695" s="109">
        <v>5.91</v>
      </c>
      <c r="I5695" s="109">
        <v>0</v>
      </c>
      <c r="J5695" s="109">
        <f t="shared" si="88"/>
        <v>5755.91</v>
      </c>
    </row>
    <row r="5696" spans="1:10" s="102" customFormat="1" ht="18" customHeight="1" x14ac:dyDescent="0.2">
      <c r="A5696" s="106" t="s">
        <v>31</v>
      </c>
      <c r="B5696" s="106" t="s">
        <v>13</v>
      </c>
      <c r="C5696" s="107">
        <v>28182</v>
      </c>
      <c r="D5696" s="107">
        <v>42084</v>
      </c>
      <c r="E5696" s="107">
        <v>42086</v>
      </c>
      <c r="F5696" s="108">
        <v>42208</v>
      </c>
      <c r="G5696" s="109">
        <v>64000</v>
      </c>
      <c r="H5696" s="109">
        <v>73.48</v>
      </c>
      <c r="I5696" s="109">
        <v>0</v>
      </c>
      <c r="J5696" s="109">
        <f t="shared" si="88"/>
        <v>64073.48</v>
      </c>
    </row>
    <row r="5697" spans="1:10" s="102" customFormat="1" ht="18" customHeight="1" x14ac:dyDescent="0.2">
      <c r="A5697" s="106" t="s">
        <v>43</v>
      </c>
      <c r="B5697" s="106" t="s">
        <v>13</v>
      </c>
      <c r="C5697" s="107">
        <v>12104</v>
      </c>
      <c r="D5697" s="107">
        <v>41934</v>
      </c>
      <c r="E5697" s="107">
        <v>41948</v>
      </c>
      <c r="F5697" s="108">
        <v>41974</v>
      </c>
      <c r="G5697" s="109">
        <v>9250</v>
      </c>
      <c r="H5697" s="109">
        <v>10.28</v>
      </c>
      <c r="I5697" s="109">
        <v>0</v>
      </c>
      <c r="J5697" s="109">
        <f t="shared" si="88"/>
        <v>9260.2800000000007</v>
      </c>
    </row>
    <row r="5698" spans="1:10" s="102" customFormat="1" ht="18" customHeight="1" x14ac:dyDescent="0.2">
      <c r="A5698" s="106" t="s">
        <v>43</v>
      </c>
      <c r="B5698" s="106" t="s">
        <v>13</v>
      </c>
      <c r="C5698" s="107">
        <v>11706</v>
      </c>
      <c r="D5698" s="107">
        <v>43098</v>
      </c>
      <c r="E5698" s="107">
        <v>43137</v>
      </c>
      <c r="F5698" s="108">
        <v>43318</v>
      </c>
      <c r="G5698" s="109">
        <v>7000</v>
      </c>
      <c r="H5698" s="109">
        <v>42.19</v>
      </c>
      <c r="I5698" s="109">
        <v>0</v>
      </c>
      <c r="J5698" s="109">
        <f t="shared" si="88"/>
        <v>7042.19</v>
      </c>
    </row>
    <row r="5699" spans="1:10" s="102" customFormat="1" ht="18" customHeight="1" x14ac:dyDescent="0.2">
      <c r="A5699" s="106" t="s">
        <v>43</v>
      </c>
      <c r="B5699" s="106" t="s">
        <v>17</v>
      </c>
      <c r="C5699" s="107">
        <v>11712</v>
      </c>
      <c r="D5699" s="107">
        <v>42664</v>
      </c>
      <c r="E5699" s="107">
        <v>42670</v>
      </c>
      <c r="F5699" s="108">
        <v>42719</v>
      </c>
      <c r="G5699" s="109">
        <v>2250</v>
      </c>
      <c r="H5699" s="109">
        <v>3.4</v>
      </c>
      <c r="I5699" s="109">
        <v>0</v>
      </c>
      <c r="J5699" s="109">
        <f t="shared" si="88"/>
        <v>2253.4</v>
      </c>
    </row>
    <row r="5700" spans="1:10" s="102" customFormat="1" ht="18" customHeight="1" x14ac:dyDescent="0.2">
      <c r="A5700" s="106" t="s">
        <v>43</v>
      </c>
      <c r="B5700" s="106" t="s">
        <v>13</v>
      </c>
      <c r="C5700" s="107">
        <v>12217</v>
      </c>
      <c r="D5700" s="107">
        <v>42741</v>
      </c>
      <c r="E5700" s="107">
        <v>42760</v>
      </c>
      <c r="F5700" s="108">
        <v>42780</v>
      </c>
      <c r="G5700" s="109">
        <v>26000</v>
      </c>
      <c r="H5700" s="109">
        <v>27.78</v>
      </c>
      <c r="I5700" s="109">
        <v>0</v>
      </c>
      <c r="J5700" s="109">
        <f t="shared" si="88"/>
        <v>26027.78</v>
      </c>
    </row>
    <row r="5701" spans="1:10" s="102" customFormat="1" ht="18" customHeight="1" x14ac:dyDescent="0.2">
      <c r="A5701" s="106" t="s">
        <v>31</v>
      </c>
      <c r="B5701" s="106" t="s">
        <v>13</v>
      </c>
      <c r="C5701" s="107">
        <v>18482</v>
      </c>
      <c r="D5701" s="107">
        <v>42536</v>
      </c>
      <c r="E5701" s="107">
        <v>42538</v>
      </c>
      <c r="F5701" s="108">
        <v>42558</v>
      </c>
      <c r="G5701" s="109">
        <v>51000</v>
      </c>
      <c r="H5701" s="109">
        <v>30.74</v>
      </c>
      <c r="I5701" s="109">
        <v>0</v>
      </c>
      <c r="J5701" s="109">
        <f t="shared" si="88"/>
        <v>51030.74</v>
      </c>
    </row>
    <row r="5702" spans="1:10" s="102" customFormat="1" ht="18" customHeight="1" x14ac:dyDescent="0.2">
      <c r="A5702" s="106" t="s">
        <v>33</v>
      </c>
      <c r="B5702" s="106" t="s">
        <v>13</v>
      </c>
      <c r="C5702" s="107">
        <v>18482</v>
      </c>
      <c r="D5702" s="107">
        <v>42536</v>
      </c>
      <c r="E5702" s="107">
        <v>42538</v>
      </c>
      <c r="F5702" s="108">
        <v>42558</v>
      </c>
      <c r="G5702" s="109">
        <v>51000</v>
      </c>
      <c r="H5702" s="109">
        <v>30.74</v>
      </c>
      <c r="I5702" s="109">
        <v>0</v>
      </c>
      <c r="J5702" s="109">
        <f t="shared" ref="J5702:J5765" si="89">+G5702+H5702+I5702</f>
        <v>51030.74</v>
      </c>
    </row>
    <row r="5703" spans="1:10" s="102" customFormat="1" ht="18" customHeight="1" x14ac:dyDescent="0.2">
      <c r="A5703" s="106" t="s">
        <v>34</v>
      </c>
      <c r="B5703" s="106" t="s">
        <v>13</v>
      </c>
      <c r="C5703" s="107">
        <v>18482</v>
      </c>
      <c r="D5703" s="107">
        <v>42536</v>
      </c>
      <c r="E5703" s="107">
        <v>42538</v>
      </c>
      <c r="F5703" s="108">
        <v>42558</v>
      </c>
      <c r="G5703" s="109">
        <v>153000</v>
      </c>
      <c r="H5703" s="109">
        <v>92.22</v>
      </c>
      <c r="I5703" s="109">
        <v>0</v>
      </c>
      <c r="J5703" s="109">
        <f t="shared" si="89"/>
        <v>153092.22</v>
      </c>
    </row>
    <row r="5704" spans="1:10" s="102" customFormat="1" ht="18" customHeight="1" x14ac:dyDescent="0.2">
      <c r="A5704" s="106" t="s">
        <v>43</v>
      </c>
      <c r="B5704" s="106" t="s">
        <v>13</v>
      </c>
      <c r="C5704" s="107">
        <v>14537</v>
      </c>
      <c r="D5704" s="107">
        <v>41655</v>
      </c>
      <c r="E5704" s="107">
        <v>41682</v>
      </c>
      <c r="F5704" s="108">
        <v>41690</v>
      </c>
      <c r="G5704" s="109">
        <v>8250</v>
      </c>
      <c r="H5704" s="109">
        <v>8.02</v>
      </c>
      <c r="I5704" s="109">
        <v>0</v>
      </c>
      <c r="J5704" s="109">
        <f t="shared" si="89"/>
        <v>8258.02</v>
      </c>
    </row>
    <row r="5705" spans="1:10" s="102" customFormat="1" ht="18" customHeight="1" x14ac:dyDescent="0.2">
      <c r="A5705" s="106" t="s">
        <v>43</v>
      </c>
      <c r="B5705" s="106" t="s">
        <v>17</v>
      </c>
      <c r="C5705" s="107">
        <v>8184</v>
      </c>
      <c r="D5705" s="107">
        <v>42924</v>
      </c>
      <c r="E5705" s="107">
        <v>42936</v>
      </c>
      <c r="F5705" s="108">
        <v>42942</v>
      </c>
      <c r="G5705" s="109">
        <v>2000</v>
      </c>
      <c r="H5705" s="109">
        <v>0.99</v>
      </c>
      <c r="I5705" s="109">
        <v>0</v>
      </c>
      <c r="J5705" s="109">
        <f t="shared" si="89"/>
        <v>2000.99</v>
      </c>
    </row>
    <row r="5706" spans="1:10" s="102" customFormat="1" ht="18" customHeight="1" x14ac:dyDescent="0.2">
      <c r="A5706" s="106" t="s">
        <v>43</v>
      </c>
      <c r="B5706" s="106" t="s">
        <v>17</v>
      </c>
      <c r="C5706" s="107">
        <v>14720</v>
      </c>
      <c r="D5706" s="107">
        <v>43026</v>
      </c>
      <c r="E5706" s="107">
        <v>43041</v>
      </c>
      <c r="F5706" s="108">
        <v>43055</v>
      </c>
      <c r="G5706" s="109">
        <v>12250</v>
      </c>
      <c r="H5706" s="109">
        <v>9.73</v>
      </c>
      <c r="I5706" s="109">
        <v>0</v>
      </c>
      <c r="J5706" s="109">
        <f t="shared" si="89"/>
        <v>12259.73</v>
      </c>
    </row>
    <row r="5707" spans="1:10" s="102" customFormat="1" ht="18" customHeight="1" x14ac:dyDescent="0.2">
      <c r="A5707" s="106" t="s">
        <v>43</v>
      </c>
      <c r="B5707" s="106" t="s">
        <v>13</v>
      </c>
      <c r="C5707" s="107">
        <v>11466</v>
      </c>
      <c r="D5707" s="107">
        <v>43238</v>
      </c>
      <c r="E5707" s="107">
        <v>43257</v>
      </c>
      <c r="F5707" s="108">
        <v>43299</v>
      </c>
      <c r="G5707" s="109">
        <v>6750</v>
      </c>
      <c r="H5707" s="109">
        <v>6.03</v>
      </c>
      <c r="I5707" s="109">
        <v>0</v>
      </c>
      <c r="J5707" s="109">
        <f t="shared" si="89"/>
        <v>6756.03</v>
      </c>
    </row>
    <row r="5708" spans="1:10" s="102" customFormat="1" ht="18" customHeight="1" x14ac:dyDescent="0.2">
      <c r="A5708" s="106" t="s">
        <v>43</v>
      </c>
      <c r="B5708" s="106" t="s">
        <v>13</v>
      </c>
      <c r="C5708" s="107">
        <v>11943</v>
      </c>
      <c r="D5708" s="107">
        <v>43387</v>
      </c>
      <c r="E5708" s="107">
        <v>43395</v>
      </c>
      <c r="F5708" s="108">
        <v>43483</v>
      </c>
      <c r="G5708" s="109">
        <v>13500</v>
      </c>
      <c r="H5708" s="109">
        <v>21.82</v>
      </c>
      <c r="I5708" s="109">
        <v>0</v>
      </c>
      <c r="J5708" s="109">
        <f t="shared" si="89"/>
        <v>13521.82</v>
      </c>
    </row>
    <row r="5709" spans="1:10" s="102" customFormat="1" ht="18" customHeight="1" x14ac:dyDescent="0.2">
      <c r="A5709" s="106" t="s">
        <v>43</v>
      </c>
      <c r="B5709" s="106" t="s">
        <v>13</v>
      </c>
      <c r="C5709" s="107">
        <v>6798</v>
      </c>
      <c r="D5709" s="107">
        <v>42207</v>
      </c>
      <c r="E5709" s="107">
        <v>42222</v>
      </c>
      <c r="F5709" s="108">
        <v>42241</v>
      </c>
      <c r="G5709" s="109">
        <v>3500</v>
      </c>
      <c r="H5709" s="109">
        <v>3.31</v>
      </c>
      <c r="I5709" s="109">
        <v>0</v>
      </c>
      <c r="J5709" s="109">
        <f t="shared" si="89"/>
        <v>3503.31</v>
      </c>
    </row>
    <row r="5710" spans="1:10" s="102" customFormat="1" ht="18" customHeight="1" x14ac:dyDescent="0.2">
      <c r="A5710" s="106" t="s">
        <v>43</v>
      </c>
      <c r="B5710" s="106" t="s">
        <v>13</v>
      </c>
      <c r="C5710" s="107">
        <v>18891</v>
      </c>
      <c r="D5710" s="107">
        <v>43268</v>
      </c>
      <c r="E5710" s="107">
        <v>43272</v>
      </c>
      <c r="F5710" s="108">
        <v>43297</v>
      </c>
      <c r="G5710" s="109">
        <v>21500</v>
      </c>
      <c r="H5710" s="109">
        <v>17.079999999999998</v>
      </c>
      <c r="I5710" s="109">
        <v>0</v>
      </c>
      <c r="J5710" s="109">
        <f t="shared" si="89"/>
        <v>21517.08</v>
      </c>
    </row>
    <row r="5711" spans="1:10" s="102" customFormat="1" ht="18" customHeight="1" x14ac:dyDescent="0.2">
      <c r="A5711" s="106" t="s">
        <v>43</v>
      </c>
      <c r="B5711" s="106" t="s">
        <v>17</v>
      </c>
      <c r="C5711" s="107">
        <v>10247</v>
      </c>
      <c r="D5711" s="107">
        <v>41870</v>
      </c>
      <c r="E5711" s="107">
        <v>41872</v>
      </c>
      <c r="F5711" s="108">
        <v>41884</v>
      </c>
      <c r="G5711" s="109">
        <v>8250</v>
      </c>
      <c r="H5711" s="109">
        <v>3.21</v>
      </c>
      <c r="I5711" s="109">
        <v>0</v>
      </c>
      <c r="J5711" s="109">
        <f t="shared" si="89"/>
        <v>8253.2099999999991</v>
      </c>
    </row>
    <row r="5712" spans="1:10" s="102" customFormat="1" ht="18" customHeight="1" x14ac:dyDescent="0.2">
      <c r="A5712" s="106" t="s">
        <v>43</v>
      </c>
      <c r="B5712" s="106" t="s">
        <v>13</v>
      </c>
      <c r="C5712" s="107">
        <v>12884</v>
      </c>
      <c r="D5712" s="107">
        <v>42773</v>
      </c>
      <c r="E5712" s="107">
        <v>42787</v>
      </c>
      <c r="F5712" s="108">
        <v>42807</v>
      </c>
      <c r="G5712" s="109">
        <v>13250</v>
      </c>
      <c r="H5712" s="109">
        <v>12.36</v>
      </c>
      <c r="I5712" s="109">
        <v>0</v>
      </c>
      <c r="J5712" s="109">
        <f t="shared" si="89"/>
        <v>13262.36</v>
      </c>
    </row>
    <row r="5713" spans="1:10" s="102" customFormat="1" ht="18" customHeight="1" x14ac:dyDescent="0.2">
      <c r="A5713" s="106" t="s">
        <v>43</v>
      </c>
      <c r="B5713" s="106" t="s">
        <v>17</v>
      </c>
      <c r="C5713" s="107">
        <v>8583</v>
      </c>
      <c r="D5713" s="107">
        <v>43337</v>
      </c>
      <c r="E5713" s="107">
        <v>43340</v>
      </c>
      <c r="F5713" s="108">
        <v>43353</v>
      </c>
      <c r="G5713" s="109">
        <v>5250</v>
      </c>
      <c r="H5713" s="109">
        <v>2.2999999999999998</v>
      </c>
      <c r="I5713" s="109">
        <v>0</v>
      </c>
      <c r="J5713" s="109">
        <f t="shared" si="89"/>
        <v>5252.3</v>
      </c>
    </row>
    <row r="5714" spans="1:10" s="102" customFormat="1" ht="18" customHeight="1" x14ac:dyDescent="0.2">
      <c r="A5714" s="106" t="s">
        <v>43</v>
      </c>
      <c r="B5714" s="106" t="s">
        <v>13</v>
      </c>
      <c r="C5714" s="107">
        <v>18645</v>
      </c>
      <c r="D5714" s="107">
        <v>43461</v>
      </c>
      <c r="E5714" s="107">
        <v>43468</v>
      </c>
      <c r="F5714" s="108">
        <v>43518</v>
      </c>
      <c r="G5714" s="109">
        <v>23250</v>
      </c>
      <c r="H5714" s="109">
        <v>24.84</v>
      </c>
      <c r="I5714" s="109">
        <v>0</v>
      </c>
      <c r="J5714" s="109">
        <f t="shared" si="89"/>
        <v>23274.84</v>
      </c>
    </row>
    <row r="5715" spans="1:10" s="102" customFormat="1" ht="18" customHeight="1" x14ac:dyDescent="0.2">
      <c r="A5715" s="106" t="s">
        <v>43</v>
      </c>
      <c r="B5715" s="106" t="s">
        <v>17</v>
      </c>
      <c r="C5715" s="107">
        <v>8415</v>
      </c>
      <c r="D5715" s="107">
        <v>42429</v>
      </c>
      <c r="E5715" s="107">
        <v>42439</v>
      </c>
      <c r="F5715" s="108">
        <v>42465</v>
      </c>
      <c r="G5715" s="109">
        <v>3250</v>
      </c>
      <c r="H5715" s="109">
        <v>3.2</v>
      </c>
      <c r="I5715" s="109">
        <v>0</v>
      </c>
      <c r="J5715" s="109">
        <f t="shared" si="89"/>
        <v>3253.2</v>
      </c>
    </row>
    <row r="5716" spans="1:10" s="102" customFormat="1" ht="18" customHeight="1" x14ac:dyDescent="0.2">
      <c r="A5716" s="106" t="s">
        <v>43</v>
      </c>
      <c r="B5716" s="106" t="s">
        <v>13</v>
      </c>
      <c r="C5716" s="107">
        <v>21442</v>
      </c>
      <c r="D5716" s="107">
        <v>43349</v>
      </c>
      <c r="E5716" s="107">
        <v>43349</v>
      </c>
      <c r="F5716" s="108">
        <v>43360</v>
      </c>
      <c r="G5716" s="109">
        <v>74000</v>
      </c>
      <c r="H5716" s="109">
        <v>0</v>
      </c>
      <c r="I5716" s="109">
        <v>0</v>
      </c>
      <c r="J5716" s="109">
        <f t="shared" si="89"/>
        <v>74000</v>
      </c>
    </row>
    <row r="5717" spans="1:10" s="102" customFormat="1" ht="18" customHeight="1" x14ac:dyDescent="0.2">
      <c r="A5717" s="106" t="s">
        <v>35</v>
      </c>
      <c r="B5717" s="106" t="s">
        <v>13</v>
      </c>
      <c r="C5717" s="107">
        <v>21442</v>
      </c>
      <c r="D5717" s="107">
        <v>43349</v>
      </c>
      <c r="E5717" s="107">
        <v>43349</v>
      </c>
      <c r="F5717" s="108">
        <v>43360</v>
      </c>
      <c r="G5717" s="109">
        <v>74000</v>
      </c>
      <c r="H5717" s="109">
        <v>0</v>
      </c>
      <c r="I5717" s="109">
        <v>0</v>
      </c>
      <c r="J5717" s="109">
        <f t="shared" si="89"/>
        <v>74000</v>
      </c>
    </row>
    <row r="5718" spans="1:10" s="102" customFormat="1" ht="18" customHeight="1" x14ac:dyDescent="0.2">
      <c r="A5718" s="106" t="s">
        <v>43</v>
      </c>
      <c r="B5718" s="106" t="s">
        <v>17</v>
      </c>
      <c r="C5718" s="107">
        <v>11531</v>
      </c>
      <c r="D5718" s="107">
        <v>43171</v>
      </c>
      <c r="E5718" s="107">
        <v>43173</v>
      </c>
      <c r="F5718" s="108">
        <v>43301</v>
      </c>
      <c r="G5718" s="109">
        <v>5750</v>
      </c>
      <c r="H5718" s="109">
        <v>10.119999999999999</v>
      </c>
      <c r="I5718" s="109">
        <v>0</v>
      </c>
      <c r="J5718" s="109">
        <f t="shared" si="89"/>
        <v>5760.12</v>
      </c>
    </row>
    <row r="5719" spans="1:10" s="102" customFormat="1" ht="18" customHeight="1" x14ac:dyDescent="0.2">
      <c r="A5719" s="106" t="s">
        <v>43</v>
      </c>
      <c r="B5719" s="106" t="s">
        <v>13</v>
      </c>
      <c r="C5719" s="107">
        <v>11861</v>
      </c>
      <c r="D5719" s="107">
        <v>42840</v>
      </c>
      <c r="E5719" s="107">
        <v>42849</v>
      </c>
      <c r="F5719" s="108">
        <v>42857</v>
      </c>
      <c r="G5719" s="109">
        <v>19000</v>
      </c>
      <c r="H5719" s="109">
        <v>8.85</v>
      </c>
      <c r="I5719" s="109">
        <v>0</v>
      </c>
      <c r="J5719" s="109">
        <f t="shared" si="89"/>
        <v>19008.849999999999</v>
      </c>
    </row>
    <row r="5720" spans="1:10" s="102" customFormat="1" ht="18" customHeight="1" x14ac:dyDescent="0.2">
      <c r="A5720" s="106" t="s">
        <v>43</v>
      </c>
      <c r="B5720" s="106" t="s">
        <v>13</v>
      </c>
      <c r="C5720" s="107">
        <v>18036</v>
      </c>
      <c r="D5720" s="107">
        <v>43399</v>
      </c>
      <c r="E5720" s="107">
        <v>43413</v>
      </c>
      <c r="F5720" s="108">
        <v>43451</v>
      </c>
      <c r="G5720" s="109">
        <v>11250</v>
      </c>
      <c r="H5720" s="109">
        <v>16.03</v>
      </c>
      <c r="I5720" s="109">
        <v>0</v>
      </c>
      <c r="J5720" s="109">
        <f t="shared" si="89"/>
        <v>11266.03</v>
      </c>
    </row>
    <row r="5721" spans="1:10" s="102" customFormat="1" ht="18" customHeight="1" x14ac:dyDescent="0.2">
      <c r="A5721" s="106" t="s">
        <v>43</v>
      </c>
      <c r="B5721" s="106" t="s">
        <v>13</v>
      </c>
      <c r="C5721" s="107">
        <v>10719</v>
      </c>
      <c r="D5721" s="107">
        <v>42560</v>
      </c>
      <c r="E5721" s="107">
        <v>42598</v>
      </c>
      <c r="F5721" s="108">
        <v>42650</v>
      </c>
      <c r="G5721" s="109">
        <v>6500</v>
      </c>
      <c r="H5721" s="109">
        <v>16.04</v>
      </c>
      <c r="I5721" s="109">
        <v>0</v>
      </c>
      <c r="J5721" s="109">
        <f t="shared" si="89"/>
        <v>6516.04</v>
      </c>
    </row>
    <row r="5722" spans="1:10" s="102" customFormat="1" ht="18" customHeight="1" x14ac:dyDescent="0.2">
      <c r="A5722" s="106" t="s">
        <v>43</v>
      </c>
      <c r="B5722" s="106" t="s">
        <v>17</v>
      </c>
      <c r="C5722" s="107">
        <v>11358</v>
      </c>
      <c r="D5722" s="107">
        <v>42501</v>
      </c>
      <c r="E5722" s="107">
        <v>42535</v>
      </c>
      <c r="F5722" s="108">
        <v>42557</v>
      </c>
      <c r="G5722" s="109">
        <v>2750</v>
      </c>
      <c r="H5722" s="109">
        <v>4.22</v>
      </c>
      <c r="I5722" s="109">
        <v>0</v>
      </c>
      <c r="J5722" s="109">
        <f t="shared" si="89"/>
        <v>2754.22</v>
      </c>
    </row>
    <row r="5723" spans="1:10" s="102" customFormat="1" ht="18" customHeight="1" x14ac:dyDescent="0.2">
      <c r="A5723" s="106" t="s">
        <v>43</v>
      </c>
      <c r="B5723" s="106" t="s">
        <v>17</v>
      </c>
      <c r="C5723" s="107">
        <v>18248</v>
      </c>
      <c r="D5723" s="107">
        <v>42718</v>
      </c>
      <c r="E5723" s="107">
        <v>42720</v>
      </c>
      <c r="F5723" s="108">
        <v>42738</v>
      </c>
      <c r="G5723" s="109">
        <v>14000</v>
      </c>
      <c r="H5723" s="109">
        <v>7.67</v>
      </c>
      <c r="I5723" s="109">
        <v>0</v>
      </c>
      <c r="J5723" s="109">
        <f t="shared" si="89"/>
        <v>14007.67</v>
      </c>
    </row>
    <row r="5724" spans="1:10" s="102" customFormat="1" ht="18" customHeight="1" x14ac:dyDescent="0.2">
      <c r="A5724" s="106" t="s">
        <v>43</v>
      </c>
      <c r="B5724" s="106" t="s">
        <v>17</v>
      </c>
      <c r="C5724" s="107">
        <v>10641</v>
      </c>
      <c r="D5724" s="107">
        <v>41678</v>
      </c>
      <c r="E5724" s="107">
        <v>41682</v>
      </c>
      <c r="F5724" s="108">
        <v>41708</v>
      </c>
      <c r="G5724" s="109">
        <v>4250</v>
      </c>
      <c r="H5724" s="109">
        <v>3.54</v>
      </c>
      <c r="I5724" s="109">
        <v>0</v>
      </c>
      <c r="J5724" s="109">
        <f t="shared" si="89"/>
        <v>4253.54</v>
      </c>
    </row>
    <row r="5725" spans="1:10" s="102" customFormat="1" ht="18" customHeight="1" x14ac:dyDescent="0.2">
      <c r="A5725" s="106" t="s">
        <v>43</v>
      </c>
      <c r="B5725" s="106" t="s">
        <v>17</v>
      </c>
      <c r="C5725" s="107">
        <v>10965</v>
      </c>
      <c r="D5725" s="107">
        <v>43343</v>
      </c>
      <c r="E5725" s="107">
        <v>43381</v>
      </c>
      <c r="F5725" s="108">
        <v>43438</v>
      </c>
      <c r="G5725" s="109">
        <v>10000</v>
      </c>
      <c r="H5725" s="109">
        <v>18.020000000000003</v>
      </c>
      <c r="I5725" s="109">
        <v>0</v>
      </c>
      <c r="J5725" s="109">
        <f t="shared" si="89"/>
        <v>10018.02</v>
      </c>
    </row>
    <row r="5726" spans="1:10" s="102" customFormat="1" ht="18" customHeight="1" x14ac:dyDescent="0.2">
      <c r="A5726" s="106" t="s">
        <v>43</v>
      </c>
      <c r="B5726" s="106" t="s">
        <v>13</v>
      </c>
      <c r="C5726" s="107">
        <v>11337</v>
      </c>
      <c r="D5726" s="107">
        <v>42036</v>
      </c>
      <c r="E5726" s="107">
        <v>42041</v>
      </c>
      <c r="F5726" s="108">
        <v>42072</v>
      </c>
      <c r="G5726" s="109">
        <v>2500</v>
      </c>
      <c r="H5726" s="109">
        <v>2.52</v>
      </c>
      <c r="I5726" s="109">
        <v>0</v>
      </c>
      <c r="J5726" s="109">
        <f t="shared" si="89"/>
        <v>2502.52</v>
      </c>
    </row>
    <row r="5727" spans="1:10" s="102" customFormat="1" ht="18" customHeight="1" x14ac:dyDescent="0.2">
      <c r="A5727" s="106" t="s">
        <v>43</v>
      </c>
      <c r="B5727" s="106" t="s">
        <v>13</v>
      </c>
      <c r="C5727" s="107">
        <v>14685</v>
      </c>
      <c r="D5727" s="107">
        <v>42945</v>
      </c>
      <c r="E5727" s="107">
        <v>42955</v>
      </c>
      <c r="F5727" s="108">
        <v>42964</v>
      </c>
      <c r="G5727" s="109">
        <v>10000</v>
      </c>
      <c r="H5727" s="109">
        <v>5.21</v>
      </c>
      <c r="I5727" s="109">
        <v>0</v>
      </c>
      <c r="J5727" s="109">
        <f t="shared" si="89"/>
        <v>10005.209999999999</v>
      </c>
    </row>
    <row r="5728" spans="1:10" s="102" customFormat="1" ht="18" customHeight="1" x14ac:dyDescent="0.2">
      <c r="A5728" s="106" t="s">
        <v>43</v>
      </c>
      <c r="B5728" s="106" t="s">
        <v>17</v>
      </c>
      <c r="C5728" s="107">
        <v>16007</v>
      </c>
      <c r="D5728" s="107">
        <v>42158</v>
      </c>
      <c r="E5728" s="107">
        <v>42389</v>
      </c>
      <c r="F5728" s="108">
        <v>42430</v>
      </c>
      <c r="G5728" s="109">
        <v>5500</v>
      </c>
      <c r="H5728" s="109">
        <v>41.56</v>
      </c>
      <c r="I5728" s="109">
        <v>0</v>
      </c>
      <c r="J5728" s="109">
        <f t="shared" si="89"/>
        <v>5541.56</v>
      </c>
    </row>
    <row r="5729" spans="1:10" s="102" customFormat="1" ht="18" customHeight="1" x14ac:dyDescent="0.2">
      <c r="A5729" s="106" t="s">
        <v>43</v>
      </c>
      <c r="B5729" s="106" t="s">
        <v>17</v>
      </c>
      <c r="C5729" s="107">
        <v>14108</v>
      </c>
      <c r="D5729" s="107">
        <v>42326</v>
      </c>
      <c r="E5729" s="107">
        <v>42332</v>
      </c>
      <c r="F5729" s="108">
        <v>42381</v>
      </c>
      <c r="G5729" s="109">
        <v>12250</v>
      </c>
      <c r="H5729" s="109">
        <v>18.72</v>
      </c>
      <c r="I5729" s="109">
        <v>0</v>
      </c>
      <c r="J5729" s="109">
        <f t="shared" si="89"/>
        <v>12268.72</v>
      </c>
    </row>
    <row r="5730" spans="1:10" s="102" customFormat="1" ht="18" customHeight="1" x14ac:dyDescent="0.2">
      <c r="A5730" s="106" t="s">
        <v>43</v>
      </c>
      <c r="B5730" s="106" t="s">
        <v>17</v>
      </c>
      <c r="C5730" s="107">
        <v>11533</v>
      </c>
      <c r="D5730" s="107">
        <v>43120</v>
      </c>
      <c r="E5730" s="107">
        <v>43164</v>
      </c>
      <c r="F5730" s="108">
        <v>43200</v>
      </c>
      <c r="G5730" s="109">
        <v>7000</v>
      </c>
      <c r="H5730" s="109">
        <v>14.319999999999999</v>
      </c>
      <c r="I5730" s="109">
        <v>0</v>
      </c>
      <c r="J5730" s="109">
        <f t="shared" si="89"/>
        <v>7014.32</v>
      </c>
    </row>
    <row r="5731" spans="1:10" s="102" customFormat="1" ht="18" customHeight="1" x14ac:dyDescent="0.2">
      <c r="A5731" s="106" t="s">
        <v>43</v>
      </c>
      <c r="B5731" s="106" t="s">
        <v>13</v>
      </c>
      <c r="C5731" s="107">
        <v>18129</v>
      </c>
      <c r="D5731" s="107">
        <v>42456</v>
      </c>
      <c r="E5731" s="107">
        <v>42464</v>
      </c>
      <c r="F5731" s="108">
        <v>42472</v>
      </c>
      <c r="G5731" s="109">
        <v>21500</v>
      </c>
      <c r="H5731" s="109">
        <v>9.42</v>
      </c>
      <c r="I5731" s="109">
        <v>0</v>
      </c>
      <c r="J5731" s="109">
        <f t="shared" si="89"/>
        <v>21509.42</v>
      </c>
    </row>
    <row r="5732" spans="1:10" s="102" customFormat="1" ht="18" customHeight="1" x14ac:dyDescent="0.2">
      <c r="A5732" s="106" t="s">
        <v>43</v>
      </c>
      <c r="B5732" s="106" t="s">
        <v>13</v>
      </c>
      <c r="C5732" s="107">
        <v>10988</v>
      </c>
      <c r="D5732" s="107">
        <v>42429</v>
      </c>
      <c r="E5732" s="107">
        <v>42468</v>
      </c>
      <c r="F5732" s="108">
        <v>42585</v>
      </c>
      <c r="G5732" s="110">
        <v>6250</v>
      </c>
      <c r="H5732" s="110">
        <v>26.72</v>
      </c>
      <c r="I5732" s="110">
        <v>0</v>
      </c>
      <c r="J5732" s="109">
        <f t="shared" si="89"/>
        <v>6276.72</v>
      </c>
    </row>
    <row r="5733" spans="1:10" s="102" customFormat="1" ht="18" customHeight="1" x14ac:dyDescent="0.2">
      <c r="A5733" s="106" t="s">
        <v>43</v>
      </c>
      <c r="B5733" s="106" t="s">
        <v>13</v>
      </c>
      <c r="C5733" s="107">
        <v>12874</v>
      </c>
      <c r="D5733" s="107">
        <v>42914</v>
      </c>
      <c r="E5733" s="107">
        <v>42926</v>
      </c>
      <c r="F5733" s="111">
        <v>42943</v>
      </c>
      <c r="G5733" s="112">
        <v>8000</v>
      </c>
      <c r="H5733" s="112">
        <v>6.36</v>
      </c>
      <c r="I5733" s="112">
        <v>0</v>
      </c>
      <c r="J5733" s="109">
        <f t="shared" si="89"/>
        <v>8006.36</v>
      </c>
    </row>
    <row r="5734" spans="1:10" s="102" customFormat="1" ht="18" customHeight="1" x14ac:dyDescent="0.2">
      <c r="A5734" s="106" t="s">
        <v>43</v>
      </c>
      <c r="B5734" s="106" t="s">
        <v>17</v>
      </c>
      <c r="C5734" s="107">
        <v>8308</v>
      </c>
      <c r="D5734" s="107">
        <v>41858</v>
      </c>
      <c r="E5734" s="107">
        <v>41863</v>
      </c>
      <c r="F5734" s="111">
        <v>41870</v>
      </c>
      <c r="G5734" s="112">
        <v>7000</v>
      </c>
      <c r="H5734" s="112">
        <v>2.35</v>
      </c>
      <c r="I5734" s="112">
        <v>0</v>
      </c>
      <c r="J5734" s="109">
        <f t="shared" si="89"/>
        <v>7002.35</v>
      </c>
    </row>
    <row r="5735" spans="1:10" s="102" customFormat="1" ht="18" customHeight="1" x14ac:dyDescent="0.2">
      <c r="A5735" s="106" t="s">
        <v>37</v>
      </c>
      <c r="B5735" s="106" t="s">
        <v>13</v>
      </c>
      <c r="C5735" s="107">
        <v>26241</v>
      </c>
      <c r="D5735" s="107">
        <v>41688</v>
      </c>
      <c r="E5735" s="107">
        <v>41757</v>
      </c>
      <c r="F5735" s="108">
        <v>41757</v>
      </c>
      <c r="G5735" s="113">
        <v>10000</v>
      </c>
      <c r="H5735" s="113">
        <v>19.170000000000002</v>
      </c>
      <c r="I5735" s="113">
        <v>0</v>
      </c>
      <c r="J5735" s="109">
        <f t="shared" si="89"/>
        <v>10019.17</v>
      </c>
    </row>
    <row r="5736" spans="1:10" s="102" customFormat="1" ht="18" customHeight="1" x14ac:dyDescent="0.2">
      <c r="A5736" s="106" t="s">
        <v>43</v>
      </c>
      <c r="B5736" s="106" t="s">
        <v>17</v>
      </c>
      <c r="C5736" s="107">
        <v>10327</v>
      </c>
      <c r="D5736" s="107">
        <v>42645</v>
      </c>
      <c r="E5736" s="107">
        <v>42656</v>
      </c>
      <c r="F5736" s="108">
        <v>42661</v>
      </c>
      <c r="G5736" s="109">
        <v>5500</v>
      </c>
      <c r="H5736" s="109">
        <v>2.41</v>
      </c>
      <c r="I5736" s="109">
        <v>0</v>
      </c>
      <c r="J5736" s="109">
        <f t="shared" si="89"/>
        <v>5502.41</v>
      </c>
    </row>
    <row r="5737" spans="1:10" s="102" customFormat="1" ht="18" customHeight="1" x14ac:dyDescent="0.2">
      <c r="A5737" s="106" t="s">
        <v>43</v>
      </c>
      <c r="B5737" s="106" t="s">
        <v>17</v>
      </c>
      <c r="C5737" s="107">
        <v>16993</v>
      </c>
      <c r="D5737" s="107">
        <v>43020</v>
      </c>
      <c r="E5737" s="107">
        <v>43026</v>
      </c>
      <c r="F5737" s="108">
        <v>43042</v>
      </c>
      <c r="G5737" s="109">
        <v>7000</v>
      </c>
      <c r="H5737" s="109">
        <v>4.22</v>
      </c>
      <c r="I5737" s="109">
        <v>0</v>
      </c>
      <c r="J5737" s="109">
        <f t="shared" si="89"/>
        <v>7004.22</v>
      </c>
    </row>
    <row r="5738" spans="1:10" s="102" customFormat="1" ht="18" customHeight="1" x14ac:dyDescent="0.2">
      <c r="A5738" s="106" t="s">
        <v>43</v>
      </c>
      <c r="B5738" s="106" t="s">
        <v>13</v>
      </c>
      <c r="C5738" s="107">
        <v>16052</v>
      </c>
      <c r="D5738" s="107">
        <v>42981</v>
      </c>
      <c r="E5738" s="107">
        <v>42984</v>
      </c>
      <c r="F5738" s="108">
        <v>42996</v>
      </c>
      <c r="G5738" s="109">
        <v>8500</v>
      </c>
      <c r="H5738" s="109">
        <v>3.49</v>
      </c>
      <c r="I5738" s="109">
        <v>0</v>
      </c>
      <c r="J5738" s="109">
        <f t="shared" si="89"/>
        <v>8503.49</v>
      </c>
    </row>
    <row r="5739" spans="1:10" s="102" customFormat="1" ht="18" customHeight="1" x14ac:dyDescent="0.2">
      <c r="A5739" s="106" t="s">
        <v>43</v>
      </c>
      <c r="B5739" s="106" t="s">
        <v>17</v>
      </c>
      <c r="C5739" s="107">
        <v>9463</v>
      </c>
      <c r="D5739" s="107">
        <v>42632</v>
      </c>
      <c r="E5739" s="107">
        <v>42633</v>
      </c>
      <c r="F5739" s="108">
        <v>42709</v>
      </c>
      <c r="G5739" s="109">
        <v>3250</v>
      </c>
      <c r="H5739" s="109">
        <v>6.86</v>
      </c>
      <c r="I5739" s="109">
        <v>0</v>
      </c>
      <c r="J5739" s="109">
        <f t="shared" si="89"/>
        <v>3256.86</v>
      </c>
    </row>
    <row r="5740" spans="1:10" s="102" customFormat="1" ht="18" customHeight="1" x14ac:dyDescent="0.2">
      <c r="A5740" s="106" t="s">
        <v>43</v>
      </c>
      <c r="B5740" s="106" t="s">
        <v>13</v>
      </c>
      <c r="C5740" s="107">
        <v>15048</v>
      </c>
      <c r="D5740" s="107">
        <v>42971</v>
      </c>
      <c r="E5740" s="107">
        <v>42986</v>
      </c>
      <c r="F5740" s="108">
        <v>43012</v>
      </c>
      <c r="G5740" s="109">
        <v>9750</v>
      </c>
      <c r="H5740" s="109">
        <v>10.33</v>
      </c>
      <c r="I5740" s="109">
        <v>0</v>
      </c>
      <c r="J5740" s="109">
        <f t="shared" si="89"/>
        <v>9760.33</v>
      </c>
    </row>
    <row r="5741" spans="1:10" s="102" customFormat="1" ht="18" customHeight="1" x14ac:dyDescent="0.2">
      <c r="A5741" s="106" t="s">
        <v>43</v>
      </c>
      <c r="B5741" s="106" t="s">
        <v>17</v>
      </c>
      <c r="C5741" s="107">
        <v>8347</v>
      </c>
      <c r="D5741" s="107">
        <v>42184</v>
      </c>
      <c r="E5741" s="107">
        <v>42187</v>
      </c>
      <c r="F5741" s="108">
        <v>42296</v>
      </c>
      <c r="G5741" s="109">
        <v>8500</v>
      </c>
      <c r="H5741" s="109">
        <v>22.359999999999996</v>
      </c>
      <c r="I5741" s="109">
        <v>0</v>
      </c>
      <c r="J5741" s="109">
        <f t="shared" si="89"/>
        <v>8522.36</v>
      </c>
    </row>
    <row r="5742" spans="1:10" s="102" customFormat="1" ht="18" customHeight="1" x14ac:dyDescent="0.2">
      <c r="A5742" s="106" t="s">
        <v>43</v>
      </c>
      <c r="B5742" s="106" t="s">
        <v>13</v>
      </c>
      <c r="C5742" s="107">
        <v>11197</v>
      </c>
      <c r="D5742" s="107">
        <v>41897</v>
      </c>
      <c r="E5742" s="107">
        <v>41942</v>
      </c>
      <c r="F5742" s="108">
        <v>41967</v>
      </c>
      <c r="G5742" s="109">
        <v>1500</v>
      </c>
      <c r="H5742" s="109">
        <v>2.92</v>
      </c>
      <c r="I5742" s="109">
        <v>0</v>
      </c>
      <c r="J5742" s="109">
        <f t="shared" si="89"/>
        <v>1502.92</v>
      </c>
    </row>
    <row r="5743" spans="1:10" s="102" customFormat="1" ht="18" customHeight="1" x14ac:dyDescent="0.2">
      <c r="A5743" s="106" t="s">
        <v>43</v>
      </c>
      <c r="B5743" s="106" t="s">
        <v>13</v>
      </c>
      <c r="C5743" s="107">
        <v>9421</v>
      </c>
      <c r="D5743" s="107">
        <v>43336</v>
      </c>
      <c r="E5743" s="107">
        <v>43356</v>
      </c>
      <c r="F5743" s="108">
        <v>43370</v>
      </c>
      <c r="G5743" s="109">
        <v>1500</v>
      </c>
      <c r="H5743" s="109">
        <v>1.4</v>
      </c>
      <c r="I5743" s="109">
        <v>0</v>
      </c>
      <c r="J5743" s="109">
        <f t="shared" si="89"/>
        <v>1501.4</v>
      </c>
    </row>
    <row r="5744" spans="1:10" s="102" customFormat="1" ht="18" customHeight="1" x14ac:dyDescent="0.2">
      <c r="A5744" s="106" t="s">
        <v>43</v>
      </c>
      <c r="B5744" s="106" t="s">
        <v>17</v>
      </c>
      <c r="C5744" s="107">
        <v>19509</v>
      </c>
      <c r="D5744" s="107">
        <v>43188</v>
      </c>
      <c r="E5744" s="107">
        <v>43189</v>
      </c>
      <c r="F5744" s="108">
        <v>43216</v>
      </c>
      <c r="G5744" s="109">
        <v>56000</v>
      </c>
      <c r="H5744" s="109">
        <v>42.96</v>
      </c>
      <c r="I5744" s="109">
        <v>0</v>
      </c>
      <c r="J5744" s="109">
        <f t="shared" si="89"/>
        <v>56042.96</v>
      </c>
    </row>
    <row r="5745" spans="1:10" s="102" customFormat="1" ht="18" customHeight="1" x14ac:dyDescent="0.2">
      <c r="A5745" s="106" t="s">
        <v>43</v>
      </c>
      <c r="B5745" s="106" t="s">
        <v>17</v>
      </c>
      <c r="C5745" s="107">
        <v>13397</v>
      </c>
      <c r="D5745" s="107">
        <v>43202</v>
      </c>
      <c r="E5745" s="107">
        <v>43210</v>
      </c>
      <c r="F5745" s="108">
        <v>43220</v>
      </c>
      <c r="G5745" s="109">
        <v>4250</v>
      </c>
      <c r="H5745" s="109">
        <v>2.1</v>
      </c>
      <c r="I5745" s="109">
        <v>0</v>
      </c>
      <c r="J5745" s="109">
        <f t="shared" si="89"/>
        <v>4252.1000000000004</v>
      </c>
    </row>
    <row r="5746" spans="1:10" s="102" customFormat="1" ht="18" customHeight="1" x14ac:dyDescent="0.2">
      <c r="A5746" s="106" t="s">
        <v>43</v>
      </c>
      <c r="B5746" s="106" t="s">
        <v>17</v>
      </c>
      <c r="C5746" s="107">
        <v>14438</v>
      </c>
      <c r="D5746" s="107">
        <v>41863</v>
      </c>
      <c r="E5746" s="107">
        <v>41898</v>
      </c>
      <c r="F5746" s="108">
        <v>41932</v>
      </c>
      <c r="G5746" s="109">
        <v>1500</v>
      </c>
      <c r="H5746" s="109">
        <v>2.88</v>
      </c>
      <c r="I5746" s="109">
        <v>0</v>
      </c>
      <c r="J5746" s="109">
        <f t="shared" si="89"/>
        <v>1502.88</v>
      </c>
    </row>
    <row r="5747" spans="1:10" s="102" customFormat="1" ht="18" customHeight="1" x14ac:dyDescent="0.2">
      <c r="A5747" s="106" t="s">
        <v>43</v>
      </c>
      <c r="B5747" s="106" t="s">
        <v>17</v>
      </c>
      <c r="C5747" s="107">
        <v>16131</v>
      </c>
      <c r="D5747" s="107">
        <v>41888</v>
      </c>
      <c r="E5747" s="107">
        <v>41891</v>
      </c>
      <c r="F5747" s="108">
        <v>41905</v>
      </c>
      <c r="G5747" s="109">
        <v>8750</v>
      </c>
      <c r="H5747" s="109">
        <v>4.1399999999999997</v>
      </c>
      <c r="I5747" s="109">
        <v>0</v>
      </c>
      <c r="J5747" s="109">
        <f t="shared" si="89"/>
        <v>8754.14</v>
      </c>
    </row>
    <row r="5748" spans="1:10" s="102" customFormat="1" ht="18" customHeight="1" x14ac:dyDescent="0.2">
      <c r="A5748" s="106" t="s">
        <v>43</v>
      </c>
      <c r="B5748" s="106" t="s">
        <v>17</v>
      </c>
      <c r="C5748" s="107">
        <v>10811</v>
      </c>
      <c r="D5748" s="107">
        <v>42067</v>
      </c>
      <c r="E5748" s="107">
        <v>42079</v>
      </c>
      <c r="F5748" s="108">
        <v>42089</v>
      </c>
      <c r="G5748" s="109">
        <v>7750</v>
      </c>
      <c r="H5748" s="109">
        <v>4.74</v>
      </c>
      <c r="I5748" s="109">
        <v>0</v>
      </c>
      <c r="J5748" s="109">
        <f t="shared" si="89"/>
        <v>7754.74</v>
      </c>
    </row>
    <row r="5749" spans="1:10" s="102" customFormat="1" ht="18" customHeight="1" x14ac:dyDescent="0.2">
      <c r="A5749" s="106" t="s">
        <v>43</v>
      </c>
      <c r="B5749" s="106" t="s">
        <v>17</v>
      </c>
      <c r="C5749" s="107">
        <v>16256</v>
      </c>
      <c r="D5749" s="107">
        <v>42265</v>
      </c>
      <c r="E5749" s="107">
        <v>42276</v>
      </c>
      <c r="F5749" s="108">
        <v>42293</v>
      </c>
      <c r="G5749" s="109">
        <v>6500</v>
      </c>
      <c r="H5749" s="109">
        <v>5.0599999999999996</v>
      </c>
      <c r="I5749" s="109">
        <v>0</v>
      </c>
      <c r="J5749" s="109">
        <f t="shared" si="89"/>
        <v>6505.06</v>
      </c>
    </row>
    <row r="5750" spans="1:10" s="102" customFormat="1" ht="18" customHeight="1" x14ac:dyDescent="0.2">
      <c r="A5750" s="106" t="s">
        <v>43</v>
      </c>
      <c r="B5750" s="106" t="s">
        <v>17</v>
      </c>
      <c r="C5750" s="107">
        <v>8977</v>
      </c>
      <c r="D5750" s="107">
        <v>42171</v>
      </c>
      <c r="E5750" s="107">
        <v>42177</v>
      </c>
      <c r="F5750" s="108">
        <v>42199</v>
      </c>
      <c r="G5750" s="109">
        <v>5000</v>
      </c>
      <c r="H5750" s="109">
        <v>3.89</v>
      </c>
      <c r="I5750" s="109">
        <v>0</v>
      </c>
      <c r="J5750" s="109">
        <f t="shared" si="89"/>
        <v>5003.8900000000003</v>
      </c>
    </row>
    <row r="5751" spans="1:10" s="102" customFormat="1" ht="18" customHeight="1" x14ac:dyDescent="0.2">
      <c r="A5751" s="106" t="s">
        <v>43</v>
      </c>
      <c r="B5751" s="106" t="s">
        <v>13</v>
      </c>
      <c r="C5751" s="107">
        <v>8388</v>
      </c>
      <c r="D5751" s="107">
        <v>42241</v>
      </c>
      <c r="E5751" s="107">
        <v>42248</v>
      </c>
      <c r="F5751" s="108">
        <v>42272</v>
      </c>
      <c r="G5751" s="109">
        <v>4250</v>
      </c>
      <c r="H5751" s="109">
        <v>3.66</v>
      </c>
      <c r="I5751" s="109">
        <v>0</v>
      </c>
      <c r="J5751" s="109">
        <f t="shared" si="89"/>
        <v>4253.66</v>
      </c>
    </row>
    <row r="5752" spans="1:10" s="102" customFormat="1" ht="18" customHeight="1" x14ac:dyDescent="0.2">
      <c r="A5752" s="106" t="s">
        <v>43</v>
      </c>
      <c r="B5752" s="106" t="s">
        <v>13</v>
      </c>
      <c r="C5752" s="107">
        <v>8975</v>
      </c>
      <c r="D5752" s="107">
        <v>43193</v>
      </c>
      <c r="E5752" s="107">
        <v>43202</v>
      </c>
      <c r="F5752" s="108">
        <v>43250</v>
      </c>
      <c r="G5752" s="109">
        <v>4750</v>
      </c>
      <c r="H5752" s="109">
        <v>7.42</v>
      </c>
      <c r="I5752" s="109">
        <v>0</v>
      </c>
      <c r="J5752" s="109">
        <f t="shared" si="89"/>
        <v>4757.42</v>
      </c>
    </row>
    <row r="5753" spans="1:10" s="102" customFormat="1" ht="18" customHeight="1" x14ac:dyDescent="0.2">
      <c r="A5753" s="106" t="s">
        <v>43</v>
      </c>
      <c r="B5753" s="106" t="s">
        <v>13</v>
      </c>
      <c r="C5753" s="107">
        <v>12469</v>
      </c>
      <c r="D5753" s="107">
        <v>41682</v>
      </c>
      <c r="E5753" s="107">
        <v>41703</v>
      </c>
      <c r="F5753" s="108">
        <v>41729</v>
      </c>
      <c r="G5753" s="109">
        <v>10500</v>
      </c>
      <c r="H5753" s="109">
        <v>13.71</v>
      </c>
      <c r="I5753" s="109">
        <v>0</v>
      </c>
      <c r="J5753" s="109">
        <f t="shared" si="89"/>
        <v>10513.71</v>
      </c>
    </row>
    <row r="5754" spans="1:10" s="102" customFormat="1" ht="18" customHeight="1" x14ac:dyDescent="0.2">
      <c r="A5754" s="106" t="s">
        <v>43</v>
      </c>
      <c r="B5754" s="106" t="s">
        <v>17</v>
      </c>
      <c r="C5754" s="107">
        <v>16830</v>
      </c>
      <c r="D5754" s="107">
        <v>43088</v>
      </c>
      <c r="E5754" s="107">
        <v>43091</v>
      </c>
      <c r="F5754" s="108">
        <v>43104</v>
      </c>
      <c r="G5754" s="109">
        <v>13500</v>
      </c>
      <c r="H5754" s="109">
        <v>5.92</v>
      </c>
      <c r="I5754" s="109">
        <v>0</v>
      </c>
      <c r="J5754" s="109">
        <f t="shared" si="89"/>
        <v>13505.92</v>
      </c>
    </row>
    <row r="5755" spans="1:10" s="102" customFormat="1" ht="18" customHeight="1" x14ac:dyDescent="0.2">
      <c r="A5755" s="106" t="s">
        <v>31</v>
      </c>
      <c r="B5755" s="106" t="s">
        <v>13</v>
      </c>
      <c r="C5755" s="107">
        <v>21569</v>
      </c>
      <c r="D5755" s="107">
        <v>42377</v>
      </c>
      <c r="E5755" s="107">
        <v>42384</v>
      </c>
      <c r="F5755" s="108">
        <v>42403</v>
      </c>
      <c r="G5755" s="109">
        <v>55000</v>
      </c>
      <c r="H5755" s="109">
        <v>39.72</v>
      </c>
      <c r="I5755" s="109">
        <v>0</v>
      </c>
      <c r="J5755" s="109">
        <f t="shared" si="89"/>
        <v>55039.72</v>
      </c>
    </row>
    <row r="5756" spans="1:10" s="102" customFormat="1" ht="18" customHeight="1" x14ac:dyDescent="0.2">
      <c r="A5756" s="106" t="s">
        <v>33</v>
      </c>
      <c r="B5756" s="106" t="s">
        <v>13</v>
      </c>
      <c r="C5756" s="107">
        <v>21569</v>
      </c>
      <c r="D5756" s="107">
        <v>42377</v>
      </c>
      <c r="E5756" s="107">
        <v>42384</v>
      </c>
      <c r="F5756" s="108">
        <v>42403</v>
      </c>
      <c r="G5756" s="109">
        <v>55000</v>
      </c>
      <c r="H5756" s="109">
        <v>39.72</v>
      </c>
      <c r="I5756" s="109">
        <v>0</v>
      </c>
      <c r="J5756" s="109">
        <f t="shared" si="89"/>
        <v>55039.72</v>
      </c>
    </row>
    <row r="5757" spans="1:10" s="102" customFormat="1" ht="18" customHeight="1" x14ac:dyDescent="0.2">
      <c r="A5757" s="106" t="s">
        <v>34</v>
      </c>
      <c r="B5757" s="106" t="s">
        <v>13</v>
      </c>
      <c r="C5757" s="107">
        <v>21569</v>
      </c>
      <c r="D5757" s="107">
        <v>42377</v>
      </c>
      <c r="E5757" s="107">
        <v>42384</v>
      </c>
      <c r="F5757" s="108">
        <v>42403</v>
      </c>
      <c r="G5757" s="109">
        <v>165000</v>
      </c>
      <c r="H5757" s="109">
        <v>119.17</v>
      </c>
      <c r="I5757" s="109">
        <v>0</v>
      </c>
      <c r="J5757" s="109">
        <f t="shared" si="89"/>
        <v>165119.17000000001</v>
      </c>
    </row>
    <row r="5758" spans="1:10" s="102" customFormat="1" ht="18" customHeight="1" x14ac:dyDescent="0.2">
      <c r="A5758" s="106" t="s">
        <v>43</v>
      </c>
      <c r="B5758" s="106" t="s">
        <v>17</v>
      </c>
      <c r="C5758" s="107">
        <v>12439</v>
      </c>
      <c r="D5758" s="107">
        <v>42463</v>
      </c>
      <c r="E5758" s="107">
        <v>42486</v>
      </c>
      <c r="F5758" s="108">
        <v>42501</v>
      </c>
      <c r="G5758" s="109">
        <v>7000</v>
      </c>
      <c r="H5758" s="109">
        <v>7.29</v>
      </c>
      <c r="I5758" s="109">
        <v>0</v>
      </c>
      <c r="J5758" s="109">
        <f t="shared" si="89"/>
        <v>7007.29</v>
      </c>
    </row>
    <row r="5759" spans="1:10" s="102" customFormat="1" ht="18" customHeight="1" x14ac:dyDescent="0.2">
      <c r="A5759" s="106" t="s">
        <v>43</v>
      </c>
      <c r="B5759" s="106" t="s">
        <v>13</v>
      </c>
      <c r="C5759" s="107">
        <v>11959</v>
      </c>
      <c r="D5759" s="107">
        <v>43064</v>
      </c>
      <c r="E5759" s="107">
        <v>43074</v>
      </c>
      <c r="F5759" s="108">
        <v>43207</v>
      </c>
      <c r="G5759" s="109">
        <v>7000</v>
      </c>
      <c r="H5759" s="109">
        <v>27.42</v>
      </c>
      <c r="I5759" s="109">
        <v>0</v>
      </c>
      <c r="J5759" s="109">
        <f t="shared" si="89"/>
        <v>7027.42</v>
      </c>
    </row>
    <row r="5760" spans="1:10" s="102" customFormat="1" ht="18" customHeight="1" x14ac:dyDescent="0.2">
      <c r="A5760" s="106" t="s">
        <v>31</v>
      </c>
      <c r="B5760" s="106" t="s">
        <v>17</v>
      </c>
      <c r="C5760" s="107">
        <v>23098</v>
      </c>
      <c r="D5760" s="107">
        <v>43124</v>
      </c>
      <c r="E5760" s="107">
        <v>43137</v>
      </c>
      <c r="F5760" s="108">
        <v>43158</v>
      </c>
      <c r="G5760" s="109">
        <v>26000</v>
      </c>
      <c r="H5760" s="109">
        <v>24.22</v>
      </c>
      <c r="I5760" s="109">
        <v>0</v>
      </c>
      <c r="J5760" s="109">
        <f t="shared" si="89"/>
        <v>26024.22</v>
      </c>
    </row>
    <row r="5761" spans="1:10" s="102" customFormat="1" ht="18" customHeight="1" x14ac:dyDescent="0.2">
      <c r="A5761" s="106" t="s">
        <v>31</v>
      </c>
      <c r="B5761" s="106" t="s">
        <v>13</v>
      </c>
      <c r="C5761" s="107">
        <v>22289</v>
      </c>
      <c r="D5761" s="107">
        <v>41749</v>
      </c>
      <c r="E5761" s="107">
        <v>41753</v>
      </c>
      <c r="F5761" s="108">
        <v>41779</v>
      </c>
      <c r="G5761" s="109">
        <v>46000</v>
      </c>
      <c r="H5761" s="109">
        <v>38.33</v>
      </c>
      <c r="I5761" s="109">
        <v>0</v>
      </c>
      <c r="J5761" s="109">
        <f t="shared" si="89"/>
        <v>46038.33</v>
      </c>
    </row>
    <row r="5762" spans="1:10" s="102" customFormat="1" ht="18" customHeight="1" x14ac:dyDescent="0.2">
      <c r="A5762" s="106" t="s">
        <v>33</v>
      </c>
      <c r="B5762" s="106" t="s">
        <v>13</v>
      </c>
      <c r="C5762" s="107">
        <v>22289</v>
      </c>
      <c r="D5762" s="107">
        <v>41749</v>
      </c>
      <c r="E5762" s="107">
        <v>41753</v>
      </c>
      <c r="F5762" s="108">
        <v>41779</v>
      </c>
      <c r="G5762" s="109">
        <v>46000</v>
      </c>
      <c r="H5762" s="109">
        <v>38.33</v>
      </c>
      <c r="I5762" s="109">
        <v>0</v>
      </c>
      <c r="J5762" s="109">
        <f t="shared" si="89"/>
        <v>46038.33</v>
      </c>
    </row>
    <row r="5763" spans="1:10" s="102" customFormat="1" ht="18" customHeight="1" x14ac:dyDescent="0.2">
      <c r="A5763" s="106" t="s">
        <v>37</v>
      </c>
      <c r="B5763" s="106" t="s">
        <v>13</v>
      </c>
      <c r="C5763" s="107">
        <v>17955</v>
      </c>
      <c r="D5763" s="107">
        <v>42785</v>
      </c>
      <c r="E5763" s="107">
        <v>42797</v>
      </c>
      <c r="F5763" s="108">
        <v>42797</v>
      </c>
      <c r="G5763" s="109">
        <v>20000</v>
      </c>
      <c r="H5763" s="109">
        <f>3.29+3.29</f>
        <v>6.58</v>
      </c>
      <c r="I5763" s="109">
        <v>0</v>
      </c>
      <c r="J5763" s="109">
        <f t="shared" si="89"/>
        <v>20006.580000000002</v>
      </c>
    </row>
    <row r="5764" spans="1:10" s="102" customFormat="1" ht="18" customHeight="1" x14ac:dyDescent="0.2">
      <c r="A5764" s="106" t="s">
        <v>43</v>
      </c>
      <c r="B5764" s="106" t="s">
        <v>13</v>
      </c>
      <c r="C5764" s="107">
        <v>14635</v>
      </c>
      <c r="D5764" s="107">
        <v>42507</v>
      </c>
      <c r="E5764" s="107">
        <v>42510</v>
      </c>
      <c r="F5764" s="108">
        <v>42559</v>
      </c>
      <c r="G5764" s="109">
        <v>13250</v>
      </c>
      <c r="H5764" s="109">
        <v>18.88</v>
      </c>
      <c r="I5764" s="109">
        <v>0</v>
      </c>
      <c r="J5764" s="109">
        <f t="shared" si="89"/>
        <v>13268.88</v>
      </c>
    </row>
    <row r="5765" spans="1:10" s="102" customFormat="1" ht="18" customHeight="1" x14ac:dyDescent="0.2">
      <c r="A5765" s="106" t="s">
        <v>43</v>
      </c>
      <c r="B5765" s="106" t="s">
        <v>17</v>
      </c>
      <c r="C5765" s="107">
        <v>7198</v>
      </c>
      <c r="D5765" s="107">
        <v>43226</v>
      </c>
      <c r="E5765" s="107">
        <v>43230</v>
      </c>
      <c r="F5765" s="108">
        <v>43244</v>
      </c>
      <c r="G5765" s="109">
        <v>6750</v>
      </c>
      <c r="H5765" s="109">
        <v>3.33</v>
      </c>
      <c r="I5765" s="109">
        <v>0</v>
      </c>
      <c r="J5765" s="109">
        <f t="shared" si="89"/>
        <v>6753.33</v>
      </c>
    </row>
    <row r="5766" spans="1:10" s="102" customFormat="1" ht="18" customHeight="1" x14ac:dyDescent="0.2">
      <c r="A5766" s="106" t="s">
        <v>31</v>
      </c>
      <c r="B5766" s="106" t="s">
        <v>13</v>
      </c>
      <c r="C5766" s="107">
        <v>21489</v>
      </c>
      <c r="D5766" s="107">
        <v>41977</v>
      </c>
      <c r="E5766" s="107">
        <v>41981</v>
      </c>
      <c r="F5766" s="108">
        <v>42039</v>
      </c>
      <c r="G5766" s="109">
        <v>66000</v>
      </c>
      <c r="H5766" s="109">
        <v>113.67</v>
      </c>
      <c r="I5766" s="109">
        <v>0</v>
      </c>
      <c r="J5766" s="109">
        <f t="shared" ref="J5766:J5829" si="90">+G5766+H5766+I5766</f>
        <v>66113.67</v>
      </c>
    </row>
    <row r="5767" spans="1:10" s="102" customFormat="1" ht="18" customHeight="1" x14ac:dyDescent="0.2">
      <c r="A5767" s="106" t="s">
        <v>37</v>
      </c>
      <c r="B5767" s="106" t="s">
        <v>13</v>
      </c>
      <c r="C5767" s="107">
        <v>21489</v>
      </c>
      <c r="D5767" s="107">
        <v>41977</v>
      </c>
      <c r="E5767" s="107">
        <v>42031</v>
      </c>
      <c r="F5767" s="108">
        <v>42039</v>
      </c>
      <c r="G5767" s="109">
        <v>20000</v>
      </c>
      <c r="H5767" s="109">
        <f>17.22+17.22</f>
        <v>34.44</v>
      </c>
      <c r="I5767" s="109">
        <v>0</v>
      </c>
      <c r="J5767" s="109">
        <f t="shared" si="90"/>
        <v>20034.439999999999</v>
      </c>
    </row>
    <row r="5768" spans="1:10" s="102" customFormat="1" ht="18" customHeight="1" x14ac:dyDescent="0.2">
      <c r="A5768" s="106" t="s">
        <v>34</v>
      </c>
      <c r="B5768" s="106" t="s">
        <v>13</v>
      </c>
      <c r="C5768" s="107">
        <v>21489</v>
      </c>
      <c r="D5768" s="107">
        <v>41977</v>
      </c>
      <c r="E5768" s="107">
        <v>41981</v>
      </c>
      <c r="F5768" s="108">
        <v>42039</v>
      </c>
      <c r="G5768" s="109">
        <v>198000</v>
      </c>
      <c r="H5768" s="109">
        <v>341</v>
      </c>
      <c r="I5768" s="109">
        <v>0</v>
      </c>
      <c r="J5768" s="109">
        <f t="shared" si="90"/>
        <v>198341</v>
      </c>
    </row>
    <row r="5769" spans="1:10" s="102" customFormat="1" ht="18" customHeight="1" x14ac:dyDescent="0.2">
      <c r="A5769" s="106" t="s">
        <v>43</v>
      </c>
      <c r="B5769" s="106" t="s">
        <v>13</v>
      </c>
      <c r="C5769" s="107">
        <v>12224</v>
      </c>
      <c r="D5769" s="107">
        <v>43356</v>
      </c>
      <c r="E5769" s="107">
        <v>43363</v>
      </c>
      <c r="F5769" s="108">
        <v>43376</v>
      </c>
      <c r="G5769" s="109">
        <v>7750</v>
      </c>
      <c r="H5769" s="109">
        <v>4.25</v>
      </c>
      <c r="I5769" s="109">
        <v>0</v>
      </c>
      <c r="J5769" s="109">
        <f t="shared" si="90"/>
        <v>7754.25</v>
      </c>
    </row>
    <row r="5770" spans="1:10" s="102" customFormat="1" ht="18" customHeight="1" x14ac:dyDescent="0.2">
      <c r="A5770" s="106" t="s">
        <v>43</v>
      </c>
      <c r="B5770" s="106" t="s">
        <v>17</v>
      </c>
      <c r="C5770" s="107">
        <v>17663</v>
      </c>
      <c r="D5770" s="107">
        <v>43241</v>
      </c>
      <c r="E5770" s="107">
        <v>43252</v>
      </c>
      <c r="F5770" s="108">
        <v>43264</v>
      </c>
      <c r="G5770" s="109">
        <v>12000</v>
      </c>
      <c r="H5770" s="109">
        <v>7.56</v>
      </c>
      <c r="I5770" s="109">
        <v>0</v>
      </c>
      <c r="J5770" s="109">
        <f t="shared" si="90"/>
        <v>12007.56</v>
      </c>
    </row>
    <row r="5771" spans="1:10" s="102" customFormat="1" ht="18" customHeight="1" x14ac:dyDescent="0.2">
      <c r="A5771" s="106" t="s">
        <v>43</v>
      </c>
      <c r="B5771" s="106" t="s">
        <v>17</v>
      </c>
      <c r="C5771" s="107">
        <v>11215</v>
      </c>
      <c r="D5771" s="107">
        <v>42067</v>
      </c>
      <c r="E5771" s="107">
        <v>42081</v>
      </c>
      <c r="F5771" s="108">
        <v>42122</v>
      </c>
      <c r="G5771" s="109">
        <v>8000</v>
      </c>
      <c r="H5771" s="109">
        <v>12.22</v>
      </c>
      <c r="I5771" s="109">
        <v>0</v>
      </c>
      <c r="J5771" s="109">
        <f t="shared" si="90"/>
        <v>8012.22</v>
      </c>
    </row>
    <row r="5772" spans="1:10" s="102" customFormat="1" ht="18" customHeight="1" x14ac:dyDescent="0.2">
      <c r="A5772" s="106" t="s">
        <v>43</v>
      </c>
      <c r="B5772" s="106" t="s">
        <v>17</v>
      </c>
      <c r="C5772" s="107">
        <v>13302</v>
      </c>
      <c r="D5772" s="107">
        <v>42949</v>
      </c>
      <c r="E5772" s="107">
        <v>42965</v>
      </c>
      <c r="F5772" s="108">
        <v>42977</v>
      </c>
      <c r="G5772" s="109">
        <v>6500</v>
      </c>
      <c r="H5772" s="109">
        <v>4.99</v>
      </c>
      <c r="I5772" s="109">
        <v>0</v>
      </c>
      <c r="J5772" s="109">
        <f t="shared" si="90"/>
        <v>6504.99</v>
      </c>
    </row>
    <row r="5773" spans="1:10" s="102" customFormat="1" ht="18" customHeight="1" x14ac:dyDescent="0.2">
      <c r="A5773" s="106" t="s">
        <v>31</v>
      </c>
      <c r="B5773" s="106" t="s">
        <v>13</v>
      </c>
      <c r="C5773" s="107">
        <v>20031</v>
      </c>
      <c r="D5773" s="107">
        <v>43015</v>
      </c>
      <c r="E5773" s="107">
        <v>43020</v>
      </c>
      <c r="F5773" s="108">
        <v>43042</v>
      </c>
      <c r="G5773" s="109">
        <v>61000</v>
      </c>
      <c r="H5773" s="109">
        <v>45.12</v>
      </c>
      <c r="I5773" s="109">
        <v>0</v>
      </c>
      <c r="J5773" s="109">
        <f t="shared" si="90"/>
        <v>61045.120000000003</v>
      </c>
    </row>
    <row r="5774" spans="1:10" s="102" customFormat="1" ht="18" customHeight="1" x14ac:dyDescent="0.2">
      <c r="A5774" s="106" t="s">
        <v>34</v>
      </c>
      <c r="B5774" s="106" t="s">
        <v>13</v>
      </c>
      <c r="C5774" s="107">
        <v>20031</v>
      </c>
      <c r="D5774" s="107">
        <v>43015</v>
      </c>
      <c r="E5774" s="107">
        <v>43020</v>
      </c>
      <c r="F5774" s="108">
        <v>43042</v>
      </c>
      <c r="G5774" s="109">
        <v>183000</v>
      </c>
      <c r="H5774" s="109">
        <v>135.37</v>
      </c>
      <c r="I5774" s="109">
        <v>0</v>
      </c>
      <c r="J5774" s="109">
        <f t="shared" si="90"/>
        <v>183135.37</v>
      </c>
    </row>
    <row r="5775" spans="1:10" s="102" customFormat="1" ht="18" customHeight="1" x14ac:dyDescent="0.2">
      <c r="A5775" s="106" t="s">
        <v>43</v>
      </c>
      <c r="B5775" s="106" t="s">
        <v>13</v>
      </c>
      <c r="C5775" s="107">
        <v>8956</v>
      </c>
      <c r="D5775" s="107">
        <v>42189</v>
      </c>
      <c r="E5775" s="107">
        <v>42195</v>
      </c>
      <c r="F5775" s="108">
        <v>42201</v>
      </c>
      <c r="G5775" s="109">
        <v>6250</v>
      </c>
      <c r="H5775" s="109">
        <v>2.08</v>
      </c>
      <c r="I5775" s="109">
        <v>0</v>
      </c>
      <c r="J5775" s="109">
        <f t="shared" si="90"/>
        <v>6252.08</v>
      </c>
    </row>
    <row r="5776" spans="1:10" s="102" customFormat="1" ht="18" customHeight="1" x14ac:dyDescent="0.2">
      <c r="A5776" s="106" t="s">
        <v>43</v>
      </c>
      <c r="B5776" s="106" t="s">
        <v>13</v>
      </c>
      <c r="C5776" s="107">
        <v>12851</v>
      </c>
      <c r="D5776" s="107">
        <v>43418</v>
      </c>
      <c r="E5776" s="107">
        <v>43423</v>
      </c>
      <c r="F5776" s="108">
        <v>43430</v>
      </c>
      <c r="G5776" s="109">
        <v>9750</v>
      </c>
      <c r="H5776" s="109">
        <v>3.21</v>
      </c>
      <c r="I5776" s="109">
        <v>0</v>
      </c>
      <c r="J5776" s="109">
        <f t="shared" si="90"/>
        <v>9753.2099999999991</v>
      </c>
    </row>
    <row r="5777" spans="1:10" s="102" customFormat="1" ht="18" customHeight="1" x14ac:dyDescent="0.2">
      <c r="A5777" s="106" t="s">
        <v>43</v>
      </c>
      <c r="B5777" s="106" t="s">
        <v>13</v>
      </c>
      <c r="C5777" s="107">
        <v>9992</v>
      </c>
      <c r="D5777" s="107">
        <v>41826</v>
      </c>
      <c r="E5777" s="107">
        <v>41830</v>
      </c>
      <c r="F5777" s="108">
        <v>41848</v>
      </c>
      <c r="G5777" s="109">
        <v>5750</v>
      </c>
      <c r="H5777" s="109">
        <v>3.51</v>
      </c>
      <c r="I5777" s="109">
        <v>0</v>
      </c>
      <c r="J5777" s="109">
        <f t="shared" si="90"/>
        <v>5753.51</v>
      </c>
    </row>
    <row r="5778" spans="1:10" s="102" customFormat="1" ht="18" customHeight="1" x14ac:dyDescent="0.2">
      <c r="A5778" s="106" t="s">
        <v>43</v>
      </c>
      <c r="B5778" s="106" t="s">
        <v>17</v>
      </c>
      <c r="C5778" s="107">
        <v>13150</v>
      </c>
      <c r="D5778" s="107">
        <v>41881</v>
      </c>
      <c r="E5778" s="107">
        <v>41955</v>
      </c>
      <c r="F5778" s="108">
        <v>41976</v>
      </c>
      <c r="G5778" s="109">
        <v>15250</v>
      </c>
      <c r="H5778" s="109">
        <v>40.24</v>
      </c>
      <c r="I5778" s="109">
        <v>0</v>
      </c>
      <c r="J5778" s="109">
        <f t="shared" si="90"/>
        <v>15290.24</v>
      </c>
    </row>
    <row r="5779" spans="1:10" s="102" customFormat="1" ht="18" customHeight="1" x14ac:dyDescent="0.2">
      <c r="A5779" s="106" t="s">
        <v>31</v>
      </c>
      <c r="B5779" s="106" t="s">
        <v>13</v>
      </c>
      <c r="C5779" s="107">
        <v>29202</v>
      </c>
      <c r="D5779" s="107">
        <v>43363</v>
      </c>
      <c r="E5779" s="107">
        <v>43411</v>
      </c>
      <c r="F5779" s="108">
        <v>43444</v>
      </c>
      <c r="G5779" s="109">
        <v>40000</v>
      </c>
      <c r="H5779" s="109">
        <v>88.76</v>
      </c>
      <c r="I5779" s="109">
        <v>0</v>
      </c>
      <c r="J5779" s="109">
        <f t="shared" si="90"/>
        <v>40088.76</v>
      </c>
    </row>
    <row r="5780" spans="1:10" s="102" customFormat="1" ht="18" customHeight="1" x14ac:dyDescent="0.2">
      <c r="A5780" s="106" t="s">
        <v>43</v>
      </c>
      <c r="B5780" s="106" t="s">
        <v>17</v>
      </c>
      <c r="C5780" s="107">
        <v>11037</v>
      </c>
      <c r="D5780" s="107">
        <v>43053</v>
      </c>
      <c r="E5780" s="107">
        <v>43075</v>
      </c>
      <c r="F5780" s="108">
        <v>43112</v>
      </c>
      <c r="G5780" s="109">
        <v>2500</v>
      </c>
      <c r="H5780" s="109">
        <v>3.57</v>
      </c>
      <c r="I5780" s="109">
        <v>0</v>
      </c>
      <c r="J5780" s="109">
        <f t="shared" si="90"/>
        <v>2503.5700000000002</v>
      </c>
    </row>
    <row r="5781" spans="1:10" s="102" customFormat="1" ht="18" customHeight="1" x14ac:dyDescent="0.2">
      <c r="A5781" s="106" t="s">
        <v>43</v>
      </c>
      <c r="B5781" s="106" t="s">
        <v>17</v>
      </c>
      <c r="C5781" s="107">
        <v>7033</v>
      </c>
      <c r="D5781" s="107">
        <v>41794</v>
      </c>
      <c r="E5781" s="107">
        <v>41828</v>
      </c>
      <c r="F5781" s="108">
        <v>41848</v>
      </c>
      <c r="G5781" s="109">
        <v>2000</v>
      </c>
      <c r="H5781" s="109">
        <v>3</v>
      </c>
      <c r="I5781" s="109">
        <v>0</v>
      </c>
      <c r="J5781" s="109">
        <f t="shared" si="90"/>
        <v>2003</v>
      </c>
    </row>
    <row r="5782" spans="1:10" s="102" customFormat="1" ht="18" customHeight="1" x14ac:dyDescent="0.2">
      <c r="A5782" s="106" t="s">
        <v>31</v>
      </c>
      <c r="B5782" s="106" t="s">
        <v>17</v>
      </c>
      <c r="C5782" s="107">
        <v>30204</v>
      </c>
      <c r="D5782" s="107">
        <v>42050</v>
      </c>
      <c r="E5782" s="107">
        <v>42083</v>
      </c>
      <c r="F5782" s="108">
        <v>42100</v>
      </c>
      <c r="G5782" s="109">
        <v>48000</v>
      </c>
      <c r="H5782" s="109">
        <v>66.67</v>
      </c>
      <c r="I5782" s="109">
        <v>0</v>
      </c>
      <c r="J5782" s="109">
        <f t="shared" si="90"/>
        <v>48066.67</v>
      </c>
    </row>
    <row r="5783" spans="1:10" s="102" customFormat="1" ht="18" customHeight="1" x14ac:dyDescent="0.2">
      <c r="A5783" s="106" t="s">
        <v>33</v>
      </c>
      <c r="B5783" s="106" t="s">
        <v>17</v>
      </c>
      <c r="C5783" s="107">
        <v>30204</v>
      </c>
      <c r="D5783" s="107">
        <v>42050</v>
      </c>
      <c r="E5783" s="107">
        <v>42083</v>
      </c>
      <c r="F5783" s="108">
        <v>42100</v>
      </c>
      <c r="G5783" s="109">
        <v>48000</v>
      </c>
      <c r="H5783" s="109">
        <v>66.67</v>
      </c>
      <c r="I5783" s="109">
        <v>0</v>
      </c>
      <c r="J5783" s="109">
        <f t="shared" si="90"/>
        <v>48066.67</v>
      </c>
    </row>
    <row r="5784" spans="1:10" s="102" customFormat="1" ht="18" customHeight="1" x14ac:dyDescent="0.2">
      <c r="A5784" s="106" t="s">
        <v>34</v>
      </c>
      <c r="B5784" s="106" t="s">
        <v>17</v>
      </c>
      <c r="C5784" s="107">
        <v>30204</v>
      </c>
      <c r="D5784" s="107">
        <v>42050</v>
      </c>
      <c r="E5784" s="107">
        <v>42083</v>
      </c>
      <c r="F5784" s="108">
        <v>42100</v>
      </c>
      <c r="G5784" s="109">
        <v>96000</v>
      </c>
      <c r="H5784" s="109">
        <v>133.33000000000001</v>
      </c>
      <c r="I5784" s="109">
        <v>0</v>
      </c>
      <c r="J5784" s="109">
        <f t="shared" si="90"/>
        <v>96133.33</v>
      </c>
    </row>
    <row r="5785" spans="1:10" s="102" customFormat="1" ht="18" customHeight="1" x14ac:dyDescent="0.2">
      <c r="A5785" s="106" t="s">
        <v>43</v>
      </c>
      <c r="B5785" s="106" t="s">
        <v>17</v>
      </c>
      <c r="C5785" s="107">
        <v>16843</v>
      </c>
      <c r="D5785" s="107">
        <v>41995</v>
      </c>
      <c r="E5785" s="107">
        <v>42003</v>
      </c>
      <c r="F5785" s="108">
        <v>42016</v>
      </c>
      <c r="G5785" s="109">
        <v>2250</v>
      </c>
      <c r="H5785" s="109">
        <v>1.31</v>
      </c>
      <c r="I5785" s="109">
        <v>0</v>
      </c>
      <c r="J5785" s="109">
        <f t="shared" si="90"/>
        <v>2251.31</v>
      </c>
    </row>
    <row r="5786" spans="1:10" s="102" customFormat="1" ht="18" customHeight="1" x14ac:dyDescent="0.2">
      <c r="A5786" s="106" t="s">
        <v>31</v>
      </c>
      <c r="B5786" s="106" t="s">
        <v>17</v>
      </c>
      <c r="C5786" s="107">
        <v>22381</v>
      </c>
      <c r="D5786" s="107">
        <v>41781</v>
      </c>
      <c r="E5786" s="107">
        <v>41802</v>
      </c>
      <c r="F5786" s="108">
        <v>41828</v>
      </c>
      <c r="G5786" s="109">
        <v>47000</v>
      </c>
      <c r="H5786" s="109">
        <v>61.36</v>
      </c>
      <c r="I5786" s="109">
        <v>0</v>
      </c>
      <c r="J5786" s="109">
        <f t="shared" si="90"/>
        <v>47061.36</v>
      </c>
    </row>
    <row r="5787" spans="1:10" s="102" customFormat="1" ht="18" customHeight="1" x14ac:dyDescent="0.2">
      <c r="A5787" s="106" t="s">
        <v>34</v>
      </c>
      <c r="B5787" s="106" t="s">
        <v>17</v>
      </c>
      <c r="C5787" s="107">
        <v>22381</v>
      </c>
      <c r="D5787" s="107">
        <v>41781</v>
      </c>
      <c r="E5787" s="107">
        <v>41802</v>
      </c>
      <c r="F5787" s="108">
        <v>41828</v>
      </c>
      <c r="G5787" s="109">
        <v>47000</v>
      </c>
      <c r="H5787" s="109">
        <v>61.36</v>
      </c>
      <c r="I5787" s="109">
        <v>0</v>
      </c>
      <c r="J5787" s="109">
        <f t="shared" si="90"/>
        <v>47061.36</v>
      </c>
    </row>
    <row r="5788" spans="1:10" s="102" customFormat="1" ht="18" customHeight="1" x14ac:dyDescent="0.2">
      <c r="A5788" s="106" t="s">
        <v>43</v>
      </c>
      <c r="B5788" s="106" t="s">
        <v>13</v>
      </c>
      <c r="C5788" s="107">
        <v>14222</v>
      </c>
      <c r="D5788" s="107">
        <v>43381</v>
      </c>
      <c r="E5788" s="107">
        <v>43381</v>
      </c>
      <c r="F5788" s="108">
        <v>43434</v>
      </c>
      <c r="G5788" s="110">
        <v>9750</v>
      </c>
      <c r="H5788" s="110">
        <v>13.13</v>
      </c>
      <c r="I5788" s="110">
        <v>0</v>
      </c>
      <c r="J5788" s="109">
        <f t="shared" si="90"/>
        <v>9763.1299999999992</v>
      </c>
    </row>
    <row r="5789" spans="1:10" s="102" customFormat="1" ht="18" customHeight="1" x14ac:dyDescent="0.2">
      <c r="A5789" s="106" t="s">
        <v>43</v>
      </c>
      <c r="B5789" s="106" t="s">
        <v>13</v>
      </c>
      <c r="C5789" s="107">
        <v>9842</v>
      </c>
      <c r="D5789" s="107">
        <v>42440</v>
      </c>
      <c r="E5789" s="107">
        <v>42460</v>
      </c>
      <c r="F5789" s="111">
        <v>42499</v>
      </c>
      <c r="G5789" s="112">
        <v>14250</v>
      </c>
      <c r="H5789" s="112">
        <v>23.03</v>
      </c>
      <c r="I5789" s="112">
        <v>0</v>
      </c>
      <c r="J5789" s="109">
        <f t="shared" si="90"/>
        <v>14273.03</v>
      </c>
    </row>
    <row r="5790" spans="1:10" s="102" customFormat="1" ht="18" customHeight="1" x14ac:dyDescent="0.2">
      <c r="A5790" s="106" t="s">
        <v>43</v>
      </c>
      <c r="B5790" s="106" t="s">
        <v>13</v>
      </c>
      <c r="C5790" s="107">
        <v>11789</v>
      </c>
      <c r="D5790" s="107">
        <v>42547</v>
      </c>
      <c r="E5790" s="107">
        <v>42590</v>
      </c>
      <c r="F5790" s="108">
        <v>42893</v>
      </c>
      <c r="G5790" s="113">
        <v>6000</v>
      </c>
      <c r="H5790" s="113">
        <v>14.64</v>
      </c>
      <c r="I5790" s="113">
        <v>0</v>
      </c>
      <c r="J5790" s="109">
        <f t="shared" si="90"/>
        <v>6014.64</v>
      </c>
    </row>
    <row r="5791" spans="1:10" s="102" customFormat="1" ht="18" customHeight="1" x14ac:dyDescent="0.2">
      <c r="A5791" s="106" t="s">
        <v>43</v>
      </c>
      <c r="B5791" s="106" t="s">
        <v>13</v>
      </c>
      <c r="C5791" s="107">
        <v>14709</v>
      </c>
      <c r="D5791" s="107">
        <v>41714</v>
      </c>
      <c r="E5791" s="107">
        <v>41724</v>
      </c>
      <c r="F5791" s="108">
        <v>41747</v>
      </c>
      <c r="G5791" s="109">
        <v>8750</v>
      </c>
      <c r="H5791" s="109">
        <v>8.02</v>
      </c>
      <c r="I5791" s="109">
        <v>0</v>
      </c>
      <c r="J5791" s="109">
        <f t="shared" si="90"/>
        <v>8758.02</v>
      </c>
    </row>
    <row r="5792" spans="1:10" s="102" customFormat="1" ht="18" customHeight="1" x14ac:dyDescent="0.2">
      <c r="A5792" s="106" t="s">
        <v>43</v>
      </c>
      <c r="B5792" s="106" t="s">
        <v>13</v>
      </c>
      <c r="C5792" s="107">
        <v>12277</v>
      </c>
      <c r="D5792" s="107">
        <v>42076</v>
      </c>
      <c r="E5792" s="107">
        <v>42086</v>
      </c>
      <c r="F5792" s="108">
        <v>42103</v>
      </c>
      <c r="G5792" s="109">
        <v>11750</v>
      </c>
      <c r="H5792" s="109">
        <v>8.81</v>
      </c>
      <c r="I5792" s="109">
        <v>0</v>
      </c>
      <c r="J5792" s="109">
        <f t="shared" si="90"/>
        <v>11758.81</v>
      </c>
    </row>
    <row r="5793" spans="1:10" s="102" customFormat="1" ht="18" customHeight="1" x14ac:dyDescent="0.2">
      <c r="A5793" s="106" t="s">
        <v>37</v>
      </c>
      <c r="B5793" s="106" t="s">
        <v>13</v>
      </c>
      <c r="C5793" s="107">
        <v>27281</v>
      </c>
      <c r="D5793" s="107">
        <v>43202</v>
      </c>
      <c r="E5793" s="107">
        <v>43235</v>
      </c>
      <c r="F5793" s="108">
        <v>43235</v>
      </c>
      <c r="G5793" s="109">
        <v>20000</v>
      </c>
      <c r="H5793" s="109">
        <v>18.079999999999998</v>
      </c>
      <c r="I5793" s="109">
        <v>0</v>
      </c>
      <c r="J5793" s="109">
        <f t="shared" si="90"/>
        <v>20018.080000000002</v>
      </c>
    </row>
    <row r="5794" spans="1:10" s="102" customFormat="1" ht="18" customHeight="1" x14ac:dyDescent="0.2">
      <c r="A5794" s="106" t="s">
        <v>43</v>
      </c>
      <c r="B5794" s="106" t="s">
        <v>17</v>
      </c>
      <c r="C5794" s="107">
        <v>14969</v>
      </c>
      <c r="D5794" s="107">
        <v>42365</v>
      </c>
      <c r="E5794" s="107">
        <v>42381</v>
      </c>
      <c r="F5794" s="108">
        <v>42415</v>
      </c>
      <c r="G5794" s="109">
        <v>10000</v>
      </c>
      <c r="H5794" s="109">
        <v>13.89</v>
      </c>
      <c r="I5794" s="109">
        <v>0</v>
      </c>
      <c r="J5794" s="109">
        <f t="shared" si="90"/>
        <v>10013.89</v>
      </c>
    </row>
    <row r="5795" spans="1:10" s="102" customFormat="1" ht="18" customHeight="1" x14ac:dyDescent="0.2">
      <c r="A5795" s="106" t="s">
        <v>43</v>
      </c>
      <c r="B5795" s="106" t="s">
        <v>17</v>
      </c>
      <c r="C5795" s="107">
        <v>9979</v>
      </c>
      <c r="D5795" s="107">
        <v>41897</v>
      </c>
      <c r="E5795" s="107">
        <v>41912</v>
      </c>
      <c r="F5795" s="108">
        <v>41926</v>
      </c>
      <c r="G5795" s="109">
        <v>2000</v>
      </c>
      <c r="H5795" s="109">
        <v>1.61</v>
      </c>
      <c r="I5795" s="109">
        <v>0</v>
      </c>
      <c r="J5795" s="109">
        <f t="shared" si="90"/>
        <v>2001.61</v>
      </c>
    </row>
    <row r="5796" spans="1:10" s="102" customFormat="1" ht="18" customHeight="1" x14ac:dyDescent="0.2">
      <c r="A5796" s="106" t="s">
        <v>43</v>
      </c>
      <c r="B5796" s="106" t="s">
        <v>13</v>
      </c>
      <c r="C5796" s="107">
        <v>13306</v>
      </c>
      <c r="D5796" s="107">
        <v>43121</v>
      </c>
      <c r="E5796" s="107">
        <v>43125</v>
      </c>
      <c r="F5796" s="108">
        <v>43150</v>
      </c>
      <c r="G5796" s="109">
        <v>1250</v>
      </c>
      <c r="H5796" s="109">
        <v>0.93</v>
      </c>
      <c r="I5796" s="109">
        <v>0</v>
      </c>
      <c r="J5796" s="109">
        <f t="shared" si="90"/>
        <v>1250.93</v>
      </c>
    </row>
    <row r="5797" spans="1:10" s="102" customFormat="1" ht="18" customHeight="1" x14ac:dyDescent="0.2">
      <c r="A5797" s="106" t="s">
        <v>43</v>
      </c>
      <c r="B5797" s="106" t="s">
        <v>13</v>
      </c>
      <c r="C5797" s="107">
        <v>12404</v>
      </c>
      <c r="D5797" s="107">
        <v>42596</v>
      </c>
      <c r="E5797" s="107">
        <v>42599</v>
      </c>
      <c r="F5797" s="108">
        <v>42612</v>
      </c>
      <c r="G5797" s="109">
        <v>17500</v>
      </c>
      <c r="H5797" s="109">
        <v>7.67</v>
      </c>
      <c r="I5797" s="109">
        <v>0</v>
      </c>
      <c r="J5797" s="109">
        <f t="shared" si="90"/>
        <v>17507.669999999998</v>
      </c>
    </row>
    <row r="5798" spans="1:10" s="102" customFormat="1" ht="18" customHeight="1" x14ac:dyDescent="0.2">
      <c r="A5798" s="106" t="s">
        <v>43</v>
      </c>
      <c r="B5798" s="106" t="s">
        <v>13</v>
      </c>
      <c r="C5798" s="107">
        <v>8134</v>
      </c>
      <c r="D5798" s="107">
        <v>41894</v>
      </c>
      <c r="E5798" s="107">
        <v>41900</v>
      </c>
      <c r="F5798" s="108">
        <v>41961</v>
      </c>
      <c r="G5798" s="109">
        <v>4500</v>
      </c>
      <c r="H5798" s="109">
        <v>8.3800000000000008</v>
      </c>
      <c r="I5798" s="109">
        <v>0</v>
      </c>
      <c r="J5798" s="109">
        <f t="shared" si="90"/>
        <v>4508.38</v>
      </c>
    </row>
    <row r="5799" spans="1:10" s="102" customFormat="1" ht="18" customHeight="1" x14ac:dyDescent="0.2">
      <c r="A5799" s="106" t="s">
        <v>43</v>
      </c>
      <c r="B5799" s="106" t="s">
        <v>17</v>
      </c>
      <c r="C5799" s="107">
        <v>8323</v>
      </c>
      <c r="D5799" s="107">
        <v>43059</v>
      </c>
      <c r="E5799" s="107">
        <v>43077</v>
      </c>
      <c r="F5799" s="108">
        <v>43109</v>
      </c>
      <c r="G5799" s="109">
        <v>2750</v>
      </c>
      <c r="H5799" s="109">
        <v>3.24</v>
      </c>
      <c r="I5799" s="109">
        <v>0</v>
      </c>
      <c r="J5799" s="109">
        <f t="shared" si="90"/>
        <v>2753.24</v>
      </c>
    </row>
    <row r="5800" spans="1:10" s="102" customFormat="1" ht="18" customHeight="1" x14ac:dyDescent="0.2">
      <c r="A5800" s="106" t="s">
        <v>31</v>
      </c>
      <c r="B5800" s="106" t="s">
        <v>13</v>
      </c>
      <c r="C5800" s="107">
        <v>25649</v>
      </c>
      <c r="D5800" s="107">
        <v>42797</v>
      </c>
      <c r="E5800" s="107">
        <v>42803</v>
      </c>
      <c r="F5800" s="108">
        <v>42823</v>
      </c>
      <c r="G5800" s="109">
        <v>43000</v>
      </c>
      <c r="H5800" s="109">
        <v>30.63</v>
      </c>
      <c r="I5800" s="109">
        <v>0</v>
      </c>
      <c r="J5800" s="109">
        <f t="shared" si="90"/>
        <v>43030.63</v>
      </c>
    </row>
    <row r="5801" spans="1:10" s="102" customFormat="1" ht="18" customHeight="1" x14ac:dyDescent="0.2">
      <c r="A5801" s="106" t="s">
        <v>33</v>
      </c>
      <c r="B5801" s="106" t="s">
        <v>13</v>
      </c>
      <c r="C5801" s="107">
        <v>25649</v>
      </c>
      <c r="D5801" s="107">
        <v>42797</v>
      </c>
      <c r="E5801" s="107">
        <v>42803</v>
      </c>
      <c r="F5801" s="108">
        <v>42823</v>
      </c>
      <c r="G5801" s="109">
        <v>43000</v>
      </c>
      <c r="H5801" s="109">
        <v>30.63</v>
      </c>
      <c r="I5801" s="109">
        <v>0</v>
      </c>
      <c r="J5801" s="109">
        <f t="shared" si="90"/>
        <v>43030.63</v>
      </c>
    </row>
    <row r="5802" spans="1:10" s="102" customFormat="1" ht="18" customHeight="1" x14ac:dyDescent="0.2">
      <c r="A5802" s="106" t="s">
        <v>34</v>
      </c>
      <c r="B5802" s="106" t="s">
        <v>13</v>
      </c>
      <c r="C5802" s="107">
        <v>25649</v>
      </c>
      <c r="D5802" s="107">
        <v>42797</v>
      </c>
      <c r="E5802" s="107">
        <v>42803</v>
      </c>
      <c r="F5802" s="108">
        <v>42823</v>
      </c>
      <c r="G5802" s="109">
        <v>86000</v>
      </c>
      <c r="H5802" s="109">
        <v>61.26</v>
      </c>
      <c r="I5802" s="109">
        <v>0</v>
      </c>
      <c r="J5802" s="109">
        <f t="shared" si="90"/>
        <v>86061.26</v>
      </c>
    </row>
    <row r="5803" spans="1:10" s="102" customFormat="1" ht="18" customHeight="1" x14ac:dyDescent="0.2">
      <c r="A5803" s="106" t="s">
        <v>43</v>
      </c>
      <c r="B5803" s="106" t="s">
        <v>17</v>
      </c>
      <c r="C5803" s="107">
        <v>11369</v>
      </c>
      <c r="D5803" s="107">
        <v>43218</v>
      </c>
      <c r="E5803" s="107">
        <v>43258</v>
      </c>
      <c r="F5803" s="108">
        <v>43307</v>
      </c>
      <c r="G5803" s="109">
        <v>9750</v>
      </c>
      <c r="H5803" s="109">
        <v>23.28</v>
      </c>
      <c r="I5803" s="109">
        <v>0</v>
      </c>
      <c r="J5803" s="109">
        <f t="shared" si="90"/>
        <v>9773.2800000000007</v>
      </c>
    </row>
    <row r="5804" spans="1:10" s="102" customFormat="1" ht="18" customHeight="1" x14ac:dyDescent="0.2">
      <c r="A5804" s="106" t="s">
        <v>43</v>
      </c>
      <c r="B5804" s="106" t="s">
        <v>17</v>
      </c>
      <c r="C5804" s="107">
        <v>5842</v>
      </c>
      <c r="D5804" s="107">
        <v>41891</v>
      </c>
      <c r="E5804" s="107">
        <v>41901</v>
      </c>
      <c r="F5804" s="108">
        <v>41914</v>
      </c>
      <c r="G5804" s="109">
        <v>3000</v>
      </c>
      <c r="H5804" s="109">
        <v>1.92</v>
      </c>
      <c r="I5804" s="109">
        <v>0</v>
      </c>
      <c r="J5804" s="109">
        <f t="shared" si="90"/>
        <v>3001.92</v>
      </c>
    </row>
    <row r="5805" spans="1:10" s="102" customFormat="1" ht="18" customHeight="1" x14ac:dyDescent="0.2">
      <c r="A5805" s="106" t="s">
        <v>31</v>
      </c>
      <c r="B5805" s="106" t="s">
        <v>17</v>
      </c>
      <c r="C5805" s="107">
        <v>23061</v>
      </c>
      <c r="D5805" s="107">
        <v>41754</v>
      </c>
      <c r="E5805" s="107">
        <v>41771</v>
      </c>
      <c r="F5805" s="108">
        <v>41796</v>
      </c>
      <c r="G5805" s="109">
        <v>46000</v>
      </c>
      <c r="H5805" s="109">
        <v>53.67</v>
      </c>
      <c r="I5805" s="109">
        <v>0</v>
      </c>
      <c r="J5805" s="109">
        <f t="shared" si="90"/>
        <v>46053.67</v>
      </c>
    </row>
    <row r="5806" spans="1:10" s="102" customFormat="1" ht="18" customHeight="1" x14ac:dyDescent="0.2">
      <c r="A5806" s="106" t="s">
        <v>33</v>
      </c>
      <c r="B5806" s="106" t="s">
        <v>17</v>
      </c>
      <c r="C5806" s="107">
        <v>23061</v>
      </c>
      <c r="D5806" s="107">
        <v>41754</v>
      </c>
      <c r="E5806" s="107">
        <v>41771</v>
      </c>
      <c r="F5806" s="108">
        <v>41796</v>
      </c>
      <c r="G5806" s="109">
        <v>46000</v>
      </c>
      <c r="H5806" s="109">
        <v>53.67</v>
      </c>
      <c r="I5806" s="109">
        <v>0</v>
      </c>
      <c r="J5806" s="109">
        <f t="shared" si="90"/>
        <v>46053.67</v>
      </c>
    </row>
    <row r="5807" spans="1:10" s="102" customFormat="1" ht="18" customHeight="1" x14ac:dyDescent="0.2">
      <c r="A5807" s="106" t="s">
        <v>34</v>
      </c>
      <c r="B5807" s="106" t="s">
        <v>17</v>
      </c>
      <c r="C5807" s="107">
        <v>23061</v>
      </c>
      <c r="D5807" s="107">
        <v>41754</v>
      </c>
      <c r="E5807" s="107">
        <v>41771</v>
      </c>
      <c r="F5807" s="108">
        <v>41796</v>
      </c>
      <c r="G5807" s="109">
        <v>138000</v>
      </c>
      <c r="H5807" s="109">
        <v>161</v>
      </c>
      <c r="I5807" s="109">
        <v>0</v>
      </c>
      <c r="J5807" s="109">
        <f t="shared" si="90"/>
        <v>138161</v>
      </c>
    </row>
    <row r="5808" spans="1:10" s="102" customFormat="1" ht="18" customHeight="1" x14ac:dyDescent="0.2">
      <c r="A5808" s="106" t="s">
        <v>43</v>
      </c>
      <c r="B5808" s="106" t="s">
        <v>17</v>
      </c>
      <c r="C5808" s="107">
        <v>15603</v>
      </c>
      <c r="D5808" s="107">
        <v>43341</v>
      </c>
      <c r="E5808" s="107">
        <v>43343</v>
      </c>
      <c r="F5808" s="108">
        <v>43360</v>
      </c>
      <c r="G5808" s="109">
        <v>8500</v>
      </c>
      <c r="H5808" s="109">
        <v>4.42</v>
      </c>
      <c r="I5808" s="109">
        <v>0</v>
      </c>
      <c r="J5808" s="109">
        <f t="shared" si="90"/>
        <v>8504.42</v>
      </c>
    </row>
    <row r="5809" spans="1:10" s="102" customFormat="1" ht="18" customHeight="1" x14ac:dyDescent="0.2">
      <c r="A5809" s="106" t="s">
        <v>43</v>
      </c>
      <c r="B5809" s="106" t="s">
        <v>13</v>
      </c>
      <c r="C5809" s="107">
        <v>15089</v>
      </c>
      <c r="D5809" s="107">
        <v>43257</v>
      </c>
      <c r="E5809" s="107">
        <v>43263</v>
      </c>
      <c r="F5809" s="108">
        <v>43272</v>
      </c>
      <c r="G5809" s="109">
        <v>11500</v>
      </c>
      <c r="H5809" s="109">
        <v>4.7300000000000004</v>
      </c>
      <c r="I5809" s="109">
        <v>0</v>
      </c>
      <c r="J5809" s="109">
        <f t="shared" si="90"/>
        <v>11504.73</v>
      </c>
    </row>
    <row r="5810" spans="1:10" s="102" customFormat="1" ht="18" customHeight="1" x14ac:dyDescent="0.2">
      <c r="A5810" s="106" t="s">
        <v>43</v>
      </c>
      <c r="B5810" s="106" t="s">
        <v>13</v>
      </c>
      <c r="C5810" s="107">
        <v>14697</v>
      </c>
      <c r="D5810" s="107">
        <v>42660</v>
      </c>
      <c r="E5810" s="107">
        <v>42689</v>
      </c>
      <c r="F5810" s="108">
        <v>42725</v>
      </c>
      <c r="G5810" s="109">
        <v>14250</v>
      </c>
      <c r="H5810" s="109">
        <v>25.38</v>
      </c>
      <c r="I5810" s="109">
        <v>0</v>
      </c>
      <c r="J5810" s="109">
        <f t="shared" si="90"/>
        <v>14275.38</v>
      </c>
    </row>
    <row r="5811" spans="1:10" s="102" customFormat="1" ht="18" customHeight="1" x14ac:dyDescent="0.2">
      <c r="A5811" s="106" t="s">
        <v>43</v>
      </c>
      <c r="B5811" s="106" t="s">
        <v>17</v>
      </c>
      <c r="C5811" s="107">
        <v>19110</v>
      </c>
      <c r="D5811" s="107">
        <v>43455</v>
      </c>
      <c r="E5811" s="107">
        <v>43481</v>
      </c>
      <c r="F5811" s="108">
        <v>43497</v>
      </c>
      <c r="G5811" s="109">
        <v>40500</v>
      </c>
      <c r="H5811" s="109">
        <v>46.6</v>
      </c>
      <c r="I5811" s="109">
        <v>0</v>
      </c>
      <c r="J5811" s="109">
        <f t="shared" si="90"/>
        <v>40546.6</v>
      </c>
    </row>
    <row r="5812" spans="1:10" s="102" customFormat="1" ht="18" customHeight="1" x14ac:dyDescent="0.2">
      <c r="A5812" s="106" t="s">
        <v>43</v>
      </c>
      <c r="B5812" s="106" t="s">
        <v>13</v>
      </c>
      <c r="C5812" s="107">
        <v>7390</v>
      </c>
      <c r="D5812" s="107">
        <v>41887</v>
      </c>
      <c r="E5812" s="107">
        <v>41912</v>
      </c>
      <c r="F5812" s="108">
        <v>41946</v>
      </c>
      <c r="G5812" s="109">
        <v>5500</v>
      </c>
      <c r="H5812" s="109">
        <v>9</v>
      </c>
      <c r="I5812" s="109">
        <v>0</v>
      </c>
      <c r="J5812" s="109">
        <f t="shared" si="90"/>
        <v>5509</v>
      </c>
    </row>
    <row r="5813" spans="1:10" s="102" customFormat="1" ht="18" customHeight="1" x14ac:dyDescent="0.2">
      <c r="A5813" s="106" t="s">
        <v>43</v>
      </c>
      <c r="B5813" s="106" t="s">
        <v>13</v>
      </c>
      <c r="C5813" s="107">
        <v>14974</v>
      </c>
      <c r="D5813" s="107">
        <v>42944</v>
      </c>
      <c r="E5813" s="107">
        <v>42955</v>
      </c>
      <c r="F5813" s="108">
        <v>43045</v>
      </c>
      <c r="G5813" s="109">
        <v>6000</v>
      </c>
      <c r="H5813" s="109">
        <v>16.600000000000001</v>
      </c>
      <c r="I5813" s="109">
        <v>0</v>
      </c>
      <c r="J5813" s="109">
        <f t="shared" si="90"/>
        <v>6016.6</v>
      </c>
    </row>
    <row r="5814" spans="1:10" s="102" customFormat="1" ht="18" customHeight="1" x14ac:dyDescent="0.2">
      <c r="A5814" s="106" t="s">
        <v>43</v>
      </c>
      <c r="B5814" s="106" t="s">
        <v>13</v>
      </c>
      <c r="C5814" s="107">
        <v>13099</v>
      </c>
      <c r="D5814" s="107">
        <v>43197</v>
      </c>
      <c r="E5814" s="107">
        <v>43228</v>
      </c>
      <c r="F5814" s="108">
        <v>43244</v>
      </c>
      <c r="G5814" s="109">
        <v>3500</v>
      </c>
      <c r="H5814" s="109">
        <v>4.51</v>
      </c>
      <c r="I5814" s="109">
        <v>0</v>
      </c>
      <c r="J5814" s="109">
        <f t="shared" si="90"/>
        <v>3504.51</v>
      </c>
    </row>
    <row r="5815" spans="1:10" s="102" customFormat="1" ht="18" customHeight="1" x14ac:dyDescent="0.2">
      <c r="A5815" s="106" t="s">
        <v>37</v>
      </c>
      <c r="B5815" s="106" t="s">
        <v>13</v>
      </c>
      <c r="C5815" s="107">
        <v>20594</v>
      </c>
      <c r="D5815" s="107">
        <v>42251</v>
      </c>
      <c r="E5815" s="107">
        <v>42264</v>
      </c>
      <c r="F5815" s="108">
        <v>42269</v>
      </c>
      <c r="G5815" s="109">
        <v>20000</v>
      </c>
      <c r="H5815" s="109">
        <v>10</v>
      </c>
      <c r="I5815" s="109">
        <v>0</v>
      </c>
      <c r="J5815" s="109">
        <f t="shared" si="90"/>
        <v>20010</v>
      </c>
    </row>
    <row r="5816" spans="1:10" s="102" customFormat="1" ht="18" customHeight="1" x14ac:dyDescent="0.2">
      <c r="A5816" s="106" t="s">
        <v>43</v>
      </c>
      <c r="B5816" s="106" t="s">
        <v>13</v>
      </c>
      <c r="C5816" s="107">
        <v>15342</v>
      </c>
      <c r="D5816" s="107">
        <v>43000</v>
      </c>
      <c r="E5816" s="107">
        <v>43032</v>
      </c>
      <c r="F5816" s="108">
        <v>43097</v>
      </c>
      <c r="G5816" s="109">
        <v>11000</v>
      </c>
      <c r="H5816" s="109">
        <v>20.79</v>
      </c>
      <c r="I5816" s="109">
        <v>0</v>
      </c>
      <c r="J5816" s="109">
        <f t="shared" si="90"/>
        <v>11020.79</v>
      </c>
    </row>
    <row r="5817" spans="1:10" s="102" customFormat="1" ht="18" customHeight="1" x14ac:dyDescent="0.2">
      <c r="A5817" s="106" t="s">
        <v>43</v>
      </c>
      <c r="B5817" s="106" t="s">
        <v>17</v>
      </c>
      <c r="C5817" s="107">
        <v>17120</v>
      </c>
      <c r="D5817" s="107">
        <v>41869</v>
      </c>
      <c r="E5817" s="107">
        <v>41871</v>
      </c>
      <c r="F5817" s="108">
        <v>41901</v>
      </c>
      <c r="G5817" s="109">
        <v>10000</v>
      </c>
      <c r="H5817" s="109">
        <v>8.8800000000000008</v>
      </c>
      <c r="I5817" s="109">
        <v>0</v>
      </c>
      <c r="J5817" s="109">
        <f t="shared" si="90"/>
        <v>10008.879999999999</v>
      </c>
    </row>
    <row r="5818" spans="1:10" s="102" customFormat="1" ht="18" customHeight="1" x14ac:dyDescent="0.2">
      <c r="A5818" s="106" t="s">
        <v>43</v>
      </c>
      <c r="B5818" s="106" t="s">
        <v>17</v>
      </c>
      <c r="C5818" s="107">
        <v>19001</v>
      </c>
      <c r="D5818" s="107">
        <v>43003</v>
      </c>
      <c r="E5818" s="107">
        <v>43018</v>
      </c>
      <c r="F5818" s="108">
        <v>43035</v>
      </c>
      <c r="G5818" s="109">
        <v>51750</v>
      </c>
      <c r="H5818" s="109">
        <v>45.37</v>
      </c>
      <c r="I5818" s="109">
        <v>0</v>
      </c>
      <c r="J5818" s="109">
        <f t="shared" si="90"/>
        <v>51795.37</v>
      </c>
    </row>
    <row r="5819" spans="1:10" s="102" customFormat="1" ht="18" customHeight="1" x14ac:dyDescent="0.2">
      <c r="A5819" s="106" t="s">
        <v>43</v>
      </c>
      <c r="B5819" s="106" t="s">
        <v>13</v>
      </c>
      <c r="C5819" s="107">
        <v>11366</v>
      </c>
      <c r="D5819" s="107">
        <v>43036</v>
      </c>
      <c r="E5819" s="107">
        <v>43047</v>
      </c>
      <c r="F5819" s="108">
        <v>43067</v>
      </c>
      <c r="G5819" s="109">
        <v>8500</v>
      </c>
      <c r="H5819" s="109">
        <v>7.22</v>
      </c>
      <c r="I5819" s="109">
        <v>0</v>
      </c>
      <c r="J5819" s="109">
        <f t="shared" si="90"/>
        <v>8507.2199999999993</v>
      </c>
    </row>
    <row r="5820" spans="1:10" s="102" customFormat="1" ht="18" customHeight="1" x14ac:dyDescent="0.2">
      <c r="A5820" s="106" t="s">
        <v>43</v>
      </c>
      <c r="B5820" s="106" t="s">
        <v>17</v>
      </c>
      <c r="C5820" s="107">
        <v>9732</v>
      </c>
      <c r="D5820" s="107">
        <v>41689</v>
      </c>
      <c r="E5820" s="107">
        <v>41703</v>
      </c>
      <c r="F5820" s="108">
        <v>41730</v>
      </c>
      <c r="G5820" s="109">
        <v>8500</v>
      </c>
      <c r="H5820" s="109">
        <v>9.67</v>
      </c>
      <c r="I5820" s="109">
        <v>0</v>
      </c>
      <c r="J5820" s="109">
        <f t="shared" si="90"/>
        <v>8509.67</v>
      </c>
    </row>
    <row r="5821" spans="1:10" s="102" customFormat="1" ht="18" customHeight="1" x14ac:dyDescent="0.2">
      <c r="A5821" s="106" t="s">
        <v>43</v>
      </c>
      <c r="B5821" s="106" t="s">
        <v>13</v>
      </c>
      <c r="C5821" s="107">
        <v>13297</v>
      </c>
      <c r="D5821" s="107">
        <v>43159</v>
      </c>
      <c r="E5821" s="107">
        <v>43173</v>
      </c>
      <c r="F5821" s="108">
        <v>43201</v>
      </c>
      <c r="G5821" s="109">
        <v>9250</v>
      </c>
      <c r="H5821" s="109">
        <v>10.48</v>
      </c>
      <c r="I5821" s="109">
        <v>0</v>
      </c>
      <c r="J5821" s="109">
        <f t="shared" si="90"/>
        <v>9260.48</v>
      </c>
    </row>
    <row r="5822" spans="1:10" s="102" customFormat="1" ht="18" customHeight="1" x14ac:dyDescent="0.2">
      <c r="A5822" s="106" t="s">
        <v>43</v>
      </c>
      <c r="B5822" s="106" t="s">
        <v>17</v>
      </c>
      <c r="C5822" s="107">
        <v>15544</v>
      </c>
      <c r="D5822" s="107">
        <v>43093</v>
      </c>
      <c r="E5822" s="107">
        <v>43103</v>
      </c>
      <c r="F5822" s="108">
        <v>43112</v>
      </c>
      <c r="G5822" s="109">
        <v>10000</v>
      </c>
      <c r="H5822" s="109">
        <v>5.21</v>
      </c>
      <c r="I5822" s="109">
        <v>0</v>
      </c>
      <c r="J5822" s="109">
        <f t="shared" si="90"/>
        <v>10005.209999999999</v>
      </c>
    </row>
    <row r="5823" spans="1:10" s="102" customFormat="1" ht="18" customHeight="1" x14ac:dyDescent="0.2">
      <c r="A5823" s="106" t="s">
        <v>43</v>
      </c>
      <c r="B5823" s="106" t="s">
        <v>13</v>
      </c>
      <c r="C5823" s="107">
        <v>11064</v>
      </c>
      <c r="D5823" s="107">
        <v>42280</v>
      </c>
      <c r="E5823" s="107">
        <v>42326</v>
      </c>
      <c r="F5823" s="108">
        <v>42352</v>
      </c>
      <c r="G5823" s="109">
        <v>7000</v>
      </c>
      <c r="H5823" s="109">
        <v>14.01</v>
      </c>
      <c r="I5823" s="109">
        <v>0</v>
      </c>
      <c r="J5823" s="109">
        <f t="shared" si="90"/>
        <v>7014.01</v>
      </c>
    </row>
    <row r="5824" spans="1:10" s="102" customFormat="1" ht="18" customHeight="1" x14ac:dyDescent="0.2">
      <c r="A5824" s="106" t="s">
        <v>43</v>
      </c>
      <c r="B5824" s="106" t="s">
        <v>13</v>
      </c>
      <c r="C5824" s="107">
        <v>10897</v>
      </c>
      <c r="D5824" s="107">
        <v>42602</v>
      </c>
      <c r="E5824" s="107">
        <v>42612</v>
      </c>
      <c r="F5824" s="108">
        <v>42642</v>
      </c>
      <c r="G5824" s="109">
        <v>10250</v>
      </c>
      <c r="H5824" s="109">
        <v>11.23</v>
      </c>
      <c r="I5824" s="109">
        <v>0</v>
      </c>
      <c r="J5824" s="109">
        <f t="shared" si="90"/>
        <v>10261.23</v>
      </c>
    </row>
    <row r="5825" spans="1:10" s="102" customFormat="1" ht="18" customHeight="1" x14ac:dyDescent="0.2">
      <c r="A5825" s="106" t="s">
        <v>43</v>
      </c>
      <c r="B5825" s="106" t="s">
        <v>13</v>
      </c>
      <c r="C5825" s="107">
        <v>14912</v>
      </c>
      <c r="D5825" s="107">
        <v>42460</v>
      </c>
      <c r="E5825" s="107">
        <v>42478</v>
      </c>
      <c r="F5825" s="108">
        <v>42487</v>
      </c>
      <c r="G5825" s="109">
        <v>16000</v>
      </c>
      <c r="H5825" s="109">
        <v>11.84</v>
      </c>
      <c r="I5825" s="109">
        <v>0</v>
      </c>
      <c r="J5825" s="109">
        <f t="shared" si="90"/>
        <v>16011.84</v>
      </c>
    </row>
    <row r="5826" spans="1:10" s="102" customFormat="1" ht="18" customHeight="1" x14ac:dyDescent="0.2">
      <c r="A5826" s="106" t="s">
        <v>43</v>
      </c>
      <c r="B5826" s="106" t="s">
        <v>13</v>
      </c>
      <c r="C5826" s="107">
        <v>10621</v>
      </c>
      <c r="D5826" s="107">
        <v>41813</v>
      </c>
      <c r="E5826" s="107">
        <v>41816</v>
      </c>
      <c r="F5826" s="108">
        <v>41837</v>
      </c>
      <c r="G5826" s="109">
        <v>6750</v>
      </c>
      <c r="H5826" s="109">
        <v>4.5</v>
      </c>
      <c r="I5826" s="109">
        <v>0</v>
      </c>
      <c r="J5826" s="109">
        <f t="shared" si="90"/>
        <v>6754.5</v>
      </c>
    </row>
    <row r="5827" spans="1:10" s="102" customFormat="1" ht="18" customHeight="1" x14ac:dyDescent="0.2">
      <c r="A5827" s="106" t="s">
        <v>43</v>
      </c>
      <c r="B5827" s="106" t="s">
        <v>17</v>
      </c>
      <c r="C5827" s="107">
        <v>6983</v>
      </c>
      <c r="D5827" s="107">
        <v>42375</v>
      </c>
      <c r="E5827" s="107">
        <v>42410</v>
      </c>
      <c r="F5827" s="108">
        <v>42475</v>
      </c>
      <c r="G5827" s="109">
        <v>5500</v>
      </c>
      <c r="H5827" s="109">
        <v>15.26</v>
      </c>
      <c r="I5827" s="109">
        <v>0</v>
      </c>
      <c r="J5827" s="109">
        <f t="shared" si="90"/>
        <v>5515.26</v>
      </c>
    </row>
    <row r="5828" spans="1:10" s="102" customFormat="1" ht="18" customHeight="1" x14ac:dyDescent="0.2">
      <c r="A5828" s="106" t="s">
        <v>43</v>
      </c>
      <c r="B5828" s="106" t="s">
        <v>13</v>
      </c>
      <c r="C5828" s="107">
        <v>9465</v>
      </c>
      <c r="D5828" s="107">
        <v>42220</v>
      </c>
      <c r="E5828" s="107">
        <v>42234</v>
      </c>
      <c r="F5828" s="108">
        <v>42293</v>
      </c>
      <c r="G5828" s="109">
        <v>5500</v>
      </c>
      <c r="H5828" s="109">
        <v>11.15</v>
      </c>
      <c r="I5828" s="109">
        <v>0</v>
      </c>
      <c r="J5828" s="109">
        <f t="shared" si="90"/>
        <v>5511.15</v>
      </c>
    </row>
    <row r="5829" spans="1:10" s="102" customFormat="1" ht="18" customHeight="1" x14ac:dyDescent="0.2">
      <c r="A5829" s="106" t="s">
        <v>43</v>
      </c>
      <c r="B5829" s="106" t="s">
        <v>13</v>
      </c>
      <c r="C5829" s="107">
        <v>7033</v>
      </c>
      <c r="D5829" s="107">
        <v>42120</v>
      </c>
      <c r="E5829" s="107">
        <v>42123</v>
      </c>
      <c r="F5829" s="108">
        <v>42201</v>
      </c>
      <c r="G5829" s="109">
        <v>5000</v>
      </c>
      <c r="H5829" s="109">
        <v>11.24</v>
      </c>
      <c r="I5829" s="109">
        <v>0</v>
      </c>
      <c r="J5829" s="109">
        <f t="shared" si="90"/>
        <v>5011.24</v>
      </c>
    </row>
    <row r="5830" spans="1:10" s="102" customFormat="1" ht="18" customHeight="1" x14ac:dyDescent="0.2">
      <c r="A5830" s="106" t="s">
        <v>43</v>
      </c>
      <c r="B5830" s="106" t="s">
        <v>17</v>
      </c>
      <c r="C5830" s="107">
        <v>8202</v>
      </c>
      <c r="D5830" s="107">
        <v>42618</v>
      </c>
      <c r="E5830" s="107">
        <v>42640</v>
      </c>
      <c r="F5830" s="108">
        <v>42681</v>
      </c>
      <c r="G5830" s="109">
        <v>7750</v>
      </c>
      <c r="H5830" s="109">
        <v>13.36</v>
      </c>
      <c r="I5830" s="109">
        <v>0</v>
      </c>
      <c r="J5830" s="109">
        <f t="shared" ref="J5830:J5893" si="91">+G5830+H5830+I5830</f>
        <v>7763.36</v>
      </c>
    </row>
    <row r="5831" spans="1:10" s="102" customFormat="1" ht="18" customHeight="1" x14ac:dyDescent="0.2">
      <c r="A5831" s="106" t="s">
        <v>43</v>
      </c>
      <c r="B5831" s="106" t="s">
        <v>13</v>
      </c>
      <c r="C5831" s="107">
        <v>12664</v>
      </c>
      <c r="D5831" s="107">
        <v>43216</v>
      </c>
      <c r="E5831" s="107">
        <v>43228</v>
      </c>
      <c r="F5831" s="108">
        <v>43241</v>
      </c>
      <c r="G5831" s="109">
        <v>7500</v>
      </c>
      <c r="H5831" s="109">
        <v>5.14</v>
      </c>
      <c r="I5831" s="109">
        <v>0</v>
      </c>
      <c r="J5831" s="109">
        <f t="shared" si="91"/>
        <v>7505.14</v>
      </c>
    </row>
    <row r="5832" spans="1:10" s="102" customFormat="1" ht="18" customHeight="1" x14ac:dyDescent="0.2">
      <c r="A5832" s="106" t="s">
        <v>43</v>
      </c>
      <c r="B5832" s="106" t="s">
        <v>13</v>
      </c>
      <c r="C5832" s="107">
        <v>10030</v>
      </c>
      <c r="D5832" s="107">
        <v>43265</v>
      </c>
      <c r="E5832" s="107">
        <v>43392</v>
      </c>
      <c r="F5832" s="108">
        <v>43433</v>
      </c>
      <c r="G5832" s="109">
        <v>7500</v>
      </c>
      <c r="H5832" s="109">
        <v>32.81</v>
      </c>
      <c r="I5832" s="109">
        <v>0</v>
      </c>
      <c r="J5832" s="109">
        <f t="shared" si="91"/>
        <v>7532.81</v>
      </c>
    </row>
    <row r="5833" spans="1:10" s="102" customFormat="1" ht="18" customHeight="1" x14ac:dyDescent="0.2">
      <c r="A5833" s="106" t="s">
        <v>43</v>
      </c>
      <c r="B5833" s="106" t="s">
        <v>17</v>
      </c>
      <c r="C5833" s="107">
        <v>6539</v>
      </c>
      <c r="D5833" s="107">
        <v>41725</v>
      </c>
      <c r="E5833" s="107">
        <v>41738</v>
      </c>
      <c r="F5833" s="108">
        <v>41764</v>
      </c>
      <c r="G5833" s="109">
        <v>10250</v>
      </c>
      <c r="H5833" s="109">
        <v>11.1</v>
      </c>
      <c r="I5833" s="109">
        <v>0</v>
      </c>
      <c r="J5833" s="109">
        <f t="shared" si="91"/>
        <v>10261.1</v>
      </c>
    </row>
    <row r="5834" spans="1:10" s="102" customFormat="1" ht="18" customHeight="1" x14ac:dyDescent="0.2">
      <c r="A5834" s="106" t="s">
        <v>43</v>
      </c>
      <c r="B5834" s="106" t="s">
        <v>17</v>
      </c>
      <c r="C5834" s="107">
        <v>13901</v>
      </c>
      <c r="D5834" s="107">
        <v>42624</v>
      </c>
      <c r="E5834" s="107">
        <v>42642</v>
      </c>
      <c r="F5834" s="108">
        <v>42654</v>
      </c>
      <c r="G5834" s="109">
        <v>9000</v>
      </c>
      <c r="H5834" s="109">
        <v>7.4</v>
      </c>
      <c r="I5834" s="109">
        <v>0</v>
      </c>
      <c r="J5834" s="109">
        <f t="shared" si="91"/>
        <v>9007.4</v>
      </c>
    </row>
    <row r="5835" spans="1:10" s="102" customFormat="1" ht="18" customHeight="1" x14ac:dyDescent="0.2">
      <c r="A5835" s="106" t="s">
        <v>43</v>
      </c>
      <c r="B5835" s="106" t="s">
        <v>17</v>
      </c>
      <c r="C5835" s="107">
        <v>7228</v>
      </c>
      <c r="D5835" s="107">
        <v>42281</v>
      </c>
      <c r="E5835" s="107">
        <v>42298</v>
      </c>
      <c r="F5835" s="108">
        <v>42306</v>
      </c>
      <c r="G5835" s="109">
        <v>6000</v>
      </c>
      <c r="H5835" s="109">
        <v>4.17</v>
      </c>
      <c r="I5835" s="109">
        <v>0</v>
      </c>
      <c r="J5835" s="109">
        <f t="shared" si="91"/>
        <v>6004.17</v>
      </c>
    </row>
    <row r="5836" spans="1:10" s="102" customFormat="1" ht="18" customHeight="1" x14ac:dyDescent="0.2">
      <c r="A5836" s="106" t="s">
        <v>43</v>
      </c>
      <c r="B5836" s="106" t="s">
        <v>17</v>
      </c>
      <c r="C5836" s="107">
        <v>18909</v>
      </c>
      <c r="D5836" s="107">
        <v>42137</v>
      </c>
      <c r="E5836" s="107">
        <v>42142</v>
      </c>
      <c r="F5836" s="108">
        <v>42164</v>
      </c>
      <c r="G5836" s="109">
        <v>23000</v>
      </c>
      <c r="H5836" s="109">
        <v>17.25</v>
      </c>
      <c r="I5836" s="109">
        <v>0</v>
      </c>
      <c r="J5836" s="109">
        <f t="shared" si="91"/>
        <v>23017.25</v>
      </c>
    </row>
    <row r="5837" spans="1:10" s="102" customFormat="1" ht="18" customHeight="1" x14ac:dyDescent="0.2">
      <c r="A5837" s="106" t="s">
        <v>43</v>
      </c>
      <c r="B5837" s="106" t="s">
        <v>17</v>
      </c>
      <c r="C5837" s="107">
        <v>16080</v>
      </c>
      <c r="D5837" s="107">
        <v>43015</v>
      </c>
      <c r="E5837" s="107">
        <v>43040</v>
      </c>
      <c r="F5837" s="108">
        <v>43068</v>
      </c>
      <c r="G5837" s="109">
        <v>12500</v>
      </c>
      <c r="H5837" s="109">
        <v>18.149999999999999</v>
      </c>
      <c r="I5837" s="109">
        <v>0</v>
      </c>
      <c r="J5837" s="109">
        <f t="shared" si="91"/>
        <v>12518.15</v>
      </c>
    </row>
    <row r="5838" spans="1:10" s="102" customFormat="1" ht="18" customHeight="1" x14ac:dyDescent="0.2">
      <c r="A5838" s="106" t="s">
        <v>43</v>
      </c>
      <c r="B5838" s="106" t="s">
        <v>17</v>
      </c>
      <c r="C5838" s="107">
        <v>11541</v>
      </c>
      <c r="D5838" s="107">
        <v>43290</v>
      </c>
      <c r="E5838" s="107">
        <v>43319</v>
      </c>
      <c r="F5838" s="108">
        <v>43410</v>
      </c>
      <c r="G5838" s="109">
        <v>5250</v>
      </c>
      <c r="H5838" s="109">
        <v>14.38</v>
      </c>
      <c r="I5838" s="109">
        <v>0</v>
      </c>
      <c r="J5838" s="109">
        <f t="shared" si="91"/>
        <v>5264.38</v>
      </c>
    </row>
    <row r="5839" spans="1:10" s="102" customFormat="1" ht="18" customHeight="1" x14ac:dyDescent="0.2">
      <c r="A5839" s="106" t="s">
        <v>43</v>
      </c>
      <c r="B5839" s="106" t="s">
        <v>13</v>
      </c>
      <c r="C5839" s="107">
        <v>14612</v>
      </c>
      <c r="D5839" s="107">
        <v>41900</v>
      </c>
      <c r="E5839" s="107">
        <v>41906</v>
      </c>
      <c r="F5839" s="108">
        <v>41914</v>
      </c>
      <c r="G5839" s="109">
        <v>5250</v>
      </c>
      <c r="H5839" s="109">
        <v>2.04</v>
      </c>
      <c r="I5839" s="109">
        <v>0</v>
      </c>
      <c r="J5839" s="109">
        <f t="shared" si="91"/>
        <v>5252.04</v>
      </c>
    </row>
    <row r="5840" spans="1:10" s="102" customFormat="1" ht="18" customHeight="1" x14ac:dyDescent="0.2">
      <c r="A5840" s="106" t="s">
        <v>43</v>
      </c>
      <c r="B5840" s="106" t="s">
        <v>13</v>
      </c>
      <c r="C5840" s="107">
        <v>10575</v>
      </c>
      <c r="D5840" s="107">
        <v>42908</v>
      </c>
      <c r="E5840" s="107">
        <v>42916</v>
      </c>
      <c r="F5840" s="108">
        <v>42923</v>
      </c>
      <c r="G5840" s="109">
        <v>7250</v>
      </c>
      <c r="H5840" s="109">
        <v>2.98</v>
      </c>
      <c r="I5840" s="109">
        <v>0</v>
      </c>
      <c r="J5840" s="109">
        <f t="shared" si="91"/>
        <v>7252.98</v>
      </c>
    </row>
    <row r="5841" spans="1:10" s="102" customFormat="1" ht="18" customHeight="1" x14ac:dyDescent="0.2">
      <c r="A5841" s="106" t="s">
        <v>43</v>
      </c>
      <c r="B5841" s="106" t="s">
        <v>13</v>
      </c>
      <c r="C5841" s="107">
        <v>13398</v>
      </c>
      <c r="D5841" s="107">
        <v>42917</v>
      </c>
      <c r="E5841" s="107">
        <v>42923</v>
      </c>
      <c r="F5841" s="108">
        <v>42933</v>
      </c>
      <c r="G5841" s="109">
        <v>16000</v>
      </c>
      <c r="H5841" s="109">
        <v>7.01</v>
      </c>
      <c r="I5841" s="109">
        <v>0</v>
      </c>
      <c r="J5841" s="109">
        <f t="shared" si="91"/>
        <v>16007.01</v>
      </c>
    </row>
    <row r="5842" spans="1:10" s="102" customFormat="1" ht="18" customHeight="1" x14ac:dyDescent="0.2">
      <c r="A5842" s="106" t="s">
        <v>43</v>
      </c>
      <c r="B5842" s="106" t="s">
        <v>17</v>
      </c>
      <c r="C5842" s="107">
        <v>12992</v>
      </c>
      <c r="D5842" s="107">
        <v>42651</v>
      </c>
      <c r="E5842" s="107">
        <v>42669</v>
      </c>
      <c r="F5842" s="108">
        <v>42768</v>
      </c>
      <c r="G5842" s="109">
        <v>6750</v>
      </c>
      <c r="H5842" s="109">
        <v>21.63</v>
      </c>
      <c r="I5842" s="109">
        <v>0</v>
      </c>
      <c r="J5842" s="109">
        <f t="shared" si="91"/>
        <v>6771.63</v>
      </c>
    </row>
    <row r="5843" spans="1:10" s="102" customFormat="1" ht="18" customHeight="1" x14ac:dyDescent="0.2">
      <c r="A5843" s="106" t="s">
        <v>43</v>
      </c>
      <c r="B5843" s="106" t="s">
        <v>13</v>
      </c>
      <c r="C5843" s="107">
        <v>11796</v>
      </c>
      <c r="D5843" s="107">
        <v>42222</v>
      </c>
      <c r="E5843" s="107">
        <v>42241</v>
      </c>
      <c r="F5843" s="108">
        <v>42310</v>
      </c>
      <c r="G5843" s="109">
        <v>8500</v>
      </c>
      <c r="H5843" s="109">
        <v>20.78</v>
      </c>
      <c r="I5843" s="109">
        <v>0</v>
      </c>
      <c r="J5843" s="109">
        <f t="shared" si="91"/>
        <v>8520.7800000000007</v>
      </c>
    </row>
    <row r="5844" spans="1:10" s="102" customFormat="1" ht="18" customHeight="1" x14ac:dyDescent="0.2">
      <c r="A5844" s="106" t="s">
        <v>43</v>
      </c>
      <c r="B5844" s="106" t="s">
        <v>17</v>
      </c>
      <c r="C5844" s="107">
        <v>15566</v>
      </c>
      <c r="D5844" s="107">
        <v>43028</v>
      </c>
      <c r="E5844" s="107">
        <v>43039</v>
      </c>
      <c r="F5844" s="108">
        <v>43069</v>
      </c>
      <c r="G5844" s="109">
        <v>12500</v>
      </c>
      <c r="H5844" s="109">
        <v>14.04</v>
      </c>
      <c r="I5844" s="109">
        <v>0</v>
      </c>
      <c r="J5844" s="109">
        <f t="shared" si="91"/>
        <v>12514.04</v>
      </c>
    </row>
    <row r="5845" spans="1:10" s="102" customFormat="1" ht="18" customHeight="1" x14ac:dyDescent="0.2">
      <c r="A5845" s="106" t="s">
        <v>43</v>
      </c>
      <c r="B5845" s="106" t="s">
        <v>17</v>
      </c>
      <c r="C5845" s="107">
        <v>7876</v>
      </c>
      <c r="D5845" s="107">
        <v>41884</v>
      </c>
      <c r="E5845" s="107">
        <v>41897</v>
      </c>
      <c r="F5845" s="108">
        <v>41933</v>
      </c>
      <c r="G5845" s="109">
        <v>4000</v>
      </c>
      <c r="H5845" s="109">
        <v>5.44</v>
      </c>
      <c r="I5845" s="109">
        <v>0</v>
      </c>
      <c r="J5845" s="109">
        <f t="shared" si="91"/>
        <v>4005.44</v>
      </c>
    </row>
    <row r="5846" spans="1:10" s="102" customFormat="1" ht="18" customHeight="1" x14ac:dyDescent="0.2">
      <c r="A5846" s="106" t="s">
        <v>31</v>
      </c>
      <c r="B5846" s="106" t="s">
        <v>17</v>
      </c>
      <c r="C5846" s="107">
        <v>24005</v>
      </c>
      <c r="D5846" s="107">
        <v>41759</v>
      </c>
      <c r="E5846" s="107">
        <v>41764</v>
      </c>
      <c r="F5846" s="108">
        <v>41802</v>
      </c>
      <c r="G5846" s="109">
        <v>66000</v>
      </c>
      <c r="H5846" s="109">
        <v>78.83</v>
      </c>
      <c r="I5846" s="109">
        <v>0</v>
      </c>
      <c r="J5846" s="109">
        <f t="shared" si="91"/>
        <v>66078.83</v>
      </c>
    </row>
    <row r="5847" spans="1:10" s="102" customFormat="1" ht="18" customHeight="1" x14ac:dyDescent="0.2">
      <c r="A5847" s="106" t="s">
        <v>33</v>
      </c>
      <c r="B5847" s="106" t="s">
        <v>17</v>
      </c>
      <c r="C5847" s="107">
        <v>24005</v>
      </c>
      <c r="D5847" s="107">
        <v>41759</v>
      </c>
      <c r="E5847" s="107">
        <v>41764</v>
      </c>
      <c r="F5847" s="108">
        <v>41802</v>
      </c>
      <c r="G5847" s="109">
        <v>66000</v>
      </c>
      <c r="H5847" s="109">
        <v>78.83</v>
      </c>
      <c r="I5847" s="109">
        <v>0</v>
      </c>
      <c r="J5847" s="109">
        <f t="shared" si="91"/>
        <v>66078.83</v>
      </c>
    </row>
    <row r="5848" spans="1:10" s="102" customFormat="1" ht="18" customHeight="1" x14ac:dyDescent="0.2">
      <c r="A5848" s="106" t="s">
        <v>34</v>
      </c>
      <c r="B5848" s="106" t="s">
        <v>17</v>
      </c>
      <c r="C5848" s="107">
        <v>24005</v>
      </c>
      <c r="D5848" s="107">
        <v>41759</v>
      </c>
      <c r="E5848" s="107">
        <v>41764</v>
      </c>
      <c r="F5848" s="108">
        <v>41802</v>
      </c>
      <c r="G5848" s="109">
        <v>198000</v>
      </c>
      <c r="H5848" s="109">
        <v>236.5</v>
      </c>
      <c r="I5848" s="109">
        <v>0</v>
      </c>
      <c r="J5848" s="109">
        <f t="shared" si="91"/>
        <v>198236.5</v>
      </c>
    </row>
    <row r="5849" spans="1:10" s="102" customFormat="1" ht="18" customHeight="1" x14ac:dyDescent="0.2">
      <c r="A5849" s="106" t="s">
        <v>43</v>
      </c>
      <c r="B5849" s="106" t="s">
        <v>17</v>
      </c>
      <c r="C5849" s="107">
        <v>9835</v>
      </c>
      <c r="D5849" s="107">
        <v>42572</v>
      </c>
      <c r="E5849" s="107">
        <v>42591</v>
      </c>
      <c r="F5849" s="108">
        <v>42605</v>
      </c>
      <c r="G5849" s="109">
        <v>1750</v>
      </c>
      <c r="H5849" s="109">
        <v>1.58</v>
      </c>
      <c r="I5849" s="109">
        <v>0</v>
      </c>
      <c r="J5849" s="109">
        <f t="shared" si="91"/>
        <v>1751.58</v>
      </c>
    </row>
    <row r="5850" spans="1:10" s="102" customFormat="1" ht="18" customHeight="1" x14ac:dyDescent="0.2">
      <c r="A5850" s="106" t="s">
        <v>43</v>
      </c>
      <c r="B5850" s="106" t="s">
        <v>17</v>
      </c>
      <c r="C5850" s="107">
        <v>7495</v>
      </c>
      <c r="D5850" s="107">
        <v>42241</v>
      </c>
      <c r="E5850" s="107">
        <v>42251</v>
      </c>
      <c r="F5850" s="108">
        <v>42314</v>
      </c>
      <c r="G5850" s="109">
        <v>3250</v>
      </c>
      <c r="H5850" s="109">
        <v>6.6</v>
      </c>
      <c r="I5850" s="109">
        <v>0</v>
      </c>
      <c r="J5850" s="109">
        <f t="shared" si="91"/>
        <v>3256.6</v>
      </c>
    </row>
    <row r="5851" spans="1:10" s="102" customFormat="1" ht="18" customHeight="1" x14ac:dyDescent="0.2">
      <c r="A5851" s="106" t="s">
        <v>43</v>
      </c>
      <c r="B5851" s="106" t="s">
        <v>13</v>
      </c>
      <c r="C5851" s="107">
        <v>9675</v>
      </c>
      <c r="D5851" s="107">
        <v>41937</v>
      </c>
      <c r="E5851" s="107">
        <v>41943</v>
      </c>
      <c r="F5851" s="108">
        <v>41969</v>
      </c>
      <c r="G5851" s="109">
        <v>12000</v>
      </c>
      <c r="H5851" s="109">
        <v>10.67</v>
      </c>
      <c r="I5851" s="109">
        <v>0</v>
      </c>
      <c r="J5851" s="109">
        <f t="shared" si="91"/>
        <v>12010.67</v>
      </c>
    </row>
    <row r="5852" spans="1:10" s="102" customFormat="1" ht="18" customHeight="1" x14ac:dyDescent="0.2">
      <c r="A5852" s="106" t="s">
        <v>37</v>
      </c>
      <c r="B5852" s="106" t="s">
        <v>13</v>
      </c>
      <c r="C5852" s="107">
        <v>19026</v>
      </c>
      <c r="D5852" s="107">
        <v>42096</v>
      </c>
      <c r="E5852" s="107">
        <v>42181</v>
      </c>
      <c r="F5852" s="108">
        <v>42187</v>
      </c>
      <c r="G5852" s="109">
        <v>20000</v>
      </c>
      <c r="H5852" s="109">
        <f>25.28+25.28</f>
        <v>50.56</v>
      </c>
      <c r="I5852" s="109">
        <v>0</v>
      </c>
      <c r="J5852" s="109">
        <f t="shared" si="91"/>
        <v>20050.560000000001</v>
      </c>
    </row>
    <row r="5853" spans="1:10" s="102" customFormat="1" ht="18" customHeight="1" x14ac:dyDescent="0.2">
      <c r="A5853" s="106" t="s">
        <v>43</v>
      </c>
      <c r="B5853" s="106" t="s">
        <v>17</v>
      </c>
      <c r="C5853" s="107">
        <v>11297</v>
      </c>
      <c r="D5853" s="107">
        <v>43429</v>
      </c>
      <c r="E5853" s="107">
        <v>43431</v>
      </c>
      <c r="F5853" s="108">
        <v>43441</v>
      </c>
      <c r="G5853" s="109">
        <v>7750</v>
      </c>
      <c r="H5853" s="109">
        <v>2.5499999999999998</v>
      </c>
      <c r="I5853" s="109">
        <v>0</v>
      </c>
      <c r="J5853" s="109">
        <f t="shared" si="91"/>
        <v>7752.55</v>
      </c>
    </row>
    <row r="5854" spans="1:10" s="102" customFormat="1" ht="18" customHeight="1" x14ac:dyDescent="0.2">
      <c r="A5854" s="106" t="s">
        <v>43</v>
      </c>
      <c r="B5854" s="106" t="s">
        <v>13</v>
      </c>
      <c r="C5854" s="107">
        <v>10024</v>
      </c>
      <c r="D5854" s="107">
        <v>42229</v>
      </c>
      <c r="E5854" s="107">
        <v>42244</v>
      </c>
      <c r="F5854" s="108">
        <v>42250</v>
      </c>
      <c r="G5854" s="109">
        <v>6500</v>
      </c>
      <c r="H5854" s="109">
        <v>3.79</v>
      </c>
      <c r="I5854" s="109">
        <v>0</v>
      </c>
      <c r="J5854" s="109">
        <f t="shared" si="91"/>
        <v>6503.79</v>
      </c>
    </row>
    <row r="5855" spans="1:10" s="102" customFormat="1" ht="18" customHeight="1" x14ac:dyDescent="0.2">
      <c r="A5855" s="106" t="s">
        <v>43</v>
      </c>
      <c r="B5855" s="106" t="s">
        <v>13</v>
      </c>
      <c r="C5855" s="107">
        <v>13131</v>
      </c>
      <c r="D5855" s="107">
        <v>41891</v>
      </c>
      <c r="E5855" s="107">
        <v>41913</v>
      </c>
      <c r="F5855" s="108">
        <v>41933</v>
      </c>
      <c r="G5855" s="109">
        <v>10750</v>
      </c>
      <c r="H5855" s="109">
        <v>12.54</v>
      </c>
      <c r="I5855" s="109">
        <v>0</v>
      </c>
      <c r="J5855" s="109">
        <f t="shared" si="91"/>
        <v>10762.54</v>
      </c>
    </row>
    <row r="5856" spans="1:10" s="102" customFormat="1" ht="18" customHeight="1" x14ac:dyDescent="0.2">
      <c r="A5856" s="106" t="s">
        <v>43</v>
      </c>
      <c r="B5856" s="106" t="s">
        <v>13</v>
      </c>
      <c r="C5856" s="107">
        <v>9080</v>
      </c>
      <c r="D5856" s="107">
        <v>42127</v>
      </c>
      <c r="E5856" s="107">
        <v>42153</v>
      </c>
      <c r="F5856" s="108">
        <v>42193</v>
      </c>
      <c r="G5856" s="109">
        <v>22000</v>
      </c>
      <c r="H5856" s="109">
        <v>39.11</v>
      </c>
      <c r="I5856" s="109">
        <v>0</v>
      </c>
      <c r="J5856" s="109">
        <f t="shared" si="91"/>
        <v>22039.11</v>
      </c>
    </row>
    <row r="5857" spans="1:10" s="102" customFormat="1" ht="18" customHeight="1" x14ac:dyDescent="0.2">
      <c r="A5857" s="106" t="s">
        <v>43</v>
      </c>
      <c r="B5857" s="106" t="s">
        <v>13</v>
      </c>
      <c r="C5857" s="107">
        <v>15635</v>
      </c>
      <c r="D5857" s="107">
        <v>42750</v>
      </c>
      <c r="E5857" s="107">
        <v>42753</v>
      </c>
      <c r="F5857" s="108">
        <v>42766</v>
      </c>
      <c r="G5857" s="109">
        <v>11250</v>
      </c>
      <c r="H5857" s="109">
        <v>4.93</v>
      </c>
      <c r="I5857" s="109">
        <v>0</v>
      </c>
      <c r="J5857" s="109">
        <f t="shared" si="91"/>
        <v>11254.93</v>
      </c>
    </row>
    <row r="5858" spans="1:10" s="102" customFormat="1" ht="18" customHeight="1" x14ac:dyDescent="0.2">
      <c r="A5858" s="106" t="s">
        <v>43</v>
      </c>
      <c r="B5858" s="106" t="s">
        <v>17</v>
      </c>
      <c r="C5858" s="107">
        <v>16352</v>
      </c>
      <c r="D5858" s="107">
        <v>42401</v>
      </c>
      <c r="E5858" s="107">
        <v>42412</v>
      </c>
      <c r="F5858" s="108">
        <v>42419</v>
      </c>
      <c r="G5858" s="109">
        <v>5750</v>
      </c>
      <c r="H5858" s="109">
        <v>2.88</v>
      </c>
      <c r="I5858" s="109">
        <v>0</v>
      </c>
      <c r="J5858" s="109">
        <f t="shared" si="91"/>
        <v>5752.88</v>
      </c>
    </row>
    <row r="5859" spans="1:10" s="102" customFormat="1" ht="18" customHeight="1" x14ac:dyDescent="0.2">
      <c r="A5859" s="106" t="s">
        <v>43</v>
      </c>
      <c r="B5859" s="106" t="s">
        <v>17</v>
      </c>
      <c r="C5859" s="107">
        <v>16432</v>
      </c>
      <c r="D5859" s="107">
        <v>42539</v>
      </c>
      <c r="E5859" s="107">
        <v>42565</v>
      </c>
      <c r="F5859" s="108">
        <v>42877</v>
      </c>
      <c r="G5859" s="109">
        <v>13250</v>
      </c>
      <c r="H5859" s="109">
        <v>25.38</v>
      </c>
      <c r="I5859" s="109">
        <v>0</v>
      </c>
      <c r="J5859" s="109">
        <f t="shared" si="91"/>
        <v>13275.38</v>
      </c>
    </row>
    <row r="5860" spans="1:10" s="102" customFormat="1" ht="18" customHeight="1" x14ac:dyDescent="0.2">
      <c r="A5860" s="106" t="s">
        <v>43</v>
      </c>
      <c r="B5860" s="106" t="s">
        <v>13</v>
      </c>
      <c r="C5860" s="107">
        <v>18951</v>
      </c>
      <c r="D5860" s="107">
        <v>43430</v>
      </c>
      <c r="E5860" s="107">
        <v>43472</v>
      </c>
      <c r="F5860" s="108">
        <v>43486</v>
      </c>
      <c r="G5860" s="109">
        <v>16500</v>
      </c>
      <c r="H5860" s="109">
        <v>25.32</v>
      </c>
      <c r="I5860" s="109">
        <v>0</v>
      </c>
      <c r="J5860" s="109">
        <f t="shared" si="91"/>
        <v>16525.32</v>
      </c>
    </row>
    <row r="5861" spans="1:10" s="102" customFormat="1" ht="18" customHeight="1" x14ac:dyDescent="0.2">
      <c r="A5861" s="106" t="s">
        <v>43</v>
      </c>
      <c r="B5861" s="106" t="s">
        <v>13</v>
      </c>
      <c r="C5861" s="107">
        <v>11704</v>
      </c>
      <c r="D5861" s="107">
        <v>42260</v>
      </c>
      <c r="E5861" s="107">
        <v>42292</v>
      </c>
      <c r="F5861" s="108">
        <v>42299</v>
      </c>
      <c r="G5861" s="109">
        <v>10000</v>
      </c>
      <c r="H5861" s="109">
        <v>10.83</v>
      </c>
      <c r="I5861" s="109">
        <v>0</v>
      </c>
      <c r="J5861" s="109">
        <f t="shared" si="91"/>
        <v>10010.83</v>
      </c>
    </row>
    <row r="5862" spans="1:10" s="102" customFormat="1" ht="18" customHeight="1" x14ac:dyDescent="0.2">
      <c r="A5862" s="106" t="s">
        <v>43</v>
      </c>
      <c r="B5862" s="106" t="s">
        <v>13</v>
      </c>
      <c r="C5862" s="107">
        <v>13316</v>
      </c>
      <c r="D5862" s="107">
        <v>42645</v>
      </c>
      <c r="E5862" s="107">
        <v>42648</v>
      </c>
      <c r="F5862" s="108">
        <v>42759</v>
      </c>
      <c r="G5862" s="109">
        <v>8500</v>
      </c>
      <c r="H5862" s="109">
        <v>26.56</v>
      </c>
      <c r="I5862" s="109">
        <v>0</v>
      </c>
      <c r="J5862" s="109">
        <f t="shared" si="91"/>
        <v>8526.56</v>
      </c>
    </row>
    <row r="5863" spans="1:10" s="102" customFormat="1" ht="18" customHeight="1" x14ac:dyDescent="0.2">
      <c r="A5863" s="106" t="s">
        <v>43</v>
      </c>
      <c r="B5863" s="106" t="s">
        <v>17</v>
      </c>
      <c r="C5863" s="107">
        <v>8799</v>
      </c>
      <c r="D5863" s="107">
        <v>41725</v>
      </c>
      <c r="E5863" s="107">
        <v>41752</v>
      </c>
      <c r="F5863" s="108">
        <v>41806</v>
      </c>
      <c r="G5863" s="109">
        <v>19000</v>
      </c>
      <c r="H5863" s="109">
        <v>42.75</v>
      </c>
      <c r="I5863" s="109">
        <v>0</v>
      </c>
      <c r="J5863" s="109">
        <f t="shared" si="91"/>
        <v>19042.75</v>
      </c>
    </row>
    <row r="5864" spans="1:10" s="102" customFormat="1" ht="18" customHeight="1" x14ac:dyDescent="0.2">
      <c r="A5864" s="106" t="s">
        <v>43</v>
      </c>
      <c r="B5864" s="106" t="s">
        <v>17</v>
      </c>
      <c r="C5864" s="107">
        <v>12485</v>
      </c>
      <c r="D5864" s="107">
        <v>42248</v>
      </c>
      <c r="E5864" s="107">
        <v>42257</v>
      </c>
      <c r="F5864" s="108">
        <v>42275</v>
      </c>
      <c r="G5864" s="109">
        <v>5000</v>
      </c>
      <c r="H5864" s="109">
        <v>3.76</v>
      </c>
      <c r="I5864" s="109">
        <v>0</v>
      </c>
      <c r="J5864" s="109">
        <f t="shared" si="91"/>
        <v>5003.76</v>
      </c>
    </row>
    <row r="5865" spans="1:10" s="102" customFormat="1" ht="18" customHeight="1" x14ac:dyDescent="0.2">
      <c r="A5865" s="106" t="s">
        <v>43</v>
      </c>
      <c r="B5865" s="106" t="s">
        <v>13</v>
      </c>
      <c r="C5865" s="107">
        <v>16376</v>
      </c>
      <c r="D5865" s="107">
        <v>43191</v>
      </c>
      <c r="E5865" s="107">
        <v>43208</v>
      </c>
      <c r="F5865" s="108">
        <v>43228</v>
      </c>
      <c r="G5865" s="109">
        <v>8750</v>
      </c>
      <c r="H5865" s="109">
        <v>8.8699999999999992</v>
      </c>
      <c r="I5865" s="109">
        <v>0</v>
      </c>
      <c r="J5865" s="109">
        <f t="shared" si="91"/>
        <v>8758.8700000000008</v>
      </c>
    </row>
    <row r="5866" spans="1:10" s="102" customFormat="1" ht="18" customHeight="1" x14ac:dyDescent="0.2">
      <c r="A5866" s="106" t="s">
        <v>43</v>
      </c>
      <c r="B5866" s="106" t="s">
        <v>13</v>
      </c>
      <c r="C5866" s="107">
        <v>15305</v>
      </c>
      <c r="D5866" s="107">
        <v>43164</v>
      </c>
      <c r="E5866" s="107">
        <v>43175</v>
      </c>
      <c r="F5866" s="108">
        <v>43187</v>
      </c>
      <c r="G5866" s="109">
        <v>14000</v>
      </c>
      <c r="H5866" s="109">
        <v>8.82</v>
      </c>
      <c r="I5866" s="109">
        <v>0</v>
      </c>
      <c r="J5866" s="109">
        <f t="shared" si="91"/>
        <v>14008.82</v>
      </c>
    </row>
    <row r="5867" spans="1:10" s="102" customFormat="1" ht="18" customHeight="1" x14ac:dyDescent="0.2">
      <c r="A5867" s="106" t="s">
        <v>43</v>
      </c>
      <c r="B5867" s="106" t="s">
        <v>17</v>
      </c>
      <c r="C5867" s="107">
        <v>18230</v>
      </c>
      <c r="D5867" s="107">
        <v>43196</v>
      </c>
      <c r="E5867" s="107">
        <v>43208</v>
      </c>
      <c r="F5867" s="108">
        <v>43245</v>
      </c>
      <c r="G5867" s="109">
        <v>7750</v>
      </c>
      <c r="H5867" s="109">
        <v>10.4</v>
      </c>
      <c r="I5867" s="109">
        <v>0</v>
      </c>
      <c r="J5867" s="109">
        <f t="shared" si="91"/>
        <v>7760.4</v>
      </c>
    </row>
    <row r="5868" spans="1:10" s="102" customFormat="1" ht="18" customHeight="1" x14ac:dyDescent="0.2">
      <c r="A5868" s="106" t="s">
        <v>43</v>
      </c>
      <c r="B5868" s="106" t="s">
        <v>13</v>
      </c>
      <c r="C5868" s="107">
        <v>12043</v>
      </c>
      <c r="D5868" s="107">
        <v>42336</v>
      </c>
      <c r="E5868" s="107">
        <v>42347</v>
      </c>
      <c r="F5868" s="108">
        <v>42354</v>
      </c>
      <c r="G5868" s="109">
        <v>6750</v>
      </c>
      <c r="H5868" s="109">
        <v>3.38</v>
      </c>
      <c r="I5868" s="109">
        <v>0</v>
      </c>
      <c r="J5868" s="109">
        <f t="shared" si="91"/>
        <v>6753.38</v>
      </c>
    </row>
    <row r="5869" spans="1:10" s="102" customFormat="1" ht="18" customHeight="1" x14ac:dyDescent="0.2">
      <c r="A5869" s="106" t="s">
        <v>37</v>
      </c>
      <c r="B5869" s="106" t="s">
        <v>13</v>
      </c>
      <c r="C5869" s="107">
        <v>22762</v>
      </c>
      <c r="D5869" s="107">
        <v>42137</v>
      </c>
      <c r="E5869" s="107">
        <v>42647</v>
      </c>
      <c r="F5869" s="108">
        <v>42647</v>
      </c>
      <c r="G5869" s="109">
        <v>10000</v>
      </c>
      <c r="H5869" s="109">
        <v>139.72999999999999</v>
      </c>
      <c r="I5869" s="109">
        <v>0</v>
      </c>
      <c r="J5869" s="109">
        <f t="shared" si="91"/>
        <v>10139.73</v>
      </c>
    </row>
    <row r="5870" spans="1:10" s="102" customFormat="1" ht="18" customHeight="1" x14ac:dyDescent="0.2">
      <c r="A5870" s="106" t="s">
        <v>43</v>
      </c>
      <c r="B5870" s="106" t="s">
        <v>17</v>
      </c>
      <c r="C5870" s="107">
        <v>10153</v>
      </c>
      <c r="D5870" s="107">
        <v>42037</v>
      </c>
      <c r="E5870" s="107">
        <v>42041</v>
      </c>
      <c r="F5870" s="108">
        <v>42059</v>
      </c>
      <c r="G5870" s="109">
        <v>9250</v>
      </c>
      <c r="H5870" s="109">
        <v>5.65</v>
      </c>
      <c r="I5870" s="109">
        <v>0</v>
      </c>
      <c r="J5870" s="109">
        <f t="shared" si="91"/>
        <v>9255.65</v>
      </c>
    </row>
    <row r="5871" spans="1:10" s="102" customFormat="1" ht="18" customHeight="1" x14ac:dyDescent="0.2">
      <c r="A5871" s="106" t="s">
        <v>43</v>
      </c>
      <c r="B5871" s="106" t="s">
        <v>13</v>
      </c>
      <c r="C5871" s="107">
        <v>12437</v>
      </c>
      <c r="D5871" s="107">
        <v>43139</v>
      </c>
      <c r="E5871" s="107">
        <v>43144</v>
      </c>
      <c r="F5871" s="108">
        <v>43173</v>
      </c>
      <c r="G5871" s="109">
        <v>10000</v>
      </c>
      <c r="H5871" s="109">
        <v>9.32</v>
      </c>
      <c r="I5871" s="109">
        <v>0</v>
      </c>
      <c r="J5871" s="109">
        <f t="shared" si="91"/>
        <v>10009.32</v>
      </c>
    </row>
    <row r="5872" spans="1:10" s="102" customFormat="1" ht="18" customHeight="1" x14ac:dyDescent="0.2">
      <c r="A5872" s="106" t="s">
        <v>31</v>
      </c>
      <c r="B5872" s="106" t="s">
        <v>17</v>
      </c>
      <c r="C5872" s="107">
        <v>22607</v>
      </c>
      <c r="D5872" s="107">
        <v>41695</v>
      </c>
      <c r="E5872" s="107">
        <v>41695</v>
      </c>
      <c r="F5872" s="108">
        <v>41697</v>
      </c>
      <c r="G5872" s="109">
        <v>25000</v>
      </c>
      <c r="H5872" s="109">
        <v>0</v>
      </c>
      <c r="I5872" s="109">
        <v>0</v>
      </c>
      <c r="J5872" s="109">
        <f t="shared" si="91"/>
        <v>25000</v>
      </c>
    </row>
    <row r="5873" spans="1:10" s="102" customFormat="1" ht="18" customHeight="1" x14ac:dyDescent="0.2">
      <c r="A5873" s="106" t="s">
        <v>43</v>
      </c>
      <c r="B5873" s="106" t="s">
        <v>13</v>
      </c>
      <c r="C5873" s="107">
        <v>10468</v>
      </c>
      <c r="D5873" s="107">
        <v>42251</v>
      </c>
      <c r="E5873" s="107">
        <v>42261</v>
      </c>
      <c r="F5873" s="108">
        <v>42275</v>
      </c>
      <c r="G5873" s="109">
        <v>10750</v>
      </c>
      <c r="H5873" s="109">
        <v>7.17</v>
      </c>
      <c r="I5873" s="109">
        <v>0</v>
      </c>
      <c r="J5873" s="109">
        <f t="shared" si="91"/>
        <v>10757.17</v>
      </c>
    </row>
    <row r="5874" spans="1:10" s="102" customFormat="1" ht="18" customHeight="1" x14ac:dyDescent="0.2">
      <c r="A5874" s="106" t="s">
        <v>43</v>
      </c>
      <c r="B5874" s="106" t="s">
        <v>13</v>
      </c>
      <c r="C5874" s="107">
        <v>21307</v>
      </c>
      <c r="D5874" s="107">
        <v>43035</v>
      </c>
      <c r="E5874" s="107">
        <v>43042</v>
      </c>
      <c r="F5874" s="108">
        <v>43055</v>
      </c>
      <c r="G5874" s="109">
        <v>70000</v>
      </c>
      <c r="H5874" s="109">
        <v>38.36</v>
      </c>
      <c r="I5874" s="109">
        <v>0</v>
      </c>
      <c r="J5874" s="109">
        <f t="shared" si="91"/>
        <v>70038.36</v>
      </c>
    </row>
    <row r="5875" spans="1:10" s="102" customFormat="1" ht="18" customHeight="1" x14ac:dyDescent="0.2">
      <c r="A5875" s="106" t="s">
        <v>43</v>
      </c>
      <c r="B5875" s="106" t="s">
        <v>13</v>
      </c>
      <c r="C5875" s="107">
        <v>14588</v>
      </c>
      <c r="D5875" s="107">
        <v>43090</v>
      </c>
      <c r="E5875" s="107">
        <v>43096</v>
      </c>
      <c r="F5875" s="108">
        <v>43118</v>
      </c>
      <c r="G5875" s="109">
        <v>11000</v>
      </c>
      <c r="H5875" s="109">
        <v>8.44</v>
      </c>
      <c r="I5875" s="109">
        <v>0</v>
      </c>
      <c r="J5875" s="109">
        <f t="shared" si="91"/>
        <v>11008.44</v>
      </c>
    </row>
    <row r="5876" spans="1:10" s="102" customFormat="1" ht="18" customHeight="1" x14ac:dyDescent="0.2">
      <c r="A5876" s="106" t="s">
        <v>31</v>
      </c>
      <c r="B5876" s="106" t="s">
        <v>13</v>
      </c>
      <c r="C5876" s="107">
        <v>20866</v>
      </c>
      <c r="D5876" s="107">
        <v>42687</v>
      </c>
      <c r="E5876" s="107">
        <v>42696</v>
      </c>
      <c r="F5876" s="108">
        <v>42709</v>
      </c>
      <c r="G5876" s="109">
        <v>53000</v>
      </c>
      <c r="H5876" s="109">
        <v>31.95</v>
      </c>
      <c r="I5876" s="109">
        <v>0</v>
      </c>
      <c r="J5876" s="109">
        <f t="shared" si="91"/>
        <v>53031.95</v>
      </c>
    </row>
    <row r="5877" spans="1:10" s="102" customFormat="1" ht="18" customHeight="1" x14ac:dyDescent="0.2">
      <c r="A5877" s="106" t="s">
        <v>43</v>
      </c>
      <c r="B5877" s="106" t="s">
        <v>13</v>
      </c>
      <c r="C5877" s="107">
        <v>9555</v>
      </c>
      <c r="D5877" s="107">
        <v>42416</v>
      </c>
      <c r="E5877" s="107">
        <v>42419</v>
      </c>
      <c r="F5877" s="108">
        <v>42439</v>
      </c>
      <c r="G5877" s="109">
        <v>14000</v>
      </c>
      <c r="H5877" s="109">
        <v>8.9499999999999993</v>
      </c>
      <c r="I5877" s="109">
        <v>0</v>
      </c>
      <c r="J5877" s="109">
        <f t="shared" si="91"/>
        <v>14008.95</v>
      </c>
    </row>
    <row r="5878" spans="1:10" s="102" customFormat="1" ht="18" customHeight="1" x14ac:dyDescent="0.2">
      <c r="A5878" s="106" t="s">
        <v>43</v>
      </c>
      <c r="B5878" s="106" t="s">
        <v>17</v>
      </c>
      <c r="C5878" s="107">
        <v>15544</v>
      </c>
      <c r="D5878" s="107">
        <v>42994</v>
      </c>
      <c r="E5878" s="107">
        <v>43012</v>
      </c>
      <c r="F5878" s="108">
        <v>43025</v>
      </c>
      <c r="G5878" s="109">
        <v>10500</v>
      </c>
      <c r="H5878" s="109">
        <v>8.92</v>
      </c>
      <c r="I5878" s="109">
        <v>0</v>
      </c>
      <c r="J5878" s="109">
        <f t="shared" si="91"/>
        <v>10508.92</v>
      </c>
    </row>
    <row r="5879" spans="1:10" s="102" customFormat="1" ht="18" customHeight="1" x14ac:dyDescent="0.2">
      <c r="A5879" s="106" t="s">
        <v>43</v>
      </c>
      <c r="B5879" s="106" t="s">
        <v>13</v>
      </c>
      <c r="C5879" s="107">
        <v>17076</v>
      </c>
      <c r="D5879" s="107">
        <v>43447</v>
      </c>
      <c r="E5879" s="107">
        <v>43455</v>
      </c>
      <c r="F5879" s="108"/>
      <c r="G5879" s="109">
        <v>0</v>
      </c>
      <c r="H5879" s="109">
        <v>0</v>
      </c>
      <c r="I5879" s="109">
        <v>8750</v>
      </c>
      <c r="J5879" s="109">
        <f t="shared" si="91"/>
        <v>8750</v>
      </c>
    </row>
    <row r="5880" spans="1:10" s="102" customFormat="1" ht="18" customHeight="1" x14ac:dyDescent="0.2">
      <c r="A5880" s="106" t="s">
        <v>43</v>
      </c>
      <c r="B5880" s="106" t="s">
        <v>13</v>
      </c>
      <c r="C5880" s="107">
        <v>20267</v>
      </c>
      <c r="D5880" s="107">
        <v>42156</v>
      </c>
      <c r="E5880" s="107">
        <v>42159</v>
      </c>
      <c r="F5880" s="108">
        <v>42178</v>
      </c>
      <c r="G5880" s="109">
        <v>91000</v>
      </c>
      <c r="H5880" s="109">
        <v>55.61</v>
      </c>
      <c r="I5880" s="109">
        <v>0</v>
      </c>
      <c r="J5880" s="109">
        <f t="shared" si="91"/>
        <v>91055.61</v>
      </c>
    </row>
    <row r="5881" spans="1:10" s="102" customFormat="1" ht="18" customHeight="1" x14ac:dyDescent="0.2">
      <c r="A5881" s="106" t="s">
        <v>39</v>
      </c>
      <c r="B5881" s="106" t="s">
        <v>13</v>
      </c>
      <c r="C5881" s="107">
        <v>20267</v>
      </c>
      <c r="D5881" s="107">
        <v>42156</v>
      </c>
      <c r="E5881" s="107">
        <v>42159</v>
      </c>
      <c r="F5881" s="108">
        <v>42178</v>
      </c>
      <c r="G5881" s="109">
        <v>182000</v>
      </c>
      <c r="H5881" s="109">
        <v>111.22</v>
      </c>
      <c r="I5881" s="109">
        <v>0</v>
      </c>
      <c r="J5881" s="109">
        <f t="shared" si="91"/>
        <v>182111.22</v>
      </c>
    </row>
    <row r="5882" spans="1:10" s="102" customFormat="1" ht="18" customHeight="1" x14ac:dyDescent="0.2">
      <c r="A5882" s="106" t="s">
        <v>43</v>
      </c>
      <c r="B5882" s="106" t="s">
        <v>13</v>
      </c>
      <c r="C5882" s="107">
        <v>16581</v>
      </c>
      <c r="D5882" s="107">
        <v>41878</v>
      </c>
      <c r="E5882" s="107">
        <v>41919</v>
      </c>
      <c r="F5882" s="108">
        <v>41974</v>
      </c>
      <c r="G5882" s="109">
        <v>10250</v>
      </c>
      <c r="H5882" s="109">
        <v>27.33</v>
      </c>
      <c r="I5882" s="109">
        <v>0</v>
      </c>
      <c r="J5882" s="109">
        <f t="shared" si="91"/>
        <v>10277.33</v>
      </c>
    </row>
    <row r="5883" spans="1:10" s="102" customFormat="1" ht="18" customHeight="1" x14ac:dyDescent="0.2">
      <c r="A5883" s="106" t="s">
        <v>43</v>
      </c>
      <c r="B5883" s="106" t="s">
        <v>13</v>
      </c>
      <c r="C5883" s="107">
        <v>10734</v>
      </c>
      <c r="D5883" s="107">
        <v>43252</v>
      </c>
      <c r="E5883" s="107">
        <v>43277</v>
      </c>
      <c r="F5883" s="108">
        <v>43298</v>
      </c>
      <c r="G5883" s="109">
        <v>6500</v>
      </c>
      <c r="H5883" s="109">
        <v>8.1999999999999993</v>
      </c>
      <c r="I5883" s="109">
        <v>0</v>
      </c>
      <c r="J5883" s="109">
        <f t="shared" si="91"/>
        <v>6508.2</v>
      </c>
    </row>
    <row r="5884" spans="1:10" s="102" customFormat="1" ht="18" customHeight="1" x14ac:dyDescent="0.2">
      <c r="A5884" s="106" t="s">
        <v>43</v>
      </c>
      <c r="B5884" s="106" t="s">
        <v>17</v>
      </c>
      <c r="C5884" s="107">
        <v>14822</v>
      </c>
      <c r="D5884" s="107">
        <v>42926</v>
      </c>
      <c r="E5884" s="107">
        <v>42975</v>
      </c>
      <c r="F5884" s="108">
        <v>43535</v>
      </c>
      <c r="G5884" s="109">
        <v>11750</v>
      </c>
      <c r="H5884" s="109">
        <v>123.55</v>
      </c>
      <c r="I5884" s="109">
        <v>0</v>
      </c>
      <c r="J5884" s="109">
        <f t="shared" si="91"/>
        <v>11873.55</v>
      </c>
    </row>
    <row r="5885" spans="1:10" s="102" customFormat="1" ht="18" customHeight="1" x14ac:dyDescent="0.2">
      <c r="A5885" s="106" t="s">
        <v>31</v>
      </c>
      <c r="B5885" s="106" t="s">
        <v>13</v>
      </c>
      <c r="C5885" s="107">
        <v>32167</v>
      </c>
      <c r="D5885" s="107">
        <v>42156</v>
      </c>
      <c r="E5885" s="107">
        <v>42165</v>
      </c>
      <c r="F5885" s="108">
        <v>42191</v>
      </c>
      <c r="G5885" s="109">
        <v>6000</v>
      </c>
      <c r="H5885" s="109">
        <v>5.83</v>
      </c>
      <c r="I5885" s="109">
        <v>0</v>
      </c>
      <c r="J5885" s="109">
        <f t="shared" si="91"/>
        <v>6005.83</v>
      </c>
    </row>
    <row r="5886" spans="1:10" s="102" customFormat="1" ht="18" customHeight="1" x14ac:dyDescent="0.2">
      <c r="A5886" s="106" t="s">
        <v>43</v>
      </c>
      <c r="B5886" s="106" t="s">
        <v>13</v>
      </c>
      <c r="C5886" s="107">
        <v>10898</v>
      </c>
      <c r="D5886" s="107">
        <v>43400</v>
      </c>
      <c r="E5886" s="107">
        <v>43413</v>
      </c>
      <c r="F5886" s="108">
        <v>43430</v>
      </c>
      <c r="G5886" s="109">
        <v>10750</v>
      </c>
      <c r="H5886" s="109">
        <v>8.84</v>
      </c>
      <c r="I5886" s="109">
        <v>0</v>
      </c>
      <c r="J5886" s="109">
        <f t="shared" si="91"/>
        <v>10758.84</v>
      </c>
    </row>
    <row r="5887" spans="1:10" s="102" customFormat="1" ht="18" customHeight="1" x14ac:dyDescent="0.2">
      <c r="A5887" s="106" t="s">
        <v>43</v>
      </c>
      <c r="B5887" s="106" t="s">
        <v>13</v>
      </c>
      <c r="C5887" s="107">
        <v>10729</v>
      </c>
      <c r="D5887" s="107">
        <v>42840</v>
      </c>
      <c r="E5887" s="107">
        <v>42845</v>
      </c>
      <c r="F5887" s="108">
        <v>42863</v>
      </c>
      <c r="G5887" s="109">
        <v>18500</v>
      </c>
      <c r="H5887" s="109">
        <v>11.67</v>
      </c>
      <c r="I5887" s="109">
        <v>0</v>
      </c>
      <c r="J5887" s="109">
        <f t="shared" si="91"/>
        <v>18511.669999999998</v>
      </c>
    </row>
    <row r="5888" spans="1:10" s="102" customFormat="1" ht="18" customHeight="1" x14ac:dyDescent="0.2">
      <c r="A5888" s="106" t="s">
        <v>43</v>
      </c>
      <c r="B5888" s="106" t="s">
        <v>17</v>
      </c>
      <c r="C5888" s="107">
        <v>11572</v>
      </c>
      <c r="D5888" s="107">
        <v>43333</v>
      </c>
      <c r="E5888" s="107">
        <v>43353</v>
      </c>
      <c r="F5888" s="108">
        <v>43361</v>
      </c>
      <c r="G5888" s="109">
        <v>10750</v>
      </c>
      <c r="H5888" s="109">
        <v>8.24</v>
      </c>
      <c r="I5888" s="109">
        <v>0</v>
      </c>
      <c r="J5888" s="109">
        <f t="shared" si="91"/>
        <v>10758.24</v>
      </c>
    </row>
    <row r="5889" spans="1:10" s="102" customFormat="1" ht="18" customHeight="1" x14ac:dyDescent="0.2">
      <c r="A5889" s="106" t="s">
        <v>31</v>
      </c>
      <c r="B5889" s="106" t="s">
        <v>13</v>
      </c>
      <c r="C5889" s="107">
        <v>28168</v>
      </c>
      <c r="D5889" s="107">
        <v>42816</v>
      </c>
      <c r="E5889" s="107">
        <v>42818</v>
      </c>
      <c r="F5889" s="108">
        <v>42852</v>
      </c>
      <c r="G5889" s="109">
        <v>71000</v>
      </c>
      <c r="H5889" s="109">
        <v>70.03</v>
      </c>
      <c r="I5889" s="109">
        <v>0</v>
      </c>
      <c r="J5889" s="109">
        <f t="shared" si="91"/>
        <v>71070.03</v>
      </c>
    </row>
    <row r="5890" spans="1:10" s="102" customFormat="1" ht="18" customHeight="1" x14ac:dyDescent="0.2">
      <c r="A5890" s="106" t="s">
        <v>36</v>
      </c>
      <c r="B5890" s="106" t="s">
        <v>13</v>
      </c>
      <c r="C5890" s="107">
        <v>28168</v>
      </c>
      <c r="D5890" s="107">
        <v>42816</v>
      </c>
      <c r="E5890" s="107">
        <v>42818</v>
      </c>
      <c r="F5890" s="108">
        <v>42852</v>
      </c>
      <c r="G5890" s="109">
        <v>71000</v>
      </c>
      <c r="H5890" s="109">
        <v>70.03</v>
      </c>
      <c r="I5890" s="109">
        <v>0</v>
      </c>
      <c r="J5890" s="109">
        <f t="shared" si="91"/>
        <v>71070.03</v>
      </c>
    </row>
    <row r="5891" spans="1:10" s="102" customFormat="1" ht="18" customHeight="1" x14ac:dyDescent="0.2">
      <c r="A5891" s="106" t="s">
        <v>33</v>
      </c>
      <c r="B5891" s="106" t="s">
        <v>13</v>
      </c>
      <c r="C5891" s="107">
        <v>28168</v>
      </c>
      <c r="D5891" s="107">
        <v>42816</v>
      </c>
      <c r="E5891" s="107">
        <v>42818</v>
      </c>
      <c r="F5891" s="108">
        <v>42852</v>
      </c>
      <c r="G5891" s="109">
        <v>71000</v>
      </c>
      <c r="H5891" s="109">
        <v>70.03</v>
      </c>
      <c r="I5891" s="109">
        <v>0</v>
      </c>
      <c r="J5891" s="109">
        <f t="shared" si="91"/>
        <v>71070.03</v>
      </c>
    </row>
    <row r="5892" spans="1:10" s="102" customFormat="1" ht="18" customHeight="1" x14ac:dyDescent="0.2">
      <c r="A5892" s="106" t="s">
        <v>38</v>
      </c>
      <c r="B5892" s="106" t="s">
        <v>13</v>
      </c>
      <c r="C5892" s="107">
        <v>28168</v>
      </c>
      <c r="D5892" s="107">
        <v>42816</v>
      </c>
      <c r="E5892" s="107">
        <v>42818</v>
      </c>
      <c r="F5892" s="108">
        <v>42852</v>
      </c>
      <c r="G5892" s="109">
        <v>71000</v>
      </c>
      <c r="H5892" s="109">
        <v>70.03</v>
      </c>
      <c r="I5892" s="109">
        <v>0</v>
      </c>
      <c r="J5892" s="109">
        <f t="shared" si="91"/>
        <v>71070.03</v>
      </c>
    </row>
    <row r="5893" spans="1:10" s="102" customFormat="1" ht="18" customHeight="1" x14ac:dyDescent="0.2">
      <c r="A5893" s="106" t="s">
        <v>170</v>
      </c>
      <c r="B5893" s="106" t="s">
        <v>13</v>
      </c>
      <c r="C5893" s="107">
        <v>28168</v>
      </c>
      <c r="D5893" s="107">
        <v>42816</v>
      </c>
      <c r="E5893" s="107">
        <v>42818</v>
      </c>
      <c r="F5893" s="108">
        <v>42852</v>
      </c>
      <c r="G5893" s="109">
        <v>213000</v>
      </c>
      <c r="H5893" s="109">
        <v>210.08</v>
      </c>
      <c r="I5893" s="109">
        <v>0</v>
      </c>
      <c r="J5893" s="109">
        <f t="shared" si="91"/>
        <v>213210.08</v>
      </c>
    </row>
    <row r="5894" spans="1:10" s="102" customFormat="1" ht="18" customHeight="1" x14ac:dyDescent="0.2">
      <c r="A5894" s="106" t="s">
        <v>34</v>
      </c>
      <c r="B5894" s="106" t="s">
        <v>13</v>
      </c>
      <c r="C5894" s="107">
        <v>28168</v>
      </c>
      <c r="D5894" s="107">
        <v>42816</v>
      </c>
      <c r="E5894" s="107">
        <v>42818</v>
      </c>
      <c r="F5894" s="108">
        <v>42852</v>
      </c>
      <c r="G5894" s="109">
        <v>213000</v>
      </c>
      <c r="H5894" s="109">
        <v>210.08</v>
      </c>
      <c r="I5894" s="109">
        <v>0</v>
      </c>
      <c r="J5894" s="109">
        <f t="shared" ref="J5894:J5957" si="92">+G5894+H5894+I5894</f>
        <v>213210.08</v>
      </c>
    </row>
    <row r="5895" spans="1:10" s="102" customFormat="1" ht="18" customHeight="1" x14ac:dyDescent="0.2">
      <c r="A5895" s="106" t="s">
        <v>43</v>
      </c>
      <c r="B5895" s="106" t="s">
        <v>17</v>
      </c>
      <c r="C5895" s="107">
        <v>11885</v>
      </c>
      <c r="D5895" s="107">
        <v>43237</v>
      </c>
      <c r="E5895" s="107">
        <v>43258</v>
      </c>
      <c r="F5895" s="108">
        <v>43321</v>
      </c>
      <c r="G5895" s="109">
        <v>9500</v>
      </c>
      <c r="H5895" s="109">
        <v>21.86</v>
      </c>
      <c r="I5895" s="109">
        <v>0</v>
      </c>
      <c r="J5895" s="109">
        <f t="shared" si="92"/>
        <v>9521.86</v>
      </c>
    </row>
    <row r="5896" spans="1:10" s="102" customFormat="1" ht="18" customHeight="1" x14ac:dyDescent="0.2">
      <c r="A5896" s="106" t="s">
        <v>43</v>
      </c>
      <c r="B5896" s="106" t="s">
        <v>13</v>
      </c>
      <c r="C5896" s="107">
        <v>15241</v>
      </c>
      <c r="D5896" s="107">
        <v>42691</v>
      </c>
      <c r="E5896" s="107">
        <v>42718</v>
      </c>
      <c r="F5896" s="108">
        <v>42790</v>
      </c>
      <c r="G5896" s="109">
        <v>10750</v>
      </c>
      <c r="H5896" s="109">
        <v>29.16</v>
      </c>
      <c r="I5896" s="109">
        <v>0</v>
      </c>
      <c r="J5896" s="109">
        <f t="shared" si="92"/>
        <v>10779.16</v>
      </c>
    </row>
    <row r="5897" spans="1:10" s="102" customFormat="1" ht="18" customHeight="1" x14ac:dyDescent="0.2">
      <c r="A5897" s="106" t="s">
        <v>43</v>
      </c>
      <c r="B5897" s="106" t="s">
        <v>13</v>
      </c>
      <c r="C5897" s="107">
        <v>16172</v>
      </c>
      <c r="D5897" s="107">
        <v>42713</v>
      </c>
      <c r="E5897" s="107">
        <v>42718</v>
      </c>
      <c r="F5897" s="108">
        <v>42727</v>
      </c>
      <c r="G5897" s="109">
        <v>7250</v>
      </c>
      <c r="H5897" s="109">
        <v>2.78</v>
      </c>
      <c r="I5897" s="109">
        <v>0</v>
      </c>
      <c r="J5897" s="109">
        <f t="shared" si="92"/>
        <v>7252.78</v>
      </c>
    </row>
    <row r="5898" spans="1:10" s="102" customFormat="1" ht="18" customHeight="1" x14ac:dyDescent="0.2">
      <c r="A5898" s="106" t="s">
        <v>43</v>
      </c>
      <c r="B5898" s="106" t="s">
        <v>13</v>
      </c>
      <c r="C5898" s="107">
        <v>11442</v>
      </c>
      <c r="D5898" s="107">
        <v>43077</v>
      </c>
      <c r="E5898" s="107">
        <v>43084</v>
      </c>
      <c r="F5898" s="108">
        <v>43109</v>
      </c>
      <c r="G5898" s="109">
        <v>6750</v>
      </c>
      <c r="H5898" s="109">
        <v>5.92</v>
      </c>
      <c r="I5898" s="109">
        <v>0</v>
      </c>
      <c r="J5898" s="109">
        <f t="shared" si="92"/>
        <v>6755.92</v>
      </c>
    </row>
    <row r="5899" spans="1:10" s="102" customFormat="1" ht="18" customHeight="1" x14ac:dyDescent="0.2">
      <c r="A5899" s="106" t="s">
        <v>43</v>
      </c>
      <c r="B5899" s="106" t="s">
        <v>13</v>
      </c>
      <c r="C5899" s="107">
        <v>12220</v>
      </c>
      <c r="D5899" s="107">
        <v>42430</v>
      </c>
      <c r="E5899" s="107">
        <v>42437</v>
      </c>
      <c r="F5899" s="108">
        <v>42444</v>
      </c>
      <c r="G5899" s="109">
        <v>10000</v>
      </c>
      <c r="H5899" s="109">
        <v>3.89</v>
      </c>
      <c r="I5899" s="109">
        <v>0</v>
      </c>
      <c r="J5899" s="109">
        <f t="shared" si="92"/>
        <v>10003.89</v>
      </c>
    </row>
    <row r="5900" spans="1:10" s="102" customFormat="1" ht="18" customHeight="1" x14ac:dyDescent="0.2">
      <c r="A5900" s="106" t="s">
        <v>43</v>
      </c>
      <c r="B5900" s="106" t="s">
        <v>13</v>
      </c>
      <c r="C5900" s="107">
        <v>13132</v>
      </c>
      <c r="D5900" s="107">
        <v>41727</v>
      </c>
      <c r="E5900" s="107">
        <v>41729</v>
      </c>
      <c r="F5900" s="108">
        <v>41901</v>
      </c>
      <c r="G5900" s="109">
        <v>30000</v>
      </c>
      <c r="H5900" s="109">
        <v>26.67</v>
      </c>
      <c r="I5900" s="109">
        <v>0</v>
      </c>
      <c r="J5900" s="109">
        <f t="shared" si="92"/>
        <v>30026.67</v>
      </c>
    </row>
    <row r="5901" spans="1:10" s="102" customFormat="1" ht="18" customHeight="1" x14ac:dyDescent="0.2">
      <c r="A5901" s="106" t="s">
        <v>43</v>
      </c>
      <c r="B5901" s="106" t="s">
        <v>13</v>
      </c>
      <c r="C5901" s="107">
        <v>18951</v>
      </c>
      <c r="D5901" s="107">
        <v>43349</v>
      </c>
      <c r="E5901" s="107">
        <v>43354</v>
      </c>
      <c r="F5901" s="108">
        <v>43368</v>
      </c>
      <c r="G5901" s="109">
        <v>33500</v>
      </c>
      <c r="H5901" s="109">
        <v>17.440000000000001</v>
      </c>
      <c r="I5901" s="109">
        <v>0</v>
      </c>
      <c r="J5901" s="109">
        <f t="shared" si="92"/>
        <v>33517.440000000002</v>
      </c>
    </row>
    <row r="5902" spans="1:10" s="102" customFormat="1" ht="18" customHeight="1" x14ac:dyDescent="0.2">
      <c r="A5902" s="106" t="s">
        <v>43</v>
      </c>
      <c r="B5902" s="106" t="s">
        <v>13</v>
      </c>
      <c r="C5902" s="107">
        <v>8129</v>
      </c>
      <c r="D5902" s="107">
        <v>42147</v>
      </c>
      <c r="E5902" s="107">
        <v>42158</v>
      </c>
      <c r="F5902" s="108">
        <v>42185</v>
      </c>
      <c r="G5902" s="109">
        <v>5000</v>
      </c>
      <c r="H5902" s="109">
        <v>5.28</v>
      </c>
      <c r="I5902" s="109">
        <v>0</v>
      </c>
      <c r="J5902" s="109">
        <f t="shared" si="92"/>
        <v>5005.28</v>
      </c>
    </row>
    <row r="5903" spans="1:10" s="102" customFormat="1" ht="18" customHeight="1" x14ac:dyDescent="0.2">
      <c r="A5903" s="106" t="s">
        <v>43</v>
      </c>
      <c r="B5903" s="106" t="s">
        <v>17</v>
      </c>
      <c r="C5903" s="107">
        <v>10083</v>
      </c>
      <c r="D5903" s="107">
        <v>41955</v>
      </c>
      <c r="E5903" s="107">
        <v>41984</v>
      </c>
      <c r="F5903" s="108">
        <v>42009</v>
      </c>
      <c r="G5903" s="109">
        <v>3000</v>
      </c>
      <c r="H5903" s="109">
        <v>4.5</v>
      </c>
      <c r="I5903" s="109">
        <v>0</v>
      </c>
      <c r="J5903" s="109">
        <f t="shared" si="92"/>
        <v>3004.5</v>
      </c>
    </row>
    <row r="5904" spans="1:10" s="102" customFormat="1" ht="18" customHeight="1" x14ac:dyDescent="0.2">
      <c r="A5904" s="106" t="s">
        <v>43</v>
      </c>
      <c r="B5904" s="106" t="s">
        <v>13</v>
      </c>
      <c r="C5904" s="107">
        <v>15456</v>
      </c>
      <c r="D5904" s="107">
        <v>42927</v>
      </c>
      <c r="E5904" s="107">
        <v>42935</v>
      </c>
      <c r="F5904" s="108">
        <v>42944</v>
      </c>
      <c r="G5904" s="109">
        <v>13750</v>
      </c>
      <c r="H5904" s="109">
        <v>6.4</v>
      </c>
      <c r="I5904" s="109">
        <v>0</v>
      </c>
      <c r="J5904" s="109">
        <f t="shared" si="92"/>
        <v>13756.4</v>
      </c>
    </row>
    <row r="5905" spans="1:10" s="102" customFormat="1" ht="18" customHeight="1" x14ac:dyDescent="0.2">
      <c r="A5905" s="106" t="s">
        <v>43</v>
      </c>
      <c r="B5905" s="106" t="s">
        <v>17</v>
      </c>
      <c r="C5905" s="107">
        <v>14743</v>
      </c>
      <c r="D5905" s="107">
        <v>43063</v>
      </c>
      <c r="E5905" s="107">
        <v>43077</v>
      </c>
      <c r="F5905" s="108">
        <v>43118</v>
      </c>
      <c r="G5905" s="109">
        <v>5500.0000000000009</v>
      </c>
      <c r="H5905" s="109">
        <v>6.5799999999999992</v>
      </c>
      <c r="I5905" s="109">
        <v>0</v>
      </c>
      <c r="J5905" s="109">
        <f t="shared" si="92"/>
        <v>5506.5800000000008</v>
      </c>
    </row>
    <row r="5906" spans="1:10" s="102" customFormat="1" ht="18" customHeight="1" x14ac:dyDescent="0.2">
      <c r="A5906" s="106" t="s">
        <v>37</v>
      </c>
      <c r="B5906" s="106" t="s">
        <v>13</v>
      </c>
      <c r="C5906" s="107">
        <v>20433</v>
      </c>
      <c r="D5906" s="107">
        <v>42758</v>
      </c>
      <c r="E5906" s="107">
        <v>42773</v>
      </c>
      <c r="F5906" s="108">
        <v>42773</v>
      </c>
      <c r="G5906" s="109">
        <v>20000</v>
      </c>
      <c r="H5906" s="109">
        <v>8.2200000000000006</v>
      </c>
      <c r="I5906" s="109">
        <v>0</v>
      </c>
      <c r="J5906" s="109">
        <f t="shared" si="92"/>
        <v>20008.22</v>
      </c>
    </row>
    <row r="5907" spans="1:10" s="102" customFormat="1" ht="18" customHeight="1" x14ac:dyDescent="0.2">
      <c r="A5907" s="106" t="s">
        <v>43</v>
      </c>
      <c r="B5907" s="106" t="s">
        <v>17</v>
      </c>
      <c r="C5907" s="107">
        <v>17836</v>
      </c>
      <c r="D5907" s="107">
        <v>42535</v>
      </c>
      <c r="E5907" s="107">
        <v>42537</v>
      </c>
      <c r="F5907" s="108">
        <v>42548</v>
      </c>
      <c r="G5907" s="109">
        <v>15250</v>
      </c>
      <c r="H5907" s="109">
        <v>5.43</v>
      </c>
      <c r="I5907" s="109">
        <v>0</v>
      </c>
      <c r="J5907" s="109">
        <f t="shared" si="92"/>
        <v>15255.43</v>
      </c>
    </row>
    <row r="5908" spans="1:10" s="102" customFormat="1" ht="18" customHeight="1" x14ac:dyDescent="0.2">
      <c r="A5908" s="106" t="s">
        <v>43</v>
      </c>
      <c r="B5908" s="106" t="s">
        <v>13</v>
      </c>
      <c r="C5908" s="107">
        <v>19544</v>
      </c>
      <c r="D5908" s="107">
        <v>42733</v>
      </c>
      <c r="E5908" s="107">
        <v>42769</v>
      </c>
      <c r="F5908" s="108">
        <v>42779</v>
      </c>
      <c r="G5908" s="109">
        <v>65000</v>
      </c>
      <c r="H5908" s="109">
        <v>81.92</v>
      </c>
      <c r="I5908" s="109">
        <v>0</v>
      </c>
      <c r="J5908" s="109">
        <f t="shared" si="92"/>
        <v>65081.919999999998</v>
      </c>
    </row>
    <row r="5909" spans="1:10" s="102" customFormat="1" ht="18" customHeight="1" x14ac:dyDescent="0.2">
      <c r="A5909" s="106" t="s">
        <v>31</v>
      </c>
      <c r="B5909" s="106" t="s">
        <v>13</v>
      </c>
      <c r="C5909" s="107">
        <v>31106</v>
      </c>
      <c r="D5909" s="107">
        <v>42425</v>
      </c>
      <c r="E5909" s="107">
        <v>42444</v>
      </c>
      <c r="F5909" s="108">
        <v>42474</v>
      </c>
      <c r="G5909" s="109">
        <v>41000</v>
      </c>
      <c r="H5909" s="109">
        <v>55.04</v>
      </c>
      <c r="I5909" s="109">
        <v>0</v>
      </c>
      <c r="J5909" s="109">
        <f t="shared" si="92"/>
        <v>41055.040000000001</v>
      </c>
    </row>
    <row r="5910" spans="1:10" s="102" customFormat="1" ht="18" customHeight="1" x14ac:dyDescent="0.2">
      <c r="A5910" s="106" t="s">
        <v>43</v>
      </c>
      <c r="B5910" s="106" t="s">
        <v>17</v>
      </c>
      <c r="C5910" s="107">
        <v>11845</v>
      </c>
      <c r="D5910" s="107">
        <v>43338</v>
      </c>
      <c r="E5910" s="107">
        <v>43353</v>
      </c>
      <c r="F5910" s="108">
        <v>43367</v>
      </c>
      <c r="G5910" s="109">
        <v>5750</v>
      </c>
      <c r="H5910" s="109">
        <v>4.41</v>
      </c>
      <c r="I5910" s="109">
        <v>0</v>
      </c>
      <c r="J5910" s="109">
        <f t="shared" si="92"/>
        <v>5754.41</v>
      </c>
    </row>
    <row r="5911" spans="1:10" s="102" customFormat="1" ht="18" customHeight="1" x14ac:dyDescent="0.2">
      <c r="A5911" s="106" t="s">
        <v>31</v>
      </c>
      <c r="B5911" s="106" t="s">
        <v>17</v>
      </c>
      <c r="C5911" s="107">
        <v>19176</v>
      </c>
      <c r="D5911" s="107">
        <v>41716</v>
      </c>
      <c r="E5911" s="107">
        <v>41726</v>
      </c>
      <c r="F5911" s="108">
        <v>41781</v>
      </c>
      <c r="G5911" s="109">
        <v>74000</v>
      </c>
      <c r="H5911" s="109">
        <v>133.61000000000001</v>
      </c>
      <c r="I5911" s="109">
        <v>0</v>
      </c>
      <c r="J5911" s="109">
        <f t="shared" si="92"/>
        <v>74133.61</v>
      </c>
    </row>
    <row r="5912" spans="1:10" s="102" customFormat="1" ht="18" customHeight="1" x14ac:dyDescent="0.2">
      <c r="A5912" s="106" t="s">
        <v>34</v>
      </c>
      <c r="B5912" s="106" t="s">
        <v>17</v>
      </c>
      <c r="C5912" s="107">
        <v>19176</v>
      </c>
      <c r="D5912" s="107">
        <v>41716</v>
      </c>
      <c r="E5912" s="107">
        <v>41726</v>
      </c>
      <c r="F5912" s="108">
        <v>41781</v>
      </c>
      <c r="G5912" s="109">
        <v>74000</v>
      </c>
      <c r="H5912" s="109">
        <v>133.61000000000001</v>
      </c>
      <c r="I5912" s="109">
        <v>0</v>
      </c>
      <c r="J5912" s="109">
        <f t="shared" si="92"/>
        <v>74133.61</v>
      </c>
    </row>
    <row r="5913" spans="1:10" s="102" customFormat="1" ht="18" customHeight="1" x14ac:dyDescent="0.2">
      <c r="A5913" s="106" t="s">
        <v>43</v>
      </c>
      <c r="B5913" s="106" t="s">
        <v>13</v>
      </c>
      <c r="C5913" s="107">
        <v>8613</v>
      </c>
      <c r="D5913" s="107">
        <v>43362</v>
      </c>
      <c r="E5913" s="107">
        <v>43378</v>
      </c>
      <c r="F5913" s="108">
        <v>43396</v>
      </c>
      <c r="G5913" s="109">
        <v>5500</v>
      </c>
      <c r="H5913" s="109">
        <v>5.12</v>
      </c>
      <c r="I5913" s="109">
        <v>0</v>
      </c>
      <c r="J5913" s="109">
        <f t="shared" si="92"/>
        <v>5505.12</v>
      </c>
    </row>
    <row r="5914" spans="1:10" s="102" customFormat="1" ht="18" customHeight="1" x14ac:dyDescent="0.2">
      <c r="A5914" s="106" t="s">
        <v>43</v>
      </c>
      <c r="B5914" s="106" t="s">
        <v>13</v>
      </c>
      <c r="C5914" s="107">
        <v>6964</v>
      </c>
      <c r="D5914" s="107">
        <v>41678</v>
      </c>
      <c r="E5914" s="107">
        <v>41694</v>
      </c>
      <c r="F5914" s="108">
        <v>41814</v>
      </c>
      <c r="G5914" s="109">
        <v>6750</v>
      </c>
      <c r="H5914" s="109">
        <v>24.5</v>
      </c>
      <c r="I5914" s="109">
        <v>0</v>
      </c>
      <c r="J5914" s="109">
        <f t="shared" si="92"/>
        <v>6774.5</v>
      </c>
    </row>
    <row r="5915" spans="1:10" s="102" customFormat="1" ht="18" customHeight="1" x14ac:dyDescent="0.2">
      <c r="A5915" s="106" t="s">
        <v>43</v>
      </c>
      <c r="B5915" s="106" t="s">
        <v>17</v>
      </c>
      <c r="C5915" s="107">
        <v>16481</v>
      </c>
      <c r="D5915" s="107">
        <v>41789</v>
      </c>
      <c r="E5915" s="107">
        <v>41808</v>
      </c>
      <c r="F5915" s="108">
        <v>41831</v>
      </c>
      <c r="G5915" s="109">
        <v>10750</v>
      </c>
      <c r="H5915" s="109">
        <v>12.54</v>
      </c>
      <c r="I5915" s="109">
        <v>0</v>
      </c>
      <c r="J5915" s="109">
        <f t="shared" si="92"/>
        <v>10762.54</v>
      </c>
    </row>
    <row r="5916" spans="1:10" s="102" customFormat="1" ht="18" customHeight="1" x14ac:dyDescent="0.2">
      <c r="A5916" s="106" t="s">
        <v>43</v>
      </c>
      <c r="B5916" s="106" t="s">
        <v>13</v>
      </c>
      <c r="C5916" s="107">
        <v>19178</v>
      </c>
      <c r="D5916" s="107">
        <v>43195</v>
      </c>
      <c r="E5916" s="107">
        <v>43201</v>
      </c>
      <c r="F5916" s="108">
        <v>43210</v>
      </c>
      <c r="G5916" s="109">
        <v>54750</v>
      </c>
      <c r="H5916" s="109">
        <v>22.5</v>
      </c>
      <c r="I5916" s="109">
        <v>0</v>
      </c>
      <c r="J5916" s="109">
        <f t="shared" si="92"/>
        <v>54772.5</v>
      </c>
    </row>
    <row r="5917" spans="1:10" s="102" customFormat="1" ht="18" customHeight="1" x14ac:dyDescent="0.2">
      <c r="A5917" s="106" t="s">
        <v>31</v>
      </c>
      <c r="B5917" s="106" t="s">
        <v>17</v>
      </c>
      <c r="C5917" s="107">
        <v>19385</v>
      </c>
      <c r="D5917" s="107">
        <v>42752</v>
      </c>
      <c r="E5917" s="107">
        <v>42754</v>
      </c>
      <c r="F5917" s="108">
        <v>42765</v>
      </c>
      <c r="G5917" s="109">
        <v>20000</v>
      </c>
      <c r="H5917" s="109">
        <v>7.12</v>
      </c>
      <c r="I5917" s="109">
        <v>0</v>
      </c>
      <c r="J5917" s="109">
        <f t="shared" si="92"/>
        <v>20007.12</v>
      </c>
    </row>
    <row r="5918" spans="1:10" s="102" customFormat="1" ht="18" customHeight="1" x14ac:dyDescent="0.2">
      <c r="A5918" s="106" t="s">
        <v>43</v>
      </c>
      <c r="B5918" s="106" t="s">
        <v>13</v>
      </c>
      <c r="C5918" s="107">
        <v>11928</v>
      </c>
      <c r="D5918" s="107">
        <v>43139</v>
      </c>
      <c r="E5918" s="107">
        <v>43165</v>
      </c>
      <c r="F5918" s="108">
        <v>43192</v>
      </c>
      <c r="G5918" s="109">
        <v>7250</v>
      </c>
      <c r="H5918" s="109">
        <v>10.199999999999999</v>
      </c>
      <c r="I5918" s="109">
        <v>0</v>
      </c>
      <c r="J5918" s="109">
        <f t="shared" si="92"/>
        <v>7260.2</v>
      </c>
    </row>
    <row r="5919" spans="1:10" s="102" customFormat="1" ht="18" customHeight="1" x14ac:dyDescent="0.2">
      <c r="A5919" s="106" t="s">
        <v>43</v>
      </c>
      <c r="B5919" s="106" t="s">
        <v>13</v>
      </c>
      <c r="C5919" s="107">
        <v>10332</v>
      </c>
      <c r="D5919" s="107">
        <v>42042</v>
      </c>
      <c r="E5919" s="107">
        <v>42080</v>
      </c>
      <c r="F5919" s="108">
        <v>42090</v>
      </c>
      <c r="G5919" s="109">
        <v>4000</v>
      </c>
      <c r="H5919" s="109">
        <v>5.33</v>
      </c>
      <c r="I5919" s="109">
        <v>0</v>
      </c>
      <c r="J5919" s="109">
        <f t="shared" si="92"/>
        <v>4005.33</v>
      </c>
    </row>
    <row r="5920" spans="1:10" s="102" customFormat="1" ht="18" customHeight="1" x14ac:dyDescent="0.2">
      <c r="A5920" s="106" t="s">
        <v>43</v>
      </c>
      <c r="B5920" s="106" t="s">
        <v>17</v>
      </c>
      <c r="C5920" s="107">
        <v>5902</v>
      </c>
      <c r="D5920" s="107">
        <v>42880</v>
      </c>
      <c r="E5920" s="107">
        <v>42899</v>
      </c>
      <c r="F5920" s="108">
        <v>42930</v>
      </c>
      <c r="G5920" s="109">
        <v>2250</v>
      </c>
      <c r="H5920" s="109">
        <v>3.08</v>
      </c>
      <c r="I5920" s="109">
        <v>0</v>
      </c>
      <c r="J5920" s="109">
        <f t="shared" si="92"/>
        <v>2253.08</v>
      </c>
    </row>
    <row r="5921" spans="1:10" s="102" customFormat="1" ht="18" customHeight="1" x14ac:dyDescent="0.2">
      <c r="A5921" s="106" t="s">
        <v>40</v>
      </c>
      <c r="B5921" s="106" t="s">
        <v>13</v>
      </c>
      <c r="C5921" s="107">
        <v>37039</v>
      </c>
      <c r="D5921" s="107">
        <v>42519</v>
      </c>
      <c r="E5921" s="107">
        <v>42542</v>
      </c>
      <c r="F5921" s="108">
        <v>42542</v>
      </c>
      <c r="G5921" s="109">
        <v>10000</v>
      </c>
      <c r="H5921" s="109">
        <v>6.3</v>
      </c>
      <c r="I5921" s="109">
        <v>0</v>
      </c>
      <c r="J5921" s="109">
        <f t="shared" si="92"/>
        <v>10006.299999999999</v>
      </c>
    </row>
    <row r="5922" spans="1:10" s="102" customFormat="1" ht="18" customHeight="1" x14ac:dyDescent="0.2">
      <c r="A5922" s="106" t="s">
        <v>43</v>
      </c>
      <c r="B5922" s="106" t="s">
        <v>13</v>
      </c>
      <c r="C5922" s="107">
        <v>10776</v>
      </c>
      <c r="D5922" s="107">
        <v>42814</v>
      </c>
      <c r="E5922" s="107">
        <v>42829</v>
      </c>
      <c r="F5922" s="108">
        <v>42838</v>
      </c>
      <c r="G5922" s="109">
        <v>5500</v>
      </c>
      <c r="H5922" s="109">
        <v>3.62</v>
      </c>
      <c r="I5922" s="109">
        <v>0</v>
      </c>
      <c r="J5922" s="109">
        <f t="shared" si="92"/>
        <v>5503.62</v>
      </c>
    </row>
    <row r="5923" spans="1:10" s="102" customFormat="1" ht="18" customHeight="1" x14ac:dyDescent="0.2">
      <c r="A5923" s="106" t="s">
        <v>43</v>
      </c>
      <c r="B5923" s="106" t="s">
        <v>17</v>
      </c>
      <c r="C5923" s="107">
        <v>9245</v>
      </c>
      <c r="D5923" s="107">
        <v>41889</v>
      </c>
      <c r="E5923" s="107">
        <v>41919</v>
      </c>
      <c r="F5923" s="108">
        <v>41962</v>
      </c>
      <c r="G5923" s="109">
        <v>5750</v>
      </c>
      <c r="H5923" s="109">
        <v>11.66</v>
      </c>
      <c r="I5923" s="109">
        <v>0</v>
      </c>
      <c r="J5923" s="109">
        <f t="shared" si="92"/>
        <v>5761.66</v>
      </c>
    </row>
    <row r="5924" spans="1:10" s="102" customFormat="1" ht="18" customHeight="1" x14ac:dyDescent="0.2">
      <c r="A5924" s="106" t="s">
        <v>43</v>
      </c>
      <c r="B5924" s="106" t="s">
        <v>13</v>
      </c>
      <c r="C5924" s="107">
        <v>13965</v>
      </c>
      <c r="D5924" s="107">
        <v>42768</v>
      </c>
      <c r="E5924" s="107">
        <v>42786</v>
      </c>
      <c r="F5924" s="108">
        <v>42796</v>
      </c>
      <c r="G5924" s="109">
        <v>3250</v>
      </c>
      <c r="H5924" s="109">
        <v>2.4900000000000002</v>
      </c>
      <c r="I5924" s="109">
        <v>0</v>
      </c>
      <c r="J5924" s="109">
        <f t="shared" si="92"/>
        <v>3252.49</v>
      </c>
    </row>
    <row r="5925" spans="1:10" s="102" customFormat="1" ht="18" customHeight="1" x14ac:dyDescent="0.2">
      <c r="A5925" s="106" t="s">
        <v>43</v>
      </c>
      <c r="B5925" s="106" t="s">
        <v>17</v>
      </c>
      <c r="C5925" s="107">
        <v>10602</v>
      </c>
      <c r="D5925" s="107">
        <v>42852</v>
      </c>
      <c r="E5925" s="107">
        <v>42856</v>
      </c>
      <c r="F5925" s="108">
        <v>42880</v>
      </c>
      <c r="G5925" s="109">
        <v>6250</v>
      </c>
      <c r="H5925" s="109">
        <v>4.8</v>
      </c>
      <c r="I5925" s="109">
        <v>0</v>
      </c>
      <c r="J5925" s="109">
        <f t="shared" si="92"/>
        <v>6254.8</v>
      </c>
    </row>
    <row r="5926" spans="1:10" s="102" customFormat="1" ht="18" customHeight="1" x14ac:dyDescent="0.2">
      <c r="A5926" s="106" t="s">
        <v>43</v>
      </c>
      <c r="B5926" s="106" t="s">
        <v>17</v>
      </c>
      <c r="C5926" s="107">
        <v>8297</v>
      </c>
      <c r="D5926" s="107">
        <v>42880</v>
      </c>
      <c r="E5926" s="107">
        <v>42892</v>
      </c>
      <c r="F5926" s="108">
        <v>42922</v>
      </c>
      <c r="G5926" s="110">
        <v>6000</v>
      </c>
      <c r="H5926" s="110">
        <v>6.9</v>
      </c>
      <c r="I5926" s="110">
        <v>0</v>
      </c>
      <c r="J5926" s="109">
        <f t="shared" si="92"/>
        <v>6006.9</v>
      </c>
    </row>
    <row r="5927" spans="1:10" s="102" customFormat="1" ht="18" customHeight="1" x14ac:dyDescent="0.2">
      <c r="A5927" s="106" t="s">
        <v>43</v>
      </c>
      <c r="B5927" s="106" t="s">
        <v>13</v>
      </c>
      <c r="C5927" s="107">
        <v>13699</v>
      </c>
      <c r="D5927" s="107">
        <v>41766</v>
      </c>
      <c r="E5927" s="107">
        <v>41780</v>
      </c>
      <c r="F5927" s="111">
        <v>41796</v>
      </c>
      <c r="G5927" s="112">
        <v>19000</v>
      </c>
      <c r="H5927" s="112">
        <v>15.83</v>
      </c>
      <c r="I5927" s="112">
        <v>0</v>
      </c>
      <c r="J5927" s="109">
        <f t="shared" si="92"/>
        <v>19015.830000000002</v>
      </c>
    </row>
    <row r="5928" spans="1:10" s="102" customFormat="1" ht="18" customHeight="1" x14ac:dyDescent="0.2">
      <c r="A5928" s="106" t="s">
        <v>43</v>
      </c>
      <c r="B5928" s="106" t="s">
        <v>13</v>
      </c>
      <c r="C5928" s="107">
        <v>12897</v>
      </c>
      <c r="D5928" s="107">
        <v>43047</v>
      </c>
      <c r="E5928" s="107">
        <v>43056</v>
      </c>
      <c r="F5928" s="108">
        <v>43073</v>
      </c>
      <c r="G5928" s="113">
        <v>8250</v>
      </c>
      <c r="H5928" s="113">
        <v>5.88</v>
      </c>
      <c r="I5928" s="113">
        <v>0</v>
      </c>
      <c r="J5928" s="109">
        <f t="shared" si="92"/>
        <v>8255.8799999999992</v>
      </c>
    </row>
    <row r="5929" spans="1:10" s="102" customFormat="1" ht="18" customHeight="1" x14ac:dyDescent="0.2">
      <c r="A5929" s="106" t="s">
        <v>31</v>
      </c>
      <c r="B5929" s="106" t="s">
        <v>13</v>
      </c>
      <c r="C5929" s="107">
        <v>25414</v>
      </c>
      <c r="D5929" s="107">
        <v>42170</v>
      </c>
      <c r="E5929" s="107">
        <v>42208</v>
      </c>
      <c r="F5929" s="108">
        <v>42223</v>
      </c>
      <c r="G5929" s="109">
        <v>86000</v>
      </c>
      <c r="H5929" s="109">
        <v>126.61</v>
      </c>
      <c r="I5929" s="109">
        <v>0</v>
      </c>
      <c r="J5929" s="109">
        <f t="shared" si="92"/>
        <v>86126.61</v>
      </c>
    </row>
    <row r="5930" spans="1:10" s="102" customFormat="1" ht="18" customHeight="1" x14ac:dyDescent="0.2">
      <c r="A5930" s="106" t="s">
        <v>33</v>
      </c>
      <c r="B5930" s="106" t="s">
        <v>13</v>
      </c>
      <c r="C5930" s="107">
        <v>25414</v>
      </c>
      <c r="D5930" s="107">
        <v>42170</v>
      </c>
      <c r="E5930" s="107">
        <v>42208</v>
      </c>
      <c r="F5930" s="108">
        <v>42223</v>
      </c>
      <c r="G5930" s="109">
        <v>86000</v>
      </c>
      <c r="H5930" s="109">
        <v>126.61</v>
      </c>
      <c r="I5930" s="109">
        <v>0</v>
      </c>
      <c r="J5930" s="109">
        <f t="shared" si="92"/>
        <v>86126.61</v>
      </c>
    </row>
    <row r="5931" spans="1:10" s="102" customFormat="1" ht="18" customHeight="1" x14ac:dyDescent="0.2">
      <c r="A5931" s="106" t="s">
        <v>34</v>
      </c>
      <c r="B5931" s="106" t="s">
        <v>13</v>
      </c>
      <c r="C5931" s="107">
        <v>25414</v>
      </c>
      <c r="D5931" s="107">
        <v>42170</v>
      </c>
      <c r="E5931" s="107">
        <v>42208</v>
      </c>
      <c r="F5931" s="108">
        <v>42223</v>
      </c>
      <c r="G5931" s="109">
        <v>258000</v>
      </c>
      <c r="H5931" s="109">
        <v>379.83</v>
      </c>
      <c r="I5931" s="109">
        <v>0</v>
      </c>
      <c r="J5931" s="109">
        <f t="shared" si="92"/>
        <v>258379.83</v>
      </c>
    </row>
    <row r="5932" spans="1:10" s="102" customFormat="1" ht="18" customHeight="1" x14ac:dyDescent="0.2">
      <c r="A5932" s="106" t="s">
        <v>43</v>
      </c>
      <c r="B5932" s="106" t="s">
        <v>17</v>
      </c>
      <c r="C5932" s="107">
        <v>12318</v>
      </c>
      <c r="D5932" s="107">
        <v>42072</v>
      </c>
      <c r="E5932" s="107">
        <v>42088</v>
      </c>
      <c r="F5932" s="108">
        <v>42100</v>
      </c>
      <c r="G5932" s="109">
        <v>3250</v>
      </c>
      <c r="H5932" s="109">
        <v>2.5299999999999998</v>
      </c>
      <c r="I5932" s="109">
        <v>0</v>
      </c>
      <c r="J5932" s="109">
        <f t="shared" si="92"/>
        <v>3252.53</v>
      </c>
    </row>
    <row r="5933" spans="1:10" s="102" customFormat="1" ht="18" customHeight="1" x14ac:dyDescent="0.2">
      <c r="A5933" s="106" t="s">
        <v>43</v>
      </c>
      <c r="B5933" s="106" t="s">
        <v>17</v>
      </c>
      <c r="C5933" s="107">
        <v>7031</v>
      </c>
      <c r="D5933" s="107">
        <v>42328</v>
      </c>
      <c r="E5933" s="107">
        <v>42332</v>
      </c>
      <c r="F5933" s="108">
        <v>42348</v>
      </c>
      <c r="G5933" s="109">
        <v>4250</v>
      </c>
      <c r="H5933" s="109">
        <v>2.36</v>
      </c>
      <c r="I5933" s="109">
        <v>0</v>
      </c>
      <c r="J5933" s="109">
        <f t="shared" si="92"/>
        <v>4252.3599999999997</v>
      </c>
    </row>
    <row r="5934" spans="1:10" s="102" customFormat="1" ht="18" customHeight="1" x14ac:dyDescent="0.2">
      <c r="A5934" s="106" t="s">
        <v>43</v>
      </c>
      <c r="B5934" s="106" t="s">
        <v>13</v>
      </c>
      <c r="C5934" s="107">
        <v>15314</v>
      </c>
      <c r="D5934" s="107">
        <v>41860</v>
      </c>
      <c r="E5934" s="107">
        <v>41877</v>
      </c>
      <c r="F5934" s="108">
        <v>41901</v>
      </c>
      <c r="G5934" s="109">
        <v>18000</v>
      </c>
      <c r="H5934" s="109">
        <v>20.5</v>
      </c>
      <c r="I5934" s="109">
        <v>0</v>
      </c>
      <c r="J5934" s="109">
        <f t="shared" si="92"/>
        <v>18020.5</v>
      </c>
    </row>
    <row r="5935" spans="1:10" s="102" customFormat="1" ht="18" customHeight="1" x14ac:dyDescent="0.2">
      <c r="A5935" s="106" t="s">
        <v>43</v>
      </c>
      <c r="B5935" s="106" t="s">
        <v>13</v>
      </c>
      <c r="C5935" s="107">
        <v>14455</v>
      </c>
      <c r="D5935" s="107">
        <v>43040</v>
      </c>
      <c r="E5935" s="107">
        <v>43053</v>
      </c>
      <c r="F5935" s="108">
        <v>43080</v>
      </c>
      <c r="G5935" s="109">
        <v>9750</v>
      </c>
      <c r="H5935" s="109">
        <v>8.9499999999999993</v>
      </c>
      <c r="I5935" s="109">
        <v>0</v>
      </c>
      <c r="J5935" s="109">
        <f t="shared" si="92"/>
        <v>9758.9500000000007</v>
      </c>
    </row>
    <row r="5936" spans="1:10" s="102" customFormat="1" ht="18" customHeight="1" x14ac:dyDescent="0.2">
      <c r="A5936" s="106" t="s">
        <v>43</v>
      </c>
      <c r="B5936" s="106" t="s">
        <v>17</v>
      </c>
      <c r="C5936" s="107">
        <v>8984</v>
      </c>
      <c r="D5936" s="107">
        <v>41910</v>
      </c>
      <c r="E5936" s="107">
        <v>41913</v>
      </c>
      <c r="F5936" s="108">
        <v>41961</v>
      </c>
      <c r="G5936" s="109">
        <v>4500</v>
      </c>
      <c r="H5936" s="109">
        <v>6.38</v>
      </c>
      <c r="I5936" s="109">
        <v>0</v>
      </c>
      <c r="J5936" s="109">
        <f t="shared" si="92"/>
        <v>4506.38</v>
      </c>
    </row>
    <row r="5937" spans="1:10" s="102" customFormat="1" ht="18" customHeight="1" x14ac:dyDescent="0.2">
      <c r="A5937" s="106" t="s">
        <v>43</v>
      </c>
      <c r="B5937" s="106" t="s">
        <v>17</v>
      </c>
      <c r="C5937" s="107">
        <v>9420</v>
      </c>
      <c r="D5937" s="107">
        <v>42874</v>
      </c>
      <c r="E5937" s="107">
        <v>42880</v>
      </c>
      <c r="F5937" s="108">
        <v>42892</v>
      </c>
      <c r="G5937" s="109">
        <v>2500</v>
      </c>
      <c r="H5937" s="109">
        <v>1.23</v>
      </c>
      <c r="I5937" s="109">
        <v>0</v>
      </c>
      <c r="J5937" s="109">
        <f t="shared" si="92"/>
        <v>2501.23</v>
      </c>
    </row>
    <row r="5938" spans="1:10" s="102" customFormat="1" ht="18" customHeight="1" x14ac:dyDescent="0.2">
      <c r="A5938" s="106" t="s">
        <v>43</v>
      </c>
      <c r="B5938" s="106" t="s">
        <v>17</v>
      </c>
      <c r="C5938" s="107">
        <v>18586</v>
      </c>
      <c r="D5938" s="107">
        <v>42205</v>
      </c>
      <c r="E5938" s="107">
        <v>42228</v>
      </c>
      <c r="F5938" s="108">
        <v>42457</v>
      </c>
      <c r="G5938" s="109">
        <v>45000</v>
      </c>
      <c r="H5938" s="109">
        <v>72.5</v>
      </c>
      <c r="I5938" s="109">
        <v>0</v>
      </c>
      <c r="J5938" s="109">
        <f t="shared" si="92"/>
        <v>45072.5</v>
      </c>
    </row>
    <row r="5939" spans="1:10" s="102" customFormat="1" ht="18" customHeight="1" x14ac:dyDescent="0.2">
      <c r="A5939" s="106" t="s">
        <v>31</v>
      </c>
      <c r="B5939" s="106" t="s">
        <v>13</v>
      </c>
      <c r="C5939" s="107">
        <v>19994</v>
      </c>
      <c r="D5939" s="107">
        <v>42540</v>
      </c>
      <c r="E5939" s="107">
        <v>42552</v>
      </c>
      <c r="F5939" s="108">
        <v>42661</v>
      </c>
      <c r="G5939" s="109">
        <v>42000</v>
      </c>
      <c r="H5939" s="109">
        <v>139.24</v>
      </c>
      <c r="I5939" s="109">
        <v>0</v>
      </c>
      <c r="J5939" s="109">
        <f t="shared" si="92"/>
        <v>42139.24</v>
      </c>
    </row>
    <row r="5940" spans="1:10" s="102" customFormat="1" ht="18" customHeight="1" x14ac:dyDescent="0.2">
      <c r="A5940" s="106" t="s">
        <v>43</v>
      </c>
      <c r="B5940" s="106" t="s">
        <v>17</v>
      </c>
      <c r="C5940" s="107">
        <v>12775</v>
      </c>
      <c r="D5940" s="107">
        <v>43276</v>
      </c>
      <c r="E5940" s="107">
        <v>43278</v>
      </c>
      <c r="F5940" s="108">
        <v>43319</v>
      </c>
      <c r="G5940" s="109">
        <v>12250</v>
      </c>
      <c r="H5940" s="109">
        <v>14.43</v>
      </c>
      <c r="I5940" s="109">
        <v>0</v>
      </c>
      <c r="J5940" s="109">
        <f t="shared" si="92"/>
        <v>12264.43</v>
      </c>
    </row>
    <row r="5941" spans="1:10" s="102" customFormat="1" ht="18" customHeight="1" x14ac:dyDescent="0.2">
      <c r="A5941" s="106" t="s">
        <v>43</v>
      </c>
      <c r="B5941" s="106" t="s">
        <v>13</v>
      </c>
      <c r="C5941" s="107">
        <v>12933</v>
      </c>
      <c r="D5941" s="107">
        <v>42517</v>
      </c>
      <c r="E5941" s="107">
        <v>42529</v>
      </c>
      <c r="F5941" s="108">
        <v>42541</v>
      </c>
      <c r="G5941" s="109">
        <v>7750</v>
      </c>
      <c r="H5941" s="109">
        <v>5.0999999999999996</v>
      </c>
      <c r="I5941" s="109">
        <v>0</v>
      </c>
      <c r="J5941" s="109">
        <f t="shared" si="92"/>
        <v>7755.1</v>
      </c>
    </row>
    <row r="5942" spans="1:10" s="102" customFormat="1" ht="18" customHeight="1" x14ac:dyDescent="0.2">
      <c r="A5942" s="106" t="s">
        <v>43</v>
      </c>
      <c r="B5942" s="106" t="s">
        <v>13</v>
      </c>
      <c r="C5942" s="107">
        <v>16433</v>
      </c>
      <c r="D5942" s="107">
        <v>42383</v>
      </c>
      <c r="E5942" s="107">
        <v>42390</v>
      </c>
      <c r="F5942" s="108">
        <v>42402</v>
      </c>
      <c r="G5942" s="109">
        <v>10500</v>
      </c>
      <c r="H5942" s="109">
        <v>5.54</v>
      </c>
      <c r="I5942" s="109">
        <v>0</v>
      </c>
      <c r="J5942" s="109">
        <f t="shared" si="92"/>
        <v>10505.54</v>
      </c>
    </row>
    <row r="5943" spans="1:10" s="102" customFormat="1" ht="18" customHeight="1" x14ac:dyDescent="0.2">
      <c r="A5943" s="106" t="s">
        <v>43</v>
      </c>
      <c r="B5943" s="106" t="s">
        <v>13</v>
      </c>
      <c r="C5943" s="107">
        <v>11399</v>
      </c>
      <c r="D5943" s="107">
        <v>43258</v>
      </c>
      <c r="E5943" s="107">
        <v>43266</v>
      </c>
      <c r="F5943" s="108">
        <v>43287</v>
      </c>
      <c r="G5943" s="109">
        <v>7500</v>
      </c>
      <c r="H5943" s="109">
        <v>5.96</v>
      </c>
      <c r="I5943" s="109">
        <v>0</v>
      </c>
      <c r="J5943" s="109">
        <f t="shared" si="92"/>
        <v>7505.96</v>
      </c>
    </row>
    <row r="5944" spans="1:10" s="102" customFormat="1" ht="18" customHeight="1" x14ac:dyDescent="0.2">
      <c r="A5944" s="106" t="s">
        <v>43</v>
      </c>
      <c r="B5944" s="106" t="s">
        <v>13</v>
      </c>
      <c r="C5944" s="107">
        <v>14905</v>
      </c>
      <c r="D5944" s="107">
        <v>41767</v>
      </c>
      <c r="E5944" s="107">
        <v>41774</v>
      </c>
      <c r="F5944" s="108">
        <v>41786</v>
      </c>
      <c r="G5944" s="109">
        <v>9750</v>
      </c>
      <c r="H5944" s="109">
        <v>5.15</v>
      </c>
      <c r="I5944" s="109">
        <v>0</v>
      </c>
      <c r="J5944" s="109">
        <f t="shared" si="92"/>
        <v>9755.15</v>
      </c>
    </row>
    <row r="5945" spans="1:10" s="102" customFormat="1" ht="18" customHeight="1" x14ac:dyDescent="0.2">
      <c r="A5945" s="106" t="s">
        <v>43</v>
      </c>
      <c r="B5945" s="106" t="s">
        <v>13</v>
      </c>
      <c r="C5945" s="107">
        <v>10252</v>
      </c>
      <c r="D5945" s="107">
        <v>42195</v>
      </c>
      <c r="E5945" s="107">
        <v>42199</v>
      </c>
      <c r="F5945" s="108">
        <v>42226</v>
      </c>
      <c r="G5945" s="109">
        <v>4250</v>
      </c>
      <c r="H5945" s="109">
        <v>3.66</v>
      </c>
      <c r="I5945" s="109">
        <v>0</v>
      </c>
      <c r="J5945" s="109">
        <f t="shared" si="92"/>
        <v>4253.66</v>
      </c>
    </row>
    <row r="5946" spans="1:10" s="102" customFormat="1" ht="18" customHeight="1" x14ac:dyDescent="0.2">
      <c r="A5946" s="106" t="s">
        <v>43</v>
      </c>
      <c r="B5946" s="106" t="s">
        <v>17</v>
      </c>
      <c r="C5946" s="107">
        <v>14553</v>
      </c>
      <c r="D5946" s="107">
        <v>41736</v>
      </c>
      <c r="E5946" s="107">
        <v>41739</v>
      </c>
      <c r="F5946" s="108">
        <v>41750</v>
      </c>
      <c r="G5946" s="109">
        <v>7750</v>
      </c>
      <c r="H5946" s="109">
        <v>3.01</v>
      </c>
      <c r="I5946" s="109">
        <v>0</v>
      </c>
      <c r="J5946" s="109">
        <f t="shared" si="92"/>
        <v>7753.01</v>
      </c>
    </row>
    <row r="5947" spans="1:10" s="102" customFormat="1" ht="18" customHeight="1" x14ac:dyDescent="0.2">
      <c r="A5947" s="106" t="s">
        <v>43</v>
      </c>
      <c r="B5947" s="106" t="s">
        <v>13</v>
      </c>
      <c r="C5947" s="107">
        <v>12601</v>
      </c>
      <c r="D5947" s="107">
        <v>41889</v>
      </c>
      <c r="E5947" s="107">
        <v>41893</v>
      </c>
      <c r="F5947" s="108">
        <v>41904</v>
      </c>
      <c r="G5947" s="109">
        <v>6000</v>
      </c>
      <c r="H5947" s="109">
        <v>2.5</v>
      </c>
      <c r="I5947" s="109">
        <v>0</v>
      </c>
      <c r="J5947" s="109">
        <f t="shared" si="92"/>
        <v>6002.5</v>
      </c>
    </row>
    <row r="5948" spans="1:10" s="102" customFormat="1" ht="18" customHeight="1" x14ac:dyDescent="0.2">
      <c r="A5948" s="106" t="s">
        <v>43</v>
      </c>
      <c r="B5948" s="106" t="s">
        <v>17</v>
      </c>
      <c r="C5948" s="107">
        <v>11445</v>
      </c>
      <c r="D5948" s="107">
        <v>42544</v>
      </c>
      <c r="E5948" s="107">
        <v>42564</v>
      </c>
      <c r="F5948" s="108">
        <v>42600</v>
      </c>
      <c r="G5948" s="109">
        <v>5500</v>
      </c>
      <c r="H5948" s="109">
        <v>8.44</v>
      </c>
      <c r="I5948" s="109">
        <v>0</v>
      </c>
      <c r="J5948" s="109">
        <f t="shared" si="92"/>
        <v>5508.44</v>
      </c>
    </row>
    <row r="5949" spans="1:10" s="102" customFormat="1" ht="18" customHeight="1" x14ac:dyDescent="0.2">
      <c r="A5949" s="106" t="s">
        <v>43</v>
      </c>
      <c r="B5949" s="106" t="s">
        <v>17</v>
      </c>
      <c r="C5949" s="107">
        <v>11878</v>
      </c>
      <c r="D5949" s="107">
        <v>42149</v>
      </c>
      <c r="E5949" s="107">
        <v>42159</v>
      </c>
      <c r="F5949" s="108">
        <v>42180</v>
      </c>
      <c r="G5949" s="109">
        <v>4250</v>
      </c>
      <c r="H5949" s="109">
        <v>3.66</v>
      </c>
      <c r="I5949" s="109">
        <v>0</v>
      </c>
      <c r="J5949" s="109">
        <f t="shared" si="92"/>
        <v>4253.66</v>
      </c>
    </row>
    <row r="5950" spans="1:10" s="102" customFormat="1" ht="18" customHeight="1" x14ac:dyDescent="0.2">
      <c r="A5950" s="106" t="s">
        <v>31</v>
      </c>
      <c r="B5950" s="106" t="s">
        <v>17</v>
      </c>
      <c r="C5950" s="107">
        <v>21677</v>
      </c>
      <c r="D5950" s="107">
        <v>42876</v>
      </c>
      <c r="E5950" s="107">
        <v>42886</v>
      </c>
      <c r="F5950" s="108">
        <v>42901</v>
      </c>
      <c r="G5950" s="109">
        <v>34000</v>
      </c>
      <c r="H5950" s="109">
        <v>23.28</v>
      </c>
      <c r="I5950" s="109">
        <v>0</v>
      </c>
      <c r="J5950" s="109">
        <f t="shared" si="92"/>
        <v>34023.279999999999</v>
      </c>
    </row>
    <row r="5951" spans="1:10" s="102" customFormat="1" ht="18" customHeight="1" x14ac:dyDescent="0.2">
      <c r="A5951" s="106" t="s">
        <v>33</v>
      </c>
      <c r="B5951" s="106" t="s">
        <v>17</v>
      </c>
      <c r="C5951" s="107">
        <v>21677</v>
      </c>
      <c r="D5951" s="107">
        <v>42876</v>
      </c>
      <c r="E5951" s="107">
        <v>42886</v>
      </c>
      <c r="F5951" s="108">
        <v>42901</v>
      </c>
      <c r="G5951" s="109">
        <v>34000</v>
      </c>
      <c r="H5951" s="109">
        <v>23.28</v>
      </c>
      <c r="I5951" s="109">
        <v>0</v>
      </c>
      <c r="J5951" s="109">
        <f t="shared" si="92"/>
        <v>34023.279999999999</v>
      </c>
    </row>
    <row r="5952" spans="1:10" s="102" customFormat="1" ht="18" customHeight="1" x14ac:dyDescent="0.2">
      <c r="A5952" s="106" t="s">
        <v>34</v>
      </c>
      <c r="B5952" s="106" t="s">
        <v>17</v>
      </c>
      <c r="C5952" s="107">
        <v>21677</v>
      </c>
      <c r="D5952" s="107">
        <v>42876</v>
      </c>
      <c r="E5952" s="107">
        <v>42886</v>
      </c>
      <c r="F5952" s="108">
        <v>42901</v>
      </c>
      <c r="G5952" s="109">
        <v>34000</v>
      </c>
      <c r="H5952" s="109">
        <v>23.28</v>
      </c>
      <c r="I5952" s="109">
        <v>0</v>
      </c>
      <c r="J5952" s="109">
        <f t="shared" si="92"/>
        <v>34023.279999999999</v>
      </c>
    </row>
    <row r="5953" spans="1:10" s="102" customFormat="1" ht="18" customHeight="1" x14ac:dyDescent="0.2">
      <c r="A5953" s="106" t="s">
        <v>43</v>
      </c>
      <c r="B5953" s="106" t="s">
        <v>13</v>
      </c>
      <c r="C5953" s="107">
        <v>9294</v>
      </c>
      <c r="D5953" s="107">
        <v>42456</v>
      </c>
      <c r="E5953" s="107">
        <v>42459</v>
      </c>
      <c r="F5953" s="108">
        <v>42531</v>
      </c>
      <c r="G5953" s="109">
        <v>5500</v>
      </c>
      <c r="H5953" s="109">
        <v>5.88</v>
      </c>
      <c r="I5953" s="109">
        <v>0</v>
      </c>
      <c r="J5953" s="109">
        <f t="shared" si="92"/>
        <v>5505.88</v>
      </c>
    </row>
    <row r="5954" spans="1:10" s="102" customFormat="1" ht="18" customHeight="1" x14ac:dyDescent="0.2">
      <c r="A5954" s="106" t="s">
        <v>43</v>
      </c>
      <c r="B5954" s="106" t="s">
        <v>17</v>
      </c>
      <c r="C5954" s="107">
        <v>14325</v>
      </c>
      <c r="D5954" s="107">
        <v>41640</v>
      </c>
      <c r="E5954" s="107">
        <v>41667</v>
      </c>
      <c r="F5954" s="108">
        <v>41789</v>
      </c>
      <c r="G5954" s="109">
        <v>3750</v>
      </c>
      <c r="H5954" s="109">
        <v>15.52</v>
      </c>
      <c r="I5954" s="109">
        <v>0</v>
      </c>
      <c r="J5954" s="109">
        <f t="shared" si="92"/>
        <v>3765.52</v>
      </c>
    </row>
    <row r="5955" spans="1:10" s="102" customFormat="1" ht="18" customHeight="1" x14ac:dyDescent="0.2">
      <c r="A5955" s="106" t="s">
        <v>43</v>
      </c>
      <c r="B5955" s="106" t="s">
        <v>13</v>
      </c>
      <c r="C5955" s="107">
        <v>12978</v>
      </c>
      <c r="D5955" s="107">
        <v>41948</v>
      </c>
      <c r="E5955" s="107">
        <v>41984</v>
      </c>
      <c r="F5955" s="108">
        <v>42019</v>
      </c>
      <c r="G5955" s="109">
        <v>5750</v>
      </c>
      <c r="H5955" s="109">
        <v>11.36</v>
      </c>
      <c r="I5955" s="109">
        <v>0</v>
      </c>
      <c r="J5955" s="109">
        <f t="shared" si="92"/>
        <v>5761.36</v>
      </c>
    </row>
    <row r="5956" spans="1:10" s="102" customFormat="1" ht="18" customHeight="1" x14ac:dyDescent="0.2">
      <c r="A5956" s="106" t="s">
        <v>40</v>
      </c>
      <c r="B5956" s="106" t="s">
        <v>13</v>
      </c>
      <c r="C5956" s="107">
        <v>37757</v>
      </c>
      <c r="D5956" s="107">
        <v>43253</v>
      </c>
      <c r="E5956" s="107">
        <v>43424</v>
      </c>
      <c r="F5956" s="108">
        <v>43424</v>
      </c>
      <c r="G5956" s="109">
        <v>10000</v>
      </c>
      <c r="H5956" s="109">
        <f>23.42+23.42</f>
        <v>46.84</v>
      </c>
      <c r="I5956" s="109">
        <v>0</v>
      </c>
      <c r="J5956" s="109">
        <f t="shared" si="92"/>
        <v>10046.84</v>
      </c>
    </row>
    <row r="5957" spans="1:10" s="102" customFormat="1" ht="18" customHeight="1" x14ac:dyDescent="0.2">
      <c r="A5957" s="106" t="s">
        <v>43</v>
      </c>
      <c r="B5957" s="106" t="s">
        <v>17</v>
      </c>
      <c r="C5957" s="107">
        <v>13235</v>
      </c>
      <c r="D5957" s="107">
        <v>41842</v>
      </c>
      <c r="E5957" s="107">
        <v>41845</v>
      </c>
      <c r="F5957" s="108">
        <v>41866</v>
      </c>
      <c r="G5957" s="109">
        <v>9000</v>
      </c>
      <c r="H5957" s="109">
        <v>6</v>
      </c>
      <c r="I5957" s="109">
        <v>0</v>
      </c>
      <c r="J5957" s="109">
        <f t="shared" si="92"/>
        <v>9006</v>
      </c>
    </row>
    <row r="5958" spans="1:10" s="102" customFormat="1" ht="18" customHeight="1" x14ac:dyDescent="0.2">
      <c r="A5958" s="106" t="s">
        <v>31</v>
      </c>
      <c r="B5958" s="106" t="s">
        <v>13</v>
      </c>
      <c r="C5958" s="107">
        <v>22269</v>
      </c>
      <c r="D5958" s="107">
        <v>42209</v>
      </c>
      <c r="E5958" s="107">
        <v>42221</v>
      </c>
      <c r="F5958" s="108">
        <v>42264</v>
      </c>
      <c r="G5958" s="109">
        <v>71000</v>
      </c>
      <c r="H5958" s="109">
        <v>108.48</v>
      </c>
      <c r="I5958" s="109">
        <v>0</v>
      </c>
      <c r="J5958" s="109">
        <f t="shared" ref="J5958:J6021" si="93">+G5958+H5958+I5958</f>
        <v>71108.479999999996</v>
      </c>
    </row>
    <row r="5959" spans="1:10" s="102" customFormat="1" ht="18" customHeight="1" x14ac:dyDescent="0.2">
      <c r="A5959" s="106" t="s">
        <v>34</v>
      </c>
      <c r="B5959" s="106" t="s">
        <v>13</v>
      </c>
      <c r="C5959" s="107">
        <v>22269</v>
      </c>
      <c r="D5959" s="107">
        <v>42209</v>
      </c>
      <c r="E5959" s="107">
        <v>42221</v>
      </c>
      <c r="F5959" s="108">
        <v>42264</v>
      </c>
      <c r="G5959" s="109">
        <v>71000</v>
      </c>
      <c r="H5959" s="109">
        <v>108.48</v>
      </c>
      <c r="I5959" s="109">
        <v>0</v>
      </c>
      <c r="J5959" s="109">
        <f t="shared" si="93"/>
        <v>71108.479999999996</v>
      </c>
    </row>
    <row r="5960" spans="1:10" s="102" customFormat="1" ht="18" customHeight="1" x14ac:dyDescent="0.2">
      <c r="A5960" s="106" t="s">
        <v>43</v>
      </c>
      <c r="B5960" s="106" t="s">
        <v>17</v>
      </c>
      <c r="C5960" s="107">
        <v>8225</v>
      </c>
      <c r="D5960" s="107">
        <v>43364</v>
      </c>
      <c r="E5960" s="107">
        <v>43392</v>
      </c>
      <c r="F5960" s="108">
        <v>43423</v>
      </c>
      <c r="G5960" s="109">
        <v>7750</v>
      </c>
      <c r="H5960" s="109">
        <v>12.53</v>
      </c>
      <c r="I5960" s="109">
        <v>0</v>
      </c>
      <c r="J5960" s="109">
        <f t="shared" si="93"/>
        <v>7762.53</v>
      </c>
    </row>
    <row r="5961" spans="1:10" s="102" customFormat="1" ht="18" customHeight="1" x14ac:dyDescent="0.2">
      <c r="A5961" s="106" t="s">
        <v>43</v>
      </c>
      <c r="B5961" s="106" t="s">
        <v>17</v>
      </c>
      <c r="C5961" s="107">
        <v>13537</v>
      </c>
      <c r="D5961" s="107">
        <v>42142</v>
      </c>
      <c r="E5961" s="107">
        <v>42145</v>
      </c>
      <c r="F5961" s="108">
        <v>42171</v>
      </c>
      <c r="G5961" s="109">
        <v>5500</v>
      </c>
      <c r="H5961" s="109">
        <v>4.4400000000000004</v>
      </c>
      <c r="I5961" s="109">
        <v>0</v>
      </c>
      <c r="J5961" s="109">
        <f t="shared" si="93"/>
        <v>5504.44</v>
      </c>
    </row>
    <row r="5962" spans="1:10" s="102" customFormat="1" ht="18" customHeight="1" x14ac:dyDescent="0.2">
      <c r="A5962" s="106" t="s">
        <v>43</v>
      </c>
      <c r="B5962" s="106" t="s">
        <v>17</v>
      </c>
      <c r="C5962" s="107">
        <v>11284</v>
      </c>
      <c r="D5962" s="107">
        <v>43138</v>
      </c>
      <c r="E5962" s="107">
        <v>43139</v>
      </c>
      <c r="F5962" s="108">
        <v>43181</v>
      </c>
      <c r="G5962" s="109">
        <v>8000</v>
      </c>
      <c r="H5962" s="109">
        <v>9.42</v>
      </c>
      <c r="I5962" s="109">
        <v>0</v>
      </c>
      <c r="J5962" s="109">
        <f t="shared" si="93"/>
        <v>8009.42</v>
      </c>
    </row>
    <row r="5963" spans="1:10" s="102" customFormat="1" ht="18" customHeight="1" x14ac:dyDescent="0.2">
      <c r="A5963" s="106" t="s">
        <v>43</v>
      </c>
      <c r="B5963" s="106" t="s">
        <v>13</v>
      </c>
      <c r="C5963" s="107">
        <v>16696</v>
      </c>
      <c r="D5963" s="107">
        <v>43461</v>
      </c>
      <c r="E5963" s="107">
        <v>43462</v>
      </c>
      <c r="F5963" s="108">
        <v>43476</v>
      </c>
      <c r="G5963" s="109">
        <v>11750</v>
      </c>
      <c r="H5963" s="109">
        <v>4.83</v>
      </c>
      <c r="I5963" s="109">
        <v>0</v>
      </c>
      <c r="J5963" s="109">
        <f t="shared" si="93"/>
        <v>11754.83</v>
      </c>
    </row>
    <row r="5964" spans="1:10" s="102" customFormat="1" ht="18" customHeight="1" x14ac:dyDescent="0.2">
      <c r="A5964" s="106" t="s">
        <v>43</v>
      </c>
      <c r="B5964" s="106" t="s">
        <v>13</v>
      </c>
      <c r="C5964" s="107">
        <v>10451</v>
      </c>
      <c r="D5964" s="107">
        <v>41790</v>
      </c>
      <c r="E5964" s="107">
        <v>41801</v>
      </c>
      <c r="F5964" s="108">
        <v>41827</v>
      </c>
      <c r="G5964" s="109">
        <v>9250</v>
      </c>
      <c r="H5964" s="109">
        <v>9.51</v>
      </c>
      <c r="I5964" s="109">
        <v>0</v>
      </c>
      <c r="J5964" s="109">
        <f t="shared" si="93"/>
        <v>9259.51</v>
      </c>
    </row>
    <row r="5965" spans="1:10" s="102" customFormat="1" ht="18" customHeight="1" x14ac:dyDescent="0.2">
      <c r="A5965" s="106" t="s">
        <v>43</v>
      </c>
      <c r="B5965" s="106" t="s">
        <v>13</v>
      </c>
      <c r="C5965" s="107">
        <v>16391</v>
      </c>
      <c r="D5965" s="107">
        <v>43209</v>
      </c>
      <c r="E5965" s="107">
        <v>43299</v>
      </c>
      <c r="F5965" s="108">
        <v>43388</v>
      </c>
      <c r="G5965" s="109">
        <v>8750</v>
      </c>
      <c r="H5965" s="109">
        <v>34.049999999999997</v>
      </c>
      <c r="I5965" s="109">
        <v>0</v>
      </c>
      <c r="J5965" s="109">
        <f t="shared" si="93"/>
        <v>8784.0499999999993</v>
      </c>
    </row>
    <row r="5966" spans="1:10" s="102" customFormat="1" ht="18" customHeight="1" x14ac:dyDescent="0.2">
      <c r="A5966" s="106" t="s">
        <v>37</v>
      </c>
      <c r="B5966" s="106" t="s">
        <v>13</v>
      </c>
      <c r="C5966" s="107">
        <v>14184</v>
      </c>
      <c r="D5966" s="107">
        <v>42650</v>
      </c>
      <c r="E5966" s="107">
        <v>42670</v>
      </c>
      <c r="F5966" s="108">
        <v>42670</v>
      </c>
      <c r="G5966" s="109">
        <v>20000</v>
      </c>
      <c r="H5966" s="109">
        <f>5.48+5.48</f>
        <v>10.96</v>
      </c>
      <c r="I5966" s="109">
        <v>0</v>
      </c>
      <c r="J5966" s="109">
        <f t="shared" si="93"/>
        <v>20010.96</v>
      </c>
    </row>
    <row r="5967" spans="1:10" s="102" customFormat="1" ht="18" customHeight="1" x14ac:dyDescent="0.2">
      <c r="A5967" s="106" t="s">
        <v>43</v>
      </c>
      <c r="B5967" s="106" t="s">
        <v>13</v>
      </c>
      <c r="C5967" s="107">
        <v>13320</v>
      </c>
      <c r="D5967" s="107">
        <v>43107</v>
      </c>
      <c r="E5967" s="107">
        <v>43109</v>
      </c>
      <c r="F5967" s="108">
        <v>43206</v>
      </c>
      <c r="G5967" s="109">
        <v>10000</v>
      </c>
      <c r="H5967" s="109">
        <v>27.12</v>
      </c>
      <c r="I5967" s="109">
        <v>0</v>
      </c>
      <c r="J5967" s="109">
        <f t="shared" si="93"/>
        <v>10027.120000000001</v>
      </c>
    </row>
    <row r="5968" spans="1:10" s="102" customFormat="1" ht="18" customHeight="1" x14ac:dyDescent="0.2">
      <c r="A5968" s="106" t="s">
        <v>43</v>
      </c>
      <c r="B5968" s="106" t="s">
        <v>17</v>
      </c>
      <c r="C5968" s="107">
        <v>12845</v>
      </c>
      <c r="D5968" s="107">
        <v>42885</v>
      </c>
      <c r="E5968" s="107">
        <v>42887</v>
      </c>
      <c r="F5968" s="108">
        <v>42933</v>
      </c>
      <c r="G5968" s="109">
        <v>5250</v>
      </c>
      <c r="H5968" s="109">
        <v>6.92</v>
      </c>
      <c r="I5968" s="109">
        <v>0</v>
      </c>
      <c r="J5968" s="109">
        <f t="shared" si="93"/>
        <v>5256.92</v>
      </c>
    </row>
    <row r="5969" spans="1:10" s="102" customFormat="1" ht="18" customHeight="1" x14ac:dyDescent="0.2">
      <c r="A5969" s="106" t="s">
        <v>43</v>
      </c>
      <c r="B5969" s="106" t="s">
        <v>17</v>
      </c>
      <c r="C5969" s="107">
        <v>8303</v>
      </c>
      <c r="D5969" s="107">
        <v>42897</v>
      </c>
      <c r="E5969" s="107">
        <v>42919</v>
      </c>
      <c r="F5969" s="108">
        <v>42940</v>
      </c>
      <c r="G5969" s="110">
        <v>3250</v>
      </c>
      <c r="H5969" s="110">
        <v>3.82</v>
      </c>
      <c r="I5969" s="110">
        <v>0</v>
      </c>
      <c r="J5969" s="109">
        <f t="shared" si="93"/>
        <v>3253.82</v>
      </c>
    </row>
    <row r="5970" spans="1:10" s="102" customFormat="1" ht="18" customHeight="1" x14ac:dyDescent="0.2">
      <c r="A5970" s="106" t="s">
        <v>43</v>
      </c>
      <c r="B5970" s="106" t="s">
        <v>17</v>
      </c>
      <c r="C5970" s="107">
        <v>7218</v>
      </c>
      <c r="D5970" s="107">
        <v>43055</v>
      </c>
      <c r="E5970" s="107">
        <v>43082</v>
      </c>
      <c r="F5970" s="111">
        <v>43136</v>
      </c>
      <c r="G5970" s="112">
        <v>3500</v>
      </c>
      <c r="H5970" s="112">
        <v>6.72</v>
      </c>
      <c r="I5970" s="112">
        <v>0</v>
      </c>
      <c r="J5970" s="109">
        <f t="shared" si="93"/>
        <v>3506.72</v>
      </c>
    </row>
    <row r="5971" spans="1:10" s="102" customFormat="1" ht="18" customHeight="1" x14ac:dyDescent="0.2">
      <c r="A5971" s="106" t="s">
        <v>43</v>
      </c>
      <c r="B5971" s="106" t="s">
        <v>17</v>
      </c>
      <c r="C5971" s="107">
        <v>17926</v>
      </c>
      <c r="D5971" s="107">
        <v>42953</v>
      </c>
      <c r="E5971" s="107">
        <v>42955</v>
      </c>
      <c r="F5971" s="111">
        <v>42969</v>
      </c>
      <c r="G5971" s="112">
        <v>13500</v>
      </c>
      <c r="H5971" s="112">
        <v>5.92</v>
      </c>
      <c r="I5971" s="112">
        <v>0</v>
      </c>
      <c r="J5971" s="109">
        <f t="shared" si="93"/>
        <v>13505.92</v>
      </c>
    </row>
    <row r="5972" spans="1:10" s="102" customFormat="1" ht="18" customHeight="1" x14ac:dyDescent="0.2">
      <c r="A5972" s="106" t="s">
        <v>31</v>
      </c>
      <c r="B5972" s="106" t="s">
        <v>13</v>
      </c>
      <c r="C5972" s="107">
        <v>26067</v>
      </c>
      <c r="D5972" s="107">
        <v>43376</v>
      </c>
      <c r="E5972" s="107">
        <v>43388</v>
      </c>
      <c r="F5972" s="108">
        <v>43454</v>
      </c>
      <c r="G5972" s="113">
        <v>40000</v>
      </c>
      <c r="H5972" s="113">
        <v>85.48</v>
      </c>
      <c r="I5972" s="113">
        <v>0</v>
      </c>
      <c r="J5972" s="109">
        <f t="shared" si="93"/>
        <v>40085.480000000003</v>
      </c>
    </row>
    <row r="5973" spans="1:10" s="102" customFormat="1" ht="18" customHeight="1" x14ac:dyDescent="0.2">
      <c r="A5973" s="106" t="s">
        <v>36</v>
      </c>
      <c r="B5973" s="106" t="s">
        <v>13</v>
      </c>
      <c r="C5973" s="107">
        <v>26067</v>
      </c>
      <c r="D5973" s="107">
        <v>43376</v>
      </c>
      <c r="E5973" s="107">
        <v>43388</v>
      </c>
      <c r="F5973" s="108"/>
      <c r="G5973" s="109">
        <v>0</v>
      </c>
      <c r="H5973" s="109">
        <v>0</v>
      </c>
      <c r="I5973" s="109">
        <v>40000</v>
      </c>
      <c r="J5973" s="109">
        <f t="shared" si="93"/>
        <v>40000</v>
      </c>
    </row>
    <row r="5974" spans="1:10" s="102" customFormat="1" ht="18" customHeight="1" x14ac:dyDescent="0.2">
      <c r="A5974" s="106" t="s">
        <v>33</v>
      </c>
      <c r="B5974" s="106" t="s">
        <v>13</v>
      </c>
      <c r="C5974" s="107">
        <v>26067</v>
      </c>
      <c r="D5974" s="107">
        <v>43376</v>
      </c>
      <c r="E5974" s="107">
        <v>43388</v>
      </c>
      <c r="F5974" s="108">
        <v>43454</v>
      </c>
      <c r="G5974" s="109">
        <v>40000</v>
      </c>
      <c r="H5974" s="109">
        <v>85.48</v>
      </c>
      <c r="I5974" s="109">
        <v>0</v>
      </c>
      <c r="J5974" s="109">
        <f t="shared" si="93"/>
        <v>40085.480000000003</v>
      </c>
    </row>
    <row r="5975" spans="1:10" s="102" customFormat="1" ht="18" customHeight="1" x14ac:dyDescent="0.2">
      <c r="A5975" s="106" t="s">
        <v>38</v>
      </c>
      <c r="B5975" s="106" t="s">
        <v>13</v>
      </c>
      <c r="C5975" s="107">
        <v>26067</v>
      </c>
      <c r="D5975" s="107">
        <v>43376</v>
      </c>
      <c r="E5975" s="107">
        <v>43388</v>
      </c>
      <c r="F5975" s="108"/>
      <c r="G5975" s="109">
        <v>0</v>
      </c>
      <c r="H5975" s="109">
        <v>0</v>
      </c>
      <c r="I5975" s="109">
        <v>40000</v>
      </c>
      <c r="J5975" s="109">
        <f t="shared" si="93"/>
        <v>40000</v>
      </c>
    </row>
    <row r="5976" spans="1:10" s="102" customFormat="1" ht="18" customHeight="1" x14ac:dyDescent="0.2">
      <c r="A5976" s="106" t="s">
        <v>170</v>
      </c>
      <c r="B5976" s="106" t="s">
        <v>13</v>
      </c>
      <c r="C5976" s="107">
        <v>26067</v>
      </c>
      <c r="D5976" s="107">
        <v>43376</v>
      </c>
      <c r="E5976" s="107">
        <v>43388</v>
      </c>
      <c r="F5976" s="108">
        <v>43454</v>
      </c>
      <c r="G5976" s="109">
        <v>40000</v>
      </c>
      <c r="H5976" s="109">
        <v>85.48</v>
      </c>
      <c r="I5976" s="109">
        <v>0</v>
      </c>
      <c r="J5976" s="109">
        <f t="shared" si="93"/>
        <v>40085.480000000003</v>
      </c>
    </row>
    <row r="5977" spans="1:10" s="102" customFormat="1" ht="18" customHeight="1" x14ac:dyDescent="0.2">
      <c r="A5977" s="106" t="s">
        <v>34</v>
      </c>
      <c r="B5977" s="106" t="s">
        <v>13</v>
      </c>
      <c r="C5977" s="107">
        <v>26067</v>
      </c>
      <c r="D5977" s="107">
        <v>43376</v>
      </c>
      <c r="E5977" s="107">
        <v>43388</v>
      </c>
      <c r="F5977" s="108"/>
      <c r="G5977" s="109">
        <v>0</v>
      </c>
      <c r="H5977" s="109">
        <v>0</v>
      </c>
      <c r="I5977" s="109">
        <v>40000</v>
      </c>
      <c r="J5977" s="109">
        <f t="shared" si="93"/>
        <v>40000</v>
      </c>
    </row>
    <row r="5978" spans="1:10" s="102" customFormat="1" ht="18" customHeight="1" x14ac:dyDescent="0.2">
      <c r="A5978" s="106" t="s">
        <v>43</v>
      </c>
      <c r="B5978" s="106" t="s">
        <v>17</v>
      </c>
      <c r="C5978" s="107">
        <v>20904</v>
      </c>
      <c r="D5978" s="107">
        <v>42562</v>
      </c>
      <c r="E5978" s="107">
        <v>42580</v>
      </c>
      <c r="F5978" s="108">
        <v>42632</v>
      </c>
      <c r="G5978" s="110">
        <v>36000</v>
      </c>
      <c r="H5978" s="110">
        <v>69.040000000000006</v>
      </c>
      <c r="I5978" s="110">
        <v>0</v>
      </c>
      <c r="J5978" s="109">
        <f t="shared" si="93"/>
        <v>36069.040000000001</v>
      </c>
    </row>
    <row r="5979" spans="1:10" s="102" customFormat="1" ht="18" customHeight="1" x14ac:dyDescent="0.2">
      <c r="A5979" s="106" t="s">
        <v>35</v>
      </c>
      <c r="B5979" s="106" t="s">
        <v>17</v>
      </c>
      <c r="C5979" s="107">
        <v>20904</v>
      </c>
      <c r="D5979" s="107">
        <v>42562</v>
      </c>
      <c r="E5979" s="107">
        <v>42580</v>
      </c>
      <c r="F5979" s="111">
        <v>42632</v>
      </c>
      <c r="G5979" s="112">
        <v>36000</v>
      </c>
      <c r="H5979" s="112">
        <v>69.040000000000006</v>
      </c>
      <c r="I5979" s="112">
        <v>0</v>
      </c>
      <c r="J5979" s="109">
        <f t="shared" si="93"/>
        <v>36069.040000000001</v>
      </c>
    </row>
    <row r="5980" spans="1:10" s="102" customFormat="1" ht="18" customHeight="1" x14ac:dyDescent="0.2">
      <c r="A5980" s="106" t="s">
        <v>39</v>
      </c>
      <c r="B5980" s="106" t="s">
        <v>17</v>
      </c>
      <c r="C5980" s="107">
        <v>20904</v>
      </c>
      <c r="D5980" s="107">
        <v>42562</v>
      </c>
      <c r="E5980" s="107">
        <v>42580</v>
      </c>
      <c r="F5980" s="111">
        <v>42632</v>
      </c>
      <c r="G5980" s="112">
        <v>72000</v>
      </c>
      <c r="H5980" s="112">
        <v>138.08000000000001</v>
      </c>
      <c r="I5980" s="112">
        <v>0</v>
      </c>
      <c r="J5980" s="109">
        <f t="shared" si="93"/>
        <v>72138.080000000002</v>
      </c>
    </row>
    <row r="5981" spans="1:10" s="102" customFormat="1" ht="18" customHeight="1" x14ac:dyDescent="0.2">
      <c r="A5981" s="106" t="s">
        <v>43</v>
      </c>
      <c r="B5981" s="106" t="s">
        <v>17</v>
      </c>
      <c r="C5981" s="107">
        <v>11292</v>
      </c>
      <c r="D5981" s="107">
        <v>42670</v>
      </c>
      <c r="E5981" s="107">
        <v>42674</v>
      </c>
      <c r="F5981" s="111">
        <v>42689</v>
      </c>
      <c r="G5981" s="112">
        <v>6500</v>
      </c>
      <c r="H5981" s="112">
        <v>3.38</v>
      </c>
      <c r="I5981" s="112">
        <v>0</v>
      </c>
      <c r="J5981" s="109">
        <f t="shared" si="93"/>
        <v>6503.38</v>
      </c>
    </row>
    <row r="5982" spans="1:10" s="102" customFormat="1" ht="18" customHeight="1" x14ac:dyDescent="0.2">
      <c r="A5982" s="106" t="s">
        <v>43</v>
      </c>
      <c r="B5982" s="106" t="s">
        <v>13</v>
      </c>
      <c r="C5982" s="107">
        <v>10277</v>
      </c>
      <c r="D5982" s="107">
        <v>42577</v>
      </c>
      <c r="E5982" s="107">
        <v>42590</v>
      </c>
      <c r="F5982" s="111">
        <v>42632</v>
      </c>
      <c r="G5982" s="112">
        <v>7500</v>
      </c>
      <c r="H5982" s="112">
        <v>10.61</v>
      </c>
      <c r="I5982" s="112">
        <v>0</v>
      </c>
      <c r="J5982" s="109">
        <f t="shared" si="93"/>
        <v>7510.61</v>
      </c>
    </row>
    <row r="5983" spans="1:10" s="102" customFormat="1" ht="18" customHeight="1" x14ac:dyDescent="0.2">
      <c r="A5983" s="106" t="s">
        <v>43</v>
      </c>
      <c r="B5983" s="106" t="s">
        <v>13</v>
      </c>
      <c r="C5983" s="107">
        <v>16166</v>
      </c>
      <c r="D5983" s="107">
        <v>43340</v>
      </c>
      <c r="E5983" s="107">
        <v>43376</v>
      </c>
      <c r="F5983" s="111">
        <v>43465</v>
      </c>
      <c r="G5983" s="112">
        <v>2750</v>
      </c>
      <c r="H5983" s="112">
        <v>9.42</v>
      </c>
      <c r="I5983" s="112">
        <v>0</v>
      </c>
      <c r="J5983" s="109">
        <f t="shared" si="93"/>
        <v>2759.42</v>
      </c>
    </row>
    <row r="5984" spans="1:10" s="102" customFormat="1" ht="18" customHeight="1" x14ac:dyDescent="0.2">
      <c r="A5984" s="106" t="s">
        <v>43</v>
      </c>
      <c r="B5984" s="106" t="s">
        <v>13</v>
      </c>
      <c r="C5984" s="107">
        <v>9375</v>
      </c>
      <c r="D5984" s="107">
        <v>42442</v>
      </c>
      <c r="E5984" s="107">
        <v>42445</v>
      </c>
      <c r="F5984" s="108">
        <v>42464</v>
      </c>
      <c r="G5984" s="109">
        <v>4500</v>
      </c>
      <c r="H5984" s="109">
        <v>2.7</v>
      </c>
      <c r="I5984" s="109">
        <v>0</v>
      </c>
      <c r="J5984" s="109">
        <f t="shared" si="93"/>
        <v>4502.7</v>
      </c>
    </row>
    <row r="5985" spans="1:10" s="102" customFormat="1" ht="18" customHeight="1" x14ac:dyDescent="0.2">
      <c r="A5985" s="106" t="s">
        <v>43</v>
      </c>
      <c r="B5985" s="106" t="s">
        <v>17</v>
      </c>
      <c r="C5985" s="107">
        <v>22340</v>
      </c>
      <c r="D5985" s="107">
        <v>43421</v>
      </c>
      <c r="E5985" s="107">
        <v>43432</v>
      </c>
      <c r="F5985" s="108">
        <v>43454</v>
      </c>
      <c r="G5985" s="109">
        <v>29000</v>
      </c>
      <c r="H5985" s="109">
        <v>26.22</v>
      </c>
      <c r="I5985" s="109">
        <v>0</v>
      </c>
      <c r="J5985" s="109">
        <f t="shared" si="93"/>
        <v>29026.22</v>
      </c>
    </row>
    <row r="5986" spans="1:10" s="102" customFormat="1" ht="18" customHeight="1" x14ac:dyDescent="0.2">
      <c r="A5986" s="106" t="s">
        <v>43</v>
      </c>
      <c r="B5986" s="106" t="s">
        <v>13</v>
      </c>
      <c r="C5986" s="107">
        <v>10359</v>
      </c>
      <c r="D5986" s="107">
        <v>43271</v>
      </c>
      <c r="E5986" s="107">
        <v>43353</v>
      </c>
      <c r="F5986" s="108">
        <v>43376</v>
      </c>
      <c r="G5986" s="109">
        <v>6500</v>
      </c>
      <c r="H5986" s="109">
        <v>18.7</v>
      </c>
      <c r="I5986" s="109">
        <v>0</v>
      </c>
      <c r="J5986" s="109">
        <f t="shared" si="93"/>
        <v>6518.7</v>
      </c>
    </row>
    <row r="5987" spans="1:10" s="102" customFormat="1" ht="18" customHeight="1" x14ac:dyDescent="0.2">
      <c r="A5987" s="106" t="s">
        <v>43</v>
      </c>
      <c r="B5987" s="106" t="s">
        <v>13</v>
      </c>
      <c r="C5987" s="107">
        <v>20127</v>
      </c>
      <c r="D5987" s="107">
        <v>41831</v>
      </c>
      <c r="E5987" s="107">
        <v>41837</v>
      </c>
      <c r="F5987" s="108">
        <v>42091</v>
      </c>
      <c r="G5987" s="109">
        <v>50000</v>
      </c>
      <c r="H5987" s="109">
        <v>26.39</v>
      </c>
      <c r="I5987" s="109">
        <v>0</v>
      </c>
      <c r="J5987" s="109">
        <f t="shared" si="93"/>
        <v>50026.39</v>
      </c>
    </row>
    <row r="5988" spans="1:10" s="102" customFormat="1" ht="18" customHeight="1" x14ac:dyDescent="0.2">
      <c r="A5988" s="106" t="s">
        <v>43</v>
      </c>
      <c r="B5988" s="106" t="s">
        <v>13</v>
      </c>
      <c r="C5988" s="107">
        <v>9315</v>
      </c>
      <c r="D5988" s="107">
        <v>41704</v>
      </c>
      <c r="E5988" s="107">
        <v>41709</v>
      </c>
      <c r="F5988" s="108">
        <v>41723</v>
      </c>
      <c r="G5988" s="109">
        <v>2250</v>
      </c>
      <c r="H5988" s="109">
        <v>1.19</v>
      </c>
      <c r="I5988" s="109">
        <v>0</v>
      </c>
      <c r="J5988" s="109">
        <f t="shared" si="93"/>
        <v>2251.19</v>
      </c>
    </row>
    <row r="5989" spans="1:10" s="102" customFormat="1" ht="18" customHeight="1" x14ac:dyDescent="0.2">
      <c r="A5989" s="106" t="s">
        <v>43</v>
      </c>
      <c r="B5989" s="106" t="s">
        <v>17</v>
      </c>
      <c r="C5989" s="107">
        <v>16251</v>
      </c>
      <c r="D5989" s="107">
        <v>42177</v>
      </c>
      <c r="E5989" s="107">
        <v>42185</v>
      </c>
      <c r="F5989" s="108">
        <v>42192</v>
      </c>
      <c r="G5989" s="109">
        <v>5250</v>
      </c>
      <c r="H5989" s="109">
        <v>2.19</v>
      </c>
      <c r="I5989" s="109">
        <v>0</v>
      </c>
      <c r="J5989" s="109">
        <f t="shared" si="93"/>
        <v>5252.19</v>
      </c>
    </row>
    <row r="5990" spans="1:10" s="102" customFormat="1" ht="18" customHeight="1" x14ac:dyDescent="0.2">
      <c r="A5990" s="106" t="s">
        <v>31</v>
      </c>
      <c r="B5990" s="106" t="s">
        <v>17</v>
      </c>
      <c r="C5990" s="107">
        <v>18809</v>
      </c>
      <c r="D5990" s="107">
        <v>42394</v>
      </c>
      <c r="E5990" s="107">
        <v>42398</v>
      </c>
      <c r="F5990" s="108">
        <v>42411</v>
      </c>
      <c r="G5990" s="109">
        <v>16000</v>
      </c>
      <c r="H5990" s="109">
        <v>7.55</v>
      </c>
      <c r="I5990" s="109">
        <v>0</v>
      </c>
      <c r="J5990" s="109">
        <f t="shared" si="93"/>
        <v>16007.55</v>
      </c>
    </row>
    <row r="5991" spans="1:10" s="102" customFormat="1" ht="18" customHeight="1" x14ac:dyDescent="0.2">
      <c r="A5991" s="106" t="s">
        <v>34</v>
      </c>
      <c r="B5991" s="106" t="s">
        <v>17</v>
      </c>
      <c r="C5991" s="107">
        <v>18809</v>
      </c>
      <c r="D5991" s="107">
        <v>42394</v>
      </c>
      <c r="E5991" s="107">
        <v>42398</v>
      </c>
      <c r="F5991" s="108">
        <v>42411</v>
      </c>
      <c r="G5991" s="109">
        <v>48000</v>
      </c>
      <c r="H5991" s="109">
        <v>22.67</v>
      </c>
      <c r="I5991" s="109">
        <v>0</v>
      </c>
      <c r="J5991" s="109">
        <f t="shared" si="93"/>
        <v>48022.67</v>
      </c>
    </row>
    <row r="5992" spans="1:10" s="102" customFormat="1" ht="18" customHeight="1" x14ac:dyDescent="0.2">
      <c r="A5992" s="106" t="s">
        <v>37</v>
      </c>
      <c r="B5992" s="106" t="s">
        <v>13</v>
      </c>
      <c r="C5992" s="107">
        <v>18920</v>
      </c>
      <c r="D5992" s="107">
        <v>42362</v>
      </c>
      <c r="E5992" s="107">
        <v>42398</v>
      </c>
      <c r="F5992" s="108">
        <v>42418</v>
      </c>
      <c r="G5992" s="109">
        <v>20000</v>
      </c>
      <c r="H5992" s="109">
        <f>15.56+15.56</f>
        <v>31.12</v>
      </c>
      <c r="I5992" s="109">
        <v>0</v>
      </c>
      <c r="J5992" s="109">
        <f t="shared" si="93"/>
        <v>20031.12</v>
      </c>
    </row>
    <row r="5993" spans="1:10" s="102" customFormat="1" ht="18" customHeight="1" x14ac:dyDescent="0.2">
      <c r="A5993" s="106" t="s">
        <v>43</v>
      </c>
      <c r="B5993" s="106" t="s">
        <v>13</v>
      </c>
      <c r="C5993" s="107">
        <v>8319</v>
      </c>
      <c r="D5993" s="107">
        <v>41895</v>
      </c>
      <c r="E5993" s="107">
        <v>41928</v>
      </c>
      <c r="F5993" s="108">
        <v>42076</v>
      </c>
      <c r="G5993" s="109">
        <v>8500</v>
      </c>
      <c r="H5993" s="109">
        <v>42.74</v>
      </c>
      <c r="I5993" s="109">
        <v>0</v>
      </c>
      <c r="J5993" s="109">
        <f t="shared" si="93"/>
        <v>8542.74</v>
      </c>
    </row>
    <row r="5994" spans="1:10" s="102" customFormat="1" ht="18" customHeight="1" x14ac:dyDescent="0.2">
      <c r="A5994" s="106" t="s">
        <v>43</v>
      </c>
      <c r="B5994" s="106" t="s">
        <v>13</v>
      </c>
      <c r="C5994" s="107">
        <v>14380</v>
      </c>
      <c r="D5994" s="107">
        <v>43153</v>
      </c>
      <c r="E5994" s="107">
        <v>43160</v>
      </c>
      <c r="F5994" s="108">
        <v>43193</v>
      </c>
      <c r="G5994" s="109">
        <v>8000</v>
      </c>
      <c r="H5994" s="109">
        <v>7.5</v>
      </c>
      <c r="I5994" s="109">
        <v>0</v>
      </c>
      <c r="J5994" s="109">
        <f t="shared" si="93"/>
        <v>8007.5</v>
      </c>
    </row>
    <row r="5995" spans="1:10" s="102" customFormat="1" ht="18" customHeight="1" x14ac:dyDescent="0.2">
      <c r="A5995" s="106" t="s">
        <v>43</v>
      </c>
      <c r="B5995" s="106" t="s">
        <v>17</v>
      </c>
      <c r="C5995" s="107">
        <v>9873</v>
      </c>
      <c r="D5995" s="107">
        <v>42345</v>
      </c>
      <c r="E5995" s="107">
        <v>42346</v>
      </c>
      <c r="F5995" s="108">
        <v>42369</v>
      </c>
      <c r="G5995" s="109">
        <v>4250</v>
      </c>
      <c r="H5995" s="109">
        <v>2.82</v>
      </c>
      <c r="I5995" s="109">
        <v>0</v>
      </c>
      <c r="J5995" s="109">
        <f t="shared" si="93"/>
        <v>4252.82</v>
      </c>
    </row>
    <row r="5996" spans="1:10" s="102" customFormat="1" ht="18" customHeight="1" x14ac:dyDescent="0.2">
      <c r="A5996" s="106" t="s">
        <v>43</v>
      </c>
      <c r="B5996" s="106" t="s">
        <v>17</v>
      </c>
      <c r="C5996" s="107">
        <v>10575</v>
      </c>
      <c r="D5996" s="107">
        <v>43334</v>
      </c>
      <c r="E5996" s="107">
        <v>43343</v>
      </c>
      <c r="F5996" s="108">
        <v>43367</v>
      </c>
      <c r="G5996" s="109">
        <v>5500</v>
      </c>
      <c r="H5996" s="109">
        <v>4.45</v>
      </c>
      <c r="I5996" s="109">
        <v>0</v>
      </c>
      <c r="J5996" s="109">
        <f t="shared" si="93"/>
        <v>5504.45</v>
      </c>
    </row>
    <row r="5997" spans="1:10" s="102" customFormat="1" ht="18" customHeight="1" x14ac:dyDescent="0.2">
      <c r="A5997" s="106" t="s">
        <v>43</v>
      </c>
      <c r="B5997" s="106" t="s">
        <v>13</v>
      </c>
      <c r="C5997" s="107">
        <v>8322</v>
      </c>
      <c r="D5997" s="107">
        <v>43046</v>
      </c>
      <c r="E5997" s="107">
        <v>43049</v>
      </c>
      <c r="F5997" s="108">
        <v>43076</v>
      </c>
      <c r="G5997" s="109">
        <v>9000</v>
      </c>
      <c r="H5997" s="109">
        <v>7.4</v>
      </c>
      <c r="I5997" s="109">
        <v>0</v>
      </c>
      <c r="J5997" s="109">
        <f t="shared" si="93"/>
        <v>9007.4</v>
      </c>
    </row>
    <row r="5998" spans="1:10" s="102" customFormat="1" ht="18" customHeight="1" x14ac:dyDescent="0.2">
      <c r="A5998" s="106" t="s">
        <v>43</v>
      </c>
      <c r="B5998" s="106" t="s">
        <v>17</v>
      </c>
      <c r="C5998" s="107">
        <v>14791</v>
      </c>
      <c r="D5998" s="107">
        <v>42484</v>
      </c>
      <c r="E5998" s="107">
        <v>42501</v>
      </c>
      <c r="F5998" s="108">
        <v>42527</v>
      </c>
      <c r="G5998" s="109">
        <v>4000</v>
      </c>
      <c r="H5998" s="109">
        <v>4.71</v>
      </c>
      <c r="I5998" s="109">
        <v>0</v>
      </c>
      <c r="J5998" s="109">
        <f t="shared" si="93"/>
        <v>4004.71</v>
      </c>
    </row>
    <row r="5999" spans="1:10" s="102" customFormat="1" ht="18" customHeight="1" x14ac:dyDescent="0.2">
      <c r="A5999" s="106" t="s">
        <v>43</v>
      </c>
      <c r="B5999" s="106" t="s">
        <v>13</v>
      </c>
      <c r="C5999" s="107">
        <v>12114</v>
      </c>
      <c r="D5999" s="107">
        <v>42167</v>
      </c>
      <c r="E5999" s="107">
        <v>42191</v>
      </c>
      <c r="F5999" s="108">
        <v>42200</v>
      </c>
      <c r="G5999" s="109">
        <v>9000</v>
      </c>
      <c r="H5999" s="109">
        <v>8.25</v>
      </c>
      <c r="I5999" s="109">
        <v>0</v>
      </c>
      <c r="J5999" s="109">
        <f t="shared" si="93"/>
        <v>9008.25</v>
      </c>
    </row>
    <row r="6000" spans="1:10" s="102" customFormat="1" ht="18" customHeight="1" x14ac:dyDescent="0.2">
      <c r="A6000" s="106" t="s">
        <v>43</v>
      </c>
      <c r="B6000" s="106" t="s">
        <v>13</v>
      </c>
      <c r="C6000" s="107">
        <v>18528</v>
      </c>
      <c r="D6000" s="107">
        <v>41660</v>
      </c>
      <c r="E6000" s="107">
        <v>41663</v>
      </c>
      <c r="F6000" s="108">
        <v>41901</v>
      </c>
      <c r="G6000" s="109">
        <v>61000</v>
      </c>
      <c r="H6000" s="109">
        <v>52.53</v>
      </c>
      <c r="I6000" s="109">
        <v>0</v>
      </c>
      <c r="J6000" s="109">
        <f t="shared" si="93"/>
        <v>61052.53</v>
      </c>
    </row>
    <row r="6001" spans="1:10" s="102" customFormat="1" ht="18" customHeight="1" x14ac:dyDescent="0.2">
      <c r="A6001" s="106" t="s">
        <v>37</v>
      </c>
      <c r="B6001" s="106" t="s">
        <v>17</v>
      </c>
      <c r="C6001" s="107">
        <v>21288</v>
      </c>
      <c r="D6001" s="107">
        <v>41807</v>
      </c>
      <c r="E6001" s="107">
        <v>41848</v>
      </c>
      <c r="F6001" s="108">
        <v>41849</v>
      </c>
      <c r="G6001" s="109">
        <v>20000</v>
      </c>
      <c r="H6001" s="109">
        <f>11.67+11.67</f>
        <v>23.34</v>
      </c>
      <c r="I6001" s="109">
        <v>0</v>
      </c>
      <c r="J6001" s="109">
        <f t="shared" si="93"/>
        <v>20023.34</v>
      </c>
    </row>
    <row r="6002" spans="1:10" s="102" customFormat="1" ht="18" customHeight="1" x14ac:dyDescent="0.2">
      <c r="A6002" s="106" t="s">
        <v>43</v>
      </c>
      <c r="B6002" s="106" t="s">
        <v>13</v>
      </c>
      <c r="C6002" s="107">
        <v>13189</v>
      </c>
      <c r="D6002" s="107">
        <v>42546</v>
      </c>
      <c r="E6002" s="107">
        <v>42559</v>
      </c>
      <c r="F6002" s="108">
        <v>42569</v>
      </c>
      <c r="G6002" s="109">
        <v>10000</v>
      </c>
      <c r="H6002" s="109">
        <v>6.3</v>
      </c>
      <c r="I6002" s="109">
        <v>0</v>
      </c>
      <c r="J6002" s="109">
        <f t="shared" si="93"/>
        <v>10006.299999999999</v>
      </c>
    </row>
    <row r="6003" spans="1:10" s="102" customFormat="1" ht="18" customHeight="1" x14ac:dyDescent="0.2">
      <c r="A6003" s="106" t="s">
        <v>43</v>
      </c>
      <c r="B6003" s="106" t="s">
        <v>13</v>
      </c>
      <c r="C6003" s="107">
        <v>13207</v>
      </c>
      <c r="D6003" s="107">
        <v>42862</v>
      </c>
      <c r="E6003" s="107">
        <v>42871</v>
      </c>
      <c r="F6003" s="108">
        <v>42888</v>
      </c>
      <c r="G6003" s="109">
        <v>8500</v>
      </c>
      <c r="H6003" s="109">
        <v>6.05</v>
      </c>
      <c r="I6003" s="109">
        <v>0</v>
      </c>
      <c r="J6003" s="109">
        <f t="shared" si="93"/>
        <v>8506.0499999999993</v>
      </c>
    </row>
    <row r="6004" spans="1:10" s="102" customFormat="1" ht="18" customHeight="1" x14ac:dyDescent="0.2">
      <c r="A6004" s="106" t="s">
        <v>31</v>
      </c>
      <c r="B6004" s="106" t="s">
        <v>13</v>
      </c>
      <c r="C6004" s="107">
        <v>19884</v>
      </c>
      <c r="D6004" s="107">
        <v>42237</v>
      </c>
      <c r="E6004" s="107">
        <v>42250</v>
      </c>
      <c r="F6004" s="108">
        <v>42275</v>
      </c>
      <c r="G6004" s="109">
        <v>66000</v>
      </c>
      <c r="H6004" s="109">
        <v>69.67</v>
      </c>
      <c r="I6004" s="109">
        <v>0</v>
      </c>
      <c r="J6004" s="109">
        <f t="shared" si="93"/>
        <v>66069.67</v>
      </c>
    </row>
    <row r="6005" spans="1:10" s="102" customFormat="1" ht="18" customHeight="1" x14ac:dyDescent="0.2">
      <c r="A6005" s="106" t="s">
        <v>43</v>
      </c>
      <c r="B6005" s="106" t="s">
        <v>13</v>
      </c>
      <c r="C6005" s="107">
        <v>12606</v>
      </c>
      <c r="D6005" s="107">
        <v>42281</v>
      </c>
      <c r="E6005" s="107">
        <v>42293</v>
      </c>
      <c r="F6005" s="108">
        <v>42303</v>
      </c>
      <c r="G6005" s="109">
        <v>16000</v>
      </c>
      <c r="H6005" s="109">
        <v>9.7799999999999994</v>
      </c>
      <c r="I6005" s="109">
        <v>0</v>
      </c>
      <c r="J6005" s="109">
        <f t="shared" si="93"/>
        <v>16009.78</v>
      </c>
    </row>
    <row r="6006" spans="1:10" s="102" customFormat="1" ht="18" customHeight="1" x14ac:dyDescent="0.2">
      <c r="A6006" s="106" t="s">
        <v>43</v>
      </c>
      <c r="B6006" s="106" t="s">
        <v>17</v>
      </c>
      <c r="C6006" s="107">
        <v>12947</v>
      </c>
      <c r="D6006" s="107">
        <v>42383</v>
      </c>
      <c r="E6006" s="107">
        <v>42398</v>
      </c>
      <c r="F6006" s="108">
        <v>42417</v>
      </c>
      <c r="G6006" s="109">
        <v>2500</v>
      </c>
      <c r="H6006" s="109">
        <v>2.37</v>
      </c>
      <c r="I6006" s="109">
        <v>0</v>
      </c>
      <c r="J6006" s="109">
        <f t="shared" si="93"/>
        <v>2502.37</v>
      </c>
    </row>
    <row r="6007" spans="1:10" s="102" customFormat="1" ht="18" customHeight="1" x14ac:dyDescent="0.2">
      <c r="A6007" s="106" t="s">
        <v>43</v>
      </c>
      <c r="B6007" s="106" t="s">
        <v>17</v>
      </c>
      <c r="C6007" s="107">
        <v>18204</v>
      </c>
      <c r="D6007" s="107">
        <v>41864</v>
      </c>
      <c r="E6007" s="107">
        <v>41898</v>
      </c>
      <c r="F6007" s="108">
        <v>41941</v>
      </c>
      <c r="G6007" s="109">
        <v>53000</v>
      </c>
      <c r="H6007" s="109">
        <v>113.36</v>
      </c>
      <c r="I6007" s="109">
        <v>0</v>
      </c>
      <c r="J6007" s="109">
        <f t="shared" si="93"/>
        <v>53113.36</v>
      </c>
    </row>
    <row r="6008" spans="1:10" s="102" customFormat="1" ht="18" customHeight="1" x14ac:dyDescent="0.2">
      <c r="A6008" s="106" t="s">
        <v>43</v>
      </c>
      <c r="B6008" s="106" t="s">
        <v>17</v>
      </c>
      <c r="C6008" s="107">
        <v>8302</v>
      </c>
      <c r="D6008" s="107">
        <v>42134</v>
      </c>
      <c r="E6008" s="107">
        <v>42146</v>
      </c>
      <c r="F6008" s="108">
        <v>42156</v>
      </c>
      <c r="G6008" s="109">
        <v>6750</v>
      </c>
      <c r="H6008" s="109">
        <v>4.13</v>
      </c>
      <c r="I6008" s="109">
        <v>0</v>
      </c>
      <c r="J6008" s="109">
        <f t="shared" si="93"/>
        <v>6754.13</v>
      </c>
    </row>
    <row r="6009" spans="1:10" s="102" customFormat="1" ht="18" customHeight="1" x14ac:dyDescent="0.2">
      <c r="A6009" s="106" t="s">
        <v>43</v>
      </c>
      <c r="B6009" s="106" t="s">
        <v>13</v>
      </c>
      <c r="C6009" s="107">
        <v>10272</v>
      </c>
      <c r="D6009" s="107">
        <v>42745</v>
      </c>
      <c r="E6009" s="107">
        <v>42753</v>
      </c>
      <c r="F6009" s="108">
        <v>42775</v>
      </c>
      <c r="G6009" s="109">
        <v>7000</v>
      </c>
      <c r="H6009" s="109">
        <v>5.75</v>
      </c>
      <c r="I6009" s="109">
        <v>0</v>
      </c>
      <c r="J6009" s="109">
        <f t="shared" si="93"/>
        <v>7005.75</v>
      </c>
    </row>
    <row r="6010" spans="1:10" s="102" customFormat="1" ht="18" customHeight="1" x14ac:dyDescent="0.2">
      <c r="A6010" s="106" t="s">
        <v>31</v>
      </c>
      <c r="B6010" s="106" t="s">
        <v>13</v>
      </c>
      <c r="C6010" s="107">
        <v>25485</v>
      </c>
      <c r="D6010" s="107">
        <v>43067</v>
      </c>
      <c r="E6010" s="107">
        <v>43069</v>
      </c>
      <c r="F6010" s="108">
        <v>43081</v>
      </c>
      <c r="G6010" s="109">
        <v>88000</v>
      </c>
      <c r="H6010" s="109">
        <v>33.75</v>
      </c>
      <c r="I6010" s="109">
        <v>0</v>
      </c>
      <c r="J6010" s="109">
        <f t="shared" si="93"/>
        <v>88033.75</v>
      </c>
    </row>
    <row r="6011" spans="1:10" s="102" customFormat="1" ht="18" customHeight="1" x14ac:dyDescent="0.2">
      <c r="A6011" s="106" t="s">
        <v>37</v>
      </c>
      <c r="B6011" s="106" t="s">
        <v>13</v>
      </c>
      <c r="C6011" s="107">
        <v>25485</v>
      </c>
      <c r="D6011" s="107">
        <v>43067</v>
      </c>
      <c r="E6011" s="107">
        <v>43090</v>
      </c>
      <c r="F6011" s="108">
        <v>43096</v>
      </c>
      <c r="G6011" s="109">
        <v>20000</v>
      </c>
      <c r="H6011" s="109">
        <f>7.95+7.95</f>
        <v>15.9</v>
      </c>
      <c r="I6011" s="109">
        <v>0</v>
      </c>
      <c r="J6011" s="109">
        <f t="shared" si="93"/>
        <v>20015.900000000001</v>
      </c>
    </row>
    <row r="6012" spans="1:10" s="102" customFormat="1" ht="18" customHeight="1" x14ac:dyDescent="0.2">
      <c r="A6012" s="106" t="s">
        <v>34</v>
      </c>
      <c r="B6012" s="106" t="s">
        <v>13</v>
      </c>
      <c r="C6012" s="107">
        <v>25485</v>
      </c>
      <c r="D6012" s="107">
        <v>43067</v>
      </c>
      <c r="E6012" s="107">
        <v>43069</v>
      </c>
      <c r="F6012" s="108">
        <v>43081</v>
      </c>
      <c r="G6012" s="109">
        <v>88000</v>
      </c>
      <c r="H6012" s="109">
        <v>33.75</v>
      </c>
      <c r="I6012" s="109">
        <v>0</v>
      </c>
      <c r="J6012" s="109">
        <f t="shared" si="93"/>
        <v>88033.75</v>
      </c>
    </row>
    <row r="6013" spans="1:10" s="102" customFormat="1" ht="18" customHeight="1" x14ac:dyDescent="0.2">
      <c r="A6013" s="106" t="s">
        <v>43</v>
      </c>
      <c r="B6013" s="106" t="s">
        <v>13</v>
      </c>
      <c r="C6013" s="107">
        <v>8795</v>
      </c>
      <c r="D6013" s="107">
        <v>43051</v>
      </c>
      <c r="E6013" s="107">
        <v>43075</v>
      </c>
      <c r="F6013" s="108">
        <v>43088</v>
      </c>
      <c r="G6013" s="109">
        <v>5250</v>
      </c>
      <c r="H6013" s="109">
        <v>5.32</v>
      </c>
      <c r="I6013" s="109">
        <v>0</v>
      </c>
      <c r="J6013" s="109">
        <f t="shared" si="93"/>
        <v>5255.32</v>
      </c>
    </row>
    <row r="6014" spans="1:10" s="102" customFormat="1" ht="18" customHeight="1" x14ac:dyDescent="0.2">
      <c r="A6014" s="106" t="s">
        <v>31</v>
      </c>
      <c r="B6014" s="106" t="s">
        <v>13</v>
      </c>
      <c r="C6014" s="107">
        <v>19147</v>
      </c>
      <c r="D6014" s="107">
        <v>42254</v>
      </c>
      <c r="E6014" s="107">
        <v>42262</v>
      </c>
      <c r="F6014" s="108">
        <v>42276</v>
      </c>
      <c r="G6014" s="109">
        <v>65000</v>
      </c>
      <c r="H6014" s="109">
        <v>39.72</v>
      </c>
      <c r="I6014" s="109">
        <v>0</v>
      </c>
      <c r="J6014" s="109">
        <f t="shared" si="93"/>
        <v>65039.72</v>
      </c>
    </row>
    <row r="6015" spans="1:10" s="102" customFormat="1" ht="18" customHeight="1" x14ac:dyDescent="0.2">
      <c r="A6015" s="106" t="s">
        <v>34</v>
      </c>
      <c r="B6015" s="106" t="s">
        <v>13</v>
      </c>
      <c r="C6015" s="107">
        <v>19147</v>
      </c>
      <c r="D6015" s="107">
        <v>42254</v>
      </c>
      <c r="E6015" s="107">
        <v>42262</v>
      </c>
      <c r="F6015" s="108">
        <v>42276</v>
      </c>
      <c r="G6015" s="109">
        <v>195000</v>
      </c>
      <c r="H6015" s="109">
        <v>119.17</v>
      </c>
      <c r="I6015" s="109">
        <v>0</v>
      </c>
      <c r="J6015" s="109">
        <f t="shared" si="93"/>
        <v>195119.17</v>
      </c>
    </row>
    <row r="6016" spans="1:10" s="102" customFormat="1" ht="18" customHeight="1" x14ac:dyDescent="0.2">
      <c r="A6016" s="106" t="s">
        <v>31</v>
      </c>
      <c r="B6016" s="106" t="s">
        <v>17</v>
      </c>
      <c r="C6016" s="107">
        <v>18985</v>
      </c>
      <c r="D6016" s="107">
        <v>41912</v>
      </c>
      <c r="E6016" s="107">
        <v>41918</v>
      </c>
      <c r="F6016" s="108">
        <v>41935</v>
      </c>
      <c r="G6016" s="109">
        <v>38000</v>
      </c>
      <c r="H6016" s="109">
        <v>24.28</v>
      </c>
      <c r="I6016" s="109">
        <v>0</v>
      </c>
      <c r="J6016" s="109">
        <f t="shared" si="93"/>
        <v>38024.28</v>
      </c>
    </row>
    <row r="6017" spans="1:10" s="102" customFormat="1" ht="18" customHeight="1" x14ac:dyDescent="0.2">
      <c r="A6017" s="106" t="s">
        <v>43</v>
      </c>
      <c r="B6017" s="106" t="s">
        <v>17</v>
      </c>
      <c r="C6017" s="107">
        <v>13872</v>
      </c>
      <c r="D6017" s="107">
        <v>43401</v>
      </c>
      <c r="E6017" s="107">
        <v>43455</v>
      </c>
      <c r="F6017" s="108">
        <v>43497</v>
      </c>
      <c r="G6017" s="109">
        <v>13750</v>
      </c>
      <c r="H6017" s="109">
        <v>76.849999999999994</v>
      </c>
      <c r="I6017" s="109">
        <v>0</v>
      </c>
      <c r="J6017" s="109">
        <f t="shared" si="93"/>
        <v>13826.85</v>
      </c>
    </row>
    <row r="6018" spans="1:10" s="102" customFormat="1" ht="18" customHeight="1" x14ac:dyDescent="0.2">
      <c r="A6018" s="106" t="s">
        <v>31</v>
      </c>
      <c r="B6018" s="106" t="s">
        <v>17</v>
      </c>
      <c r="C6018" s="107">
        <v>20281</v>
      </c>
      <c r="D6018" s="107">
        <v>42271</v>
      </c>
      <c r="E6018" s="107">
        <v>42297</v>
      </c>
      <c r="F6018" s="108">
        <v>42312</v>
      </c>
      <c r="G6018" s="109">
        <v>16000</v>
      </c>
      <c r="H6018" s="109">
        <v>18.22</v>
      </c>
      <c r="I6018" s="109">
        <v>0</v>
      </c>
      <c r="J6018" s="109">
        <f t="shared" si="93"/>
        <v>16018.22</v>
      </c>
    </row>
    <row r="6019" spans="1:10" s="102" customFormat="1" ht="18" customHeight="1" x14ac:dyDescent="0.2">
      <c r="A6019" s="106" t="s">
        <v>43</v>
      </c>
      <c r="B6019" s="106" t="s">
        <v>13</v>
      </c>
      <c r="C6019" s="107">
        <v>14222</v>
      </c>
      <c r="D6019" s="107">
        <v>42223</v>
      </c>
      <c r="E6019" s="107">
        <v>42235</v>
      </c>
      <c r="F6019" s="108">
        <v>42264</v>
      </c>
      <c r="G6019" s="109">
        <v>11000</v>
      </c>
      <c r="H6019" s="109">
        <v>12.53</v>
      </c>
      <c r="I6019" s="109">
        <v>0</v>
      </c>
      <c r="J6019" s="109">
        <f t="shared" si="93"/>
        <v>11012.53</v>
      </c>
    </row>
    <row r="6020" spans="1:10" s="102" customFormat="1" ht="18" customHeight="1" x14ac:dyDescent="0.2">
      <c r="A6020" s="106" t="s">
        <v>43</v>
      </c>
      <c r="B6020" s="106" t="s">
        <v>17</v>
      </c>
      <c r="C6020" s="107">
        <v>13552</v>
      </c>
      <c r="D6020" s="107">
        <v>42559</v>
      </c>
      <c r="E6020" s="107">
        <v>42563</v>
      </c>
      <c r="F6020" s="108">
        <v>42587</v>
      </c>
      <c r="G6020" s="109">
        <v>7000</v>
      </c>
      <c r="H6020" s="109">
        <v>5.34</v>
      </c>
      <c r="I6020" s="109">
        <v>0</v>
      </c>
      <c r="J6020" s="109">
        <f t="shared" si="93"/>
        <v>7005.34</v>
      </c>
    </row>
    <row r="6021" spans="1:10" s="102" customFormat="1" ht="18" customHeight="1" x14ac:dyDescent="0.2">
      <c r="A6021" s="106" t="s">
        <v>43</v>
      </c>
      <c r="B6021" s="106" t="s">
        <v>17</v>
      </c>
      <c r="C6021" s="107">
        <v>15745</v>
      </c>
      <c r="D6021" s="107">
        <v>41951</v>
      </c>
      <c r="E6021" s="107">
        <v>41974</v>
      </c>
      <c r="F6021" s="108">
        <v>41995</v>
      </c>
      <c r="G6021" s="109">
        <v>7500</v>
      </c>
      <c r="H6021" s="109">
        <v>9.15</v>
      </c>
      <c r="I6021" s="109">
        <v>0</v>
      </c>
      <c r="J6021" s="109">
        <f t="shared" si="93"/>
        <v>7509.15</v>
      </c>
    </row>
    <row r="6022" spans="1:10" s="102" customFormat="1" ht="18" customHeight="1" x14ac:dyDescent="0.2">
      <c r="A6022" s="106" t="s">
        <v>43</v>
      </c>
      <c r="B6022" s="106" t="s">
        <v>13</v>
      </c>
      <c r="C6022" s="107">
        <v>11794</v>
      </c>
      <c r="D6022" s="107">
        <v>42276</v>
      </c>
      <c r="E6022" s="107">
        <v>42697</v>
      </c>
      <c r="F6022" s="108">
        <v>42705</v>
      </c>
      <c r="G6022" s="109">
        <v>2250</v>
      </c>
      <c r="H6022" s="109">
        <v>26.45</v>
      </c>
      <c r="I6022" s="109">
        <v>0</v>
      </c>
      <c r="J6022" s="109">
        <f t="shared" ref="J6022:J6085" si="94">+G6022+H6022+I6022</f>
        <v>2276.4499999999998</v>
      </c>
    </row>
    <row r="6023" spans="1:10" s="102" customFormat="1" ht="18" customHeight="1" x14ac:dyDescent="0.2">
      <c r="A6023" s="106" t="s">
        <v>43</v>
      </c>
      <c r="B6023" s="106" t="s">
        <v>17</v>
      </c>
      <c r="C6023" s="107">
        <v>15492</v>
      </c>
      <c r="D6023" s="107">
        <v>43450</v>
      </c>
      <c r="E6023" s="107">
        <v>43461</v>
      </c>
      <c r="F6023" s="108">
        <v>43475</v>
      </c>
      <c r="G6023" s="109">
        <v>11750</v>
      </c>
      <c r="H6023" s="109">
        <v>8.0500000000000007</v>
      </c>
      <c r="I6023" s="109">
        <v>0</v>
      </c>
      <c r="J6023" s="109">
        <f t="shared" si="94"/>
        <v>11758.05</v>
      </c>
    </row>
    <row r="6024" spans="1:10" s="102" customFormat="1" ht="18" customHeight="1" x14ac:dyDescent="0.2">
      <c r="A6024" s="106" t="s">
        <v>43</v>
      </c>
      <c r="B6024" s="106" t="s">
        <v>17</v>
      </c>
      <c r="C6024" s="107">
        <v>10956</v>
      </c>
      <c r="D6024" s="107">
        <v>42893</v>
      </c>
      <c r="E6024" s="107">
        <v>42922</v>
      </c>
      <c r="F6024" s="108">
        <v>42950</v>
      </c>
      <c r="G6024" s="109">
        <v>2750</v>
      </c>
      <c r="H6024" s="109">
        <v>4.29</v>
      </c>
      <c r="I6024" s="109">
        <v>0</v>
      </c>
      <c r="J6024" s="109">
        <f t="shared" si="94"/>
        <v>2754.29</v>
      </c>
    </row>
    <row r="6025" spans="1:10" s="102" customFormat="1" ht="18" customHeight="1" x14ac:dyDescent="0.2">
      <c r="A6025" s="106" t="s">
        <v>43</v>
      </c>
      <c r="B6025" s="106" t="s">
        <v>13</v>
      </c>
      <c r="C6025" s="107">
        <v>11125</v>
      </c>
      <c r="D6025" s="107">
        <v>41995</v>
      </c>
      <c r="E6025" s="107">
        <v>42017</v>
      </c>
      <c r="F6025" s="108">
        <v>42032</v>
      </c>
      <c r="G6025" s="109">
        <v>6000</v>
      </c>
      <c r="H6025" s="109">
        <v>6.17</v>
      </c>
      <c r="I6025" s="109">
        <v>0</v>
      </c>
      <c r="J6025" s="109">
        <f t="shared" si="94"/>
        <v>6006.17</v>
      </c>
    </row>
    <row r="6026" spans="1:10" s="102" customFormat="1" ht="18" customHeight="1" x14ac:dyDescent="0.2">
      <c r="A6026" s="106" t="s">
        <v>43</v>
      </c>
      <c r="B6026" s="106" t="s">
        <v>17</v>
      </c>
      <c r="C6026" s="107">
        <v>13312</v>
      </c>
      <c r="D6026" s="107">
        <v>43169</v>
      </c>
      <c r="E6026" s="107">
        <v>43174</v>
      </c>
      <c r="F6026" s="108">
        <v>43199</v>
      </c>
      <c r="G6026" s="109">
        <v>8250</v>
      </c>
      <c r="H6026" s="109">
        <v>5.99</v>
      </c>
      <c r="I6026" s="109">
        <v>0</v>
      </c>
      <c r="J6026" s="109">
        <f t="shared" si="94"/>
        <v>8255.99</v>
      </c>
    </row>
    <row r="6027" spans="1:10" s="102" customFormat="1" ht="18" customHeight="1" x14ac:dyDescent="0.2">
      <c r="A6027" s="106" t="s">
        <v>43</v>
      </c>
      <c r="B6027" s="106" t="s">
        <v>17</v>
      </c>
      <c r="C6027" s="107">
        <v>12369</v>
      </c>
      <c r="D6027" s="107">
        <v>42440</v>
      </c>
      <c r="E6027" s="107">
        <v>42458</v>
      </c>
      <c r="F6027" s="108">
        <v>42492</v>
      </c>
      <c r="G6027" s="109">
        <v>7250</v>
      </c>
      <c r="H6027" s="109">
        <v>10.32</v>
      </c>
      <c r="I6027" s="109">
        <v>0</v>
      </c>
      <c r="J6027" s="109">
        <f t="shared" si="94"/>
        <v>7260.32</v>
      </c>
    </row>
    <row r="6028" spans="1:10" s="102" customFormat="1" ht="18" customHeight="1" x14ac:dyDescent="0.2">
      <c r="A6028" s="106" t="s">
        <v>43</v>
      </c>
      <c r="B6028" s="106" t="s">
        <v>13</v>
      </c>
      <c r="C6028" s="107">
        <v>18299</v>
      </c>
      <c r="D6028" s="107">
        <v>42916</v>
      </c>
      <c r="E6028" s="107">
        <v>42934</v>
      </c>
      <c r="F6028" s="108">
        <v>42983</v>
      </c>
      <c r="G6028" s="109">
        <v>2500</v>
      </c>
      <c r="H6028" s="109">
        <v>4.0299999999999994</v>
      </c>
      <c r="I6028" s="109">
        <v>0</v>
      </c>
      <c r="J6028" s="109">
        <f t="shared" si="94"/>
        <v>2504.0300000000002</v>
      </c>
    </row>
    <row r="6029" spans="1:10" s="102" customFormat="1" ht="18" customHeight="1" x14ac:dyDescent="0.2">
      <c r="A6029" s="106" t="s">
        <v>43</v>
      </c>
      <c r="B6029" s="106" t="s">
        <v>13</v>
      </c>
      <c r="C6029" s="107">
        <v>11128</v>
      </c>
      <c r="D6029" s="107">
        <v>42310</v>
      </c>
      <c r="E6029" s="107">
        <v>42313</v>
      </c>
      <c r="F6029" s="108">
        <v>42338</v>
      </c>
      <c r="G6029" s="109">
        <v>12000</v>
      </c>
      <c r="H6029" s="109">
        <v>9.33</v>
      </c>
      <c r="I6029" s="109">
        <v>0</v>
      </c>
      <c r="J6029" s="109">
        <f t="shared" si="94"/>
        <v>12009.33</v>
      </c>
    </row>
    <row r="6030" spans="1:10" s="102" customFormat="1" ht="18" customHeight="1" x14ac:dyDescent="0.2">
      <c r="A6030" s="106" t="s">
        <v>31</v>
      </c>
      <c r="B6030" s="106" t="s">
        <v>13</v>
      </c>
      <c r="C6030" s="107">
        <v>17355</v>
      </c>
      <c r="D6030" s="107">
        <v>41701</v>
      </c>
      <c r="E6030" s="107">
        <v>41705</v>
      </c>
      <c r="F6030" s="108">
        <v>41729</v>
      </c>
      <c r="G6030" s="109">
        <v>77000</v>
      </c>
      <c r="H6030" s="109">
        <v>59.89</v>
      </c>
      <c r="I6030" s="109">
        <v>0</v>
      </c>
      <c r="J6030" s="109">
        <f t="shared" si="94"/>
        <v>77059.89</v>
      </c>
    </row>
    <row r="6031" spans="1:10" s="102" customFormat="1" ht="18" customHeight="1" x14ac:dyDescent="0.2">
      <c r="A6031" s="106" t="s">
        <v>37</v>
      </c>
      <c r="B6031" s="106" t="s">
        <v>13</v>
      </c>
      <c r="C6031" s="107">
        <v>21777</v>
      </c>
      <c r="D6031" s="107">
        <v>43016</v>
      </c>
      <c r="E6031" s="107">
        <v>43031</v>
      </c>
      <c r="F6031" s="108">
        <v>43031</v>
      </c>
      <c r="G6031" s="109">
        <v>10000</v>
      </c>
      <c r="H6031" s="109">
        <v>4.1100000000000003</v>
      </c>
      <c r="I6031" s="109">
        <v>0</v>
      </c>
      <c r="J6031" s="109">
        <f t="shared" si="94"/>
        <v>10004.11</v>
      </c>
    </row>
    <row r="6032" spans="1:10" s="102" customFormat="1" ht="18" customHeight="1" x14ac:dyDescent="0.2">
      <c r="A6032" s="106" t="s">
        <v>43</v>
      </c>
      <c r="B6032" s="106" t="s">
        <v>13</v>
      </c>
      <c r="C6032" s="107">
        <v>17620</v>
      </c>
      <c r="D6032" s="107">
        <v>42402</v>
      </c>
      <c r="E6032" s="107">
        <v>42404</v>
      </c>
      <c r="F6032" s="108">
        <v>42411</v>
      </c>
      <c r="G6032" s="109">
        <v>16000</v>
      </c>
      <c r="H6032" s="109">
        <v>4</v>
      </c>
      <c r="I6032" s="109">
        <v>0</v>
      </c>
      <c r="J6032" s="109">
        <f t="shared" si="94"/>
        <v>16004</v>
      </c>
    </row>
    <row r="6033" spans="1:10" s="102" customFormat="1" ht="18" customHeight="1" x14ac:dyDescent="0.2">
      <c r="A6033" s="106" t="s">
        <v>43</v>
      </c>
      <c r="B6033" s="106" t="s">
        <v>13</v>
      </c>
      <c r="C6033" s="107">
        <v>13004</v>
      </c>
      <c r="D6033" s="107">
        <v>42444</v>
      </c>
      <c r="E6033" s="107">
        <v>42450</v>
      </c>
      <c r="F6033" s="108">
        <v>42492</v>
      </c>
      <c r="G6033" s="109">
        <v>8500</v>
      </c>
      <c r="H6033" s="109">
        <v>11.16</v>
      </c>
      <c r="I6033" s="109">
        <v>0</v>
      </c>
      <c r="J6033" s="109">
        <f t="shared" si="94"/>
        <v>8511.16</v>
      </c>
    </row>
    <row r="6034" spans="1:10" s="102" customFormat="1" ht="18" customHeight="1" x14ac:dyDescent="0.2">
      <c r="A6034" s="106" t="s">
        <v>43</v>
      </c>
      <c r="B6034" s="106" t="s">
        <v>13</v>
      </c>
      <c r="C6034" s="107">
        <v>9547</v>
      </c>
      <c r="D6034" s="107">
        <v>42671</v>
      </c>
      <c r="E6034" s="107">
        <v>42676</v>
      </c>
      <c r="F6034" s="108">
        <v>42695</v>
      </c>
      <c r="G6034" s="109">
        <v>5750</v>
      </c>
      <c r="H6034" s="109">
        <v>3.79</v>
      </c>
      <c r="I6034" s="109">
        <v>0</v>
      </c>
      <c r="J6034" s="109">
        <f t="shared" si="94"/>
        <v>5753.79</v>
      </c>
    </row>
    <row r="6035" spans="1:10" s="102" customFormat="1" ht="18" customHeight="1" x14ac:dyDescent="0.2">
      <c r="A6035" s="106" t="s">
        <v>43</v>
      </c>
      <c r="B6035" s="106" t="s">
        <v>13</v>
      </c>
      <c r="C6035" s="107">
        <v>10701</v>
      </c>
      <c r="D6035" s="107">
        <v>43309</v>
      </c>
      <c r="E6035" s="107">
        <v>43326</v>
      </c>
      <c r="F6035" s="108">
        <v>43347</v>
      </c>
      <c r="G6035" s="109">
        <v>11250</v>
      </c>
      <c r="H6035" s="109">
        <v>9.9199999999999982</v>
      </c>
      <c r="I6035" s="109">
        <v>0</v>
      </c>
      <c r="J6035" s="109">
        <f t="shared" si="94"/>
        <v>11259.92</v>
      </c>
    </row>
    <row r="6036" spans="1:10" s="102" customFormat="1" ht="18" customHeight="1" x14ac:dyDescent="0.2">
      <c r="A6036" s="106" t="s">
        <v>43</v>
      </c>
      <c r="B6036" s="106" t="s">
        <v>17</v>
      </c>
      <c r="C6036" s="107">
        <v>14972</v>
      </c>
      <c r="D6036" s="107">
        <v>42145</v>
      </c>
      <c r="E6036" s="107">
        <v>42152</v>
      </c>
      <c r="F6036" s="108">
        <v>42163</v>
      </c>
      <c r="G6036" s="109">
        <v>7250</v>
      </c>
      <c r="H6036" s="109">
        <v>3.63</v>
      </c>
      <c r="I6036" s="109">
        <v>0</v>
      </c>
      <c r="J6036" s="109">
        <f t="shared" si="94"/>
        <v>7253.63</v>
      </c>
    </row>
    <row r="6037" spans="1:10" s="102" customFormat="1" ht="18" customHeight="1" x14ac:dyDescent="0.2">
      <c r="A6037" s="106" t="s">
        <v>37</v>
      </c>
      <c r="B6037" s="106" t="s">
        <v>13</v>
      </c>
      <c r="C6037" s="107">
        <v>23105</v>
      </c>
      <c r="D6037" s="107">
        <v>43319</v>
      </c>
      <c r="E6037" s="107">
        <v>43347</v>
      </c>
      <c r="F6037" s="108">
        <v>43347</v>
      </c>
      <c r="G6037" s="109">
        <v>20000</v>
      </c>
      <c r="H6037" s="109">
        <f>7.67+7.67</f>
        <v>15.34</v>
      </c>
      <c r="I6037" s="109">
        <v>0</v>
      </c>
      <c r="J6037" s="109">
        <f t="shared" si="94"/>
        <v>20015.34</v>
      </c>
    </row>
    <row r="6038" spans="1:10" s="102" customFormat="1" ht="18" customHeight="1" x14ac:dyDescent="0.2">
      <c r="A6038" s="106" t="s">
        <v>43</v>
      </c>
      <c r="B6038" s="106" t="s">
        <v>17</v>
      </c>
      <c r="C6038" s="107">
        <v>16050</v>
      </c>
      <c r="D6038" s="107">
        <v>43109</v>
      </c>
      <c r="E6038" s="107">
        <v>43119</v>
      </c>
      <c r="F6038" s="108">
        <v>43138</v>
      </c>
      <c r="G6038" s="109">
        <v>3750</v>
      </c>
      <c r="H6038" s="109">
        <v>2.98</v>
      </c>
      <c r="I6038" s="109">
        <v>0</v>
      </c>
      <c r="J6038" s="109">
        <f t="shared" si="94"/>
        <v>3752.98</v>
      </c>
    </row>
    <row r="6039" spans="1:10" s="102" customFormat="1" ht="18" customHeight="1" x14ac:dyDescent="0.2">
      <c r="A6039" s="106" t="s">
        <v>43</v>
      </c>
      <c r="B6039" s="106" t="s">
        <v>17</v>
      </c>
      <c r="C6039" s="107">
        <v>7606</v>
      </c>
      <c r="D6039" s="107">
        <v>43100</v>
      </c>
      <c r="E6039" s="107">
        <v>43110</v>
      </c>
      <c r="F6039" s="108">
        <v>43136</v>
      </c>
      <c r="G6039" s="109">
        <v>6750</v>
      </c>
      <c r="H6039" s="109">
        <v>5.589999999999999</v>
      </c>
      <c r="I6039" s="109">
        <v>0</v>
      </c>
      <c r="J6039" s="109">
        <f t="shared" si="94"/>
        <v>6755.59</v>
      </c>
    </row>
    <row r="6040" spans="1:10" s="102" customFormat="1" ht="18" customHeight="1" x14ac:dyDescent="0.2">
      <c r="A6040" s="106" t="s">
        <v>43</v>
      </c>
      <c r="B6040" s="106" t="s">
        <v>17</v>
      </c>
      <c r="C6040" s="107">
        <v>14937</v>
      </c>
      <c r="D6040" s="107">
        <v>43331</v>
      </c>
      <c r="E6040" s="107">
        <v>43335</v>
      </c>
      <c r="F6040" s="108">
        <v>43381</v>
      </c>
      <c r="G6040" s="109">
        <v>1500</v>
      </c>
      <c r="H6040" s="109">
        <v>1.58</v>
      </c>
      <c r="I6040" s="109">
        <v>0</v>
      </c>
      <c r="J6040" s="109">
        <f t="shared" si="94"/>
        <v>1501.58</v>
      </c>
    </row>
    <row r="6041" spans="1:10" s="102" customFormat="1" ht="18" customHeight="1" x14ac:dyDescent="0.2">
      <c r="A6041" s="106" t="s">
        <v>43</v>
      </c>
      <c r="B6041" s="106" t="s">
        <v>17</v>
      </c>
      <c r="C6041" s="107">
        <v>17926</v>
      </c>
      <c r="D6041" s="107">
        <v>43244</v>
      </c>
      <c r="E6041" s="107">
        <v>43249</v>
      </c>
      <c r="F6041" s="108">
        <v>43283</v>
      </c>
      <c r="G6041" s="109">
        <v>5250</v>
      </c>
      <c r="H6041" s="109">
        <v>5.61</v>
      </c>
      <c r="I6041" s="109">
        <v>0</v>
      </c>
      <c r="J6041" s="109">
        <f t="shared" si="94"/>
        <v>5255.61</v>
      </c>
    </row>
    <row r="6042" spans="1:10" s="102" customFormat="1" ht="18" customHeight="1" x14ac:dyDescent="0.2">
      <c r="A6042" s="106" t="s">
        <v>43</v>
      </c>
      <c r="B6042" s="106" t="s">
        <v>17</v>
      </c>
      <c r="C6042" s="107">
        <v>9605</v>
      </c>
      <c r="D6042" s="107">
        <v>42787</v>
      </c>
      <c r="E6042" s="107">
        <v>42790</v>
      </c>
      <c r="F6042" s="108">
        <v>42864</v>
      </c>
      <c r="G6042" s="109">
        <v>5250</v>
      </c>
      <c r="H6042" s="109">
        <v>11.52</v>
      </c>
      <c r="I6042" s="109">
        <v>0</v>
      </c>
      <c r="J6042" s="109">
        <f t="shared" si="94"/>
        <v>5261.52</v>
      </c>
    </row>
    <row r="6043" spans="1:10" s="102" customFormat="1" ht="18" customHeight="1" x14ac:dyDescent="0.2">
      <c r="A6043" s="106" t="s">
        <v>43</v>
      </c>
      <c r="B6043" s="106" t="s">
        <v>13</v>
      </c>
      <c r="C6043" s="107">
        <v>9321</v>
      </c>
      <c r="D6043" s="107">
        <v>41742</v>
      </c>
      <c r="E6043" s="107">
        <v>41753</v>
      </c>
      <c r="F6043" s="108">
        <v>41759</v>
      </c>
      <c r="G6043" s="109">
        <v>3750</v>
      </c>
      <c r="H6043" s="109">
        <v>1.77</v>
      </c>
      <c r="I6043" s="109">
        <v>0</v>
      </c>
      <c r="J6043" s="109">
        <f t="shared" si="94"/>
        <v>3751.77</v>
      </c>
    </row>
    <row r="6044" spans="1:10" s="102" customFormat="1" ht="18" customHeight="1" x14ac:dyDescent="0.2">
      <c r="A6044" s="106" t="s">
        <v>43</v>
      </c>
      <c r="B6044" s="106" t="s">
        <v>13</v>
      </c>
      <c r="C6044" s="107">
        <v>12134</v>
      </c>
      <c r="D6044" s="107">
        <v>41697</v>
      </c>
      <c r="E6044" s="107">
        <v>41708</v>
      </c>
      <c r="F6044" s="108">
        <v>41726</v>
      </c>
      <c r="G6044" s="109">
        <v>8750</v>
      </c>
      <c r="H6044" s="109">
        <v>17.62</v>
      </c>
      <c r="I6044" s="109">
        <v>0</v>
      </c>
      <c r="J6044" s="109">
        <f t="shared" si="94"/>
        <v>8767.6200000000008</v>
      </c>
    </row>
    <row r="6045" spans="1:10" s="102" customFormat="1" ht="18" customHeight="1" x14ac:dyDescent="0.2">
      <c r="A6045" s="106" t="s">
        <v>43</v>
      </c>
      <c r="B6045" s="106" t="s">
        <v>13</v>
      </c>
      <c r="C6045" s="107">
        <v>16000</v>
      </c>
      <c r="D6045" s="107">
        <v>42683</v>
      </c>
      <c r="E6045" s="107">
        <v>42697</v>
      </c>
      <c r="F6045" s="108">
        <v>42710</v>
      </c>
      <c r="G6045" s="109">
        <v>12750</v>
      </c>
      <c r="H6045" s="109">
        <v>9.43</v>
      </c>
      <c r="I6045" s="109">
        <v>0</v>
      </c>
      <c r="J6045" s="109">
        <f t="shared" si="94"/>
        <v>12759.43</v>
      </c>
    </row>
    <row r="6046" spans="1:10" s="102" customFormat="1" ht="18" customHeight="1" x14ac:dyDescent="0.2">
      <c r="A6046" s="106" t="s">
        <v>43</v>
      </c>
      <c r="B6046" s="106" t="s">
        <v>17</v>
      </c>
      <c r="C6046" s="107">
        <v>10706</v>
      </c>
      <c r="D6046" s="107">
        <v>43097</v>
      </c>
      <c r="E6046" s="107">
        <v>43103</v>
      </c>
      <c r="F6046" s="108">
        <v>43116</v>
      </c>
      <c r="G6046" s="109">
        <v>3500</v>
      </c>
      <c r="H6046" s="109">
        <v>1.82</v>
      </c>
      <c r="I6046" s="109">
        <v>0</v>
      </c>
      <c r="J6046" s="109">
        <f t="shared" si="94"/>
        <v>3501.82</v>
      </c>
    </row>
    <row r="6047" spans="1:10" s="102" customFormat="1" ht="18" customHeight="1" x14ac:dyDescent="0.2">
      <c r="A6047" s="106" t="s">
        <v>43</v>
      </c>
      <c r="B6047" s="106" t="s">
        <v>13</v>
      </c>
      <c r="C6047" s="107">
        <v>16353</v>
      </c>
      <c r="D6047" s="107">
        <v>43094</v>
      </c>
      <c r="E6047" s="107">
        <v>43110</v>
      </c>
      <c r="F6047" s="108">
        <v>43124</v>
      </c>
      <c r="G6047" s="109">
        <v>9250</v>
      </c>
      <c r="H6047" s="109">
        <v>7.6</v>
      </c>
      <c r="I6047" s="109">
        <v>0</v>
      </c>
      <c r="J6047" s="109">
        <f t="shared" si="94"/>
        <v>9257.6</v>
      </c>
    </row>
    <row r="6048" spans="1:10" s="102" customFormat="1" ht="18" customHeight="1" x14ac:dyDescent="0.2">
      <c r="A6048" s="106" t="s">
        <v>37</v>
      </c>
      <c r="B6048" s="106" t="s">
        <v>13</v>
      </c>
      <c r="C6048" s="107">
        <v>19498</v>
      </c>
      <c r="D6048" s="107">
        <v>42734</v>
      </c>
      <c r="E6048" s="107">
        <v>42752</v>
      </c>
      <c r="F6048" s="108">
        <v>42752</v>
      </c>
      <c r="G6048" s="109">
        <v>20000</v>
      </c>
      <c r="H6048" s="109">
        <f>4.93+4.93</f>
        <v>9.86</v>
      </c>
      <c r="I6048" s="109">
        <v>0</v>
      </c>
      <c r="J6048" s="109">
        <f t="shared" si="94"/>
        <v>20009.86</v>
      </c>
    </row>
    <row r="6049" spans="1:10" s="102" customFormat="1" ht="18" customHeight="1" x14ac:dyDescent="0.2">
      <c r="A6049" s="106" t="s">
        <v>43</v>
      </c>
      <c r="B6049" s="106" t="s">
        <v>13</v>
      </c>
      <c r="C6049" s="107">
        <v>14603</v>
      </c>
      <c r="D6049" s="107">
        <v>42684</v>
      </c>
      <c r="E6049" s="107">
        <v>42689</v>
      </c>
      <c r="F6049" s="108">
        <v>42870</v>
      </c>
      <c r="G6049" s="109">
        <v>6750</v>
      </c>
      <c r="H6049" s="109">
        <v>34.409999999999997</v>
      </c>
      <c r="I6049" s="109">
        <v>0</v>
      </c>
      <c r="J6049" s="109">
        <f t="shared" si="94"/>
        <v>6784.41</v>
      </c>
    </row>
    <row r="6050" spans="1:10" s="102" customFormat="1" ht="18" customHeight="1" x14ac:dyDescent="0.2">
      <c r="A6050" s="106" t="s">
        <v>43</v>
      </c>
      <c r="B6050" s="106" t="s">
        <v>13</v>
      </c>
      <c r="C6050" s="107">
        <v>13448</v>
      </c>
      <c r="D6050" s="107">
        <v>42686</v>
      </c>
      <c r="E6050" s="107">
        <v>42689</v>
      </c>
      <c r="F6050" s="108">
        <v>42702</v>
      </c>
      <c r="G6050" s="109">
        <v>8000</v>
      </c>
      <c r="H6050" s="109">
        <v>3.51</v>
      </c>
      <c r="I6050" s="109">
        <v>0</v>
      </c>
      <c r="J6050" s="109">
        <f t="shared" si="94"/>
        <v>8003.51</v>
      </c>
    </row>
    <row r="6051" spans="1:10" s="102" customFormat="1" ht="18" customHeight="1" x14ac:dyDescent="0.2">
      <c r="A6051" s="106" t="s">
        <v>43</v>
      </c>
      <c r="B6051" s="106" t="s">
        <v>17</v>
      </c>
      <c r="C6051" s="107">
        <v>10871</v>
      </c>
      <c r="D6051" s="107">
        <v>43002</v>
      </c>
      <c r="E6051" s="107">
        <v>43005</v>
      </c>
      <c r="F6051" s="108">
        <v>43019</v>
      </c>
      <c r="G6051" s="109">
        <v>10000</v>
      </c>
      <c r="H6051" s="109">
        <v>4.66</v>
      </c>
      <c r="I6051" s="109">
        <v>0</v>
      </c>
      <c r="J6051" s="109">
        <f t="shared" si="94"/>
        <v>10004.66</v>
      </c>
    </row>
    <row r="6052" spans="1:10" s="102" customFormat="1" ht="18" customHeight="1" x14ac:dyDescent="0.2">
      <c r="A6052" s="106" t="s">
        <v>43</v>
      </c>
      <c r="B6052" s="106" t="s">
        <v>13</v>
      </c>
      <c r="C6052" s="107">
        <v>23913</v>
      </c>
      <c r="D6052" s="107">
        <v>43098</v>
      </c>
      <c r="E6052" s="107">
        <v>43117</v>
      </c>
      <c r="F6052" s="108">
        <v>43131</v>
      </c>
      <c r="G6052" s="109">
        <v>59000</v>
      </c>
      <c r="H6052" s="109">
        <v>53.34</v>
      </c>
      <c r="I6052" s="109">
        <v>0</v>
      </c>
      <c r="J6052" s="109">
        <f t="shared" si="94"/>
        <v>59053.34</v>
      </c>
    </row>
    <row r="6053" spans="1:10" s="102" customFormat="1" ht="18" customHeight="1" x14ac:dyDescent="0.2">
      <c r="A6053" s="106" t="s">
        <v>43</v>
      </c>
      <c r="B6053" s="106" t="s">
        <v>13</v>
      </c>
      <c r="C6053" s="107">
        <v>9915</v>
      </c>
      <c r="D6053" s="107">
        <v>42173</v>
      </c>
      <c r="E6053" s="107">
        <v>42184</v>
      </c>
      <c r="F6053" s="108">
        <v>42310</v>
      </c>
      <c r="G6053" s="109">
        <v>4750</v>
      </c>
      <c r="H6053" s="109">
        <v>15.489999999999998</v>
      </c>
      <c r="I6053" s="109">
        <v>0</v>
      </c>
      <c r="J6053" s="109">
        <f t="shared" si="94"/>
        <v>4765.49</v>
      </c>
    </row>
    <row r="6054" spans="1:10" s="102" customFormat="1" ht="18" customHeight="1" x14ac:dyDescent="0.2">
      <c r="A6054" s="106" t="s">
        <v>43</v>
      </c>
      <c r="B6054" s="106" t="s">
        <v>13</v>
      </c>
      <c r="C6054" s="107">
        <v>6781</v>
      </c>
      <c r="D6054" s="107">
        <v>42077</v>
      </c>
      <c r="E6054" s="107">
        <v>42082</v>
      </c>
      <c r="F6054" s="108">
        <v>42108</v>
      </c>
      <c r="G6054" s="109">
        <v>1750</v>
      </c>
      <c r="H6054" s="109">
        <v>1.5</v>
      </c>
      <c r="I6054" s="109">
        <v>0</v>
      </c>
      <c r="J6054" s="109">
        <f t="shared" si="94"/>
        <v>1751.5</v>
      </c>
    </row>
    <row r="6055" spans="1:10" s="102" customFormat="1" ht="18" customHeight="1" x14ac:dyDescent="0.2">
      <c r="A6055" s="106" t="s">
        <v>43</v>
      </c>
      <c r="B6055" s="106" t="s">
        <v>13</v>
      </c>
      <c r="C6055" s="107">
        <v>9242</v>
      </c>
      <c r="D6055" s="107">
        <v>42351</v>
      </c>
      <c r="E6055" s="107">
        <v>42354</v>
      </c>
      <c r="F6055" s="108">
        <v>42373</v>
      </c>
      <c r="G6055" s="109">
        <v>6750</v>
      </c>
      <c r="H6055" s="109">
        <v>4.12</v>
      </c>
      <c r="I6055" s="109">
        <v>0</v>
      </c>
      <c r="J6055" s="109">
        <f t="shared" si="94"/>
        <v>6754.12</v>
      </c>
    </row>
    <row r="6056" spans="1:10" s="102" customFormat="1" ht="18" customHeight="1" x14ac:dyDescent="0.2">
      <c r="A6056" s="106" t="s">
        <v>43</v>
      </c>
      <c r="B6056" s="106" t="s">
        <v>17</v>
      </c>
      <c r="C6056" s="107">
        <v>13090</v>
      </c>
      <c r="D6056" s="107">
        <v>41723</v>
      </c>
      <c r="E6056" s="107">
        <v>41745</v>
      </c>
      <c r="F6056" s="108">
        <v>41820</v>
      </c>
      <c r="G6056" s="109">
        <v>5000</v>
      </c>
      <c r="H6056" s="109">
        <v>13.48</v>
      </c>
      <c r="I6056" s="109">
        <v>0</v>
      </c>
      <c r="J6056" s="109">
        <f t="shared" si="94"/>
        <v>5013.4799999999996</v>
      </c>
    </row>
    <row r="6057" spans="1:10" s="102" customFormat="1" ht="18" customHeight="1" x14ac:dyDescent="0.2">
      <c r="A6057" s="106" t="s">
        <v>43</v>
      </c>
      <c r="B6057" s="106" t="s">
        <v>13</v>
      </c>
      <c r="C6057" s="107">
        <v>12391</v>
      </c>
      <c r="D6057" s="107">
        <v>43171</v>
      </c>
      <c r="E6057" s="107">
        <v>43179</v>
      </c>
      <c r="F6057" s="108">
        <v>43193</v>
      </c>
      <c r="G6057" s="109">
        <v>8250</v>
      </c>
      <c r="H6057" s="109">
        <v>4.97</v>
      </c>
      <c r="I6057" s="109">
        <v>0</v>
      </c>
      <c r="J6057" s="109">
        <f t="shared" si="94"/>
        <v>8254.9699999999993</v>
      </c>
    </row>
    <row r="6058" spans="1:10" s="102" customFormat="1" ht="18" customHeight="1" x14ac:dyDescent="0.2">
      <c r="A6058" s="106" t="s">
        <v>43</v>
      </c>
      <c r="B6058" s="106" t="s">
        <v>17</v>
      </c>
      <c r="C6058" s="107">
        <v>9985</v>
      </c>
      <c r="D6058" s="107">
        <v>42989</v>
      </c>
      <c r="E6058" s="107">
        <v>42992</v>
      </c>
      <c r="F6058" s="108">
        <v>43046</v>
      </c>
      <c r="G6058" s="109">
        <v>4000</v>
      </c>
      <c r="H6058" s="109">
        <v>4.5</v>
      </c>
      <c r="I6058" s="109">
        <v>0</v>
      </c>
      <c r="J6058" s="109">
        <f t="shared" si="94"/>
        <v>4004.5</v>
      </c>
    </row>
    <row r="6059" spans="1:10" s="102" customFormat="1" ht="18" customHeight="1" x14ac:dyDescent="0.2">
      <c r="A6059" s="106" t="s">
        <v>43</v>
      </c>
      <c r="B6059" s="106" t="s">
        <v>17</v>
      </c>
      <c r="C6059" s="107">
        <v>11809</v>
      </c>
      <c r="D6059" s="107">
        <v>43376</v>
      </c>
      <c r="E6059" s="107">
        <v>43383</v>
      </c>
      <c r="F6059" s="108">
        <v>43392</v>
      </c>
      <c r="G6059" s="109">
        <v>3000</v>
      </c>
      <c r="H6059" s="109">
        <v>1.32</v>
      </c>
      <c r="I6059" s="109">
        <v>0</v>
      </c>
      <c r="J6059" s="109">
        <f t="shared" si="94"/>
        <v>3001.32</v>
      </c>
    </row>
    <row r="6060" spans="1:10" s="102" customFormat="1" ht="18" customHeight="1" x14ac:dyDescent="0.2">
      <c r="A6060" s="106" t="s">
        <v>43</v>
      </c>
      <c r="B6060" s="106" t="s">
        <v>17</v>
      </c>
      <c r="C6060" s="107">
        <v>14952</v>
      </c>
      <c r="D6060" s="107">
        <v>43017</v>
      </c>
      <c r="E6060" s="107">
        <v>43025</v>
      </c>
      <c r="F6060" s="108">
        <v>43068</v>
      </c>
      <c r="G6060" s="109">
        <v>8000</v>
      </c>
      <c r="H6060" s="109">
        <v>11.18</v>
      </c>
      <c r="I6060" s="109">
        <v>0</v>
      </c>
      <c r="J6060" s="109">
        <f t="shared" si="94"/>
        <v>8011.18</v>
      </c>
    </row>
    <row r="6061" spans="1:10" s="102" customFormat="1" ht="18" customHeight="1" x14ac:dyDescent="0.2">
      <c r="A6061" s="106" t="s">
        <v>43</v>
      </c>
      <c r="B6061" s="106" t="s">
        <v>17</v>
      </c>
      <c r="C6061" s="107">
        <v>15022</v>
      </c>
      <c r="D6061" s="107">
        <v>42298</v>
      </c>
      <c r="E6061" s="107">
        <v>42300</v>
      </c>
      <c r="F6061" s="108">
        <v>42307</v>
      </c>
      <c r="G6061" s="109">
        <v>6250</v>
      </c>
      <c r="H6061" s="109">
        <v>1.56</v>
      </c>
      <c r="I6061" s="109">
        <v>0</v>
      </c>
      <c r="J6061" s="109">
        <f t="shared" si="94"/>
        <v>6251.56</v>
      </c>
    </row>
    <row r="6062" spans="1:10" s="102" customFormat="1" ht="18" customHeight="1" x14ac:dyDescent="0.2">
      <c r="A6062" s="106" t="s">
        <v>43</v>
      </c>
      <c r="B6062" s="106" t="s">
        <v>13</v>
      </c>
      <c r="C6062" s="107">
        <v>8880</v>
      </c>
      <c r="D6062" s="107">
        <v>41654</v>
      </c>
      <c r="E6062" s="107">
        <v>41661</v>
      </c>
      <c r="F6062" s="108">
        <v>41680</v>
      </c>
      <c r="G6062" s="109">
        <v>5250</v>
      </c>
      <c r="H6062" s="109">
        <v>3.79</v>
      </c>
      <c r="I6062" s="109">
        <v>0</v>
      </c>
      <c r="J6062" s="109">
        <f t="shared" si="94"/>
        <v>5253.79</v>
      </c>
    </row>
    <row r="6063" spans="1:10" s="102" customFormat="1" ht="18" customHeight="1" x14ac:dyDescent="0.2">
      <c r="A6063" s="106" t="s">
        <v>43</v>
      </c>
      <c r="B6063" s="106" t="s">
        <v>13</v>
      </c>
      <c r="C6063" s="107">
        <v>8537</v>
      </c>
      <c r="D6063" s="107">
        <v>43137</v>
      </c>
      <c r="E6063" s="107">
        <v>43160</v>
      </c>
      <c r="F6063" s="108">
        <v>43175</v>
      </c>
      <c r="G6063" s="109">
        <v>6500</v>
      </c>
      <c r="H6063" s="109">
        <v>6.77</v>
      </c>
      <c r="I6063" s="109">
        <v>0</v>
      </c>
      <c r="J6063" s="109">
        <f t="shared" si="94"/>
        <v>6506.77</v>
      </c>
    </row>
    <row r="6064" spans="1:10" s="102" customFormat="1" ht="18" customHeight="1" x14ac:dyDescent="0.2">
      <c r="A6064" s="106" t="s">
        <v>43</v>
      </c>
      <c r="B6064" s="106" t="s">
        <v>13</v>
      </c>
      <c r="C6064" s="107">
        <v>6160</v>
      </c>
      <c r="D6064" s="107">
        <v>42185</v>
      </c>
      <c r="E6064" s="107">
        <v>42187</v>
      </c>
      <c r="F6064" s="108">
        <v>42202</v>
      </c>
      <c r="G6064" s="109">
        <v>6750</v>
      </c>
      <c r="H6064" s="109">
        <v>3.19</v>
      </c>
      <c r="I6064" s="109">
        <v>0</v>
      </c>
      <c r="J6064" s="109">
        <f t="shared" si="94"/>
        <v>6753.19</v>
      </c>
    </row>
    <row r="6065" spans="1:10" s="102" customFormat="1" ht="18" customHeight="1" x14ac:dyDescent="0.2">
      <c r="A6065" s="106" t="s">
        <v>43</v>
      </c>
      <c r="B6065" s="106" t="s">
        <v>13</v>
      </c>
      <c r="C6065" s="107">
        <v>18082</v>
      </c>
      <c r="D6065" s="107">
        <v>43357</v>
      </c>
      <c r="E6065" s="107">
        <v>43370</v>
      </c>
      <c r="F6065" s="108">
        <v>43381</v>
      </c>
      <c r="G6065" s="109">
        <v>11250</v>
      </c>
      <c r="H6065" s="109">
        <v>7.4</v>
      </c>
      <c r="I6065" s="109">
        <v>0</v>
      </c>
      <c r="J6065" s="109">
        <f t="shared" si="94"/>
        <v>11257.4</v>
      </c>
    </row>
    <row r="6066" spans="1:10" s="102" customFormat="1" ht="18" customHeight="1" x14ac:dyDescent="0.2">
      <c r="A6066" s="106" t="s">
        <v>43</v>
      </c>
      <c r="B6066" s="106" t="s">
        <v>13</v>
      </c>
      <c r="C6066" s="107">
        <v>7350</v>
      </c>
      <c r="D6066" s="107">
        <v>42089</v>
      </c>
      <c r="E6066" s="107">
        <v>42103</v>
      </c>
      <c r="F6066" s="108">
        <v>42122</v>
      </c>
      <c r="G6066" s="109">
        <v>4750</v>
      </c>
      <c r="H6066" s="109">
        <v>4.3499999999999996</v>
      </c>
      <c r="I6066" s="109">
        <v>0</v>
      </c>
      <c r="J6066" s="109">
        <f t="shared" si="94"/>
        <v>4754.3500000000004</v>
      </c>
    </row>
    <row r="6067" spans="1:10" s="102" customFormat="1" ht="18" customHeight="1" x14ac:dyDescent="0.2">
      <c r="A6067" s="106" t="s">
        <v>43</v>
      </c>
      <c r="B6067" s="106" t="s">
        <v>17</v>
      </c>
      <c r="C6067" s="107">
        <v>7514</v>
      </c>
      <c r="D6067" s="107">
        <v>41886</v>
      </c>
      <c r="E6067" s="107">
        <v>41893</v>
      </c>
      <c r="F6067" s="108">
        <v>41905</v>
      </c>
      <c r="G6067" s="109">
        <v>2000</v>
      </c>
      <c r="H6067" s="109">
        <v>1.06</v>
      </c>
      <c r="I6067" s="109">
        <v>0</v>
      </c>
      <c r="J6067" s="109">
        <f t="shared" si="94"/>
        <v>2001.06</v>
      </c>
    </row>
    <row r="6068" spans="1:10" s="102" customFormat="1" ht="18" customHeight="1" x14ac:dyDescent="0.2">
      <c r="A6068" s="106" t="s">
        <v>31</v>
      </c>
      <c r="B6068" s="106" t="s">
        <v>17</v>
      </c>
      <c r="C6068" s="107">
        <v>27519</v>
      </c>
      <c r="D6068" s="107">
        <v>42344</v>
      </c>
      <c r="E6068" s="107">
        <v>42353</v>
      </c>
      <c r="F6068" s="108">
        <v>42493</v>
      </c>
      <c r="G6068" s="109">
        <v>49000</v>
      </c>
      <c r="H6068" s="109">
        <v>159.93</v>
      </c>
      <c r="I6068" s="109">
        <v>0</v>
      </c>
      <c r="J6068" s="109">
        <f t="shared" si="94"/>
        <v>49159.93</v>
      </c>
    </row>
    <row r="6069" spans="1:10" s="102" customFormat="1" ht="18" customHeight="1" x14ac:dyDescent="0.2">
      <c r="A6069" s="106" t="s">
        <v>34</v>
      </c>
      <c r="B6069" s="106" t="s">
        <v>17</v>
      </c>
      <c r="C6069" s="107">
        <v>27519</v>
      </c>
      <c r="D6069" s="107">
        <v>42344</v>
      </c>
      <c r="E6069" s="107">
        <v>42353</v>
      </c>
      <c r="F6069" s="108">
        <v>42493</v>
      </c>
      <c r="G6069" s="109">
        <v>147000</v>
      </c>
      <c r="H6069" s="109">
        <v>479.79</v>
      </c>
      <c r="I6069" s="109">
        <v>0</v>
      </c>
      <c r="J6069" s="109">
        <f t="shared" si="94"/>
        <v>147479.79</v>
      </c>
    </row>
    <row r="6070" spans="1:10" s="102" customFormat="1" ht="18" customHeight="1" x14ac:dyDescent="0.2">
      <c r="A6070" s="106" t="s">
        <v>43</v>
      </c>
      <c r="B6070" s="106" t="s">
        <v>13</v>
      </c>
      <c r="C6070" s="107">
        <v>15128</v>
      </c>
      <c r="D6070" s="107">
        <v>41816</v>
      </c>
      <c r="E6070" s="107">
        <v>41837</v>
      </c>
      <c r="F6070" s="108">
        <v>42044</v>
      </c>
      <c r="G6070" s="109">
        <v>6750</v>
      </c>
      <c r="H6070" s="109">
        <v>34.6</v>
      </c>
      <c r="I6070" s="109">
        <v>0</v>
      </c>
      <c r="J6070" s="109">
        <f t="shared" si="94"/>
        <v>6784.6</v>
      </c>
    </row>
    <row r="6071" spans="1:10" s="102" customFormat="1" ht="18" customHeight="1" x14ac:dyDescent="0.2">
      <c r="A6071" s="106" t="s">
        <v>43</v>
      </c>
      <c r="B6071" s="106" t="s">
        <v>17</v>
      </c>
      <c r="C6071" s="107">
        <v>13614</v>
      </c>
      <c r="D6071" s="107">
        <v>42931</v>
      </c>
      <c r="E6071" s="107">
        <v>42936</v>
      </c>
      <c r="F6071" s="108">
        <v>42944</v>
      </c>
      <c r="G6071" s="109">
        <v>3500</v>
      </c>
      <c r="H6071" s="109">
        <v>1.25</v>
      </c>
      <c r="I6071" s="109">
        <v>0</v>
      </c>
      <c r="J6071" s="109">
        <f t="shared" si="94"/>
        <v>3501.25</v>
      </c>
    </row>
    <row r="6072" spans="1:10" s="102" customFormat="1" ht="18" customHeight="1" x14ac:dyDescent="0.2">
      <c r="A6072" s="106" t="s">
        <v>31</v>
      </c>
      <c r="B6072" s="106" t="s">
        <v>17</v>
      </c>
      <c r="C6072" s="107">
        <v>21981</v>
      </c>
      <c r="D6072" s="107">
        <v>42033</v>
      </c>
      <c r="E6072" s="107">
        <v>42033</v>
      </c>
      <c r="F6072" s="108">
        <v>42326</v>
      </c>
      <c r="G6072" s="109">
        <v>71000</v>
      </c>
      <c r="H6072" s="109">
        <v>0</v>
      </c>
      <c r="I6072" s="109">
        <v>0</v>
      </c>
      <c r="J6072" s="109">
        <f t="shared" si="94"/>
        <v>71000</v>
      </c>
    </row>
    <row r="6073" spans="1:10" s="102" customFormat="1" ht="18" customHeight="1" x14ac:dyDescent="0.2">
      <c r="A6073" s="106" t="s">
        <v>33</v>
      </c>
      <c r="B6073" s="106" t="s">
        <v>17</v>
      </c>
      <c r="C6073" s="107">
        <v>21981</v>
      </c>
      <c r="D6073" s="107">
        <v>42033</v>
      </c>
      <c r="E6073" s="107">
        <v>42033</v>
      </c>
      <c r="F6073" s="108">
        <v>42326</v>
      </c>
      <c r="G6073" s="109">
        <v>71000</v>
      </c>
      <c r="H6073" s="109">
        <v>0</v>
      </c>
      <c r="I6073" s="109">
        <v>0</v>
      </c>
      <c r="J6073" s="109">
        <f t="shared" si="94"/>
        <v>71000</v>
      </c>
    </row>
    <row r="6074" spans="1:10" s="102" customFormat="1" ht="18" customHeight="1" x14ac:dyDescent="0.2">
      <c r="A6074" s="106" t="s">
        <v>34</v>
      </c>
      <c r="B6074" s="106" t="s">
        <v>17</v>
      </c>
      <c r="C6074" s="107">
        <v>21981</v>
      </c>
      <c r="D6074" s="107">
        <v>42033</v>
      </c>
      <c r="E6074" s="107">
        <v>42033</v>
      </c>
      <c r="F6074" s="108">
        <v>42326</v>
      </c>
      <c r="G6074" s="109">
        <v>142000</v>
      </c>
      <c r="H6074" s="109">
        <v>0</v>
      </c>
      <c r="I6074" s="109">
        <v>0</v>
      </c>
      <c r="J6074" s="109">
        <f t="shared" si="94"/>
        <v>142000</v>
      </c>
    </row>
    <row r="6075" spans="1:10" s="102" customFormat="1" ht="18" customHeight="1" x14ac:dyDescent="0.2">
      <c r="A6075" s="106" t="s">
        <v>31</v>
      </c>
      <c r="B6075" s="106" t="s">
        <v>13</v>
      </c>
      <c r="C6075" s="107">
        <v>20597</v>
      </c>
      <c r="D6075" s="107">
        <v>42574</v>
      </c>
      <c r="E6075" s="107">
        <v>42577</v>
      </c>
      <c r="F6075" s="108">
        <v>42594</v>
      </c>
      <c r="G6075" s="109">
        <v>40000</v>
      </c>
      <c r="H6075" s="109">
        <v>21.92</v>
      </c>
      <c r="I6075" s="109">
        <v>0</v>
      </c>
      <c r="J6075" s="109">
        <f t="shared" si="94"/>
        <v>40021.919999999998</v>
      </c>
    </row>
    <row r="6076" spans="1:10" s="102" customFormat="1" ht="18" customHeight="1" x14ac:dyDescent="0.2">
      <c r="A6076" s="106" t="s">
        <v>31</v>
      </c>
      <c r="B6076" s="106" t="s">
        <v>17</v>
      </c>
      <c r="C6076" s="107">
        <v>20944</v>
      </c>
      <c r="D6076" s="107">
        <v>42717</v>
      </c>
      <c r="E6076" s="107">
        <v>42748</v>
      </c>
      <c r="F6076" s="108">
        <v>42759</v>
      </c>
      <c r="G6076" s="109">
        <v>27000</v>
      </c>
      <c r="H6076" s="109">
        <v>31.07</v>
      </c>
      <c r="I6076" s="109">
        <v>0</v>
      </c>
      <c r="J6076" s="109">
        <f t="shared" si="94"/>
        <v>27031.07</v>
      </c>
    </row>
    <row r="6077" spans="1:10" s="102" customFormat="1" ht="18" customHeight="1" x14ac:dyDescent="0.2">
      <c r="A6077" s="106" t="s">
        <v>33</v>
      </c>
      <c r="B6077" s="106" t="s">
        <v>17</v>
      </c>
      <c r="C6077" s="107">
        <v>20944</v>
      </c>
      <c r="D6077" s="107">
        <v>42717</v>
      </c>
      <c r="E6077" s="107">
        <v>42748</v>
      </c>
      <c r="F6077" s="108">
        <v>42759</v>
      </c>
      <c r="G6077" s="109">
        <v>27000</v>
      </c>
      <c r="H6077" s="109">
        <v>31.07</v>
      </c>
      <c r="I6077" s="109">
        <v>0</v>
      </c>
      <c r="J6077" s="109">
        <f t="shared" si="94"/>
        <v>27031.07</v>
      </c>
    </row>
    <row r="6078" spans="1:10" s="102" customFormat="1" ht="18" customHeight="1" x14ac:dyDescent="0.2">
      <c r="A6078" s="106" t="s">
        <v>34</v>
      </c>
      <c r="B6078" s="106" t="s">
        <v>17</v>
      </c>
      <c r="C6078" s="107">
        <v>20944</v>
      </c>
      <c r="D6078" s="107">
        <v>42717</v>
      </c>
      <c r="E6078" s="107">
        <v>42748</v>
      </c>
      <c r="F6078" s="108">
        <v>42759</v>
      </c>
      <c r="G6078" s="109">
        <v>81000</v>
      </c>
      <c r="H6078" s="109">
        <v>93.21</v>
      </c>
      <c r="I6078" s="109">
        <v>0</v>
      </c>
      <c r="J6078" s="109">
        <f t="shared" si="94"/>
        <v>81093.210000000006</v>
      </c>
    </row>
    <row r="6079" spans="1:10" s="102" customFormat="1" ht="18" customHeight="1" x14ac:dyDescent="0.2">
      <c r="A6079" s="106" t="s">
        <v>43</v>
      </c>
      <c r="B6079" s="106" t="s">
        <v>17</v>
      </c>
      <c r="C6079" s="107">
        <v>8204</v>
      </c>
      <c r="D6079" s="107">
        <v>41804</v>
      </c>
      <c r="E6079" s="107">
        <v>41808</v>
      </c>
      <c r="F6079" s="108">
        <v>41820</v>
      </c>
      <c r="G6079" s="109">
        <v>3500</v>
      </c>
      <c r="H6079" s="109">
        <v>1.56</v>
      </c>
      <c r="I6079" s="109">
        <v>0</v>
      </c>
      <c r="J6079" s="109">
        <f t="shared" si="94"/>
        <v>3501.56</v>
      </c>
    </row>
    <row r="6080" spans="1:10" s="102" customFormat="1" ht="18" customHeight="1" x14ac:dyDescent="0.2">
      <c r="A6080" s="106" t="s">
        <v>43</v>
      </c>
      <c r="B6080" s="106" t="s">
        <v>13</v>
      </c>
      <c r="C6080" s="107">
        <v>13873</v>
      </c>
      <c r="D6080" s="107">
        <v>43204</v>
      </c>
      <c r="E6080" s="107">
        <v>43221</v>
      </c>
      <c r="F6080" s="108">
        <v>43231</v>
      </c>
      <c r="G6080" s="109">
        <v>11500</v>
      </c>
      <c r="H6080" s="109">
        <v>8.51</v>
      </c>
      <c r="I6080" s="109">
        <v>0</v>
      </c>
      <c r="J6080" s="109">
        <f t="shared" si="94"/>
        <v>11508.51</v>
      </c>
    </row>
    <row r="6081" spans="1:10" s="102" customFormat="1" ht="18" customHeight="1" x14ac:dyDescent="0.2">
      <c r="A6081" s="106" t="s">
        <v>43</v>
      </c>
      <c r="B6081" s="106" t="s">
        <v>13</v>
      </c>
      <c r="C6081" s="107">
        <v>15141</v>
      </c>
      <c r="D6081" s="107">
        <v>42265</v>
      </c>
      <c r="E6081" s="107">
        <v>42272</v>
      </c>
      <c r="F6081" s="108">
        <v>42282</v>
      </c>
      <c r="G6081" s="109">
        <v>9500</v>
      </c>
      <c r="H6081" s="109">
        <v>4.49</v>
      </c>
      <c r="I6081" s="109">
        <v>0</v>
      </c>
      <c r="J6081" s="109">
        <f t="shared" si="94"/>
        <v>9504.49</v>
      </c>
    </row>
    <row r="6082" spans="1:10" s="102" customFormat="1" ht="18" customHeight="1" x14ac:dyDescent="0.2">
      <c r="A6082" s="106" t="s">
        <v>43</v>
      </c>
      <c r="B6082" s="106" t="s">
        <v>13</v>
      </c>
      <c r="C6082" s="107">
        <v>9938</v>
      </c>
      <c r="D6082" s="107">
        <v>42132</v>
      </c>
      <c r="E6082" s="107">
        <v>42136</v>
      </c>
      <c r="F6082" s="108">
        <v>42157</v>
      </c>
      <c r="G6082" s="109">
        <v>5500</v>
      </c>
      <c r="H6082" s="109">
        <v>3.82</v>
      </c>
      <c r="I6082" s="109">
        <v>0</v>
      </c>
      <c r="J6082" s="109">
        <f t="shared" si="94"/>
        <v>5503.82</v>
      </c>
    </row>
    <row r="6083" spans="1:10" s="102" customFormat="1" ht="18" customHeight="1" x14ac:dyDescent="0.2">
      <c r="A6083" s="106" t="s">
        <v>43</v>
      </c>
      <c r="B6083" s="106" t="s">
        <v>13</v>
      </c>
      <c r="C6083" s="107">
        <v>13015</v>
      </c>
      <c r="D6083" s="107">
        <v>43021</v>
      </c>
      <c r="E6083" s="107">
        <v>43033</v>
      </c>
      <c r="F6083" s="108">
        <v>43045</v>
      </c>
      <c r="G6083" s="109">
        <v>9250</v>
      </c>
      <c r="H6083" s="109">
        <v>6.08</v>
      </c>
      <c r="I6083" s="109">
        <v>0</v>
      </c>
      <c r="J6083" s="109">
        <f t="shared" si="94"/>
        <v>9256.08</v>
      </c>
    </row>
    <row r="6084" spans="1:10" s="102" customFormat="1" ht="18" customHeight="1" x14ac:dyDescent="0.2">
      <c r="A6084" s="106" t="s">
        <v>43</v>
      </c>
      <c r="B6084" s="106" t="s">
        <v>13</v>
      </c>
      <c r="C6084" s="107">
        <v>11179</v>
      </c>
      <c r="D6084" s="107">
        <v>43203</v>
      </c>
      <c r="E6084" s="107">
        <v>43220</v>
      </c>
      <c r="F6084" s="108">
        <v>43231</v>
      </c>
      <c r="G6084" s="109">
        <v>11250</v>
      </c>
      <c r="H6084" s="109">
        <v>8.6300000000000008</v>
      </c>
      <c r="I6084" s="109">
        <v>0</v>
      </c>
      <c r="J6084" s="109">
        <f t="shared" si="94"/>
        <v>11258.63</v>
      </c>
    </row>
    <row r="6085" spans="1:10" s="102" customFormat="1" ht="18" customHeight="1" x14ac:dyDescent="0.2">
      <c r="A6085" s="106" t="s">
        <v>43</v>
      </c>
      <c r="B6085" s="106" t="s">
        <v>13</v>
      </c>
      <c r="C6085" s="107">
        <v>15384</v>
      </c>
      <c r="D6085" s="107">
        <v>42938</v>
      </c>
      <c r="E6085" s="107">
        <v>42942</v>
      </c>
      <c r="F6085" s="108">
        <v>42961</v>
      </c>
      <c r="G6085" s="109">
        <v>4000</v>
      </c>
      <c r="H6085" s="109">
        <v>2.52</v>
      </c>
      <c r="I6085" s="109">
        <v>0</v>
      </c>
      <c r="J6085" s="109">
        <f t="shared" si="94"/>
        <v>4002.52</v>
      </c>
    </row>
    <row r="6086" spans="1:10" s="102" customFormat="1" ht="18" customHeight="1" x14ac:dyDescent="0.2">
      <c r="A6086" s="106" t="s">
        <v>43</v>
      </c>
      <c r="B6086" s="106" t="s">
        <v>13</v>
      </c>
      <c r="C6086" s="107">
        <v>10419</v>
      </c>
      <c r="D6086" s="107">
        <v>41645</v>
      </c>
      <c r="E6086" s="107">
        <v>41655</v>
      </c>
      <c r="F6086" s="108">
        <v>41667</v>
      </c>
      <c r="G6086" s="109">
        <v>8750</v>
      </c>
      <c r="H6086" s="109">
        <v>5.35</v>
      </c>
      <c r="I6086" s="109">
        <v>0</v>
      </c>
      <c r="J6086" s="109">
        <f t="shared" ref="J6086:J6149" si="95">+G6086+H6086+I6086</f>
        <v>8755.35</v>
      </c>
    </row>
    <row r="6087" spans="1:10" s="102" customFormat="1" ht="18" customHeight="1" x14ac:dyDescent="0.2">
      <c r="A6087" s="106" t="s">
        <v>43</v>
      </c>
      <c r="B6087" s="106" t="s">
        <v>13</v>
      </c>
      <c r="C6087" s="107">
        <v>12652</v>
      </c>
      <c r="D6087" s="107">
        <v>41924</v>
      </c>
      <c r="E6087" s="107">
        <v>41934</v>
      </c>
      <c r="F6087" s="108">
        <v>41941</v>
      </c>
      <c r="G6087" s="109">
        <v>4750</v>
      </c>
      <c r="H6087" s="109">
        <v>2.2400000000000002</v>
      </c>
      <c r="I6087" s="109">
        <v>0</v>
      </c>
      <c r="J6087" s="109">
        <f t="shared" si="95"/>
        <v>4752.24</v>
      </c>
    </row>
    <row r="6088" spans="1:10" s="102" customFormat="1" ht="18" customHeight="1" x14ac:dyDescent="0.2">
      <c r="A6088" s="106" t="s">
        <v>43</v>
      </c>
      <c r="B6088" s="106" t="s">
        <v>13</v>
      </c>
      <c r="C6088" s="107">
        <v>20034</v>
      </c>
      <c r="D6088" s="107">
        <v>43429</v>
      </c>
      <c r="E6088" s="107">
        <v>43438</v>
      </c>
      <c r="F6088" s="108">
        <v>43454</v>
      </c>
      <c r="G6088" s="109">
        <v>94000</v>
      </c>
      <c r="H6088" s="109">
        <v>64.38</v>
      </c>
      <c r="I6088" s="109">
        <v>0</v>
      </c>
      <c r="J6088" s="109">
        <f t="shared" si="95"/>
        <v>94064.38</v>
      </c>
    </row>
    <row r="6089" spans="1:10" s="102" customFormat="1" ht="18" customHeight="1" x14ac:dyDescent="0.2">
      <c r="A6089" s="106" t="s">
        <v>35</v>
      </c>
      <c r="B6089" s="106" t="s">
        <v>13</v>
      </c>
      <c r="C6089" s="107">
        <v>20034</v>
      </c>
      <c r="D6089" s="107">
        <v>43429</v>
      </c>
      <c r="E6089" s="107">
        <v>43438</v>
      </c>
      <c r="F6089" s="108">
        <v>43454</v>
      </c>
      <c r="G6089" s="109">
        <v>94000</v>
      </c>
      <c r="H6089" s="109">
        <v>64.38</v>
      </c>
      <c r="I6089" s="109">
        <v>0</v>
      </c>
      <c r="J6089" s="109">
        <f t="shared" si="95"/>
        <v>94064.38</v>
      </c>
    </row>
    <row r="6090" spans="1:10" s="102" customFormat="1" ht="18" customHeight="1" x14ac:dyDescent="0.2">
      <c r="A6090" s="106" t="s">
        <v>43</v>
      </c>
      <c r="B6090" s="106" t="s">
        <v>17</v>
      </c>
      <c r="C6090" s="107">
        <v>14537</v>
      </c>
      <c r="D6090" s="107">
        <v>42530</v>
      </c>
      <c r="E6090" s="107">
        <v>42535</v>
      </c>
      <c r="F6090" s="108">
        <v>42548</v>
      </c>
      <c r="G6090" s="109">
        <v>3250</v>
      </c>
      <c r="H6090" s="109">
        <v>1.6</v>
      </c>
      <c r="I6090" s="109">
        <v>0</v>
      </c>
      <c r="J6090" s="109">
        <f t="shared" si="95"/>
        <v>3251.6</v>
      </c>
    </row>
    <row r="6091" spans="1:10" s="102" customFormat="1" ht="18" customHeight="1" x14ac:dyDescent="0.2">
      <c r="A6091" s="106" t="s">
        <v>43</v>
      </c>
      <c r="B6091" s="106" t="s">
        <v>13</v>
      </c>
      <c r="C6091" s="107">
        <v>10802</v>
      </c>
      <c r="D6091" s="107">
        <v>42478</v>
      </c>
      <c r="E6091" s="107">
        <v>42480</v>
      </c>
      <c r="F6091" s="108">
        <v>42500</v>
      </c>
      <c r="G6091" s="109">
        <v>5750</v>
      </c>
      <c r="H6091" s="109">
        <v>3.48</v>
      </c>
      <c r="I6091" s="109">
        <v>0</v>
      </c>
      <c r="J6091" s="109">
        <f t="shared" si="95"/>
        <v>5753.48</v>
      </c>
    </row>
    <row r="6092" spans="1:10" s="102" customFormat="1" ht="18" customHeight="1" x14ac:dyDescent="0.2">
      <c r="A6092" s="106" t="s">
        <v>43</v>
      </c>
      <c r="B6092" s="106" t="s">
        <v>17</v>
      </c>
      <c r="C6092" s="107">
        <v>13154</v>
      </c>
      <c r="D6092" s="107">
        <v>43452</v>
      </c>
      <c r="E6092" s="107">
        <v>43460</v>
      </c>
      <c r="F6092" s="108">
        <v>43497</v>
      </c>
      <c r="G6092" s="109">
        <v>3000</v>
      </c>
      <c r="H6092" s="109">
        <v>3.39</v>
      </c>
      <c r="I6092" s="109">
        <v>0</v>
      </c>
      <c r="J6092" s="109">
        <f t="shared" si="95"/>
        <v>3003.39</v>
      </c>
    </row>
    <row r="6093" spans="1:10" s="102" customFormat="1" ht="18" customHeight="1" x14ac:dyDescent="0.2">
      <c r="A6093" s="106" t="s">
        <v>43</v>
      </c>
      <c r="B6093" s="106" t="s">
        <v>17</v>
      </c>
      <c r="C6093" s="107">
        <v>5281</v>
      </c>
      <c r="D6093" s="107">
        <v>43104</v>
      </c>
      <c r="E6093" s="107">
        <v>43115</v>
      </c>
      <c r="F6093" s="108">
        <v>43140</v>
      </c>
      <c r="G6093" s="109">
        <v>2500</v>
      </c>
      <c r="H6093" s="109">
        <v>2.09</v>
      </c>
      <c r="I6093" s="109">
        <v>0</v>
      </c>
      <c r="J6093" s="109">
        <f t="shared" si="95"/>
        <v>2502.09</v>
      </c>
    </row>
    <row r="6094" spans="1:10" s="102" customFormat="1" ht="18" customHeight="1" x14ac:dyDescent="0.2">
      <c r="A6094" s="106" t="s">
        <v>43</v>
      </c>
      <c r="B6094" s="106" t="s">
        <v>13</v>
      </c>
      <c r="C6094" s="107">
        <v>9415</v>
      </c>
      <c r="D6094" s="107">
        <v>41819</v>
      </c>
      <c r="E6094" s="107">
        <v>41821</v>
      </c>
      <c r="F6094" s="108">
        <v>41851</v>
      </c>
      <c r="G6094" s="109">
        <v>6000</v>
      </c>
      <c r="H6094" s="109">
        <v>5.33</v>
      </c>
      <c r="I6094" s="109">
        <v>0</v>
      </c>
      <c r="J6094" s="109">
        <f t="shared" si="95"/>
        <v>6005.33</v>
      </c>
    </row>
    <row r="6095" spans="1:10" s="102" customFormat="1" ht="18" customHeight="1" x14ac:dyDescent="0.2">
      <c r="A6095" s="106" t="s">
        <v>31</v>
      </c>
      <c r="B6095" s="106" t="s">
        <v>13</v>
      </c>
      <c r="C6095" s="107">
        <v>21430</v>
      </c>
      <c r="D6095" s="107">
        <v>42736</v>
      </c>
      <c r="E6095" s="107">
        <v>42741</v>
      </c>
      <c r="F6095" s="108">
        <v>42793</v>
      </c>
      <c r="G6095" s="109">
        <v>64000</v>
      </c>
      <c r="H6095" s="109">
        <v>99.95</v>
      </c>
      <c r="I6095" s="109">
        <v>0</v>
      </c>
      <c r="J6095" s="109">
        <f t="shared" si="95"/>
        <v>64099.95</v>
      </c>
    </row>
    <row r="6096" spans="1:10" s="102" customFormat="1" ht="18" customHeight="1" x14ac:dyDescent="0.2">
      <c r="A6096" s="106" t="s">
        <v>33</v>
      </c>
      <c r="B6096" s="106" t="s">
        <v>13</v>
      </c>
      <c r="C6096" s="107">
        <v>21430</v>
      </c>
      <c r="D6096" s="107">
        <v>42736</v>
      </c>
      <c r="E6096" s="107">
        <v>42741</v>
      </c>
      <c r="F6096" s="108">
        <v>42793</v>
      </c>
      <c r="G6096" s="109">
        <v>64000</v>
      </c>
      <c r="H6096" s="109">
        <v>99.95</v>
      </c>
      <c r="I6096" s="109">
        <v>0</v>
      </c>
      <c r="J6096" s="109">
        <f t="shared" si="95"/>
        <v>64099.95</v>
      </c>
    </row>
    <row r="6097" spans="1:10" s="102" customFormat="1" ht="18" customHeight="1" x14ac:dyDescent="0.2">
      <c r="A6097" s="106" t="s">
        <v>43</v>
      </c>
      <c r="B6097" s="106" t="s">
        <v>13</v>
      </c>
      <c r="C6097" s="107">
        <v>13862</v>
      </c>
      <c r="D6097" s="107">
        <v>43155</v>
      </c>
      <c r="E6097" s="107">
        <v>43159</v>
      </c>
      <c r="F6097" s="108">
        <v>43186</v>
      </c>
      <c r="G6097" s="109">
        <v>8250</v>
      </c>
      <c r="H6097" s="109">
        <v>7.02</v>
      </c>
      <c r="I6097" s="109">
        <v>0</v>
      </c>
      <c r="J6097" s="109">
        <f t="shared" si="95"/>
        <v>8257.02</v>
      </c>
    </row>
    <row r="6098" spans="1:10" s="102" customFormat="1" ht="18" customHeight="1" x14ac:dyDescent="0.2">
      <c r="A6098" s="106" t="s">
        <v>43</v>
      </c>
      <c r="B6098" s="106" t="s">
        <v>17</v>
      </c>
      <c r="C6098" s="107">
        <v>12253</v>
      </c>
      <c r="D6098" s="107">
        <v>42914</v>
      </c>
      <c r="E6098" s="107">
        <v>42919</v>
      </c>
      <c r="F6098" s="108">
        <v>42964</v>
      </c>
      <c r="G6098" s="109">
        <v>7000</v>
      </c>
      <c r="H6098" s="109">
        <v>9.59</v>
      </c>
      <c r="I6098" s="109">
        <v>0</v>
      </c>
      <c r="J6098" s="109">
        <f t="shared" si="95"/>
        <v>7009.59</v>
      </c>
    </row>
    <row r="6099" spans="1:10" s="102" customFormat="1" ht="18" customHeight="1" x14ac:dyDescent="0.2">
      <c r="A6099" s="106" t="s">
        <v>43</v>
      </c>
      <c r="B6099" s="106" t="s">
        <v>13</v>
      </c>
      <c r="C6099" s="107">
        <v>11969</v>
      </c>
      <c r="D6099" s="107">
        <v>43246</v>
      </c>
      <c r="E6099" s="107">
        <v>43287</v>
      </c>
      <c r="F6099" s="108">
        <v>43438</v>
      </c>
      <c r="G6099" s="109">
        <v>5250</v>
      </c>
      <c r="H6099" s="109">
        <v>27.62</v>
      </c>
      <c r="I6099" s="109">
        <v>0</v>
      </c>
      <c r="J6099" s="109">
        <f t="shared" si="95"/>
        <v>5277.62</v>
      </c>
    </row>
    <row r="6100" spans="1:10" s="102" customFormat="1" ht="18" customHeight="1" x14ac:dyDescent="0.2">
      <c r="A6100" s="106" t="s">
        <v>43</v>
      </c>
      <c r="B6100" s="106" t="s">
        <v>17</v>
      </c>
      <c r="C6100" s="107">
        <v>10117</v>
      </c>
      <c r="D6100" s="107">
        <v>42394</v>
      </c>
      <c r="E6100" s="107">
        <v>42396</v>
      </c>
      <c r="F6100" s="108">
        <v>42426</v>
      </c>
      <c r="G6100" s="109">
        <v>7000</v>
      </c>
      <c r="H6100" s="109">
        <v>6.24</v>
      </c>
      <c r="I6100" s="109">
        <v>0</v>
      </c>
      <c r="J6100" s="109">
        <f t="shared" si="95"/>
        <v>7006.24</v>
      </c>
    </row>
    <row r="6101" spans="1:10" s="102" customFormat="1" ht="18" customHeight="1" x14ac:dyDescent="0.2">
      <c r="A6101" s="106" t="s">
        <v>37</v>
      </c>
      <c r="B6101" s="106" t="s">
        <v>13</v>
      </c>
      <c r="C6101" s="107">
        <v>18484</v>
      </c>
      <c r="D6101" s="107">
        <v>42327</v>
      </c>
      <c r="E6101" s="107">
        <v>42349</v>
      </c>
      <c r="F6101" s="108">
        <v>42349</v>
      </c>
      <c r="G6101" s="109">
        <v>20000</v>
      </c>
      <c r="H6101" s="109">
        <v>12.22</v>
      </c>
      <c r="I6101" s="109">
        <v>0</v>
      </c>
      <c r="J6101" s="109">
        <f t="shared" si="95"/>
        <v>20012.22</v>
      </c>
    </row>
    <row r="6102" spans="1:10" s="102" customFormat="1" ht="18" customHeight="1" x14ac:dyDescent="0.2">
      <c r="A6102" s="106" t="s">
        <v>43</v>
      </c>
      <c r="B6102" s="106" t="s">
        <v>13</v>
      </c>
      <c r="C6102" s="107">
        <v>12929</v>
      </c>
      <c r="D6102" s="107">
        <v>42351</v>
      </c>
      <c r="E6102" s="107">
        <v>42366</v>
      </c>
      <c r="F6102" s="108">
        <v>42377</v>
      </c>
      <c r="G6102" s="109">
        <v>18750</v>
      </c>
      <c r="H6102" s="109">
        <v>13.54</v>
      </c>
      <c r="I6102" s="109">
        <v>0</v>
      </c>
      <c r="J6102" s="109">
        <f t="shared" si="95"/>
        <v>18763.54</v>
      </c>
    </row>
    <row r="6103" spans="1:10" s="102" customFormat="1" ht="18" customHeight="1" x14ac:dyDescent="0.2">
      <c r="A6103" s="106" t="s">
        <v>43</v>
      </c>
      <c r="B6103" s="106" t="s">
        <v>13</v>
      </c>
      <c r="C6103" s="107">
        <v>13216</v>
      </c>
      <c r="D6103" s="107">
        <v>42003</v>
      </c>
      <c r="E6103" s="107">
        <v>42011</v>
      </c>
      <c r="F6103" s="108">
        <v>42041</v>
      </c>
      <c r="G6103" s="109">
        <v>11500</v>
      </c>
      <c r="H6103" s="109">
        <v>12.14</v>
      </c>
      <c r="I6103" s="109">
        <v>0</v>
      </c>
      <c r="J6103" s="109">
        <f t="shared" si="95"/>
        <v>11512.14</v>
      </c>
    </row>
    <row r="6104" spans="1:10" s="102" customFormat="1" ht="18" customHeight="1" x14ac:dyDescent="0.2">
      <c r="A6104" s="106" t="s">
        <v>37</v>
      </c>
      <c r="B6104" s="106" t="s">
        <v>13</v>
      </c>
      <c r="C6104" s="107">
        <v>20305</v>
      </c>
      <c r="D6104" s="107">
        <v>41899</v>
      </c>
      <c r="E6104" s="107">
        <v>41918</v>
      </c>
      <c r="F6104" s="108">
        <v>41918</v>
      </c>
      <c r="G6104" s="109">
        <v>10000</v>
      </c>
      <c r="H6104" s="109">
        <v>5.28</v>
      </c>
      <c r="I6104" s="109">
        <v>0</v>
      </c>
      <c r="J6104" s="109">
        <f t="shared" si="95"/>
        <v>10005.280000000001</v>
      </c>
    </row>
    <row r="6105" spans="1:10" s="102" customFormat="1" ht="18" customHeight="1" x14ac:dyDescent="0.2">
      <c r="A6105" s="106" t="s">
        <v>43</v>
      </c>
      <c r="B6105" s="106" t="s">
        <v>17</v>
      </c>
      <c r="C6105" s="107">
        <v>16878</v>
      </c>
      <c r="D6105" s="107">
        <v>41806</v>
      </c>
      <c r="E6105" s="107">
        <v>41810</v>
      </c>
      <c r="F6105" s="108">
        <v>41836</v>
      </c>
      <c r="G6105" s="109">
        <v>12000</v>
      </c>
      <c r="H6105" s="109">
        <v>10</v>
      </c>
      <c r="I6105" s="109">
        <v>0</v>
      </c>
      <c r="J6105" s="109">
        <f t="shared" si="95"/>
        <v>12010</v>
      </c>
    </row>
    <row r="6106" spans="1:10" s="102" customFormat="1" ht="18" customHeight="1" x14ac:dyDescent="0.2">
      <c r="A6106" s="106" t="s">
        <v>43</v>
      </c>
      <c r="B6106" s="106" t="s">
        <v>17</v>
      </c>
      <c r="C6106" s="107">
        <v>11849</v>
      </c>
      <c r="D6106" s="107">
        <v>43043</v>
      </c>
      <c r="E6106" s="107">
        <v>43052</v>
      </c>
      <c r="F6106" s="108">
        <v>43069</v>
      </c>
      <c r="G6106" s="109">
        <v>3750</v>
      </c>
      <c r="H6106" s="109">
        <v>2.5999999999999996</v>
      </c>
      <c r="I6106" s="109">
        <v>0</v>
      </c>
      <c r="J6106" s="109">
        <f t="shared" si="95"/>
        <v>3752.6</v>
      </c>
    </row>
    <row r="6107" spans="1:10" s="102" customFormat="1" ht="18" customHeight="1" x14ac:dyDescent="0.2">
      <c r="A6107" s="106" t="s">
        <v>43</v>
      </c>
      <c r="B6107" s="106" t="s">
        <v>13</v>
      </c>
      <c r="C6107" s="107">
        <v>5336</v>
      </c>
      <c r="D6107" s="107">
        <v>41743</v>
      </c>
      <c r="E6107" s="107">
        <v>41767</v>
      </c>
      <c r="F6107" s="108">
        <v>41767</v>
      </c>
      <c r="G6107" s="109">
        <v>6250</v>
      </c>
      <c r="H6107" s="109">
        <v>4.17</v>
      </c>
      <c r="I6107" s="109">
        <v>0</v>
      </c>
      <c r="J6107" s="109">
        <f t="shared" si="95"/>
        <v>6254.17</v>
      </c>
    </row>
    <row r="6108" spans="1:10" s="102" customFormat="1" ht="18" customHeight="1" x14ac:dyDescent="0.2">
      <c r="A6108" s="106" t="s">
        <v>43</v>
      </c>
      <c r="B6108" s="106" t="s">
        <v>13</v>
      </c>
      <c r="C6108" s="107">
        <v>18725</v>
      </c>
      <c r="D6108" s="107">
        <v>42417</v>
      </c>
      <c r="E6108" s="107">
        <v>42423</v>
      </c>
      <c r="F6108" s="108">
        <v>42440</v>
      </c>
      <c r="G6108" s="109">
        <v>73000</v>
      </c>
      <c r="H6108" s="109">
        <v>46.64</v>
      </c>
      <c r="I6108" s="109">
        <v>0</v>
      </c>
      <c r="J6108" s="109">
        <f t="shared" si="95"/>
        <v>73046.64</v>
      </c>
    </row>
    <row r="6109" spans="1:10" s="102" customFormat="1" ht="18" customHeight="1" x14ac:dyDescent="0.2">
      <c r="A6109" s="106" t="s">
        <v>35</v>
      </c>
      <c r="B6109" s="106" t="s">
        <v>13</v>
      </c>
      <c r="C6109" s="107">
        <v>18725</v>
      </c>
      <c r="D6109" s="107">
        <v>42417</v>
      </c>
      <c r="E6109" s="107">
        <v>42423</v>
      </c>
      <c r="F6109" s="108">
        <v>42440</v>
      </c>
      <c r="G6109" s="109">
        <v>73000</v>
      </c>
      <c r="H6109" s="109">
        <v>46.64</v>
      </c>
      <c r="I6109" s="109">
        <v>0</v>
      </c>
      <c r="J6109" s="109">
        <f t="shared" si="95"/>
        <v>73046.64</v>
      </c>
    </row>
    <row r="6110" spans="1:10" s="102" customFormat="1" ht="18" customHeight="1" x14ac:dyDescent="0.2">
      <c r="A6110" s="106" t="s">
        <v>39</v>
      </c>
      <c r="B6110" s="106" t="s">
        <v>13</v>
      </c>
      <c r="C6110" s="107">
        <v>18725</v>
      </c>
      <c r="D6110" s="107">
        <v>42417</v>
      </c>
      <c r="E6110" s="107">
        <v>42423</v>
      </c>
      <c r="F6110" s="108">
        <v>42440</v>
      </c>
      <c r="G6110" s="109">
        <v>73000</v>
      </c>
      <c r="H6110" s="109">
        <v>46.64</v>
      </c>
      <c r="I6110" s="109">
        <v>0</v>
      </c>
      <c r="J6110" s="109">
        <f t="shared" si="95"/>
        <v>73046.64</v>
      </c>
    </row>
    <row r="6111" spans="1:10" s="102" customFormat="1" ht="18" customHeight="1" x14ac:dyDescent="0.2">
      <c r="A6111" s="106" t="s">
        <v>40</v>
      </c>
      <c r="B6111" s="106" t="s">
        <v>17</v>
      </c>
      <c r="C6111" s="107">
        <v>35181</v>
      </c>
      <c r="D6111" s="107">
        <v>41730</v>
      </c>
      <c r="E6111" s="107">
        <v>41750</v>
      </c>
      <c r="F6111" s="108">
        <v>41750</v>
      </c>
      <c r="G6111" s="109">
        <v>10000</v>
      </c>
      <c r="H6111" s="109">
        <f>2.78+2.78</f>
        <v>5.56</v>
      </c>
      <c r="I6111" s="109">
        <v>0</v>
      </c>
      <c r="J6111" s="109">
        <f t="shared" si="95"/>
        <v>10005.56</v>
      </c>
    </row>
    <row r="6112" spans="1:10" s="102" customFormat="1" ht="18" customHeight="1" x14ac:dyDescent="0.2">
      <c r="A6112" s="106" t="s">
        <v>43</v>
      </c>
      <c r="B6112" s="106" t="s">
        <v>13</v>
      </c>
      <c r="C6112" s="107">
        <v>7816</v>
      </c>
      <c r="D6112" s="107">
        <v>43446</v>
      </c>
      <c r="E6112" s="107">
        <v>43452</v>
      </c>
      <c r="F6112" s="108">
        <v>43549</v>
      </c>
      <c r="G6112" s="109">
        <v>4000</v>
      </c>
      <c r="H6112" s="109">
        <v>11.29</v>
      </c>
      <c r="I6112" s="109">
        <v>0</v>
      </c>
      <c r="J6112" s="109">
        <f t="shared" si="95"/>
        <v>4011.29</v>
      </c>
    </row>
    <row r="6113" spans="1:10" s="102" customFormat="1" ht="18" customHeight="1" x14ac:dyDescent="0.2">
      <c r="A6113" s="106" t="s">
        <v>43</v>
      </c>
      <c r="B6113" s="106" t="s">
        <v>13</v>
      </c>
      <c r="C6113" s="107">
        <v>12230</v>
      </c>
      <c r="D6113" s="107">
        <v>42522</v>
      </c>
      <c r="E6113" s="107">
        <v>42527</v>
      </c>
      <c r="F6113" s="108">
        <v>42542</v>
      </c>
      <c r="G6113" s="109">
        <v>6500</v>
      </c>
      <c r="H6113" s="109">
        <v>3.56</v>
      </c>
      <c r="I6113" s="109">
        <v>0</v>
      </c>
      <c r="J6113" s="109">
        <f t="shared" si="95"/>
        <v>6503.56</v>
      </c>
    </row>
    <row r="6114" spans="1:10" s="102" customFormat="1" ht="18" customHeight="1" x14ac:dyDescent="0.2">
      <c r="A6114" s="106" t="s">
        <v>43</v>
      </c>
      <c r="B6114" s="106" t="s">
        <v>17</v>
      </c>
      <c r="C6114" s="107">
        <v>18154</v>
      </c>
      <c r="D6114" s="107">
        <v>42739</v>
      </c>
      <c r="E6114" s="107">
        <v>42746</v>
      </c>
      <c r="F6114" s="108">
        <v>42779</v>
      </c>
      <c r="G6114" s="109">
        <v>16750</v>
      </c>
      <c r="H6114" s="109">
        <v>18.36</v>
      </c>
      <c r="I6114" s="109">
        <v>0</v>
      </c>
      <c r="J6114" s="109">
        <f t="shared" si="95"/>
        <v>16768.36</v>
      </c>
    </row>
    <row r="6115" spans="1:10" s="102" customFormat="1" ht="18" customHeight="1" x14ac:dyDescent="0.2">
      <c r="A6115" s="106" t="s">
        <v>43</v>
      </c>
      <c r="B6115" s="106" t="s">
        <v>13</v>
      </c>
      <c r="C6115" s="107">
        <v>19435</v>
      </c>
      <c r="D6115" s="107">
        <v>42483</v>
      </c>
      <c r="E6115" s="107">
        <v>42489</v>
      </c>
      <c r="F6115" s="108">
        <v>42507</v>
      </c>
      <c r="G6115" s="109">
        <v>61000</v>
      </c>
      <c r="H6115" s="109">
        <v>40.1</v>
      </c>
      <c r="I6115" s="109">
        <v>0</v>
      </c>
      <c r="J6115" s="109">
        <f t="shared" si="95"/>
        <v>61040.1</v>
      </c>
    </row>
    <row r="6116" spans="1:10" s="102" customFormat="1" ht="18" customHeight="1" x14ac:dyDescent="0.2">
      <c r="A6116" s="106" t="s">
        <v>39</v>
      </c>
      <c r="B6116" s="106" t="s">
        <v>13</v>
      </c>
      <c r="C6116" s="107">
        <v>19435</v>
      </c>
      <c r="D6116" s="107">
        <v>42483</v>
      </c>
      <c r="E6116" s="107">
        <v>42489</v>
      </c>
      <c r="F6116" s="108">
        <v>42507</v>
      </c>
      <c r="G6116" s="109">
        <v>61000</v>
      </c>
      <c r="H6116" s="109">
        <v>40.1</v>
      </c>
      <c r="I6116" s="109">
        <v>0</v>
      </c>
      <c r="J6116" s="109">
        <f t="shared" si="95"/>
        <v>61040.1</v>
      </c>
    </row>
    <row r="6117" spans="1:10" s="102" customFormat="1" ht="18" customHeight="1" x14ac:dyDescent="0.2">
      <c r="A6117" s="106" t="s">
        <v>43</v>
      </c>
      <c r="B6117" s="106" t="s">
        <v>13</v>
      </c>
      <c r="C6117" s="107">
        <v>17790</v>
      </c>
      <c r="D6117" s="107">
        <v>42655</v>
      </c>
      <c r="E6117" s="107">
        <v>42664</v>
      </c>
      <c r="F6117" s="108">
        <v>42671</v>
      </c>
      <c r="G6117" s="109">
        <v>15000</v>
      </c>
      <c r="H6117" s="109">
        <v>6.58</v>
      </c>
      <c r="I6117" s="109">
        <v>0</v>
      </c>
      <c r="J6117" s="109">
        <f t="shared" si="95"/>
        <v>15006.58</v>
      </c>
    </row>
    <row r="6118" spans="1:10" s="102" customFormat="1" ht="18" customHeight="1" x14ac:dyDescent="0.2">
      <c r="A6118" s="106" t="s">
        <v>43</v>
      </c>
      <c r="B6118" s="106" t="s">
        <v>13</v>
      </c>
      <c r="C6118" s="107">
        <v>13911</v>
      </c>
      <c r="D6118" s="107">
        <v>41929</v>
      </c>
      <c r="E6118" s="107">
        <v>41948</v>
      </c>
      <c r="F6118" s="108">
        <v>41988</v>
      </c>
      <c r="G6118" s="109">
        <v>9750</v>
      </c>
      <c r="H6118" s="109">
        <v>15.96</v>
      </c>
      <c r="I6118" s="109">
        <v>0</v>
      </c>
      <c r="J6118" s="109">
        <f t="shared" si="95"/>
        <v>9765.9599999999991</v>
      </c>
    </row>
    <row r="6119" spans="1:10" s="102" customFormat="1" ht="18" customHeight="1" x14ac:dyDescent="0.2">
      <c r="A6119" s="106" t="s">
        <v>43</v>
      </c>
      <c r="B6119" s="106" t="s">
        <v>13</v>
      </c>
      <c r="C6119" s="107">
        <v>11182</v>
      </c>
      <c r="D6119" s="107">
        <v>41902</v>
      </c>
      <c r="E6119" s="107">
        <v>41919</v>
      </c>
      <c r="F6119" s="108">
        <v>41929</v>
      </c>
      <c r="G6119" s="109">
        <v>5250</v>
      </c>
      <c r="H6119" s="109">
        <v>3.94</v>
      </c>
      <c r="I6119" s="109">
        <v>0</v>
      </c>
      <c r="J6119" s="109">
        <f t="shared" si="95"/>
        <v>5253.94</v>
      </c>
    </row>
    <row r="6120" spans="1:10" s="102" customFormat="1" ht="18" customHeight="1" x14ac:dyDescent="0.2">
      <c r="A6120" s="106" t="s">
        <v>43</v>
      </c>
      <c r="B6120" s="106" t="s">
        <v>13</v>
      </c>
      <c r="C6120" s="107">
        <v>13114</v>
      </c>
      <c r="D6120" s="107">
        <v>43073</v>
      </c>
      <c r="E6120" s="107">
        <v>43110</v>
      </c>
      <c r="F6120" s="108">
        <v>43216</v>
      </c>
      <c r="G6120" s="109">
        <v>10500</v>
      </c>
      <c r="H6120" s="109">
        <v>23.66</v>
      </c>
      <c r="I6120" s="109">
        <v>0</v>
      </c>
      <c r="J6120" s="109">
        <f t="shared" si="95"/>
        <v>10523.66</v>
      </c>
    </row>
    <row r="6121" spans="1:10" s="102" customFormat="1" ht="18" customHeight="1" x14ac:dyDescent="0.2">
      <c r="A6121" s="106" t="s">
        <v>43</v>
      </c>
      <c r="B6121" s="106" t="s">
        <v>13</v>
      </c>
      <c r="C6121" s="107">
        <v>16119</v>
      </c>
      <c r="D6121" s="107">
        <v>43167</v>
      </c>
      <c r="E6121" s="107">
        <v>43180</v>
      </c>
      <c r="F6121" s="108">
        <v>43194</v>
      </c>
      <c r="G6121" s="109">
        <v>9250</v>
      </c>
      <c r="H6121" s="109">
        <v>6.84</v>
      </c>
      <c r="I6121" s="109">
        <v>0</v>
      </c>
      <c r="J6121" s="109">
        <f t="shared" si="95"/>
        <v>9256.84</v>
      </c>
    </row>
    <row r="6122" spans="1:10" s="102" customFormat="1" ht="18" customHeight="1" x14ac:dyDescent="0.2">
      <c r="A6122" s="106" t="s">
        <v>43</v>
      </c>
      <c r="B6122" s="106" t="s">
        <v>13</v>
      </c>
      <c r="C6122" s="107">
        <v>14643</v>
      </c>
      <c r="D6122" s="107">
        <v>42737</v>
      </c>
      <c r="E6122" s="107">
        <v>42751</v>
      </c>
      <c r="F6122" s="108">
        <v>42759</v>
      </c>
      <c r="G6122" s="109">
        <v>14750</v>
      </c>
      <c r="H6122" s="109">
        <v>8.89</v>
      </c>
      <c r="I6122" s="109">
        <v>0</v>
      </c>
      <c r="J6122" s="109">
        <f t="shared" si="95"/>
        <v>14758.89</v>
      </c>
    </row>
    <row r="6123" spans="1:10" s="102" customFormat="1" ht="18" customHeight="1" x14ac:dyDescent="0.2">
      <c r="A6123" s="106" t="s">
        <v>37</v>
      </c>
      <c r="B6123" s="106" t="s">
        <v>13</v>
      </c>
      <c r="C6123" s="107">
        <v>24510</v>
      </c>
      <c r="D6123" s="107">
        <v>42475</v>
      </c>
      <c r="E6123" s="107">
        <v>42493</v>
      </c>
      <c r="F6123" s="108">
        <v>42493</v>
      </c>
      <c r="G6123" s="109">
        <v>20000</v>
      </c>
      <c r="H6123" s="109">
        <f>4.93+4.93</f>
        <v>9.86</v>
      </c>
      <c r="I6123" s="109">
        <v>0</v>
      </c>
      <c r="J6123" s="109">
        <f t="shared" si="95"/>
        <v>20009.86</v>
      </c>
    </row>
    <row r="6124" spans="1:10" s="102" customFormat="1" ht="18" customHeight="1" x14ac:dyDescent="0.2">
      <c r="A6124" s="106" t="s">
        <v>43</v>
      </c>
      <c r="B6124" s="106" t="s">
        <v>17</v>
      </c>
      <c r="C6124" s="107">
        <v>7585</v>
      </c>
      <c r="D6124" s="107">
        <v>42326</v>
      </c>
      <c r="E6124" s="107">
        <v>42389</v>
      </c>
      <c r="F6124" s="108">
        <v>42389</v>
      </c>
      <c r="G6124" s="109">
        <v>5500</v>
      </c>
      <c r="H6124" s="109">
        <v>9.6</v>
      </c>
      <c r="I6124" s="109">
        <v>0</v>
      </c>
      <c r="J6124" s="109">
        <f t="shared" si="95"/>
        <v>5509.6</v>
      </c>
    </row>
    <row r="6125" spans="1:10" s="102" customFormat="1" ht="18" customHeight="1" x14ac:dyDescent="0.2">
      <c r="A6125" s="106" t="s">
        <v>43</v>
      </c>
      <c r="B6125" s="106" t="s">
        <v>17</v>
      </c>
      <c r="C6125" s="107">
        <v>9279</v>
      </c>
      <c r="D6125" s="107">
        <v>43370</v>
      </c>
      <c r="E6125" s="107">
        <v>43392</v>
      </c>
      <c r="F6125" s="108">
        <v>43405</v>
      </c>
      <c r="G6125" s="109">
        <v>5250</v>
      </c>
      <c r="H6125" s="109">
        <v>5.03</v>
      </c>
      <c r="I6125" s="109">
        <v>0</v>
      </c>
      <c r="J6125" s="109">
        <f t="shared" si="95"/>
        <v>5255.03</v>
      </c>
    </row>
    <row r="6126" spans="1:10" s="102" customFormat="1" ht="18" customHeight="1" x14ac:dyDescent="0.2">
      <c r="A6126" s="106" t="s">
        <v>43</v>
      </c>
      <c r="B6126" s="106" t="s">
        <v>13</v>
      </c>
      <c r="C6126" s="107">
        <v>15039</v>
      </c>
      <c r="D6126" s="107">
        <v>42373</v>
      </c>
      <c r="E6126" s="107">
        <v>42377</v>
      </c>
      <c r="F6126" s="108">
        <v>42391</v>
      </c>
      <c r="G6126" s="109">
        <v>13750</v>
      </c>
      <c r="H6126" s="109">
        <v>6.88</v>
      </c>
      <c r="I6126" s="109">
        <v>0</v>
      </c>
      <c r="J6126" s="109">
        <f t="shared" si="95"/>
        <v>13756.88</v>
      </c>
    </row>
    <row r="6127" spans="1:10" s="102" customFormat="1" ht="18" customHeight="1" x14ac:dyDescent="0.2">
      <c r="A6127" s="106" t="s">
        <v>43</v>
      </c>
      <c r="B6127" s="106" t="s">
        <v>17</v>
      </c>
      <c r="C6127" s="107">
        <v>10339</v>
      </c>
      <c r="D6127" s="107">
        <v>43060</v>
      </c>
      <c r="E6127" s="107">
        <v>43082</v>
      </c>
      <c r="F6127" s="108">
        <v>43140</v>
      </c>
      <c r="G6127" s="109">
        <v>10750</v>
      </c>
      <c r="H6127" s="109">
        <v>22.87</v>
      </c>
      <c r="I6127" s="109">
        <v>0</v>
      </c>
      <c r="J6127" s="109">
        <f t="shared" si="95"/>
        <v>10772.87</v>
      </c>
    </row>
    <row r="6128" spans="1:10" s="102" customFormat="1" ht="18" customHeight="1" x14ac:dyDescent="0.2">
      <c r="A6128" s="106" t="s">
        <v>40</v>
      </c>
      <c r="B6128" s="106" t="s">
        <v>13</v>
      </c>
      <c r="C6128" s="107">
        <v>38916</v>
      </c>
      <c r="D6128" s="107">
        <v>42412</v>
      </c>
      <c r="E6128" s="107">
        <v>42508</v>
      </c>
      <c r="F6128" s="108">
        <v>42508</v>
      </c>
      <c r="G6128" s="109">
        <v>5000</v>
      </c>
      <c r="H6128" s="109">
        <v>13.15</v>
      </c>
      <c r="I6128" s="109">
        <v>0</v>
      </c>
      <c r="J6128" s="109">
        <f t="shared" si="95"/>
        <v>5013.1499999999996</v>
      </c>
    </row>
    <row r="6129" spans="1:10" s="102" customFormat="1" ht="18" customHeight="1" x14ac:dyDescent="0.2">
      <c r="A6129" s="106" t="s">
        <v>43</v>
      </c>
      <c r="B6129" s="106" t="s">
        <v>17</v>
      </c>
      <c r="C6129" s="107">
        <v>18097</v>
      </c>
      <c r="D6129" s="107">
        <v>42166</v>
      </c>
      <c r="E6129" s="107">
        <v>42171</v>
      </c>
      <c r="F6129" s="108">
        <v>42186</v>
      </c>
      <c r="G6129" s="109">
        <v>19500</v>
      </c>
      <c r="H6129" s="109">
        <v>10.83</v>
      </c>
      <c r="I6129" s="109">
        <v>0</v>
      </c>
      <c r="J6129" s="109">
        <f t="shared" si="95"/>
        <v>19510.830000000002</v>
      </c>
    </row>
    <row r="6130" spans="1:10" s="102" customFormat="1" ht="18" customHeight="1" x14ac:dyDescent="0.2">
      <c r="A6130" s="106" t="s">
        <v>43</v>
      </c>
      <c r="B6130" s="106" t="s">
        <v>13</v>
      </c>
      <c r="C6130" s="107">
        <v>13515</v>
      </c>
      <c r="D6130" s="107">
        <v>43140</v>
      </c>
      <c r="E6130" s="107">
        <v>43147</v>
      </c>
      <c r="F6130" s="108">
        <v>43236</v>
      </c>
      <c r="G6130" s="109">
        <v>16750</v>
      </c>
      <c r="H6130" s="109">
        <v>31.549999999999997</v>
      </c>
      <c r="I6130" s="109">
        <v>0</v>
      </c>
      <c r="J6130" s="109">
        <f t="shared" si="95"/>
        <v>16781.55</v>
      </c>
    </row>
    <row r="6131" spans="1:10" s="102" customFormat="1" ht="18" customHeight="1" x14ac:dyDescent="0.2">
      <c r="A6131" s="106" t="s">
        <v>43</v>
      </c>
      <c r="B6131" s="106" t="s">
        <v>13</v>
      </c>
      <c r="C6131" s="107">
        <v>14338</v>
      </c>
      <c r="D6131" s="107">
        <v>42961</v>
      </c>
      <c r="E6131" s="107">
        <v>42969</v>
      </c>
      <c r="F6131" s="108">
        <v>42978</v>
      </c>
      <c r="G6131" s="109">
        <v>7750</v>
      </c>
      <c r="H6131" s="109">
        <v>3.61</v>
      </c>
      <c r="I6131" s="109">
        <v>0</v>
      </c>
      <c r="J6131" s="109">
        <f t="shared" si="95"/>
        <v>7753.61</v>
      </c>
    </row>
    <row r="6132" spans="1:10" s="102" customFormat="1" ht="18" customHeight="1" x14ac:dyDescent="0.2">
      <c r="A6132" s="106" t="s">
        <v>43</v>
      </c>
      <c r="B6132" s="106" t="s">
        <v>13</v>
      </c>
      <c r="C6132" s="107">
        <v>8359</v>
      </c>
      <c r="D6132" s="107">
        <v>42181</v>
      </c>
      <c r="E6132" s="107">
        <v>42200</v>
      </c>
      <c r="F6132" s="108">
        <v>42212</v>
      </c>
      <c r="G6132" s="109">
        <v>9750</v>
      </c>
      <c r="H6132" s="109">
        <v>8.4</v>
      </c>
      <c r="I6132" s="109">
        <v>0</v>
      </c>
      <c r="J6132" s="109">
        <f t="shared" si="95"/>
        <v>9758.4</v>
      </c>
    </row>
    <row r="6133" spans="1:10" s="102" customFormat="1" ht="18" customHeight="1" x14ac:dyDescent="0.2">
      <c r="A6133" s="106" t="s">
        <v>37</v>
      </c>
      <c r="B6133" s="106" t="s">
        <v>13</v>
      </c>
      <c r="C6133" s="107">
        <v>18870</v>
      </c>
      <c r="D6133" s="107">
        <v>42375</v>
      </c>
      <c r="E6133" s="107">
        <v>42395</v>
      </c>
      <c r="F6133" s="108">
        <v>42395</v>
      </c>
      <c r="G6133" s="109">
        <v>10000</v>
      </c>
      <c r="H6133" s="109">
        <v>5.56</v>
      </c>
      <c r="I6133" s="109">
        <v>0</v>
      </c>
      <c r="J6133" s="109">
        <f t="shared" si="95"/>
        <v>10005.56</v>
      </c>
    </row>
    <row r="6134" spans="1:10" s="102" customFormat="1" ht="18" customHeight="1" x14ac:dyDescent="0.2">
      <c r="A6134" s="106" t="s">
        <v>43</v>
      </c>
      <c r="B6134" s="106" t="s">
        <v>17</v>
      </c>
      <c r="C6134" s="107">
        <v>15617</v>
      </c>
      <c r="D6134" s="107">
        <v>42550</v>
      </c>
      <c r="E6134" s="107">
        <v>42569</v>
      </c>
      <c r="F6134" s="108">
        <v>42579</v>
      </c>
      <c r="G6134" s="109">
        <v>9000</v>
      </c>
      <c r="H6134" s="109">
        <v>7.16</v>
      </c>
      <c r="I6134" s="109">
        <v>0</v>
      </c>
      <c r="J6134" s="109">
        <f t="shared" si="95"/>
        <v>9007.16</v>
      </c>
    </row>
    <row r="6135" spans="1:10" s="102" customFormat="1" ht="18" customHeight="1" x14ac:dyDescent="0.2">
      <c r="A6135" s="106" t="s">
        <v>43</v>
      </c>
      <c r="B6135" s="106" t="s">
        <v>13</v>
      </c>
      <c r="C6135" s="107">
        <v>15569</v>
      </c>
      <c r="D6135" s="107">
        <v>42047</v>
      </c>
      <c r="E6135" s="107">
        <v>42053</v>
      </c>
      <c r="F6135" s="108">
        <v>42062</v>
      </c>
      <c r="G6135" s="109">
        <v>13000</v>
      </c>
      <c r="H6135" s="109">
        <v>5.42</v>
      </c>
      <c r="I6135" s="109">
        <v>0</v>
      </c>
      <c r="J6135" s="109">
        <f t="shared" si="95"/>
        <v>13005.42</v>
      </c>
    </row>
    <row r="6136" spans="1:10" s="102" customFormat="1" ht="18" customHeight="1" x14ac:dyDescent="0.2">
      <c r="A6136" s="106" t="s">
        <v>43</v>
      </c>
      <c r="B6136" s="106" t="s">
        <v>13</v>
      </c>
      <c r="C6136" s="107">
        <v>12737</v>
      </c>
      <c r="D6136" s="107">
        <v>41916</v>
      </c>
      <c r="E6136" s="107">
        <v>41926</v>
      </c>
      <c r="F6136" s="108">
        <v>41941</v>
      </c>
      <c r="G6136" s="109">
        <v>8750</v>
      </c>
      <c r="H6136" s="109">
        <v>6.08</v>
      </c>
      <c r="I6136" s="109">
        <v>0</v>
      </c>
      <c r="J6136" s="109">
        <f t="shared" si="95"/>
        <v>8756.08</v>
      </c>
    </row>
    <row r="6137" spans="1:10" s="102" customFormat="1" ht="18" customHeight="1" x14ac:dyDescent="0.2">
      <c r="A6137" s="106" t="s">
        <v>43</v>
      </c>
      <c r="B6137" s="106" t="s">
        <v>13</v>
      </c>
      <c r="C6137" s="107">
        <v>15554</v>
      </c>
      <c r="D6137" s="107">
        <v>43213</v>
      </c>
      <c r="E6137" s="107">
        <v>43228</v>
      </c>
      <c r="F6137" s="108">
        <v>43235</v>
      </c>
      <c r="G6137" s="109">
        <v>13750</v>
      </c>
      <c r="H6137" s="109">
        <v>8.2899999999999991</v>
      </c>
      <c r="I6137" s="109">
        <v>0</v>
      </c>
      <c r="J6137" s="109">
        <f t="shared" si="95"/>
        <v>13758.29</v>
      </c>
    </row>
    <row r="6138" spans="1:10" s="102" customFormat="1" ht="18" customHeight="1" x14ac:dyDescent="0.2">
      <c r="A6138" s="106" t="s">
        <v>43</v>
      </c>
      <c r="B6138" s="106" t="s">
        <v>13</v>
      </c>
      <c r="C6138" s="107">
        <v>15028</v>
      </c>
      <c r="D6138" s="107">
        <v>42683</v>
      </c>
      <c r="E6138" s="107">
        <v>42696</v>
      </c>
      <c r="F6138" s="108">
        <v>42709</v>
      </c>
      <c r="G6138" s="109">
        <v>13500</v>
      </c>
      <c r="H6138" s="109">
        <v>9.6199999999999992</v>
      </c>
      <c r="I6138" s="109">
        <v>0</v>
      </c>
      <c r="J6138" s="109">
        <f t="shared" si="95"/>
        <v>13509.62</v>
      </c>
    </row>
    <row r="6139" spans="1:10" s="102" customFormat="1" ht="18" customHeight="1" x14ac:dyDescent="0.2">
      <c r="A6139" s="106" t="s">
        <v>43</v>
      </c>
      <c r="B6139" s="106" t="s">
        <v>17</v>
      </c>
      <c r="C6139" s="107">
        <v>13735</v>
      </c>
      <c r="D6139" s="107">
        <v>42760</v>
      </c>
      <c r="E6139" s="107">
        <v>42769</v>
      </c>
      <c r="F6139" s="108">
        <v>42776</v>
      </c>
      <c r="G6139" s="109">
        <v>2750</v>
      </c>
      <c r="H6139" s="109">
        <v>1.21</v>
      </c>
      <c r="I6139" s="109">
        <v>0</v>
      </c>
      <c r="J6139" s="109">
        <f t="shared" si="95"/>
        <v>2751.21</v>
      </c>
    </row>
    <row r="6140" spans="1:10" s="102" customFormat="1" ht="18" customHeight="1" x14ac:dyDescent="0.2">
      <c r="A6140" s="106" t="s">
        <v>43</v>
      </c>
      <c r="B6140" s="106" t="s">
        <v>13</v>
      </c>
      <c r="C6140" s="107">
        <v>10377</v>
      </c>
      <c r="D6140" s="107">
        <v>42435</v>
      </c>
      <c r="E6140" s="107">
        <v>42466</v>
      </c>
      <c r="F6140" s="108">
        <v>42478</v>
      </c>
      <c r="G6140" s="109">
        <v>7250</v>
      </c>
      <c r="H6140" s="109">
        <v>8.5399999999999991</v>
      </c>
      <c r="I6140" s="109">
        <v>0</v>
      </c>
      <c r="J6140" s="109">
        <f t="shared" si="95"/>
        <v>7258.54</v>
      </c>
    </row>
    <row r="6141" spans="1:10" s="102" customFormat="1" ht="18" customHeight="1" x14ac:dyDescent="0.2">
      <c r="A6141" s="106" t="s">
        <v>43</v>
      </c>
      <c r="B6141" s="106" t="s">
        <v>13</v>
      </c>
      <c r="C6141" s="107">
        <v>9686</v>
      </c>
      <c r="D6141" s="107">
        <v>41697</v>
      </c>
      <c r="E6141" s="107">
        <v>41739</v>
      </c>
      <c r="F6141" s="108">
        <v>41766</v>
      </c>
      <c r="G6141" s="109">
        <v>8000</v>
      </c>
      <c r="H6141" s="109">
        <v>15.33</v>
      </c>
      <c r="I6141" s="109">
        <v>0</v>
      </c>
      <c r="J6141" s="109">
        <f t="shared" si="95"/>
        <v>8015.33</v>
      </c>
    </row>
    <row r="6142" spans="1:10" s="102" customFormat="1" ht="18" customHeight="1" x14ac:dyDescent="0.2">
      <c r="A6142" s="106" t="s">
        <v>31</v>
      </c>
      <c r="B6142" s="106" t="s">
        <v>17</v>
      </c>
      <c r="C6142" s="107">
        <v>20433</v>
      </c>
      <c r="D6142" s="107">
        <v>43462</v>
      </c>
      <c r="E6142" s="107">
        <v>43473</v>
      </c>
      <c r="F6142" s="108">
        <v>43510</v>
      </c>
      <c r="G6142" s="109">
        <v>20000</v>
      </c>
      <c r="H6142" s="109">
        <v>26.3</v>
      </c>
      <c r="I6142" s="109">
        <v>0</v>
      </c>
      <c r="J6142" s="109">
        <f t="shared" si="95"/>
        <v>20026.3</v>
      </c>
    </row>
    <row r="6143" spans="1:10" s="102" customFormat="1" ht="18" customHeight="1" x14ac:dyDescent="0.2">
      <c r="A6143" s="106" t="s">
        <v>33</v>
      </c>
      <c r="B6143" s="106" t="s">
        <v>17</v>
      </c>
      <c r="C6143" s="107">
        <v>20433</v>
      </c>
      <c r="D6143" s="107">
        <v>43462</v>
      </c>
      <c r="E6143" s="107">
        <v>43473</v>
      </c>
      <c r="F6143" s="108">
        <v>43510</v>
      </c>
      <c r="G6143" s="109">
        <v>20000</v>
      </c>
      <c r="H6143" s="109">
        <v>26.3</v>
      </c>
      <c r="I6143" s="109">
        <v>0</v>
      </c>
      <c r="J6143" s="109">
        <f t="shared" si="95"/>
        <v>20026.3</v>
      </c>
    </row>
    <row r="6144" spans="1:10" s="102" customFormat="1" ht="18" customHeight="1" x14ac:dyDescent="0.2">
      <c r="A6144" s="106" t="s">
        <v>34</v>
      </c>
      <c r="B6144" s="106" t="s">
        <v>17</v>
      </c>
      <c r="C6144" s="107">
        <v>20433</v>
      </c>
      <c r="D6144" s="107">
        <v>43462</v>
      </c>
      <c r="E6144" s="107">
        <v>43473</v>
      </c>
      <c r="F6144" s="108">
        <v>43510</v>
      </c>
      <c r="G6144" s="109">
        <v>20000</v>
      </c>
      <c r="H6144" s="109">
        <v>26.3</v>
      </c>
      <c r="I6144" s="109">
        <v>0</v>
      </c>
      <c r="J6144" s="109">
        <f t="shared" si="95"/>
        <v>20026.3</v>
      </c>
    </row>
    <row r="6145" spans="1:10" s="102" customFormat="1" ht="18" customHeight="1" x14ac:dyDescent="0.2">
      <c r="A6145" s="106" t="s">
        <v>43</v>
      </c>
      <c r="B6145" s="106" t="s">
        <v>17</v>
      </c>
      <c r="C6145" s="107">
        <v>15142</v>
      </c>
      <c r="D6145" s="107">
        <v>42702</v>
      </c>
      <c r="E6145" s="107">
        <v>42769</v>
      </c>
      <c r="F6145" s="108">
        <v>42779</v>
      </c>
      <c r="G6145" s="109">
        <v>11750</v>
      </c>
      <c r="H6145" s="109">
        <v>24.79</v>
      </c>
      <c r="I6145" s="109">
        <v>0</v>
      </c>
      <c r="J6145" s="109">
        <f t="shared" si="95"/>
        <v>11774.79</v>
      </c>
    </row>
    <row r="6146" spans="1:10" s="102" customFormat="1" ht="18" customHeight="1" x14ac:dyDescent="0.2">
      <c r="A6146" s="106" t="s">
        <v>43</v>
      </c>
      <c r="B6146" s="106" t="s">
        <v>13</v>
      </c>
      <c r="C6146" s="107">
        <v>16959</v>
      </c>
      <c r="D6146" s="107">
        <v>42284</v>
      </c>
      <c r="E6146" s="107">
        <v>42297</v>
      </c>
      <c r="F6146" s="108">
        <v>42304</v>
      </c>
      <c r="G6146" s="109">
        <v>13000</v>
      </c>
      <c r="H6146" s="109">
        <v>7.22</v>
      </c>
      <c r="I6146" s="109">
        <v>0</v>
      </c>
      <c r="J6146" s="109">
        <f t="shared" si="95"/>
        <v>13007.22</v>
      </c>
    </row>
    <row r="6147" spans="1:10" s="102" customFormat="1" ht="18" customHeight="1" x14ac:dyDescent="0.2">
      <c r="A6147" s="106" t="s">
        <v>43</v>
      </c>
      <c r="B6147" s="106" t="s">
        <v>17</v>
      </c>
      <c r="C6147" s="107">
        <v>4892</v>
      </c>
      <c r="D6147" s="107">
        <v>41754</v>
      </c>
      <c r="E6147" s="107">
        <v>42605</v>
      </c>
      <c r="F6147" s="108">
        <v>42702</v>
      </c>
      <c r="G6147" s="109">
        <v>750</v>
      </c>
      <c r="H6147" s="109">
        <v>19.36</v>
      </c>
      <c r="I6147" s="109">
        <v>0</v>
      </c>
      <c r="J6147" s="109">
        <f t="shared" si="95"/>
        <v>769.36</v>
      </c>
    </row>
    <row r="6148" spans="1:10" s="102" customFormat="1" ht="18" customHeight="1" x14ac:dyDescent="0.2">
      <c r="A6148" s="106" t="s">
        <v>43</v>
      </c>
      <c r="B6148" s="106" t="s">
        <v>13</v>
      </c>
      <c r="C6148" s="107">
        <v>9234</v>
      </c>
      <c r="D6148" s="107">
        <v>42068</v>
      </c>
      <c r="E6148" s="107">
        <v>42073</v>
      </c>
      <c r="F6148" s="108">
        <v>42096</v>
      </c>
      <c r="G6148" s="109">
        <v>6250</v>
      </c>
      <c r="H6148" s="109">
        <v>4.8600000000000003</v>
      </c>
      <c r="I6148" s="109">
        <v>0</v>
      </c>
      <c r="J6148" s="109">
        <f t="shared" si="95"/>
        <v>6254.86</v>
      </c>
    </row>
    <row r="6149" spans="1:10" s="102" customFormat="1" ht="18" customHeight="1" x14ac:dyDescent="0.2">
      <c r="A6149" s="106" t="s">
        <v>43</v>
      </c>
      <c r="B6149" s="106" t="s">
        <v>17</v>
      </c>
      <c r="C6149" s="107">
        <v>7438</v>
      </c>
      <c r="D6149" s="107">
        <v>43114</v>
      </c>
      <c r="E6149" s="107">
        <v>43116</v>
      </c>
      <c r="F6149" s="108">
        <v>43137</v>
      </c>
      <c r="G6149" s="109">
        <v>3500</v>
      </c>
      <c r="H6149" s="109">
        <v>2.21</v>
      </c>
      <c r="I6149" s="109">
        <v>0</v>
      </c>
      <c r="J6149" s="109">
        <f t="shared" si="95"/>
        <v>3502.21</v>
      </c>
    </row>
    <row r="6150" spans="1:10" s="102" customFormat="1" ht="18" customHeight="1" x14ac:dyDescent="0.2">
      <c r="A6150" s="106" t="s">
        <v>43</v>
      </c>
      <c r="B6150" s="106" t="s">
        <v>13</v>
      </c>
      <c r="C6150" s="107">
        <v>10928</v>
      </c>
      <c r="D6150" s="107">
        <v>42515</v>
      </c>
      <c r="E6150" s="107">
        <v>42517</v>
      </c>
      <c r="F6150" s="108">
        <v>42530</v>
      </c>
      <c r="G6150" s="109">
        <v>6500</v>
      </c>
      <c r="H6150" s="109">
        <v>2.67</v>
      </c>
      <c r="I6150" s="109">
        <v>0</v>
      </c>
      <c r="J6150" s="109">
        <f t="shared" ref="J6150:J6213" si="96">+G6150+H6150+I6150</f>
        <v>6502.67</v>
      </c>
    </row>
    <row r="6151" spans="1:10" s="102" customFormat="1" ht="18" customHeight="1" x14ac:dyDescent="0.2">
      <c r="A6151" s="106" t="s">
        <v>43</v>
      </c>
      <c r="B6151" s="106" t="s">
        <v>17</v>
      </c>
      <c r="C6151" s="107">
        <v>6932</v>
      </c>
      <c r="D6151" s="107">
        <v>42002</v>
      </c>
      <c r="E6151" s="107">
        <v>42004</v>
      </c>
      <c r="F6151" s="108">
        <v>42027</v>
      </c>
      <c r="G6151" s="109">
        <v>3500</v>
      </c>
      <c r="H6151" s="109">
        <v>2.4300000000000002</v>
      </c>
      <c r="I6151" s="109">
        <v>0</v>
      </c>
      <c r="J6151" s="109">
        <f t="shared" si="96"/>
        <v>3502.43</v>
      </c>
    </row>
    <row r="6152" spans="1:10" s="102" customFormat="1" ht="18" customHeight="1" x14ac:dyDescent="0.2">
      <c r="A6152" s="106" t="s">
        <v>43</v>
      </c>
      <c r="B6152" s="106" t="s">
        <v>13</v>
      </c>
      <c r="C6152" s="107">
        <v>12543</v>
      </c>
      <c r="D6152" s="107">
        <v>43232</v>
      </c>
      <c r="E6152" s="107">
        <v>43311</v>
      </c>
      <c r="F6152" s="108">
        <v>43318</v>
      </c>
      <c r="G6152" s="109">
        <v>14500</v>
      </c>
      <c r="H6152" s="109">
        <v>34.159999999999997</v>
      </c>
      <c r="I6152" s="109">
        <v>0</v>
      </c>
      <c r="J6152" s="109">
        <f t="shared" si="96"/>
        <v>14534.16</v>
      </c>
    </row>
    <row r="6153" spans="1:10" s="102" customFormat="1" ht="18" customHeight="1" x14ac:dyDescent="0.2">
      <c r="A6153" s="106" t="s">
        <v>43</v>
      </c>
      <c r="B6153" s="106" t="s">
        <v>13</v>
      </c>
      <c r="C6153" s="107">
        <v>12235</v>
      </c>
      <c r="D6153" s="107">
        <v>42727</v>
      </c>
      <c r="E6153" s="107">
        <v>42739</v>
      </c>
      <c r="F6153" s="108">
        <v>42754</v>
      </c>
      <c r="G6153" s="109">
        <v>12750</v>
      </c>
      <c r="H6153" s="109">
        <v>9.43</v>
      </c>
      <c r="I6153" s="109">
        <v>0</v>
      </c>
      <c r="J6153" s="109">
        <f t="shared" si="96"/>
        <v>12759.43</v>
      </c>
    </row>
    <row r="6154" spans="1:10" s="102" customFormat="1" ht="18" customHeight="1" x14ac:dyDescent="0.2">
      <c r="A6154" s="106" t="s">
        <v>43</v>
      </c>
      <c r="B6154" s="106" t="s">
        <v>17</v>
      </c>
      <c r="C6154" s="107">
        <v>14167</v>
      </c>
      <c r="D6154" s="107">
        <v>42338</v>
      </c>
      <c r="E6154" s="107">
        <v>42375</v>
      </c>
      <c r="F6154" s="108">
        <v>42388</v>
      </c>
      <c r="G6154" s="109">
        <v>10000</v>
      </c>
      <c r="H6154" s="109">
        <v>13.89</v>
      </c>
      <c r="I6154" s="109">
        <v>0</v>
      </c>
      <c r="J6154" s="109">
        <f t="shared" si="96"/>
        <v>10013.89</v>
      </c>
    </row>
    <row r="6155" spans="1:10" s="102" customFormat="1" ht="18" customHeight="1" x14ac:dyDescent="0.2">
      <c r="A6155" s="106" t="s">
        <v>31</v>
      </c>
      <c r="B6155" s="106" t="s">
        <v>13</v>
      </c>
      <c r="C6155" s="107">
        <v>23795</v>
      </c>
      <c r="D6155" s="107">
        <v>42199</v>
      </c>
      <c r="E6155" s="107">
        <v>42201</v>
      </c>
      <c r="F6155" s="108">
        <v>42256</v>
      </c>
      <c r="G6155" s="109">
        <v>46000</v>
      </c>
      <c r="H6155" s="109">
        <v>72.83</v>
      </c>
      <c r="I6155" s="109">
        <v>0</v>
      </c>
      <c r="J6155" s="109">
        <f t="shared" si="96"/>
        <v>46072.83</v>
      </c>
    </row>
    <row r="6156" spans="1:10" s="102" customFormat="1" ht="18" customHeight="1" x14ac:dyDescent="0.2">
      <c r="A6156" s="106" t="s">
        <v>36</v>
      </c>
      <c r="B6156" s="106" t="s">
        <v>13</v>
      </c>
      <c r="C6156" s="107">
        <v>23795</v>
      </c>
      <c r="D6156" s="107">
        <v>42199</v>
      </c>
      <c r="E6156" s="107">
        <v>42201</v>
      </c>
      <c r="F6156" s="108">
        <v>42256</v>
      </c>
      <c r="G6156" s="109">
        <v>46000</v>
      </c>
      <c r="H6156" s="109">
        <v>72.83</v>
      </c>
      <c r="I6156" s="109">
        <v>0</v>
      </c>
      <c r="J6156" s="109">
        <f t="shared" si="96"/>
        <v>46072.83</v>
      </c>
    </row>
    <row r="6157" spans="1:10" s="102" customFormat="1" ht="18" customHeight="1" x14ac:dyDescent="0.2">
      <c r="A6157" s="106" t="s">
        <v>43</v>
      </c>
      <c r="B6157" s="106" t="s">
        <v>17</v>
      </c>
      <c r="C6157" s="107">
        <v>16923</v>
      </c>
      <c r="D6157" s="107">
        <v>42323</v>
      </c>
      <c r="E6157" s="107">
        <v>42326</v>
      </c>
      <c r="F6157" s="108">
        <v>42373</v>
      </c>
      <c r="G6157" s="109">
        <v>16250</v>
      </c>
      <c r="H6157" s="109">
        <v>22.57</v>
      </c>
      <c r="I6157" s="109">
        <v>0</v>
      </c>
      <c r="J6157" s="109">
        <f t="shared" si="96"/>
        <v>16272.57</v>
      </c>
    </row>
    <row r="6158" spans="1:10" s="102" customFormat="1" ht="18" customHeight="1" x14ac:dyDescent="0.2">
      <c r="A6158" s="106" t="s">
        <v>37</v>
      </c>
      <c r="B6158" s="106" t="s">
        <v>13</v>
      </c>
      <c r="C6158" s="107">
        <v>24054</v>
      </c>
      <c r="D6158" s="107">
        <v>42405</v>
      </c>
      <c r="E6158" s="107">
        <v>42405</v>
      </c>
      <c r="F6158" s="108">
        <v>42408</v>
      </c>
      <c r="G6158" s="109">
        <v>20000</v>
      </c>
      <c r="H6158" s="109">
        <v>0</v>
      </c>
      <c r="I6158" s="109">
        <v>0</v>
      </c>
      <c r="J6158" s="109">
        <f t="shared" si="96"/>
        <v>20000</v>
      </c>
    </row>
    <row r="6159" spans="1:10" s="102" customFormat="1" ht="18" customHeight="1" x14ac:dyDescent="0.2">
      <c r="A6159" s="106" t="s">
        <v>43</v>
      </c>
      <c r="B6159" s="106" t="s">
        <v>13</v>
      </c>
      <c r="C6159" s="107">
        <v>9898</v>
      </c>
      <c r="D6159" s="107">
        <v>43067</v>
      </c>
      <c r="E6159" s="107">
        <v>43110</v>
      </c>
      <c r="F6159" s="108">
        <v>43139</v>
      </c>
      <c r="G6159" s="109">
        <v>14750</v>
      </c>
      <c r="H6159" s="109">
        <v>29.1</v>
      </c>
      <c r="I6159" s="109">
        <v>0</v>
      </c>
      <c r="J6159" s="109">
        <f t="shared" si="96"/>
        <v>14779.1</v>
      </c>
    </row>
    <row r="6160" spans="1:10" s="102" customFormat="1" ht="18" customHeight="1" x14ac:dyDescent="0.2">
      <c r="A6160" s="106" t="s">
        <v>43</v>
      </c>
      <c r="B6160" s="106" t="s">
        <v>17</v>
      </c>
      <c r="C6160" s="107">
        <v>12110</v>
      </c>
      <c r="D6160" s="107">
        <v>42850</v>
      </c>
      <c r="E6160" s="107">
        <v>42865</v>
      </c>
      <c r="F6160" s="108">
        <v>42874</v>
      </c>
      <c r="G6160" s="109">
        <v>11250</v>
      </c>
      <c r="H6160" s="109">
        <v>7.4</v>
      </c>
      <c r="I6160" s="109">
        <v>0</v>
      </c>
      <c r="J6160" s="109">
        <f t="shared" si="96"/>
        <v>11257.4</v>
      </c>
    </row>
    <row r="6161" spans="1:10" s="102" customFormat="1" ht="18" customHeight="1" x14ac:dyDescent="0.2">
      <c r="A6161" s="106" t="s">
        <v>43</v>
      </c>
      <c r="B6161" s="106" t="s">
        <v>13</v>
      </c>
      <c r="C6161" s="107">
        <v>15117</v>
      </c>
      <c r="D6161" s="107">
        <v>42669</v>
      </c>
      <c r="E6161" s="107">
        <v>42676</v>
      </c>
      <c r="F6161" s="108">
        <v>42688</v>
      </c>
      <c r="G6161" s="109">
        <v>9750</v>
      </c>
      <c r="H6161" s="109">
        <v>5.08</v>
      </c>
      <c r="I6161" s="109">
        <v>0</v>
      </c>
      <c r="J6161" s="109">
        <f t="shared" si="96"/>
        <v>9755.08</v>
      </c>
    </row>
    <row r="6162" spans="1:10" s="102" customFormat="1" ht="18" customHeight="1" x14ac:dyDescent="0.2">
      <c r="A6162" s="106" t="s">
        <v>43</v>
      </c>
      <c r="B6162" s="106" t="s">
        <v>17</v>
      </c>
      <c r="C6162" s="107">
        <v>12720</v>
      </c>
      <c r="D6162" s="107">
        <v>42075</v>
      </c>
      <c r="E6162" s="107">
        <v>42109</v>
      </c>
      <c r="F6162" s="108">
        <v>42118</v>
      </c>
      <c r="G6162" s="109">
        <v>3500</v>
      </c>
      <c r="H6162" s="109">
        <v>4.18</v>
      </c>
      <c r="I6162" s="109">
        <v>0</v>
      </c>
      <c r="J6162" s="109">
        <f t="shared" si="96"/>
        <v>3504.18</v>
      </c>
    </row>
    <row r="6163" spans="1:10" s="102" customFormat="1" ht="18" customHeight="1" x14ac:dyDescent="0.2">
      <c r="A6163" s="106" t="s">
        <v>37</v>
      </c>
      <c r="B6163" s="106" t="s">
        <v>13</v>
      </c>
      <c r="C6163" s="107">
        <v>23410</v>
      </c>
      <c r="D6163" s="107">
        <v>42628</v>
      </c>
      <c r="E6163" s="107">
        <v>42646</v>
      </c>
      <c r="F6163" s="108">
        <v>42646</v>
      </c>
      <c r="G6163" s="109">
        <v>10000</v>
      </c>
      <c r="H6163" s="109">
        <v>4.93</v>
      </c>
      <c r="I6163" s="109">
        <v>0</v>
      </c>
      <c r="J6163" s="109">
        <f t="shared" si="96"/>
        <v>10004.93</v>
      </c>
    </row>
    <row r="6164" spans="1:10" s="102" customFormat="1" ht="18" customHeight="1" x14ac:dyDescent="0.2">
      <c r="A6164" s="106" t="s">
        <v>43</v>
      </c>
      <c r="B6164" s="106" t="s">
        <v>13</v>
      </c>
      <c r="C6164" s="107">
        <v>14829</v>
      </c>
      <c r="D6164" s="107">
        <v>42102</v>
      </c>
      <c r="E6164" s="107">
        <v>42107</v>
      </c>
      <c r="F6164" s="108">
        <v>42145</v>
      </c>
      <c r="G6164" s="109">
        <v>31500</v>
      </c>
      <c r="H6164" s="109">
        <v>37.619999999999997</v>
      </c>
      <c r="I6164" s="109">
        <v>0</v>
      </c>
      <c r="J6164" s="109">
        <f t="shared" si="96"/>
        <v>31537.62</v>
      </c>
    </row>
    <row r="6165" spans="1:10" s="102" customFormat="1" ht="18" customHeight="1" x14ac:dyDescent="0.2">
      <c r="A6165" s="106" t="s">
        <v>43</v>
      </c>
      <c r="B6165" s="106" t="s">
        <v>13</v>
      </c>
      <c r="C6165" s="107">
        <v>12812</v>
      </c>
      <c r="D6165" s="107">
        <v>41695</v>
      </c>
      <c r="E6165" s="107">
        <v>41708</v>
      </c>
      <c r="F6165" s="108">
        <v>41726</v>
      </c>
      <c r="G6165" s="109">
        <v>6500</v>
      </c>
      <c r="H6165" s="109">
        <v>5.6</v>
      </c>
      <c r="I6165" s="109">
        <v>0</v>
      </c>
      <c r="J6165" s="109">
        <f t="shared" si="96"/>
        <v>6505.6</v>
      </c>
    </row>
    <row r="6166" spans="1:10" s="102" customFormat="1" ht="18" customHeight="1" x14ac:dyDescent="0.2">
      <c r="A6166" s="106" t="s">
        <v>43</v>
      </c>
      <c r="B6166" s="106" t="s">
        <v>13</v>
      </c>
      <c r="C6166" s="107">
        <v>13900</v>
      </c>
      <c r="D6166" s="107">
        <v>41820</v>
      </c>
      <c r="E6166" s="107">
        <v>41836</v>
      </c>
      <c r="F6166" s="108">
        <v>41863</v>
      </c>
      <c r="G6166" s="109">
        <v>10500</v>
      </c>
      <c r="H6166" s="109">
        <v>12.54</v>
      </c>
      <c r="I6166" s="109">
        <v>0</v>
      </c>
      <c r="J6166" s="109">
        <f t="shared" si="96"/>
        <v>10512.54</v>
      </c>
    </row>
    <row r="6167" spans="1:10" s="102" customFormat="1" ht="18" customHeight="1" x14ac:dyDescent="0.2">
      <c r="A6167" s="106" t="s">
        <v>43</v>
      </c>
      <c r="B6167" s="106" t="s">
        <v>17</v>
      </c>
      <c r="C6167" s="107">
        <v>17813</v>
      </c>
      <c r="D6167" s="107">
        <v>43093</v>
      </c>
      <c r="E6167" s="107">
        <v>43096</v>
      </c>
      <c r="F6167" s="108">
        <v>43109</v>
      </c>
      <c r="G6167" s="109">
        <v>11750</v>
      </c>
      <c r="H6167" s="109">
        <v>5.15</v>
      </c>
      <c r="I6167" s="109">
        <v>0</v>
      </c>
      <c r="J6167" s="109">
        <f t="shared" si="96"/>
        <v>11755.15</v>
      </c>
    </row>
    <row r="6168" spans="1:10" s="102" customFormat="1" ht="18" customHeight="1" x14ac:dyDescent="0.2">
      <c r="A6168" s="106" t="s">
        <v>43</v>
      </c>
      <c r="B6168" s="106" t="s">
        <v>13</v>
      </c>
      <c r="C6168" s="107">
        <v>15712</v>
      </c>
      <c r="D6168" s="107">
        <v>41806</v>
      </c>
      <c r="E6168" s="107">
        <v>41828</v>
      </c>
      <c r="F6168" s="108">
        <v>41872</v>
      </c>
      <c r="G6168" s="109">
        <v>9750</v>
      </c>
      <c r="H6168" s="109">
        <v>17.88</v>
      </c>
      <c r="I6168" s="109">
        <v>0</v>
      </c>
      <c r="J6168" s="109">
        <f t="shared" si="96"/>
        <v>9767.8799999999992</v>
      </c>
    </row>
    <row r="6169" spans="1:10" s="102" customFormat="1" ht="18" customHeight="1" x14ac:dyDescent="0.2">
      <c r="A6169" s="106" t="s">
        <v>43</v>
      </c>
      <c r="B6169" s="106" t="s">
        <v>13</v>
      </c>
      <c r="C6169" s="107">
        <v>16588</v>
      </c>
      <c r="D6169" s="107">
        <v>43108</v>
      </c>
      <c r="E6169" s="107">
        <v>43111</v>
      </c>
      <c r="F6169" s="108">
        <v>43136</v>
      </c>
      <c r="G6169" s="109">
        <v>13000</v>
      </c>
      <c r="H6169" s="109">
        <v>7.48</v>
      </c>
      <c r="I6169" s="109">
        <v>0</v>
      </c>
      <c r="J6169" s="109">
        <f t="shared" si="96"/>
        <v>13007.48</v>
      </c>
    </row>
    <row r="6170" spans="1:10" s="102" customFormat="1" ht="18" customHeight="1" x14ac:dyDescent="0.2">
      <c r="A6170" s="106" t="s">
        <v>43</v>
      </c>
      <c r="B6170" s="106" t="s">
        <v>17</v>
      </c>
      <c r="C6170" s="107">
        <v>10496</v>
      </c>
      <c r="D6170" s="107">
        <v>42158</v>
      </c>
      <c r="E6170" s="107">
        <v>42163</v>
      </c>
      <c r="F6170" s="108">
        <v>42212</v>
      </c>
      <c r="G6170" s="109">
        <v>4750</v>
      </c>
      <c r="H6170" s="109">
        <v>7.14</v>
      </c>
      <c r="I6170" s="109">
        <v>0</v>
      </c>
      <c r="J6170" s="109">
        <f t="shared" si="96"/>
        <v>4757.1400000000003</v>
      </c>
    </row>
    <row r="6171" spans="1:10" s="102" customFormat="1" ht="18" customHeight="1" x14ac:dyDescent="0.2">
      <c r="A6171" s="106" t="s">
        <v>43</v>
      </c>
      <c r="B6171" s="106" t="s">
        <v>13</v>
      </c>
      <c r="C6171" s="107">
        <v>18371</v>
      </c>
      <c r="D6171" s="107">
        <v>42503</v>
      </c>
      <c r="E6171" s="107">
        <v>42522</v>
      </c>
      <c r="F6171" s="108">
        <v>42534</v>
      </c>
      <c r="G6171" s="109">
        <v>27000</v>
      </c>
      <c r="H6171" s="109">
        <v>22.93</v>
      </c>
      <c r="I6171" s="109">
        <v>0</v>
      </c>
      <c r="J6171" s="109">
        <f t="shared" si="96"/>
        <v>27022.93</v>
      </c>
    </row>
    <row r="6172" spans="1:10" s="102" customFormat="1" ht="18" customHeight="1" x14ac:dyDescent="0.2">
      <c r="A6172" s="106" t="s">
        <v>43</v>
      </c>
      <c r="B6172" s="106" t="s">
        <v>17</v>
      </c>
      <c r="C6172" s="107">
        <v>10058</v>
      </c>
      <c r="D6172" s="107">
        <v>42021</v>
      </c>
      <c r="E6172" s="107">
        <v>42032</v>
      </c>
      <c r="F6172" s="108">
        <v>42058</v>
      </c>
      <c r="G6172" s="109">
        <v>4750</v>
      </c>
      <c r="H6172" s="109">
        <v>4.88</v>
      </c>
      <c r="I6172" s="109">
        <v>0</v>
      </c>
      <c r="J6172" s="109">
        <f t="shared" si="96"/>
        <v>4754.88</v>
      </c>
    </row>
    <row r="6173" spans="1:10" s="102" customFormat="1" ht="18" customHeight="1" x14ac:dyDescent="0.2">
      <c r="A6173" s="106" t="s">
        <v>43</v>
      </c>
      <c r="B6173" s="106" t="s">
        <v>17</v>
      </c>
      <c r="C6173" s="107">
        <v>13533</v>
      </c>
      <c r="D6173" s="107">
        <v>43100</v>
      </c>
      <c r="E6173" s="107">
        <v>43108</v>
      </c>
      <c r="F6173" s="108">
        <v>43137</v>
      </c>
      <c r="G6173" s="109">
        <v>6750</v>
      </c>
      <c r="H6173" s="109">
        <v>6.65</v>
      </c>
      <c r="I6173" s="109">
        <v>0</v>
      </c>
      <c r="J6173" s="109">
        <f t="shared" si="96"/>
        <v>6756.65</v>
      </c>
    </row>
    <row r="6174" spans="1:10" s="102" customFormat="1" ht="18" customHeight="1" x14ac:dyDescent="0.2">
      <c r="A6174" s="106" t="s">
        <v>31</v>
      </c>
      <c r="B6174" s="106" t="s">
        <v>13</v>
      </c>
      <c r="C6174" s="107">
        <v>23300</v>
      </c>
      <c r="D6174" s="107">
        <v>42823</v>
      </c>
      <c r="E6174" s="107">
        <v>42828</v>
      </c>
      <c r="F6174" s="108">
        <v>42878</v>
      </c>
      <c r="G6174" s="109">
        <v>31000</v>
      </c>
      <c r="H6174" s="109">
        <v>46.71</v>
      </c>
      <c r="I6174" s="109">
        <v>0</v>
      </c>
      <c r="J6174" s="109">
        <f t="shared" si="96"/>
        <v>31046.71</v>
      </c>
    </row>
    <row r="6175" spans="1:10" s="102" customFormat="1" ht="18" customHeight="1" x14ac:dyDescent="0.2">
      <c r="A6175" s="106" t="s">
        <v>43</v>
      </c>
      <c r="B6175" s="106" t="s">
        <v>13</v>
      </c>
      <c r="C6175" s="107">
        <v>9343</v>
      </c>
      <c r="D6175" s="107">
        <v>41640</v>
      </c>
      <c r="E6175" s="107">
        <v>41666</v>
      </c>
      <c r="F6175" s="108">
        <v>41704</v>
      </c>
      <c r="G6175" s="109">
        <v>8500</v>
      </c>
      <c r="H6175" s="109">
        <v>15.11</v>
      </c>
      <c r="I6175" s="109">
        <v>0</v>
      </c>
      <c r="J6175" s="109">
        <f t="shared" si="96"/>
        <v>8515.11</v>
      </c>
    </row>
    <row r="6176" spans="1:10" s="102" customFormat="1" ht="18" customHeight="1" x14ac:dyDescent="0.2">
      <c r="A6176" s="106" t="s">
        <v>40</v>
      </c>
      <c r="B6176" s="106" t="s">
        <v>13</v>
      </c>
      <c r="C6176" s="107">
        <v>42607</v>
      </c>
      <c r="D6176" s="107">
        <v>43127</v>
      </c>
      <c r="E6176" s="107">
        <v>43185</v>
      </c>
      <c r="F6176" s="108">
        <v>43369</v>
      </c>
      <c r="G6176" s="109">
        <v>10000</v>
      </c>
      <c r="H6176" s="109">
        <v>66.3</v>
      </c>
      <c r="I6176" s="109">
        <v>0</v>
      </c>
      <c r="J6176" s="109">
        <f t="shared" si="96"/>
        <v>10066.299999999999</v>
      </c>
    </row>
    <row r="6177" spans="1:10" s="102" customFormat="1" ht="18" customHeight="1" x14ac:dyDescent="0.2">
      <c r="A6177" s="106" t="s">
        <v>43</v>
      </c>
      <c r="B6177" s="106" t="s">
        <v>17</v>
      </c>
      <c r="C6177" s="107">
        <v>12461</v>
      </c>
      <c r="D6177" s="107">
        <v>42920</v>
      </c>
      <c r="E6177" s="107">
        <v>42927</v>
      </c>
      <c r="F6177" s="108">
        <v>42948</v>
      </c>
      <c r="G6177" s="109">
        <v>15500</v>
      </c>
      <c r="H6177" s="109">
        <v>11.89</v>
      </c>
      <c r="I6177" s="109">
        <v>0</v>
      </c>
      <c r="J6177" s="109">
        <f t="shared" si="96"/>
        <v>15511.89</v>
      </c>
    </row>
    <row r="6178" spans="1:10" s="102" customFormat="1" ht="18" customHeight="1" x14ac:dyDescent="0.2">
      <c r="A6178" s="106" t="s">
        <v>43</v>
      </c>
      <c r="B6178" s="106" t="s">
        <v>17</v>
      </c>
      <c r="C6178" s="107">
        <v>13142</v>
      </c>
      <c r="D6178" s="107">
        <v>43426</v>
      </c>
      <c r="E6178" s="107">
        <v>43439</v>
      </c>
      <c r="F6178" s="108">
        <v>43448</v>
      </c>
      <c r="G6178" s="109">
        <v>6500</v>
      </c>
      <c r="H6178" s="109">
        <v>3.92</v>
      </c>
      <c r="I6178" s="109">
        <v>0</v>
      </c>
      <c r="J6178" s="109">
        <f t="shared" si="96"/>
        <v>6503.92</v>
      </c>
    </row>
    <row r="6179" spans="1:10" s="102" customFormat="1" ht="18" customHeight="1" x14ac:dyDescent="0.2">
      <c r="A6179" s="106" t="s">
        <v>43</v>
      </c>
      <c r="B6179" s="106" t="s">
        <v>13</v>
      </c>
      <c r="C6179" s="107">
        <v>9322</v>
      </c>
      <c r="D6179" s="107">
        <v>42897</v>
      </c>
      <c r="E6179" s="107">
        <v>42902</v>
      </c>
      <c r="F6179" s="108">
        <v>42940</v>
      </c>
      <c r="G6179" s="109">
        <v>5500</v>
      </c>
      <c r="H6179" s="109">
        <v>6.48</v>
      </c>
      <c r="I6179" s="109">
        <v>0</v>
      </c>
      <c r="J6179" s="109">
        <f t="shared" si="96"/>
        <v>5506.48</v>
      </c>
    </row>
    <row r="6180" spans="1:10" s="102" customFormat="1" ht="18" customHeight="1" x14ac:dyDescent="0.2">
      <c r="A6180" s="106" t="s">
        <v>43</v>
      </c>
      <c r="B6180" s="106" t="s">
        <v>17</v>
      </c>
      <c r="C6180" s="107">
        <v>8233</v>
      </c>
      <c r="D6180" s="107">
        <v>42348</v>
      </c>
      <c r="E6180" s="107">
        <v>42368</v>
      </c>
      <c r="F6180" s="108">
        <v>42391</v>
      </c>
      <c r="G6180" s="109">
        <v>1000</v>
      </c>
      <c r="H6180" s="109">
        <v>1.2</v>
      </c>
      <c r="I6180" s="109">
        <v>0</v>
      </c>
      <c r="J6180" s="109">
        <f t="shared" si="96"/>
        <v>1001.2</v>
      </c>
    </row>
    <row r="6181" spans="1:10" s="102" customFormat="1" ht="18" customHeight="1" x14ac:dyDescent="0.2">
      <c r="A6181" s="106" t="s">
        <v>43</v>
      </c>
      <c r="B6181" s="106" t="s">
        <v>17</v>
      </c>
      <c r="C6181" s="107">
        <v>14139</v>
      </c>
      <c r="D6181" s="107">
        <v>42363</v>
      </c>
      <c r="E6181" s="107">
        <v>42382</v>
      </c>
      <c r="F6181" s="108">
        <v>42404</v>
      </c>
      <c r="G6181" s="109">
        <v>5250</v>
      </c>
      <c r="H6181" s="109">
        <v>5.98</v>
      </c>
      <c r="I6181" s="109">
        <v>0</v>
      </c>
      <c r="J6181" s="109">
        <f t="shared" si="96"/>
        <v>5255.98</v>
      </c>
    </row>
    <row r="6182" spans="1:10" s="102" customFormat="1" ht="18" customHeight="1" x14ac:dyDescent="0.2">
      <c r="A6182" s="106" t="s">
        <v>43</v>
      </c>
      <c r="B6182" s="106" t="s">
        <v>13</v>
      </c>
      <c r="C6182" s="107">
        <v>16626</v>
      </c>
      <c r="D6182" s="107">
        <v>43221</v>
      </c>
      <c r="E6182" s="107">
        <v>43227</v>
      </c>
      <c r="F6182" s="108">
        <v>43236</v>
      </c>
      <c r="G6182" s="109">
        <v>11250</v>
      </c>
      <c r="H6182" s="109">
        <v>4.62</v>
      </c>
      <c r="I6182" s="109">
        <v>0</v>
      </c>
      <c r="J6182" s="109">
        <f t="shared" si="96"/>
        <v>11254.62</v>
      </c>
    </row>
    <row r="6183" spans="1:10" s="102" customFormat="1" ht="18" customHeight="1" x14ac:dyDescent="0.2">
      <c r="A6183" s="106" t="s">
        <v>43</v>
      </c>
      <c r="B6183" s="106" t="s">
        <v>13</v>
      </c>
      <c r="C6183" s="107">
        <v>13948</v>
      </c>
      <c r="D6183" s="107">
        <v>42071</v>
      </c>
      <c r="E6183" s="107">
        <v>42083</v>
      </c>
      <c r="F6183" s="108">
        <v>42103</v>
      </c>
      <c r="G6183" s="110">
        <v>8500</v>
      </c>
      <c r="H6183" s="110">
        <v>7.56</v>
      </c>
      <c r="I6183" s="110">
        <v>0</v>
      </c>
      <c r="J6183" s="109">
        <f t="shared" si="96"/>
        <v>8507.56</v>
      </c>
    </row>
    <row r="6184" spans="1:10" s="102" customFormat="1" ht="18" customHeight="1" x14ac:dyDescent="0.2">
      <c r="A6184" s="106" t="s">
        <v>43</v>
      </c>
      <c r="B6184" s="106" t="s">
        <v>17</v>
      </c>
      <c r="C6184" s="107">
        <v>9939</v>
      </c>
      <c r="D6184" s="107">
        <v>42427</v>
      </c>
      <c r="E6184" s="107">
        <v>42472</v>
      </c>
      <c r="F6184" s="111">
        <v>42514</v>
      </c>
      <c r="G6184" s="112">
        <v>7750</v>
      </c>
      <c r="H6184" s="112">
        <v>18.48</v>
      </c>
      <c r="I6184" s="112">
        <v>0</v>
      </c>
      <c r="J6184" s="109">
        <f t="shared" si="96"/>
        <v>7768.48</v>
      </c>
    </row>
    <row r="6185" spans="1:10" s="102" customFormat="1" ht="18" customHeight="1" x14ac:dyDescent="0.2">
      <c r="A6185" s="106" t="s">
        <v>43</v>
      </c>
      <c r="B6185" s="106" t="s">
        <v>13</v>
      </c>
      <c r="C6185" s="107">
        <v>12687</v>
      </c>
      <c r="D6185" s="107">
        <v>42983</v>
      </c>
      <c r="E6185" s="107">
        <v>42992</v>
      </c>
      <c r="F6185" s="108">
        <v>43004</v>
      </c>
      <c r="G6185" s="113">
        <v>7500</v>
      </c>
      <c r="H6185" s="113">
        <v>4.32</v>
      </c>
      <c r="I6185" s="113">
        <v>0</v>
      </c>
      <c r="J6185" s="109">
        <f t="shared" si="96"/>
        <v>7504.32</v>
      </c>
    </row>
    <row r="6186" spans="1:10" s="102" customFormat="1" ht="18" customHeight="1" x14ac:dyDescent="0.2">
      <c r="A6186" s="106" t="s">
        <v>43</v>
      </c>
      <c r="B6186" s="106" t="s">
        <v>17</v>
      </c>
      <c r="C6186" s="107">
        <v>13277</v>
      </c>
      <c r="D6186" s="107">
        <v>43047</v>
      </c>
      <c r="E6186" s="107">
        <v>43049</v>
      </c>
      <c r="F6186" s="108">
        <v>43087</v>
      </c>
      <c r="G6186" s="109">
        <v>2750</v>
      </c>
      <c r="H6186" s="109">
        <v>2.21</v>
      </c>
      <c r="I6186" s="109">
        <v>0</v>
      </c>
      <c r="J6186" s="109">
        <f t="shared" si="96"/>
        <v>2752.21</v>
      </c>
    </row>
    <row r="6187" spans="1:10" s="102" customFormat="1" ht="18" customHeight="1" x14ac:dyDescent="0.2">
      <c r="A6187" s="106" t="s">
        <v>43</v>
      </c>
      <c r="B6187" s="106" t="s">
        <v>13</v>
      </c>
      <c r="C6187" s="107">
        <v>7848</v>
      </c>
      <c r="D6187" s="107">
        <v>42033</v>
      </c>
      <c r="E6187" s="107">
        <v>42039</v>
      </c>
      <c r="F6187" s="108">
        <v>42062</v>
      </c>
      <c r="G6187" s="109">
        <v>4750</v>
      </c>
      <c r="H6187" s="109">
        <v>3.84</v>
      </c>
      <c r="I6187" s="109">
        <v>0</v>
      </c>
      <c r="J6187" s="109">
        <f t="shared" si="96"/>
        <v>4753.84</v>
      </c>
    </row>
    <row r="6188" spans="1:10" s="102" customFormat="1" ht="18" customHeight="1" x14ac:dyDescent="0.2">
      <c r="A6188" s="106" t="s">
        <v>43</v>
      </c>
      <c r="B6188" s="106" t="s">
        <v>13</v>
      </c>
      <c r="C6188" s="107">
        <v>11633</v>
      </c>
      <c r="D6188" s="107">
        <v>42514</v>
      </c>
      <c r="E6188" s="107">
        <v>42535</v>
      </c>
      <c r="F6188" s="108">
        <v>42734</v>
      </c>
      <c r="G6188" s="109">
        <v>9000</v>
      </c>
      <c r="H6188" s="109">
        <v>54.25</v>
      </c>
      <c r="I6188" s="109">
        <v>0</v>
      </c>
      <c r="J6188" s="109">
        <f t="shared" si="96"/>
        <v>9054.25</v>
      </c>
    </row>
    <row r="6189" spans="1:10" s="102" customFormat="1" ht="18" customHeight="1" x14ac:dyDescent="0.2">
      <c r="A6189" s="106" t="s">
        <v>43</v>
      </c>
      <c r="B6189" s="106" t="s">
        <v>17</v>
      </c>
      <c r="C6189" s="107">
        <v>19623</v>
      </c>
      <c r="D6189" s="107">
        <v>42648</v>
      </c>
      <c r="E6189" s="107">
        <v>42650</v>
      </c>
      <c r="F6189" s="108">
        <v>42668</v>
      </c>
      <c r="G6189" s="109">
        <v>32000</v>
      </c>
      <c r="H6189" s="109">
        <v>17.53</v>
      </c>
      <c r="I6189" s="109">
        <v>0</v>
      </c>
      <c r="J6189" s="109">
        <f t="shared" si="96"/>
        <v>32017.53</v>
      </c>
    </row>
    <row r="6190" spans="1:10" s="102" customFormat="1" ht="18" customHeight="1" x14ac:dyDescent="0.2">
      <c r="A6190" s="106" t="s">
        <v>43</v>
      </c>
      <c r="B6190" s="106" t="s">
        <v>17</v>
      </c>
      <c r="C6190" s="107">
        <v>10159</v>
      </c>
      <c r="D6190" s="107">
        <v>42881</v>
      </c>
      <c r="E6190" s="107">
        <v>42886</v>
      </c>
      <c r="F6190" s="108">
        <v>42916</v>
      </c>
      <c r="G6190" s="109">
        <v>7750</v>
      </c>
      <c r="H6190" s="109">
        <v>7.44</v>
      </c>
      <c r="I6190" s="109">
        <v>0</v>
      </c>
      <c r="J6190" s="109">
        <f t="shared" si="96"/>
        <v>7757.44</v>
      </c>
    </row>
    <row r="6191" spans="1:10" s="102" customFormat="1" ht="18" customHeight="1" x14ac:dyDescent="0.2">
      <c r="A6191" s="106" t="s">
        <v>43</v>
      </c>
      <c r="B6191" s="106" t="s">
        <v>17</v>
      </c>
      <c r="C6191" s="107">
        <v>17320</v>
      </c>
      <c r="D6191" s="107">
        <v>42284</v>
      </c>
      <c r="E6191" s="107">
        <v>42286</v>
      </c>
      <c r="F6191" s="108">
        <v>42303</v>
      </c>
      <c r="G6191" s="109">
        <v>13500</v>
      </c>
      <c r="H6191" s="109">
        <v>7.12</v>
      </c>
      <c r="I6191" s="109">
        <v>0</v>
      </c>
      <c r="J6191" s="109">
        <f t="shared" si="96"/>
        <v>13507.12</v>
      </c>
    </row>
    <row r="6192" spans="1:10" s="102" customFormat="1" ht="18" customHeight="1" x14ac:dyDescent="0.2">
      <c r="A6192" s="106" t="s">
        <v>43</v>
      </c>
      <c r="B6192" s="106" t="s">
        <v>17</v>
      </c>
      <c r="C6192" s="107">
        <v>15291</v>
      </c>
      <c r="D6192" s="107">
        <v>42269</v>
      </c>
      <c r="E6192" s="107">
        <v>42292</v>
      </c>
      <c r="F6192" s="108">
        <v>42612</v>
      </c>
      <c r="G6192" s="109">
        <v>14750</v>
      </c>
      <c r="H6192" s="109">
        <v>140.54</v>
      </c>
      <c r="I6192" s="109">
        <v>0</v>
      </c>
      <c r="J6192" s="109">
        <f t="shared" si="96"/>
        <v>14890.54</v>
      </c>
    </row>
    <row r="6193" spans="1:10" s="102" customFormat="1" ht="18" customHeight="1" x14ac:dyDescent="0.2">
      <c r="A6193" s="106" t="s">
        <v>43</v>
      </c>
      <c r="B6193" s="106" t="s">
        <v>17</v>
      </c>
      <c r="C6193" s="107">
        <v>17290</v>
      </c>
      <c r="D6193" s="107">
        <v>43030</v>
      </c>
      <c r="E6193" s="107">
        <v>43054</v>
      </c>
      <c r="F6193" s="108">
        <v>43073</v>
      </c>
      <c r="G6193" s="109">
        <v>10000</v>
      </c>
      <c r="H6193" s="109">
        <v>11.78</v>
      </c>
      <c r="I6193" s="109">
        <v>0</v>
      </c>
      <c r="J6193" s="109">
        <f t="shared" si="96"/>
        <v>10011.780000000001</v>
      </c>
    </row>
    <row r="6194" spans="1:10" s="102" customFormat="1" ht="18" customHeight="1" x14ac:dyDescent="0.2">
      <c r="A6194" s="106" t="s">
        <v>43</v>
      </c>
      <c r="B6194" s="106" t="s">
        <v>13</v>
      </c>
      <c r="C6194" s="107">
        <v>10728</v>
      </c>
      <c r="D6194" s="107">
        <v>42495</v>
      </c>
      <c r="E6194" s="107">
        <v>42500</v>
      </c>
      <c r="F6194" s="108">
        <v>42509</v>
      </c>
      <c r="G6194" s="109">
        <v>10000</v>
      </c>
      <c r="H6194" s="109">
        <v>3.84</v>
      </c>
      <c r="I6194" s="109">
        <v>0</v>
      </c>
      <c r="J6194" s="109">
        <f t="shared" si="96"/>
        <v>10003.84</v>
      </c>
    </row>
    <row r="6195" spans="1:10" s="102" customFormat="1" ht="18" customHeight="1" x14ac:dyDescent="0.2">
      <c r="A6195" s="106" t="s">
        <v>31</v>
      </c>
      <c r="B6195" s="106" t="s">
        <v>17</v>
      </c>
      <c r="C6195" s="107">
        <v>19974</v>
      </c>
      <c r="D6195" s="107">
        <v>43205</v>
      </c>
      <c r="E6195" s="107">
        <v>43215</v>
      </c>
      <c r="F6195" s="108">
        <v>43231</v>
      </c>
      <c r="G6195" s="109">
        <v>33000</v>
      </c>
      <c r="H6195" s="109">
        <v>23.51</v>
      </c>
      <c r="I6195" s="109">
        <v>0</v>
      </c>
      <c r="J6195" s="109">
        <f t="shared" si="96"/>
        <v>33023.51</v>
      </c>
    </row>
    <row r="6196" spans="1:10" s="102" customFormat="1" ht="18" customHeight="1" x14ac:dyDescent="0.2">
      <c r="A6196" s="106" t="s">
        <v>43</v>
      </c>
      <c r="B6196" s="106" t="s">
        <v>17</v>
      </c>
      <c r="C6196" s="107">
        <v>17460</v>
      </c>
      <c r="D6196" s="107">
        <v>41724</v>
      </c>
      <c r="E6196" s="107">
        <v>41886</v>
      </c>
      <c r="F6196" s="108">
        <v>42179</v>
      </c>
      <c r="G6196" s="109">
        <v>31500</v>
      </c>
      <c r="H6196" s="109">
        <v>301.69</v>
      </c>
      <c r="I6196" s="109">
        <v>0</v>
      </c>
      <c r="J6196" s="109">
        <f t="shared" si="96"/>
        <v>31801.69</v>
      </c>
    </row>
    <row r="6197" spans="1:10" s="102" customFormat="1" ht="18" customHeight="1" x14ac:dyDescent="0.2">
      <c r="A6197" s="106" t="s">
        <v>43</v>
      </c>
      <c r="B6197" s="106" t="s">
        <v>13</v>
      </c>
      <c r="C6197" s="107">
        <v>12345</v>
      </c>
      <c r="D6197" s="107">
        <v>42879</v>
      </c>
      <c r="E6197" s="107">
        <v>42888</v>
      </c>
      <c r="F6197" s="108">
        <v>42894</v>
      </c>
      <c r="G6197" s="109">
        <v>8250</v>
      </c>
      <c r="H6197" s="109">
        <v>3.39</v>
      </c>
      <c r="I6197" s="109">
        <v>0</v>
      </c>
      <c r="J6197" s="109">
        <f t="shared" si="96"/>
        <v>8253.39</v>
      </c>
    </row>
    <row r="6198" spans="1:10" s="102" customFormat="1" ht="18" customHeight="1" x14ac:dyDescent="0.2">
      <c r="A6198" s="106" t="s">
        <v>43</v>
      </c>
      <c r="B6198" s="106" t="s">
        <v>13</v>
      </c>
      <c r="C6198" s="107">
        <v>20611</v>
      </c>
      <c r="D6198" s="107">
        <v>42513</v>
      </c>
      <c r="E6198" s="107">
        <v>42517</v>
      </c>
      <c r="F6198" s="108">
        <v>42534</v>
      </c>
      <c r="G6198" s="109">
        <v>50000</v>
      </c>
      <c r="H6198" s="109">
        <v>28.77</v>
      </c>
      <c r="I6198" s="109">
        <v>0</v>
      </c>
      <c r="J6198" s="109">
        <f t="shared" si="96"/>
        <v>50028.77</v>
      </c>
    </row>
    <row r="6199" spans="1:10" s="102" customFormat="1" ht="18" customHeight="1" x14ac:dyDescent="0.2">
      <c r="A6199" s="106" t="s">
        <v>43</v>
      </c>
      <c r="B6199" s="106" t="s">
        <v>13</v>
      </c>
      <c r="C6199" s="107">
        <v>17297</v>
      </c>
      <c r="D6199" s="107">
        <v>42112</v>
      </c>
      <c r="E6199" s="107">
        <v>42116</v>
      </c>
      <c r="F6199" s="108">
        <v>42201</v>
      </c>
      <c r="G6199" s="109">
        <v>9000</v>
      </c>
      <c r="H6199" s="109">
        <v>22.25</v>
      </c>
      <c r="I6199" s="109">
        <v>0</v>
      </c>
      <c r="J6199" s="109">
        <f t="shared" si="96"/>
        <v>9022.25</v>
      </c>
    </row>
    <row r="6200" spans="1:10" s="102" customFormat="1" ht="18" customHeight="1" x14ac:dyDescent="0.2">
      <c r="A6200" s="106" t="s">
        <v>43</v>
      </c>
      <c r="B6200" s="106" t="s">
        <v>17</v>
      </c>
      <c r="C6200" s="107">
        <v>17413</v>
      </c>
      <c r="D6200" s="107">
        <v>42235</v>
      </c>
      <c r="E6200" s="107">
        <v>42263</v>
      </c>
      <c r="F6200" s="108">
        <v>42275</v>
      </c>
      <c r="G6200" s="109">
        <v>4500</v>
      </c>
      <c r="H6200" s="109">
        <v>5</v>
      </c>
      <c r="I6200" s="109">
        <v>0</v>
      </c>
      <c r="J6200" s="109">
        <f t="shared" si="96"/>
        <v>4505</v>
      </c>
    </row>
    <row r="6201" spans="1:10" s="102" customFormat="1" ht="18" customHeight="1" x14ac:dyDescent="0.2">
      <c r="A6201" s="106" t="s">
        <v>43</v>
      </c>
      <c r="B6201" s="106" t="s">
        <v>13</v>
      </c>
      <c r="C6201" s="107">
        <v>13689</v>
      </c>
      <c r="D6201" s="107">
        <v>41827</v>
      </c>
      <c r="E6201" s="107">
        <v>41836</v>
      </c>
      <c r="F6201" s="108">
        <v>41844</v>
      </c>
      <c r="G6201" s="109">
        <v>7750</v>
      </c>
      <c r="H6201" s="109">
        <v>3.66</v>
      </c>
      <c r="I6201" s="109">
        <v>0</v>
      </c>
      <c r="J6201" s="109">
        <f t="shared" si="96"/>
        <v>7753.66</v>
      </c>
    </row>
    <row r="6202" spans="1:10" s="102" customFormat="1" ht="18" customHeight="1" x14ac:dyDescent="0.2">
      <c r="A6202" s="106" t="s">
        <v>43</v>
      </c>
      <c r="B6202" s="106" t="s">
        <v>13</v>
      </c>
      <c r="C6202" s="107">
        <v>12727</v>
      </c>
      <c r="D6202" s="107">
        <v>41641</v>
      </c>
      <c r="E6202" s="107">
        <v>41654</v>
      </c>
      <c r="F6202" s="108">
        <v>41662</v>
      </c>
      <c r="G6202" s="109">
        <v>8500</v>
      </c>
      <c r="H6202" s="109">
        <v>4.96</v>
      </c>
      <c r="I6202" s="109">
        <v>0</v>
      </c>
      <c r="J6202" s="109">
        <f t="shared" si="96"/>
        <v>8504.9599999999991</v>
      </c>
    </row>
    <row r="6203" spans="1:10" s="102" customFormat="1" ht="18" customHeight="1" x14ac:dyDescent="0.2">
      <c r="A6203" s="106" t="s">
        <v>43</v>
      </c>
      <c r="B6203" s="106" t="s">
        <v>17</v>
      </c>
      <c r="C6203" s="107">
        <v>10275</v>
      </c>
      <c r="D6203" s="107">
        <v>42046</v>
      </c>
      <c r="E6203" s="107">
        <v>42067</v>
      </c>
      <c r="F6203" s="108">
        <v>42108</v>
      </c>
      <c r="G6203" s="109">
        <v>5750</v>
      </c>
      <c r="H6203" s="109">
        <v>9.92</v>
      </c>
      <c r="I6203" s="109">
        <v>0</v>
      </c>
      <c r="J6203" s="109">
        <f t="shared" si="96"/>
        <v>5759.92</v>
      </c>
    </row>
    <row r="6204" spans="1:10" s="102" customFormat="1" ht="18" customHeight="1" x14ac:dyDescent="0.2">
      <c r="A6204" s="106" t="s">
        <v>43</v>
      </c>
      <c r="B6204" s="106" t="s">
        <v>13</v>
      </c>
      <c r="C6204" s="107">
        <v>8644</v>
      </c>
      <c r="D6204" s="107">
        <v>43096</v>
      </c>
      <c r="E6204" s="107">
        <v>43103</v>
      </c>
      <c r="F6204" s="108">
        <v>43115</v>
      </c>
      <c r="G6204" s="109">
        <v>7000</v>
      </c>
      <c r="H6204" s="109">
        <v>3.64</v>
      </c>
      <c r="I6204" s="109">
        <v>0</v>
      </c>
      <c r="J6204" s="109">
        <f t="shared" si="96"/>
        <v>7003.64</v>
      </c>
    </row>
    <row r="6205" spans="1:10" s="102" customFormat="1" ht="18" customHeight="1" x14ac:dyDescent="0.2">
      <c r="A6205" s="106" t="s">
        <v>31</v>
      </c>
      <c r="B6205" s="106" t="s">
        <v>13</v>
      </c>
      <c r="C6205" s="107">
        <v>19734</v>
      </c>
      <c r="D6205" s="107">
        <v>43173</v>
      </c>
      <c r="E6205" s="107">
        <v>43175</v>
      </c>
      <c r="F6205" s="108">
        <v>43215</v>
      </c>
      <c r="G6205" s="109">
        <v>31000</v>
      </c>
      <c r="H6205" s="109">
        <v>32.28</v>
      </c>
      <c r="I6205" s="109">
        <v>0</v>
      </c>
      <c r="J6205" s="109">
        <f t="shared" si="96"/>
        <v>31032.28</v>
      </c>
    </row>
    <row r="6206" spans="1:10" s="102" customFormat="1" ht="18" customHeight="1" x14ac:dyDescent="0.2">
      <c r="A6206" s="106" t="s">
        <v>43</v>
      </c>
      <c r="B6206" s="106" t="s">
        <v>17</v>
      </c>
      <c r="C6206" s="107">
        <v>10733</v>
      </c>
      <c r="D6206" s="107">
        <v>42512</v>
      </c>
      <c r="E6206" s="107">
        <v>42521</v>
      </c>
      <c r="F6206" s="108">
        <v>42527</v>
      </c>
      <c r="G6206" s="109">
        <v>3750</v>
      </c>
      <c r="H6206" s="109">
        <v>1.54</v>
      </c>
      <c r="I6206" s="109">
        <v>0</v>
      </c>
      <c r="J6206" s="109">
        <f t="shared" si="96"/>
        <v>3751.54</v>
      </c>
    </row>
    <row r="6207" spans="1:10" s="102" customFormat="1" ht="18" customHeight="1" x14ac:dyDescent="0.2">
      <c r="A6207" s="106" t="s">
        <v>31</v>
      </c>
      <c r="B6207" s="106" t="s">
        <v>13</v>
      </c>
      <c r="C6207" s="107">
        <v>23965</v>
      </c>
      <c r="D6207" s="107">
        <v>42176</v>
      </c>
      <c r="E6207" s="107">
        <v>42184</v>
      </c>
      <c r="F6207" s="108">
        <v>42219</v>
      </c>
      <c r="G6207" s="109">
        <v>50000</v>
      </c>
      <c r="H6207" s="109">
        <v>59.72</v>
      </c>
      <c r="I6207" s="109">
        <v>0</v>
      </c>
      <c r="J6207" s="109">
        <f t="shared" si="96"/>
        <v>50059.72</v>
      </c>
    </row>
    <row r="6208" spans="1:10" s="102" customFormat="1" ht="18" customHeight="1" x14ac:dyDescent="0.2">
      <c r="A6208" s="106" t="s">
        <v>33</v>
      </c>
      <c r="B6208" s="106" t="s">
        <v>13</v>
      </c>
      <c r="C6208" s="107">
        <v>23965</v>
      </c>
      <c r="D6208" s="107">
        <v>42176</v>
      </c>
      <c r="E6208" s="107">
        <v>42184</v>
      </c>
      <c r="F6208" s="108">
        <v>42219</v>
      </c>
      <c r="G6208" s="109">
        <v>50000</v>
      </c>
      <c r="H6208" s="109">
        <v>59.72</v>
      </c>
      <c r="I6208" s="109">
        <v>0</v>
      </c>
      <c r="J6208" s="109">
        <f t="shared" si="96"/>
        <v>50059.72</v>
      </c>
    </row>
    <row r="6209" spans="1:10" s="102" customFormat="1" ht="18" customHeight="1" x14ac:dyDescent="0.2">
      <c r="A6209" s="106" t="s">
        <v>43</v>
      </c>
      <c r="B6209" s="106" t="s">
        <v>17</v>
      </c>
      <c r="C6209" s="107">
        <v>6199</v>
      </c>
      <c r="D6209" s="107">
        <v>42505</v>
      </c>
      <c r="E6209" s="107">
        <v>42529</v>
      </c>
      <c r="F6209" s="108">
        <v>42564</v>
      </c>
      <c r="G6209" s="109">
        <v>3750</v>
      </c>
      <c r="H6209" s="109">
        <v>6.06</v>
      </c>
      <c r="I6209" s="109">
        <v>0</v>
      </c>
      <c r="J6209" s="109">
        <f t="shared" si="96"/>
        <v>3756.06</v>
      </c>
    </row>
    <row r="6210" spans="1:10" s="102" customFormat="1" ht="18" customHeight="1" x14ac:dyDescent="0.2">
      <c r="A6210" s="106" t="s">
        <v>43</v>
      </c>
      <c r="B6210" s="106" t="s">
        <v>13</v>
      </c>
      <c r="C6210" s="107">
        <v>12880</v>
      </c>
      <c r="D6210" s="107">
        <v>43105</v>
      </c>
      <c r="E6210" s="107">
        <v>43108</v>
      </c>
      <c r="F6210" s="108">
        <v>43133</v>
      </c>
      <c r="G6210" s="109">
        <v>8750</v>
      </c>
      <c r="H6210" s="109">
        <v>6.71</v>
      </c>
      <c r="I6210" s="109">
        <v>0</v>
      </c>
      <c r="J6210" s="109">
        <f t="shared" si="96"/>
        <v>8756.7099999999991</v>
      </c>
    </row>
    <row r="6211" spans="1:10" s="102" customFormat="1" ht="18" customHeight="1" x14ac:dyDescent="0.2">
      <c r="A6211" s="106" t="s">
        <v>43</v>
      </c>
      <c r="B6211" s="106" t="s">
        <v>17</v>
      </c>
      <c r="C6211" s="107">
        <v>12884</v>
      </c>
      <c r="D6211" s="107">
        <v>42244</v>
      </c>
      <c r="E6211" s="107">
        <v>42247</v>
      </c>
      <c r="F6211" s="108">
        <v>42649</v>
      </c>
      <c r="G6211" s="109">
        <v>3250</v>
      </c>
      <c r="H6211" s="109">
        <v>36.56</v>
      </c>
      <c r="I6211" s="109">
        <v>0</v>
      </c>
      <c r="J6211" s="109">
        <f t="shared" si="96"/>
        <v>3286.56</v>
      </c>
    </row>
    <row r="6212" spans="1:10" s="102" customFormat="1" ht="18" customHeight="1" x14ac:dyDescent="0.2">
      <c r="A6212" s="106" t="s">
        <v>31</v>
      </c>
      <c r="B6212" s="106" t="s">
        <v>13</v>
      </c>
      <c r="C6212" s="107">
        <v>22977</v>
      </c>
      <c r="D6212" s="107">
        <v>42792</v>
      </c>
      <c r="E6212" s="107">
        <v>42800</v>
      </c>
      <c r="F6212" s="108">
        <v>42811</v>
      </c>
      <c r="G6212" s="109">
        <v>32000</v>
      </c>
      <c r="H6212" s="109">
        <v>16.66</v>
      </c>
      <c r="I6212" s="109">
        <v>0</v>
      </c>
      <c r="J6212" s="109">
        <f t="shared" si="96"/>
        <v>32016.66</v>
      </c>
    </row>
    <row r="6213" spans="1:10" s="102" customFormat="1" ht="18" customHeight="1" x14ac:dyDescent="0.2">
      <c r="A6213" s="106" t="s">
        <v>43</v>
      </c>
      <c r="B6213" s="106" t="s">
        <v>13</v>
      </c>
      <c r="C6213" s="107">
        <v>8263</v>
      </c>
      <c r="D6213" s="107">
        <v>42389</v>
      </c>
      <c r="E6213" s="107">
        <v>42391</v>
      </c>
      <c r="F6213" s="108">
        <v>42409</v>
      </c>
      <c r="G6213" s="109">
        <v>6000</v>
      </c>
      <c r="H6213" s="109">
        <v>3.33</v>
      </c>
      <c r="I6213" s="109">
        <v>0</v>
      </c>
      <c r="J6213" s="109">
        <f t="shared" si="96"/>
        <v>6003.33</v>
      </c>
    </row>
    <row r="6214" spans="1:10" s="102" customFormat="1" ht="18" customHeight="1" x14ac:dyDescent="0.2">
      <c r="A6214" s="106" t="s">
        <v>43</v>
      </c>
      <c r="B6214" s="106" t="s">
        <v>13</v>
      </c>
      <c r="C6214" s="107">
        <v>10808</v>
      </c>
      <c r="D6214" s="107">
        <v>43387</v>
      </c>
      <c r="E6214" s="107">
        <v>43396</v>
      </c>
      <c r="F6214" s="108">
        <v>43431</v>
      </c>
      <c r="G6214" s="109">
        <v>9750</v>
      </c>
      <c r="H6214" s="109">
        <v>9.75</v>
      </c>
      <c r="I6214" s="109">
        <v>0</v>
      </c>
      <c r="J6214" s="109">
        <f t="shared" ref="J6214:J6249" si="97">+G6214+H6214+I6214</f>
        <v>9759.75</v>
      </c>
    </row>
    <row r="6215" spans="1:10" s="102" customFormat="1" ht="18" customHeight="1" x14ac:dyDescent="0.2">
      <c r="A6215" s="106" t="s">
        <v>43</v>
      </c>
      <c r="B6215" s="106" t="s">
        <v>13</v>
      </c>
      <c r="C6215" s="107">
        <v>23340</v>
      </c>
      <c r="D6215" s="107">
        <v>42239</v>
      </c>
      <c r="E6215" s="107">
        <v>42249</v>
      </c>
      <c r="F6215" s="108">
        <v>42265</v>
      </c>
      <c r="G6215" s="109">
        <v>69000</v>
      </c>
      <c r="H6215" s="109">
        <v>49.83</v>
      </c>
      <c r="I6215" s="109">
        <v>0</v>
      </c>
      <c r="J6215" s="109">
        <f t="shared" si="97"/>
        <v>69049.83</v>
      </c>
    </row>
    <row r="6216" spans="1:10" s="102" customFormat="1" ht="18" customHeight="1" x14ac:dyDescent="0.2">
      <c r="A6216" s="106" t="s">
        <v>39</v>
      </c>
      <c r="B6216" s="106" t="s">
        <v>13</v>
      </c>
      <c r="C6216" s="107">
        <v>23340</v>
      </c>
      <c r="D6216" s="107">
        <v>42239</v>
      </c>
      <c r="E6216" s="107">
        <v>42249</v>
      </c>
      <c r="F6216" s="108">
        <v>42265</v>
      </c>
      <c r="G6216" s="109">
        <v>207000</v>
      </c>
      <c r="H6216" s="109">
        <v>149.5</v>
      </c>
      <c r="I6216" s="109">
        <v>0</v>
      </c>
      <c r="J6216" s="109">
        <f t="shared" si="97"/>
        <v>207149.5</v>
      </c>
    </row>
    <row r="6217" spans="1:10" s="102" customFormat="1" ht="18" customHeight="1" x14ac:dyDescent="0.2">
      <c r="A6217" s="106" t="s">
        <v>43</v>
      </c>
      <c r="B6217" s="106" t="s">
        <v>13</v>
      </c>
      <c r="C6217" s="107">
        <v>16568</v>
      </c>
      <c r="D6217" s="107">
        <v>43197</v>
      </c>
      <c r="E6217" s="107">
        <v>43207</v>
      </c>
      <c r="F6217" s="108">
        <v>43217</v>
      </c>
      <c r="G6217" s="109">
        <v>14500</v>
      </c>
      <c r="H6217" s="109">
        <v>7.95</v>
      </c>
      <c r="I6217" s="109">
        <v>0</v>
      </c>
      <c r="J6217" s="109">
        <f t="shared" si="97"/>
        <v>14507.95</v>
      </c>
    </row>
    <row r="6218" spans="1:10" s="102" customFormat="1" ht="18" customHeight="1" x14ac:dyDescent="0.2">
      <c r="A6218" s="106" t="s">
        <v>43</v>
      </c>
      <c r="B6218" s="106" t="s">
        <v>13</v>
      </c>
      <c r="C6218" s="107">
        <v>11786</v>
      </c>
      <c r="D6218" s="107">
        <v>42844</v>
      </c>
      <c r="E6218" s="107">
        <v>42865</v>
      </c>
      <c r="F6218" s="108">
        <v>42955</v>
      </c>
      <c r="G6218" s="109">
        <v>14250</v>
      </c>
      <c r="H6218" s="109">
        <v>36.97</v>
      </c>
      <c r="I6218" s="109">
        <v>0</v>
      </c>
      <c r="J6218" s="109">
        <f t="shared" si="97"/>
        <v>14286.97</v>
      </c>
    </row>
    <row r="6219" spans="1:10" s="102" customFormat="1" ht="18" customHeight="1" x14ac:dyDescent="0.2">
      <c r="A6219" s="106" t="s">
        <v>43</v>
      </c>
      <c r="B6219" s="106" t="s">
        <v>17</v>
      </c>
      <c r="C6219" s="107">
        <v>14302</v>
      </c>
      <c r="D6219" s="107">
        <v>41892</v>
      </c>
      <c r="E6219" s="107">
        <v>41901</v>
      </c>
      <c r="F6219" s="108">
        <v>41912</v>
      </c>
      <c r="G6219" s="109">
        <v>7750</v>
      </c>
      <c r="H6219" s="109">
        <v>4.3099999999999996</v>
      </c>
      <c r="I6219" s="109">
        <v>0</v>
      </c>
      <c r="J6219" s="109">
        <f t="shared" si="97"/>
        <v>7754.31</v>
      </c>
    </row>
    <row r="6220" spans="1:10" s="102" customFormat="1" ht="18" customHeight="1" x14ac:dyDescent="0.2">
      <c r="A6220" s="106" t="s">
        <v>37</v>
      </c>
      <c r="B6220" s="106" t="s">
        <v>13</v>
      </c>
      <c r="C6220" s="107">
        <v>18377</v>
      </c>
      <c r="D6220" s="107">
        <v>42772</v>
      </c>
      <c r="E6220" s="107">
        <v>42787</v>
      </c>
      <c r="F6220" s="108">
        <v>42787</v>
      </c>
      <c r="G6220" s="109">
        <v>10000</v>
      </c>
      <c r="H6220" s="109">
        <v>4.1100000000000003</v>
      </c>
      <c r="I6220" s="109">
        <v>0</v>
      </c>
      <c r="J6220" s="109">
        <f t="shared" si="97"/>
        <v>10004.11</v>
      </c>
    </row>
    <row r="6221" spans="1:10" s="102" customFormat="1" ht="18" customHeight="1" x14ac:dyDescent="0.2">
      <c r="A6221" s="106" t="s">
        <v>43</v>
      </c>
      <c r="B6221" s="106" t="s">
        <v>17</v>
      </c>
      <c r="C6221" s="107">
        <v>13892</v>
      </c>
      <c r="D6221" s="107">
        <v>42032</v>
      </c>
      <c r="E6221" s="107">
        <v>42038</v>
      </c>
      <c r="F6221" s="108">
        <v>42055</v>
      </c>
      <c r="G6221" s="109">
        <v>7250</v>
      </c>
      <c r="H6221" s="109">
        <v>4.6399999999999997</v>
      </c>
      <c r="I6221" s="109">
        <v>0</v>
      </c>
      <c r="J6221" s="109">
        <f t="shared" si="97"/>
        <v>7254.64</v>
      </c>
    </row>
    <row r="6222" spans="1:10" s="102" customFormat="1" ht="18" customHeight="1" x14ac:dyDescent="0.2">
      <c r="A6222" s="106" t="s">
        <v>31</v>
      </c>
      <c r="B6222" s="106" t="s">
        <v>17</v>
      </c>
      <c r="C6222" s="107">
        <v>22005</v>
      </c>
      <c r="D6222" s="107">
        <v>42916</v>
      </c>
      <c r="E6222" s="107">
        <v>42930</v>
      </c>
      <c r="F6222" s="108">
        <v>42944</v>
      </c>
      <c r="G6222" s="109">
        <v>55000</v>
      </c>
      <c r="H6222" s="109">
        <v>42.19</v>
      </c>
      <c r="I6222" s="109">
        <v>0</v>
      </c>
      <c r="J6222" s="109">
        <f t="shared" si="97"/>
        <v>55042.19</v>
      </c>
    </row>
    <row r="6223" spans="1:10" s="102" customFormat="1" ht="18" customHeight="1" x14ac:dyDescent="0.2">
      <c r="A6223" s="106" t="s">
        <v>43</v>
      </c>
      <c r="B6223" s="106" t="s">
        <v>17</v>
      </c>
      <c r="C6223" s="107">
        <v>7949</v>
      </c>
      <c r="D6223" s="107">
        <v>43108</v>
      </c>
      <c r="E6223" s="107">
        <v>43109</v>
      </c>
      <c r="F6223" s="108">
        <v>43138</v>
      </c>
      <c r="G6223" s="109">
        <v>3750</v>
      </c>
      <c r="H6223" s="109">
        <v>2.57</v>
      </c>
      <c r="I6223" s="109">
        <v>0</v>
      </c>
      <c r="J6223" s="109">
        <f t="shared" si="97"/>
        <v>3752.57</v>
      </c>
    </row>
    <row r="6224" spans="1:10" s="102" customFormat="1" ht="18" customHeight="1" x14ac:dyDescent="0.2">
      <c r="A6224" s="106" t="s">
        <v>43</v>
      </c>
      <c r="B6224" s="106" t="s">
        <v>13</v>
      </c>
      <c r="C6224" s="107">
        <v>17547</v>
      </c>
      <c r="D6224" s="107">
        <v>41675</v>
      </c>
      <c r="E6224" s="107">
        <v>41683</v>
      </c>
      <c r="F6224" s="108">
        <v>41715</v>
      </c>
      <c r="G6224" s="109">
        <v>24000</v>
      </c>
      <c r="H6224" s="109">
        <v>26.67</v>
      </c>
      <c r="I6224" s="109">
        <v>0</v>
      </c>
      <c r="J6224" s="109">
        <f t="shared" si="97"/>
        <v>24026.67</v>
      </c>
    </row>
    <row r="6225" spans="1:10" s="102" customFormat="1" ht="18" customHeight="1" x14ac:dyDescent="0.2">
      <c r="A6225" s="106" t="s">
        <v>31</v>
      </c>
      <c r="B6225" s="106" t="s">
        <v>17</v>
      </c>
      <c r="C6225" s="107">
        <v>22107</v>
      </c>
      <c r="D6225" s="107">
        <v>42704</v>
      </c>
      <c r="E6225" s="107">
        <v>42705</v>
      </c>
      <c r="F6225" s="108">
        <v>42712</v>
      </c>
      <c r="G6225" s="109">
        <v>27000</v>
      </c>
      <c r="H6225" s="109">
        <v>5.92</v>
      </c>
      <c r="I6225" s="109">
        <v>0</v>
      </c>
      <c r="J6225" s="109">
        <f t="shared" si="97"/>
        <v>27005.919999999998</v>
      </c>
    </row>
    <row r="6226" spans="1:10" s="102" customFormat="1" ht="18" customHeight="1" x14ac:dyDescent="0.2">
      <c r="A6226" s="106" t="s">
        <v>33</v>
      </c>
      <c r="B6226" s="106" t="s">
        <v>17</v>
      </c>
      <c r="C6226" s="107">
        <v>22107</v>
      </c>
      <c r="D6226" s="107">
        <v>42704</v>
      </c>
      <c r="E6226" s="107">
        <v>42705</v>
      </c>
      <c r="F6226" s="108">
        <v>42712</v>
      </c>
      <c r="G6226" s="109">
        <v>27000</v>
      </c>
      <c r="H6226" s="109">
        <v>5.92</v>
      </c>
      <c r="I6226" s="109">
        <v>0</v>
      </c>
      <c r="J6226" s="109">
        <f t="shared" si="97"/>
        <v>27005.919999999998</v>
      </c>
    </row>
    <row r="6227" spans="1:10" s="102" customFormat="1" ht="18" customHeight="1" x14ac:dyDescent="0.2">
      <c r="A6227" s="106" t="s">
        <v>34</v>
      </c>
      <c r="B6227" s="106" t="s">
        <v>17</v>
      </c>
      <c r="C6227" s="107">
        <v>22107</v>
      </c>
      <c r="D6227" s="107">
        <v>42704</v>
      </c>
      <c r="E6227" s="107">
        <v>42705</v>
      </c>
      <c r="F6227" s="108">
        <v>42712</v>
      </c>
      <c r="G6227" s="109">
        <v>81000</v>
      </c>
      <c r="H6227" s="109">
        <v>17.75</v>
      </c>
      <c r="I6227" s="109">
        <v>0</v>
      </c>
      <c r="J6227" s="109">
        <f t="shared" si="97"/>
        <v>81017.75</v>
      </c>
    </row>
    <row r="6228" spans="1:10" s="102" customFormat="1" ht="18" customHeight="1" x14ac:dyDescent="0.2">
      <c r="A6228" s="106" t="s">
        <v>43</v>
      </c>
      <c r="B6228" s="106" t="s">
        <v>17</v>
      </c>
      <c r="C6228" s="107">
        <v>12626</v>
      </c>
      <c r="D6228" s="107">
        <v>42563</v>
      </c>
      <c r="E6228" s="107">
        <v>42564</v>
      </c>
      <c r="F6228" s="108">
        <v>42577</v>
      </c>
      <c r="G6228" s="109">
        <v>9750</v>
      </c>
      <c r="H6228" s="109">
        <v>3.74</v>
      </c>
      <c r="I6228" s="109">
        <v>0</v>
      </c>
      <c r="J6228" s="109">
        <f t="shared" si="97"/>
        <v>9753.74</v>
      </c>
    </row>
    <row r="6229" spans="1:10" s="102" customFormat="1" ht="18" customHeight="1" x14ac:dyDescent="0.2">
      <c r="A6229" s="106" t="s">
        <v>43</v>
      </c>
      <c r="B6229" s="106" t="s">
        <v>17</v>
      </c>
      <c r="C6229" s="107">
        <v>6652</v>
      </c>
      <c r="D6229" s="107">
        <v>43407</v>
      </c>
      <c r="E6229" s="107">
        <v>43446</v>
      </c>
      <c r="F6229" s="108">
        <v>43523</v>
      </c>
      <c r="G6229" s="109">
        <v>1500</v>
      </c>
      <c r="H6229" s="109">
        <v>3.86</v>
      </c>
      <c r="I6229" s="109">
        <v>0</v>
      </c>
      <c r="J6229" s="109">
        <f t="shared" si="97"/>
        <v>1503.86</v>
      </c>
    </row>
    <row r="6230" spans="1:10" s="102" customFormat="1" ht="18" customHeight="1" x14ac:dyDescent="0.2">
      <c r="A6230" s="106" t="s">
        <v>43</v>
      </c>
      <c r="B6230" s="106" t="s">
        <v>17</v>
      </c>
      <c r="C6230" s="107">
        <v>12229</v>
      </c>
      <c r="D6230" s="107">
        <v>43364</v>
      </c>
      <c r="E6230" s="107">
        <v>43383</v>
      </c>
      <c r="F6230" s="108">
        <v>43570</v>
      </c>
      <c r="G6230" s="109">
        <v>11500</v>
      </c>
      <c r="H6230" s="109">
        <v>62.22</v>
      </c>
      <c r="I6230" s="109">
        <v>0</v>
      </c>
      <c r="J6230" s="109">
        <f t="shared" si="97"/>
        <v>11562.22</v>
      </c>
    </row>
    <row r="6231" spans="1:10" s="102" customFormat="1" ht="18" customHeight="1" x14ac:dyDescent="0.2">
      <c r="A6231" s="106" t="s">
        <v>43</v>
      </c>
      <c r="B6231" s="106" t="s">
        <v>13</v>
      </c>
      <c r="C6231" s="107">
        <v>19208</v>
      </c>
      <c r="D6231" s="107">
        <v>42405</v>
      </c>
      <c r="E6231" s="107">
        <v>42422</v>
      </c>
      <c r="F6231" s="108">
        <v>42430</v>
      </c>
      <c r="G6231" s="109">
        <v>53000</v>
      </c>
      <c r="H6231" s="109">
        <v>36.81</v>
      </c>
      <c r="I6231" s="109">
        <v>0</v>
      </c>
      <c r="J6231" s="109">
        <f t="shared" si="97"/>
        <v>53036.81</v>
      </c>
    </row>
    <row r="6232" spans="1:10" s="102" customFormat="1" ht="18" customHeight="1" x14ac:dyDescent="0.2">
      <c r="A6232" s="106" t="s">
        <v>43</v>
      </c>
      <c r="B6232" s="106" t="s">
        <v>13</v>
      </c>
      <c r="C6232" s="107">
        <v>15037</v>
      </c>
      <c r="D6232" s="107">
        <v>42218</v>
      </c>
      <c r="E6232" s="107">
        <v>42221</v>
      </c>
      <c r="F6232" s="108">
        <v>42242</v>
      </c>
      <c r="G6232" s="109">
        <v>12000</v>
      </c>
      <c r="H6232" s="109">
        <v>8</v>
      </c>
      <c r="I6232" s="109">
        <v>0</v>
      </c>
      <c r="J6232" s="109">
        <f t="shared" si="97"/>
        <v>12008</v>
      </c>
    </row>
    <row r="6233" spans="1:10" s="102" customFormat="1" ht="18" customHeight="1" x14ac:dyDescent="0.2">
      <c r="A6233" s="106" t="s">
        <v>43</v>
      </c>
      <c r="B6233" s="106" t="s">
        <v>13</v>
      </c>
      <c r="C6233" s="107">
        <v>12269</v>
      </c>
      <c r="D6233" s="107">
        <v>42730</v>
      </c>
      <c r="E6233" s="107">
        <v>42773</v>
      </c>
      <c r="F6233" s="108">
        <v>42793</v>
      </c>
      <c r="G6233" s="109">
        <v>6750</v>
      </c>
      <c r="H6233" s="109">
        <v>11.65</v>
      </c>
      <c r="I6233" s="109">
        <v>0</v>
      </c>
      <c r="J6233" s="109">
        <f t="shared" si="97"/>
        <v>6761.65</v>
      </c>
    </row>
    <row r="6234" spans="1:10" s="102" customFormat="1" ht="18" customHeight="1" x14ac:dyDescent="0.2">
      <c r="A6234" s="106" t="s">
        <v>43</v>
      </c>
      <c r="B6234" s="106" t="s">
        <v>13</v>
      </c>
      <c r="C6234" s="107">
        <v>20508</v>
      </c>
      <c r="D6234" s="107">
        <v>42609</v>
      </c>
      <c r="E6234" s="107">
        <v>42627</v>
      </c>
      <c r="F6234" s="108">
        <v>42642</v>
      </c>
      <c r="G6234" s="109">
        <v>79000</v>
      </c>
      <c r="H6234" s="109">
        <v>71.42</v>
      </c>
      <c r="I6234" s="109">
        <v>0</v>
      </c>
      <c r="J6234" s="109">
        <f t="shared" si="97"/>
        <v>79071.42</v>
      </c>
    </row>
    <row r="6235" spans="1:10" s="102" customFormat="1" ht="18" customHeight="1" x14ac:dyDescent="0.2">
      <c r="A6235" s="106" t="s">
        <v>43</v>
      </c>
      <c r="B6235" s="106" t="s">
        <v>17</v>
      </c>
      <c r="C6235" s="107">
        <v>17314</v>
      </c>
      <c r="D6235" s="107">
        <v>42820</v>
      </c>
      <c r="E6235" s="107">
        <v>42829</v>
      </c>
      <c r="F6235" s="108">
        <v>42836</v>
      </c>
      <c r="G6235" s="109">
        <v>16500</v>
      </c>
      <c r="H6235" s="109">
        <v>7.23</v>
      </c>
      <c r="I6235" s="109">
        <v>0</v>
      </c>
      <c r="J6235" s="109">
        <f t="shared" si="97"/>
        <v>16507.23</v>
      </c>
    </row>
    <row r="6236" spans="1:10" s="102" customFormat="1" ht="18" customHeight="1" x14ac:dyDescent="0.2">
      <c r="A6236" s="106" t="s">
        <v>43</v>
      </c>
      <c r="B6236" s="106" t="s">
        <v>13</v>
      </c>
      <c r="C6236" s="107">
        <v>13821</v>
      </c>
      <c r="D6236" s="107">
        <v>41650</v>
      </c>
      <c r="E6236" s="107">
        <v>41655</v>
      </c>
      <c r="F6236" s="108">
        <v>41669</v>
      </c>
      <c r="G6236" s="109">
        <v>6500</v>
      </c>
      <c r="H6236" s="109">
        <v>3.44</v>
      </c>
      <c r="I6236" s="109">
        <v>0</v>
      </c>
      <c r="J6236" s="109">
        <f t="shared" si="97"/>
        <v>6503.44</v>
      </c>
    </row>
    <row r="6237" spans="1:10" s="102" customFormat="1" ht="18" customHeight="1" x14ac:dyDescent="0.2">
      <c r="A6237" s="106" t="s">
        <v>43</v>
      </c>
      <c r="B6237" s="106" t="s">
        <v>17</v>
      </c>
      <c r="C6237" s="107">
        <v>8295</v>
      </c>
      <c r="D6237" s="107">
        <v>42512</v>
      </c>
      <c r="E6237" s="107">
        <v>42523</v>
      </c>
      <c r="F6237" s="108">
        <v>42549</v>
      </c>
      <c r="G6237" s="109">
        <v>5000</v>
      </c>
      <c r="H6237" s="109">
        <v>5.07</v>
      </c>
      <c r="I6237" s="109">
        <v>0</v>
      </c>
      <c r="J6237" s="109">
        <f t="shared" si="97"/>
        <v>5005.07</v>
      </c>
    </row>
    <row r="6238" spans="1:10" s="102" customFormat="1" ht="18" customHeight="1" x14ac:dyDescent="0.2">
      <c r="A6238" s="106" t="s">
        <v>43</v>
      </c>
      <c r="B6238" s="106" t="s">
        <v>13</v>
      </c>
      <c r="C6238" s="107">
        <v>8149</v>
      </c>
      <c r="D6238" s="107">
        <v>42913</v>
      </c>
      <c r="E6238" s="107">
        <v>42927</v>
      </c>
      <c r="F6238" s="108">
        <v>42976</v>
      </c>
      <c r="G6238" s="109">
        <v>5500</v>
      </c>
      <c r="H6238" s="109">
        <v>9.49</v>
      </c>
      <c r="I6238" s="109">
        <v>0</v>
      </c>
      <c r="J6238" s="109">
        <f t="shared" si="97"/>
        <v>5509.49</v>
      </c>
    </row>
    <row r="6239" spans="1:10" s="102" customFormat="1" ht="18" customHeight="1" x14ac:dyDescent="0.2">
      <c r="A6239" s="106" t="s">
        <v>43</v>
      </c>
      <c r="B6239" s="106" t="s">
        <v>13</v>
      </c>
      <c r="C6239" s="107">
        <v>14915</v>
      </c>
      <c r="D6239" s="107">
        <v>43360</v>
      </c>
      <c r="E6239" s="107">
        <v>43410</v>
      </c>
      <c r="F6239" s="108">
        <v>43564</v>
      </c>
      <c r="G6239" s="109">
        <v>4500</v>
      </c>
      <c r="H6239" s="109">
        <v>25.15</v>
      </c>
      <c r="I6239" s="109">
        <v>0</v>
      </c>
      <c r="J6239" s="109">
        <f t="shared" si="97"/>
        <v>4525.1499999999996</v>
      </c>
    </row>
    <row r="6240" spans="1:10" s="102" customFormat="1" ht="18" customHeight="1" x14ac:dyDescent="0.2">
      <c r="A6240" s="106" t="s">
        <v>43</v>
      </c>
      <c r="B6240" s="106" t="s">
        <v>13</v>
      </c>
      <c r="C6240" s="107">
        <v>13730</v>
      </c>
      <c r="D6240" s="107">
        <v>42782</v>
      </c>
      <c r="E6240" s="107">
        <v>42787</v>
      </c>
      <c r="F6240" s="108">
        <v>42795</v>
      </c>
      <c r="G6240" s="109">
        <v>8250</v>
      </c>
      <c r="H6240" s="109">
        <v>2.94</v>
      </c>
      <c r="I6240" s="109">
        <v>0</v>
      </c>
      <c r="J6240" s="109">
        <f t="shared" si="97"/>
        <v>8252.94</v>
      </c>
    </row>
    <row r="6241" spans="1:10" s="102" customFormat="1" ht="18" customHeight="1" x14ac:dyDescent="0.2">
      <c r="A6241" s="106" t="s">
        <v>43</v>
      </c>
      <c r="B6241" s="106" t="s">
        <v>13</v>
      </c>
      <c r="C6241" s="107">
        <v>12882</v>
      </c>
      <c r="D6241" s="107">
        <v>42253</v>
      </c>
      <c r="E6241" s="107">
        <v>42285</v>
      </c>
      <c r="F6241" s="108">
        <v>42306</v>
      </c>
      <c r="G6241" s="109">
        <v>40500</v>
      </c>
      <c r="H6241" s="109">
        <v>59.63</v>
      </c>
      <c r="I6241" s="109">
        <v>0</v>
      </c>
      <c r="J6241" s="109">
        <f t="shared" si="97"/>
        <v>40559.629999999997</v>
      </c>
    </row>
    <row r="6242" spans="1:10" s="102" customFormat="1" ht="18" customHeight="1" x14ac:dyDescent="0.2">
      <c r="A6242" s="106" t="s">
        <v>31</v>
      </c>
      <c r="B6242" s="106" t="s">
        <v>17</v>
      </c>
      <c r="C6242" s="107">
        <v>23343</v>
      </c>
      <c r="D6242" s="107">
        <v>42775</v>
      </c>
      <c r="E6242" s="107">
        <v>42779</v>
      </c>
      <c r="F6242" s="108">
        <v>42787</v>
      </c>
      <c r="G6242" s="109">
        <v>41000</v>
      </c>
      <c r="H6242" s="109">
        <v>13.48</v>
      </c>
      <c r="I6242" s="109">
        <v>0</v>
      </c>
      <c r="J6242" s="109">
        <f t="shared" si="97"/>
        <v>41013.480000000003</v>
      </c>
    </row>
    <row r="6243" spans="1:10" s="102" customFormat="1" ht="18" customHeight="1" x14ac:dyDescent="0.2">
      <c r="A6243" s="106" t="s">
        <v>43</v>
      </c>
      <c r="B6243" s="106" t="s">
        <v>17</v>
      </c>
      <c r="C6243" s="107">
        <v>9456</v>
      </c>
      <c r="D6243" s="107">
        <v>42446</v>
      </c>
      <c r="E6243" s="107">
        <v>42468</v>
      </c>
      <c r="F6243" s="108">
        <v>42501</v>
      </c>
      <c r="G6243" s="109">
        <v>12000</v>
      </c>
      <c r="H6243" s="109">
        <v>18.079999999999998</v>
      </c>
      <c r="I6243" s="109">
        <v>0</v>
      </c>
      <c r="J6243" s="109">
        <f t="shared" si="97"/>
        <v>12018.08</v>
      </c>
    </row>
    <row r="6244" spans="1:10" s="102" customFormat="1" ht="18" customHeight="1" x14ac:dyDescent="0.2">
      <c r="A6244" s="106" t="s">
        <v>43</v>
      </c>
      <c r="B6244" s="106" t="s">
        <v>13</v>
      </c>
      <c r="C6244" s="107">
        <v>10029</v>
      </c>
      <c r="D6244" s="107">
        <v>41830</v>
      </c>
      <c r="E6244" s="107">
        <v>41841</v>
      </c>
      <c r="F6244" s="108">
        <v>41855</v>
      </c>
      <c r="G6244" s="109">
        <v>5250</v>
      </c>
      <c r="H6244" s="109">
        <v>3.65</v>
      </c>
      <c r="I6244" s="109">
        <v>0</v>
      </c>
      <c r="J6244" s="109">
        <f t="shared" si="97"/>
        <v>5253.65</v>
      </c>
    </row>
    <row r="6245" spans="1:10" s="102" customFormat="1" ht="18" customHeight="1" x14ac:dyDescent="0.2">
      <c r="A6245" s="106" t="s">
        <v>43</v>
      </c>
      <c r="B6245" s="106" t="s">
        <v>13</v>
      </c>
      <c r="C6245" s="107">
        <v>14554</v>
      </c>
      <c r="D6245" s="107">
        <v>42249</v>
      </c>
      <c r="E6245" s="107">
        <v>42277</v>
      </c>
      <c r="F6245" s="108">
        <v>42286</v>
      </c>
      <c r="G6245" s="109">
        <v>18500</v>
      </c>
      <c r="H6245" s="109">
        <v>19.010000000000002</v>
      </c>
      <c r="I6245" s="109">
        <v>0</v>
      </c>
      <c r="J6245" s="109">
        <f t="shared" si="97"/>
        <v>18519.009999999998</v>
      </c>
    </row>
    <row r="6246" spans="1:10" s="102" customFormat="1" ht="18" customHeight="1" x14ac:dyDescent="0.2">
      <c r="A6246" s="106" t="s">
        <v>43</v>
      </c>
      <c r="B6246" s="106" t="s">
        <v>13</v>
      </c>
      <c r="C6246" s="107">
        <v>14522</v>
      </c>
      <c r="D6246" s="107">
        <v>43409</v>
      </c>
      <c r="E6246" s="107">
        <v>43424</v>
      </c>
      <c r="F6246" s="108">
        <v>43432</v>
      </c>
      <c r="G6246" s="109">
        <v>12000</v>
      </c>
      <c r="H6246" s="109">
        <v>7.56</v>
      </c>
      <c r="I6246" s="109">
        <v>0</v>
      </c>
      <c r="J6246" s="109">
        <f t="shared" si="97"/>
        <v>12007.56</v>
      </c>
    </row>
    <row r="6247" spans="1:10" s="102" customFormat="1" ht="18" customHeight="1" x14ac:dyDescent="0.2">
      <c r="A6247" s="106" t="s">
        <v>31</v>
      </c>
      <c r="B6247" s="106" t="s">
        <v>13</v>
      </c>
      <c r="C6247" s="107">
        <v>26907</v>
      </c>
      <c r="D6247" s="107">
        <v>41707</v>
      </c>
      <c r="E6247" s="107">
        <v>41709</v>
      </c>
      <c r="F6247" s="108">
        <v>41732</v>
      </c>
      <c r="G6247" s="109">
        <v>65000</v>
      </c>
      <c r="H6247" s="109">
        <v>45.14</v>
      </c>
      <c r="I6247" s="109">
        <v>0</v>
      </c>
      <c r="J6247" s="109">
        <f t="shared" si="97"/>
        <v>65045.14</v>
      </c>
    </row>
    <row r="6248" spans="1:10" s="102" customFormat="1" ht="18" customHeight="1" x14ac:dyDescent="0.2">
      <c r="A6248" s="106" t="s">
        <v>34</v>
      </c>
      <c r="B6248" s="106" t="s">
        <v>13</v>
      </c>
      <c r="C6248" s="107">
        <v>26907</v>
      </c>
      <c r="D6248" s="107">
        <v>41707</v>
      </c>
      <c r="E6248" s="107">
        <v>41709</v>
      </c>
      <c r="F6248" s="108">
        <v>41732</v>
      </c>
      <c r="G6248" s="110">
        <v>195000</v>
      </c>
      <c r="H6248" s="110">
        <v>135.41999999999999</v>
      </c>
      <c r="I6248" s="110">
        <v>0</v>
      </c>
      <c r="J6248" s="109">
        <f t="shared" si="97"/>
        <v>195135.42</v>
      </c>
    </row>
    <row r="6249" spans="1:10" s="102" customFormat="1" ht="18" customHeight="1" x14ac:dyDescent="0.2">
      <c r="A6249" s="106" t="s">
        <v>43</v>
      </c>
      <c r="B6249" s="106" t="s">
        <v>13</v>
      </c>
      <c r="C6249" s="107">
        <v>13398</v>
      </c>
      <c r="D6249" s="107">
        <v>43023</v>
      </c>
      <c r="E6249" s="107">
        <v>43040</v>
      </c>
      <c r="F6249" s="111">
        <v>43049</v>
      </c>
      <c r="G6249" s="112">
        <v>7250</v>
      </c>
      <c r="H6249" s="112">
        <v>5.16</v>
      </c>
      <c r="I6249" s="112">
        <v>0</v>
      </c>
      <c r="J6249" s="109">
        <f t="shared" si="97"/>
        <v>7255.16</v>
      </c>
    </row>
  </sheetData>
  <mergeCells count="3">
    <mergeCell ref="A1:J1"/>
    <mergeCell ref="A2:J2"/>
    <mergeCell ref="A3:J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953"/>
  <sheetViews>
    <sheetView workbookViewId="0">
      <selection activeCell="A2" sqref="A2:K2"/>
    </sheetView>
  </sheetViews>
  <sheetFormatPr defaultColWidth="9.140625" defaultRowHeight="12.75" x14ac:dyDescent="0.2"/>
  <cols>
    <col min="1" max="4" width="12.28515625" style="47" customWidth="1"/>
    <col min="5" max="5" width="8.5703125" style="47" customWidth="1"/>
    <col min="6" max="6" width="8.85546875" style="47" customWidth="1"/>
    <col min="7" max="11" width="12.28515625" style="47" customWidth="1"/>
    <col min="12" max="16384" width="9.140625" style="47"/>
  </cols>
  <sheetData>
    <row r="1" spans="1:11" x14ac:dyDescent="0.2">
      <c r="A1" s="137" t="s">
        <v>167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</row>
    <row r="2" spans="1:11" x14ac:dyDescent="0.2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</row>
    <row r="3" spans="1:1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</row>
    <row r="4" spans="1:11" x14ac:dyDescent="0.2">
      <c r="A4" s="40"/>
      <c r="B4" s="40"/>
      <c r="C4" s="40"/>
      <c r="D4" s="40"/>
      <c r="E4" s="41"/>
      <c r="F4" s="41"/>
      <c r="G4" s="41"/>
      <c r="H4" s="41"/>
      <c r="I4" s="5" t="s">
        <v>19</v>
      </c>
      <c r="J4" s="6">
        <v>27582514</v>
      </c>
      <c r="K4" s="2"/>
    </row>
    <row r="5" spans="1:11" x14ac:dyDescent="0.2">
      <c r="A5" s="41"/>
      <c r="B5" s="41"/>
      <c r="C5" s="41"/>
      <c r="D5" s="41"/>
      <c r="E5" s="41"/>
      <c r="F5" s="41"/>
      <c r="G5" s="1"/>
      <c r="H5" s="41"/>
      <c r="I5" s="41"/>
      <c r="J5" s="41"/>
      <c r="K5" s="41"/>
    </row>
    <row r="6" spans="1:11" ht="38.25" x14ac:dyDescent="0.2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4" t="s">
        <v>6</v>
      </c>
      <c r="H6" s="4" t="s">
        <v>7</v>
      </c>
      <c r="I6" s="3" t="s">
        <v>8</v>
      </c>
      <c r="J6" s="4" t="s">
        <v>9</v>
      </c>
      <c r="K6" s="3" t="s">
        <v>10</v>
      </c>
    </row>
    <row r="7" spans="1:11" x14ac:dyDescent="0.2">
      <c r="A7" s="42" t="s">
        <v>11</v>
      </c>
      <c r="B7" s="42" t="s">
        <v>12</v>
      </c>
      <c r="C7" s="43">
        <v>20072</v>
      </c>
      <c r="D7" s="43">
        <v>30476</v>
      </c>
      <c r="E7" s="42" t="s">
        <v>13</v>
      </c>
      <c r="F7" s="44" t="s">
        <v>14</v>
      </c>
      <c r="G7" s="2">
        <v>18000</v>
      </c>
      <c r="H7" s="2">
        <v>18000</v>
      </c>
      <c r="I7" s="39">
        <v>0</v>
      </c>
      <c r="J7" s="45">
        <v>1400</v>
      </c>
      <c r="K7" s="43">
        <v>43813</v>
      </c>
    </row>
    <row r="8" spans="1:11" x14ac:dyDescent="0.2">
      <c r="A8" s="42" t="s">
        <v>15</v>
      </c>
      <c r="B8" s="42" t="s">
        <v>12</v>
      </c>
      <c r="C8" s="43">
        <v>20072</v>
      </c>
      <c r="D8" s="43">
        <v>30476</v>
      </c>
      <c r="E8" s="42" t="s">
        <v>13</v>
      </c>
      <c r="F8" s="44" t="s">
        <v>14</v>
      </c>
      <c r="G8" s="2">
        <v>18000</v>
      </c>
      <c r="H8" s="2">
        <v>18000</v>
      </c>
      <c r="I8" s="39">
        <v>0</v>
      </c>
      <c r="J8" s="45">
        <v>1400</v>
      </c>
      <c r="K8" s="43">
        <v>43813</v>
      </c>
    </row>
    <row r="9" spans="1:11" x14ac:dyDescent="0.2">
      <c r="A9" s="42" t="s">
        <v>11</v>
      </c>
      <c r="B9" s="42" t="s">
        <v>12</v>
      </c>
      <c r="C9" s="43">
        <v>21877</v>
      </c>
      <c r="D9" s="43">
        <v>30954</v>
      </c>
      <c r="E9" s="42" t="s">
        <v>13</v>
      </c>
      <c r="F9" s="44" t="s">
        <v>14</v>
      </c>
      <c r="G9" s="2">
        <v>15000</v>
      </c>
      <c r="H9" s="2">
        <v>15000</v>
      </c>
      <c r="I9" s="39">
        <v>0</v>
      </c>
      <c r="J9" s="45">
        <v>2373</v>
      </c>
      <c r="K9" s="43">
        <v>45619</v>
      </c>
    </row>
    <row r="10" spans="1:11" x14ac:dyDescent="0.2">
      <c r="A10" s="42" t="s">
        <v>15</v>
      </c>
      <c r="B10" s="42" t="s">
        <v>12</v>
      </c>
      <c r="C10" s="43">
        <v>21877</v>
      </c>
      <c r="D10" s="43">
        <v>30954</v>
      </c>
      <c r="E10" s="42" t="s">
        <v>13</v>
      </c>
      <c r="F10" s="44" t="s">
        <v>14</v>
      </c>
      <c r="G10" s="2">
        <v>18000</v>
      </c>
      <c r="H10" s="2">
        <v>18000</v>
      </c>
      <c r="I10" s="39">
        <v>0</v>
      </c>
      <c r="J10" s="45">
        <v>2373</v>
      </c>
      <c r="K10" s="43">
        <v>45619</v>
      </c>
    </row>
    <row r="11" spans="1:11" x14ac:dyDescent="0.2">
      <c r="A11" s="42" t="s">
        <v>11</v>
      </c>
      <c r="B11" s="42" t="s">
        <v>12</v>
      </c>
      <c r="C11" s="43">
        <v>20919</v>
      </c>
      <c r="D11" s="43">
        <v>30771</v>
      </c>
      <c r="E11" s="42" t="s">
        <v>13</v>
      </c>
      <c r="F11" s="44" t="s">
        <v>14</v>
      </c>
      <c r="G11" s="2">
        <v>18000</v>
      </c>
      <c r="H11" s="2">
        <v>18000</v>
      </c>
      <c r="I11" s="39">
        <v>0</v>
      </c>
      <c r="J11" s="45">
        <v>2284</v>
      </c>
      <c r="K11" s="43">
        <v>44660</v>
      </c>
    </row>
    <row r="12" spans="1:11" x14ac:dyDescent="0.2">
      <c r="A12" s="42" t="s">
        <v>16</v>
      </c>
      <c r="B12" s="42" t="s">
        <v>12</v>
      </c>
      <c r="C12" s="43">
        <v>19892</v>
      </c>
      <c r="D12" s="43">
        <v>31553</v>
      </c>
      <c r="E12" s="42" t="s">
        <v>17</v>
      </c>
      <c r="F12" s="44" t="s">
        <v>14</v>
      </c>
      <c r="G12" s="2">
        <v>18000</v>
      </c>
      <c r="H12" s="2">
        <v>18000</v>
      </c>
      <c r="I12" s="39">
        <v>0</v>
      </c>
      <c r="J12" s="45">
        <v>778</v>
      </c>
      <c r="K12" s="43">
        <v>43633</v>
      </c>
    </row>
    <row r="13" spans="1:11" x14ac:dyDescent="0.2">
      <c r="A13" s="42" t="s">
        <v>11</v>
      </c>
      <c r="B13" s="42" t="s">
        <v>12</v>
      </c>
      <c r="C13" s="43">
        <v>19892</v>
      </c>
      <c r="D13" s="43">
        <v>31553</v>
      </c>
      <c r="E13" s="42" t="s">
        <v>17</v>
      </c>
      <c r="F13" s="44" t="s">
        <v>14</v>
      </c>
      <c r="G13" s="2">
        <v>18000</v>
      </c>
      <c r="H13" s="2">
        <v>18000</v>
      </c>
      <c r="I13" s="39">
        <v>0</v>
      </c>
      <c r="J13" s="45">
        <v>778</v>
      </c>
      <c r="K13" s="43">
        <v>43633</v>
      </c>
    </row>
    <row r="14" spans="1:11" x14ac:dyDescent="0.2">
      <c r="A14" s="42" t="s">
        <v>15</v>
      </c>
      <c r="B14" s="42" t="s">
        <v>12</v>
      </c>
      <c r="C14" s="43">
        <v>19892</v>
      </c>
      <c r="D14" s="43">
        <v>31553</v>
      </c>
      <c r="E14" s="42" t="s">
        <v>17</v>
      </c>
      <c r="F14" s="44" t="s">
        <v>14</v>
      </c>
      <c r="G14" s="2">
        <v>18000</v>
      </c>
      <c r="H14" s="2">
        <v>18000</v>
      </c>
      <c r="I14" s="39">
        <v>0</v>
      </c>
      <c r="J14" s="45">
        <v>778</v>
      </c>
      <c r="K14" s="43">
        <v>43633</v>
      </c>
    </row>
    <row r="15" spans="1:11" x14ac:dyDescent="0.2">
      <c r="A15" s="42" t="s">
        <v>11</v>
      </c>
      <c r="B15" s="42" t="s">
        <v>12</v>
      </c>
      <c r="C15" s="43">
        <v>20972</v>
      </c>
      <c r="D15" s="43">
        <v>32242</v>
      </c>
      <c r="E15" s="42" t="s">
        <v>13</v>
      </c>
      <c r="F15" s="44" t="s">
        <v>14</v>
      </c>
      <c r="G15" s="2">
        <v>17000</v>
      </c>
      <c r="H15" s="2">
        <v>17000</v>
      </c>
      <c r="I15" s="39">
        <v>0</v>
      </c>
      <c r="J15" s="45">
        <v>2157</v>
      </c>
      <c r="K15" s="43">
        <v>44713</v>
      </c>
    </row>
    <row r="16" spans="1:11" x14ac:dyDescent="0.2">
      <c r="A16" s="42" t="s">
        <v>15</v>
      </c>
      <c r="B16" s="42" t="s">
        <v>12</v>
      </c>
      <c r="C16" s="43">
        <v>20972</v>
      </c>
      <c r="D16" s="43">
        <v>32242</v>
      </c>
      <c r="E16" s="42" t="s">
        <v>13</v>
      </c>
      <c r="F16" s="44" t="s">
        <v>14</v>
      </c>
      <c r="G16" s="2">
        <v>13000</v>
      </c>
      <c r="H16" s="2">
        <v>13000</v>
      </c>
      <c r="I16" s="39">
        <v>0</v>
      </c>
      <c r="J16" s="45">
        <v>2157</v>
      </c>
      <c r="K16" s="43">
        <v>44713</v>
      </c>
    </row>
    <row r="17" spans="1:11" x14ac:dyDescent="0.2">
      <c r="A17" s="42" t="s">
        <v>11</v>
      </c>
      <c r="B17" s="42" t="s">
        <v>12</v>
      </c>
      <c r="C17" s="43">
        <v>21822</v>
      </c>
      <c r="D17" s="43">
        <v>32369</v>
      </c>
      <c r="E17" s="42" t="s">
        <v>17</v>
      </c>
      <c r="F17" s="44" t="s">
        <v>14</v>
      </c>
      <c r="G17" s="2">
        <v>7000</v>
      </c>
      <c r="H17" s="2">
        <v>7000</v>
      </c>
      <c r="I17" s="39">
        <v>0</v>
      </c>
      <c r="J17" s="45">
        <v>1108</v>
      </c>
      <c r="K17" s="43">
        <v>45564</v>
      </c>
    </row>
    <row r="18" spans="1:11" x14ac:dyDescent="0.2">
      <c r="A18" s="42" t="s">
        <v>16</v>
      </c>
      <c r="B18" s="42" t="s">
        <v>12</v>
      </c>
      <c r="C18" s="43">
        <v>20222</v>
      </c>
      <c r="D18" s="43">
        <v>32331</v>
      </c>
      <c r="E18" s="42" t="s">
        <v>17</v>
      </c>
      <c r="F18" s="44" t="s">
        <v>14</v>
      </c>
      <c r="G18" s="2">
        <v>7000</v>
      </c>
      <c r="H18" s="2">
        <v>7000</v>
      </c>
      <c r="I18" s="39">
        <v>0</v>
      </c>
      <c r="J18" s="45">
        <v>1089</v>
      </c>
      <c r="K18" s="43">
        <v>43964</v>
      </c>
    </row>
    <row r="19" spans="1:11" x14ac:dyDescent="0.2">
      <c r="A19" s="42" t="s">
        <v>11</v>
      </c>
      <c r="B19" s="42" t="s">
        <v>12</v>
      </c>
      <c r="C19" s="43">
        <v>20222</v>
      </c>
      <c r="D19" s="43">
        <v>32331</v>
      </c>
      <c r="E19" s="42" t="s">
        <v>17</v>
      </c>
      <c r="F19" s="44" t="s">
        <v>14</v>
      </c>
      <c r="G19" s="2">
        <v>14000</v>
      </c>
      <c r="H19" s="2">
        <v>14000</v>
      </c>
      <c r="I19" s="39">
        <v>0</v>
      </c>
      <c r="J19" s="45">
        <v>1089</v>
      </c>
      <c r="K19" s="43">
        <v>43964</v>
      </c>
    </row>
    <row r="20" spans="1:11" x14ac:dyDescent="0.2">
      <c r="A20" s="42" t="s">
        <v>15</v>
      </c>
      <c r="B20" s="42" t="s">
        <v>12</v>
      </c>
      <c r="C20" s="43">
        <v>20222</v>
      </c>
      <c r="D20" s="43">
        <v>32331</v>
      </c>
      <c r="E20" s="42" t="s">
        <v>17</v>
      </c>
      <c r="F20" s="44" t="s">
        <v>14</v>
      </c>
      <c r="G20" s="2">
        <v>7000</v>
      </c>
      <c r="H20" s="2">
        <v>7000</v>
      </c>
      <c r="I20" s="39">
        <v>0</v>
      </c>
      <c r="J20" s="45">
        <v>1089</v>
      </c>
      <c r="K20" s="43">
        <v>43964</v>
      </c>
    </row>
    <row r="21" spans="1:11" x14ac:dyDescent="0.2">
      <c r="A21" s="42" t="s">
        <v>11</v>
      </c>
      <c r="B21" s="42" t="s">
        <v>12</v>
      </c>
      <c r="C21" s="43">
        <v>21631</v>
      </c>
      <c r="D21" s="43">
        <v>32621</v>
      </c>
      <c r="E21" s="42" t="s">
        <v>17</v>
      </c>
      <c r="F21" s="44" t="s">
        <v>14</v>
      </c>
      <c r="G21" s="2">
        <v>19000</v>
      </c>
      <c r="H21" s="2">
        <v>19000</v>
      </c>
      <c r="I21" s="39">
        <v>0</v>
      </c>
      <c r="J21" s="45">
        <v>3006</v>
      </c>
      <c r="K21" s="43">
        <v>45373</v>
      </c>
    </row>
    <row r="22" spans="1:11" x14ac:dyDescent="0.2">
      <c r="A22" s="42" t="s">
        <v>15</v>
      </c>
      <c r="B22" s="42" t="s">
        <v>12</v>
      </c>
      <c r="C22" s="43">
        <v>21631</v>
      </c>
      <c r="D22" s="43">
        <v>32621</v>
      </c>
      <c r="E22" s="42" t="s">
        <v>17</v>
      </c>
      <c r="F22" s="44" t="s">
        <v>14</v>
      </c>
      <c r="G22" s="2">
        <v>14000</v>
      </c>
      <c r="H22" s="2">
        <v>14000</v>
      </c>
      <c r="I22" s="39">
        <v>0</v>
      </c>
      <c r="J22" s="45">
        <v>3006</v>
      </c>
      <c r="K22" s="43">
        <v>45373</v>
      </c>
    </row>
    <row r="23" spans="1:11" x14ac:dyDescent="0.2">
      <c r="A23" s="42" t="s">
        <v>11</v>
      </c>
      <c r="B23" s="42" t="s">
        <v>12</v>
      </c>
      <c r="C23" s="43">
        <v>21480</v>
      </c>
      <c r="D23" s="43">
        <v>32749</v>
      </c>
      <c r="E23" s="42" t="s">
        <v>13</v>
      </c>
      <c r="F23" s="44" t="s">
        <v>14</v>
      </c>
      <c r="G23" s="2">
        <v>18000</v>
      </c>
      <c r="H23" s="2">
        <v>18000</v>
      </c>
      <c r="I23" s="39">
        <v>0</v>
      </c>
      <c r="J23" s="45">
        <v>2595</v>
      </c>
      <c r="K23" s="43">
        <v>45221</v>
      </c>
    </row>
    <row r="24" spans="1:11" x14ac:dyDescent="0.2">
      <c r="A24" s="42" t="s">
        <v>15</v>
      </c>
      <c r="B24" s="42" t="s">
        <v>12</v>
      </c>
      <c r="C24" s="43">
        <v>21480</v>
      </c>
      <c r="D24" s="43">
        <v>32749</v>
      </c>
      <c r="E24" s="42" t="s">
        <v>13</v>
      </c>
      <c r="F24" s="44" t="s">
        <v>14</v>
      </c>
      <c r="G24" s="2">
        <v>18000</v>
      </c>
      <c r="H24" s="2">
        <v>18000</v>
      </c>
      <c r="I24" s="39">
        <v>0</v>
      </c>
      <c r="J24" s="45">
        <v>2595</v>
      </c>
      <c r="K24" s="43">
        <v>45221</v>
      </c>
    </row>
    <row r="25" spans="1:11" x14ac:dyDescent="0.2">
      <c r="A25" s="42" t="s">
        <v>11</v>
      </c>
      <c r="B25" s="42" t="s">
        <v>12</v>
      </c>
      <c r="C25" s="43">
        <v>20974</v>
      </c>
      <c r="D25" s="43">
        <v>32817</v>
      </c>
      <c r="E25" s="42" t="s">
        <v>17</v>
      </c>
      <c r="F25" s="44" t="s">
        <v>14</v>
      </c>
      <c r="G25" s="2">
        <v>18000</v>
      </c>
      <c r="H25" s="2">
        <v>18000</v>
      </c>
      <c r="I25" s="39">
        <v>0</v>
      </c>
      <c r="J25" s="45">
        <v>2284</v>
      </c>
      <c r="K25" s="43">
        <v>44715</v>
      </c>
    </row>
    <row r="26" spans="1:11" x14ac:dyDescent="0.2">
      <c r="A26" s="42" t="s">
        <v>15</v>
      </c>
      <c r="B26" s="42" t="s">
        <v>12</v>
      </c>
      <c r="C26" s="43">
        <v>20974</v>
      </c>
      <c r="D26" s="43">
        <v>32817</v>
      </c>
      <c r="E26" s="42" t="s">
        <v>17</v>
      </c>
      <c r="F26" s="44" t="s">
        <v>14</v>
      </c>
      <c r="G26" s="2">
        <v>18000</v>
      </c>
      <c r="H26" s="2">
        <v>18000</v>
      </c>
      <c r="I26" s="39">
        <v>0</v>
      </c>
      <c r="J26" s="45">
        <v>2284</v>
      </c>
      <c r="K26" s="43">
        <v>44715</v>
      </c>
    </row>
    <row r="27" spans="1:11" x14ac:dyDescent="0.2">
      <c r="A27" s="42" t="s">
        <v>11</v>
      </c>
      <c r="B27" s="42" t="s">
        <v>12</v>
      </c>
      <c r="C27" s="43">
        <v>20075</v>
      </c>
      <c r="D27" s="43">
        <v>32900</v>
      </c>
      <c r="E27" s="42" t="s">
        <v>17</v>
      </c>
      <c r="F27" s="44" t="s">
        <v>14</v>
      </c>
      <c r="G27" s="2">
        <v>19000</v>
      </c>
      <c r="H27" s="2">
        <v>19000</v>
      </c>
      <c r="I27" s="39">
        <v>0</v>
      </c>
      <c r="J27" s="45">
        <v>821</v>
      </c>
      <c r="K27" s="43">
        <v>43816</v>
      </c>
    </row>
    <row r="28" spans="1:11" x14ac:dyDescent="0.2">
      <c r="A28" s="42" t="s">
        <v>15</v>
      </c>
      <c r="B28" s="42" t="s">
        <v>12</v>
      </c>
      <c r="C28" s="43">
        <v>20075</v>
      </c>
      <c r="D28" s="43">
        <v>32900</v>
      </c>
      <c r="E28" s="42" t="s">
        <v>17</v>
      </c>
      <c r="F28" s="44" t="s">
        <v>14</v>
      </c>
      <c r="G28" s="2">
        <v>18000</v>
      </c>
      <c r="H28" s="2">
        <v>18000</v>
      </c>
      <c r="I28" s="39">
        <v>0</v>
      </c>
      <c r="J28" s="45">
        <v>821</v>
      </c>
      <c r="K28" s="43">
        <v>43816</v>
      </c>
    </row>
    <row r="29" spans="1:11" x14ac:dyDescent="0.2">
      <c r="A29" s="42" t="s">
        <v>11</v>
      </c>
      <c r="B29" s="42" t="s">
        <v>12</v>
      </c>
      <c r="C29" s="43">
        <v>21675</v>
      </c>
      <c r="D29" s="43">
        <v>32360</v>
      </c>
      <c r="E29" s="42" t="s">
        <v>17</v>
      </c>
      <c r="F29" s="44" t="s">
        <v>14</v>
      </c>
      <c r="G29" s="2">
        <v>22000</v>
      </c>
      <c r="H29" s="2">
        <v>22000</v>
      </c>
      <c r="I29" s="39">
        <v>0</v>
      </c>
      <c r="J29" s="45">
        <v>3481</v>
      </c>
      <c r="K29" s="43">
        <v>45417</v>
      </c>
    </row>
    <row r="30" spans="1:11" x14ac:dyDescent="0.2">
      <c r="A30" s="42" t="s">
        <v>16</v>
      </c>
      <c r="B30" s="42" t="s">
        <v>12</v>
      </c>
      <c r="C30" s="43">
        <v>19828</v>
      </c>
      <c r="D30" s="43">
        <v>33173</v>
      </c>
      <c r="E30" s="42" t="s">
        <v>17</v>
      </c>
      <c r="F30" s="44" t="s">
        <v>14</v>
      </c>
      <c r="G30" s="2">
        <v>22000</v>
      </c>
      <c r="H30" s="2">
        <v>22000</v>
      </c>
      <c r="I30" s="39">
        <v>0</v>
      </c>
      <c r="J30" s="45">
        <v>1037</v>
      </c>
      <c r="K30" s="43">
        <v>43569</v>
      </c>
    </row>
    <row r="31" spans="1:11" x14ac:dyDescent="0.2">
      <c r="A31" s="42" t="s">
        <v>11</v>
      </c>
      <c r="B31" s="42" t="s">
        <v>12</v>
      </c>
      <c r="C31" s="43">
        <v>19828</v>
      </c>
      <c r="D31" s="43">
        <v>33173</v>
      </c>
      <c r="E31" s="42" t="s">
        <v>17</v>
      </c>
      <c r="F31" s="44" t="s">
        <v>14</v>
      </c>
      <c r="G31" s="2">
        <v>24000</v>
      </c>
      <c r="H31" s="2">
        <v>24000</v>
      </c>
      <c r="I31" s="39">
        <v>0</v>
      </c>
      <c r="J31" s="45">
        <v>1037</v>
      </c>
      <c r="K31" s="43">
        <v>43569</v>
      </c>
    </row>
    <row r="32" spans="1:11" x14ac:dyDescent="0.2">
      <c r="A32" s="42" t="s">
        <v>15</v>
      </c>
      <c r="B32" s="42" t="s">
        <v>12</v>
      </c>
      <c r="C32" s="43">
        <v>19828</v>
      </c>
      <c r="D32" s="43">
        <v>33173</v>
      </c>
      <c r="E32" s="42" t="s">
        <v>17</v>
      </c>
      <c r="F32" s="44" t="s">
        <v>14</v>
      </c>
      <c r="G32" s="2">
        <v>22000</v>
      </c>
      <c r="H32" s="2">
        <v>22000</v>
      </c>
      <c r="I32" s="39">
        <v>0</v>
      </c>
      <c r="J32" s="45">
        <v>1037</v>
      </c>
      <c r="K32" s="43">
        <v>43569</v>
      </c>
    </row>
    <row r="33" spans="1:11" x14ac:dyDescent="0.2">
      <c r="A33" s="42" t="s">
        <v>16</v>
      </c>
      <c r="B33" s="42" t="s">
        <v>12</v>
      </c>
      <c r="C33" s="43">
        <v>19896</v>
      </c>
      <c r="D33" s="43">
        <v>32829</v>
      </c>
      <c r="E33" s="42" t="s">
        <v>17</v>
      </c>
      <c r="F33" s="44" t="s">
        <v>14</v>
      </c>
      <c r="G33" s="2">
        <v>24000</v>
      </c>
      <c r="H33" s="2">
        <v>24000</v>
      </c>
      <c r="I33" s="39">
        <v>0</v>
      </c>
      <c r="J33" s="45">
        <v>734</v>
      </c>
      <c r="K33" s="43">
        <v>43637</v>
      </c>
    </row>
    <row r="34" spans="1:11" x14ac:dyDescent="0.2">
      <c r="A34" s="42" t="s">
        <v>11</v>
      </c>
      <c r="B34" s="42" t="s">
        <v>12</v>
      </c>
      <c r="C34" s="43">
        <v>19896</v>
      </c>
      <c r="D34" s="43">
        <v>32829</v>
      </c>
      <c r="E34" s="42" t="s">
        <v>17</v>
      </c>
      <c r="F34" s="44" t="s">
        <v>14</v>
      </c>
      <c r="G34" s="2">
        <v>17000</v>
      </c>
      <c r="H34" s="2">
        <v>17000</v>
      </c>
      <c r="I34" s="39">
        <v>0</v>
      </c>
      <c r="J34" s="45">
        <v>734</v>
      </c>
      <c r="K34" s="43">
        <v>43637</v>
      </c>
    </row>
    <row r="35" spans="1:11" x14ac:dyDescent="0.2">
      <c r="A35" s="42" t="s">
        <v>15</v>
      </c>
      <c r="B35" s="42" t="s">
        <v>12</v>
      </c>
      <c r="C35" s="43">
        <v>19896</v>
      </c>
      <c r="D35" s="43">
        <v>32829</v>
      </c>
      <c r="E35" s="42" t="s">
        <v>17</v>
      </c>
      <c r="F35" s="44" t="s">
        <v>14</v>
      </c>
      <c r="G35" s="2">
        <v>24000</v>
      </c>
      <c r="H35" s="2">
        <v>24000</v>
      </c>
      <c r="I35" s="39">
        <v>0</v>
      </c>
      <c r="J35" s="45">
        <v>734</v>
      </c>
      <c r="K35" s="43">
        <v>43637</v>
      </c>
    </row>
    <row r="36" spans="1:11" x14ac:dyDescent="0.2">
      <c r="A36" s="42" t="s">
        <v>16</v>
      </c>
      <c r="B36" s="42" t="s">
        <v>12</v>
      </c>
      <c r="C36" s="43">
        <v>20877</v>
      </c>
      <c r="D36" s="43">
        <v>33410</v>
      </c>
      <c r="E36" s="42" t="s">
        <v>13</v>
      </c>
      <c r="F36" s="44" t="s">
        <v>14</v>
      </c>
      <c r="G36" s="2">
        <v>17000</v>
      </c>
      <c r="H36" s="2">
        <v>17000</v>
      </c>
      <c r="I36" s="39">
        <v>0</v>
      </c>
      <c r="J36" s="45">
        <v>2538</v>
      </c>
      <c r="K36" s="43">
        <v>44618</v>
      </c>
    </row>
    <row r="37" spans="1:11" x14ac:dyDescent="0.2">
      <c r="A37" s="42" t="s">
        <v>11</v>
      </c>
      <c r="B37" s="42" t="s">
        <v>12</v>
      </c>
      <c r="C37" s="43">
        <v>20877</v>
      </c>
      <c r="D37" s="43">
        <v>33410</v>
      </c>
      <c r="E37" s="42" t="s">
        <v>13</v>
      </c>
      <c r="F37" s="44" t="s">
        <v>14</v>
      </c>
      <c r="G37" s="2">
        <v>20000</v>
      </c>
      <c r="H37" s="2">
        <v>20000</v>
      </c>
      <c r="I37" s="39">
        <v>0</v>
      </c>
      <c r="J37" s="45">
        <v>2538</v>
      </c>
      <c r="K37" s="43">
        <v>44618</v>
      </c>
    </row>
    <row r="38" spans="1:11" x14ac:dyDescent="0.2">
      <c r="A38" s="42" t="s">
        <v>15</v>
      </c>
      <c r="B38" s="42" t="s">
        <v>12</v>
      </c>
      <c r="C38" s="43">
        <v>20877</v>
      </c>
      <c r="D38" s="43">
        <v>33410</v>
      </c>
      <c r="E38" s="42" t="s">
        <v>13</v>
      </c>
      <c r="F38" s="44" t="s">
        <v>14</v>
      </c>
      <c r="G38" s="2">
        <v>17000</v>
      </c>
      <c r="H38" s="2">
        <v>17000</v>
      </c>
      <c r="I38" s="39">
        <v>0</v>
      </c>
      <c r="J38" s="45">
        <v>2538</v>
      </c>
      <c r="K38" s="43">
        <v>44618</v>
      </c>
    </row>
    <row r="39" spans="1:11" x14ac:dyDescent="0.2">
      <c r="A39" s="42" t="s">
        <v>11</v>
      </c>
      <c r="B39" s="42" t="s">
        <v>12</v>
      </c>
      <c r="C39" s="43">
        <v>19993</v>
      </c>
      <c r="D39" s="43">
        <v>33383</v>
      </c>
      <c r="E39" s="42" t="s">
        <v>17</v>
      </c>
      <c r="F39" s="44" t="s">
        <v>14</v>
      </c>
      <c r="G39" s="2">
        <v>25000</v>
      </c>
      <c r="H39" s="2">
        <v>25000</v>
      </c>
      <c r="I39" s="39">
        <v>0</v>
      </c>
      <c r="J39" s="45">
        <v>1080</v>
      </c>
      <c r="K39" s="43">
        <v>43734</v>
      </c>
    </row>
    <row r="40" spans="1:11" x14ac:dyDescent="0.2">
      <c r="A40" s="42" t="s">
        <v>15</v>
      </c>
      <c r="B40" s="42" t="s">
        <v>12</v>
      </c>
      <c r="C40" s="43">
        <v>19993</v>
      </c>
      <c r="D40" s="43">
        <v>33383</v>
      </c>
      <c r="E40" s="42" t="s">
        <v>17</v>
      </c>
      <c r="F40" s="44" t="s">
        <v>14</v>
      </c>
      <c r="G40" s="2">
        <v>20000</v>
      </c>
      <c r="H40" s="2">
        <v>20000</v>
      </c>
      <c r="I40" s="39">
        <v>0</v>
      </c>
      <c r="J40" s="45">
        <v>1080</v>
      </c>
      <c r="K40" s="43">
        <v>43734</v>
      </c>
    </row>
    <row r="41" spans="1:11" x14ac:dyDescent="0.2">
      <c r="A41" s="42" t="s">
        <v>11</v>
      </c>
      <c r="B41" s="42" t="s">
        <v>12</v>
      </c>
      <c r="C41" s="43">
        <v>21716</v>
      </c>
      <c r="D41" s="43">
        <v>33737</v>
      </c>
      <c r="E41" s="42" t="s">
        <v>13</v>
      </c>
      <c r="F41" s="44" t="s">
        <v>14</v>
      </c>
      <c r="G41" s="2">
        <v>30000</v>
      </c>
      <c r="H41" s="2">
        <v>30000</v>
      </c>
      <c r="I41" s="39">
        <v>0</v>
      </c>
      <c r="J41" s="45">
        <v>4747</v>
      </c>
      <c r="K41" s="43">
        <v>45458</v>
      </c>
    </row>
    <row r="42" spans="1:11" x14ac:dyDescent="0.2">
      <c r="A42" s="42" t="s">
        <v>11</v>
      </c>
      <c r="B42" s="42" t="s">
        <v>12</v>
      </c>
      <c r="C42" s="43">
        <v>20236</v>
      </c>
      <c r="D42" s="43">
        <v>33875</v>
      </c>
      <c r="E42" s="42" t="s">
        <v>17</v>
      </c>
      <c r="F42" s="44" t="s">
        <v>14</v>
      </c>
      <c r="G42" s="2">
        <v>20000</v>
      </c>
      <c r="H42" s="2">
        <v>20000</v>
      </c>
      <c r="I42" s="39">
        <v>0</v>
      </c>
      <c r="J42" s="45">
        <v>1555</v>
      </c>
      <c r="K42" s="43">
        <v>43978</v>
      </c>
    </row>
    <row r="43" spans="1:11" x14ac:dyDescent="0.2">
      <c r="A43" s="42" t="s">
        <v>15</v>
      </c>
      <c r="B43" s="42" t="s">
        <v>12</v>
      </c>
      <c r="C43" s="43">
        <v>20236</v>
      </c>
      <c r="D43" s="43">
        <v>33875</v>
      </c>
      <c r="E43" s="42" t="s">
        <v>17</v>
      </c>
      <c r="F43" s="44" t="s">
        <v>14</v>
      </c>
      <c r="G43" s="2">
        <v>30000</v>
      </c>
      <c r="H43" s="2">
        <v>30000</v>
      </c>
      <c r="I43" s="39">
        <v>0</v>
      </c>
      <c r="J43" s="45">
        <v>1555</v>
      </c>
      <c r="K43" s="43">
        <v>43978</v>
      </c>
    </row>
    <row r="44" spans="1:11" x14ac:dyDescent="0.2">
      <c r="A44" s="42" t="s">
        <v>11</v>
      </c>
      <c r="B44" s="42" t="s">
        <v>12</v>
      </c>
      <c r="C44" s="43">
        <v>20464</v>
      </c>
      <c r="D44" s="43">
        <v>34139</v>
      </c>
      <c r="E44" s="42" t="s">
        <v>17</v>
      </c>
      <c r="F44" s="44" t="s">
        <v>14</v>
      </c>
      <c r="G44" s="2">
        <v>23000</v>
      </c>
      <c r="H44" s="2">
        <v>23000</v>
      </c>
      <c r="I44" s="39">
        <v>0</v>
      </c>
      <c r="J44" s="45">
        <v>2409</v>
      </c>
      <c r="K44" s="43">
        <v>44206</v>
      </c>
    </row>
    <row r="45" spans="1:11" x14ac:dyDescent="0.2">
      <c r="A45" s="42" t="s">
        <v>15</v>
      </c>
      <c r="B45" s="42" t="s">
        <v>12</v>
      </c>
      <c r="C45" s="43">
        <v>20464</v>
      </c>
      <c r="D45" s="43">
        <v>34139</v>
      </c>
      <c r="E45" s="42" t="s">
        <v>17</v>
      </c>
      <c r="F45" s="44" t="s">
        <v>14</v>
      </c>
      <c r="G45" s="2">
        <v>23000</v>
      </c>
      <c r="H45" s="2">
        <v>23000</v>
      </c>
      <c r="I45" s="39">
        <v>0</v>
      </c>
      <c r="J45" s="45">
        <v>2409</v>
      </c>
      <c r="K45" s="43">
        <v>44206</v>
      </c>
    </row>
    <row r="46" spans="1:11" x14ac:dyDescent="0.2">
      <c r="A46" s="42" t="s">
        <v>16</v>
      </c>
      <c r="B46" s="42" t="s">
        <v>12</v>
      </c>
      <c r="C46" s="43">
        <v>20217</v>
      </c>
      <c r="D46" s="43">
        <v>34477</v>
      </c>
      <c r="E46" s="42" t="s">
        <v>17</v>
      </c>
      <c r="F46" s="44" t="s">
        <v>14</v>
      </c>
      <c r="G46" s="2">
        <v>21000</v>
      </c>
      <c r="H46" s="2">
        <v>21000</v>
      </c>
      <c r="I46" s="39">
        <v>0</v>
      </c>
      <c r="J46" s="45">
        <v>1633</v>
      </c>
      <c r="K46" s="43">
        <v>43959</v>
      </c>
    </row>
    <row r="47" spans="1:11" x14ac:dyDescent="0.2">
      <c r="A47" s="42" t="s">
        <v>11</v>
      </c>
      <c r="B47" s="42" t="s">
        <v>12</v>
      </c>
      <c r="C47" s="43">
        <v>20217</v>
      </c>
      <c r="D47" s="43">
        <v>34477</v>
      </c>
      <c r="E47" s="42" t="s">
        <v>17</v>
      </c>
      <c r="F47" s="44" t="s">
        <v>14</v>
      </c>
      <c r="G47" s="2">
        <v>21000</v>
      </c>
      <c r="H47" s="2">
        <v>21000</v>
      </c>
      <c r="I47" s="39">
        <v>0</v>
      </c>
      <c r="J47" s="45">
        <v>1633</v>
      </c>
      <c r="K47" s="43">
        <v>43959</v>
      </c>
    </row>
    <row r="48" spans="1:11" x14ac:dyDescent="0.2">
      <c r="A48" s="42" t="s">
        <v>15</v>
      </c>
      <c r="B48" s="42" t="s">
        <v>12</v>
      </c>
      <c r="C48" s="43">
        <v>20217</v>
      </c>
      <c r="D48" s="43">
        <v>34477</v>
      </c>
      <c r="E48" s="42" t="s">
        <v>17</v>
      </c>
      <c r="F48" s="44" t="s">
        <v>14</v>
      </c>
      <c r="G48" s="2">
        <v>23000</v>
      </c>
      <c r="H48" s="2">
        <v>23000</v>
      </c>
      <c r="I48" s="39">
        <v>0</v>
      </c>
      <c r="J48" s="45">
        <v>1633</v>
      </c>
      <c r="K48" s="43">
        <v>43959</v>
      </c>
    </row>
    <row r="49" spans="1:11" x14ac:dyDescent="0.2">
      <c r="A49" s="42" t="s">
        <v>11</v>
      </c>
      <c r="B49" s="42" t="s">
        <v>12</v>
      </c>
      <c r="C49" s="43">
        <v>20770</v>
      </c>
      <c r="D49" s="43">
        <v>34479</v>
      </c>
      <c r="E49" s="42" t="s">
        <v>17</v>
      </c>
      <c r="F49" s="44" t="s">
        <v>14</v>
      </c>
      <c r="G49" s="2">
        <v>15000</v>
      </c>
      <c r="H49" s="2">
        <v>15000</v>
      </c>
      <c r="I49" s="39">
        <v>0</v>
      </c>
      <c r="J49" s="45">
        <v>1571</v>
      </c>
      <c r="K49" s="43">
        <v>44511</v>
      </c>
    </row>
    <row r="50" spans="1:11" x14ac:dyDescent="0.2">
      <c r="A50" s="42" t="s">
        <v>16</v>
      </c>
      <c r="B50" s="42" t="s">
        <v>12</v>
      </c>
      <c r="C50" s="43">
        <v>22183</v>
      </c>
      <c r="D50" s="43">
        <v>33296</v>
      </c>
      <c r="E50" s="42" t="s">
        <v>17</v>
      </c>
      <c r="F50" s="44" t="s">
        <v>14</v>
      </c>
      <c r="G50" s="2">
        <v>22000</v>
      </c>
      <c r="H50" s="2">
        <v>22000</v>
      </c>
      <c r="I50" s="39">
        <v>0</v>
      </c>
      <c r="J50" s="45">
        <v>3730</v>
      </c>
      <c r="K50" s="43">
        <v>45924</v>
      </c>
    </row>
    <row r="51" spans="1:11" x14ac:dyDescent="0.2">
      <c r="A51" s="42" t="s">
        <v>11</v>
      </c>
      <c r="B51" s="42" t="s">
        <v>12</v>
      </c>
      <c r="C51" s="43">
        <v>22183</v>
      </c>
      <c r="D51" s="43">
        <v>33296</v>
      </c>
      <c r="E51" s="42" t="s">
        <v>17</v>
      </c>
      <c r="F51" s="44" t="s">
        <v>14</v>
      </c>
      <c r="G51" s="2">
        <v>22000</v>
      </c>
      <c r="H51" s="2">
        <v>22000</v>
      </c>
      <c r="I51" s="39">
        <v>0</v>
      </c>
      <c r="J51" s="45">
        <v>3730</v>
      </c>
      <c r="K51" s="43">
        <v>45924</v>
      </c>
    </row>
    <row r="52" spans="1:11" x14ac:dyDescent="0.2">
      <c r="A52" s="42" t="s">
        <v>15</v>
      </c>
      <c r="B52" s="42" t="s">
        <v>12</v>
      </c>
      <c r="C52" s="43">
        <v>22183</v>
      </c>
      <c r="D52" s="43">
        <v>33296</v>
      </c>
      <c r="E52" s="42" t="s">
        <v>17</v>
      </c>
      <c r="F52" s="44" t="s">
        <v>14</v>
      </c>
      <c r="G52" s="2">
        <v>22000</v>
      </c>
      <c r="H52" s="2">
        <v>22000</v>
      </c>
      <c r="I52" s="39">
        <v>0</v>
      </c>
      <c r="J52" s="45">
        <v>3730</v>
      </c>
      <c r="K52" s="43">
        <v>45924</v>
      </c>
    </row>
    <row r="53" spans="1:11" x14ac:dyDescent="0.2">
      <c r="A53" s="42" t="s">
        <v>16</v>
      </c>
      <c r="B53" s="42" t="s">
        <v>12</v>
      </c>
      <c r="C53" s="43">
        <v>21171</v>
      </c>
      <c r="D53" s="43">
        <v>34543</v>
      </c>
      <c r="E53" s="42" t="s">
        <v>13</v>
      </c>
      <c r="F53" s="44" t="s">
        <v>14</v>
      </c>
      <c r="G53" s="2">
        <v>22000</v>
      </c>
      <c r="H53" s="2">
        <v>22000</v>
      </c>
      <c r="I53" s="39">
        <v>0</v>
      </c>
      <c r="J53" s="45">
        <v>2665</v>
      </c>
      <c r="K53" s="43">
        <v>44912</v>
      </c>
    </row>
    <row r="54" spans="1:11" x14ac:dyDescent="0.2">
      <c r="A54" s="42" t="s">
        <v>11</v>
      </c>
      <c r="B54" s="42" t="s">
        <v>12</v>
      </c>
      <c r="C54" s="43">
        <v>21171</v>
      </c>
      <c r="D54" s="43">
        <v>34543</v>
      </c>
      <c r="E54" s="42" t="s">
        <v>13</v>
      </c>
      <c r="F54" s="44" t="s">
        <v>14</v>
      </c>
      <c r="G54" s="2">
        <v>21000</v>
      </c>
      <c r="H54" s="2">
        <v>21000</v>
      </c>
      <c r="I54" s="39">
        <v>0</v>
      </c>
      <c r="J54" s="45">
        <v>2665</v>
      </c>
      <c r="K54" s="43">
        <v>44912</v>
      </c>
    </row>
    <row r="55" spans="1:11" x14ac:dyDescent="0.2">
      <c r="A55" s="42" t="s">
        <v>15</v>
      </c>
      <c r="B55" s="42" t="s">
        <v>12</v>
      </c>
      <c r="C55" s="43">
        <v>21171</v>
      </c>
      <c r="D55" s="43">
        <v>34543</v>
      </c>
      <c r="E55" s="42" t="s">
        <v>13</v>
      </c>
      <c r="F55" s="44" t="s">
        <v>14</v>
      </c>
      <c r="G55" s="2">
        <v>22000</v>
      </c>
      <c r="H55" s="2">
        <v>22000</v>
      </c>
      <c r="I55" s="39">
        <v>0</v>
      </c>
      <c r="J55" s="45">
        <v>2665</v>
      </c>
      <c r="K55" s="43">
        <v>44912</v>
      </c>
    </row>
    <row r="56" spans="1:11" x14ac:dyDescent="0.2">
      <c r="A56" s="42" t="s">
        <v>11</v>
      </c>
      <c r="B56" s="42" t="s">
        <v>12</v>
      </c>
      <c r="C56" s="43">
        <v>20732</v>
      </c>
      <c r="D56" s="43">
        <v>34888</v>
      </c>
      <c r="E56" s="42" t="s">
        <v>13</v>
      </c>
      <c r="F56" s="44" t="s">
        <v>14</v>
      </c>
      <c r="G56" s="2">
        <v>22000</v>
      </c>
      <c r="H56" s="2">
        <v>22000</v>
      </c>
      <c r="I56" s="39">
        <v>0</v>
      </c>
      <c r="J56" s="45">
        <v>2305</v>
      </c>
      <c r="K56" s="43">
        <v>44473</v>
      </c>
    </row>
    <row r="57" spans="1:11" x14ac:dyDescent="0.2">
      <c r="A57" s="42" t="s">
        <v>11</v>
      </c>
      <c r="B57" s="42" t="s">
        <v>12</v>
      </c>
      <c r="C57" s="43">
        <v>21075</v>
      </c>
      <c r="D57" s="43">
        <v>34545</v>
      </c>
      <c r="E57" s="42" t="s">
        <v>17</v>
      </c>
      <c r="F57" s="44" t="s">
        <v>14</v>
      </c>
      <c r="G57" s="2">
        <v>30000</v>
      </c>
      <c r="H57" s="2">
        <v>30000</v>
      </c>
      <c r="I57" s="39">
        <v>0</v>
      </c>
      <c r="J57" s="45">
        <v>3807</v>
      </c>
      <c r="K57" s="43">
        <v>44816</v>
      </c>
    </row>
    <row r="58" spans="1:11" x14ac:dyDescent="0.2">
      <c r="A58" s="42" t="s">
        <v>15</v>
      </c>
      <c r="B58" s="42" t="s">
        <v>12</v>
      </c>
      <c r="C58" s="43">
        <v>21075</v>
      </c>
      <c r="D58" s="43">
        <v>34545</v>
      </c>
      <c r="E58" s="42" t="s">
        <v>17</v>
      </c>
      <c r="F58" s="44" t="s">
        <v>14</v>
      </c>
      <c r="G58" s="2">
        <v>22000</v>
      </c>
      <c r="H58" s="2">
        <v>22000</v>
      </c>
      <c r="I58" s="39">
        <v>0</v>
      </c>
      <c r="J58" s="45">
        <v>3807</v>
      </c>
      <c r="K58" s="43">
        <v>44816</v>
      </c>
    </row>
    <row r="59" spans="1:11" x14ac:dyDescent="0.2">
      <c r="A59" s="42" t="s">
        <v>16</v>
      </c>
      <c r="B59" s="42" t="s">
        <v>12</v>
      </c>
      <c r="C59" s="43">
        <v>20461</v>
      </c>
      <c r="D59" s="43">
        <v>34881</v>
      </c>
      <c r="E59" s="42" t="s">
        <v>17</v>
      </c>
      <c r="F59" s="44" t="s">
        <v>14</v>
      </c>
      <c r="G59" s="2">
        <v>30000</v>
      </c>
      <c r="H59" s="2">
        <v>30000</v>
      </c>
      <c r="I59" s="39">
        <v>0</v>
      </c>
      <c r="J59" s="45">
        <v>3038</v>
      </c>
      <c r="K59" s="43">
        <v>44203</v>
      </c>
    </row>
    <row r="60" spans="1:11" x14ac:dyDescent="0.2">
      <c r="A60" s="42" t="s">
        <v>11</v>
      </c>
      <c r="B60" s="42" t="s">
        <v>12</v>
      </c>
      <c r="C60" s="43">
        <v>20461</v>
      </c>
      <c r="D60" s="43">
        <v>34881</v>
      </c>
      <c r="E60" s="42" t="s">
        <v>17</v>
      </c>
      <c r="F60" s="44" t="s">
        <v>14</v>
      </c>
      <c r="G60" s="2">
        <v>29000</v>
      </c>
      <c r="H60" s="2">
        <v>29000</v>
      </c>
      <c r="I60" s="39">
        <v>0</v>
      </c>
      <c r="J60" s="45">
        <v>3038</v>
      </c>
      <c r="K60" s="43">
        <v>44203</v>
      </c>
    </row>
    <row r="61" spans="1:11" x14ac:dyDescent="0.2">
      <c r="A61" s="42" t="s">
        <v>15</v>
      </c>
      <c r="B61" s="42" t="s">
        <v>12</v>
      </c>
      <c r="C61" s="43">
        <v>20461</v>
      </c>
      <c r="D61" s="43">
        <v>34881</v>
      </c>
      <c r="E61" s="42" t="s">
        <v>17</v>
      </c>
      <c r="F61" s="44" t="s">
        <v>14</v>
      </c>
      <c r="G61" s="2">
        <v>30000</v>
      </c>
      <c r="H61" s="2">
        <v>30000</v>
      </c>
      <c r="I61" s="39">
        <v>0</v>
      </c>
      <c r="J61" s="45">
        <v>3038</v>
      </c>
      <c r="K61" s="43">
        <v>44203</v>
      </c>
    </row>
    <row r="62" spans="1:11" x14ac:dyDescent="0.2">
      <c r="A62" s="42" t="s">
        <v>16</v>
      </c>
      <c r="B62" s="42" t="s">
        <v>12</v>
      </c>
      <c r="C62" s="43">
        <v>22767</v>
      </c>
      <c r="D62" s="43">
        <v>34569</v>
      </c>
      <c r="E62" s="42" t="s">
        <v>13</v>
      </c>
      <c r="F62" s="44" t="s">
        <v>14</v>
      </c>
      <c r="G62" s="2">
        <v>29000</v>
      </c>
      <c r="H62" s="2">
        <v>29000</v>
      </c>
      <c r="I62" s="39">
        <v>0</v>
      </c>
      <c r="J62" s="45">
        <v>3715</v>
      </c>
      <c r="K62" s="43">
        <v>46508</v>
      </c>
    </row>
    <row r="63" spans="1:11" x14ac:dyDescent="0.2">
      <c r="A63" s="42" t="s">
        <v>11</v>
      </c>
      <c r="B63" s="42" t="s">
        <v>12</v>
      </c>
      <c r="C63" s="43">
        <v>22767</v>
      </c>
      <c r="D63" s="43">
        <v>34569</v>
      </c>
      <c r="E63" s="42" t="s">
        <v>13</v>
      </c>
      <c r="F63" s="44" t="s">
        <v>14</v>
      </c>
      <c r="G63" s="2">
        <v>20000</v>
      </c>
      <c r="H63" s="2">
        <v>20000</v>
      </c>
      <c r="I63" s="39">
        <v>0</v>
      </c>
      <c r="J63" s="45">
        <v>3715</v>
      </c>
      <c r="K63" s="43">
        <v>46508</v>
      </c>
    </row>
    <row r="64" spans="1:11" x14ac:dyDescent="0.2">
      <c r="A64" s="42" t="s">
        <v>15</v>
      </c>
      <c r="B64" s="42" t="s">
        <v>12</v>
      </c>
      <c r="C64" s="43">
        <v>22767</v>
      </c>
      <c r="D64" s="43">
        <v>34569</v>
      </c>
      <c r="E64" s="42" t="s">
        <v>13</v>
      </c>
      <c r="F64" s="44" t="s">
        <v>14</v>
      </c>
      <c r="G64" s="2">
        <v>29000</v>
      </c>
      <c r="H64" s="2">
        <v>29000</v>
      </c>
      <c r="I64" s="39">
        <v>0</v>
      </c>
      <c r="J64" s="45">
        <v>3715</v>
      </c>
      <c r="K64" s="43">
        <v>46508</v>
      </c>
    </row>
    <row r="65" spans="1:11" x14ac:dyDescent="0.2">
      <c r="A65" s="42" t="s">
        <v>16</v>
      </c>
      <c r="B65" s="42" t="s">
        <v>12</v>
      </c>
      <c r="C65" s="43">
        <v>21649</v>
      </c>
      <c r="D65" s="43">
        <v>34922</v>
      </c>
      <c r="E65" s="42" t="s">
        <v>13</v>
      </c>
      <c r="F65" s="44" t="s">
        <v>14</v>
      </c>
      <c r="G65" s="2">
        <v>20000</v>
      </c>
      <c r="H65" s="2">
        <v>20000</v>
      </c>
      <c r="I65" s="39">
        <v>0</v>
      </c>
      <c r="J65" s="45">
        <v>3006</v>
      </c>
      <c r="K65" s="43">
        <v>45391</v>
      </c>
    </row>
    <row r="66" spans="1:11" x14ac:dyDescent="0.2">
      <c r="A66" s="42" t="s">
        <v>11</v>
      </c>
      <c r="B66" s="42" t="s">
        <v>12</v>
      </c>
      <c r="C66" s="43">
        <v>21649</v>
      </c>
      <c r="D66" s="43">
        <v>34922</v>
      </c>
      <c r="E66" s="42" t="s">
        <v>13</v>
      </c>
      <c r="F66" s="44" t="s">
        <v>14</v>
      </c>
      <c r="G66" s="2">
        <v>19000</v>
      </c>
      <c r="H66" s="2">
        <v>19000</v>
      </c>
      <c r="I66" s="39">
        <v>0</v>
      </c>
      <c r="J66" s="45">
        <v>3006</v>
      </c>
      <c r="K66" s="43">
        <v>45391</v>
      </c>
    </row>
    <row r="67" spans="1:11" x14ac:dyDescent="0.2">
      <c r="A67" s="42" t="s">
        <v>15</v>
      </c>
      <c r="B67" s="42" t="s">
        <v>12</v>
      </c>
      <c r="C67" s="43">
        <v>21649</v>
      </c>
      <c r="D67" s="43">
        <v>34922</v>
      </c>
      <c r="E67" s="42" t="s">
        <v>13</v>
      </c>
      <c r="F67" s="44" t="s">
        <v>14</v>
      </c>
      <c r="G67" s="2">
        <v>20000</v>
      </c>
      <c r="H67" s="2">
        <v>20000</v>
      </c>
      <c r="I67" s="39">
        <v>0</v>
      </c>
      <c r="J67" s="45">
        <v>3006</v>
      </c>
      <c r="K67" s="43">
        <v>45391</v>
      </c>
    </row>
    <row r="68" spans="1:11" x14ac:dyDescent="0.2">
      <c r="A68" s="42" t="s">
        <v>11</v>
      </c>
      <c r="B68" s="42" t="s">
        <v>12</v>
      </c>
      <c r="C68" s="43">
        <v>20442</v>
      </c>
      <c r="D68" s="43">
        <v>35096</v>
      </c>
      <c r="E68" s="42" t="s">
        <v>17</v>
      </c>
      <c r="F68" s="44" t="s">
        <v>14</v>
      </c>
      <c r="G68" s="2">
        <v>22000</v>
      </c>
      <c r="H68" s="2">
        <v>22000</v>
      </c>
      <c r="I68" s="39">
        <v>0</v>
      </c>
      <c r="J68" s="45">
        <v>2305</v>
      </c>
      <c r="K68" s="43">
        <v>44184</v>
      </c>
    </row>
    <row r="69" spans="1:11" x14ac:dyDescent="0.2">
      <c r="A69" s="42" t="s">
        <v>15</v>
      </c>
      <c r="B69" s="42" t="s">
        <v>12</v>
      </c>
      <c r="C69" s="43">
        <v>20442</v>
      </c>
      <c r="D69" s="43">
        <v>35096</v>
      </c>
      <c r="E69" s="42" t="s">
        <v>17</v>
      </c>
      <c r="F69" s="44" t="s">
        <v>14</v>
      </c>
      <c r="G69" s="2">
        <v>19000</v>
      </c>
      <c r="H69" s="2">
        <v>19000</v>
      </c>
      <c r="I69" s="39">
        <v>0</v>
      </c>
      <c r="J69" s="45">
        <v>2305</v>
      </c>
      <c r="K69" s="43">
        <v>44184</v>
      </c>
    </row>
    <row r="70" spans="1:11" x14ac:dyDescent="0.2">
      <c r="A70" s="42" t="s">
        <v>11</v>
      </c>
      <c r="B70" s="42" t="s">
        <v>12</v>
      </c>
      <c r="C70" s="43">
        <v>21464</v>
      </c>
      <c r="D70" s="43">
        <v>35093</v>
      </c>
      <c r="E70" s="42" t="s">
        <v>13</v>
      </c>
      <c r="F70" s="44" t="s">
        <v>14</v>
      </c>
      <c r="G70" s="2">
        <v>26000</v>
      </c>
      <c r="H70" s="2">
        <v>26000</v>
      </c>
      <c r="I70" s="39">
        <v>0</v>
      </c>
      <c r="J70" s="45">
        <v>3749</v>
      </c>
      <c r="K70" s="43">
        <v>45205</v>
      </c>
    </row>
    <row r="71" spans="1:11" x14ac:dyDescent="0.2">
      <c r="A71" s="42" t="s">
        <v>15</v>
      </c>
      <c r="B71" s="42" t="s">
        <v>12</v>
      </c>
      <c r="C71" s="43">
        <v>21464</v>
      </c>
      <c r="D71" s="43">
        <v>35093</v>
      </c>
      <c r="E71" s="42" t="s">
        <v>13</v>
      </c>
      <c r="F71" s="44" t="s">
        <v>14</v>
      </c>
      <c r="G71" s="2">
        <v>26000</v>
      </c>
      <c r="H71" s="2">
        <v>26000</v>
      </c>
      <c r="I71" s="39">
        <v>0</v>
      </c>
      <c r="J71" s="45">
        <v>3749</v>
      </c>
      <c r="K71" s="43">
        <v>45205</v>
      </c>
    </row>
    <row r="72" spans="1:11" x14ac:dyDescent="0.2">
      <c r="A72" s="42" t="s">
        <v>16</v>
      </c>
      <c r="B72" s="42" t="s">
        <v>12</v>
      </c>
      <c r="C72" s="43">
        <v>23276</v>
      </c>
      <c r="D72" s="43">
        <v>34817</v>
      </c>
      <c r="E72" s="42" t="s">
        <v>17</v>
      </c>
      <c r="F72" s="44" t="s">
        <v>14</v>
      </c>
      <c r="G72" s="2">
        <v>20000</v>
      </c>
      <c r="H72" s="2">
        <v>20000</v>
      </c>
      <c r="I72" s="39">
        <v>0</v>
      </c>
      <c r="J72" s="45">
        <v>3823</v>
      </c>
      <c r="K72" s="43">
        <v>47018</v>
      </c>
    </row>
    <row r="73" spans="1:11" x14ac:dyDescent="0.2">
      <c r="A73" s="42" t="s">
        <v>11</v>
      </c>
      <c r="B73" s="42" t="s">
        <v>12</v>
      </c>
      <c r="C73" s="43">
        <v>23276</v>
      </c>
      <c r="D73" s="43">
        <v>34817</v>
      </c>
      <c r="E73" s="42" t="s">
        <v>17</v>
      </c>
      <c r="F73" s="44" t="s">
        <v>14</v>
      </c>
      <c r="G73" s="2">
        <v>20000</v>
      </c>
      <c r="H73" s="2">
        <v>20000</v>
      </c>
      <c r="I73" s="39">
        <v>0</v>
      </c>
      <c r="J73" s="45">
        <v>3823</v>
      </c>
      <c r="K73" s="43">
        <v>47018</v>
      </c>
    </row>
    <row r="74" spans="1:11" x14ac:dyDescent="0.2">
      <c r="A74" s="42" t="s">
        <v>15</v>
      </c>
      <c r="B74" s="42" t="s">
        <v>12</v>
      </c>
      <c r="C74" s="43">
        <v>23276</v>
      </c>
      <c r="D74" s="43">
        <v>34817</v>
      </c>
      <c r="E74" s="42" t="s">
        <v>17</v>
      </c>
      <c r="F74" s="44" t="s">
        <v>14</v>
      </c>
      <c r="G74" s="2">
        <v>26000</v>
      </c>
      <c r="H74" s="2">
        <v>26000</v>
      </c>
      <c r="I74" s="39">
        <v>0</v>
      </c>
      <c r="J74" s="45">
        <v>3823</v>
      </c>
      <c r="K74" s="43">
        <v>47018</v>
      </c>
    </row>
    <row r="75" spans="1:11" x14ac:dyDescent="0.2">
      <c r="A75" s="42" t="s">
        <v>16</v>
      </c>
      <c r="B75" s="42" t="s">
        <v>12</v>
      </c>
      <c r="C75" s="43">
        <v>22462</v>
      </c>
      <c r="D75" s="43">
        <v>34967</v>
      </c>
      <c r="E75" s="42" t="s">
        <v>17</v>
      </c>
      <c r="F75" s="44" t="s">
        <v>14</v>
      </c>
      <c r="G75" s="2">
        <v>48000</v>
      </c>
      <c r="H75" s="2">
        <v>48000</v>
      </c>
      <c r="I75" s="39">
        <v>0</v>
      </c>
      <c r="J75" s="45">
        <v>8580</v>
      </c>
      <c r="K75" s="43">
        <v>46203</v>
      </c>
    </row>
    <row r="76" spans="1:11" x14ac:dyDescent="0.2">
      <c r="A76" s="42" t="s">
        <v>11</v>
      </c>
      <c r="B76" s="42" t="s">
        <v>12</v>
      </c>
      <c r="C76" s="43">
        <v>22462</v>
      </c>
      <c r="D76" s="43">
        <v>34967</v>
      </c>
      <c r="E76" s="42" t="s">
        <v>17</v>
      </c>
      <c r="F76" s="44" t="s">
        <v>14</v>
      </c>
      <c r="G76" s="2">
        <v>48000</v>
      </c>
      <c r="H76" s="2">
        <v>48000</v>
      </c>
      <c r="I76" s="39">
        <v>0</v>
      </c>
      <c r="J76" s="45">
        <v>8580</v>
      </c>
      <c r="K76" s="43">
        <v>46203</v>
      </c>
    </row>
    <row r="77" spans="1:11" x14ac:dyDescent="0.2">
      <c r="A77" s="42" t="s">
        <v>15</v>
      </c>
      <c r="B77" s="42" t="s">
        <v>12</v>
      </c>
      <c r="C77" s="43">
        <v>22462</v>
      </c>
      <c r="D77" s="43">
        <v>34967</v>
      </c>
      <c r="E77" s="42" t="s">
        <v>17</v>
      </c>
      <c r="F77" s="44" t="s">
        <v>14</v>
      </c>
      <c r="G77" s="2">
        <v>26000</v>
      </c>
      <c r="H77" s="2">
        <v>26000</v>
      </c>
      <c r="I77" s="39">
        <v>0</v>
      </c>
      <c r="J77" s="45">
        <v>8580</v>
      </c>
      <c r="K77" s="43">
        <v>46203</v>
      </c>
    </row>
    <row r="78" spans="1:11" x14ac:dyDescent="0.2">
      <c r="A78" s="42" t="s">
        <v>16</v>
      </c>
      <c r="B78" s="42" t="s">
        <v>12</v>
      </c>
      <c r="C78" s="43">
        <v>20490</v>
      </c>
      <c r="D78" s="43">
        <v>35119</v>
      </c>
      <c r="E78" s="42" t="s">
        <v>17</v>
      </c>
      <c r="F78" s="44" t="s">
        <v>14</v>
      </c>
      <c r="G78" s="2">
        <v>48000</v>
      </c>
      <c r="H78" s="2">
        <v>48000</v>
      </c>
      <c r="I78" s="39">
        <v>0</v>
      </c>
      <c r="J78" s="45">
        <v>1886</v>
      </c>
      <c r="K78" s="43">
        <v>44232</v>
      </c>
    </row>
    <row r="79" spans="1:11" x14ac:dyDescent="0.2">
      <c r="A79" s="42" t="s">
        <v>11</v>
      </c>
      <c r="B79" s="42" t="s">
        <v>12</v>
      </c>
      <c r="C79" s="43">
        <v>20490</v>
      </c>
      <c r="D79" s="43">
        <v>35119</v>
      </c>
      <c r="E79" s="42" t="s">
        <v>17</v>
      </c>
      <c r="F79" s="44" t="s">
        <v>14</v>
      </c>
      <c r="G79" s="2">
        <v>18000</v>
      </c>
      <c r="H79" s="2">
        <v>18000</v>
      </c>
      <c r="I79" s="39">
        <v>0</v>
      </c>
      <c r="J79" s="45">
        <v>1886</v>
      </c>
      <c r="K79" s="43">
        <v>44232</v>
      </c>
    </row>
    <row r="80" spans="1:11" x14ac:dyDescent="0.2">
      <c r="A80" s="42" t="s">
        <v>16</v>
      </c>
      <c r="B80" s="42" t="s">
        <v>12</v>
      </c>
      <c r="C80" s="43">
        <v>20191</v>
      </c>
      <c r="D80" s="43">
        <v>34537</v>
      </c>
      <c r="E80" s="42" t="s">
        <v>17</v>
      </c>
      <c r="F80" s="44" t="s">
        <v>14</v>
      </c>
      <c r="G80" s="2">
        <v>18000</v>
      </c>
      <c r="H80" s="2">
        <v>18000</v>
      </c>
      <c r="I80" s="39">
        <v>0</v>
      </c>
      <c r="J80" s="45">
        <v>1555</v>
      </c>
      <c r="K80" s="43">
        <v>43933</v>
      </c>
    </row>
    <row r="81" spans="1:11" x14ac:dyDescent="0.2">
      <c r="A81" s="42" t="s">
        <v>11</v>
      </c>
      <c r="B81" s="42" t="s">
        <v>12</v>
      </c>
      <c r="C81" s="43">
        <v>20191</v>
      </c>
      <c r="D81" s="43">
        <v>34537</v>
      </c>
      <c r="E81" s="42" t="s">
        <v>17</v>
      </c>
      <c r="F81" s="44" t="s">
        <v>14</v>
      </c>
      <c r="G81" s="2">
        <v>20000</v>
      </c>
      <c r="H81" s="2">
        <v>20000</v>
      </c>
      <c r="I81" s="39">
        <v>0</v>
      </c>
      <c r="J81" s="45">
        <v>1555</v>
      </c>
      <c r="K81" s="43">
        <v>43933</v>
      </c>
    </row>
    <row r="82" spans="1:11" x14ac:dyDescent="0.2">
      <c r="A82" s="42" t="s">
        <v>15</v>
      </c>
      <c r="B82" s="42" t="s">
        <v>12</v>
      </c>
      <c r="C82" s="43">
        <v>20191</v>
      </c>
      <c r="D82" s="43">
        <v>34537</v>
      </c>
      <c r="E82" s="42" t="s">
        <v>17</v>
      </c>
      <c r="F82" s="44" t="s">
        <v>14</v>
      </c>
      <c r="G82" s="2">
        <v>18000</v>
      </c>
      <c r="H82" s="2">
        <v>18000</v>
      </c>
      <c r="I82" s="39">
        <v>0</v>
      </c>
      <c r="J82" s="45">
        <v>1555</v>
      </c>
      <c r="K82" s="43">
        <v>43933</v>
      </c>
    </row>
    <row r="83" spans="1:11" x14ac:dyDescent="0.2">
      <c r="A83" s="42" t="s">
        <v>16</v>
      </c>
      <c r="B83" s="42" t="s">
        <v>12</v>
      </c>
      <c r="C83" s="43">
        <v>22376</v>
      </c>
      <c r="D83" s="43">
        <v>35198</v>
      </c>
      <c r="E83" s="42" t="s">
        <v>17</v>
      </c>
      <c r="F83" s="44" t="s">
        <v>14</v>
      </c>
      <c r="G83" s="2">
        <v>20000</v>
      </c>
      <c r="H83" s="2">
        <v>20000</v>
      </c>
      <c r="I83" s="39">
        <v>0</v>
      </c>
      <c r="J83" s="45">
        <v>3932</v>
      </c>
      <c r="K83" s="43">
        <v>46117</v>
      </c>
    </row>
    <row r="84" spans="1:11" x14ac:dyDescent="0.2">
      <c r="A84" s="42" t="s">
        <v>11</v>
      </c>
      <c r="B84" s="42" t="s">
        <v>12</v>
      </c>
      <c r="C84" s="43">
        <v>22376</v>
      </c>
      <c r="D84" s="43">
        <v>35198</v>
      </c>
      <c r="E84" s="42" t="s">
        <v>17</v>
      </c>
      <c r="F84" s="44" t="s">
        <v>14</v>
      </c>
      <c r="G84" s="2">
        <v>22000</v>
      </c>
      <c r="H84" s="2">
        <v>22000</v>
      </c>
      <c r="I84" s="39">
        <v>0</v>
      </c>
      <c r="J84" s="45">
        <v>3932</v>
      </c>
      <c r="K84" s="43">
        <v>46117</v>
      </c>
    </row>
    <row r="85" spans="1:11" x14ac:dyDescent="0.2">
      <c r="A85" s="42" t="s">
        <v>15</v>
      </c>
      <c r="B85" s="42" t="s">
        <v>12</v>
      </c>
      <c r="C85" s="43">
        <v>22376</v>
      </c>
      <c r="D85" s="43">
        <v>35198</v>
      </c>
      <c r="E85" s="42" t="s">
        <v>17</v>
      </c>
      <c r="F85" s="44" t="s">
        <v>14</v>
      </c>
      <c r="G85" s="2">
        <v>20000</v>
      </c>
      <c r="H85" s="2">
        <v>20000</v>
      </c>
      <c r="I85" s="39">
        <v>0</v>
      </c>
      <c r="J85" s="45">
        <v>3932</v>
      </c>
      <c r="K85" s="43">
        <v>46117</v>
      </c>
    </row>
    <row r="86" spans="1:11" x14ac:dyDescent="0.2">
      <c r="A86" s="42" t="s">
        <v>16</v>
      </c>
      <c r="B86" s="42" t="s">
        <v>12</v>
      </c>
      <c r="C86" s="43">
        <v>22201</v>
      </c>
      <c r="D86" s="43">
        <v>35222</v>
      </c>
      <c r="E86" s="42" t="s">
        <v>13</v>
      </c>
      <c r="F86" s="44" t="s">
        <v>14</v>
      </c>
      <c r="G86" s="2">
        <v>22000</v>
      </c>
      <c r="H86" s="2">
        <v>22000</v>
      </c>
      <c r="I86" s="39">
        <v>0</v>
      </c>
      <c r="J86" s="45">
        <v>5765</v>
      </c>
      <c r="K86" s="43">
        <v>45942</v>
      </c>
    </row>
    <row r="87" spans="1:11" x14ac:dyDescent="0.2">
      <c r="A87" s="42" t="s">
        <v>11</v>
      </c>
      <c r="B87" s="42" t="s">
        <v>12</v>
      </c>
      <c r="C87" s="43">
        <v>22201</v>
      </c>
      <c r="D87" s="43">
        <v>35222</v>
      </c>
      <c r="E87" s="42" t="s">
        <v>13</v>
      </c>
      <c r="F87" s="44" t="s">
        <v>14</v>
      </c>
      <c r="G87" s="2">
        <v>34000</v>
      </c>
      <c r="H87" s="2">
        <v>34000</v>
      </c>
      <c r="I87" s="39">
        <v>0</v>
      </c>
      <c r="J87" s="45">
        <v>5765</v>
      </c>
      <c r="K87" s="43">
        <v>45942</v>
      </c>
    </row>
    <row r="88" spans="1:11" x14ac:dyDescent="0.2">
      <c r="A88" s="42" t="s">
        <v>15</v>
      </c>
      <c r="B88" s="42" t="s">
        <v>12</v>
      </c>
      <c r="C88" s="43">
        <v>22201</v>
      </c>
      <c r="D88" s="43">
        <v>35222</v>
      </c>
      <c r="E88" s="42" t="s">
        <v>13</v>
      </c>
      <c r="F88" s="44" t="s">
        <v>14</v>
      </c>
      <c r="G88" s="2">
        <v>22000</v>
      </c>
      <c r="H88" s="2">
        <v>22000</v>
      </c>
      <c r="I88" s="39">
        <v>0</v>
      </c>
      <c r="J88" s="45">
        <v>5765</v>
      </c>
      <c r="K88" s="43">
        <v>45942</v>
      </c>
    </row>
    <row r="89" spans="1:11" x14ac:dyDescent="0.2">
      <c r="A89" s="42" t="s">
        <v>16</v>
      </c>
      <c r="B89" s="42" t="s">
        <v>12</v>
      </c>
      <c r="C89" s="43">
        <v>19834</v>
      </c>
      <c r="D89" s="43">
        <v>35034</v>
      </c>
      <c r="E89" s="42" t="s">
        <v>17</v>
      </c>
      <c r="F89" s="44" t="s">
        <v>14</v>
      </c>
      <c r="G89" s="2">
        <v>34000</v>
      </c>
      <c r="H89" s="2">
        <v>34000</v>
      </c>
      <c r="I89" s="39">
        <v>0</v>
      </c>
      <c r="J89" s="45">
        <v>2419</v>
      </c>
      <c r="K89" s="43">
        <v>43575</v>
      </c>
    </row>
    <row r="90" spans="1:11" x14ac:dyDescent="0.2">
      <c r="A90" s="42" t="s">
        <v>11</v>
      </c>
      <c r="B90" s="42" t="s">
        <v>12</v>
      </c>
      <c r="C90" s="43">
        <v>19834</v>
      </c>
      <c r="D90" s="43">
        <v>35034</v>
      </c>
      <c r="E90" s="42" t="s">
        <v>17</v>
      </c>
      <c r="F90" s="44" t="s">
        <v>14</v>
      </c>
      <c r="G90" s="2">
        <v>56000</v>
      </c>
      <c r="H90" s="2">
        <v>56000</v>
      </c>
      <c r="I90" s="39">
        <v>0</v>
      </c>
      <c r="J90" s="45">
        <v>2419</v>
      </c>
      <c r="K90" s="43">
        <v>43575</v>
      </c>
    </row>
    <row r="91" spans="1:11" x14ac:dyDescent="0.2">
      <c r="A91" s="42" t="s">
        <v>15</v>
      </c>
      <c r="B91" s="42" t="s">
        <v>12</v>
      </c>
      <c r="C91" s="43">
        <v>19834</v>
      </c>
      <c r="D91" s="43">
        <v>35034</v>
      </c>
      <c r="E91" s="42" t="s">
        <v>17</v>
      </c>
      <c r="F91" s="44" t="s">
        <v>14</v>
      </c>
      <c r="G91" s="2">
        <v>34000</v>
      </c>
      <c r="H91" s="2">
        <v>34000</v>
      </c>
      <c r="I91" s="39">
        <v>0</v>
      </c>
      <c r="J91" s="45">
        <v>2419</v>
      </c>
      <c r="K91" s="43">
        <v>43575</v>
      </c>
    </row>
    <row r="92" spans="1:11" x14ac:dyDescent="0.2">
      <c r="A92" s="42" t="s">
        <v>16</v>
      </c>
      <c r="B92" s="42" t="s">
        <v>12</v>
      </c>
      <c r="C92" s="43">
        <v>20987</v>
      </c>
      <c r="D92" s="43">
        <v>35369</v>
      </c>
      <c r="E92" s="42" t="s">
        <v>17</v>
      </c>
      <c r="F92" s="44" t="s">
        <v>14</v>
      </c>
      <c r="G92" s="2">
        <v>56000</v>
      </c>
      <c r="H92" s="2">
        <v>56000</v>
      </c>
      <c r="I92" s="39">
        <v>0</v>
      </c>
      <c r="J92" s="45">
        <v>2538</v>
      </c>
      <c r="K92" s="43">
        <v>44728</v>
      </c>
    </row>
    <row r="93" spans="1:11" x14ac:dyDescent="0.2">
      <c r="A93" s="42" t="s">
        <v>11</v>
      </c>
      <c r="B93" s="42" t="s">
        <v>12</v>
      </c>
      <c r="C93" s="43">
        <v>20987</v>
      </c>
      <c r="D93" s="43">
        <v>35369</v>
      </c>
      <c r="E93" s="42" t="s">
        <v>17</v>
      </c>
      <c r="F93" s="44" t="s">
        <v>14</v>
      </c>
      <c r="G93" s="2">
        <v>20000</v>
      </c>
      <c r="H93" s="2">
        <v>20000</v>
      </c>
      <c r="I93" s="39">
        <v>0</v>
      </c>
      <c r="J93" s="45">
        <v>2538</v>
      </c>
      <c r="K93" s="43">
        <v>44728</v>
      </c>
    </row>
    <row r="94" spans="1:11" x14ac:dyDescent="0.2">
      <c r="A94" s="42" t="s">
        <v>15</v>
      </c>
      <c r="B94" s="42" t="s">
        <v>12</v>
      </c>
      <c r="C94" s="43">
        <v>20987</v>
      </c>
      <c r="D94" s="43">
        <v>35369</v>
      </c>
      <c r="E94" s="42" t="s">
        <v>17</v>
      </c>
      <c r="F94" s="44" t="s">
        <v>14</v>
      </c>
      <c r="G94" s="2">
        <v>56000</v>
      </c>
      <c r="H94" s="2">
        <v>56000</v>
      </c>
      <c r="I94" s="39">
        <v>0</v>
      </c>
      <c r="J94" s="45">
        <v>2538</v>
      </c>
      <c r="K94" s="43">
        <v>44728</v>
      </c>
    </row>
    <row r="95" spans="1:11" x14ac:dyDescent="0.2">
      <c r="A95" s="42" t="s">
        <v>11</v>
      </c>
      <c r="B95" s="42" t="s">
        <v>12</v>
      </c>
      <c r="C95" s="43">
        <v>20241</v>
      </c>
      <c r="D95" s="43">
        <v>35217</v>
      </c>
      <c r="E95" s="42" t="s">
        <v>17</v>
      </c>
      <c r="F95" s="44" t="s">
        <v>14</v>
      </c>
      <c r="G95" s="2">
        <v>22000</v>
      </c>
      <c r="H95" s="2">
        <v>22000</v>
      </c>
      <c r="I95" s="39">
        <v>0</v>
      </c>
      <c r="J95" s="45">
        <v>1711</v>
      </c>
      <c r="K95" s="43">
        <v>43983</v>
      </c>
    </row>
    <row r="96" spans="1:11" x14ac:dyDescent="0.2">
      <c r="A96" s="42" t="s">
        <v>11</v>
      </c>
      <c r="B96" s="42" t="s">
        <v>12</v>
      </c>
      <c r="C96" s="43">
        <v>21902</v>
      </c>
      <c r="D96" s="43">
        <v>35165</v>
      </c>
      <c r="E96" s="42" t="s">
        <v>17</v>
      </c>
      <c r="F96" s="44" t="s">
        <v>14</v>
      </c>
      <c r="G96" s="2">
        <v>39000</v>
      </c>
      <c r="H96" s="2">
        <v>39000</v>
      </c>
      <c r="I96" s="39">
        <v>0</v>
      </c>
      <c r="J96" s="45">
        <v>6613</v>
      </c>
      <c r="K96" s="43">
        <v>45644</v>
      </c>
    </row>
    <row r="97" spans="1:11" x14ac:dyDescent="0.2">
      <c r="A97" s="42" t="s">
        <v>11</v>
      </c>
      <c r="B97" s="42" t="s">
        <v>12</v>
      </c>
      <c r="C97" s="43">
        <v>22261</v>
      </c>
      <c r="D97" s="43">
        <v>35850</v>
      </c>
      <c r="E97" s="42" t="s">
        <v>17</v>
      </c>
      <c r="F97" s="44" t="s">
        <v>14</v>
      </c>
      <c r="G97" s="2">
        <v>41000</v>
      </c>
      <c r="H97" s="2">
        <v>41000</v>
      </c>
      <c r="I97" s="39">
        <v>0</v>
      </c>
      <c r="J97" s="45">
        <v>6952</v>
      </c>
      <c r="K97" s="43">
        <v>46002</v>
      </c>
    </row>
    <row r="98" spans="1:11" x14ac:dyDescent="0.2">
      <c r="A98" s="42" t="s">
        <v>15</v>
      </c>
      <c r="B98" s="42" t="s">
        <v>12</v>
      </c>
      <c r="C98" s="43">
        <v>22261</v>
      </c>
      <c r="D98" s="43">
        <v>35850</v>
      </c>
      <c r="E98" s="42" t="s">
        <v>17</v>
      </c>
      <c r="F98" s="44" t="s">
        <v>14</v>
      </c>
      <c r="G98" s="2">
        <v>39000</v>
      </c>
      <c r="H98" s="2">
        <v>39000</v>
      </c>
      <c r="I98" s="39">
        <v>0</v>
      </c>
      <c r="J98" s="45">
        <v>6952</v>
      </c>
      <c r="K98" s="43">
        <v>46002</v>
      </c>
    </row>
    <row r="99" spans="1:11" x14ac:dyDescent="0.2">
      <c r="A99" s="42" t="s">
        <v>16</v>
      </c>
      <c r="B99" s="42" t="s">
        <v>12</v>
      </c>
      <c r="C99" s="43">
        <v>21359</v>
      </c>
      <c r="D99" s="43">
        <v>35803</v>
      </c>
      <c r="E99" s="42" t="s">
        <v>17</v>
      </c>
      <c r="F99" s="44" t="s">
        <v>14</v>
      </c>
      <c r="G99" s="2">
        <v>38000</v>
      </c>
      <c r="H99" s="2">
        <v>38000</v>
      </c>
      <c r="I99" s="39">
        <v>0</v>
      </c>
      <c r="J99" s="45">
        <v>5479</v>
      </c>
      <c r="K99" s="43">
        <v>45100</v>
      </c>
    </row>
    <row r="100" spans="1:11" x14ac:dyDescent="0.2">
      <c r="A100" s="42" t="s">
        <v>11</v>
      </c>
      <c r="B100" s="42" t="s">
        <v>12</v>
      </c>
      <c r="C100" s="43">
        <v>21359</v>
      </c>
      <c r="D100" s="43">
        <v>35803</v>
      </c>
      <c r="E100" s="42" t="s">
        <v>17</v>
      </c>
      <c r="F100" s="44" t="s">
        <v>14</v>
      </c>
      <c r="G100" s="2">
        <v>38000</v>
      </c>
      <c r="H100" s="2">
        <v>38000</v>
      </c>
      <c r="I100" s="39">
        <v>0</v>
      </c>
      <c r="J100" s="45">
        <v>5479</v>
      </c>
      <c r="K100" s="43">
        <v>45100</v>
      </c>
    </row>
    <row r="101" spans="1:11" x14ac:dyDescent="0.2">
      <c r="A101" s="42" t="s">
        <v>15</v>
      </c>
      <c r="B101" s="42" t="s">
        <v>12</v>
      </c>
      <c r="C101" s="43">
        <v>21359</v>
      </c>
      <c r="D101" s="43">
        <v>35803</v>
      </c>
      <c r="E101" s="42" t="s">
        <v>17</v>
      </c>
      <c r="F101" s="44" t="s">
        <v>14</v>
      </c>
      <c r="G101" s="2">
        <v>38000</v>
      </c>
      <c r="H101" s="2">
        <v>38000</v>
      </c>
      <c r="I101" s="39">
        <v>0</v>
      </c>
      <c r="J101" s="45">
        <v>5479</v>
      </c>
      <c r="K101" s="43">
        <v>45100</v>
      </c>
    </row>
    <row r="102" spans="1:11" x14ac:dyDescent="0.2">
      <c r="A102" s="42" t="s">
        <v>11</v>
      </c>
      <c r="B102" s="42" t="s">
        <v>12</v>
      </c>
      <c r="C102" s="43">
        <v>20814</v>
      </c>
      <c r="D102" s="43">
        <v>35455</v>
      </c>
      <c r="E102" s="42" t="s">
        <v>17</v>
      </c>
      <c r="F102" s="44" t="s">
        <v>14</v>
      </c>
      <c r="G102" s="2">
        <v>36000</v>
      </c>
      <c r="H102" s="2">
        <v>36000</v>
      </c>
      <c r="I102" s="39">
        <v>0</v>
      </c>
      <c r="J102" s="45">
        <v>3771</v>
      </c>
      <c r="K102" s="43">
        <v>44555</v>
      </c>
    </row>
    <row r="103" spans="1:11" x14ac:dyDescent="0.2">
      <c r="A103" s="42" t="s">
        <v>11</v>
      </c>
      <c r="B103" s="42" t="s">
        <v>12</v>
      </c>
      <c r="C103" s="43">
        <v>20707</v>
      </c>
      <c r="D103" s="43">
        <v>35812</v>
      </c>
      <c r="E103" s="42" t="s">
        <v>17</v>
      </c>
      <c r="F103" s="44" t="s">
        <v>14</v>
      </c>
      <c r="G103" s="2">
        <v>51000</v>
      </c>
      <c r="H103" s="2">
        <v>51000</v>
      </c>
      <c r="I103" s="39">
        <v>0</v>
      </c>
      <c r="J103" s="45">
        <v>5343</v>
      </c>
      <c r="K103" s="43">
        <v>44448</v>
      </c>
    </row>
    <row r="104" spans="1:11" x14ac:dyDescent="0.2">
      <c r="A104" s="42" t="s">
        <v>15</v>
      </c>
      <c r="B104" s="42" t="s">
        <v>12</v>
      </c>
      <c r="C104" s="43">
        <v>20707</v>
      </c>
      <c r="D104" s="43">
        <v>35812</v>
      </c>
      <c r="E104" s="42" t="s">
        <v>17</v>
      </c>
      <c r="F104" s="44" t="s">
        <v>14</v>
      </c>
      <c r="G104" s="2">
        <v>28000</v>
      </c>
      <c r="H104" s="2">
        <v>28000</v>
      </c>
      <c r="I104" s="39">
        <v>0</v>
      </c>
      <c r="J104" s="45">
        <v>5343</v>
      </c>
      <c r="K104" s="43">
        <v>44448</v>
      </c>
    </row>
    <row r="105" spans="1:11" x14ac:dyDescent="0.2">
      <c r="A105" s="42" t="s">
        <v>11</v>
      </c>
      <c r="B105" s="42" t="s">
        <v>12</v>
      </c>
      <c r="C105" s="43">
        <v>20796</v>
      </c>
      <c r="D105" s="43">
        <v>35851</v>
      </c>
      <c r="E105" s="42" t="s">
        <v>17</v>
      </c>
      <c r="F105" s="44" t="s">
        <v>14</v>
      </c>
      <c r="G105" s="2">
        <v>37000</v>
      </c>
      <c r="H105" s="2">
        <v>37000</v>
      </c>
      <c r="I105" s="39">
        <v>0</v>
      </c>
      <c r="J105" s="45">
        <v>3876</v>
      </c>
      <c r="K105" s="43">
        <v>44537</v>
      </c>
    </row>
    <row r="106" spans="1:11" x14ac:dyDescent="0.2">
      <c r="A106" s="42" t="s">
        <v>15</v>
      </c>
      <c r="B106" s="42" t="s">
        <v>12</v>
      </c>
      <c r="C106" s="43">
        <v>20796</v>
      </c>
      <c r="D106" s="43">
        <v>35851</v>
      </c>
      <c r="E106" s="42" t="s">
        <v>17</v>
      </c>
      <c r="F106" s="44" t="s">
        <v>14</v>
      </c>
      <c r="G106" s="2">
        <v>51000</v>
      </c>
      <c r="H106" s="2">
        <v>51000</v>
      </c>
      <c r="I106" s="39">
        <v>0</v>
      </c>
      <c r="J106" s="45">
        <v>3876</v>
      </c>
      <c r="K106" s="43">
        <v>44537</v>
      </c>
    </row>
    <row r="107" spans="1:11" x14ac:dyDescent="0.2">
      <c r="A107" s="42" t="s">
        <v>16</v>
      </c>
      <c r="B107" s="42" t="s">
        <v>12</v>
      </c>
      <c r="C107" s="43">
        <v>22201</v>
      </c>
      <c r="D107" s="43">
        <v>35861</v>
      </c>
      <c r="E107" s="42" t="s">
        <v>17</v>
      </c>
      <c r="F107" s="44" t="s">
        <v>14</v>
      </c>
      <c r="G107" s="2">
        <v>45000</v>
      </c>
      <c r="H107" s="2">
        <v>45000</v>
      </c>
      <c r="I107" s="39">
        <v>0</v>
      </c>
      <c r="J107" s="45">
        <v>7630</v>
      </c>
      <c r="K107" s="43">
        <v>45942</v>
      </c>
    </row>
    <row r="108" spans="1:11" x14ac:dyDescent="0.2">
      <c r="A108" s="42" t="s">
        <v>11</v>
      </c>
      <c r="B108" s="42" t="s">
        <v>12</v>
      </c>
      <c r="C108" s="43">
        <v>22201</v>
      </c>
      <c r="D108" s="43">
        <v>35861</v>
      </c>
      <c r="E108" s="42" t="s">
        <v>17</v>
      </c>
      <c r="F108" s="44" t="s">
        <v>14</v>
      </c>
      <c r="G108" s="2">
        <v>45000</v>
      </c>
      <c r="H108" s="2">
        <v>45000</v>
      </c>
      <c r="I108" s="39">
        <v>0</v>
      </c>
      <c r="J108" s="45">
        <v>7630</v>
      </c>
      <c r="K108" s="43">
        <v>45942</v>
      </c>
    </row>
    <row r="109" spans="1:11" x14ac:dyDescent="0.2">
      <c r="A109" s="42" t="s">
        <v>15</v>
      </c>
      <c r="B109" s="42" t="s">
        <v>12</v>
      </c>
      <c r="C109" s="43">
        <v>22201</v>
      </c>
      <c r="D109" s="43">
        <v>35861</v>
      </c>
      <c r="E109" s="42" t="s">
        <v>17</v>
      </c>
      <c r="F109" s="44" t="s">
        <v>14</v>
      </c>
      <c r="G109" s="2">
        <v>45000</v>
      </c>
      <c r="H109" s="2">
        <v>45000</v>
      </c>
      <c r="I109" s="39">
        <v>0</v>
      </c>
      <c r="J109" s="45">
        <v>7630</v>
      </c>
      <c r="K109" s="43">
        <v>45942</v>
      </c>
    </row>
    <row r="110" spans="1:11" x14ac:dyDescent="0.2">
      <c r="A110" s="42" t="s">
        <v>11</v>
      </c>
      <c r="B110" s="42" t="s">
        <v>12</v>
      </c>
      <c r="C110" s="43">
        <v>21033</v>
      </c>
      <c r="D110" s="43">
        <v>35247</v>
      </c>
      <c r="E110" s="42" t="s">
        <v>17</v>
      </c>
      <c r="F110" s="44" t="s">
        <v>14</v>
      </c>
      <c r="G110" s="2">
        <v>25000</v>
      </c>
      <c r="H110" s="2">
        <v>25000</v>
      </c>
      <c r="I110" s="39">
        <v>0</v>
      </c>
      <c r="J110" s="45">
        <v>3173</v>
      </c>
      <c r="K110" s="43">
        <v>44774</v>
      </c>
    </row>
    <row r="111" spans="1:11" x14ac:dyDescent="0.2">
      <c r="A111" s="42" t="s">
        <v>15</v>
      </c>
      <c r="B111" s="42" t="s">
        <v>12</v>
      </c>
      <c r="C111" s="43">
        <v>21033</v>
      </c>
      <c r="D111" s="43">
        <v>35247</v>
      </c>
      <c r="E111" s="42" t="s">
        <v>17</v>
      </c>
      <c r="F111" s="44" t="s">
        <v>14</v>
      </c>
      <c r="G111" s="2">
        <v>25000</v>
      </c>
      <c r="H111" s="2">
        <v>25000</v>
      </c>
      <c r="I111" s="39">
        <v>0</v>
      </c>
      <c r="J111" s="45">
        <v>3173</v>
      </c>
      <c r="K111" s="43">
        <v>44774</v>
      </c>
    </row>
    <row r="112" spans="1:11" x14ac:dyDescent="0.2">
      <c r="A112" s="42" t="s">
        <v>11</v>
      </c>
      <c r="B112" s="42" t="s">
        <v>12</v>
      </c>
      <c r="C112" s="43">
        <v>23508</v>
      </c>
      <c r="D112" s="43">
        <v>35916</v>
      </c>
      <c r="E112" s="42" t="s">
        <v>13</v>
      </c>
      <c r="F112" s="44" t="s">
        <v>14</v>
      </c>
      <c r="G112" s="2">
        <v>34000</v>
      </c>
      <c r="H112" s="2">
        <v>34000</v>
      </c>
      <c r="I112" s="39">
        <v>0</v>
      </c>
      <c r="J112" s="45">
        <v>6646</v>
      </c>
      <c r="K112" s="43">
        <v>47249</v>
      </c>
    </row>
    <row r="113" spans="1:11" x14ac:dyDescent="0.2">
      <c r="A113" s="42" t="s">
        <v>15</v>
      </c>
      <c r="B113" s="42" t="s">
        <v>12</v>
      </c>
      <c r="C113" s="43">
        <v>23508</v>
      </c>
      <c r="D113" s="43">
        <v>35916</v>
      </c>
      <c r="E113" s="42" t="s">
        <v>13</v>
      </c>
      <c r="F113" s="44" t="s">
        <v>14</v>
      </c>
      <c r="G113" s="2">
        <v>25000</v>
      </c>
      <c r="H113" s="2">
        <v>25000</v>
      </c>
      <c r="I113" s="39">
        <v>0</v>
      </c>
      <c r="J113" s="45">
        <v>6646</v>
      </c>
      <c r="K113" s="43">
        <v>47249</v>
      </c>
    </row>
    <row r="114" spans="1:11" x14ac:dyDescent="0.2">
      <c r="A114" s="42" t="s">
        <v>11</v>
      </c>
      <c r="B114" s="42" t="s">
        <v>12</v>
      </c>
      <c r="C114" s="43">
        <v>21285</v>
      </c>
      <c r="D114" s="43">
        <v>35767</v>
      </c>
      <c r="E114" s="42" t="s">
        <v>17</v>
      </c>
      <c r="F114" s="44" t="s">
        <v>14</v>
      </c>
      <c r="G114" s="2">
        <v>27000</v>
      </c>
      <c r="H114" s="2">
        <v>27000</v>
      </c>
      <c r="I114" s="39">
        <v>0</v>
      </c>
      <c r="J114" s="45">
        <v>3893</v>
      </c>
      <c r="K114" s="43">
        <v>45026</v>
      </c>
    </row>
    <row r="115" spans="1:11" x14ac:dyDescent="0.2">
      <c r="A115" s="42" t="s">
        <v>15</v>
      </c>
      <c r="B115" s="42" t="s">
        <v>12</v>
      </c>
      <c r="C115" s="43">
        <v>21285</v>
      </c>
      <c r="D115" s="43">
        <v>35767</v>
      </c>
      <c r="E115" s="42" t="s">
        <v>17</v>
      </c>
      <c r="F115" s="44" t="s">
        <v>14</v>
      </c>
      <c r="G115" s="2">
        <v>34000</v>
      </c>
      <c r="H115" s="2">
        <v>34000</v>
      </c>
      <c r="I115" s="39">
        <v>0</v>
      </c>
      <c r="J115" s="45">
        <v>3893</v>
      </c>
      <c r="K115" s="43">
        <v>45026</v>
      </c>
    </row>
    <row r="116" spans="1:11" x14ac:dyDescent="0.2">
      <c r="A116" s="42" t="s">
        <v>11</v>
      </c>
      <c r="B116" s="42" t="s">
        <v>12</v>
      </c>
      <c r="C116" s="43">
        <v>23517</v>
      </c>
      <c r="D116" s="43">
        <v>35950</v>
      </c>
      <c r="E116" s="42" t="s">
        <v>13</v>
      </c>
      <c r="F116" s="44" t="s">
        <v>14</v>
      </c>
      <c r="G116" s="2">
        <v>40000</v>
      </c>
      <c r="H116" s="2">
        <v>40000</v>
      </c>
      <c r="I116" s="39">
        <v>0</v>
      </c>
      <c r="J116" s="45">
        <v>7819</v>
      </c>
      <c r="K116" s="43">
        <v>47258</v>
      </c>
    </row>
    <row r="117" spans="1:11" x14ac:dyDescent="0.2">
      <c r="A117" s="42" t="s">
        <v>15</v>
      </c>
      <c r="B117" s="42" t="s">
        <v>12</v>
      </c>
      <c r="C117" s="43">
        <v>23517</v>
      </c>
      <c r="D117" s="43">
        <v>35950</v>
      </c>
      <c r="E117" s="42" t="s">
        <v>13</v>
      </c>
      <c r="F117" s="44" t="s">
        <v>14</v>
      </c>
      <c r="G117" s="2">
        <v>40000</v>
      </c>
      <c r="H117" s="2">
        <v>40000</v>
      </c>
      <c r="I117" s="39">
        <v>0</v>
      </c>
      <c r="J117" s="45">
        <v>7819</v>
      </c>
      <c r="K117" s="43">
        <v>47258</v>
      </c>
    </row>
    <row r="118" spans="1:11" x14ac:dyDescent="0.2">
      <c r="A118" s="42" t="s">
        <v>16</v>
      </c>
      <c r="B118" s="42" t="s">
        <v>12</v>
      </c>
      <c r="C118" s="43">
        <v>25697</v>
      </c>
      <c r="D118" s="43">
        <v>35930</v>
      </c>
      <c r="E118" s="42" t="s">
        <v>17</v>
      </c>
      <c r="F118" s="44" t="s">
        <v>14</v>
      </c>
      <c r="G118" s="2">
        <v>93000</v>
      </c>
      <c r="H118" s="2">
        <v>93000</v>
      </c>
      <c r="I118" s="39">
        <v>0</v>
      </c>
      <c r="J118" s="45">
        <v>18732</v>
      </c>
      <c r="K118" s="43">
        <v>49438</v>
      </c>
    </row>
    <row r="119" spans="1:11" x14ac:dyDescent="0.2">
      <c r="A119" s="42" t="s">
        <v>11</v>
      </c>
      <c r="B119" s="42" t="s">
        <v>12</v>
      </c>
      <c r="C119" s="43">
        <v>25697</v>
      </c>
      <c r="D119" s="43">
        <v>35930</v>
      </c>
      <c r="E119" s="42" t="s">
        <v>17</v>
      </c>
      <c r="F119" s="44" t="s">
        <v>14</v>
      </c>
      <c r="G119" s="2">
        <v>93000</v>
      </c>
      <c r="H119" s="2">
        <v>93000</v>
      </c>
      <c r="I119" s="39">
        <v>0</v>
      </c>
      <c r="J119" s="45">
        <v>6244</v>
      </c>
      <c r="K119" s="43">
        <v>49438</v>
      </c>
    </row>
    <row r="120" spans="1:11" x14ac:dyDescent="0.2">
      <c r="A120" s="42" t="s">
        <v>15</v>
      </c>
      <c r="B120" s="42" t="s">
        <v>12</v>
      </c>
      <c r="C120" s="43">
        <v>25697</v>
      </c>
      <c r="D120" s="43">
        <v>35930</v>
      </c>
      <c r="E120" s="42" t="s">
        <v>17</v>
      </c>
      <c r="F120" s="44" t="s">
        <v>14</v>
      </c>
      <c r="G120" s="2">
        <v>40000</v>
      </c>
      <c r="H120" s="2">
        <v>40000</v>
      </c>
      <c r="I120" s="39">
        <v>0</v>
      </c>
      <c r="J120" s="45">
        <v>6244</v>
      </c>
      <c r="K120" s="43">
        <v>49438</v>
      </c>
    </row>
    <row r="121" spans="1:11" x14ac:dyDescent="0.2">
      <c r="A121" s="42" t="s">
        <v>16</v>
      </c>
      <c r="B121" s="42" t="s">
        <v>12</v>
      </c>
      <c r="C121" s="43">
        <v>21610</v>
      </c>
      <c r="D121" s="43">
        <v>35710</v>
      </c>
      <c r="E121" s="42" t="s">
        <v>17</v>
      </c>
      <c r="F121" s="44" t="s">
        <v>14</v>
      </c>
      <c r="G121" s="2">
        <v>22000</v>
      </c>
      <c r="H121" s="2">
        <v>22000</v>
      </c>
      <c r="I121" s="39">
        <v>0</v>
      </c>
      <c r="J121" s="45">
        <v>3481</v>
      </c>
      <c r="K121" s="43">
        <v>45352</v>
      </c>
    </row>
    <row r="122" spans="1:11" x14ac:dyDescent="0.2">
      <c r="A122" s="42" t="s">
        <v>11</v>
      </c>
      <c r="B122" s="42" t="s">
        <v>12</v>
      </c>
      <c r="C122" s="43">
        <v>21610</v>
      </c>
      <c r="D122" s="43">
        <v>35710</v>
      </c>
      <c r="E122" s="42" t="s">
        <v>17</v>
      </c>
      <c r="F122" s="44" t="s">
        <v>14</v>
      </c>
      <c r="G122" s="2">
        <v>22000</v>
      </c>
      <c r="H122" s="2">
        <v>22000</v>
      </c>
      <c r="I122" s="39">
        <v>0</v>
      </c>
      <c r="J122" s="45">
        <v>3481</v>
      </c>
      <c r="K122" s="43">
        <v>45352</v>
      </c>
    </row>
    <row r="123" spans="1:11" x14ac:dyDescent="0.2">
      <c r="A123" s="42" t="s">
        <v>15</v>
      </c>
      <c r="B123" s="42" t="s">
        <v>12</v>
      </c>
      <c r="C123" s="43">
        <v>21610</v>
      </c>
      <c r="D123" s="43">
        <v>35710</v>
      </c>
      <c r="E123" s="42" t="s">
        <v>17</v>
      </c>
      <c r="F123" s="44" t="s">
        <v>14</v>
      </c>
      <c r="G123" s="2">
        <v>93000</v>
      </c>
      <c r="H123" s="2">
        <v>93000</v>
      </c>
      <c r="I123" s="39">
        <v>0</v>
      </c>
      <c r="J123" s="45">
        <v>3481</v>
      </c>
      <c r="K123" s="43">
        <v>45352</v>
      </c>
    </row>
    <row r="124" spans="1:11" x14ac:dyDescent="0.2">
      <c r="A124" s="42" t="s">
        <v>16</v>
      </c>
      <c r="B124" s="42" t="s">
        <v>12</v>
      </c>
      <c r="C124" s="43">
        <v>21046</v>
      </c>
      <c r="D124" s="43">
        <v>35601</v>
      </c>
      <c r="E124" s="42" t="s">
        <v>17</v>
      </c>
      <c r="F124" s="44" t="s">
        <v>14</v>
      </c>
      <c r="G124" s="2">
        <v>16000</v>
      </c>
      <c r="H124" s="2">
        <v>16000</v>
      </c>
      <c r="I124" s="39">
        <v>0</v>
      </c>
      <c r="J124" s="45">
        <v>2030</v>
      </c>
      <c r="K124" s="43">
        <v>44787</v>
      </c>
    </row>
    <row r="125" spans="1:11" x14ac:dyDescent="0.2">
      <c r="A125" s="42" t="s">
        <v>11</v>
      </c>
      <c r="B125" s="42" t="s">
        <v>12</v>
      </c>
      <c r="C125" s="43">
        <v>21046</v>
      </c>
      <c r="D125" s="43">
        <v>35601</v>
      </c>
      <c r="E125" s="42" t="s">
        <v>17</v>
      </c>
      <c r="F125" s="44" t="s">
        <v>14</v>
      </c>
      <c r="G125" s="2">
        <v>16000</v>
      </c>
      <c r="H125" s="2">
        <v>16000</v>
      </c>
      <c r="I125" s="39">
        <v>0</v>
      </c>
      <c r="J125" s="45">
        <v>2030</v>
      </c>
      <c r="K125" s="43">
        <v>44787</v>
      </c>
    </row>
    <row r="126" spans="1:11" x14ac:dyDescent="0.2">
      <c r="A126" s="42" t="s">
        <v>15</v>
      </c>
      <c r="B126" s="42" t="s">
        <v>12</v>
      </c>
      <c r="C126" s="43">
        <v>21046</v>
      </c>
      <c r="D126" s="43">
        <v>35601</v>
      </c>
      <c r="E126" s="42" t="s">
        <v>17</v>
      </c>
      <c r="F126" s="44" t="s">
        <v>14</v>
      </c>
      <c r="G126" s="2">
        <v>22000</v>
      </c>
      <c r="H126" s="2">
        <v>22000</v>
      </c>
      <c r="I126" s="39">
        <v>0</v>
      </c>
      <c r="J126" s="45">
        <v>2030</v>
      </c>
      <c r="K126" s="43">
        <v>44787</v>
      </c>
    </row>
    <row r="127" spans="1:11" x14ac:dyDescent="0.2">
      <c r="A127" s="42" t="s">
        <v>16</v>
      </c>
      <c r="B127" s="42" t="s">
        <v>12</v>
      </c>
      <c r="C127" s="43">
        <v>21248</v>
      </c>
      <c r="D127" s="43">
        <v>35761</v>
      </c>
      <c r="E127" s="42" t="s">
        <v>17</v>
      </c>
      <c r="F127" s="44" t="s">
        <v>14</v>
      </c>
      <c r="G127" s="2">
        <v>14000</v>
      </c>
      <c r="H127" s="2">
        <v>14000</v>
      </c>
      <c r="I127" s="39">
        <v>0</v>
      </c>
      <c r="J127" s="45">
        <v>2019</v>
      </c>
      <c r="K127" s="43">
        <v>44989</v>
      </c>
    </row>
    <row r="128" spans="1:11" x14ac:dyDescent="0.2">
      <c r="A128" s="42" t="s">
        <v>11</v>
      </c>
      <c r="B128" s="42" t="s">
        <v>12</v>
      </c>
      <c r="C128" s="43">
        <v>21248</v>
      </c>
      <c r="D128" s="43">
        <v>35761</v>
      </c>
      <c r="E128" s="42" t="s">
        <v>17</v>
      </c>
      <c r="F128" s="44" t="s">
        <v>14</v>
      </c>
      <c r="G128" s="2">
        <v>14000</v>
      </c>
      <c r="H128" s="2">
        <v>14000</v>
      </c>
      <c r="I128" s="39">
        <v>0</v>
      </c>
      <c r="J128" s="45">
        <v>2019</v>
      </c>
      <c r="K128" s="43">
        <v>44989</v>
      </c>
    </row>
    <row r="129" spans="1:11" x14ac:dyDescent="0.2">
      <c r="A129" s="42" t="s">
        <v>15</v>
      </c>
      <c r="B129" s="42" t="s">
        <v>12</v>
      </c>
      <c r="C129" s="43">
        <v>21248</v>
      </c>
      <c r="D129" s="43">
        <v>35761</v>
      </c>
      <c r="E129" s="42" t="s">
        <v>17</v>
      </c>
      <c r="F129" s="44" t="s">
        <v>14</v>
      </c>
      <c r="G129" s="2">
        <v>16000</v>
      </c>
      <c r="H129" s="2">
        <v>16000</v>
      </c>
      <c r="I129" s="39">
        <v>0</v>
      </c>
      <c r="J129" s="45">
        <v>2019</v>
      </c>
      <c r="K129" s="43">
        <v>44989</v>
      </c>
    </row>
    <row r="130" spans="1:11" x14ac:dyDescent="0.2">
      <c r="A130" s="42" t="s">
        <v>11</v>
      </c>
      <c r="B130" s="42" t="s">
        <v>12</v>
      </c>
      <c r="C130" s="43">
        <v>21993</v>
      </c>
      <c r="D130" s="43">
        <v>35662</v>
      </c>
      <c r="E130" s="42" t="s">
        <v>13</v>
      </c>
      <c r="F130" s="44" t="s">
        <v>14</v>
      </c>
      <c r="G130" s="2">
        <v>18000</v>
      </c>
      <c r="H130" s="2">
        <v>18000</v>
      </c>
      <c r="I130" s="39">
        <v>0</v>
      </c>
      <c r="J130" s="45">
        <v>3052</v>
      </c>
      <c r="K130" s="43">
        <v>45734</v>
      </c>
    </row>
    <row r="131" spans="1:11" x14ac:dyDescent="0.2">
      <c r="A131" s="42" t="s">
        <v>16</v>
      </c>
      <c r="B131" s="42" t="s">
        <v>12</v>
      </c>
      <c r="C131" s="43">
        <v>23356</v>
      </c>
      <c r="D131" s="43">
        <v>35605</v>
      </c>
      <c r="E131" s="42" t="s">
        <v>17</v>
      </c>
      <c r="F131" s="44" t="s">
        <v>14</v>
      </c>
      <c r="G131" s="2">
        <v>23000</v>
      </c>
      <c r="H131" s="2">
        <v>23000</v>
      </c>
      <c r="I131" s="39">
        <v>0</v>
      </c>
      <c r="J131" s="45">
        <v>4397</v>
      </c>
      <c r="K131" s="43">
        <v>47098</v>
      </c>
    </row>
    <row r="132" spans="1:11" x14ac:dyDescent="0.2">
      <c r="A132" s="42" t="s">
        <v>11</v>
      </c>
      <c r="B132" s="42" t="s">
        <v>12</v>
      </c>
      <c r="C132" s="43">
        <v>23356</v>
      </c>
      <c r="D132" s="43">
        <v>35605</v>
      </c>
      <c r="E132" s="42" t="s">
        <v>17</v>
      </c>
      <c r="F132" s="44" t="s">
        <v>14</v>
      </c>
      <c r="G132" s="2">
        <v>23000</v>
      </c>
      <c r="H132" s="2">
        <v>23000</v>
      </c>
      <c r="I132" s="39">
        <v>0</v>
      </c>
      <c r="J132" s="45">
        <v>4397</v>
      </c>
      <c r="K132" s="43">
        <v>47098</v>
      </c>
    </row>
    <row r="133" spans="1:11" x14ac:dyDescent="0.2">
      <c r="A133" s="42" t="s">
        <v>15</v>
      </c>
      <c r="B133" s="42" t="s">
        <v>12</v>
      </c>
      <c r="C133" s="43">
        <v>23356</v>
      </c>
      <c r="D133" s="43">
        <v>35605</v>
      </c>
      <c r="E133" s="42" t="s">
        <v>17</v>
      </c>
      <c r="F133" s="44" t="s">
        <v>14</v>
      </c>
      <c r="G133" s="2">
        <v>23000</v>
      </c>
      <c r="H133" s="2">
        <v>23000</v>
      </c>
      <c r="I133" s="39">
        <v>0</v>
      </c>
      <c r="J133" s="45">
        <v>4397</v>
      </c>
      <c r="K133" s="43">
        <v>47098</v>
      </c>
    </row>
    <row r="134" spans="1:11" x14ac:dyDescent="0.2">
      <c r="A134" s="42" t="s">
        <v>11</v>
      </c>
      <c r="B134" s="42" t="s">
        <v>12</v>
      </c>
      <c r="C134" s="43">
        <v>25644</v>
      </c>
      <c r="D134" s="43">
        <v>35805</v>
      </c>
      <c r="E134" s="42" t="s">
        <v>17</v>
      </c>
      <c r="F134" s="44" t="s">
        <v>14</v>
      </c>
      <c r="G134" s="2">
        <v>33000</v>
      </c>
      <c r="H134" s="2">
        <v>33000</v>
      </c>
      <c r="I134" s="39">
        <v>0</v>
      </c>
      <c r="J134" s="45">
        <v>6647</v>
      </c>
      <c r="K134" s="43">
        <v>49385</v>
      </c>
    </row>
    <row r="135" spans="1:11" x14ac:dyDescent="0.2">
      <c r="A135" s="42" t="s">
        <v>11</v>
      </c>
      <c r="B135" s="42" t="s">
        <v>12</v>
      </c>
      <c r="C135" s="43">
        <v>19999</v>
      </c>
      <c r="D135" s="43">
        <v>35994</v>
      </c>
      <c r="E135" s="42" t="s">
        <v>17</v>
      </c>
      <c r="F135" s="44" t="s">
        <v>14</v>
      </c>
      <c r="G135" s="2">
        <v>22000</v>
      </c>
      <c r="H135" s="2">
        <v>22000</v>
      </c>
      <c r="I135" s="39">
        <v>0</v>
      </c>
      <c r="J135" s="45">
        <v>950</v>
      </c>
      <c r="K135" s="43">
        <v>43740</v>
      </c>
    </row>
    <row r="136" spans="1:11" x14ac:dyDescent="0.2">
      <c r="A136" s="42" t="s">
        <v>16</v>
      </c>
      <c r="B136" s="42" t="s">
        <v>12</v>
      </c>
      <c r="C136" s="43">
        <v>19840</v>
      </c>
      <c r="D136" s="43">
        <v>36153</v>
      </c>
      <c r="E136" s="42" t="s">
        <v>17</v>
      </c>
      <c r="F136" s="44" t="s">
        <v>14</v>
      </c>
      <c r="G136" s="2">
        <v>26000</v>
      </c>
      <c r="H136" s="2">
        <v>26000</v>
      </c>
      <c r="I136" s="39">
        <v>0</v>
      </c>
      <c r="J136" s="45">
        <v>1123</v>
      </c>
      <c r="K136" s="43">
        <v>43581</v>
      </c>
    </row>
    <row r="137" spans="1:11" x14ac:dyDescent="0.2">
      <c r="A137" s="42" t="s">
        <v>11</v>
      </c>
      <c r="B137" s="42" t="s">
        <v>12</v>
      </c>
      <c r="C137" s="43">
        <v>19840</v>
      </c>
      <c r="D137" s="43">
        <v>36153</v>
      </c>
      <c r="E137" s="42" t="s">
        <v>17</v>
      </c>
      <c r="F137" s="44" t="s">
        <v>14</v>
      </c>
      <c r="G137" s="2">
        <v>26000</v>
      </c>
      <c r="H137" s="2">
        <v>26000</v>
      </c>
      <c r="I137" s="39">
        <v>0</v>
      </c>
      <c r="J137" s="45">
        <v>1123</v>
      </c>
      <c r="K137" s="43">
        <v>43581</v>
      </c>
    </row>
    <row r="138" spans="1:11" x14ac:dyDescent="0.2">
      <c r="A138" s="42" t="s">
        <v>15</v>
      </c>
      <c r="B138" s="42" t="s">
        <v>12</v>
      </c>
      <c r="C138" s="43">
        <v>19840</v>
      </c>
      <c r="D138" s="43">
        <v>36153</v>
      </c>
      <c r="E138" s="42" t="s">
        <v>17</v>
      </c>
      <c r="F138" s="44" t="s">
        <v>14</v>
      </c>
      <c r="G138" s="2">
        <v>22000</v>
      </c>
      <c r="H138" s="2">
        <v>22000</v>
      </c>
      <c r="I138" s="39">
        <v>0</v>
      </c>
      <c r="J138" s="45">
        <v>1123</v>
      </c>
      <c r="K138" s="43">
        <v>43581</v>
      </c>
    </row>
    <row r="139" spans="1:11" x14ac:dyDescent="0.2">
      <c r="A139" s="42" t="s">
        <v>11</v>
      </c>
      <c r="B139" s="42" t="s">
        <v>12</v>
      </c>
      <c r="C139" s="43">
        <v>20338</v>
      </c>
      <c r="D139" s="43">
        <v>36216</v>
      </c>
      <c r="E139" s="42" t="s">
        <v>17</v>
      </c>
      <c r="F139" s="44" t="s">
        <v>14</v>
      </c>
      <c r="G139" s="2">
        <v>24000</v>
      </c>
      <c r="H139" s="2">
        <v>24000</v>
      </c>
      <c r="I139" s="39">
        <v>0</v>
      </c>
      <c r="J139" s="45">
        <v>1866</v>
      </c>
      <c r="K139" s="43">
        <v>44080</v>
      </c>
    </row>
    <row r="140" spans="1:11" x14ac:dyDescent="0.2">
      <c r="A140" s="42" t="s">
        <v>16</v>
      </c>
      <c r="B140" s="42" t="s">
        <v>12</v>
      </c>
      <c r="C140" s="43">
        <v>21661</v>
      </c>
      <c r="D140" s="43">
        <v>36078</v>
      </c>
      <c r="E140" s="42" t="s">
        <v>17</v>
      </c>
      <c r="F140" s="44" t="s">
        <v>14</v>
      </c>
      <c r="G140" s="2">
        <v>51000</v>
      </c>
      <c r="H140" s="2">
        <v>51000</v>
      </c>
      <c r="I140" s="39">
        <v>0</v>
      </c>
      <c r="J140" s="45">
        <v>8069</v>
      </c>
      <c r="K140" s="43">
        <v>45403</v>
      </c>
    </row>
    <row r="141" spans="1:11" x14ac:dyDescent="0.2">
      <c r="A141" s="42" t="s">
        <v>11</v>
      </c>
      <c r="B141" s="42" t="s">
        <v>12</v>
      </c>
      <c r="C141" s="43">
        <v>21661</v>
      </c>
      <c r="D141" s="43">
        <v>36078</v>
      </c>
      <c r="E141" s="42" t="s">
        <v>17</v>
      </c>
      <c r="F141" s="44" t="s">
        <v>14</v>
      </c>
      <c r="G141" s="2">
        <v>51000</v>
      </c>
      <c r="H141" s="2">
        <v>51000</v>
      </c>
      <c r="I141" s="39">
        <v>0</v>
      </c>
      <c r="J141" s="45">
        <v>2690</v>
      </c>
      <c r="K141" s="43">
        <v>45403</v>
      </c>
    </row>
    <row r="142" spans="1:11" x14ac:dyDescent="0.2">
      <c r="A142" s="42" t="s">
        <v>15</v>
      </c>
      <c r="B142" s="42" t="s">
        <v>12</v>
      </c>
      <c r="C142" s="43">
        <v>21661</v>
      </c>
      <c r="D142" s="43">
        <v>36078</v>
      </c>
      <c r="E142" s="42" t="s">
        <v>17</v>
      </c>
      <c r="F142" s="44" t="s">
        <v>14</v>
      </c>
      <c r="G142" s="2">
        <v>17000</v>
      </c>
      <c r="H142" s="2">
        <v>17000</v>
      </c>
      <c r="I142" s="39">
        <v>0</v>
      </c>
      <c r="J142" s="45">
        <v>2690</v>
      </c>
      <c r="K142" s="43">
        <v>45403</v>
      </c>
    </row>
    <row r="143" spans="1:11" x14ac:dyDescent="0.2">
      <c r="A143" s="42" t="s">
        <v>16</v>
      </c>
      <c r="B143" s="42" t="s">
        <v>12</v>
      </c>
      <c r="C143" s="43">
        <v>20674</v>
      </c>
      <c r="D143" s="43">
        <v>35679</v>
      </c>
      <c r="E143" s="42" t="s">
        <v>17</v>
      </c>
      <c r="F143" s="44" t="s">
        <v>14</v>
      </c>
      <c r="G143" s="2">
        <v>32000</v>
      </c>
      <c r="H143" s="2">
        <v>32000</v>
      </c>
      <c r="I143" s="39">
        <v>0</v>
      </c>
      <c r="J143" s="45">
        <v>3352</v>
      </c>
      <c r="K143" s="43">
        <v>44415</v>
      </c>
    </row>
    <row r="144" spans="1:11" x14ac:dyDescent="0.2">
      <c r="A144" s="42" t="s">
        <v>11</v>
      </c>
      <c r="B144" s="42" t="s">
        <v>12</v>
      </c>
      <c r="C144" s="43">
        <v>20674</v>
      </c>
      <c r="D144" s="43">
        <v>35679</v>
      </c>
      <c r="E144" s="42" t="s">
        <v>17</v>
      </c>
      <c r="F144" s="44" t="s">
        <v>14</v>
      </c>
      <c r="G144" s="2">
        <v>32000</v>
      </c>
      <c r="H144" s="2">
        <v>32000</v>
      </c>
      <c r="I144" s="39">
        <v>0</v>
      </c>
      <c r="J144" s="45">
        <v>3352</v>
      </c>
      <c r="K144" s="43">
        <v>44415</v>
      </c>
    </row>
    <row r="145" spans="1:11" x14ac:dyDescent="0.2">
      <c r="A145" s="42" t="s">
        <v>15</v>
      </c>
      <c r="B145" s="42" t="s">
        <v>12</v>
      </c>
      <c r="C145" s="43">
        <v>20674</v>
      </c>
      <c r="D145" s="43">
        <v>35679</v>
      </c>
      <c r="E145" s="42" t="s">
        <v>17</v>
      </c>
      <c r="F145" s="44" t="s">
        <v>14</v>
      </c>
      <c r="G145" s="2">
        <v>32000</v>
      </c>
      <c r="H145" s="2">
        <v>32000</v>
      </c>
      <c r="I145" s="39">
        <v>0</v>
      </c>
      <c r="J145" s="45">
        <v>3352</v>
      </c>
      <c r="K145" s="43">
        <v>44415</v>
      </c>
    </row>
    <row r="146" spans="1:11" x14ac:dyDescent="0.2">
      <c r="A146" s="42" t="s">
        <v>16</v>
      </c>
      <c r="B146" s="42" t="s">
        <v>12</v>
      </c>
      <c r="C146" s="43">
        <v>21985</v>
      </c>
      <c r="D146" s="43">
        <v>35676</v>
      </c>
      <c r="E146" s="42" t="s">
        <v>17</v>
      </c>
      <c r="F146" s="44" t="s">
        <v>14</v>
      </c>
      <c r="G146" s="2">
        <v>28000</v>
      </c>
      <c r="H146" s="2">
        <v>28000</v>
      </c>
      <c r="I146" s="39">
        <v>0</v>
      </c>
      <c r="J146" s="45">
        <v>4748</v>
      </c>
      <c r="K146" s="43">
        <v>45726</v>
      </c>
    </row>
    <row r="147" spans="1:11" x14ac:dyDescent="0.2">
      <c r="A147" s="42" t="s">
        <v>11</v>
      </c>
      <c r="B147" s="42" t="s">
        <v>12</v>
      </c>
      <c r="C147" s="43">
        <v>21985</v>
      </c>
      <c r="D147" s="43">
        <v>35676</v>
      </c>
      <c r="E147" s="42" t="s">
        <v>17</v>
      </c>
      <c r="F147" s="44" t="s">
        <v>14</v>
      </c>
      <c r="G147" s="2">
        <v>28000</v>
      </c>
      <c r="H147" s="2">
        <v>28000</v>
      </c>
      <c r="I147" s="39">
        <v>0</v>
      </c>
      <c r="J147" s="45">
        <v>4748</v>
      </c>
      <c r="K147" s="43">
        <v>45726</v>
      </c>
    </row>
    <row r="148" spans="1:11" x14ac:dyDescent="0.2">
      <c r="A148" s="42" t="s">
        <v>15</v>
      </c>
      <c r="B148" s="42" t="s">
        <v>12</v>
      </c>
      <c r="C148" s="43">
        <v>21985</v>
      </c>
      <c r="D148" s="43">
        <v>35676</v>
      </c>
      <c r="E148" s="42" t="s">
        <v>17</v>
      </c>
      <c r="F148" s="44" t="s">
        <v>14</v>
      </c>
      <c r="G148" s="2">
        <v>28000</v>
      </c>
      <c r="H148" s="2">
        <v>28000</v>
      </c>
      <c r="I148" s="39">
        <v>0</v>
      </c>
      <c r="J148" s="45">
        <v>4748</v>
      </c>
      <c r="K148" s="43">
        <v>45726</v>
      </c>
    </row>
    <row r="149" spans="1:11" x14ac:dyDescent="0.2">
      <c r="A149" s="42" t="s">
        <v>11</v>
      </c>
      <c r="B149" s="42" t="s">
        <v>12</v>
      </c>
      <c r="C149" s="43">
        <v>20725</v>
      </c>
      <c r="D149" s="43">
        <v>36462</v>
      </c>
      <c r="E149" s="42" t="s">
        <v>13</v>
      </c>
      <c r="F149" s="44" t="s">
        <v>14</v>
      </c>
      <c r="G149" s="2">
        <v>22000</v>
      </c>
      <c r="H149" s="2">
        <v>22000</v>
      </c>
      <c r="I149" s="39">
        <v>0</v>
      </c>
      <c r="J149" s="45">
        <v>2305</v>
      </c>
      <c r="K149" s="43">
        <v>44466</v>
      </c>
    </row>
    <row r="150" spans="1:11" x14ac:dyDescent="0.2">
      <c r="A150" s="42" t="s">
        <v>11</v>
      </c>
      <c r="B150" s="42" t="s">
        <v>12</v>
      </c>
      <c r="C150" s="43">
        <v>20146</v>
      </c>
      <c r="D150" s="43">
        <v>36507</v>
      </c>
      <c r="E150" s="42" t="s">
        <v>17</v>
      </c>
      <c r="F150" s="44" t="s">
        <v>14</v>
      </c>
      <c r="G150" s="2">
        <v>24000</v>
      </c>
      <c r="H150" s="2">
        <v>24000</v>
      </c>
      <c r="I150" s="39">
        <v>0</v>
      </c>
      <c r="J150" s="45">
        <v>1866</v>
      </c>
      <c r="K150" s="43">
        <v>43887</v>
      </c>
    </row>
    <row r="151" spans="1:11" x14ac:dyDescent="0.2">
      <c r="A151" s="42" t="s">
        <v>15</v>
      </c>
      <c r="B151" s="42" t="s">
        <v>12</v>
      </c>
      <c r="C151" s="43">
        <v>20146</v>
      </c>
      <c r="D151" s="43">
        <v>36507</v>
      </c>
      <c r="E151" s="42" t="s">
        <v>17</v>
      </c>
      <c r="F151" s="44" t="s">
        <v>14</v>
      </c>
      <c r="G151" s="2">
        <v>22000</v>
      </c>
      <c r="H151" s="2">
        <v>22000</v>
      </c>
      <c r="I151" s="39">
        <v>0</v>
      </c>
      <c r="J151" s="45">
        <v>1866</v>
      </c>
      <c r="K151" s="43">
        <v>43887</v>
      </c>
    </row>
    <row r="152" spans="1:11" x14ac:dyDescent="0.2">
      <c r="A152" s="42" t="s">
        <v>11</v>
      </c>
      <c r="B152" s="42" t="s">
        <v>12</v>
      </c>
      <c r="C152" s="43">
        <v>20260</v>
      </c>
      <c r="D152" s="43">
        <v>36593</v>
      </c>
      <c r="E152" s="42" t="s">
        <v>17</v>
      </c>
      <c r="F152" s="44" t="s">
        <v>14</v>
      </c>
      <c r="G152" s="2">
        <v>37000</v>
      </c>
      <c r="H152" s="2">
        <v>37000</v>
      </c>
      <c r="I152" s="39">
        <v>0</v>
      </c>
      <c r="J152" s="45">
        <v>2877</v>
      </c>
      <c r="K152" s="43">
        <v>44002</v>
      </c>
    </row>
    <row r="153" spans="1:11" x14ac:dyDescent="0.2">
      <c r="A153" s="42" t="s">
        <v>11</v>
      </c>
      <c r="B153" s="42" t="s">
        <v>12</v>
      </c>
      <c r="C153" s="43">
        <v>20353</v>
      </c>
      <c r="D153" s="43">
        <v>36578</v>
      </c>
      <c r="E153" s="42" t="s">
        <v>17</v>
      </c>
      <c r="F153" s="44" t="s">
        <v>14</v>
      </c>
      <c r="G153" s="2">
        <v>30000</v>
      </c>
      <c r="H153" s="2">
        <v>30000</v>
      </c>
      <c r="I153" s="39">
        <v>0</v>
      </c>
      <c r="J153" s="45">
        <v>2333</v>
      </c>
      <c r="K153" s="43">
        <v>44095</v>
      </c>
    </row>
    <row r="154" spans="1:11" x14ac:dyDescent="0.2">
      <c r="A154" s="42" t="s">
        <v>15</v>
      </c>
      <c r="B154" s="42" t="s">
        <v>12</v>
      </c>
      <c r="C154" s="43">
        <v>20353</v>
      </c>
      <c r="D154" s="43">
        <v>36578</v>
      </c>
      <c r="E154" s="42" t="s">
        <v>17</v>
      </c>
      <c r="F154" s="44" t="s">
        <v>14</v>
      </c>
      <c r="G154" s="2">
        <v>37000</v>
      </c>
      <c r="H154" s="2">
        <v>37000</v>
      </c>
      <c r="I154" s="39">
        <v>0</v>
      </c>
      <c r="J154" s="45">
        <v>2333</v>
      </c>
      <c r="K154" s="43">
        <v>44095</v>
      </c>
    </row>
    <row r="155" spans="1:11" x14ac:dyDescent="0.2">
      <c r="A155" s="42" t="s">
        <v>16</v>
      </c>
      <c r="B155" s="42" t="s">
        <v>12</v>
      </c>
      <c r="C155" s="43">
        <v>20699</v>
      </c>
      <c r="D155" s="43">
        <v>36524</v>
      </c>
      <c r="E155" s="42" t="s">
        <v>13</v>
      </c>
      <c r="F155" s="44" t="s">
        <v>14</v>
      </c>
      <c r="G155" s="2">
        <v>32000</v>
      </c>
      <c r="H155" s="2">
        <v>32000</v>
      </c>
      <c r="I155" s="39">
        <v>0</v>
      </c>
      <c r="J155" s="45">
        <v>3352</v>
      </c>
      <c r="K155" s="43">
        <v>44440</v>
      </c>
    </row>
    <row r="156" spans="1:11" x14ac:dyDescent="0.2">
      <c r="A156" s="42" t="s">
        <v>11</v>
      </c>
      <c r="B156" s="42" t="s">
        <v>12</v>
      </c>
      <c r="C156" s="43">
        <v>20699</v>
      </c>
      <c r="D156" s="43">
        <v>36524</v>
      </c>
      <c r="E156" s="42" t="s">
        <v>13</v>
      </c>
      <c r="F156" s="44" t="s">
        <v>14</v>
      </c>
      <c r="G156" s="2">
        <v>32000</v>
      </c>
      <c r="H156" s="2">
        <v>32000</v>
      </c>
      <c r="I156" s="39">
        <v>0</v>
      </c>
      <c r="J156" s="45">
        <v>3352</v>
      </c>
      <c r="K156" s="43">
        <v>44440</v>
      </c>
    </row>
    <row r="157" spans="1:11" x14ac:dyDescent="0.2">
      <c r="A157" s="42" t="s">
        <v>15</v>
      </c>
      <c r="B157" s="42" t="s">
        <v>12</v>
      </c>
      <c r="C157" s="43">
        <v>20699</v>
      </c>
      <c r="D157" s="43">
        <v>36524</v>
      </c>
      <c r="E157" s="42" t="s">
        <v>13</v>
      </c>
      <c r="F157" s="44" t="s">
        <v>14</v>
      </c>
      <c r="G157" s="2">
        <v>32000</v>
      </c>
      <c r="H157" s="2">
        <v>32000</v>
      </c>
      <c r="I157" s="39">
        <v>0</v>
      </c>
      <c r="J157" s="45">
        <v>3352</v>
      </c>
      <c r="K157" s="43">
        <v>44440</v>
      </c>
    </row>
    <row r="158" spans="1:11" x14ac:dyDescent="0.2">
      <c r="A158" s="42" t="s">
        <v>16</v>
      </c>
      <c r="B158" s="42" t="s">
        <v>12</v>
      </c>
      <c r="C158" s="43">
        <v>21911</v>
      </c>
      <c r="D158" s="43">
        <v>36563</v>
      </c>
      <c r="E158" s="42" t="s">
        <v>17</v>
      </c>
      <c r="F158" s="44" t="s">
        <v>14</v>
      </c>
      <c r="G158" s="2">
        <v>25000</v>
      </c>
      <c r="H158" s="2">
        <v>25000</v>
      </c>
      <c r="I158" s="39">
        <v>0</v>
      </c>
      <c r="J158" s="45">
        <v>4239</v>
      </c>
      <c r="K158" s="43">
        <v>45653</v>
      </c>
    </row>
    <row r="159" spans="1:11" x14ac:dyDescent="0.2">
      <c r="A159" s="42" t="s">
        <v>11</v>
      </c>
      <c r="B159" s="42" t="s">
        <v>12</v>
      </c>
      <c r="C159" s="43">
        <v>21911</v>
      </c>
      <c r="D159" s="43">
        <v>36563</v>
      </c>
      <c r="E159" s="42" t="s">
        <v>17</v>
      </c>
      <c r="F159" s="44" t="s">
        <v>14</v>
      </c>
      <c r="G159" s="2">
        <v>25000</v>
      </c>
      <c r="H159" s="2">
        <v>25000</v>
      </c>
      <c r="I159" s="39">
        <v>0</v>
      </c>
      <c r="J159" s="45">
        <v>4239</v>
      </c>
      <c r="K159" s="43">
        <v>45653</v>
      </c>
    </row>
    <row r="160" spans="1:11" x14ac:dyDescent="0.2">
      <c r="A160" s="42" t="s">
        <v>15</v>
      </c>
      <c r="B160" s="42" t="s">
        <v>12</v>
      </c>
      <c r="C160" s="43">
        <v>21911</v>
      </c>
      <c r="D160" s="43">
        <v>36563</v>
      </c>
      <c r="E160" s="42" t="s">
        <v>17</v>
      </c>
      <c r="F160" s="44" t="s">
        <v>14</v>
      </c>
      <c r="G160" s="2">
        <v>25000</v>
      </c>
      <c r="H160" s="2">
        <v>25000</v>
      </c>
      <c r="I160" s="39">
        <v>0</v>
      </c>
      <c r="J160" s="45">
        <v>4239</v>
      </c>
      <c r="K160" s="43">
        <v>45653</v>
      </c>
    </row>
    <row r="161" spans="1:11" x14ac:dyDescent="0.2">
      <c r="A161" s="42" t="s">
        <v>11</v>
      </c>
      <c r="B161" s="42" t="s">
        <v>12</v>
      </c>
      <c r="C161" s="43">
        <v>21368</v>
      </c>
      <c r="D161" s="43">
        <v>36479</v>
      </c>
      <c r="E161" s="42" t="s">
        <v>17</v>
      </c>
      <c r="F161" s="44" t="s">
        <v>14</v>
      </c>
      <c r="G161" s="2">
        <v>26000</v>
      </c>
      <c r="H161" s="2">
        <v>26000</v>
      </c>
      <c r="I161" s="39">
        <v>0</v>
      </c>
      <c r="J161" s="45">
        <v>3749</v>
      </c>
      <c r="K161" s="43">
        <v>45109</v>
      </c>
    </row>
    <row r="162" spans="1:11" x14ac:dyDescent="0.2">
      <c r="A162" s="42" t="s">
        <v>16</v>
      </c>
      <c r="B162" s="42" t="s">
        <v>12</v>
      </c>
      <c r="C162" s="43">
        <v>24120</v>
      </c>
      <c r="D162" s="43">
        <v>36537</v>
      </c>
      <c r="E162" s="42" t="s">
        <v>13</v>
      </c>
      <c r="F162" s="44" t="s">
        <v>14</v>
      </c>
      <c r="G162" s="2">
        <v>26000</v>
      </c>
      <c r="H162" s="2">
        <v>26000</v>
      </c>
      <c r="I162" s="39">
        <v>0</v>
      </c>
      <c r="J162" s="45">
        <v>5209</v>
      </c>
      <c r="K162" s="43">
        <v>47861</v>
      </c>
    </row>
    <row r="163" spans="1:11" x14ac:dyDescent="0.2">
      <c r="A163" s="42" t="s">
        <v>11</v>
      </c>
      <c r="B163" s="42" t="s">
        <v>12</v>
      </c>
      <c r="C163" s="43">
        <v>24120</v>
      </c>
      <c r="D163" s="43">
        <v>36537</v>
      </c>
      <c r="E163" s="42" t="s">
        <v>13</v>
      </c>
      <c r="F163" s="44" t="s">
        <v>14</v>
      </c>
      <c r="G163" s="2">
        <v>26000</v>
      </c>
      <c r="H163" s="2">
        <v>26000</v>
      </c>
      <c r="I163" s="39">
        <v>0</v>
      </c>
      <c r="J163" s="45">
        <v>5209</v>
      </c>
      <c r="K163" s="43">
        <v>47861</v>
      </c>
    </row>
    <row r="164" spans="1:11" x14ac:dyDescent="0.2">
      <c r="A164" s="42" t="s">
        <v>15</v>
      </c>
      <c r="B164" s="42" t="s">
        <v>12</v>
      </c>
      <c r="C164" s="43">
        <v>24120</v>
      </c>
      <c r="D164" s="43">
        <v>36537</v>
      </c>
      <c r="E164" s="42" t="s">
        <v>13</v>
      </c>
      <c r="F164" s="44" t="s">
        <v>14</v>
      </c>
      <c r="G164" s="2">
        <v>26000</v>
      </c>
      <c r="H164" s="2">
        <v>26000</v>
      </c>
      <c r="I164" s="39">
        <v>0</v>
      </c>
      <c r="J164" s="45">
        <v>5209</v>
      </c>
      <c r="K164" s="43">
        <v>47861</v>
      </c>
    </row>
    <row r="165" spans="1:11" x14ac:dyDescent="0.2">
      <c r="A165" s="42" t="s">
        <v>16</v>
      </c>
      <c r="B165" s="42" t="s">
        <v>12</v>
      </c>
      <c r="C165" s="43">
        <v>21230</v>
      </c>
      <c r="D165" s="43">
        <v>36623</v>
      </c>
      <c r="E165" s="42" t="s">
        <v>17</v>
      </c>
      <c r="F165" s="44" t="s">
        <v>14</v>
      </c>
      <c r="G165" s="2">
        <v>26000</v>
      </c>
      <c r="H165" s="2">
        <v>26000</v>
      </c>
      <c r="I165" s="39">
        <v>0</v>
      </c>
      <c r="J165" s="45">
        <v>10237</v>
      </c>
      <c r="K165" s="43">
        <v>44971</v>
      </c>
    </row>
    <row r="166" spans="1:11" x14ac:dyDescent="0.2">
      <c r="A166" s="42" t="s">
        <v>11</v>
      </c>
      <c r="B166" s="42" t="s">
        <v>12</v>
      </c>
      <c r="C166" s="43">
        <v>21230</v>
      </c>
      <c r="D166" s="43">
        <v>36623</v>
      </c>
      <c r="E166" s="42" t="s">
        <v>17</v>
      </c>
      <c r="F166" s="44" t="s">
        <v>14</v>
      </c>
      <c r="G166" s="2">
        <v>27000</v>
      </c>
      <c r="H166" s="2">
        <v>27000</v>
      </c>
      <c r="I166" s="39">
        <v>0</v>
      </c>
      <c r="J166" s="45">
        <v>3893</v>
      </c>
      <c r="K166" s="43">
        <v>44971</v>
      </c>
    </row>
    <row r="167" spans="1:11" x14ac:dyDescent="0.2">
      <c r="A167" s="42" t="s">
        <v>15</v>
      </c>
      <c r="B167" s="42" t="s">
        <v>12</v>
      </c>
      <c r="C167" s="43">
        <v>21230</v>
      </c>
      <c r="D167" s="43">
        <v>36623</v>
      </c>
      <c r="E167" s="42" t="s">
        <v>17</v>
      </c>
      <c r="F167" s="44" t="s">
        <v>14</v>
      </c>
      <c r="G167" s="2">
        <v>26000</v>
      </c>
      <c r="H167" s="2">
        <v>26000</v>
      </c>
      <c r="I167" s="39">
        <v>0</v>
      </c>
      <c r="J167" s="45">
        <v>3893</v>
      </c>
      <c r="K167" s="43">
        <v>44971</v>
      </c>
    </row>
    <row r="168" spans="1:11" x14ac:dyDescent="0.2">
      <c r="A168" s="42" t="s">
        <v>11</v>
      </c>
      <c r="B168" s="42" t="s">
        <v>12</v>
      </c>
      <c r="C168" s="43">
        <v>22534</v>
      </c>
      <c r="D168" s="43">
        <v>36563</v>
      </c>
      <c r="E168" s="42" t="s">
        <v>17</v>
      </c>
      <c r="F168" s="44" t="s">
        <v>14</v>
      </c>
      <c r="G168" s="2">
        <v>18000</v>
      </c>
      <c r="H168" s="2">
        <v>18000</v>
      </c>
      <c r="I168" s="39">
        <v>0</v>
      </c>
      <c r="J168" s="45">
        <v>3217</v>
      </c>
      <c r="K168" s="43">
        <v>46275</v>
      </c>
    </row>
    <row r="169" spans="1:11" x14ac:dyDescent="0.2">
      <c r="A169" s="42" t="s">
        <v>15</v>
      </c>
      <c r="B169" s="42" t="s">
        <v>12</v>
      </c>
      <c r="C169" s="43">
        <v>22534</v>
      </c>
      <c r="D169" s="43">
        <v>36563</v>
      </c>
      <c r="E169" s="42" t="s">
        <v>17</v>
      </c>
      <c r="F169" s="44" t="s">
        <v>14</v>
      </c>
      <c r="G169" s="2">
        <v>71000</v>
      </c>
      <c r="H169" s="2">
        <v>71000</v>
      </c>
      <c r="I169" s="39">
        <v>0</v>
      </c>
      <c r="J169" s="45">
        <v>3217</v>
      </c>
      <c r="K169" s="43">
        <v>46275</v>
      </c>
    </row>
    <row r="170" spans="1:11" x14ac:dyDescent="0.2">
      <c r="A170" s="42" t="s">
        <v>16</v>
      </c>
      <c r="B170" s="42" t="s">
        <v>12</v>
      </c>
      <c r="C170" s="43">
        <v>21958</v>
      </c>
      <c r="D170" s="43">
        <v>36586</v>
      </c>
      <c r="E170" s="42" t="s">
        <v>17</v>
      </c>
      <c r="F170" s="44" t="s">
        <v>14</v>
      </c>
      <c r="G170" s="2">
        <v>32000</v>
      </c>
      <c r="H170" s="2">
        <v>32000</v>
      </c>
      <c r="I170" s="39">
        <v>0</v>
      </c>
      <c r="J170" s="45">
        <v>5426</v>
      </c>
      <c r="K170" s="43">
        <v>45700</v>
      </c>
    </row>
    <row r="171" spans="1:11" x14ac:dyDescent="0.2">
      <c r="A171" s="42" t="s">
        <v>11</v>
      </c>
      <c r="B171" s="42" t="s">
        <v>12</v>
      </c>
      <c r="C171" s="43">
        <v>21958</v>
      </c>
      <c r="D171" s="43">
        <v>36586</v>
      </c>
      <c r="E171" s="42" t="s">
        <v>17</v>
      </c>
      <c r="F171" s="44" t="s">
        <v>14</v>
      </c>
      <c r="G171" s="2">
        <v>32000</v>
      </c>
      <c r="H171" s="2">
        <v>32000</v>
      </c>
      <c r="I171" s="39">
        <v>0</v>
      </c>
      <c r="J171" s="45">
        <v>5426</v>
      </c>
      <c r="K171" s="43">
        <v>45700</v>
      </c>
    </row>
    <row r="172" spans="1:11" x14ac:dyDescent="0.2">
      <c r="A172" s="42" t="s">
        <v>15</v>
      </c>
      <c r="B172" s="42" t="s">
        <v>12</v>
      </c>
      <c r="C172" s="43">
        <v>21958</v>
      </c>
      <c r="D172" s="43">
        <v>36586</v>
      </c>
      <c r="E172" s="42" t="s">
        <v>17</v>
      </c>
      <c r="F172" s="44" t="s">
        <v>14</v>
      </c>
      <c r="G172" s="2">
        <v>32000</v>
      </c>
      <c r="H172" s="2">
        <v>32000</v>
      </c>
      <c r="I172" s="39">
        <v>0</v>
      </c>
      <c r="J172" s="45">
        <v>5426</v>
      </c>
      <c r="K172" s="43">
        <v>45700</v>
      </c>
    </row>
    <row r="173" spans="1:11" x14ac:dyDescent="0.2">
      <c r="A173" s="42" t="s">
        <v>11</v>
      </c>
      <c r="B173" s="42" t="s">
        <v>12</v>
      </c>
      <c r="C173" s="43">
        <v>21233</v>
      </c>
      <c r="D173" s="43">
        <v>36636</v>
      </c>
      <c r="E173" s="42" t="s">
        <v>17</v>
      </c>
      <c r="F173" s="44" t="s">
        <v>14</v>
      </c>
      <c r="G173" s="2">
        <v>29000</v>
      </c>
      <c r="H173" s="2">
        <v>29000</v>
      </c>
      <c r="I173" s="39">
        <v>0</v>
      </c>
      <c r="J173" s="45">
        <v>4181</v>
      </c>
      <c r="K173" s="43">
        <v>44974</v>
      </c>
    </row>
    <row r="174" spans="1:11" x14ac:dyDescent="0.2">
      <c r="A174" s="42" t="s">
        <v>15</v>
      </c>
      <c r="B174" s="42" t="s">
        <v>12</v>
      </c>
      <c r="C174" s="43">
        <v>21233</v>
      </c>
      <c r="D174" s="43">
        <v>36636</v>
      </c>
      <c r="E174" s="42" t="s">
        <v>17</v>
      </c>
      <c r="F174" s="44" t="s">
        <v>14</v>
      </c>
      <c r="G174" s="2">
        <v>29000</v>
      </c>
      <c r="H174" s="2">
        <v>29000</v>
      </c>
      <c r="I174" s="39">
        <v>0</v>
      </c>
      <c r="J174" s="45">
        <v>4181</v>
      </c>
      <c r="K174" s="43">
        <v>44974</v>
      </c>
    </row>
    <row r="175" spans="1:11" x14ac:dyDescent="0.2">
      <c r="A175" s="42" t="s">
        <v>16</v>
      </c>
      <c r="B175" s="42" t="s">
        <v>12</v>
      </c>
      <c r="C175" s="43">
        <v>20000</v>
      </c>
      <c r="D175" s="43">
        <v>36650</v>
      </c>
      <c r="E175" s="42" t="s">
        <v>17</v>
      </c>
      <c r="F175" s="44" t="s">
        <v>14</v>
      </c>
      <c r="G175" s="2">
        <v>30000</v>
      </c>
      <c r="H175" s="2">
        <v>30000</v>
      </c>
      <c r="I175" s="39">
        <v>0</v>
      </c>
      <c r="J175" s="45">
        <v>1296</v>
      </c>
      <c r="K175" s="43">
        <v>43741</v>
      </c>
    </row>
    <row r="176" spans="1:11" x14ac:dyDescent="0.2">
      <c r="A176" s="42" t="s">
        <v>11</v>
      </c>
      <c r="B176" s="42" t="s">
        <v>12</v>
      </c>
      <c r="C176" s="43">
        <v>20000</v>
      </c>
      <c r="D176" s="43">
        <v>36650</v>
      </c>
      <c r="E176" s="42" t="s">
        <v>17</v>
      </c>
      <c r="F176" s="44" t="s">
        <v>14</v>
      </c>
      <c r="G176" s="2">
        <v>30000</v>
      </c>
      <c r="H176" s="2">
        <v>30000</v>
      </c>
      <c r="I176" s="39">
        <v>0</v>
      </c>
      <c r="J176" s="45">
        <v>1296</v>
      </c>
      <c r="K176" s="43">
        <v>43741</v>
      </c>
    </row>
    <row r="177" spans="1:11" x14ac:dyDescent="0.2">
      <c r="A177" s="42" t="s">
        <v>15</v>
      </c>
      <c r="B177" s="42" t="s">
        <v>12</v>
      </c>
      <c r="C177" s="43">
        <v>20000</v>
      </c>
      <c r="D177" s="43">
        <v>36650</v>
      </c>
      <c r="E177" s="42" t="s">
        <v>17</v>
      </c>
      <c r="F177" s="44" t="s">
        <v>14</v>
      </c>
      <c r="G177" s="2">
        <v>38000</v>
      </c>
      <c r="H177" s="2">
        <v>38000</v>
      </c>
      <c r="I177" s="39">
        <v>0</v>
      </c>
      <c r="J177" s="45">
        <v>1296</v>
      </c>
      <c r="K177" s="43">
        <v>43741</v>
      </c>
    </row>
    <row r="178" spans="1:11" x14ac:dyDescent="0.2">
      <c r="A178" s="42" t="s">
        <v>16</v>
      </c>
      <c r="B178" s="42" t="s">
        <v>12</v>
      </c>
      <c r="C178" s="43">
        <v>20512</v>
      </c>
      <c r="D178" s="43">
        <v>35717</v>
      </c>
      <c r="E178" s="42" t="s">
        <v>17</v>
      </c>
      <c r="F178" s="44" t="s">
        <v>14</v>
      </c>
      <c r="G178" s="2">
        <v>25000</v>
      </c>
      <c r="H178" s="2">
        <v>25000</v>
      </c>
      <c r="I178" s="39">
        <v>0</v>
      </c>
      <c r="J178" s="45">
        <v>2619</v>
      </c>
      <c r="K178" s="43">
        <v>44254</v>
      </c>
    </row>
    <row r="179" spans="1:11" x14ac:dyDescent="0.2">
      <c r="A179" s="42" t="s">
        <v>11</v>
      </c>
      <c r="B179" s="42" t="s">
        <v>12</v>
      </c>
      <c r="C179" s="43">
        <v>20512</v>
      </c>
      <c r="D179" s="43">
        <v>35717</v>
      </c>
      <c r="E179" s="42" t="s">
        <v>17</v>
      </c>
      <c r="F179" s="44" t="s">
        <v>14</v>
      </c>
      <c r="G179" s="2">
        <v>25000</v>
      </c>
      <c r="H179" s="2">
        <v>25000</v>
      </c>
      <c r="I179" s="39">
        <v>0</v>
      </c>
      <c r="J179" s="45">
        <v>2619</v>
      </c>
      <c r="K179" s="43">
        <v>44254</v>
      </c>
    </row>
    <row r="180" spans="1:11" x14ac:dyDescent="0.2">
      <c r="A180" s="42" t="s">
        <v>15</v>
      </c>
      <c r="B180" s="42" t="s">
        <v>12</v>
      </c>
      <c r="C180" s="43">
        <v>20512</v>
      </c>
      <c r="D180" s="43">
        <v>35717</v>
      </c>
      <c r="E180" s="42" t="s">
        <v>17</v>
      </c>
      <c r="F180" s="44" t="s">
        <v>14</v>
      </c>
      <c r="G180" s="2">
        <v>30000</v>
      </c>
      <c r="H180" s="2">
        <v>30000</v>
      </c>
      <c r="I180" s="39">
        <v>0</v>
      </c>
      <c r="J180" s="45">
        <v>2619</v>
      </c>
      <c r="K180" s="43">
        <v>44254</v>
      </c>
    </row>
    <row r="181" spans="1:11" x14ac:dyDescent="0.2">
      <c r="A181" s="42" t="s">
        <v>11</v>
      </c>
      <c r="B181" s="42" t="s">
        <v>12</v>
      </c>
      <c r="C181" s="43">
        <v>21034</v>
      </c>
      <c r="D181" s="43">
        <v>36837</v>
      </c>
      <c r="E181" s="42" t="s">
        <v>17</v>
      </c>
      <c r="F181" s="44" t="s">
        <v>14</v>
      </c>
      <c r="G181" s="2">
        <v>32000</v>
      </c>
      <c r="H181" s="2">
        <v>32000</v>
      </c>
      <c r="I181" s="39">
        <v>0</v>
      </c>
      <c r="J181" s="45">
        <v>4061</v>
      </c>
      <c r="K181" s="43">
        <v>44775</v>
      </c>
    </row>
    <row r="182" spans="1:11" x14ac:dyDescent="0.2">
      <c r="A182" s="42" t="s">
        <v>15</v>
      </c>
      <c r="B182" s="42" t="s">
        <v>12</v>
      </c>
      <c r="C182" s="43">
        <v>21034</v>
      </c>
      <c r="D182" s="43">
        <v>36837</v>
      </c>
      <c r="E182" s="42" t="s">
        <v>17</v>
      </c>
      <c r="F182" s="44" t="s">
        <v>14</v>
      </c>
      <c r="G182" s="2">
        <v>25000</v>
      </c>
      <c r="H182" s="2">
        <v>25000</v>
      </c>
      <c r="I182" s="39">
        <v>0</v>
      </c>
      <c r="J182" s="45">
        <v>4061</v>
      </c>
      <c r="K182" s="43">
        <v>44775</v>
      </c>
    </row>
    <row r="183" spans="1:11" x14ac:dyDescent="0.2">
      <c r="A183" s="42" t="s">
        <v>16</v>
      </c>
      <c r="B183" s="42" t="s">
        <v>12</v>
      </c>
      <c r="C183" s="43">
        <v>20871</v>
      </c>
      <c r="D183" s="43">
        <v>36483</v>
      </c>
      <c r="E183" s="42" t="s">
        <v>17</v>
      </c>
      <c r="F183" s="44" t="s">
        <v>14</v>
      </c>
      <c r="G183" s="2">
        <v>32000</v>
      </c>
      <c r="H183" s="2">
        <v>32000</v>
      </c>
      <c r="I183" s="39">
        <v>0</v>
      </c>
      <c r="J183" s="45">
        <v>4061</v>
      </c>
      <c r="K183" s="43">
        <v>44612</v>
      </c>
    </row>
    <row r="184" spans="1:11" x14ac:dyDescent="0.2">
      <c r="A184" s="42" t="s">
        <v>11</v>
      </c>
      <c r="B184" s="42" t="s">
        <v>12</v>
      </c>
      <c r="C184" s="43">
        <v>20871</v>
      </c>
      <c r="D184" s="43">
        <v>36483</v>
      </c>
      <c r="E184" s="42" t="s">
        <v>17</v>
      </c>
      <c r="F184" s="44" t="s">
        <v>14</v>
      </c>
      <c r="G184" s="2">
        <v>32000</v>
      </c>
      <c r="H184" s="2">
        <v>32000</v>
      </c>
      <c r="I184" s="39">
        <v>0</v>
      </c>
      <c r="J184" s="45">
        <v>4061</v>
      </c>
      <c r="K184" s="43">
        <v>44612</v>
      </c>
    </row>
    <row r="185" spans="1:11" x14ac:dyDescent="0.2">
      <c r="A185" s="42" t="s">
        <v>16</v>
      </c>
      <c r="B185" s="42" t="s">
        <v>12</v>
      </c>
      <c r="C185" s="43">
        <v>22603</v>
      </c>
      <c r="D185" s="43">
        <v>36753</v>
      </c>
      <c r="E185" s="42" t="s">
        <v>17</v>
      </c>
      <c r="F185" s="44" t="s">
        <v>14</v>
      </c>
      <c r="G185" s="2">
        <v>78000</v>
      </c>
      <c r="H185" s="2">
        <v>78000</v>
      </c>
      <c r="I185" s="39">
        <v>0</v>
      </c>
      <c r="J185" s="45">
        <v>13942</v>
      </c>
      <c r="K185" s="43">
        <v>46344</v>
      </c>
    </row>
    <row r="186" spans="1:11" x14ac:dyDescent="0.2">
      <c r="A186" s="42" t="s">
        <v>11</v>
      </c>
      <c r="B186" s="42" t="s">
        <v>12</v>
      </c>
      <c r="C186" s="43">
        <v>22603</v>
      </c>
      <c r="D186" s="43">
        <v>36753</v>
      </c>
      <c r="E186" s="42" t="s">
        <v>17</v>
      </c>
      <c r="F186" s="44" t="s">
        <v>14</v>
      </c>
      <c r="G186" s="2">
        <v>78000</v>
      </c>
      <c r="H186" s="2">
        <v>78000</v>
      </c>
      <c r="I186" s="39">
        <v>0</v>
      </c>
      <c r="J186" s="45">
        <v>4647</v>
      </c>
      <c r="K186" s="43">
        <v>46344</v>
      </c>
    </row>
    <row r="187" spans="1:11" x14ac:dyDescent="0.2">
      <c r="A187" s="42" t="s">
        <v>15</v>
      </c>
      <c r="B187" s="42" t="s">
        <v>12</v>
      </c>
      <c r="C187" s="43">
        <v>22603</v>
      </c>
      <c r="D187" s="43">
        <v>36753</v>
      </c>
      <c r="E187" s="42" t="s">
        <v>17</v>
      </c>
      <c r="F187" s="44" t="s">
        <v>14</v>
      </c>
      <c r="G187" s="2">
        <v>26000</v>
      </c>
      <c r="H187" s="2">
        <v>26000</v>
      </c>
      <c r="I187" s="39">
        <v>0</v>
      </c>
      <c r="J187" s="45">
        <v>4647</v>
      </c>
      <c r="K187" s="43">
        <v>46344</v>
      </c>
    </row>
    <row r="188" spans="1:11" x14ac:dyDescent="0.2">
      <c r="A188" s="42" t="s">
        <v>11</v>
      </c>
      <c r="B188" s="42" t="s">
        <v>12</v>
      </c>
      <c r="C188" s="43">
        <v>23183</v>
      </c>
      <c r="D188" s="43">
        <v>36825</v>
      </c>
      <c r="E188" s="42" t="s">
        <v>17</v>
      </c>
      <c r="F188" s="44" t="s">
        <v>14</v>
      </c>
      <c r="G188" s="2">
        <v>23000</v>
      </c>
      <c r="H188" s="2">
        <v>23000</v>
      </c>
      <c r="I188" s="39">
        <v>0</v>
      </c>
      <c r="J188" s="45">
        <v>4397</v>
      </c>
      <c r="K188" s="43">
        <v>46925</v>
      </c>
    </row>
    <row r="189" spans="1:11" x14ac:dyDescent="0.2">
      <c r="A189" s="42" t="s">
        <v>16</v>
      </c>
      <c r="B189" s="42" t="s">
        <v>12</v>
      </c>
      <c r="C189" s="43">
        <v>20373</v>
      </c>
      <c r="D189" s="43">
        <v>35987</v>
      </c>
      <c r="E189" s="42" t="s">
        <v>17</v>
      </c>
      <c r="F189" s="44" t="s">
        <v>14</v>
      </c>
      <c r="G189" s="2">
        <v>23000</v>
      </c>
      <c r="H189" s="2">
        <v>23000</v>
      </c>
      <c r="I189" s="39">
        <v>0</v>
      </c>
      <c r="J189" s="45">
        <v>3188</v>
      </c>
      <c r="K189" s="43">
        <v>44115</v>
      </c>
    </row>
    <row r="190" spans="1:11" x14ac:dyDescent="0.2">
      <c r="A190" s="42" t="s">
        <v>11</v>
      </c>
      <c r="B190" s="42" t="s">
        <v>12</v>
      </c>
      <c r="C190" s="43">
        <v>20373</v>
      </c>
      <c r="D190" s="43">
        <v>35987</v>
      </c>
      <c r="E190" s="42" t="s">
        <v>17</v>
      </c>
      <c r="F190" s="44" t="s">
        <v>14</v>
      </c>
      <c r="G190" s="2">
        <v>41000</v>
      </c>
      <c r="H190" s="2">
        <v>41000</v>
      </c>
      <c r="I190" s="39">
        <v>0</v>
      </c>
      <c r="J190" s="45">
        <v>3188</v>
      </c>
      <c r="K190" s="43">
        <v>44115</v>
      </c>
    </row>
    <row r="191" spans="1:11" x14ac:dyDescent="0.2">
      <c r="A191" s="42" t="s">
        <v>11</v>
      </c>
      <c r="B191" s="42" t="s">
        <v>12</v>
      </c>
      <c r="C191" s="43">
        <v>19910</v>
      </c>
      <c r="D191" s="43">
        <v>36905</v>
      </c>
      <c r="E191" s="42" t="s">
        <v>17</v>
      </c>
      <c r="F191" s="44" t="s">
        <v>14</v>
      </c>
      <c r="G191" s="2">
        <v>26000</v>
      </c>
      <c r="H191" s="2">
        <v>26000</v>
      </c>
      <c r="I191" s="39">
        <v>0</v>
      </c>
      <c r="J191" s="45">
        <v>1123</v>
      </c>
      <c r="K191" s="43">
        <v>43651</v>
      </c>
    </row>
    <row r="192" spans="1:11" x14ac:dyDescent="0.2">
      <c r="A192" s="42" t="s">
        <v>16</v>
      </c>
      <c r="B192" s="42" t="s">
        <v>12</v>
      </c>
      <c r="C192" s="43">
        <v>21428</v>
      </c>
      <c r="D192" s="43">
        <v>37007</v>
      </c>
      <c r="E192" s="42" t="s">
        <v>13</v>
      </c>
      <c r="F192" s="44" t="s">
        <v>14</v>
      </c>
      <c r="G192" s="2">
        <v>62000</v>
      </c>
      <c r="H192" s="2">
        <v>62000</v>
      </c>
      <c r="I192" s="39">
        <v>0</v>
      </c>
      <c r="J192" s="45">
        <v>8939</v>
      </c>
      <c r="K192" s="43">
        <v>45169</v>
      </c>
    </row>
    <row r="193" spans="1:11" x14ac:dyDescent="0.2">
      <c r="A193" s="42" t="s">
        <v>11</v>
      </c>
      <c r="B193" s="42" t="s">
        <v>12</v>
      </c>
      <c r="C193" s="43">
        <v>21428</v>
      </c>
      <c r="D193" s="43">
        <v>37007</v>
      </c>
      <c r="E193" s="42" t="s">
        <v>13</v>
      </c>
      <c r="F193" s="44" t="s">
        <v>14</v>
      </c>
      <c r="G193" s="2">
        <v>62000</v>
      </c>
      <c r="H193" s="2">
        <v>62000</v>
      </c>
      <c r="I193" s="39">
        <v>0</v>
      </c>
      <c r="J193" s="45">
        <v>8939</v>
      </c>
      <c r="K193" s="43">
        <v>45169</v>
      </c>
    </row>
    <row r="194" spans="1:11" x14ac:dyDescent="0.2">
      <c r="A194" s="42" t="s">
        <v>15</v>
      </c>
      <c r="B194" s="42" t="s">
        <v>12</v>
      </c>
      <c r="C194" s="43">
        <v>21428</v>
      </c>
      <c r="D194" s="43">
        <v>37007</v>
      </c>
      <c r="E194" s="42" t="s">
        <v>13</v>
      </c>
      <c r="F194" s="44" t="s">
        <v>14</v>
      </c>
      <c r="G194" s="2">
        <v>19000</v>
      </c>
      <c r="H194" s="2">
        <v>19000</v>
      </c>
      <c r="I194" s="39">
        <v>0</v>
      </c>
      <c r="J194" s="45">
        <v>8939</v>
      </c>
      <c r="K194" s="43">
        <v>45169</v>
      </c>
    </row>
    <row r="195" spans="1:11" x14ac:dyDescent="0.2">
      <c r="A195" s="42" t="s">
        <v>16</v>
      </c>
      <c r="B195" s="42" t="s">
        <v>12</v>
      </c>
      <c r="C195" s="43">
        <v>22971</v>
      </c>
      <c r="D195" s="43">
        <v>37028</v>
      </c>
      <c r="E195" s="42" t="s">
        <v>17</v>
      </c>
      <c r="F195" s="44" t="s">
        <v>14</v>
      </c>
      <c r="G195" s="2">
        <v>63000</v>
      </c>
      <c r="H195" s="2">
        <v>63000</v>
      </c>
      <c r="I195" s="39">
        <v>0</v>
      </c>
      <c r="J195" s="45">
        <v>11703</v>
      </c>
      <c r="K195" s="43">
        <v>46712</v>
      </c>
    </row>
    <row r="196" spans="1:11" x14ac:dyDescent="0.2">
      <c r="A196" s="42" t="s">
        <v>11</v>
      </c>
      <c r="B196" s="42" t="s">
        <v>12</v>
      </c>
      <c r="C196" s="43">
        <v>22971</v>
      </c>
      <c r="D196" s="43">
        <v>37028</v>
      </c>
      <c r="E196" s="42" t="s">
        <v>17</v>
      </c>
      <c r="F196" s="44" t="s">
        <v>14</v>
      </c>
      <c r="G196" s="2">
        <v>63000</v>
      </c>
      <c r="H196" s="2">
        <v>63000</v>
      </c>
      <c r="I196" s="39">
        <v>0</v>
      </c>
      <c r="J196" s="45">
        <v>3901</v>
      </c>
      <c r="K196" s="43">
        <v>46712</v>
      </c>
    </row>
    <row r="197" spans="1:11" x14ac:dyDescent="0.2">
      <c r="A197" s="42" t="s">
        <v>15</v>
      </c>
      <c r="B197" s="42" t="s">
        <v>12</v>
      </c>
      <c r="C197" s="43">
        <v>22971</v>
      </c>
      <c r="D197" s="43">
        <v>37028</v>
      </c>
      <c r="E197" s="42" t="s">
        <v>17</v>
      </c>
      <c r="F197" s="44" t="s">
        <v>14</v>
      </c>
      <c r="G197" s="2">
        <v>62000</v>
      </c>
      <c r="H197" s="2">
        <v>62000</v>
      </c>
      <c r="I197" s="39">
        <v>0</v>
      </c>
      <c r="J197" s="45">
        <v>3901</v>
      </c>
      <c r="K197" s="43">
        <v>46712</v>
      </c>
    </row>
    <row r="198" spans="1:11" x14ac:dyDescent="0.2">
      <c r="A198" s="42" t="s">
        <v>16</v>
      </c>
      <c r="B198" s="42" t="s">
        <v>12</v>
      </c>
      <c r="C198" s="43">
        <v>21850</v>
      </c>
      <c r="D198" s="43">
        <v>36829</v>
      </c>
      <c r="E198" s="42" t="s">
        <v>13</v>
      </c>
      <c r="F198" s="44" t="s">
        <v>14</v>
      </c>
      <c r="G198" s="2">
        <v>27000</v>
      </c>
      <c r="H198" s="2">
        <v>27000</v>
      </c>
      <c r="I198" s="39">
        <v>0</v>
      </c>
      <c r="J198" s="45">
        <v>4272</v>
      </c>
      <c r="K198" s="43">
        <v>45592</v>
      </c>
    </row>
    <row r="199" spans="1:11" x14ac:dyDescent="0.2">
      <c r="A199" s="42" t="s">
        <v>11</v>
      </c>
      <c r="B199" s="42" t="s">
        <v>12</v>
      </c>
      <c r="C199" s="43">
        <v>21850</v>
      </c>
      <c r="D199" s="43">
        <v>36829</v>
      </c>
      <c r="E199" s="42" t="s">
        <v>13</v>
      </c>
      <c r="F199" s="44" t="s">
        <v>14</v>
      </c>
      <c r="G199" s="2">
        <v>27000</v>
      </c>
      <c r="H199" s="2">
        <v>27000</v>
      </c>
      <c r="I199" s="39">
        <v>0</v>
      </c>
      <c r="J199" s="45">
        <v>4272</v>
      </c>
      <c r="K199" s="43">
        <v>45592</v>
      </c>
    </row>
    <row r="200" spans="1:11" x14ac:dyDescent="0.2">
      <c r="A200" s="42" t="s">
        <v>15</v>
      </c>
      <c r="B200" s="42" t="s">
        <v>12</v>
      </c>
      <c r="C200" s="43">
        <v>21850</v>
      </c>
      <c r="D200" s="43">
        <v>36829</v>
      </c>
      <c r="E200" s="42" t="s">
        <v>13</v>
      </c>
      <c r="F200" s="44" t="s">
        <v>14</v>
      </c>
      <c r="G200" s="2">
        <v>63000</v>
      </c>
      <c r="H200" s="2">
        <v>63000</v>
      </c>
      <c r="I200" s="39">
        <v>0</v>
      </c>
      <c r="J200" s="45">
        <v>4272</v>
      </c>
      <c r="K200" s="43">
        <v>45592</v>
      </c>
    </row>
    <row r="201" spans="1:11" x14ac:dyDescent="0.2">
      <c r="A201" s="42" t="s">
        <v>16</v>
      </c>
      <c r="B201" s="42" t="s">
        <v>12</v>
      </c>
      <c r="C201" s="43">
        <v>21685</v>
      </c>
      <c r="D201" s="43">
        <v>36882</v>
      </c>
      <c r="E201" s="42" t="s">
        <v>17</v>
      </c>
      <c r="F201" s="44" t="s">
        <v>14</v>
      </c>
      <c r="G201" s="2">
        <v>70000</v>
      </c>
      <c r="H201" s="2">
        <v>70000</v>
      </c>
      <c r="I201" s="39">
        <v>0</v>
      </c>
      <c r="J201" s="45">
        <v>11075</v>
      </c>
      <c r="K201" s="43">
        <v>45427</v>
      </c>
    </row>
    <row r="202" spans="1:11" x14ac:dyDescent="0.2">
      <c r="A202" s="42" t="s">
        <v>11</v>
      </c>
      <c r="B202" s="42" t="s">
        <v>12</v>
      </c>
      <c r="C202" s="43">
        <v>21685</v>
      </c>
      <c r="D202" s="43">
        <v>36882</v>
      </c>
      <c r="E202" s="42" t="s">
        <v>17</v>
      </c>
      <c r="F202" s="44" t="s">
        <v>14</v>
      </c>
      <c r="G202" s="2">
        <v>70000</v>
      </c>
      <c r="H202" s="2">
        <v>70000</v>
      </c>
      <c r="I202" s="39">
        <v>0</v>
      </c>
      <c r="J202" s="45">
        <v>5538</v>
      </c>
      <c r="K202" s="43">
        <v>45427</v>
      </c>
    </row>
    <row r="203" spans="1:11" x14ac:dyDescent="0.2">
      <c r="A203" s="42" t="s">
        <v>15</v>
      </c>
      <c r="B203" s="42" t="s">
        <v>12</v>
      </c>
      <c r="C203" s="43">
        <v>21685</v>
      </c>
      <c r="D203" s="43">
        <v>36882</v>
      </c>
      <c r="E203" s="42" t="s">
        <v>17</v>
      </c>
      <c r="F203" s="44" t="s">
        <v>14</v>
      </c>
      <c r="G203" s="2">
        <v>27000</v>
      </c>
      <c r="H203" s="2">
        <v>27000</v>
      </c>
      <c r="I203" s="39">
        <v>0</v>
      </c>
      <c r="J203" s="45">
        <v>5538</v>
      </c>
      <c r="K203" s="43">
        <v>45427</v>
      </c>
    </row>
    <row r="204" spans="1:11" x14ac:dyDescent="0.2">
      <c r="A204" s="42" t="s">
        <v>11</v>
      </c>
      <c r="B204" s="42" t="s">
        <v>12</v>
      </c>
      <c r="C204" s="43">
        <v>22690</v>
      </c>
      <c r="D204" s="43">
        <v>37196</v>
      </c>
      <c r="E204" s="42" t="s">
        <v>17</v>
      </c>
      <c r="F204" s="44" t="s">
        <v>14</v>
      </c>
      <c r="G204" s="2">
        <v>27000</v>
      </c>
      <c r="H204" s="2">
        <v>27000</v>
      </c>
      <c r="I204" s="39">
        <v>0</v>
      </c>
      <c r="J204" s="45">
        <v>5016</v>
      </c>
      <c r="K204" s="43">
        <v>46431</v>
      </c>
    </row>
    <row r="205" spans="1:11" x14ac:dyDescent="0.2">
      <c r="A205" s="42" t="s">
        <v>16</v>
      </c>
      <c r="B205" s="42" t="s">
        <v>12</v>
      </c>
      <c r="C205" s="43">
        <v>23867</v>
      </c>
      <c r="D205" s="43">
        <v>37186</v>
      </c>
      <c r="E205" s="42" t="s">
        <v>17</v>
      </c>
      <c r="F205" s="44" t="s">
        <v>14</v>
      </c>
      <c r="G205" s="2">
        <v>66000</v>
      </c>
      <c r="H205" s="2">
        <v>66000</v>
      </c>
      <c r="I205" s="39">
        <v>0</v>
      </c>
      <c r="J205" s="45">
        <v>13080</v>
      </c>
      <c r="K205" s="43">
        <v>47608</v>
      </c>
    </row>
    <row r="206" spans="1:11" x14ac:dyDescent="0.2">
      <c r="A206" s="42" t="s">
        <v>11</v>
      </c>
      <c r="B206" s="42" t="s">
        <v>12</v>
      </c>
      <c r="C206" s="43">
        <v>23867</v>
      </c>
      <c r="D206" s="43">
        <v>37186</v>
      </c>
      <c r="E206" s="42" t="s">
        <v>17</v>
      </c>
      <c r="F206" s="44" t="s">
        <v>14</v>
      </c>
      <c r="G206" s="2">
        <v>66000</v>
      </c>
      <c r="H206" s="2">
        <v>66000</v>
      </c>
      <c r="I206" s="39">
        <v>0</v>
      </c>
      <c r="J206" s="45">
        <v>4360</v>
      </c>
      <c r="K206" s="43">
        <v>47608</v>
      </c>
    </row>
    <row r="207" spans="1:11" x14ac:dyDescent="0.2">
      <c r="A207" s="42" t="s">
        <v>15</v>
      </c>
      <c r="B207" s="42" t="s">
        <v>12</v>
      </c>
      <c r="C207" s="43">
        <v>23867</v>
      </c>
      <c r="D207" s="43">
        <v>37186</v>
      </c>
      <c r="E207" s="42" t="s">
        <v>17</v>
      </c>
      <c r="F207" s="44" t="s">
        <v>14</v>
      </c>
      <c r="G207" s="2">
        <v>22000</v>
      </c>
      <c r="H207" s="2">
        <v>22000</v>
      </c>
      <c r="I207" s="39">
        <v>0</v>
      </c>
      <c r="J207" s="45">
        <v>4360</v>
      </c>
      <c r="K207" s="43">
        <v>47608</v>
      </c>
    </row>
    <row r="208" spans="1:11" x14ac:dyDescent="0.2">
      <c r="A208" s="42" t="s">
        <v>16</v>
      </c>
      <c r="B208" s="42" t="s">
        <v>12</v>
      </c>
      <c r="C208" s="43">
        <v>23635</v>
      </c>
      <c r="D208" s="43">
        <v>37255</v>
      </c>
      <c r="E208" s="42" t="s">
        <v>17</v>
      </c>
      <c r="F208" s="44" t="s">
        <v>14</v>
      </c>
      <c r="G208" s="2">
        <v>39000</v>
      </c>
      <c r="H208" s="2">
        <v>39000</v>
      </c>
      <c r="I208" s="39">
        <v>0</v>
      </c>
      <c r="J208" s="45">
        <v>7624</v>
      </c>
      <c r="K208" s="43">
        <v>47376</v>
      </c>
    </row>
    <row r="209" spans="1:11" x14ac:dyDescent="0.2">
      <c r="A209" s="42" t="s">
        <v>11</v>
      </c>
      <c r="B209" s="42" t="s">
        <v>12</v>
      </c>
      <c r="C209" s="43">
        <v>23635</v>
      </c>
      <c r="D209" s="43">
        <v>37255</v>
      </c>
      <c r="E209" s="42" t="s">
        <v>17</v>
      </c>
      <c r="F209" s="44" t="s">
        <v>14</v>
      </c>
      <c r="G209" s="2">
        <v>39000</v>
      </c>
      <c r="H209" s="2">
        <v>39000</v>
      </c>
      <c r="I209" s="39">
        <v>0</v>
      </c>
      <c r="J209" s="45">
        <v>7624</v>
      </c>
      <c r="K209" s="43">
        <v>47376</v>
      </c>
    </row>
    <row r="210" spans="1:11" x14ac:dyDescent="0.2">
      <c r="A210" s="42" t="s">
        <v>15</v>
      </c>
      <c r="B210" s="42" t="s">
        <v>12</v>
      </c>
      <c r="C210" s="43">
        <v>23635</v>
      </c>
      <c r="D210" s="43">
        <v>37255</v>
      </c>
      <c r="E210" s="42" t="s">
        <v>17</v>
      </c>
      <c r="F210" s="44" t="s">
        <v>14</v>
      </c>
      <c r="G210" s="2">
        <v>39000</v>
      </c>
      <c r="H210" s="2">
        <v>39000</v>
      </c>
      <c r="I210" s="39">
        <v>0</v>
      </c>
      <c r="J210" s="45">
        <v>7624</v>
      </c>
      <c r="K210" s="43">
        <v>47376</v>
      </c>
    </row>
    <row r="211" spans="1:11" x14ac:dyDescent="0.2">
      <c r="A211" s="42" t="s">
        <v>16</v>
      </c>
      <c r="B211" s="42" t="s">
        <v>12</v>
      </c>
      <c r="C211" s="43">
        <v>21079</v>
      </c>
      <c r="D211" s="43">
        <v>36797</v>
      </c>
      <c r="E211" s="42" t="s">
        <v>17</v>
      </c>
      <c r="F211" s="44" t="s">
        <v>14</v>
      </c>
      <c r="G211" s="2">
        <v>25000</v>
      </c>
      <c r="H211" s="2">
        <v>25000</v>
      </c>
      <c r="I211" s="39">
        <v>0</v>
      </c>
      <c r="J211" s="45">
        <v>3173</v>
      </c>
      <c r="K211" s="43">
        <v>44820</v>
      </c>
    </row>
    <row r="212" spans="1:11" x14ac:dyDescent="0.2">
      <c r="A212" s="42" t="s">
        <v>11</v>
      </c>
      <c r="B212" s="42" t="s">
        <v>12</v>
      </c>
      <c r="C212" s="43">
        <v>21079</v>
      </c>
      <c r="D212" s="43">
        <v>36797</v>
      </c>
      <c r="E212" s="42" t="s">
        <v>17</v>
      </c>
      <c r="F212" s="44" t="s">
        <v>14</v>
      </c>
      <c r="G212" s="2">
        <v>25000</v>
      </c>
      <c r="H212" s="2">
        <v>25000</v>
      </c>
      <c r="I212" s="39">
        <v>0</v>
      </c>
      <c r="J212" s="45">
        <v>3173</v>
      </c>
      <c r="K212" s="43">
        <v>44820</v>
      </c>
    </row>
    <row r="213" spans="1:11" x14ac:dyDescent="0.2">
      <c r="A213" s="42" t="s">
        <v>15</v>
      </c>
      <c r="B213" s="42" t="s">
        <v>12</v>
      </c>
      <c r="C213" s="43">
        <v>21079</v>
      </c>
      <c r="D213" s="43">
        <v>36797</v>
      </c>
      <c r="E213" s="42" t="s">
        <v>17</v>
      </c>
      <c r="F213" s="44" t="s">
        <v>14</v>
      </c>
      <c r="G213" s="2">
        <v>25000</v>
      </c>
      <c r="H213" s="2">
        <v>25000</v>
      </c>
      <c r="I213" s="39">
        <v>0</v>
      </c>
      <c r="J213" s="45">
        <v>3173</v>
      </c>
      <c r="K213" s="43">
        <v>44820</v>
      </c>
    </row>
    <row r="214" spans="1:11" x14ac:dyDescent="0.2">
      <c r="A214" s="42" t="s">
        <v>11</v>
      </c>
      <c r="B214" s="42" t="s">
        <v>12</v>
      </c>
      <c r="C214" s="43">
        <v>23901</v>
      </c>
      <c r="D214" s="43">
        <v>37155</v>
      </c>
      <c r="E214" s="42" t="s">
        <v>17</v>
      </c>
      <c r="F214" s="44" t="s">
        <v>14</v>
      </c>
      <c r="G214" s="2">
        <v>24000</v>
      </c>
      <c r="H214" s="2">
        <v>24000</v>
      </c>
      <c r="I214" s="39">
        <v>0</v>
      </c>
      <c r="J214" s="45">
        <v>4756</v>
      </c>
      <c r="K214" s="43">
        <v>47642</v>
      </c>
    </row>
    <row r="215" spans="1:11" x14ac:dyDescent="0.2">
      <c r="A215" s="42" t="s">
        <v>15</v>
      </c>
      <c r="B215" s="42" t="s">
        <v>12</v>
      </c>
      <c r="C215" s="43">
        <v>23901</v>
      </c>
      <c r="D215" s="43">
        <v>37155</v>
      </c>
      <c r="E215" s="42" t="s">
        <v>17</v>
      </c>
      <c r="F215" s="44" t="s">
        <v>14</v>
      </c>
      <c r="G215" s="2">
        <v>24000</v>
      </c>
      <c r="H215" s="2">
        <v>24000</v>
      </c>
      <c r="I215" s="39">
        <v>0</v>
      </c>
      <c r="J215" s="45">
        <v>4756</v>
      </c>
      <c r="K215" s="43">
        <v>47642</v>
      </c>
    </row>
    <row r="216" spans="1:11" x14ac:dyDescent="0.2">
      <c r="A216" s="42" t="s">
        <v>16</v>
      </c>
      <c r="B216" s="42" t="s">
        <v>12</v>
      </c>
      <c r="C216" s="43">
        <v>24693</v>
      </c>
      <c r="D216" s="43">
        <v>37337</v>
      </c>
      <c r="E216" s="42" t="s">
        <v>17</v>
      </c>
      <c r="F216" s="44" t="s">
        <v>14</v>
      </c>
      <c r="G216" s="2">
        <v>27000</v>
      </c>
      <c r="H216" s="2">
        <v>27000</v>
      </c>
      <c r="I216" s="39">
        <v>0</v>
      </c>
      <c r="J216" s="45">
        <v>5438</v>
      </c>
      <c r="K216" s="43">
        <v>48435</v>
      </c>
    </row>
    <row r="217" spans="1:11" x14ac:dyDescent="0.2">
      <c r="A217" s="42" t="s">
        <v>11</v>
      </c>
      <c r="B217" s="42" t="s">
        <v>12</v>
      </c>
      <c r="C217" s="43">
        <v>24693</v>
      </c>
      <c r="D217" s="43">
        <v>37337</v>
      </c>
      <c r="E217" s="42" t="s">
        <v>17</v>
      </c>
      <c r="F217" s="44" t="s">
        <v>14</v>
      </c>
      <c r="G217" s="2">
        <v>27000</v>
      </c>
      <c r="H217" s="2">
        <v>27000</v>
      </c>
      <c r="I217" s="39">
        <v>0</v>
      </c>
      <c r="J217" s="45">
        <v>5438</v>
      </c>
      <c r="K217" s="43">
        <v>48435</v>
      </c>
    </row>
    <row r="218" spans="1:11" x14ac:dyDescent="0.2">
      <c r="A218" s="42" t="s">
        <v>15</v>
      </c>
      <c r="B218" s="42" t="s">
        <v>12</v>
      </c>
      <c r="C218" s="43">
        <v>24693</v>
      </c>
      <c r="D218" s="43">
        <v>37337</v>
      </c>
      <c r="E218" s="42" t="s">
        <v>17</v>
      </c>
      <c r="F218" s="44" t="s">
        <v>14</v>
      </c>
      <c r="G218" s="2">
        <v>24000</v>
      </c>
      <c r="H218" s="2">
        <v>24000</v>
      </c>
      <c r="I218" s="39">
        <v>0</v>
      </c>
      <c r="J218" s="45">
        <v>5438</v>
      </c>
      <c r="K218" s="43">
        <v>48435</v>
      </c>
    </row>
    <row r="219" spans="1:11" x14ac:dyDescent="0.2">
      <c r="A219" s="42" t="s">
        <v>11</v>
      </c>
      <c r="B219" s="42" t="s">
        <v>12</v>
      </c>
      <c r="C219" s="43">
        <v>20406</v>
      </c>
      <c r="D219" s="43">
        <v>36738</v>
      </c>
      <c r="E219" s="42" t="s">
        <v>13</v>
      </c>
      <c r="F219" s="44" t="s">
        <v>14</v>
      </c>
      <c r="G219" s="2">
        <v>23000</v>
      </c>
      <c r="H219" s="2">
        <v>23000</v>
      </c>
      <c r="I219" s="39">
        <v>0</v>
      </c>
      <c r="J219" s="45">
        <v>1788</v>
      </c>
      <c r="K219" s="43">
        <v>44148</v>
      </c>
    </row>
    <row r="220" spans="1:11" x14ac:dyDescent="0.2">
      <c r="A220" s="42" t="s">
        <v>15</v>
      </c>
      <c r="B220" s="42" t="s">
        <v>12</v>
      </c>
      <c r="C220" s="43">
        <v>20406</v>
      </c>
      <c r="D220" s="43">
        <v>36738</v>
      </c>
      <c r="E220" s="42" t="s">
        <v>13</v>
      </c>
      <c r="F220" s="44" t="s">
        <v>14</v>
      </c>
      <c r="G220" s="2">
        <v>27000</v>
      </c>
      <c r="H220" s="2">
        <v>27000</v>
      </c>
      <c r="I220" s="39">
        <v>0</v>
      </c>
      <c r="J220" s="45">
        <v>1788</v>
      </c>
      <c r="K220" s="43">
        <v>44148</v>
      </c>
    </row>
    <row r="221" spans="1:11" x14ac:dyDescent="0.2">
      <c r="A221" s="42" t="s">
        <v>16</v>
      </c>
      <c r="B221" s="42" t="s">
        <v>12</v>
      </c>
      <c r="C221" s="43">
        <v>21712</v>
      </c>
      <c r="D221" s="43">
        <v>37090</v>
      </c>
      <c r="E221" s="42" t="s">
        <v>17</v>
      </c>
      <c r="F221" s="44" t="s">
        <v>14</v>
      </c>
      <c r="G221" s="2">
        <v>23000</v>
      </c>
      <c r="H221" s="2">
        <v>23000</v>
      </c>
      <c r="I221" s="39">
        <v>0</v>
      </c>
      <c r="J221" s="45">
        <v>6645</v>
      </c>
      <c r="K221" s="43">
        <v>45454</v>
      </c>
    </row>
    <row r="222" spans="1:11" x14ac:dyDescent="0.2">
      <c r="A222" s="42" t="s">
        <v>11</v>
      </c>
      <c r="B222" s="42" t="s">
        <v>12</v>
      </c>
      <c r="C222" s="43">
        <v>21712</v>
      </c>
      <c r="D222" s="43">
        <v>37090</v>
      </c>
      <c r="E222" s="42" t="s">
        <v>17</v>
      </c>
      <c r="F222" s="44" t="s">
        <v>14</v>
      </c>
      <c r="G222" s="2">
        <v>42000</v>
      </c>
      <c r="H222" s="2">
        <v>42000</v>
      </c>
      <c r="I222" s="39">
        <v>0</v>
      </c>
      <c r="J222" s="45">
        <v>6645</v>
      </c>
      <c r="K222" s="43">
        <v>45454</v>
      </c>
    </row>
    <row r="223" spans="1:11" x14ac:dyDescent="0.2">
      <c r="A223" s="42" t="s">
        <v>15</v>
      </c>
      <c r="B223" s="42" t="s">
        <v>12</v>
      </c>
      <c r="C223" s="43">
        <v>21712</v>
      </c>
      <c r="D223" s="43">
        <v>37090</v>
      </c>
      <c r="E223" s="42" t="s">
        <v>17</v>
      </c>
      <c r="F223" s="44" t="s">
        <v>14</v>
      </c>
      <c r="G223" s="2">
        <v>23000</v>
      </c>
      <c r="H223" s="2">
        <v>23000</v>
      </c>
      <c r="I223" s="39">
        <v>0</v>
      </c>
      <c r="J223" s="45">
        <v>6645</v>
      </c>
      <c r="K223" s="43">
        <v>45454</v>
      </c>
    </row>
    <row r="224" spans="1:11" x14ac:dyDescent="0.2">
      <c r="A224" s="42" t="s">
        <v>16</v>
      </c>
      <c r="B224" s="42" t="s">
        <v>12</v>
      </c>
      <c r="C224" s="43">
        <v>21328</v>
      </c>
      <c r="D224" s="43">
        <v>37281</v>
      </c>
      <c r="E224" s="42" t="s">
        <v>17</v>
      </c>
      <c r="F224" s="44" t="s">
        <v>14</v>
      </c>
      <c r="G224" s="2">
        <v>42000</v>
      </c>
      <c r="H224" s="2">
        <v>42000</v>
      </c>
      <c r="I224" s="39">
        <v>0</v>
      </c>
      <c r="J224" s="45">
        <v>5623</v>
      </c>
      <c r="K224" s="43">
        <v>45069</v>
      </c>
    </row>
    <row r="225" spans="1:11" x14ac:dyDescent="0.2">
      <c r="A225" s="42" t="s">
        <v>11</v>
      </c>
      <c r="B225" s="42" t="s">
        <v>12</v>
      </c>
      <c r="C225" s="43">
        <v>21328</v>
      </c>
      <c r="D225" s="43">
        <v>37613</v>
      </c>
      <c r="E225" s="42" t="s">
        <v>17</v>
      </c>
      <c r="F225" s="44" t="s">
        <v>14</v>
      </c>
      <c r="G225" s="2">
        <v>39000</v>
      </c>
      <c r="H225" s="2">
        <v>39000</v>
      </c>
      <c r="I225" s="39">
        <v>0</v>
      </c>
      <c r="J225" s="45">
        <v>5623</v>
      </c>
      <c r="K225" s="43">
        <v>45069</v>
      </c>
    </row>
    <row r="226" spans="1:11" x14ac:dyDescent="0.2">
      <c r="A226" s="42" t="s">
        <v>11</v>
      </c>
      <c r="B226" s="42" t="s">
        <v>12</v>
      </c>
      <c r="C226" s="43">
        <v>20791</v>
      </c>
      <c r="D226" s="43">
        <v>37361</v>
      </c>
      <c r="E226" s="42" t="s">
        <v>17</v>
      </c>
      <c r="F226" s="44" t="s">
        <v>14</v>
      </c>
      <c r="G226" s="2">
        <v>66000</v>
      </c>
      <c r="H226" s="2">
        <v>66000</v>
      </c>
      <c r="I226" s="39">
        <v>0</v>
      </c>
      <c r="J226" s="45">
        <v>6914</v>
      </c>
      <c r="K226" s="43">
        <v>44532</v>
      </c>
    </row>
    <row r="227" spans="1:11" x14ac:dyDescent="0.2">
      <c r="A227" s="42" t="s">
        <v>15</v>
      </c>
      <c r="B227" s="42" t="s">
        <v>12</v>
      </c>
      <c r="C227" s="43">
        <v>20791</v>
      </c>
      <c r="D227" s="43">
        <v>37361</v>
      </c>
      <c r="E227" s="42" t="s">
        <v>17</v>
      </c>
      <c r="F227" s="44" t="s">
        <v>14</v>
      </c>
      <c r="G227" s="2">
        <v>66000</v>
      </c>
      <c r="H227" s="2">
        <v>66000</v>
      </c>
      <c r="I227" s="39">
        <v>0</v>
      </c>
      <c r="J227" s="45">
        <v>6914</v>
      </c>
      <c r="K227" s="43">
        <v>44532</v>
      </c>
    </row>
    <row r="228" spans="1:11" x14ac:dyDescent="0.2">
      <c r="A228" s="42" t="s">
        <v>11</v>
      </c>
      <c r="B228" s="42" t="s">
        <v>12</v>
      </c>
      <c r="C228" s="43">
        <v>20475</v>
      </c>
      <c r="D228" s="43">
        <v>37258</v>
      </c>
      <c r="E228" s="42" t="s">
        <v>17</v>
      </c>
      <c r="F228" s="44" t="s">
        <v>14</v>
      </c>
      <c r="G228" s="2">
        <v>28000</v>
      </c>
      <c r="H228" s="2">
        <v>28000</v>
      </c>
      <c r="I228" s="39">
        <v>0</v>
      </c>
      <c r="J228" s="45">
        <v>2933</v>
      </c>
      <c r="K228" s="43">
        <v>44217</v>
      </c>
    </row>
    <row r="229" spans="1:11" x14ac:dyDescent="0.2">
      <c r="A229" s="42" t="s">
        <v>16</v>
      </c>
      <c r="B229" s="42" t="s">
        <v>12</v>
      </c>
      <c r="C229" s="43">
        <v>20000</v>
      </c>
      <c r="D229" s="43">
        <v>36876</v>
      </c>
      <c r="E229" s="42" t="s">
        <v>17</v>
      </c>
      <c r="F229" s="44" t="s">
        <v>14</v>
      </c>
      <c r="G229" s="2">
        <v>75000</v>
      </c>
      <c r="H229" s="2">
        <v>75000</v>
      </c>
      <c r="I229" s="39">
        <v>0</v>
      </c>
      <c r="J229" s="45">
        <v>3240</v>
      </c>
      <c r="K229" s="43">
        <v>43741</v>
      </c>
    </row>
    <row r="230" spans="1:11" x14ac:dyDescent="0.2">
      <c r="A230" s="42" t="s">
        <v>11</v>
      </c>
      <c r="B230" s="42" t="s">
        <v>12</v>
      </c>
      <c r="C230" s="43">
        <v>20000</v>
      </c>
      <c r="D230" s="43">
        <v>36876</v>
      </c>
      <c r="E230" s="42" t="s">
        <v>17</v>
      </c>
      <c r="F230" s="44" t="s">
        <v>14</v>
      </c>
      <c r="G230" s="2">
        <v>75000</v>
      </c>
      <c r="H230" s="2">
        <v>75000</v>
      </c>
      <c r="I230" s="39">
        <v>0</v>
      </c>
      <c r="J230" s="45">
        <v>1080</v>
      </c>
      <c r="K230" s="43">
        <v>43741</v>
      </c>
    </row>
    <row r="231" spans="1:11" x14ac:dyDescent="0.2">
      <c r="A231" s="42" t="s">
        <v>15</v>
      </c>
      <c r="B231" s="42" t="s">
        <v>12</v>
      </c>
      <c r="C231" s="43">
        <v>20000</v>
      </c>
      <c r="D231" s="43">
        <v>36876</v>
      </c>
      <c r="E231" s="42" t="s">
        <v>17</v>
      </c>
      <c r="F231" s="44" t="s">
        <v>14</v>
      </c>
      <c r="G231" s="2">
        <v>25000</v>
      </c>
      <c r="H231" s="2">
        <v>25000</v>
      </c>
      <c r="I231" s="39">
        <v>0</v>
      </c>
      <c r="J231" s="45">
        <v>1080</v>
      </c>
      <c r="K231" s="43">
        <v>43741</v>
      </c>
    </row>
    <row r="232" spans="1:11" x14ac:dyDescent="0.2">
      <c r="A232" s="42" t="s">
        <v>16</v>
      </c>
      <c r="B232" s="42" t="s">
        <v>12</v>
      </c>
      <c r="C232" s="43">
        <v>20170</v>
      </c>
      <c r="D232" s="43">
        <v>37351</v>
      </c>
      <c r="E232" s="42" t="s">
        <v>17</v>
      </c>
      <c r="F232" s="44" t="s">
        <v>14</v>
      </c>
      <c r="G232" s="2">
        <v>55000</v>
      </c>
      <c r="H232" s="2">
        <v>55000</v>
      </c>
      <c r="I232" s="39">
        <v>0</v>
      </c>
      <c r="J232" s="45">
        <v>4277</v>
      </c>
      <c r="K232" s="43">
        <v>43912</v>
      </c>
    </row>
    <row r="233" spans="1:11" x14ac:dyDescent="0.2">
      <c r="A233" s="42" t="s">
        <v>11</v>
      </c>
      <c r="B233" s="42" t="s">
        <v>12</v>
      </c>
      <c r="C233" s="43">
        <v>20170</v>
      </c>
      <c r="D233" s="43">
        <v>37351</v>
      </c>
      <c r="E233" s="42" t="s">
        <v>17</v>
      </c>
      <c r="F233" s="44" t="s">
        <v>14</v>
      </c>
      <c r="G233" s="2">
        <v>55000</v>
      </c>
      <c r="H233" s="2">
        <v>55000</v>
      </c>
      <c r="I233" s="39">
        <v>0</v>
      </c>
      <c r="J233" s="45">
        <v>4277</v>
      </c>
      <c r="K233" s="43">
        <v>43912</v>
      </c>
    </row>
    <row r="234" spans="1:11" x14ac:dyDescent="0.2">
      <c r="A234" s="42" t="s">
        <v>15</v>
      </c>
      <c r="B234" s="42" t="s">
        <v>12</v>
      </c>
      <c r="C234" s="43">
        <v>20170</v>
      </c>
      <c r="D234" s="43">
        <v>37351</v>
      </c>
      <c r="E234" s="42" t="s">
        <v>17</v>
      </c>
      <c r="F234" s="44" t="s">
        <v>14</v>
      </c>
      <c r="G234" s="2">
        <v>55000</v>
      </c>
      <c r="H234" s="2">
        <v>55000</v>
      </c>
      <c r="I234" s="39">
        <v>0</v>
      </c>
      <c r="J234" s="45">
        <v>4277</v>
      </c>
      <c r="K234" s="43">
        <v>43912</v>
      </c>
    </row>
    <row r="235" spans="1:11" x14ac:dyDescent="0.2">
      <c r="A235" s="42" t="s">
        <v>16</v>
      </c>
      <c r="B235" s="42" t="s">
        <v>12</v>
      </c>
      <c r="C235" s="43">
        <v>21181</v>
      </c>
      <c r="D235" s="43">
        <v>37197</v>
      </c>
      <c r="E235" s="42" t="s">
        <v>13</v>
      </c>
      <c r="F235" s="44" t="s">
        <v>14</v>
      </c>
      <c r="G235" s="2">
        <v>18000</v>
      </c>
      <c r="H235" s="2">
        <v>18000</v>
      </c>
      <c r="I235" s="39">
        <v>0</v>
      </c>
      <c r="J235" s="45">
        <v>2595</v>
      </c>
      <c r="K235" s="43">
        <v>44922</v>
      </c>
    </row>
    <row r="236" spans="1:11" x14ac:dyDescent="0.2">
      <c r="A236" s="42" t="s">
        <v>11</v>
      </c>
      <c r="B236" s="42" t="s">
        <v>12</v>
      </c>
      <c r="C236" s="43">
        <v>21181</v>
      </c>
      <c r="D236" s="43">
        <v>37197</v>
      </c>
      <c r="E236" s="42" t="s">
        <v>13</v>
      </c>
      <c r="F236" s="44" t="s">
        <v>14</v>
      </c>
      <c r="G236" s="2">
        <v>18000</v>
      </c>
      <c r="H236" s="2">
        <v>18000</v>
      </c>
      <c r="I236" s="39">
        <v>0</v>
      </c>
      <c r="J236" s="45">
        <v>2595</v>
      </c>
      <c r="K236" s="43">
        <v>44922</v>
      </c>
    </row>
    <row r="237" spans="1:11" x14ac:dyDescent="0.2">
      <c r="A237" s="42" t="s">
        <v>15</v>
      </c>
      <c r="B237" s="42" t="s">
        <v>12</v>
      </c>
      <c r="C237" s="43">
        <v>21181</v>
      </c>
      <c r="D237" s="43">
        <v>37197</v>
      </c>
      <c r="E237" s="42" t="s">
        <v>13</v>
      </c>
      <c r="F237" s="44" t="s">
        <v>14</v>
      </c>
      <c r="G237" s="2">
        <v>18000</v>
      </c>
      <c r="H237" s="2">
        <v>18000</v>
      </c>
      <c r="I237" s="39">
        <v>0</v>
      </c>
      <c r="J237" s="45">
        <v>2595</v>
      </c>
      <c r="K237" s="43">
        <v>44922</v>
      </c>
    </row>
    <row r="238" spans="1:11" x14ac:dyDescent="0.2">
      <c r="A238" s="42" t="s">
        <v>11</v>
      </c>
      <c r="B238" s="42" t="s">
        <v>12</v>
      </c>
      <c r="C238" s="43">
        <v>23202</v>
      </c>
      <c r="D238" s="43">
        <v>37398</v>
      </c>
      <c r="E238" s="42" t="s">
        <v>13</v>
      </c>
      <c r="F238" s="44" t="s">
        <v>14</v>
      </c>
      <c r="G238" s="2">
        <v>35000</v>
      </c>
      <c r="H238" s="2">
        <v>35000</v>
      </c>
      <c r="I238" s="39">
        <v>0</v>
      </c>
      <c r="J238" s="45">
        <v>6691</v>
      </c>
      <c r="K238" s="43">
        <v>46944</v>
      </c>
    </row>
    <row r="239" spans="1:11" x14ac:dyDescent="0.2">
      <c r="A239" s="42" t="s">
        <v>15</v>
      </c>
      <c r="B239" s="42" t="s">
        <v>12</v>
      </c>
      <c r="C239" s="43">
        <v>23202</v>
      </c>
      <c r="D239" s="43">
        <v>37398</v>
      </c>
      <c r="E239" s="42" t="s">
        <v>13</v>
      </c>
      <c r="F239" s="44" t="s">
        <v>14</v>
      </c>
      <c r="G239" s="2">
        <v>35000</v>
      </c>
      <c r="H239" s="2">
        <v>35000</v>
      </c>
      <c r="I239" s="39">
        <v>0</v>
      </c>
      <c r="J239" s="45">
        <v>6691</v>
      </c>
      <c r="K239" s="43">
        <v>46944</v>
      </c>
    </row>
    <row r="240" spans="1:11" x14ac:dyDescent="0.2">
      <c r="A240" s="42" t="s">
        <v>11</v>
      </c>
      <c r="B240" s="42" t="s">
        <v>12</v>
      </c>
      <c r="C240" s="43">
        <v>21549</v>
      </c>
      <c r="D240" s="43">
        <v>37106</v>
      </c>
      <c r="E240" s="42" t="s">
        <v>17</v>
      </c>
      <c r="F240" s="44" t="s">
        <v>14</v>
      </c>
      <c r="G240" s="2">
        <v>30000</v>
      </c>
      <c r="H240" s="2">
        <v>30000</v>
      </c>
      <c r="I240" s="39">
        <v>0</v>
      </c>
      <c r="J240" s="45">
        <v>4747</v>
      </c>
      <c r="K240" s="43">
        <v>45290</v>
      </c>
    </row>
    <row r="241" spans="1:11" x14ac:dyDescent="0.2">
      <c r="A241" s="42" t="s">
        <v>16</v>
      </c>
      <c r="B241" s="42" t="s">
        <v>12</v>
      </c>
      <c r="C241" s="43">
        <v>21058</v>
      </c>
      <c r="D241" s="43">
        <v>36739</v>
      </c>
      <c r="E241" s="42" t="s">
        <v>13</v>
      </c>
      <c r="F241" s="44" t="s">
        <v>14</v>
      </c>
      <c r="G241" s="2">
        <v>144000</v>
      </c>
      <c r="H241" s="2">
        <v>144000</v>
      </c>
      <c r="I241" s="39">
        <v>0</v>
      </c>
      <c r="J241" s="45">
        <v>18274</v>
      </c>
      <c r="K241" s="43">
        <v>44799</v>
      </c>
    </row>
    <row r="242" spans="1:11" x14ac:dyDescent="0.2">
      <c r="A242" s="42" t="s">
        <v>11</v>
      </c>
      <c r="B242" s="42" t="s">
        <v>12</v>
      </c>
      <c r="C242" s="43">
        <v>21058</v>
      </c>
      <c r="D242" s="43">
        <v>36739</v>
      </c>
      <c r="E242" s="42" t="s">
        <v>13</v>
      </c>
      <c r="F242" s="44" t="s">
        <v>14</v>
      </c>
      <c r="G242" s="2">
        <v>144000</v>
      </c>
      <c r="H242" s="2">
        <v>144000</v>
      </c>
      <c r="I242" s="39">
        <v>0</v>
      </c>
      <c r="J242" s="45">
        <v>6091</v>
      </c>
      <c r="K242" s="43">
        <v>44799</v>
      </c>
    </row>
    <row r="243" spans="1:11" x14ac:dyDescent="0.2">
      <c r="A243" s="42" t="s">
        <v>15</v>
      </c>
      <c r="B243" s="42" t="s">
        <v>12</v>
      </c>
      <c r="C243" s="43">
        <v>21058</v>
      </c>
      <c r="D243" s="43">
        <v>36739</v>
      </c>
      <c r="E243" s="42" t="s">
        <v>13</v>
      </c>
      <c r="F243" s="44" t="s">
        <v>14</v>
      </c>
      <c r="G243" s="2">
        <v>48000</v>
      </c>
      <c r="H243" s="2">
        <v>48000</v>
      </c>
      <c r="I243" s="39">
        <v>0</v>
      </c>
      <c r="J243" s="45">
        <v>6091</v>
      </c>
      <c r="K243" s="43">
        <v>44799</v>
      </c>
    </row>
    <row r="244" spans="1:11" x14ac:dyDescent="0.2">
      <c r="A244" s="42" t="s">
        <v>11</v>
      </c>
      <c r="B244" s="42" t="s">
        <v>12</v>
      </c>
      <c r="C244" s="43">
        <v>23642</v>
      </c>
      <c r="D244" s="43">
        <v>37431</v>
      </c>
      <c r="E244" s="42" t="s">
        <v>13</v>
      </c>
      <c r="F244" s="44" t="s">
        <v>14</v>
      </c>
      <c r="G244" s="2">
        <v>20000</v>
      </c>
      <c r="H244" s="2">
        <v>20000</v>
      </c>
      <c r="I244" s="39">
        <v>0</v>
      </c>
      <c r="J244" s="45">
        <v>3910</v>
      </c>
      <c r="K244" s="43">
        <v>47383</v>
      </c>
    </row>
    <row r="245" spans="1:11" x14ac:dyDescent="0.2">
      <c r="A245" s="42" t="s">
        <v>15</v>
      </c>
      <c r="B245" s="42" t="s">
        <v>12</v>
      </c>
      <c r="C245" s="43">
        <v>23642</v>
      </c>
      <c r="D245" s="43">
        <v>37431</v>
      </c>
      <c r="E245" s="42" t="s">
        <v>13</v>
      </c>
      <c r="F245" s="44" t="s">
        <v>14</v>
      </c>
      <c r="G245" s="2">
        <v>20000</v>
      </c>
      <c r="H245" s="2">
        <v>20000</v>
      </c>
      <c r="I245" s="39">
        <v>0</v>
      </c>
      <c r="J245" s="45">
        <v>3910</v>
      </c>
      <c r="K245" s="43">
        <v>47383</v>
      </c>
    </row>
    <row r="246" spans="1:11" x14ac:dyDescent="0.2">
      <c r="A246" s="42" t="s">
        <v>16</v>
      </c>
      <c r="B246" s="42" t="s">
        <v>12</v>
      </c>
      <c r="C246" s="43">
        <v>20358</v>
      </c>
      <c r="D246" s="43">
        <v>37558</v>
      </c>
      <c r="E246" s="42" t="s">
        <v>13</v>
      </c>
      <c r="F246" s="44" t="s">
        <v>14</v>
      </c>
      <c r="G246" s="2">
        <v>34000</v>
      </c>
      <c r="H246" s="2">
        <v>34000</v>
      </c>
      <c r="I246" s="39">
        <v>0</v>
      </c>
      <c r="J246" s="45">
        <v>2644</v>
      </c>
      <c r="K246" s="43">
        <v>44100</v>
      </c>
    </row>
    <row r="247" spans="1:11" x14ac:dyDescent="0.2">
      <c r="A247" s="42" t="s">
        <v>11</v>
      </c>
      <c r="B247" s="42" t="s">
        <v>12</v>
      </c>
      <c r="C247" s="43">
        <v>20358</v>
      </c>
      <c r="D247" s="43">
        <v>37558</v>
      </c>
      <c r="E247" s="42" t="s">
        <v>13</v>
      </c>
      <c r="F247" s="44" t="s">
        <v>14</v>
      </c>
      <c r="G247" s="2">
        <v>34000</v>
      </c>
      <c r="H247" s="2">
        <v>34000</v>
      </c>
      <c r="I247" s="39">
        <v>0</v>
      </c>
      <c r="J247" s="45">
        <v>2644</v>
      </c>
      <c r="K247" s="43">
        <v>44100</v>
      </c>
    </row>
    <row r="248" spans="1:11" x14ac:dyDescent="0.2">
      <c r="A248" s="42" t="s">
        <v>15</v>
      </c>
      <c r="B248" s="42" t="s">
        <v>12</v>
      </c>
      <c r="C248" s="43">
        <v>20358</v>
      </c>
      <c r="D248" s="43">
        <v>37558</v>
      </c>
      <c r="E248" s="42" t="s">
        <v>13</v>
      </c>
      <c r="F248" s="44" t="s">
        <v>14</v>
      </c>
      <c r="G248" s="2">
        <v>20000</v>
      </c>
      <c r="H248" s="2">
        <v>20000</v>
      </c>
      <c r="I248" s="39">
        <v>0</v>
      </c>
      <c r="J248" s="45">
        <v>2644</v>
      </c>
      <c r="K248" s="43">
        <v>44100</v>
      </c>
    </row>
    <row r="249" spans="1:11" x14ac:dyDescent="0.2">
      <c r="A249" s="42" t="s">
        <v>16</v>
      </c>
      <c r="B249" s="42" t="s">
        <v>12</v>
      </c>
      <c r="C249" s="43">
        <v>20682</v>
      </c>
      <c r="D249" s="43">
        <v>37358</v>
      </c>
      <c r="E249" s="42" t="s">
        <v>17</v>
      </c>
      <c r="F249" s="44" t="s">
        <v>14</v>
      </c>
      <c r="G249" s="2">
        <v>126000</v>
      </c>
      <c r="H249" s="2">
        <v>126000</v>
      </c>
      <c r="I249" s="39">
        <v>0</v>
      </c>
      <c r="J249" s="45">
        <v>13200</v>
      </c>
      <c r="K249" s="43">
        <v>44423</v>
      </c>
    </row>
    <row r="250" spans="1:11" x14ac:dyDescent="0.2">
      <c r="A250" s="42" t="s">
        <v>11</v>
      </c>
      <c r="B250" s="42" t="s">
        <v>12</v>
      </c>
      <c r="C250" s="43">
        <v>20682</v>
      </c>
      <c r="D250" s="43">
        <v>37358</v>
      </c>
      <c r="E250" s="42" t="s">
        <v>17</v>
      </c>
      <c r="F250" s="44" t="s">
        <v>14</v>
      </c>
      <c r="G250" s="2">
        <v>126000</v>
      </c>
      <c r="H250" s="2">
        <v>126000</v>
      </c>
      <c r="I250" s="39">
        <v>0</v>
      </c>
      <c r="J250" s="45">
        <v>4400</v>
      </c>
      <c r="K250" s="43">
        <v>44423</v>
      </c>
    </row>
    <row r="251" spans="1:11" x14ac:dyDescent="0.2">
      <c r="A251" s="42" t="s">
        <v>15</v>
      </c>
      <c r="B251" s="42" t="s">
        <v>12</v>
      </c>
      <c r="C251" s="43">
        <v>20682</v>
      </c>
      <c r="D251" s="43">
        <v>37358</v>
      </c>
      <c r="E251" s="42" t="s">
        <v>17</v>
      </c>
      <c r="F251" s="44" t="s">
        <v>14</v>
      </c>
      <c r="G251" s="2">
        <v>34000</v>
      </c>
      <c r="H251" s="2">
        <v>34000</v>
      </c>
      <c r="I251" s="39">
        <v>0</v>
      </c>
      <c r="J251" s="45">
        <v>4400</v>
      </c>
      <c r="K251" s="43">
        <v>44423</v>
      </c>
    </row>
    <row r="252" spans="1:11" x14ac:dyDescent="0.2">
      <c r="A252" s="42" t="s">
        <v>16</v>
      </c>
      <c r="B252" s="42" t="s">
        <v>12</v>
      </c>
      <c r="C252" s="43">
        <v>20667</v>
      </c>
      <c r="D252" s="43">
        <v>37319</v>
      </c>
      <c r="E252" s="42" t="s">
        <v>17</v>
      </c>
      <c r="F252" s="44" t="s">
        <v>14</v>
      </c>
      <c r="G252" s="2">
        <v>159000</v>
      </c>
      <c r="H252" s="2">
        <v>159000</v>
      </c>
      <c r="I252" s="39">
        <v>0</v>
      </c>
      <c r="J252" s="45">
        <v>16657</v>
      </c>
      <c r="K252" s="43">
        <v>44408</v>
      </c>
    </row>
    <row r="253" spans="1:11" x14ac:dyDescent="0.2">
      <c r="A253" s="42" t="s">
        <v>11</v>
      </c>
      <c r="B253" s="42" t="s">
        <v>12</v>
      </c>
      <c r="C253" s="43">
        <v>20667</v>
      </c>
      <c r="D253" s="43">
        <v>37319</v>
      </c>
      <c r="E253" s="42" t="s">
        <v>17</v>
      </c>
      <c r="F253" s="44" t="s">
        <v>14</v>
      </c>
      <c r="G253" s="2">
        <v>159000</v>
      </c>
      <c r="H253" s="2">
        <v>159000</v>
      </c>
      <c r="I253" s="39">
        <v>0</v>
      </c>
      <c r="J253" s="45">
        <v>5552</v>
      </c>
      <c r="K253" s="43">
        <v>44408</v>
      </c>
    </row>
    <row r="254" spans="1:11" x14ac:dyDescent="0.2">
      <c r="A254" s="42" t="s">
        <v>15</v>
      </c>
      <c r="B254" s="42" t="s">
        <v>12</v>
      </c>
      <c r="C254" s="43">
        <v>20667</v>
      </c>
      <c r="D254" s="43">
        <v>37319</v>
      </c>
      <c r="E254" s="42" t="s">
        <v>17</v>
      </c>
      <c r="F254" s="44" t="s">
        <v>14</v>
      </c>
      <c r="G254" s="2">
        <v>126000</v>
      </c>
      <c r="H254" s="2">
        <v>126000</v>
      </c>
      <c r="I254" s="39">
        <v>0</v>
      </c>
      <c r="J254" s="45">
        <v>5552</v>
      </c>
      <c r="K254" s="43">
        <v>44408</v>
      </c>
    </row>
    <row r="255" spans="1:11" x14ac:dyDescent="0.2">
      <c r="A255" s="42" t="s">
        <v>11</v>
      </c>
      <c r="B255" s="42" t="s">
        <v>12</v>
      </c>
      <c r="C255" s="43">
        <v>20463</v>
      </c>
      <c r="D255" s="43">
        <v>37148</v>
      </c>
      <c r="E255" s="42" t="s">
        <v>17</v>
      </c>
      <c r="F255" s="44" t="s">
        <v>14</v>
      </c>
      <c r="G255" s="2">
        <v>50000</v>
      </c>
      <c r="H255" s="2">
        <v>50000</v>
      </c>
      <c r="I255" s="39">
        <v>0</v>
      </c>
      <c r="J255" s="45">
        <v>5238</v>
      </c>
      <c r="K255" s="43">
        <v>44205</v>
      </c>
    </row>
    <row r="256" spans="1:11" x14ac:dyDescent="0.2">
      <c r="A256" s="42" t="s">
        <v>15</v>
      </c>
      <c r="B256" s="42" t="s">
        <v>12</v>
      </c>
      <c r="C256" s="43">
        <v>20463</v>
      </c>
      <c r="D256" s="43">
        <v>37148</v>
      </c>
      <c r="E256" s="42" t="s">
        <v>17</v>
      </c>
      <c r="F256" s="44" t="s">
        <v>14</v>
      </c>
      <c r="G256" s="2">
        <v>159000</v>
      </c>
      <c r="H256" s="2">
        <v>159000</v>
      </c>
      <c r="I256" s="39">
        <v>0</v>
      </c>
      <c r="J256" s="45">
        <v>5238</v>
      </c>
      <c r="K256" s="43">
        <v>44205</v>
      </c>
    </row>
    <row r="257" spans="1:11" x14ac:dyDescent="0.2">
      <c r="A257" s="42" t="s">
        <v>16</v>
      </c>
      <c r="B257" s="42" t="s">
        <v>12</v>
      </c>
      <c r="C257" s="43">
        <v>23275</v>
      </c>
      <c r="D257" s="43">
        <v>37368</v>
      </c>
      <c r="E257" s="42" t="s">
        <v>17</v>
      </c>
      <c r="F257" s="44" t="s">
        <v>14</v>
      </c>
      <c r="G257" s="2">
        <v>50000</v>
      </c>
      <c r="H257" s="2">
        <v>50000</v>
      </c>
      <c r="I257" s="39">
        <v>0</v>
      </c>
      <c r="J257" s="45">
        <v>23513</v>
      </c>
      <c r="K257" s="43">
        <v>47017</v>
      </c>
    </row>
    <row r="258" spans="1:11" x14ac:dyDescent="0.2">
      <c r="A258" s="42" t="s">
        <v>11</v>
      </c>
      <c r="B258" s="42" t="s">
        <v>12</v>
      </c>
      <c r="C258" s="43">
        <v>23275</v>
      </c>
      <c r="D258" s="43">
        <v>37368</v>
      </c>
      <c r="E258" s="42" t="s">
        <v>17</v>
      </c>
      <c r="F258" s="44" t="s">
        <v>14</v>
      </c>
      <c r="G258" s="2">
        <v>41000</v>
      </c>
      <c r="H258" s="2">
        <v>41000</v>
      </c>
      <c r="I258" s="39">
        <v>0</v>
      </c>
      <c r="J258" s="45">
        <v>7838</v>
      </c>
      <c r="K258" s="43">
        <v>47017</v>
      </c>
    </row>
    <row r="259" spans="1:11" x14ac:dyDescent="0.2">
      <c r="A259" s="42" t="s">
        <v>15</v>
      </c>
      <c r="B259" s="42" t="s">
        <v>12</v>
      </c>
      <c r="C259" s="43">
        <v>23275</v>
      </c>
      <c r="D259" s="43">
        <v>37368</v>
      </c>
      <c r="E259" s="42" t="s">
        <v>17</v>
      </c>
      <c r="F259" s="44" t="s">
        <v>14</v>
      </c>
      <c r="G259" s="2">
        <v>50000</v>
      </c>
      <c r="H259" s="2">
        <v>50000</v>
      </c>
      <c r="I259" s="39">
        <v>0</v>
      </c>
      <c r="J259" s="45">
        <v>7838</v>
      </c>
      <c r="K259" s="43">
        <v>47017</v>
      </c>
    </row>
    <row r="260" spans="1:11" x14ac:dyDescent="0.2">
      <c r="A260" s="42" t="s">
        <v>11</v>
      </c>
      <c r="B260" s="42" t="s">
        <v>12</v>
      </c>
      <c r="C260" s="43">
        <v>21002</v>
      </c>
      <c r="D260" s="43">
        <v>37370</v>
      </c>
      <c r="E260" s="42" t="s">
        <v>17</v>
      </c>
      <c r="F260" s="44" t="s">
        <v>14</v>
      </c>
      <c r="G260" s="2">
        <v>23000</v>
      </c>
      <c r="H260" s="2">
        <v>23000</v>
      </c>
      <c r="I260" s="39">
        <v>0</v>
      </c>
      <c r="J260" s="45">
        <v>2919</v>
      </c>
      <c r="K260" s="43">
        <v>44743</v>
      </c>
    </row>
    <row r="261" spans="1:11" x14ac:dyDescent="0.2">
      <c r="A261" s="42" t="s">
        <v>15</v>
      </c>
      <c r="B261" s="42" t="s">
        <v>12</v>
      </c>
      <c r="C261" s="43">
        <v>21002</v>
      </c>
      <c r="D261" s="43">
        <v>37370</v>
      </c>
      <c r="E261" s="42" t="s">
        <v>17</v>
      </c>
      <c r="F261" s="44" t="s">
        <v>14</v>
      </c>
      <c r="G261" s="2">
        <v>123000</v>
      </c>
      <c r="H261" s="2">
        <v>123000</v>
      </c>
      <c r="I261" s="39">
        <v>0</v>
      </c>
      <c r="J261" s="45">
        <v>2919</v>
      </c>
      <c r="K261" s="43">
        <v>44743</v>
      </c>
    </row>
    <row r="262" spans="1:11" x14ac:dyDescent="0.2">
      <c r="A262" s="42" t="s">
        <v>11</v>
      </c>
      <c r="B262" s="42" t="s">
        <v>12</v>
      </c>
      <c r="C262" s="43">
        <v>21227</v>
      </c>
      <c r="D262" s="43">
        <v>37661</v>
      </c>
      <c r="E262" s="42" t="s">
        <v>13</v>
      </c>
      <c r="F262" s="44" t="s">
        <v>14</v>
      </c>
      <c r="G262" s="2">
        <v>33000</v>
      </c>
      <c r="H262" s="2">
        <v>33000</v>
      </c>
      <c r="I262" s="39">
        <v>0</v>
      </c>
      <c r="J262" s="45">
        <v>4758</v>
      </c>
      <c r="K262" s="43">
        <v>44968</v>
      </c>
    </row>
    <row r="263" spans="1:11" x14ac:dyDescent="0.2">
      <c r="A263" s="42" t="s">
        <v>15</v>
      </c>
      <c r="B263" s="42" t="s">
        <v>12</v>
      </c>
      <c r="C263" s="43">
        <v>21227</v>
      </c>
      <c r="D263" s="43">
        <v>37661</v>
      </c>
      <c r="E263" s="42" t="s">
        <v>13</v>
      </c>
      <c r="F263" s="44" t="s">
        <v>14</v>
      </c>
      <c r="G263" s="2">
        <v>33000</v>
      </c>
      <c r="H263" s="2">
        <v>33000</v>
      </c>
      <c r="I263" s="39">
        <v>0</v>
      </c>
      <c r="J263" s="45">
        <v>4758</v>
      </c>
      <c r="K263" s="43">
        <v>44968</v>
      </c>
    </row>
    <row r="264" spans="1:11" x14ac:dyDescent="0.2">
      <c r="A264" s="42" t="s">
        <v>16</v>
      </c>
      <c r="B264" s="42" t="s">
        <v>12</v>
      </c>
      <c r="C264" s="43">
        <v>21605</v>
      </c>
      <c r="D264" s="43">
        <v>37501</v>
      </c>
      <c r="E264" s="42" t="s">
        <v>13</v>
      </c>
      <c r="F264" s="44" t="s">
        <v>14</v>
      </c>
      <c r="G264" s="2">
        <v>32000</v>
      </c>
      <c r="H264" s="2">
        <v>32000</v>
      </c>
      <c r="I264" s="39">
        <v>0</v>
      </c>
      <c r="J264" s="45">
        <v>5063</v>
      </c>
      <c r="K264" s="43">
        <v>45346</v>
      </c>
    </row>
    <row r="265" spans="1:11" x14ac:dyDescent="0.2">
      <c r="A265" s="42" t="s">
        <v>11</v>
      </c>
      <c r="B265" s="42" t="s">
        <v>12</v>
      </c>
      <c r="C265" s="43">
        <v>21605</v>
      </c>
      <c r="D265" s="43">
        <v>37501</v>
      </c>
      <c r="E265" s="42" t="s">
        <v>13</v>
      </c>
      <c r="F265" s="44" t="s">
        <v>14</v>
      </c>
      <c r="G265" s="2">
        <v>32000</v>
      </c>
      <c r="H265" s="2">
        <v>32000</v>
      </c>
      <c r="I265" s="39">
        <v>0</v>
      </c>
      <c r="J265" s="45">
        <v>5063</v>
      </c>
      <c r="K265" s="43">
        <v>45346</v>
      </c>
    </row>
    <row r="266" spans="1:11" x14ac:dyDescent="0.2">
      <c r="A266" s="42" t="s">
        <v>15</v>
      </c>
      <c r="B266" s="42" t="s">
        <v>12</v>
      </c>
      <c r="C266" s="43">
        <v>21605</v>
      </c>
      <c r="D266" s="43">
        <v>37501</v>
      </c>
      <c r="E266" s="42" t="s">
        <v>13</v>
      </c>
      <c r="F266" s="44" t="s">
        <v>14</v>
      </c>
      <c r="G266" s="2">
        <v>33000</v>
      </c>
      <c r="H266" s="2">
        <v>33000</v>
      </c>
      <c r="I266" s="39">
        <v>0</v>
      </c>
      <c r="J266" s="45">
        <v>5063</v>
      </c>
      <c r="K266" s="43">
        <v>45346</v>
      </c>
    </row>
    <row r="267" spans="1:11" x14ac:dyDescent="0.2">
      <c r="A267" s="42" t="s">
        <v>16</v>
      </c>
      <c r="B267" s="42" t="s">
        <v>12</v>
      </c>
      <c r="C267" s="43">
        <v>23808</v>
      </c>
      <c r="D267" s="43">
        <v>37519</v>
      </c>
      <c r="E267" s="42" t="s">
        <v>13</v>
      </c>
      <c r="F267" s="44" t="s">
        <v>14</v>
      </c>
      <c r="G267" s="2">
        <v>42000</v>
      </c>
      <c r="H267" s="2">
        <v>42000</v>
      </c>
      <c r="I267" s="39">
        <v>0</v>
      </c>
      <c r="J267" s="45">
        <v>8324</v>
      </c>
      <c r="K267" s="43">
        <v>47549</v>
      </c>
    </row>
    <row r="268" spans="1:11" x14ac:dyDescent="0.2">
      <c r="A268" s="42" t="s">
        <v>11</v>
      </c>
      <c r="B268" s="42" t="s">
        <v>12</v>
      </c>
      <c r="C268" s="43">
        <v>23808</v>
      </c>
      <c r="D268" s="43">
        <v>37519</v>
      </c>
      <c r="E268" s="42" t="s">
        <v>13</v>
      </c>
      <c r="F268" s="44" t="s">
        <v>14</v>
      </c>
      <c r="G268" s="2">
        <v>42000</v>
      </c>
      <c r="H268" s="2">
        <v>42000</v>
      </c>
      <c r="I268" s="39">
        <v>0</v>
      </c>
      <c r="J268" s="45">
        <v>8324</v>
      </c>
      <c r="K268" s="43">
        <v>47549</v>
      </c>
    </row>
    <row r="269" spans="1:11" x14ac:dyDescent="0.2">
      <c r="A269" s="42" t="s">
        <v>15</v>
      </c>
      <c r="B269" s="42" t="s">
        <v>12</v>
      </c>
      <c r="C269" s="43">
        <v>23808</v>
      </c>
      <c r="D269" s="43">
        <v>37519</v>
      </c>
      <c r="E269" s="42" t="s">
        <v>13</v>
      </c>
      <c r="F269" s="44" t="s">
        <v>14</v>
      </c>
      <c r="G269" s="2">
        <v>22000</v>
      </c>
      <c r="H269" s="2">
        <v>22000</v>
      </c>
      <c r="I269" s="39">
        <v>0</v>
      </c>
      <c r="J269" s="45">
        <v>8324</v>
      </c>
      <c r="K269" s="43">
        <v>47549</v>
      </c>
    </row>
    <row r="270" spans="1:11" x14ac:dyDescent="0.2">
      <c r="A270" s="42" t="s">
        <v>16</v>
      </c>
      <c r="B270" s="42" t="s">
        <v>12</v>
      </c>
      <c r="C270" s="43">
        <v>22249</v>
      </c>
      <c r="D270" s="43">
        <v>37453</v>
      </c>
      <c r="E270" s="42" t="s">
        <v>13</v>
      </c>
      <c r="F270" s="44" t="s">
        <v>14</v>
      </c>
      <c r="G270" s="2">
        <v>162000</v>
      </c>
      <c r="H270" s="2">
        <v>162000</v>
      </c>
      <c r="I270" s="39">
        <v>0</v>
      </c>
      <c r="J270" s="45">
        <v>27469</v>
      </c>
      <c r="K270" s="43">
        <v>45990</v>
      </c>
    </row>
    <row r="271" spans="1:11" x14ac:dyDescent="0.2">
      <c r="A271" s="42" t="s">
        <v>11</v>
      </c>
      <c r="B271" s="42" t="s">
        <v>12</v>
      </c>
      <c r="C271" s="43">
        <v>22249</v>
      </c>
      <c r="D271" s="43">
        <v>37453</v>
      </c>
      <c r="E271" s="42" t="s">
        <v>13</v>
      </c>
      <c r="F271" s="44" t="s">
        <v>14</v>
      </c>
      <c r="G271" s="2">
        <v>162000</v>
      </c>
      <c r="H271" s="2">
        <v>162000</v>
      </c>
      <c r="I271" s="39">
        <v>0</v>
      </c>
      <c r="J271" s="45">
        <v>9156</v>
      </c>
      <c r="K271" s="43">
        <v>45990</v>
      </c>
    </row>
    <row r="272" spans="1:11" x14ac:dyDescent="0.2">
      <c r="A272" s="42" t="s">
        <v>15</v>
      </c>
      <c r="B272" s="42" t="s">
        <v>12</v>
      </c>
      <c r="C272" s="43">
        <v>22249</v>
      </c>
      <c r="D272" s="43">
        <v>37453</v>
      </c>
      <c r="E272" s="42" t="s">
        <v>13</v>
      </c>
      <c r="F272" s="44" t="s">
        <v>14</v>
      </c>
      <c r="G272" s="2">
        <v>54000</v>
      </c>
      <c r="H272" s="2">
        <v>54000</v>
      </c>
      <c r="I272" s="39">
        <v>0</v>
      </c>
      <c r="J272" s="45">
        <v>9156</v>
      </c>
      <c r="K272" s="43">
        <v>45990</v>
      </c>
    </row>
    <row r="273" spans="1:11" x14ac:dyDescent="0.2">
      <c r="A273" s="42" t="s">
        <v>11</v>
      </c>
      <c r="B273" s="42" t="s">
        <v>12</v>
      </c>
      <c r="C273" s="43">
        <v>20515</v>
      </c>
      <c r="D273" s="43">
        <v>37784</v>
      </c>
      <c r="E273" s="42" t="s">
        <v>13</v>
      </c>
      <c r="F273" s="44" t="s">
        <v>14</v>
      </c>
      <c r="G273" s="2">
        <v>28000</v>
      </c>
      <c r="H273" s="2">
        <v>28000</v>
      </c>
      <c r="I273" s="39">
        <v>0</v>
      </c>
      <c r="J273" s="45">
        <v>13619</v>
      </c>
      <c r="K273" s="43">
        <v>44256</v>
      </c>
    </row>
    <row r="274" spans="1:11" x14ac:dyDescent="0.2">
      <c r="A274" s="42" t="s">
        <v>15</v>
      </c>
      <c r="B274" s="42" t="s">
        <v>12</v>
      </c>
      <c r="C274" s="43">
        <v>20515</v>
      </c>
      <c r="D274" s="43">
        <v>37784</v>
      </c>
      <c r="E274" s="42" t="s">
        <v>13</v>
      </c>
      <c r="F274" s="44" t="s">
        <v>14</v>
      </c>
      <c r="G274" s="2">
        <v>28000</v>
      </c>
      <c r="H274" s="2">
        <v>28000</v>
      </c>
      <c r="I274" s="39">
        <v>0</v>
      </c>
      <c r="J274" s="45">
        <v>2933</v>
      </c>
      <c r="K274" s="43">
        <v>44256</v>
      </c>
    </row>
    <row r="275" spans="1:11" x14ac:dyDescent="0.2">
      <c r="A275" s="42" t="s">
        <v>16</v>
      </c>
      <c r="B275" s="42" t="s">
        <v>12</v>
      </c>
      <c r="C275" s="43">
        <v>20215</v>
      </c>
      <c r="D275" s="43">
        <v>37697</v>
      </c>
      <c r="E275" s="42" t="s">
        <v>17</v>
      </c>
      <c r="F275" s="44" t="s">
        <v>14</v>
      </c>
      <c r="G275" s="2">
        <v>41000</v>
      </c>
      <c r="H275" s="2">
        <v>41000</v>
      </c>
      <c r="I275" s="39">
        <v>0</v>
      </c>
      <c r="J275" s="45">
        <v>3188</v>
      </c>
      <c r="K275" s="43">
        <v>43957</v>
      </c>
    </row>
    <row r="276" spans="1:11" x14ac:dyDescent="0.2">
      <c r="A276" s="42" t="s">
        <v>11</v>
      </c>
      <c r="B276" s="42" t="s">
        <v>12</v>
      </c>
      <c r="C276" s="43">
        <v>20215</v>
      </c>
      <c r="D276" s="43">
        <v>37697</v>
      </c>
      <c r="E276" s="42" t="s">
        <v>17</v>
      </c>
      <c r="F276" s="44" t="s">
        <v>14</v>
      </c>
      <c r="G276" s="2">
        <v>41000</v>
      </c>
      <c r="H276" s="2">
        <v>41000</v>
      </c>
      <c r="I276" s="39">
        <v>0</v>
      </c>
      <c r="J276" s="45">
        <v>3188</v>
      </c>
      <c r="K276" s="43">
        <v>43957</v>
      </c>
    </row>
    <row r="277" spans="1:11" x14ac:dyDescent="0.2">
      <c r="A277" s="42" t="s">
        <v>15</v>
      </c>
      <c r="B277" s="42" t="s">
        <v>12</v>
      </c>
      <c r="C277" s="43">
        <v>20215</v>
      </c>
      <c r="D277" s="43">
        <v>37697</v>
      </c>
      <c r="E277" s="42" t="s">
        <v>17</v>
      </c>
      <c r="F277" s="44" t="s">
        <v>14</v>
      </c>
      <c r="G277" s="2">
        <v>28000</v>
      </c>
      <c r="H277" s="2">
        <v>28000</v>
      </c>
      <c r="I277" s="39">
        <v>0</v>
      </c>
      <c r="J277" s="45">
        <v>3188</v>
      </c>
      <c r="K277" s="43">
        <v>43957</v>
      </c>
    </row>
    <row r="278" spans="1:11" x14ac:dyDescent="0.2">
      <c r="A278" s="42" t="s">
        <v>11</v>
      </c>
      <c r="B278" s="42" t="s">
        <v>12</v>
      </c>
      <c r="C278" s="43">
        <v>22548</v>
      </c>
      <c r="D278" s="43">
        <v>37841</v>
      </c>
      <c r="E278" s="42" t="s">
        <v>17</v>
      </c>
      <c r="F278" s="44" t="s">
        <v>14</v>
      </c>
      <c r="G278" s="2">
        <v>26000</v>
      </c>
      <c r="H278" s="2">
        <v>26000</v>
      </c>
      <c r="I278" s="39">
        <v>0</v>
      </c>
      <c r="J278" s="45">
        <v>4647</v>
      </c>
      <c r="K278" s="43">
        <v>46289</v>
      </c>
    </row>
    <row r="279" spans="1:11" x14ac:dyDescent="0.2">
      <c r="A279" s="42" t="s">
        <v>16</v>
      </c>
      <c r="B279" s="42" t="s">
        <v>12</v>
      </c>
      <c r="C279" s="43">
        <v>22211</v>
      </c>
      <c r="D279" s="43">
        <v>37532</v>
      </c>
      <c r="E279" s="42" t="s">
        <v>13</v>
      </c>
      <c r="F279" s="44" t="s">
        <v>14</v>
      </c>
      <c r="G279" s="2">
        <v>56000</v>
      </c>
      <c r="H279" s="2">
        <v>56000</v>
      </c>
      <c r="I279" s="39">
        <v>0</v>
      </c>
      <c r="J279" s="45">
        <v>9495</v>
      </c>
      <c r="K279" s="43">
        <v>45952</v>
      </c>
    </row>
    <row r="280" spans="1:11" x14ac:dyDescent="0.2">
      <c r="A280" s="42" t="s">
        <v>11</v>
      </c>
      <c r="B280" s="42" t="s">
        <v>12</v>
      </c>
      <c r="C280" s="43">
        <v>22211</v>
      </c>
      <c r="D280" s="43">
        <v>37532</v>
      </c>
      <c r="E280" s="42" t="s">
        <v>13</v>
      </c>
      <c r="F280" s="44" t="s">
        <v>14</v>
      </c>
      <c r="G280" s="2">
        <v>56000</v>
      </c>
      <c r="H280" s="2">
        <v>56000</v>
      </c>
      <c r="I280" s="39">
        <v>0</v>
      </c>
      <c r="J280" s="45">
        <v>9495</v>
      </c>
      <c r="K280" s="43">
        <v>45952</v>
      </c>
    </row>
    <row r="281" spans="1:11" x14ac:dyDescent="0.2">
      <c r="A281" s="42" t="s">
        <v>15</v>
      </c>
      <c r="B281" s="42" t="s">
        <v>12</v>
      </c>
      <c r="C281" s="43">
        <v>22211</v>
      </c>
      <c r="D281" s="43">
        <v>37532</v>
      </c>
      <c r="E281" s="42" t="s">
        <v>13</v>
      </c>
      <c r="F281" s="44" t="s">
        <v>14</v>
      </c>
      <c r="G281" s="2">
        <v>56000</v>
      </c>
      <c r="H281" s="2">
        <v>56000</v>
      </c>
      <c r="I281" s="39">
        <v>0</v>
      </c>
      <c r="J281" s="45">
        <v>9495</v>
      </c>
      <c r="K281" s="43">
        <v>45952</v>
      </c>
    </row>
    <row r="282" spans="1:11" x14ac:dyDescent="0.2">
      <c r="A282" s="42" t="s">
        <v>11</v>
      </c>
      <c r="B282" s="42" t="s">
        <v>12</v>
      </c>
      <c r="C282" s="43">
        <v>20093</v>
      </c>
      <c r="D282" s="43">
        <v>37784</v>
      </c>
      <c r="E282" s="42" t="s">
        <v>13</v>
      </c>
      <c r="F282" s="44" t="s">
        <v>14</v>
      </c>
      <c r="G282" s="2">
        <v>44000</v>
      </c>
      <c r="H282" s="2">
        <v>44000</v>
      </c>
      <c r="I282" s="39">
        <v>0</v>
      </c>
      <c r="J282" s="45">
        <v>3421</v>
      </c>
      <c r="K282" s="43">
        <v>43834</v>
      </c>
    </row>
    <row r="283" spans="1:11" x14ac:dyDescent="0.2">
      <c r="A283" s="42" t="s">
        <v>15</v>
      </c>
      <c r="B283" s="42" t="s">
        <v>12</v>
      </c>
      <c r="C283" s="43">
        <v>20093</v>
      </c>
      <c r="D283" s="43">
        <v>37784</v>
      </c>
      <c r="E283" s="42" t="s">
        <v>13</v>
      </c>
      <c r="F283" s="44" t="s">
        <v>14</v>
      </c>
      <c r="G283" s="2">
        <v>44000</v>
      </c>
      <c r="H283" s="2">
        <v>44000</v>
      </c>
      <c r="I283" s="39">
        <v>0</v>
      </c>
      <c r="J283" s="45">
        <v>3421</v>
      </c>
      <c r="K283" s="43">
        <v>43834</v>
      </c>
    </row>
    <row r="284" spans="1:11" x14ac:dyDescent="0.2">
      <c r="A284" s="42" t="s">
        <v>16</v>
      </c>
      <c r="B284" s="42" t="s">
        <v>12</v>
      </c>
      <c r="C284" s="43">
        <v>20089</v>
      </c>
      <c r="D284" s="43">
        <v>37837</v>
      </c>
      <c r="E284" s="42" t="s">
        <v>17</v>
      </c>
      <c r="F284" s="44" t="s">
        <v>14</v>
      </c>
      <c r="G284" s="2">
        <v>42000</v>
      </c>
      <c r="H284" s="2">
        <v>42000</v>
      </c>
      <c r="I284" s="39">
        <v>0</v>
      </c>
      <c r="J284" s="45">
        <v>3266</v>
      </c>
      <c r="K284" s="43">
        <v>43830</v>
      </c>
    </row>
    <row r="285" spans="1:11" x14ac:dyDescent="0.2">
      <c r="A285" s="42" t="s">
        <v>11</v>
      </c>
      <c r="B285" s="42" t="s">
        <v>12</v>
      </c>
      <c r="C285" s="43">
        <v>20089</v>
      </c>
      <c r="D285" s="43">
        <v>37837</v>
      </c>
      <c r="E285" s="42" t="s">
        <v>17</v>
      </c>
      <c r="F285" s="44" t="s">
        <v>14</v>
      </c>
      <c r="G285" s="2">
        <v>42000</v>
      </c>
      <c r="H285" s="2">
        <v>42000</v>
      </c>
      <c r="I285" s="39">
        <v>0</v>
      </c>
      <c r="J285" s="45">
        <v>3266</v>
      </c>
      <c r="K285" s="43">
        <v>43830</v>
      </c>
    </row>
    <row r="286" spans="1:11" x14ac:dyDescent="0.2">
      <c r="A286" s="42" t="s">
        <v>15</v>
      </c>
      <c r="B286" s="42" t="s">
        <v>12</v>
      </c>
      <c r="C286" s="43">
        <v>20089</v>
      </c>
      <c r="D286" s="43">
        <v>37837</v>
      </c>
      <c r="E286" s="42" t="s">
        <v>17</v>
      </c>
      <c r="F286" s="44" t="s">
        <v>14</v>
      </c>
      <c r="G286" s="2">
        <v>44000</v>
      </c>
      <c r="H286" s="2">
        <v>44000</v>
      </c>
      <c r="I286" s="39">
        <v>0</v>
      </c>
      <c r="J286" s="45">
        <v>3266</v>
      </c>
      <c r="K286" s="43">
        <v>43830</v>
      </c>
    </row>
    <row r="287" spans="1:11" x14ac:dyDescent="0.2">
      <c r="A287" s="42" t="s">
        <v>16</v>
      </c>
      <c r="B287" s="42" t="s">
        <v>12</v>
      </c>
      <c r="C287" s="43">
        <v>19994</v>
      </c>
      <c r="D287" s="43">
        <v>36899</v>
      </c>
      <c r="E287" s="42" t="s">
        <v>13</v>
      </c>
      <c r="F287" s="44" t="s">
        <v>14</v>
      </c>
      <c r="G287" s="2">
        <v>42000</v>
      </c>
      <c r="H287" s="2">
        <v>42000</v>
      </c>
      <c r="I287" s="39">
        <v>0</v>
      </c>
      <c r="J287" s="45">
        <v>1080</v>
      </c>
      <c r="K287" s="43">
        <v>43735</v>
      </c>
    </row>
    <row r="288" spans="1:11" x14ac:dyDescent="0.2">
      <c r="A288" s="42" t="s">
        <v>11</v>
      </c>
      <c r="B288" s="42" t="s">
        <v>12</v>
      </c>
      <c r="C288" s="43">
        <v>19994</v>
      </c>
      <c r="D288" s="43">
        <v>36899</v>
      </c>
      <c r="E288" s="42" t="s">
        <v>13</v>
      </c>
      <c r="F288" s="44" t="s">
        <v>14</v>
      </c>
      <c r="G288" s="2">
        <v>25000</v>
      </c>
      <c r="H288" s="2">
        <v>25000</v>
      </c>
      <c r="I288" s="39">
        <v>0</v>
      </c>
      <c r="J288" s="45">
        <v>1080</v>
      </c>
      <c r="K288" s="43">
        <v>43735</v>
      </c>
    </row>
    <row r="289" spans="1:11" x14ac:dyDescent="0.2">
      <c r="A289" s="42" t="s">
        <v>11</v>
      </c>
      <c r="B289" s="42" t="s">
        <v>12</v>
      </c>
      <c r="C289" s="43">
        <v>21912</v>
      </c>
      <c r="D289" s="43">
        <v>37719</v>
      </c>
      <c r="E289" s="42" t="s">
        <v>13</v>
      </c>
      <c r="F289" s="44" t="s">
        <v>14</v>
      </c>
      <c r="G289" s="2">
        <v>34000</v>
      </c>
      <c r="H289" s="2">
        <v>34000</v>
      </c>
      <c r="I289" s="39">
        <v>0</v>
      </c>
      <c r="J289" s="45">
        <v>5765</v>
      </c>
      <c r="K289" s="43">
        <v>45654</v>
      </c>
    </row>
    <row r="290" spans="1:11" x14ac:dyDescent="0.2">
      <c r="A290" s="42" t="s">
        <v>16</v>
      </c>
      <c r="B290" s="42" t="s">
        <v>12</v>
      </c>
      <c r="C290" s="43">
        <v>22248</v>
      </c>
      <c r="D290" s="43">
        <v>37573</v>
      </c>
      <c r="E290" s="42" t="s">
        <v>17</v>
      </c>
      <c r="F290" s="44" t="s">
        <v>14</v>
      </c>
      <c r="G290" s="2">
        <v>48000</v>
      </c>
      <c r="H290" s="2">
        <v>48000</v>
      </c>
      <c r="I290" s="39">
        <v>0</v>
      </c>
      <c r="J290" s="45">
        <v>8139</v>
      </c>
      <c r="K290" s="43">
        <v>45989</v>
      </c>
    </row>
    <row r="291" spans="1:11" x14ac:dyDescent="0.2">
      <c r="A291" s="42" t="s">
        <v>11</v>
      </c>
      <c r="B291" s="42" t="s">
        <v>12</v>
      </c>
      <c r="C291" s="43">
        <v>22248</v>
      </c>
      <c r="D291" s="43">
        <v>37573</v>
      </c>
      <c r="E291" s="42" t="s">
        <v>17</v>
      </c>
      <c r="F291" s="44" t="s">
        <v>14</v>
      </c>
      <c r="G291" s="2">
        <v>48000</v>
      </c>
      <c r="H291" s="2">
        <v>48000</v>
      </c>
      <c r="I291" s="39">
        <v>0</v>
      </c>
      <c r="J291" s="45">
        <v>8139</v>
      </c>
      <c r="K291" s="43">
        <v>45989</v>
      </c>
    </row>
    <row r="292" spans="1:11" x14ac:dyDescent="0.2">
      <c r="A292" s="42" t="s">
        <v>15</v>
      </c>
      <c r="B292" s="42" t="s">
        <v>12</v>
      </c>
      <c r="C292" s="43">
        <v>22248</v>
      </c>
      <c r="D292" s="43">
        <v>37573</v>
      </c>
      <c r="E292" s="42" t="s">
        <v>17</v>
      </c>
      <c r="F292" s="44" t="s">
        <v>14</v>
      </c>
      <c r="G292" s="2">
        <v>34000</v>
      </c>
      <c r="H292" s="2">
        <v>34000</v>
      </c>
      <c r="I292" s="39">
        <v>0</v>
      </c>
      <c r="J292" s="45">
        <v>8139</v>
      </c>
      <c r="K292" s="43">
        <v>45989</v>
      </c>
    </row>
    <row r="293" spans="1:11" x14ac:dyDescent="0.2">
      <c r="A293" s="42" t="s">
        <v>16</v>
      </c>
      <c r="B293" s="42" t="s">
        <v>12</v>
      </c>
      <c r="C293" s="43">
        <v>23681</v>
      </c>
      <c r="D293" s="43">
        <v>37092</v>
      </c>
      <c r="E293" s="42" t="s">
        <v>17</v>
      </c>
      <c r="F293" s="44" t="s">
        <v>14</v>
      </c>
      <c r="G293" s="2">
        <v>66000</v>
      </c>
      <c r="H293" s="2">
        <v>66000</v>
      </c>
      <c r="I293" s="39">
        <v>0</v>
      </c>
      <c r="J293" s="45">
        <v>12902</v>
      </c>
      <c r="K293" s="43">
        <v>47422</v>
      </c>
    </row>
    <row r="294" spans="1:11" x14ac:dyDescent="0.2">
      <c r="A294" s="42" t="s">
        <v>11</v>
      </c>
      <c r="B294" s="42" t="s">
        <v>12</v>
      </c>
      <c r="C294" s="43">
        <v>23681</v>
      </c>
      <c r="D294" s="43">
        <v>37092</v>
      </c>
      <c r="E294" s="42" t="s">
        <v>17</v>
      </c>
      <c r="F294" s="44" t="s">
        <v>14</v>
      </c>
      <c r="G294" s="2">
        <v>66000</v>
      </c>
      <c r="H294" s="2">
        <v>66000</v>
      </c>
      <c r="I294" s="39">
        <v>0</v>
      </c>
      <c r="J294" s="45">
        <v>4301</v>
      </c>
      <c r="K294" s="43">
        <v>47422</v>
      </c>
    </row>
    <row r="295" spans="1:11" x14ac:dyDescent="0.2">
      <c r="A295" s="42" t="s">
        <v>15</v>
      </c>
      <c r="B295" s="42" t="s">
        <v>12</v>
      </c>
      <c r="C295" s="43">
        <v>23681</v>
      </c>
      <c r="D295" s="43">
        <v>37092</v>
      </c>
      <c r="E295" s="42" t="s">
        <v>17</v>
      </c>
      <c r="F295" s="44" t="s">
        <v>14</v>
      </c>
      <c r="G295" s="2">
        <v>48000</v>
      </c>
      <c r="H295" s="2">
        <v>48000</v>
      </c>
      <c r="I295" s="39">
        <v>0</v>
      </c>
      <c r="J295" s="45">
        <v>4301</v>
      </c>
      <c r="K295" s="43">
        <v>47422</v>
      </c>
    </row>
    <row r="296" spans="1:11" x14ac:dyDescent="0.2">
      <c r="A296" s="42" t="s">
        <v>16</v>
      </c>
      <c r="B296" s="42" t="s">
        <v>12</v>
      </c>
      <c r="C296" s="43">
        <v>21792</v>
      </c>
      <c r="D296" s="43">
        <v>37574</v>
      </c>
      <c r="E296" s="42" t="s">
        <v>17</v>
      </c>
      <c r="F296" s="44" t="s">
        <v>14</v>
      </c>
      <c r="G296" s="2">
        <v>150000</v>
      </c>
      <c r="H296" s="2">
        <v>150000</v>
      </c>
      <c r="I296" s="39">
        <v>0</v>
      </c>
      <c r="J296" s="45">
        <v>23733</v>
      </c>
      <c r="K296" s="43">
        <v>45534</v>
      </c>
    </row>
    <row r="297" spans="1:11" x14ac:dyDescent="0.2">
      <c r="A297" s="42" t="s">
        <v>11</v>
      </c>
      <c r="B297" s="42" t="s">
        <v>12</v>
      </c>
      <c r="C297" s="43">
        <v>21792</v>
      </c>
      <c r="D297" s="43">
        <v>37574</v>
      </c>
      <c r="E297" s="42" t="s">
        <v>17</v>
      </c>
      <c r="F297" s="44" t="s">
        <v>14</v>
      </c>
      <c r="G297" s="2">
        <v>150000</v>
      </c>
      <c r="H297" s="2">
        <v>150000</v>
      </c>
      <c r="I297" s="39">
        <v>0</v>
      </c>
      <c r="J297" s="45">
        <v>7911</v>
      </c>
      <c r="K297" s="43">
        <v>45534</v>
      </c>
    </row>
    <row r="298" spans="1:11" x14ac:dyDescent="0.2">
      <c r="A298" s="42" t="s">
        <v>15</v>
      </c>
      <c r="B298" s="42" t="s">
        <v>12</v>
      </c>
      <c r="C298" s="43">
        <v>21792</v>
      </c>
      <c r="D298" s="43">
        <v>37574</v>
      </c>
      <c r="E298" s="42" t="s">
        <v>17</v>
      </c>
      <c r="F298" s="44" t="s">
        <v>14</v>
      </c>
      <c r="G298" s="2">
        <v>66000</v>
      </c>
      <c r="H298" s="2">
        <v>66000</v>
      </c>
      <c r="I298" s="39">
        <v>0</v>
      </c>
      <c r="J298" s="45">
        <v>7911</v>
      </c>
      <c r="K298" s="43">
        <v>45534</v>
      </c>
    </row>
    <row r="299" spans="1:11" x14ac:dyDescent="0.2">
      <c r="A299" s="42" t="s">
        <v>16</v>
      </c>
      <c r="B299" s="42" t="s">
        <v>12</v>
      </c>
      <c r="C299" s="43">
        <v>26842</v>
      </c>
      <c r="D299" s="43">
        <v>37311</v>
      </c>
      <c r="E299" s="42" t="s">
        <v>13</v>
      </c>
      <c r="F299" s="44" t="s">
        <v>14</v>
      </c>
      <c r="G299" s="2">
        <v>72000</v>
      </c>
      <c r="H299" s="2">
        <v>72000</v>
      </c>
      <c r="I299" s="39">
        <v>0</v>
      </c>
      <c r="J299" s="45">
        <v>14152</v>
      </c>
      <c r="K299" s="43">
        <v>50583</v>
      </c>
    </row>
    <row r="300" spans="1:11" x14ac:dyDescent="0.2">
      <c r="A300" s="42" t="s">
        <v>11</v>
      </c>
      <c r="B300" s="42" t="s">
        <v>12</v>
      </c>
      <c r="C300" s="43">
        <v>26842</v>
      </c>
      <c r="D300" s="43">
        <v>37311</v>
      </c>
      <c r="E300" s="42" t="s">
        <v>13</v>
      </c>
      <c r="F300" s="44" t="s">
        <v>14</v>
      </c>
      <c r="G300" s="2">
        <v>72000</v>
      </c>
      <c r="H300" s="2">
        <v>72000</v>
      </c>
      <c r="I300" s="39">
        <v>0</v>
      </c>
      <c r="J300" s="45">
        <v>4717</v>
      </c>
      <c r="K300" s="43">
        <v>50583</v>
      </c>
    </row>
    <row r="301" spans="1:11" x14ac:dyDescent="0.2">
      <c r="A301" s="42" t="s">
        <v>15</v>
      </c>
      <c r="B301" s="42" t="s">
        <v>12</v>
      </c>
      <c r="C301" s="43">
        <v>26842</v>
      </c>
      <c r="D301" s="43">
        <v>37311</v>
      </c>
      <c r="E301" s="42" t="s">
        <v>13</v>
      </c>
      <c r="F301" s="44" t="s">
        <v>14</v>
      </c>
      <c r="G301" s="2">
        <v>150000</v>
      </c>
      <c r="H301" s="2">
        <v>150000</v>
      </c>
      <c r="I301" s="39">
        <v>0</v>
      </c>
      <c r="J301" s="45">
        <v>4717</v>
      </c>
      <c r="K301" s="43">
        <v>50583</v>
      </c>
    </row>
    <row r="302" spans="1:11" x14ac:dyDescent="0.2">
      <c r="A302" s="42" t="s">
        <v>16</v>
      </c>
      <c r="B302" s="42" t="s">
        <v>12</v>
      </c>
      <c r="C302" s="43">
        <v>22568</v>
      </c>
      <c r="D302" s="43">
        <v>37198</v>
      </c>
      <c r="E302" s="42" t="s">
        <v>13</v>
      </c>
      <c r="F302" s="44" t="s">
        <v>14</v>
      </c>
      <c r="G302" s="2">
        <v>57000</v>
      </c>
      <c r="H302" s="2">
        <v>57000</v>
      </c>
      <c r="I302" s="39">
        <v>0</v>
      </c>
      <c r="J302" s="45">
        <v>10188</v>
      </c>
      <c r="K302" s="43">
        <v>46309</v>
      </c>
    </row>
    <row r="303" spans="1:11" x14ac:dyDescent="0.2">
      <c r="A303" s="42" t="s">
        <v>11</v>
      </c>
      <c r="B303" s="42" t="s">
        <v>12</v>
      </c>
      <c r="C303" s="43">
        <v>22568</v>
      </c>
      <c r="D303" s="43">
        <v>37198</v>
      </c>
      <c r="E303" s="42" t="s">
        <v>13</v>
      </c>
      <c r="F303" s="44" t="s">
        <v>14</v>
      </c>
      <c r="G303" s="2">
        <v>57000</v>
      </c>
      <c r="H303" s="2">
        <v>57000</v>
      </c>
      <c r="I303" s="39">
        <v>0</v>
      </c>
      <c r="J303" s="45">
        <v>3396</v>
      </c>
      <c r="K303" s="43">
        <v>46309</v>
      </c>
    </row>
    <row r="304" spans="1:11" x14ac:dyDescent="0.2">
      <c r="A304" s="42" t="s">
        <v>15</v>
      </c>
      <c r="B304" s="42" t="s">
        <v>12</v>
      </c>
      <c r="C304" s="43">
        <v>22568</v>
      </c>
      <c r="D304" s="43">
        <v>37198</v>
      </c>
      <c r="E304" s="42" t="s">
        <v>13</v>
      </c>
      <c r="F304" s="44" t="s">
        <v>14</v>
      </c>
      <c r="G304" s="2">
        <v>72000</v>
      </c>
      <c r="H304" s="2">
        <v>72000</v>
      </c>
      <c r="I304" s="39">
        <v>0</v>
      </c>
      <c r="J304" s="45">
        <v>3396</v>
      </c>
      <c r="K304" s="43">
        <v>46309</v>
      </c>
    </row>
    <row r="305" spans="1:11" x14ac:dyDescent="0.2">
      <c r="A305" s="42" t="s">
        <v>11</v>
      </c>
      <c r="B305" s="42" t="s">
        <v>12</v>
      </c>
      <c r="C305" s="43">
        <v>20665</v>
      </c>
      <c r="D305" s="43">
        <v>37896</v>
      </c>
      <c r="E305" s="42" t="s">
        <v>17</v>
      </c>
      <c r="F305" s="44" t="s">
        <v>14</v>
      </c>
      <c r="G305" s="2">
        <v>26000</v>
      </c>
      <c r="H305" s="2">
        <v>26000</v>
      </c>
      <c r="I305" s="39">
        <v>0</v>
      </c>
      <c r="J305" s="45">
        <v>2724</v>
      </c>
      <c r="K305" s="43">
        <v>44406</v>
      </c>
    </row>
    <row r="306" spans="1:11" x14ac:dyDescent="0.2">
      <c r="A306" s="42" t="s">
        <v>15</v>
      </c>
      <c r="B306" s="42" t="s">
        <v>12</v>
      </c>
      <c r="C306" s="43">
        <v>20665</v>
      </c>
      <c r="D306" s="43">
        <v>37896</v>
      </c>
      <c r="E306" s="42" t="s">
        <v>17</v>
      </c>
      <c r="F306" s="44" t="s">
        <v>14</v>
      </c>
      <c r="G306" s="2">
        <v>57000</v>
      </c>
      <c r="H306" s="2">
        <v>57000</v>
      </c>
      <c r="I306" s="39">
        <v>0</v>
      </c>
      <c r="J306" s="45">
        <v>2724</v>
      </c>
      <c r="K306" s="43">
        <v>44406</v>
      </c>
    </row>
    <row r="307" spans="1:11" x14ac:dyDescent="0.2">
      <c r="A307" s="42" t="s">
        <v>11</v>
      </c>
      <c r="B307" s="42" t="s">
        <v>12</v>
      </c>
      <c r="C307" s="43">
        <v>19937</v>
      </c>
      <c r="D307" s="43">
        <v>37946</v>
      </c>
      <c r="E307" s="42" t="s">
        <v>13</v>
      </c>
      <c r="F307" s="44" t="s">
        <v>14</v>
      </c>
      <c r="G307" s="2">
        <v>28000</v>
      </c>
      <c r="H307" s="2">
        <v>28000</v>
      </c>
      <c r="I307" s="39">
        <v>0</v>
      </c>
      <c r="J307" s="45">
        <v>1210</v>
      </c>
      <c r="K307" s="43">
        <v>43678</v>
      </c>
    </row>
    <row r="308" spans="1:11" x14ac:dyDescent="0.2">
      <c r="A308" s="42" t="s">
        <v>15</v>
      </c>
      <c r="B308" s="42" t="s">
        <v>12</v>
      </c>
      <c r="C308" s="43">
        <v>19937</v>
      </c>
      <c r="D308" s="43">
        <v>37946</v>
      </c>
      <c r="E308" s="42" t="s">
        <v>13</v>
      </c>
      <c r="F308" s="44" t="s">
        <v>14</v>
      </c>
      <c r="G308" s="2">
        <v>26000</v>
      </c>
      <c r="H308" s="2">
        <v>26000</v>
      </c>
      <c r="I308" s="39">
        <v>0</v>
      </c>
      <c r="J308" s="45">
        <v>1210</v>
      </c>
      <c r="K308" s="43">
        <v>43678</v>
      </c>
    </row>
    <row r="309" spans="1:11" x14ac:dyDescent="0.2">
      <c r="A309" s="42" t="s">
        <v>11</v>
      </c>
      <c r="B309" s="42" t="s">
        <v>12</v>
      </c>
      <c r="C309" s="43">
        <v>22907</v>
      </c>
      <c r="D309" s="43">
        <v>37981</v>
      </c>
      <c r="E309" s="42" t="s">
        <v>17</v>
      </c>
      <c r="F309" s="44" t="s">
        <v>14</v>
      </c>
      <c r="G309" s="2">
        <v>31000</v>
      </c>
      <c r="H309" s="2">
        <v>31000</v>
      </c>
      <c r="I309" s="39">
        <v>0</v>
      </c>
      <c r="J309" s="45">
        <v>5759</v>
      </c>
      <c r="K309" s="43">
        <v>46648</v>
      </c>
    </row>
    <row r="310" spans="1:11" x14ac:dyDescent="0.2">
      <c r="A310" s="42" t="s">
        <v>15</v>
      </c>
      <c r="B310" s="42" t="s">
        <v>12</v>
      </c>
      <c r="C310" s="43">
        <v>22907</v>
      </c>
      <c r="D310" s="43">
        <v>37981</v>
      </c>
      <c r="E310" s="42" t="s">
        <v>17</v>
      </c>
      <c r="F310" s="44" t="s">
        <v>14</v>
      </c>
      <c r="G310" s="2">
        <v>31000</v>
      </c>
      <c r="H310" s="2">
        <v>31000</v>
      </c>
      <c r="I310" s="39">
        <v>0</v>
      </c>
      <c r="J310" s="45">
        <v>5759</v>
      </c>
      <c r="K310" s="43">
        <v>46648</v>
      </c>
    </row>
    <row r="311" spans="1:11" x14ac:dyDescent="0.2">
      <c r="A311" s="42" t="s">
        <v>11</v>
      </c>
      <c r="B311" s="42" t="s">
        <v>12</v>
      </c>
      <c r="C311" s="43">
        <v>19899</v>
      </c>
      <c r="D311" s="43">
        <v>37852</v>
      </c>
      <c r="E311" s="42" t="s">
        <v>17</v>
      </c>
      <c r="F311" s="44" t="s">
        <v>14</v>
      </c>
      <c r="G311" s="2">
        <v>35000</v>
      </c>
      <c r="H311" s="2">
        <v>35000</v>
      </c>
      <c r="I311" s="39">
        <v>0</v>
      </c>
      <c r="J311" s="45">
        <v>1512</v>
      </c>
      <c r="K311" s="43">
        <v>43640</v>
      </c>
    </row>
    <row r="312" spans="1:11" x14ac:dyDescent="0.2">
      <c r="A312" s="42" t="s">
        <v>11</v>
      </c>
      <c r="B312" s="42" t="s">
        <v>12</v>
      </c>
      <c r="C312" s="43">
        <v>20859</v>
      </c>
      <c r="D312" s="43">
        <v>37880</v>
      </c>
      <c r="E312" s="42" t="s">
        <v>13</v>
      </c>
      <c r="F312" s="44" t="s">
        <v>14</v>
      </c>
      <c r="G312" s="2">
        <v>26000</v>
      </c>
      <c r="H312" s="2">
        <v>26000</v>
      </c>
      <c r="I312" s="39">
        <v>0</v>
      </c>
      <c r="J312" s="45">
        <v>3299</v>
      </c>
      <c r="K312" s="43">
        <v>44600</v>
      </c>
    </row>
    <row r="313" spans="1:11" x14ac:dyDescent="0.2">
      <c r="A313" s="42" t="s">
        <v>11</v>
      </c>
      <c r="B313" s="42" t="s">
        <v>12</v>
      </c>
      <c r="C313" s="43">
        <v>21693</v>
      </c>
      <c r="D313" s="43">
        <v>36969</v>
      </c>
      <c r="E313" s="42" t="s">
        <v>13</v>
      </c>
      <c r="F313" s="44" t="s">
        <v>14</v>
      </c>
      <c r="G313" s="2">
        <v>36000</v>
      </c>
      <c r="H313" s="2">
        <v>36000</v>
      </c>
      <c r="I313" s="39">
        <v>0</v>
      </c>
      <c r="J313" s="45">
        <v>5696</v>
      </c>
      <c r="K313" s="43">
        <v>45435</v>
      </c>
    </row>
    <row r="314" spans="1:11" x14ac:dyDescent="0.2">
      <c r="A314" s="42" t="s">
        <v>11</v>
      </c>
      <c r="B314" s="42" t="s">
        <v>12</v>
      </c>
      <c r="C314" s="43">
        <v>20098</v>
      </c>
      <c r="D314" s="43">
        <v>37970</v>
      </c>
      <c r="E314" s="42" t="s">
        <v>17</v>
      </c>
      <c r="F314" s="44" t="s">
        <v>14</v>
      </c>
      <c r="G314" s="2">
        <v>43000</v>
      </c>
      <c r="H314" s="2">
        <v>43000</v>
      </c>
      <c r="I314" s="39">
        <v>0</v>
      </c>
      <c r="J314" s="45">
        <v>3344</v>
      </c>
      <c r="K314" s="43">
        <v>43839</v>
      </c>
    </row>
    <row r="315" spans="1:11" x14ac:dyDescent="0.2">
      <c r="A315" s="42" t="s">
        <v>11</v>
      </c>
      <c r="B315" s="42" t="s">
        <v>12</v>
      </c>
      <c r="C315" s="43">
        <v>20073</v>
      </c>
      <c r="D315" s="43">
        <v>37998</v>
      </c>
      <c r="E315" s="42" t="s">
        <v>13</v>
      </c>
      <c r="F315" s="44" t="s">
        <v>14</v>
      </c>
      <c r="G315" s="2">
        <v>36000</v>
      </c>
      <c r="H315" s="2">
        <v>36000</v>
      </c>
      <c r="I315" s="39">
        <v>0</v>
      </c>
      <c r="J315" s="45">
        <v>2799</v>
      </c>
      <c r="K315" s="43">
        <v>43814</v>
      </c>
    </row>
    <row r="316" spans="1:11" x14ac:dyDescent="0.2">
      <c r="A316" s="42" t="s">
        <v>15</v>
      </c>
      <c r="B316" s="42" t="s">
        <v>12</v>
      </c>
      <c r="C316" s="43">
        <v>20073</v>
      </c>
      <c r="D316" s="43">
        <v>37998</v>
      </c>
      <c r="E316" s="42" t="s">
        <v>13</v>
      </c>
      <c r="F316" s="44" t="s">
        <v>14</v>
      </c>
      <c r="G316" s="2">
        <v>36000</v>
      </c>
      <c r="H316" s="2">
        <v>36000</v>
      </c>
      <c r="I316" s="39">
        <v>0</v>
      </c>
      <c r="J316" s="45">
        <v>2799</v>
      </c>
      <c r="K316" s="43">
        <v>43814</v>
      </c>
    </row>
    <row r="317" spans="1:11" x14ac:dyDescent="0.2">
      <c r="A317" s="42" t="s">
        <v>16</v>
      </c>
      <c r="B317" s="42" t="s">
        <v>12</v>
      </c>
      <c r="C317" s="43">
        <v>20940</v>
      </c>
      <c r="D317" s="43">
        <v>38028</v>
      </c>
      <c r="E317" s="42" t="s">
        <v>17</v>
      </c>
      <c r="F317" s="44" t="s">
        <v>14</v>
      </c>
      <c r="G317" s="2">
        <v>25000</v>
      </c>
      <c r="H317" s="2">
        <v>25000</v>
      </c>
      <c r="I317" s="39">
        <v>0</v>
      </c>
      <c r="J317" s="45">
        <v>3173</v>
      </c>
      <c r="K317" s="43">
        <v>44681</v>
      </c>
    </row>
    <row r="318" spans="1:11" x14ac:dyDescent="0.2">
      <c r="A318" s="42" t="s">
        <v>11</v>
      </c>
      <c r="B318" s="42" t="s">
        <v>12</v>
      </c>
      <c r="C318" s="43">
        <v>20940</v>
      </c>
      <c r="D318" s="43">
        <v>38028</v>
      </c>
      <c r="E318" s="42" t="s">
        <v>17</v>
      </c>
      <c r="F318" s="44" t="s">
        <v>14</v>
      </c>
      <c r="G318" s="2">
        <v>25000</v>
      </c>
      <c r="H318" s="2">
        <v>25000</v>
      </c>
      <c r="I318" s="39">
        <v>0</v>
      </c>
      <c r="J318" s="45">
        <v>3173</v>
      </c>
      <c r="K318" s="43">
        <v>44681</v>
      </c>
    </row>
    <row r="319" spans="1:11" x14ac:dyDescent="0.2">
      <c r="A319" s="42" t="s">
        <v>15</v>
      </c>
      <c r="B319" s="42" t="s">
        <v>12</v>
      </c>
      <c r="C319" s="43">
        <v>20940</v>
      </c>
      <c r="D319" s="43">
        <v>38028</v>
      </c>
      <c r="E319" s="42" t="s">
        <v>17</v>
      </c>
      <c r="F319" s="44" t="s">
        <v>14</v>
      </c>
      <c r="G319" s="2">
        <v>36000</v>
      </c>
      <c r="H319" s="2">
        <v>36000</v>
      </c>
      <c r="I319" s="39">
        <v>0</v>
      </c>
      <c r="J319" s="45">
        <v>3173</v>
      </c>
      <c r="K319" s="43">
        <v>44681</v>
      </c>
    </row>
    <row r="320" spans="1:11" x14ac:dyDescent="0.2">
      <c r="A320" s="42" t="s">
        <v>11</v>
      </c>
      <c r="B320" s="42" t="s">
        <v>12</v>
      </c>
      <c r="C320" s="43">
        <v>29707</v>
      </c>
      <c r="D320" s="43">
        <v>37810</v>
      </c>
      <c r="E320" s="42" t="s">
        <v>17</v>
      </c>
      <c r="F320" s="44" t="s">
        <v>14</v>
      </c>
      <c r="G320" s="2">
        <v>24000</v>
      </c>
      <c r="H320" s="2">
        <v>24000</v>
      </c>
      <c r="I320" s="39">
        <v>0</v>
      </c>
      <c r="J320" s="45">
        <v>4005</v>
      </c>
      <c r="K320" s="43">
        <v>53448</v>
      </c>
    </row>
    <row r="321" spans="1:11" x14ac:dyDescent="0.2">
      <c r="A321" s="42" t="s">
        <v>11</v>
      </c>
      <c r="B321" s="42" t="s">
        <v>12</v>
      </c>
      <c r="C321" s="43">
        <v>20135</v>
      </c>
      <c r="D321" s="43">
        <v>38007</v>
      </c>
      <c r="E321" s="42" t="s">
        <v>17</v>
      </c>
      <c r="F321" s="44" t="s">
        <v>14</v>
      </c>
      <c r="G321" s="2">
        <v>29000</v>
      </c>
      <c r="H321" s="2">
        <v>29000</v>
      </c>
      <c r="I321" s="39">
        <v>0</v>
      </c>
      <c r="J321" s="45">
        <v>2255</v>
      </c>
      <c r="K321" s="43">
        <v>43876</v>
      </c>
    </row>
    <row r="322" spans="1:11" x14ac:dyDescent="0.2">
      <c r="A322" s="42" t="s">
        <v>11</v>
      </c>
      <c r="B322" s="42" t="s">
        <v>12</v>
      </c>
      <c r="C322" s="43">
        <v>20931</v>
      </c>
      <c r="D322" s="43">
        <v>38020</v>
      </c>
      <c r="E322" s="42" t="s">
        <v>13</v>
      </c>
      <c r="F322" s="44" t="s">
        <v>14</v>
      </c>
      <c r="G322" s="2">
        <v>36000</v>
      </c>
      <c r="H322" s="2">
        <v>36000</v>
      </c>
      <c r="I322" s="39">
        <v>0</v>
      </c>
      <c r="J322" s="45">
        <v>4568</v>
      </c>
      <c r="K322" s="43">
        <v>44672</v>
      </c>
    </row>
    <row r="323" spans="1:11" x14ac:dyDescent="0.2">
      <c r="A323" s="42" t="s">
        <v>15</v>
      </c>
      <c r="B323" s="42" t="s">
        <v>12</v>
      </c>
      <c r="C323" s="43">
        <v>20931</v>
      </c>
      <c r="D323" s="43">
        <v>38020</v>
      </c>
      <c r="E323" s="42" t="s">
        <v>13</v>
      </c>
      <c r="F323" s="44" t="s">
        <v>14</v>
      </c>
      <c r="G323" s="2">
        <v>29000</v>
      </c>
      <c r="H323" s="2">
        <v>29000</v>
      </c>
      <c r="I323" s="39">
        <v>0</v>
      </c>
      <c r="J323" s="45">
        <v>4568</v>
      </c>
      <c r="K323" s="43">
        <v>44672</v>
      </c>
    </row>
    <row r="324" spans="1:11" x14ac:dyDescent="0.2">
      <c r="A324" s="42" t="s">
        <v>11</v>
      </c>
      <c r="B324" s="42" t="s">
        <v>12</v>
      </c>
      <c r="C324" s="43">
        <v>21699</v>
      </c>
      <c r="D324" s="43">
        <v>38012</v>
      </c>
      <c r="E324" s="42" t="s">
        <v>13</v>
      </c>
      <c r="F324" s="44" t="s">
        <v>14</v>
      </c>
      <c r="G324" s="2">
        <v>28000</v>
      </c>
      <c r="H324" s="2">
        <v>28000</v>
      </c>
      <c r="I324" s="39">
        <v>0</v>
      </c>
      <c r="J324" s="45">
        <v>4430</v>
      </c>
      <c r="K324" s="43">
        <v>45441</v>
      </c>
    </row>
    <row r="325" spans="1:11" x14ac:dyDescent="0.2">
      <c r="A325" s="42" t="s">
        <v>15</v>
      </c>
      <c r="B325" s="42" t="s">
        <v>12</v>
      </c>
      <c r="C325" s="43">
        <v>21699</v>
      </c>
      <c r="D325" s="43">
        <v>38012</v>
      </c>
      <c r="E325" s="42" t="s">
        <v>13</v>
      </c>
      <c r="F325" s="44" t="s">
        <v>14</v>
      </c>
      <c r="G325" s="2">
        <v>28000</v>
      </c>
      <c r="H325" s="2">
        <v>28000</v>
      </c>
      <c r="I325" s="39">
        <v>0</v>
      </c>
      <c r="J325" s="45">
        <v>4430</v>
      </c>
      <c r="K325" s="43">
        <v>45441</v>
      </c>
    </row>
    <row r="326" spans="1:11" x14ac:dyDescent="0.2">
      <c r="A326" s="42" t="s">
        <v>16</v>
      </c>
      <c r="B326" s="42" t="s">
        <v>12</v>
      </c>
      <c r="C326" s="43">
        <v>20246</v>
      </c>
      <c r="D326" s="43">
        <v>37720</v>
      </c>
      <c r="E326" s="42" t="s">
        <v>17</v>
      </c>
      <c r="F326" s="44" t="s">
        <v>14</v>
      </c>
      <c r="G326" s="2">
        <v>75000</v>
      </c>
      <c r="H326" s="2">
        <v>75000</v>
      </c>
      <c r="I326" s="39">
        <v>0</v>
      </c>
      <c r="J326" s="45">
        <v>5832</v>
      </c>
      <c r="K326" s="43">
        <v>43988</v>
      </c>
    </row>
    <row r="327" spans="1:11" x14ac:dyDescent="0.2">
      <c r="A327" s="42" t="s">
        <v>11</v>
      </c>
      <c r="B327" s="42" t="s">
        <v>12</v>
      </c>
      <c r="C327" s="43">
        <v>20246</v>
      </c>
      <c r="D327" s="43">
        <v>37720</v>
      </c>
      <c r="E327" s="42" t="s">
        <v>17</v>
      </c>
      <c r="F327" s="44" t="s">
        <v>14</v>
      </c>
      <c r="G327" s="2">
        <v>75000</v>
      </c>
      <c r="H327" s="2">
        <v>75000</v>
      </c>
      <c r="I327" s="39">
        <v>0</v>
      </c>
      <c r="J327" s="45">
        <v>1944</v>
      </c>
      <c r="K327" s="43">
        <v>43988</v>
      </c>
    </row>
    <row r="328" spans="1:11" x14ac:dyDescent="0.2">
      <c r="A328" s="42" t="s">
        <v>15</v>
      </c>
      <c r="B328" s="42" t="s">
        <v>12</v>
      </c>
      <c r="C328" s="43">
        <v>20246</v>
      </c>
      <c r="D328" s="43">
        <v>37720</v>
      </c>
      <c r="E328" s="42" t="s">
        <v>17</v>
      </c>
      <c r="F328" s="44" t="s">
        <v>14</v>
      </c>
      <c r="G328" s="2">
        <v>28000</v>
      </c>
      <c r="H328" s="2">
        <v>28000</v>
      </c>
      <c r="I328" s="39">
        <v>0</v>
      </c>
      <c r="J328" s="45">
        <v>1944</v>
      </c>
      <c r="K328" s="43">
        <v>43988</v>
      </c>
    </row>
    <row r="329" spans="1:11" x14ac:dyDescent="0.2">
      <c r="A329" s="42" t="s">
        <v>16</v>
      </c>
      <c r="B329" s="42" t="s">
        <v>12</v>
      </c>
      <c r="C329" s="43">
        <v>20299</v>
      </c>
      <c r="D329" s="43">
        <v>37046</v>
      </c>
      <c r="E329" s="42" t="s">
        <v>13</v>
      </c>
      <c r="F329" s="44" t="s">
        <v>14</v>
      </c>
      <c r="G329" s="2">
        <v>41000</v>
      </c>
      <c r="H329" s="2">
        <v>41000</v>
      </c>
      <c r="I329" s="39">
        <v>0</v>
      </c>
      <c r="J329" s="45">
        <v>3188</v>
      </c>
      <c r="K329" s="43">
        <v>44041</v>
      </c>
    </row>
    <row r="330" spans="1:11" x14ac:dyDescent="0.2">
      <c r="A330" s="42" t="s">
        <v>11</v>
      </c>
      <c r="B330" s="42" t="s">
        <v>12</v>
      </c>
      <c r="C330" s="43">
        <v>20299</v>
      </c>
      <c r="D330" s="43">
        <v>37046</v>
      </c>
      <c r="E330" s="42" t="s">
        <v>13</v>
      </c>
      <c r="F330" s="44" t="s">
        <v>14</v>
      </c>
      <c r="G330" s="2">
        <v>41000</v>
      </c>
      <c r="H330" s="2">
        <v>41000</v>
      </c>
      <c r="I330" s="39">
        <v>0</v>
      </c>
      <c r="J330" s="45">
        <v>3188</v>
      </c>
      <c r="K330" s="43">
        <v>44041</v>
      </c>
    </row>
    <row r="331" spans="1:11" x14ac:dyDescent="0.2">
      <c r="A331" s="42" t="s">
        <v>15</v>
      </c>
      <c r="B331" s="42" t="s">
        <v>12</v>
      </c>
      <c r="C331" s="43">
        <v>20299</v>
      </c>
      <c r="D331" s="43">
        <v>37046</v>
      </c>
      <c r="E331" s="42" t="s">
        <v>13</v>
      </c>
      <c r="F331" s="44" t="s">
        <v>14</v>
      </c>
      <c r="G331" s="2">
        <v>75000</v>
      </c>
      <c r="H331" s="2">
        <v>75000</v>
      </c>
      <c r="I331" s="39">
        <v>0</v>
      </c>
      <c r="J331" s="45">
        <v>3188</v>
      </c>
      <c r="K331" s="43">
        <v>44041</v>
      </c>
    </row>
    <row r="332" spans="1:11" x14ac:dyDescent="0.2">
      <c r="A332" s="42" t="s">
        <v>16</v>
      </c>
      <c r="B332" s="42" t="s">
        <v>12</v>
      </c>
      <c r="C332" s="43">
        <v>22578</v>
      </c>
      <c r="D332" s="43">
        <v>37858</v>
      </c>
      <c r="E332" s="42" t="s">
        <v>17</v>
      </c>
      <c r="F332" s="44" t="s">
        <v>14</v>
      </c>
      <c r="G332" s="2">
        <v>37000</v>
      </c>
      <c r="H332" s="2">
        <v>37000</v>
      </c>
      <c r="I332" s="39">
        <v>0</v>
      </c>
      <c r="J332" s="45">
        <v>6613</v>
      </c>
      <c r="K332" s="43">
        <v>46319</v>
      </c>
    </row>
    <row r="333" spans="1:11" x14ac:dyDescent="0.2">
      <c r="A333" s="42" t="s">
        <v>11</v>
      </c>
      <c r="B333" s="42" t="s">
        <v>12</v>
      </c>
      <c r="C333" s="43">
        <v>22578</v>
      </c>
      <c r="D333" s="43">
        <v>37858</v>
      </c>
      <c r="E333" s="42" t="s">
        <v>17</v>
      </c>
      <c r="F333" s="44" t="s">
        <v>14</v>
      </c>
      <c r="G333" s="2">
        <v>37000</v>
      </c>
      <c r="H333" s="2">
        <v>37000</v>
      </c>
      <c r="I333" s="39">
        <v>0</v>
      </c>
      <c r="J333" s="45">
        <v>6613</v>
      </c>
      <c r="K333" s="43">
        <v>46319</v>
      </c>
    </row>
    <row r="334" spans="1:11" x14ac:dyDescent="0.2">
      <c r="A334" s="42" t="s">
        <v>15</v>
      </c>
      <c r="B334" s="42" t="s">
        <v>12</v>
      </c>
      <c r="C334" s="43">
        <v>22578</v>
      </c>
      <c r="D334" s="43">
        <v>37858</v>
      </c>
      <c r="E334" s="42" t="s">
        <v>17</v>
      </c>
      <c r="F334" s="44" t="s">
        <v>14</v>
      </c>
      <c r="G334" s="2">
        <v>41000</v>
      </c>
      <c r="H334" s="2">
        <v>41000</v>
      </c>
      <c r="I334" s="39">
        <v>0</v>
      </c>
      <c r="J334" s="45">
        <v>6613</v>
      </c>
      <c r="K334" s="43">
        <v>46319</v>
      </c>
    </row>
    <row r="335" spans="1:11" x14ac:dyDescent="0.2">
      <c r="A335" s="42" t="s">
        <v>11</v>
      </c>
      <c r="B335" s="42" t="s">
        <v>12</v>
      </c>
      <c r="C335" s="43">
        <v>20524</v>
      </c>
      <c r="D335" s="43">
        <v>38048</v>
      </c>
      <c r="E335" s="42" t="s">
        <v>13</v>
      </c>
      <c r="F335" s="44" t="s">
        <v>14</v>
      </c>
      <c r="G335" s="2">
        <v>31000</v>
      </c>
      <c r="H335" s="2">
        <v>31000</v>
      </c>
      <c r="I335" s="39">
        <v>0</v>
      </c>
      <c r="J335" s="45">
        <v>3248</v>
      </c>
      <c r="K335" s="43">
        <v>44265</v>
      </c>
    </row>
    <row r="336" spans="1:11" x14ac:dyDescent="0.2">
      <c r="A336" s="42" t="s">
        <v>16</v>
      </c>
      <c r="B336" s="42" t="s">
        <v>12</v>
      </c>
      <c r="C336" s="43">
        <v>22243</v>
      </c>
      <c r="D336" s="43">
        <v>37817</v>
      </c>
      <c r="E336" s="42" t="s">
        <v>13</v>
      </c>
      <c r="F336" s="44" t="s">
        <v>14</v>
      </c>
      <c r="G336" s="2">
        <v>40000</v>
      </c>
      <c r="H336" s="2">
        <v>40000</v>
      </c>
      <c r="I336" s="39">
        <v>0</v>
      </c>
      <c r="J336" s="45">
        <v>6782</v>
      </c>
      <c r="K336" s="43">
        <v>45984</v>
      </c>
    </row>
    <row r="337" spans="1:11" x14ac:dyDescent="0.2">
      <c r="A337" s="42" t="s">
        <v>11</v>
      </c>
      <c r="B337" s="42" t="s">
        <v>12</v>
      </c>
      <c r="C337" s="43">
        <v>22243</v>
      </c>
      <c r="D337" s="43">
        <v>37817</v>
      </c>
      <c r="E337" s="42" t="s">
        <v>13</v>
      </c>
      <c r="F337" s="44" t="s">
        <v>14</v>
      </c>
      <c r="G337" s="2">
        <v>40000</v>
      </c>
      <c r="H337" s="2">
        <v>40000</v>
      </c>
      <c r="I337" s="39">
        <v>0</v>
      </c>
      <c r="J337" s="45">
        <v>6782</v>
      </c>
      <c r="K337" s="43">
        <v>45984</v>
      </c>
    </row>
    <row r="338" spans="1:11" x14ac:dyDescent="0.2">
      <c r="A338" s="42" t="s">
        <v>15</v>
      </c>
      <c r="B338" s="42" t="s">
        <v>12</v>
      </c>
      <c r="C338" s="43">
        <v>22243</v>
      </c>
      <c r="D338" s="43">
        <v>37817</v>
      </c>
      <c r="E338" s="42" t="s">
        <v>13</v>
      </c>
      <c r="F338" s="44" t="s">
        <v>14</v>
      </c>
      <c r="G338" s="2">
        <v>40000</v>
      </c>
      <c r="H338" s="2">
        <v>40000</v>
      </c>
      <c r="I338" s="39">
        <v>0</v>
      </c>
      <c r="J338" s="45">
        <v>6782</v>
      </c>
      <c r="K338" s="43">
        <v>45984</v>
      </c>
    </row>
    <row r="339" spans="1:11" x14ac:dyDescent="0.2">
      <c r="A339" s="42" t="s">
        <v>16</v>
      </c>
      <c r="B339" s="42" t="s">
        <v>12</v>
      </c>
      <c r="C339" s="43">
        <v>22189</v>
      </c>
      <c r="D339" s="43">
        <v>38163</v>
      </c>
      <c r="E339" s="42" t="s">
        <v>17</v>
      </c>
      <c r="F339" s="44" t="s">
        <v>14</v>
      </c>
      <c r="G339" s="2">
        <v>62000</v>
      </c>
      <c r="H339" s="2">
        <v>62000</v>
      </c>
      <c r="I339" s="39">
        <v>0</v>
      </c>
      <c r="J339" s="45">
        <v>10513</v>
      </c>
      <c r="K339" s="43">
        <v>45930</v>
      </c>
    </row>
    <row r="340" spans="1:11" x14ac:dyDescent="0.2">
      <c r="A340" s="42" t="s">
        <v>11</v>
      </c>
      <c r="B340" s="42" t="s">
        <v>12</v>
      </c>
      <c r="C340" s="43">
        <v>22189</v>
      </c>
      <c r="D340" s="43">
        <v>38163</v>
      </c>
      <c r="E340" s="42" t="s">
        <v>17</v>
      </c>
      <c r="F340" s="44" t="s">
        <v>14</v>
      </c>
      <c r="G340" s="2">
        <v>62000</v>
      </c>
      <c r="H340" s="2">
        <v>62000</v>
      </c>
      <c r="I340" s="39">
        <v>0</v>
      </c>
      <c r="J340" s="45">
        <v>5256</v>
      </c>
      <c r="K340" s="43">
        <v>45930</v>
      </c>
    </row>
    <row r="341" spans="1:11" x14ac:dyDescent="0.2">
      <c r="A341" s="42" t="s">
        <v>16</v>
      </c>
      <c r="B341" s="42" t="s">
        <v>12</v>
      </c>
      <c r="C341" s="43">
        <v>20299</v>
      </c>
      <c r="D341" s="43">
        <v>38107</v>
      </c>
      <c r="E341" s="42" t="s">
        <v>17</v>
      </c>
      <c r="F341" s="44" t="s">
        <v>14</v>
      </c>
      <c r="G341" s="2">
        <v>34000</v>
      </c>
      <c r="H341" s="2">
        <v>34000</v>
      </c>
      <c r="I341" s="39">
        <v>0</v>
      </c>
      <c r="J341" s="45">
        <v>2644</v>
      </c>
      <c r="K341" s="43">
        <v>44041</v>
      </c>
    </row>
    <row r="342" spans="1:11" x14ac:dyDescent="0.2">
      <c r="A342" s="42" t="s">
        <v>11</v>
      </c>
      <c r="B342" s="42" t="s">
        <v>12</v>
      </c>
      <c r="C342" s="43">
        <v>20299</v>
      </c>
      <c r="D342" s="43">
        <v>38107</v>
      </c>
      <c r="E342" s="42" t="s">
        <v>17</v>
      </c>
      <c r="F342" s="44" t="s">
        <v>14</v>
      </c>
      <c r="G342" s="2">
        <v>34000</v>
      </c>
      <c r="H342" s="2">
        <v>34000</v>
      </c>
      <c r="I342" s="39">
        <v>0</v>
      </c>
      <c r="J342" s="45">
        <v>2644</v>
      </c>
      <c r="K342" s="43">
        <v>44041</v>
      </c>
    </row>
    <row r="343" spans="1:11" x14ac:dyDescent="0.2">
      <c r="A343" s="42" t="s">
        <v>15</v>
      </c>
      <c r="B343" s="42" t="s">
        <v>12</v>
      </c>
      <c r="C343" s="43">
        <v>20299</v>
      </c>
      <c r="D343" s="43">
        <v>38107</v>
      </c>
      <c r="E343" s="42" t="s">
        <v>17</v>
      </c>
      <c r="F343" s="44" t="s">
        <v>14</v>
      </c>
      <c r="G343" s="2">
        <v>62000</v>
      </c>
      <c r="H343" s="2">
        <v>62000</v>
      </c>
      <c r="I343" s="39">
        <v>0</v>
      </c>
      <c r="J343" s="45">
        <v>2644</v>
      </c>
      <c r="K343" s="43">
        <v>44041</v>
      </c>
    </row>
    <row r="344" spans="1:11" x14ac:dyDescent="0.2">
      <c r="A344" s="42" t="s">
        <v>11</v>
      </c>
      <c r="B344" s="42" t="s">
        <v>12</v>
      </c>
      <c r="C344" s="43">
        <v>20618</v>
      </c>
      <c r="D344" s="43">
        <v>37487</v>
      </c>
      <c r="E344" s="42" t="s">
        <v>17</v>
      </c>
      <c r="F344" s="44" t="s">
        <v>14</v>
      </c>
      <c r="G344" s="2">
        <v>37000</v>
      </c>
      <c r="H344" s="2">
        <v>37000</v>
      </c>
      <c r="I344" s="39">
        <v>0</v>
      </c>
      <c r="J344" s="45">
        <v>3876</v>
      </c>
      <c r="K344" s="43">
        <v>44359</v>
      </c>
    </row>
    <row r="345" spans="1:11" x14ac:dyDescent="0.2">
      <c r="A345" s="42" t="s">
        <v>15</v>
      </c>
      <c r="B345" s="42" t="s">
        <v>12</v>
      </c>
      <c r="C345" s="43">
        <v>20618</v>
      </c>
      <c r="D345" s="43">
        <v>37487</v>
      </c>
      <c r="E345" s="42" t="s">
        <v>17</v>
      </c>
      <c r="F345" s="44" t="s">
        <v>14</v>
      </c>
      <c r="G345" s="2">
        <v>34000</v>
      </c>
      <c r="H345" s="2">
        <v>34000</v>
      </c>
      <c r="I345" s="39">
        <v>0</v>
      </c>
      <c r="J345" s="45">
        <v>3876</v>
      </c>
      <c r="K345" s="43">
        <v>44359</v>
      </c>
    </row>
    <row r="346" spans="1:11" x14ac:dyDescent="0.2">
      <c r="A346" s="42" t="s">
        <v>16</v>
      </c>
      <c r="B346" s="42" t="s">
        <v>12</v>
      </c>
      <c r="C346" s="43">
        <v>20856</v>
      </c>
      <c r="D346" s="43">
        <v>37922</v>
      </c>
      <c r="E346" s="42" t="s">
        <v>17</v>
      </c>
      <c r="F346" s="44" t="s">
        <v>14</v>
      </c>
      <c r="G346" s="2">
        <v>37000</v>
      </c>
      <c r="H346" s="2">
        <v>37000</v>
      </c>
      <c r="I346" s="39">
        <v>0</v>
      </c>
      <c r="J346" s="45">
        <v>3173</v>
      </c>
      <c r="K346" s="43">
        <v>44597</v>
      </c>
    </row>
    <row r="347" spans="1:11" x14ac:dyDescent="0.2">
      <c r="A347" s="42" t="s">
        <v>11</v>
      </c>
      <c r="B347" s="42" t="s">
        <v>12</v>
      </c>
      <c r="C347" s="43">
        <v>20856</v>
      </c>
      <c r="D347" s="43">
        <v>37922</v>
      </c>
      <c r="E347" s="42" t="s">
        <v>17</v>
      </c>
      <c r="F347" s="44" t="s">
        <v>14</v>
      </c>
      <c r="G347" s="2">
        <v>25000</v>
      </c>
      <c r="H347" s="2">
        <v>25000</v>
      </c>
      <c r="I347" s="39">
        <v>0</v>
      </c>
      <c r="J347" s="45">
        <v>3173</v>
      </c>
      <c r="K347" s="43">
        <v>44597</v>
      </c>
    </row>
    <row r="348" spans="1:11" x14ac:dyDescent="0.2">
      <c r="A348" s="42" t="s">
        <v>15</v>
      </c>
      <c r="B348" s="42" t="s">
        <v>12</v>
      </c>
      <c r="C348" s="43">
        <v>20856</v>
      </c>
      <c r="D348" s="43">
        <v>37922</v>
      </c>
      <c r="E348" s="42" t="s">
        <v>17</v>
      </c>
      <c r="F348" s="44" t="s">
        <v>14</v>
      </c>
      <c r="G348" s="2">
        <v>37000</v>
      </c>
      <c r="H348" s="2">
        <v>37000</v>
      </c>
      <c r="I348" s="39">
        <v>0</v>
      </c>
      <c r="J348" s="45">
        <v>3173</v>
      </c>
      <c r="K348" s="43">
        <v>44597</v>
      </c>
    </row>
    <row r="349" spans="1:11" x14ac:dyDescent="0.2">
      <c r="A349" s="42" t="s">
        <v>16</v>
      </c>
      <c r="B349" s="42" t="s">
        <v>12</v>
      </c>
      <c r="C349" s="43">
        <v>21415</v>
      </c>
      <c r="D349" s="43">
        <v>37908</v>
      </c>
      <c r="E349" s="42" t="s">
        <v>17</v>
      </c>
      <c r="F349" s="44" t="s">
        <v>14</v>
      </c>
      <c r="G349" s="2">
        <v>25000</v>
      </c>
      <c r="H349" s="2">
        <v>25000</v>
      </c>
      <c r="I349" s="39">
        <v>0</v>
      </c>
      <c r="J349" s="45">
        <v>7065</v>
      </c>
      <c r="K349" s="43">
        <v>45156</v>
      </c>
    </row>
    <row r="350" spans="1:11" x14ac:dyDescent="0.2">
      <c r="A350" s="42" t="s">
        <v>11</v>
      </c>
      <c r="B350" s="42" t="s">
        <v>12</v>
      </c>
      <c r="C350" s="43">
        <v>21415</v>
      </c>
      <c r="D350" s="43">
        <v>37908</v>
      </c>
      <c r="E350" s="42" t="s">
        <v>17</v>
      </c>
      <c r="F350" s="44" t="s">
        <v>14</v>
      </c>
      <c r="G350" s="2">
        <v>49000</v>
      </c>
      <c r="H350" s="2">
        <v>49000</v>
      </c>
      <c r="I350" s="39">
        <v>0</v>
      </c>
      <c r="J350" s="45">
        <v>7065</v>
      </c>
      <c r="K350" s="43">
        <v>45156</v>
      </c>
    </row>
    <row r="351" spans="1:11" x14ac:dyDescent="0.2">
      <c r="A351" s="42" t="s">
        <v>15</v>
      </c>
      <c r="B351" s="42" t="s">
        <v>12</v>
      </c>
      <c r="C351" s="43">
        <v>21415</v>
      </c>
      <c r="D351" s="43">
        <v>37908</v>
      </c>
      <c r="E351" s="42" t="s">
        <v>17</v>
      </c>
      <c r="F351" s="44" t="s">
        <v>14</v>
      </c>
      <c r="G351" s="2">
        <v>25000</v>
      </c>
      <c r="H351" s="2">
        <v>25000</v>
      </c>
      <c r="I351" s="39">
        <v>0</v>
      </c>
      <c r="J351" s="45">
        <v>7065</v>
      </c>
      <c r="K351" s="43">
        <v>45156</v>
      </c>
    </row>
    <row r="352" spans="1:11" x14ac:dyDescent="0.2">
      <c r="A352" s="42" t="s">
        <v>16</v>
      </c>
      <c r="B352" s="42" t="s">
        <v>12</v>
      </c>
      <c r="C352" s="43">
        <v>19847</v>
      </c>
      <c r="D352" s="43">
        <v>38030</v>
      </c>
      <c r="E352" s="42" t="s">
        <v>13</v>
      </c>
      <c r="F352" s="44" t="s">
        <v>14</v>
      </c>
      <c r="G352" s="2">
        <v>49000</v>
      </c>
      <c r="H352" s="2">
        <v>49000</v>
      </c>
      <c r="I352" s="39">
        <v>0</v>
      </c>
      <c r="J352" s="45">
        <v>6998</v>
      </c>
      <c r="K352" s="43">
        <v>43588</v>
      </c>
    </row>
    <row r="353" spans="1:11" x14ac:dyDescent="0.2">
      <c r="A353" s="42" t="s">
        <v>11</v>
      </c>
      <c r="B353" s="42" t="s">
        <v>12</v>
      </c>
      <c r="C353" s="43">
        <v>19847</v>
      </c>
      <c r="D353" s="43">
        <v>38030</v>
      </c>
      <c r="E353" s="42" t="s">
        <v>13</v>
      </c>
      <c r="F353" s="44" t="s">
        <v>14</v>
      </c>
      <c r="G353" s="2">
        <v>54000</v>
      </c>
      <c r="H353" s="2">
        <v>54000</v>
      </c>
      <c r="I353" s="39">
        <v>0</v>
      </c>
      <c r="J353" s="45">
        <v>2333</v>
      </c>
      <c r="K353" s="43">
        <v>43588</v>
      </c>
    </row>
    <row r="354" spans="1:11" x14ac:dyDescent="0.2">
      <c r="A354" s="42" t="s">
        <v>15</v>
      </c>
      <c r="B354" s="42" t="s">
        <v>12</v>
      </c>
      <c r="C354" s="43">
        <v>19847</v>
      </c>
      <c r="D354" s="43">
        <v>38030</v>
      </c>
      <c r="E354" s="42" t="s">
        <v>13</v>
      </c>
      <c r="F354" s="44" t="s">
        <v>14</v>
      </c>
      <c r="G354" s="2">
        <v>49000</v>
      </c>
      <c r="H354" s="2">
        <v>49000</v>
      </c>
      <c r="I354" s="39">
        <v>0</v>
      </c>
      <c r="J354" s="45">
        <v>2333</v>
      </c>
      <c r="K354" s="43">
        <v>43588</v>
      </c>
    </row>
    <row r="355" spans="1:11" x14ac:dyDescent="0.2">
      <c r="A355" s="42" t="s">
        <v>16</v>
      </c>
      <c r="B355" s="42" t="s">
        <v>12</v>
      </c>
      <c r="C355" s="43">
        <v>21811</v>
      </c>
      <c r="D355" s="43">
        <v>37804</v>
      </c>
      <c r="E355" s="42" t="s">
        <v>17</v>
      </c>
      <c r="F355" s="44" t="s">
        <v>14</v>
      </c>
      <c r="G355" s="2">
        <v>162000</v>
      </c>
      <c r="H355" s="2">
        <v>162000</v>
      </c>
      <c r="I355" s="39">
        <v>0</v>
      </c>
      <c r="J355" s="45">
        <v>6645</v>
      </c>
      <c r="K355" s="43">
        <v>45553</v>
      </c>
    </row>
    <row r="356" spans="1:11" x14ac:dyDescent="0.2">
      <c r="A356" s="42" t="s">
        <v>11</v>
      </c>
      <c r="B356" s="42" t="s">
        <v>12</v>
      </c>
      <c r="C356" s="43">
        <v>21811</v>
      </c>
      <c r="D356" s="43">
        <v>37804</v>
      </c>
      <c r="E356" s="42" t="s">
        <v>17</v>
      </c>
      <c r="F356" s="44" t="s">
        <v>14</v>
      </c>
      <c r="G356" s="2">
        <v>42000</v>
      </c>
      <c r="H356" s="2">
        <v>42000</v>
      </c>
      <c r="I356" s="39">
        <v>0</v>
      </c>
      <c r="J356" s="45">
        <v>6645</v>
      </c>
      <c r="K356" s="43">
        <v>45553</v>
      </c>
    </row>
    <row r="357" spans="1:11" x14ac:dyDescent="0.2">
      <c r="A357" s="42" t="s">
        <v>15</v>
      </c>
      <c r="B357" s="42" t="s">
        <v>12</v>
      </c>
      <c r="C357" s="43">
        <v>21811</v>
      </c>
      <c r="D357" s="43">
        <v>37804</v>
      </c>
      <c r="E357" s="42" t="s">
        <v>17</v>
      </c>
      <c r="F357" s="44" t="s">
        <v>14</v>
      </c>
      <c r="G357" s="2">
        <v>162000</v>
      </c>
      <c r="H357" s="2">
        <v>162000</v>
      </c>
      <c r="I357" s="39">
        <v>0</v>
      </c>
      <c r="J357" s="45">
        <v>6645</v>
      </c>
      <c r="K357" s="43">
        <v>45553</v>
      </c>
    </row>
    <row r="358" spans="1:11" x14ac:dyDescent="0.2">
      <c r="A358" s="42" t="s">
        <v>16</v>
      </c>
      <c r="B358" s="42" t="s">
        <v>12</v>
      </c>
      <c r="C358" s="43">
        <v>21441</v>
      </c>
      <c r="D358" s="43">
        <v>38036</v>
      </c>
      <c r="E358" s="42" t="s">
        <v>13</v>
      </c>
      <c r="F358" s="44" t="s">
        <v>14</v>
      </c>
      <c r="G358" s="2">
        <v>42000</v>
      </c>
      <c r="H358" s="2">
        <v>42000</v>
      </c>
      <c r="I358" s="39">
        <v>0</v>
      </c>
      <c r="J358" s="45">
        <v>6344</v>
      </c>
      <c r="K358" s="43">
        <v>45182</v>
      </c>
    </row>
    <row r="359" spans="1:11" x14ac:dyDescent="0.2">
      <c r="A359" s="42" t="s">
        <v>11</v>
      </c>
      <c r="B359" s="42" t="s">
        <v>12</v>
      </c>
      <c r="C359" s="43">
        <v>21441</v>
      </c>
      <c r="D359" s="43">
        <v>38036</v>
      </c>
      <c r="E359" s="42" t="s">
        <v>13</v>
      </c>
      <c r="F359" s="44" t="s">
        <v>14</v>
      </c>
      <c r="G359" s="2">
        <v>44000</v>
      </c>
      <c r="H359" s="2">
        <v>44000</v>
      </c>
      <c r="I359" s="39">
        <v>0</v>
      </c>
      <c r="J359" s="45">
        <v>6344</v>
      </c>
      <c r="K359" s="43">
        <v>45182</v>
      </c>
    </row>
    <row r="360" spans="1:11" x14ac:dyDescent="0.2">
      <c r="A360" s="42" t="s">
        <v>15</v>
      </c>
      <c r="B360" s="42" t="s">
        <v>12</v>
      </c>
      <c r="C360" s="43">
        <v>21441</v>
      </c>
      <c r="D360" s="43">
        <v>38036</v>
      </c>
      <c r="E360" s="42" t="s">
        <v>13</v>
      </c>
      <c r="F360" s="44" t="s">
        <v>14</v>
      </c>
      <c r="G360" s="2">
        <v>42000</v>
      </c>
      <c r="H360" s="2">
        <v>42000</v>
      </c>
      <c r="I360" s="39">
        <v>0</v>
      </c>
      <c r="J360" s="45">
        <v>6344</v>
      </c>
      <c r="K360" s="43">
        <v>45182</v>
      </c>
    </row>
    <row r="361" spans="1:11" x14ac:dyDescent="0.2">
      <c r="A361" s="42" t="s">
        <v>16</v>
      </c>
      <c r="B361" s="42" t="s">
        <v>12</v>
      </c>
      <c r="C361" s="43">
        <v>25822</v>
      </c>
      <c r="D361" s="43">
        <v>38019</v>
      </c>
      <c r="E361" s="42" t="s">
        <v>17</v>
      </c>
      <c r="F361" s="44" t="s">
        <v>14</v>
      </c>
      <c r="G361" s="2">
        <v>44000</v>
      </c>
      <c r="H361" s="2">
        <v>44000</v>
      </c>
      <c r="I361" s="39">
        <v>0</v>
      </c>
      <c r="J361" s="45">
        <v>16919</v>
      </c>
      <c r="K361" s="43">
        <v>49563</v>
      </c>
    </row>
    <row r="362" spans="1:11" x14ac:dyDescent="0.2">
      <c r="A362" s="42" t="s">
        <v>11</v>
      </c>
      <c r="B362" s="42" t="s">
        <v>12</v>
      </c>
      <c r="C362" s="43">
        <v>25822</v>
      </c>
      <c r="D362" s="43">
        <v>38019</v>
      </c>
      <c r="E362" s="42" t="s">
        <v>17</v>
      </c>
      <c r="F362" s="44" t="s">
        <v>14</v>
      </c>
      <c r="G362" s="2">
        <v>28000</v>
      </c>
      <c r="H362" s="2">
        <v>28000</v>
      </c>
      <c r="I362" s="39">
        <v>0</v>
      </c>
      <c r="J362" s="45">
        <v>5640</v>
      </c>
      <c r="K362" s="43">
        <v>49563</v>
      </c>
    </row>
    <row r="363" spans="1:11" x14ac:dyDescent="0.2">
      <c r="A363" s="42" t="s">
        <v>15</v>
      </c>
      <c r="B363" s="42" t="s">
        <v>12</v>
      </c>
      <c r="C363" s="43">
        <v>25822</v>
      </c>
      <c r="D363" s="43">
        <v>38019</v>
      </c>
      <c r="E363" s="42" t="s">
        <v>17</v>
      </c>
      <c r="F363" s="44" t="s">
        <v>14</v>
      </c>
      <c r="G363" s="2">
        <v>44000</v>
      </c>
      <c r="H363" s="2">
        <v>44000</v>
      </c>
      <c r="I363" s="39">
        <v>0</v>
      </c>
      <c r="J363" s="45">
        <v>5640</v>
      </c>
      <c r="K363" s="43">
        <v>49563</v>
      </c>
    </row>
    <row r="364" spans="1:11" x14ac:dyDescent="0.2">
      <c r="A364" s="42" t="s">
        <v>16</v>
      </c>
      <c r="B364" s="42" t="s">
        <v>12</v>
      </c>
      <c r="C364" s="43">
        <v>21468</v>
      </c>
      <c r="D364" s="43">
        <v>38126</v>
      </c>
      <c r="E364" s="42" t="s">
        <v>17</v>
      </c>
      <c r="F364" s="44" t="s">
        <v>14</v>
      </c>
      <c r="G364" s="2">
        <v>84000</v>
      </c>
      <c r="H364" s="2">
        <v>84000</v>
      </c>
      <c r="I364" s="39">
        <v>0</v>
      </c>
      <c r="J364" s="45">
        <v>18599</v>
      </c>
      <c r="K364" s="43">
        <v>45209</v>
      </c>
    </row>
    <row r="365" spans="1:11" x14ac:dyDescent="0.2">
      <c r="A365" s="42" t="s">
        <v>11</v>
      </c>
      <c r="B365" s="42" t="s">
        <v>12</v>
      </c>
      <c r="C365" s="43">
        <v>21468</v>
      </c>
      <c r="D365" s="43">
        <v>38126</v>
      </c>
      <c r="E365" s="42" t="s">
        <v>17</v>
      </c>
      <c r="F365" s="44" t="s">
        <v>14</v>
      </c>
      <c r="G365" s="2">
        <v>43000</v>
      </c>
      <c r="H365" s="2">
        <v>43000</v>
      </c>
      <c r="I365" s="39">
        <v>0</v>
      </c>
      <c r="J365" s="45">
        <v>6200</v>
      </c>
      <c r="K365" s="43">
        <v>45209</v>
      </c>
    </row>
    <row r="366" spans="1:11" x14ac:dyDescent="0.2">
      <c r="A366" s="42" t="s">
        <v>15</v>
      </c>
      <c r="B366" s="42" t="s">
        <v>12</v>
      </c>
      <c r="C366" s="43">
        <v>21468</v>
      </c>
      <c r="D366" s="43">
        <v>38126</v>
      </c>
      <c r="E366" s="42" t="s">
        <v>17</v>
      </c>
      <c r="F366" s="44" t="s">
        <v>14</v>
      </c>
      <c r="G366" s="2">
        <v>84000</v>
      </c>
      <c r="H366" s="2">
        <v>84000</v>
      </c>
      <c r="I366" s="39">
        <v>0</v>
      </c>
      <c r="J366" s="45">
        <v>6200</v>
      </c>
      <c r="K366" s="43">
        <v>45209</v>
      </c>
    </row>
    <row r="367" spans="1:11" x14ac:dyDescent="0.2">
      <c r="A367" s="42" t="s">
        <v>11</v>
      </c>
      <c r="B367" s="42" t="s">
        <v>12</v>
      </c>
      <c r="C367" s="43">
        <v>20817</v>
      </c>
      <c r="D367" s="43">
        <v>38260</v>
      </c>
      <c r="E367" s="42" t="s">
        <v>17</v>
      </c>
      <c r="F367" s="44" t="s">
        <v>14</v>
      </c>
      <c r="G367" s="2">
        <v>43000</v>
      </c>
      <c r="H367" s="2">
        <v>43000</v>
      </c>
      <c r="I367" s="39">
        <v>0</v>
      </c>
      <c r="J367" s="45">
        <v>4505</v>
      </c>
      <c r="K367" s="43">
        <v>44558</v>
      </c>
    </row>
    <row r="368" spans="1:11" x14ac:dyDescent="0.2">
      <c r="A368" s="42" t="s">
        <v>16</v>
      </c>
      <c r="B368" s="42" t="s">
        <v>12</v>
      </c>
      <c r="C368" s="43">
        <v>20280</v>
      </c>
      <c r="D368" s="43">
        <v>38222</v>
      </c>
      <c r="E368" s="42" t="s">
        <v>17</v>
      </c>
      <c r="F368" s="44" t="s">
        <v>14</v>
      </c>
      <c r="G368" s="2">
        <v>44000</v>
      </c>
      <c r="H368" s="2">
        <v>44000</v>
      </c>
      <c r="I368" s="39">
        <v>0</v>
      </c>
      <c r="J368" s="45">
        <v>3421</v>
      </c>
      <c r="K368" s="43">
        <v>44022</v>
      </c>
    </row>
    <row r="369" spans="1:11" x14ac:dyDescent="0.2">
      <c r="A369" s="42" t="s">
        <v>11</v>
      </c>
      <c r="B369" s="42" t="s">
        <v>12</v>
      </c>
      <c r="C369" s="43">
        <v>20280</v>
      </c>
      <c r="D369" s="43">
        <v>38222</v>
      </c>
      <c r="E369" s="42" t="s">
        <v>17</v>
      </c>
      <c r="F369" s="44" t="s">
        <v>14</v>
      </c>
      <c r="G369" s="2">
        <v>44000</v>
      </c>
      <c r="H369" s="2">
        <v>44000</v>
      </c>
      <c r="I369" s="39">
        <v>0</v>
      </c>
      <c r="J369" s="45">
        <v>3421</v>
      </c>
      <c r="K369" s="43">
        <v>44022</v>
      </c>
    </row>
    <row r="370" spans="1:11" x14ac:dyDescent="0.2">
      <c r="A370" s="42" t="s">
        <v>15</v>
      </c>
      <c r="B370" s="42" t="s">
        <v>12</v>
      </c>
      <c r="C370" s="43">
        <v>20280</v>
      </c>
      <c r="D370" s="43">
        <v>38222</v>
      </c>
      <c r="E370" s="42" t="s">
        <v>17</v>
      </c>
      <c r="F370" s="44" t="s">
        <v>14</v>
      </c>
      <c r="G370" s="2">
        <v>44000</v>
      </c>
      <c r="H370" s="2">
        <v>44000</v>
      </c>
      <c r="I370" s="39">
        <v>0</v>
      </c>
      <c r="J370" s="45">
        <v>3421</v>
      </c>
      <c r="K370" s="43">
        <v>44022</v>
      </c>
    </row>
    <row r="371" spans="1:11" x14ac:dyDescent="0.2">
      <c r="A371" s="42" t="s">
        <v>11</v>
      </c>
      <c r="B371" s="42" t="s">
        <v>12</v>
      </c>
      <c r="C371" s="43">
        <v>20135</v>
      </c>
      <c r="D371" s="43">
        <v>38105</v>
      </c>
      <c r="E371" s="42" t="s">
        <v>17</v>
      </c>
      <c r="F371" s="44" t="s">
        <v>14</v>
      </c>
      <c r="G371" s="2">
        <v>28000</v>
      </c>
      <c r="H371" s="2">
        <v>28000</v>
      </c>
      <c r="I371" s="39">
        <v>0</v>
      </c>
      <c r="J371" s="45">
        <v>2177</v>
      </c>
      <c r="K371" s="43">
        <v>43876</v>
      </c>
    </row>
    <row r="372" spans="1:11" x14ac:dyDescent="0.2">
      <c r="A372" s="42" t="s">
        <v>16</v>
      </c>
      <c r="B372" s="42" t="s">
        <v>12</v>
      </c>
      <c r="C372" s="43">
        <v>23172</v>
      </c>
      <c r="D372" s="43">
        <v>38058</v>
      </c>
      <c r="E372" s="42" t="s">
        <v>17</v>
      </c>
      <c r="F372" s="44" t="s">
        <v>14</v>
      </c>
      <c r="G372" s="2">
        <v>28000</v>
      </c>
      <c r="H372" s="2">
        <v>28000</v>
      </c>
      <c r="I372" s="39">
        <v>0</v>
      </c>
      <c r="J372" s="45">
        <v>21219</v>
      </c>
      <c r="K372" s="43">
        <v>46914</v>
      </c>
    </row>
    <row r="373" spans="1:11" x14ac:dyDescent="0.2">
      <c r="A373" s="42" t="s">
        <v>11</v>
      </c>
      <c r="B373" s="42" t="s">
        <v>12</v>
      </c>
      <c r="C373" s="43">
        <v>23172</v>
      </c>
      <c r="D373" s="43">
        <v>38058</v>
      </c>
      <c r="E373" s="42" t="s">
        <v>17</v>
      </c>
      <c r="F373" s="44" t="s">
        <v>14</v>
      </c>
      <c r="G373" s="2">
        <v>37000</v>
      </c>
      <c r="H373" s="2">
        <v>37000</v>
      </c>
      <c r="I373" s="39">
        <v>0</v>
      </c>
      <c r="J373" s="45">
        <v>7073</v>
      </c>
      <c r="K373" s="43">
        <v>46914</v>
      </c>
    </row>
    <row r="374" spans="1:11" x14ac:dyDescent="0.2">
      <c r="A374" s="42" t="s">
        <v>15</v>
      </c>
      <c r="B374" s="42" t="s">
        <v>12</v>
      </c>
      <c r="C374" s="43">
        <v>23172</v>
      </c>
      <c r="D374" s="43">
        <v>38058</v>
      </c>
      <c r="E374" s="42" t="s">
        <v>17</v>
      </c>
      <c r="F374" s="44" t="s">
        <v>14</v>
      </c>
      <c r="G374" s="2">
        <v>28000</v>
      </c>
      <c r="H374" s="2">
        <v>28000</v>
      </c>
      <c r="I374" s="39">
        <v>0</v>
      </c>
      <c r="J374" s="45">
        <v>7073</v>
      </c>
      <c r="K374" s="43">
        <v>46914</v>
      </c>
    </row>
    <row r="375" spans="1:11" x14ac:dyDescent="0.2">
      <c r="A375" s="42" t="s">
        <v>16</v>
      </c>
      <c r="B375" s="42" t="s">
        <v>12</v>
      </c>
      <c r="C375" s="43">
        <v>23520</v>
      </c>
      <c r="D375" s="43">
        <v>38096</v>
      </c>
      <c r="E375" s="42" t="s">
        <v>17</v>
      </c>
      <c r="F375" s="44" t="s">
        <v>14</v>
      </c>
      <c r="G375" s="2">
        <v>111000</v>
      </c>
      <c r="H375" s="2">
        <v>111000</v>
      </c>
      <c r="I375" s="39">
        <v>0</v>
      </c>
      <c r="J375" s="45">
        <v>17593</v>
      </c>
      <c r="K375" s="43">
        <v>47261</v>
      </c>
    </row>
    <row r="376" spans="1:11" x14ac:dyDescent="0.2">
      <c r="A376" s="42" t="s">
        <v>11</v>
      </c>
      <c r="B376" s="42" t="s">
        <v>12</v>
      </c>
      <c r="C376" s="43">
        <v>23520</v>
      </c>
      <c r="D376" s="43">
        <v>38096</v>
      </c>
      <c r="E376" s="42" t="s">
        <v>17</v>
      </c>
      <c r="F376" s="44" t="s">
        <v>14</v>
      </c>
      <c r="G376" s="2">
        <v>30000</v>
      </c>
      <c r="H376" s="2">
        <v>30000</v>
      </c>
      <c r="I376" s="39">
        <v>0</v>
      </c>
      <c r="J376" s="45">
        <v>5864</v>
      </c>
      <c r="K376" s="43">
        <v>47261</v>
      </c>
    </row>
    <row r="377" spans="1:11" x14ac:dyDescent="0.2">
      <c r="A377" s="42" t="s">
        <v>15</v>
      </c>
      <c r="B377" s="42" t="s">
        <v>12</v>
      </c>
      <c r="C377" s="43">
        <v>23520</v>
      </c>
      <c r="D377" s="43">
        <v>38096</v>
      </c>
      <c r="E377" s="42" t="s">
        <v>17</v>
      </c>
      <c r="F377" s="44" t="s">
        <v>14</v>
      </c>
      <c r="G377" s="2">
        <v>111000</v>
      </c>
      <c r="H377" s="2">
        <v>111000</v>
      </c>
      <c r="I377" s="39">
        <v>0</v>
      </c>
      <c r="J377" s="45">
        <v>5864</v>
      </c>
      <c r="K377" s="43">
        <v>47261</v>
      </c>
    </row>
    <row r="378" spans="1:11" x14ac:dyDescent="0.2">
      <c r="A378" s="42" t="s">
        <v>16</v>
      </c>
      <c r="B378" s="42" t="s">
        <v>12</v>
      </c>
      <c r="C378" s="43">
        <v>20625</v>
      </c>
      <c r="D378" s="43">
        <v>38103</v>
      </c>
      <c r="E378" s="42" t="s">
        <v>13</v>
      </c>
      <c r="F378" s="44" t="s">
        <v>14</v>
      </c>
      <c r="G378" s="2">
        <v>90000</v>
      </c>
      <c r="H378" s="2">
        <v>90000</v>
      </c>
      <c r="I378" s="39">
        <v>0</v>
      </c>
      <c r="J378" s="45">
        <v>2514</v>
      </c>
      <c r="K378" s="43">
        <v>44366</v>
      </c>
    </row>
    <row r="379" spans="1:11" x14ac:dyDescent="0.2">
      <c r="A379" s="42" t="s">
        <v>11</v>
      </c>
      <c r="B379" s="42" t="s">
        <v>12</v>
      </c>
      <c r="C379" s="43">
        <v>20625</v>
      </c>
      <c r="D379" s="43">
        <v>38103</v>
      </c>
      <c r="E379" s="42" t="s">
        <v>13</v>
      </c>
      <c r="F379" s="44" t="s">
        <v>14</v>
      </c>
      <c r="G379" s="2">
        <v>24000</v>
      </c>
      <c r="H379" s="2">
        <v>24000</v>
      </c>
      <c r="I379" s="39">
        <v>0</v>
      </c>
      <c r="J379" s="45">
        <v>2514</v>
      </c>
      <c r="K379" s="43">
        <v>44366</v>
      </c>
    </row>
    <row r="380" spans="1:11" x14ac:dyDescent="0.2">
      <c r="A380" s="42" t="s">
        <v>15</v>
      </c>
      <c r="B380" s="42" t="s">
        <v>12</v>
      </c>
      <c r="C380" s="43">
        <v>20625</v>
      </c>
      <c r="D380" s="43">
        <v>38103</v>
      </c>
      <c r="E380" s="42" t="s">
        <v>13</v>
      </c>
      <c r="F380" s="44" t="s">
        <v>14</v>
      </c>
      <c r="G380" s="2">
        <v>90000</v>
      </c>
      <c r="H380" s="2">
        <v>90000</v>
      </c>
      <c r="I380" s="39">
        <v>0</v>
      </c>
      <c r="J380" s="45">
        <v>2514</v>
      </c>
      <c r="K380" s="43">
        <v>44366</v>
      </c>
    </row>
    <row r="381" spans="1:11" x14ac:dyDescent="0.2">
      <c r="A381" s="42" t="s">
        <v>11</v>
      </c>
      <c r="B381" s="42" t="s">
        <v>12</v>
      </c>
      <c r="C381" s="43">
        <v>20742</v>
      </c>
      <c r="D381" s="43">
        <v>38147</v>
      </c>
      <c r="E381" s="42" t="s">
        <v>17</v>
      </c>
      <c r="F381" s="44" t="s">
        <v>14</v>
      </c>
      <c r="G381" s="2">
        <v>34000</v>
      </c>
      <c r="H381" s="2">
        <v>34000</v>
      </c>
      <c r="I381" s="39">
        <v>0</v>
      </c>
      <c r="J381" s="45">
        <v>3562</v>
      </c>
      <c r="K381" s="43">
        <v>44483</v>
      </c>
    </row>
    <row r="382" spans="1:11" x14ac:dyDescent="0.2">
      <c r="A382" s="42" t="s">
        <v>15</v>
      </c>
      <c r="B382" s="42" t="s">
        <v>12</v>
      </c>
      <c r="C382" s="43">
        <v>20742</v>
      </c>
      <c r="D382" s="43">
        <v>38147</v>
      </c>
      <c r="E382" s="42" t="s">
        <v>17</v>
      </c>
      <c r="F382" s="44" t="s">
        <v>14</v>
      </c>
      <c r="G382" s="2">
        <v>24000</v>
      </c>
      <c r="H382" s="2">
        <v>24000</v>
      </c>
      <c r="I382" s="39">
        <v>0</v>
      </c>
      <c r="J382" s="45">
        <v>3562</v>
      </c>
      <c r="K382" s="43">
        <v>44483</v>
      </c>
    </row>
    <row r="383" spans="1:11" x14ac:dyDescent="0.2">
      <c r="A383" s="42" t="s">
        <v>11</v>
      </c>
      <c r="B383" s="42" t="s">
        <v>12</v>
      </c>
      <c r="C383" s="43">
        <v>20109</v>
      </c>
      <c r="D383" s="43">
        <v>38299</v>
      </c>
      <c r="E383" s="42" t="s">
        <v>17</v>
      </c>
      <c r="F383" s="44" t="s">
        <v>14</v>
      </c>
      <c r="G383" s="2">
        <v>28000</v>
      </c>
      <c r="H383" s="2">
        <v>28000</v>
      </c>
      <c r="I383" s="39">
        <v>0</v>
      </c>
      <c r="J383" s="45">
        <v>2177</v>
      </c>
      <c r="K383" s="43">
        <v>43850</v>
      </c>
    </row>
    <row r="384" spans="1:11" x14ac:dyDescent="0.2">
      <c r="A384" s="42" t="s">
        <v>16</v>
      </c>
      <c r="B384" s="42" t="s">
        <v>12</v>
      </c>
      <c r="C384" s="43">
        <v>21825</v>
      </c>
      <c r="D384" s="43">
        <v>38269</v>
      </c>
      <c r="E384" s="42" t="s">
        <v>13</v>
      </c>
      <c r="F384" s="44" t="s">
        <v>14</v>
      </c>
      <c r="G384" s="2">
        <v>28000</v>
      </c>
      <c r="H384" s="2">
        <v>28000</v>
      </c>
      <c r="I384" s="39">
        <v>0</v>
      </c>
      <c r="J384" s="45">
        <v>18986</v>
      </c>
      <c r="K384" s="43">
        <v>45567</v>
      </c>
    </row>
    <row r="385" spans="1:11" x14ac:dyDescent="0.2">
      <c r="A385" s="42" t="s">
        <v>11</v>
      </c>
      <c r="B385" s="42" t="s">
        <v>12</v>
      </c>
      <c r="C385" s="43">
        <v>21825</v>
      </c>
      <c r="D385" s="43">
        <v>38269</v>
      </c>
      <c r="E385" s="42" t="s">
        <v>13</v>
      </c>
      <c r="F385" s="44" t="s">
        <v>14</v>
      </c>
      <c r="G385" s="2">
        <v>40000</v>
      </c>
      <c r="H385" s="2">
        <v>40000</v>
      </c>
      <c r="I385" s="39">
        <v>0</v>
      </c>
      <c r="J385" s="45">
        <v>6329</v>
      </c>
      <c r="K385" s="43">
        <v>45567</v>
      </c>
    </row>
    <row r="386" spans="1:11" x14ac:dyDescent="0.2">
      <c r="A386" s="42" t="s">
        <v>15</v>
      </c>
      <c r="B386" s="42" t="s">
        <v>12</v>
      </c>
      <c r="C386" s="43">
        <v>21825</v>
      </c>
      <c r="D386" s="43">
        <v>38269</v>
      </c>
      <c r="E386" s="42" t="s">
        <v>13</v>
      </c>
      <c r="F386" s="44" t="s">
        <v>14</v>
      </c>
      <c r="G386" s="2">
        <v>28000</v>
      </c>
      <c r="H386" s="2">
        <v>28000</v>
      </c>
      <c r="I386" s="39">
        <v>0</v>
      </c>
      <c r="J386" s="45">
        <v>6329</v>
      </c>
      <c r="K386" s="43">
        <v>45567</v>
      </c>
    </row>
    <row r="387" spans="1:11" x14ac:dyDescent="0.2">
      <c r="A387" s="42" t="s">
        <v>16</v>
      </c>
      <c r="B387" s="42" t="s">
        <v>12</v>
      </c>
      <c r="C387" s="43">
        <v>25605</v>
      </c>
      <c r="D387" s="43">
        <v>38233</v>
      </c>
      <c r="E387" s="42" t="s">
        <v>13</v>
      </c>
      <c r="F387" s="44" t="s">
        <v>14</v>
      </c>
      <c r="G387" s="2">
        <v>120000</v>
      </c>
      <c r="H387" s="2">
        <v>120000</v>
      </c>
      <c r="I387" s="39">
        <v>0</v>
      </c>
      <c r="J387" s="45">
        <v>14502</v>
      </c>
      <c r="K387" s="43">
        <v>49346</v>
      </c>
    </row>
    <row r="388" spans="1:11" x14ac:dyDescent="0.2">
      <c r="A388" s="42" t="s">
        <v>11</v>
      </c>
      <c r="B388" s="42" t="s">
        <v>12</v>
      </c>
      <c r="C388" s="43">
        <v>25605</v>
      </c>
      <c r="D388" s="43">
        <v>38233</v>
      </c>
      <c r="E388" s="42" t="s">
        <v>13</v>
      </c>
      <c r="F388" s="44" t="s">
        <v>14</v>
      </c>
      <c r="G388" s="2">
        <v>24000</v>
      </c>
      <c r="H388" s="2">
        <v>24000</v>
      </c>
      <c r="I388" s="39">
        <v>0</v>
      </c>
      <c r="J388" s="45">
        <v>4834</v>
      </c>
      <c r="K388" s="43">
        <v>49346</v>
      </c>
    </row>
    <row r="389" spans="1:11" x14ac:dyDescent="0.2">
      <c r="A389" s="42" t="s">
        <v>15</v>
      </c>
      <c r="B389" s="42" t="s">
        <v>12</v>
      </c>
      <c r="C389" s="43">
        <v>25605</v>
      </c>
      <c r="D389" s="43">
        <v>38233</v>
      </c>
      <c r="E389" s="42" t="s">
        <v>13</v>
      </c>
      <c r="F389" s="44" t="s">
        <v>14</v>
      </c>
      <c r="G389" s="2">
        <v>120000</v>
      </c>
      <c r="H389" s="2">
        <v>120000</v>
      </c>
      <c r="I389" s="39">
        <v>0</v>
      </c>
      <c r="J389" s="45">
        <v>4834</v>
      </c>
      <c r="K389" s="43">
        <v>49346</v>
      </c>
    </row>
    <row r="390" spans="1:11" x14ac:dyDescent="0.2">
      <c r="A390" s="42" t="s">
        <v>16</v>
      </c>
      <c r="B390" s="42" t="s">
        <v>12</v>
      </c>
      <c r="C390" s="43">
        <v>23961</v>
      </c>
      <c r="D390" s="43">
        <v>37750</v>
      </c>
      <c r="E390" s="42" t="s">
        <v>17</v>
      </c>
      <c r="F390" s="44" t="s">
        <v>14</v>
      </c>
      <c r="G390" s="2">
        <v>72000</v>
      </c>
      <c r="H390" s="2">
        <v>72000</v>
      </c>
      <c r="I390" s="39">
        <v>0</v>
      </c>
      <c r="J390" s="45">
        <v>5153</v>
      </c>
      <c r="K390" s="43">
        <v>47702</v>
      </c>
    </row>
    <row r="391" spans="1:11" x14ac:dyDescent="0.2">
      <c r="A391" s="42" t="s">
        <v>11</v>
      </c>
      <c r="B391" s="42" t="s">
        <v>12</v>
      </c>
      <c r="C391" s="43">
        <v>23961</v>
      </c>
      <c r="D391" s="43">
        <v>37750</v>
      </c>
      <c r="E391" s="42" t="s">
        <v>17</v>
      </c>
      <c r="F391" s="44" t="s">
        <v>14</v>
      </c>
      <c r="G391" s="2">
        <v>26000</v>
      </c>
      <c r="H391" s="2">
        <v>26000</v>
      </c>
      <c r="I391" s="39">
        <v>0</v>
      </c>
      <c r="J391" s="45">
        <v>5153</v>
      </c>
      <c r="K391" s="43">
        <v>47702</v>
      </c>
    </row>
    <row r="392" spans="1:11" x14ac:dyDescent="0.2">
      <c r="A392" s="42" t="s">
        <v>15</v>
      </c>
      <c r="B392" s="42" t="s">
        <v>12</v>
      </c>
      <c r="C392" s="43">
        <v>23961</v>
      </c>
      <c r="D392" s="43">
        <v>37750</v>
      </c>
      <c r="E392" s="42" t="s">
        <v>17</v>
      </c>
      <c r="F392" s="44" t="s">
        <v>14</v>
      </c>
      <c r="G392" s="2">
        <v>72000</v>
      </c>
      <c r="H392" s="2">
        <v>72000</v>
      </c>
      <c r="I392" s="39">
        <v>0</v>
      </c>
      <c r="J392" s="45">
        <v>5153</v>
      </c>
      <c r="K392" s="43">
        <v>47702</v>
      </c>
    </row>
    <row r="393" spans="1:11" x14ac:dyDescent="0.2">
      <c r="A393" s="42" t="s">
        <v>16</v>
      </c>
      <c r="B393" s="42" t="s">
        <v>12</v>
      </c>
      <c r="C393" s="43">
        <v>22706</v>
      </c>
      <c r="D393" s="43">
        <v>38128</v>
      </c>
      <c r="E393" s="42" t="s">
        <v>17</v>
      </c>
      <c r="F393" s="44" t="s">
        <v>14</v>
      </c>
      <c r="G393" s="2">
        <v>26000</v>
      </c>
      <c r="H393" s="2">
        <v>26000</v>
      </c>
      <c r="I393" s="39">
        <v>0</v>
      </c>
      <c r="J393" s="45">
        <v>21734</v>
      </c>
      <c r="K393" s="43">
        <v>46447</v>
      </c>
    </row>
    <row r="394" spans="1:11" x14ac:dyDescent="0.2">
      <c r="A394" s="42" t="s">
        <v>11</v>
      </c>
      <c r="B394" s="42" t="s">
        <v>12</v>
      </c>
      <c r="C394" s="43">
        <v>22706</v>
      </c>
      <c r="D394" s="43">
        <v>38128</v>
      </c>
      <c r="E394" s="42" t="s">
        <v>17</v>
      </c>
      <c r="F394" s="44" t="s">
        <v>14</v>
      </c>
      <c r="G394" s="2">
        <v>39000</v>
      </c>
      <c r="H394" s="2">
        <v>39000</v>
      </c>
      <c r="I394" s="39">
        <v>0</v>
      </c>
      <c r="J394" s="45">
        <v>7245</v>
      </c>
      <c r="K394" s="43">
        <v>46447</v>
      </c>
    </row>
    <row r="395" spans="1:11" x14ac:dyDescent="0.2">
      <c r="A395" s="42" t="s">
        <v>15</v>
      </c>
      <c r="B395" s="42" t="s">
        <v>12</v>
      </c>
      <c r="C395" s="43">
        <v>22706</v>
      </c>
      <c r="D395" s="43">
        <v>38128</v>
      </c>
      <c r="E395" s="42" t="s">
        <v>17</v>
      </c>
      <c r="F395" s="44" t="s">
        <v>14</v>
      </c>
      <c r="G395" s="2">
        <v>26000</v>
      </c>
      <c r="H395" s="2">
        <v>26000</v>
      </c>
      <c r="I395" s="39">
        <v>0</v>
      </c>
      <c r="J395" s="45">
        <v>7245</v>
      </c>
      <c r="K395" s="43">
        <v>46447</v>
      </c>
    </row>
    <row r="396" spans="1:11" x14ac:dyDescent="0.2">
      <c r="A396" s="42" t="s">
        <v>11</v>
      </c>
      <c r="B396" s="42" t="s">
        <v>12</v>
      </c>
      <c r="C396" s="43">
        <v>22668</v>
      </c>
      <c r="D396" s="43">
        <v>37976</v>
      </c>
      <c r="E396" s="42" t="s">
        <v>17</v>
      </c>
      <c r="F396" s="44" t="s">
        <v>14</v>
      </c>
      <c r="G396" s="2">
        <v>22000</v>
      </c>
      <c r="H396" s="2">
        <v>22000</v>
      </c>
      <c r="I396" s="39">
        <v>0</v>
      </c>
      <c r="J396" s="45">
        <v>4087</v>
      </c>
      <c r="K396" s="43">
        <v>46409</v>
      </c>
    </row>
    <row r="397" spans="1:11" x14ac:dyDescent="0.2">
      <c r="A397" s="42" t="s">
        <v>15</v>
      </c>
      <c r="B397" s="42" t="s">
        <v>12</v>
      </c>
      <c r="C397" s="43">
        <v>22668</v>
      </c>
      <c r="D397" s="43">
        <v>37976</v>
      </c>
      <c r="E397" s="42" t="s">
        <v>17</v>
      </c>
      <c r="F397" s="44" t="s">
        <v>14</v>
      </c>
      <c r="G397" s="2">
        <v>117000</v>
      </c>
      <c r="H397" s="2">
        <v>117000</v>
      </c>
      <c r="I397" s="39">
        <v>0</v>
      </c>
      <c r="J397" s="45">
        <v>4087</v>
      </c>
      <c r="K397" s="43">
        <v>46409</v>
      </c>
    </row>
    <row r="398" spans="1:11" x14ac:dyDescent="0.2">
      <c r="A398" s="42" t="s">
        <v>16</v>
      </c>
      <c r="B398" s="42" t="s">
        <v>12</v>
      </c>
      <c r="C398" s="43">
        <v>19845</v>
      </c>
      <c r="D398" s="43">
        <v>38351</v>
      </c>
      <c r="E398" s="42" t="s">
        <v>13</v>
      </c>
      <c r="F398" s="44" t="s">
        <v>14</v>
      </c>
      <c r="G398" s="2">
        <v>37000</v>
      </c>
      <c r="H398" s="2">
        <v>37000</v>
      </c>
      <c r="I398" s="39">
        <v>0</v>
      </c>
      <c r="J398" s="45">
        <v>1598</v>
      </c>
      <c r="K398" s="43">
        <v>43586</v>
      </c>
    </row>
    <row r="399" spans="1:11" x14ac:dyDescent="0.2">
      <c r="A399" s="42" t="s">
        <v>11</v>
      </c>
      <c r="B399" s="42" t="s">
        <v>12</v>
      </c>
      <c r="C399" s="43">
        <v>19845</v>
      </c>
      <c r="D399" s="43">
        <v>38351</v>
      </c>
      <c r="E399" s="42" t="s">
        <v>13</v>
      </c>
      <c r="F399" s="44" t="s">
        <v>14</v>
      </c>
      <c r="G399" s="2">
        <v>37000</v>
      </c>
      <c r="H399" s="2">
        <v>37000</v>
      </c>
      <c r="I399" s="39">
        <v>0</v>
      </c>
      <c r="J399" s="45">
        <v>1598</v>
      </c>
      <c r="K399" s="43">
        <v>43586</v>
      </c>
    </row>
    <row r="400" spans="1:11" x14ac:dyDescent="0.2">
      <c r="A400" s="42" t="s">
        <v>15</v>
      </c>
      <c r="B400" s="42" t="s">
        <v>12</v>
      </c>
      <c r="C400" s="43">
        <v>19845</v>
      </c>
      <c r="D400" s="43">
        <v>38351</v>
      </c>
      <c r="E400" s="42" t="s">
        <v>13</v>
      </c>
      <c r="F400" s="44" t="s">
        <v>14</v>
      </c>
      <c r="G400" s="2">
        <v>19000</v>
      </c>
      <c r="H400" s="2">
        <v>19000</v>
      </c>
      <c r="I400" s="39">
        <v>0</v>
      </c>
      <c r="J400" s="45">
        <v>821</v>
      </c>
      <c r="K400" s="43">
        <v>43586</v>
      </c>
    </row>
    <row r="401" spans="1:11" x14ac:dyDescent="0.2">
      <c r="A401" s="42" t="s">
        <v>11</v>
      </c>
      <c r="B401" s="42" t="s">
        <v>12</v>
      </c>
      <c r="C401" s="43">
        <v>22273</v>
      </c>
      <c r="D401" s="43">
        <v>37909</v>
      </c>
      <c r="E401" s="42" t="s">
        <v>17</v>
      </c>
      <c r="F401" s="44" t="s">
        <v>14</v>
      </c>
      <c r="G401" s="2">
        <v>40000</v>
      </c>
      <c r="H401" s="2">
        <v>40000</v>
      </c>
      <c r="I401" s="39">
        <v>0</v>
      </c>
      <c r="J401" s="45">
        <v>7150</v>
      </c>
      <c r="K401" s="43">
        <v>46014</v>
      </c>
    </row>
    <row r="402" spans="1:11" x14ac:dyDescent="0.2">
      <c r="A402" s="42" t="s">
        <v>16</v>
      </c>
      <c r="B402" s="42" t="s">
        <v>12</v>
      </c>
      <c r="C402" s="43">
        <v>22219</v>
      </c>
      <c r="D402" s="43">
        <v>38365</v>
      </c>
      <c r="E402" s="42" t="s">
        <v>17</v>
      </c>
      <c r="F402" s="44" t="s">
        <v>14</v>
      </c>
      <c r="G402" s="2">
        <v>40000</v>
      </c>
      <c r="H402" s="2">
        <v>40000</v>
      </c>
      <c r="I402" s="39">
        <v>0</v>
      </c>
      <c r="J402" s="45">
        <v>6952</v>
      </c>
      <c r="K402" s="43">
        <v>45960</v>
      </c>
    </row>
    <row r="403" spans="1:11" x14ac:dyDescent="0.2">
      <c r="A403" s="42" t="s">
        <v>11</v>
      </c>
      <c r="B403" s="42" t="s">
        <v>12</v>
      </c>
      <c r="C403" s="43">
        <v>22219</v>
      </c>
      <c r="D403" s="43">
        <v>38365</v>
      </c>
      <c r="E403" s="42" t="s">
        <v>17</v>
      </c>
      <c r="F403" s="44" t="s">
        <v>14</v>
      </c>
      <c r="G403" s="2">
        <v>41000</v>
      </c>
      <c r="H403" s="2">
        <v>41000</v>
      </c>
      <c r="I403" s="39">
        <v>0</v>
      </c>
      <c r="J403" s="45">
        <v>6952</v>
      </c>
      <c r="K403" s="43">
        <v>45960</v>
      </c>
    </row>
    <row r="404" spans="1:11" x14ac:dyDescent="0.2">
      <c r="A404" s="42" t="s">
        <v>15</v>
      </c>
      <c r="B404" s="42" t="s">
        <v>12</v>
      </c>
      <c r="C404" s="43">
        <v>22219</v>
      </c>
      <c r="D404" s="43">
        <v>38365</v>
      </c>
      <c r="E404" s="42" t="s">
        <v>17</v>
      </c>
      <c r="F404" s="44" t="s">
        <v>14</v>
      </c>
      <c r="G404" s="2">
        <v>40000</v>
      </c>
      <c r="H404" s="2">
        <v>40000</v>
      </c>
      <c r="I404" s="39">
        <v>0</v>
      </c>
      <c r="J404" s="45">
        <v>6952</v>
      </c>
      <c r="K404" s="43">
        <v>45960</v>
      </c>
    </row>
    <row r="405" spans="1:11" x14ac:dyDescent="0.2">
      <c r="A405" s="42" t="s">
        <v>16</v>
      </c>
      <c r="B405" s="42" t="s">
        <v>12</v>
      </c>
      <c r="C405" s="43">
        <v>20784</v>
      </c>
      <c r="D405" s="43">
        <v>38394</v>
      </c>
      <c r="E405" s="42" t="s">
        <v>13</v>
      </c>
      <c r="F405" s="44" t="s">
        <v>14</v>
      </c>
      <c r="G405" s="2">
        <v>41000</v>
      </c>
      <c r="H405" s="2">
        <v>41000</v>
      </c>
      <c r="I405" s="39">
        <v>0</v>
      </c>
      <c r="J405" s="45">
        <v>5343</v>
      </c>
      <c r="K405" s="43">
        <v>44525</v>
      </c>
    </row>
    <row r="406" spans="1:11" x14ac:dyDescent="0.2">
      <c r="A406" s="42" t="s">
        <v>11</v>
      </c>
      <c r="B406" s="42" t="s">
        <v>12</v>
      </c>
      <c r="C406" s="43">
        <v>20784</v>
      </c>
      <c r="D406" s="43">
        <v>38394</v>
      </c>
      <c r="E406" s="42" t="s">
        <v>13</v>
      </c>
      <c r="F406" s="44" t="s">
        <v>14</v>
      </c>
      <c r="G406" s="2">
        <v>51000</v>
      </c>
      <c r="H406" s="2">
        <v>51000</v>
      </c>
      <c r="I406" s="39">
        <v>0</v>
      </c>
      <c r="J406" s="45">
        <v>5343</v>
      </c>
      <c r="K406" s="43">
        <v>44525</v>
      </c>
    </row>
    <row r="407" spans="1:11" x14ac:dyDescent="0.2">
      <c r="A407" s="42" t="s">
        <v>15</v>
      </c>
      <c r="B407" s="42" t="s">
        <v>12</v>
      </c>
      <c r="C407" s="43">
        <v>20784</v>
      </c>
      <c r="D407" s="43">
        <v>38394</v>
      </c>
      <c r="E407" s="42" t="s">
        <v>13</v>
      </c>
      <c r="F407" s="44" t="s">
        <v>14</v>
      </c>
      <c r="G407" s="2">
        <v>41000</v>
      </c>
      <c r="H407" s="2">
        <v>41000</v>
      </c>
      <c r="I407" s="39">
        <v>0</v>
      </c>
      <c r="J407" s="45">
        <v>5343</v>
      </c>
      <c r="K407" s="43">
        <v>44525</v>
      </c>
    </row>
    <row r="408" spans="1:11" x14ac:dyDescent="0.2">
      <c r="A408" s="42" t="s">
        <v>11</v>
      </c>
      <c r="B408" s="42" t="s">
        <v>12</v>
      </c>
      <c r="C408" s="43">
        <v>20474</v>
      </c>
      <c r="D408" s="43">
        <v>38412</v>
      </c>
      <c r="E408" s="42" t="s">
        <v>17</v>
      </c>
      <c r="F408" s="44" t="s">
        <v>14</v>
      </c>
      <c r="G408" s="2">
        <v>25000</v>
      </c>
      <c r="H408" s="2">
        <v>25000</v>
      </c>
      <c r="I408" s="39">
        <v>0</v>
      </c>
      <c r="J408" s="45">
        <v>2619</v>
      </c>
      <c r="K408" s="43">
        <v>44216</v>
      </c>
    </row>
    <row r="409" spans="1:11" x14ac:dyDescent="0.2">
      <c r="A409" s="42" t="s">
        <v>15</v>
      </c>
      <c r="B409" s="42" t="s">
        <v>12</v>
      </c>
      <c r="C409" s="43">
        <v>20474</v>
      </c>
      <c r="D409" s="43">
        <v>38412</v>
      </c>
      <c r="E409" s="42" t="s">
        <v>17</v>
      </c>
      <c r="F409" s="44" t="s">
        <v>14</v>
      </c>
      <c r="G409" s="2">
        <v>51000</v>
      </c>
      <c r="H409" s="2">
        <v>51000</v>
      </c>
      <c r="I409" s="39">
        <v>0</v>
      </c>
      <c r="J409" s="45">
        <v>2619</v>
      </c>
      <c r="K409" s="43">
        <v>44216</v>
      </c>
    </row>
    <row r="410" spans="1:11" x14ac:dyDescent="0.2">
      <c r="A410" s="42" t="s">
        <v>16</v>
      </c>
      <c r="B410" s="42" t="s">
        <v>12</v>
      </c>
      <c r="C410" s="43">
        <v>25249</v>
      </c>
      <c r="D410" s="43">
        <v>38127</v>
      </c>
      <c r="E410" s="42" t="s">
        <v>13</v>
      </c>
      <c r="F410" s="44" t="s">
        <v>14</v>
      </c>
      <c r="G410" s="2">
        <v>120000</v>
      </c>
      <c r="H410" s="2">
        <v>120000</v>
      </c>
      <c r="I410" s="39">
        <v>0</v>
      </c>
      <c r="J410" s="45">
        <v>24235</v>
      </c>
      <c r="K410" s="43">
        <v>48990</v>
      </c>
    </row>
    <row r="411" spans="1:11" x14ac:dyDescent="0.2">
      <c r="A411" s="42" t="s">
        <v>11</v>
      </c>
      <c r="B411" s="42" t="s">
        <v>12</v>
      </c>
      <c r="C411" s="43">
        <v>25249</v>
      </c>
      <c r="D411" s="43">
        <v>38127</v>
      </c>
      <c r="E411" s="42" t="s">
        <v>13</v>
      </c>
      <c r="F411" s="44" t="s">
        <v>14</v>
      </c>
      <c r="G411" s="2">
        <v>120000</v>
      </c>
      <c r="H411" s="2">
        <v>120000</v>
      </c>
      <c r="I411" s="39">
        <v>0</v>
      </c>
      <c r="J411" s="45">
        <v>8078</v>
      </c>
      <c r="K411" s="43">
        <v>48990</v>
      </c>
    </row>
    <row r="412" spans="1:11" x14ac:dyDescent="0.2">
      <c r="A412" s="42" t="s">
        <v>15</v>
      </c>
      <c r="B412" s="42" t="s">
        <v>12</v>
      </c>
      <c r="C412" s="43">
        <v>25249</v>
      </c>
      <c r="D412" s="43">
        <v>38127</v>
      </c>
      <c r="E412" s="42" t="s">
        <v>13</v>
      </c>
      <c r="F412" s="44" t="s">
        <v>14</v>
      </c>
      <c r="G412" s="2">
        <v>40000</v>
      </c>
      <c r="H412" s="2">
        <v>40000</v>
      </c>
      <c r="I412" s="39">
        <v>0</v>
      </c>
      <c r="J412" s="45">
        <v>8078</v>
      </c>
      <c r="K412" s="43">
        <v>48990</v>
      </c>
    </row>
    <row r="413" spans="1:11" x14ac:dyDescent="0.2">
      <c r="A413" s="42" t="s">
        <v>16</v>
      </c>
      <c r="B413" s="42" t="s">
        <v>12</v>
      </c>
      <c r="C413" s="43">
        <v>21930</v>
      </c>
      <c r="D413" s="43">
        <v>41000</v>
      </c>
      <c r="E413" s="42" t="s">
        <v>17</v>
      </c>
      <c r="F413" s="44" t="s">
        <v>14</v>
      </c>
      <c r="G413" s="2">
        <v>120000</v>
      </c>
      <c r="H413" s="2">
        <v>120000</v>
      </c>
      <c r="I413" s="39">
        <v>0</v>
      </c>
      <c r="J413" s="45">
        <v>3195</v>
      </c>
      <c r="K413" s="43">
        <v>45672</v>
      </c>
    </row>
    <row r="414" spans="1:11" x14ac:dyDescent="0.2">
      <c r="A414" s="42" t="s">
        <v>11</v>
      </c>
      <c r="B414" s="42" t="s">
        <v>12</v>
      </c>
      <c r="C414" s="43">
        <v>21930</v>
      </c>
      <c r="D414" s="43">
        <v>41000</v>
      </c>
      <c r="E414" s="42" t="s">
        <v>17</v>
      </c>
      <c r="F414" s="44" t="s">
        <v>14</v>
      </c>
      <c r="G414" s="2">
        <v>25000</v>
      </c>
      <c r="H414" s="2">
        <v>25000</v>
      </c>
      <c r="I414" s="39">
        <v>0</v>
      </c>
      <c r="J414" s="45">
        <v>3195</v>
      </c>
      <c r="K414" s="43">
        <v>45672</v>
      </c>
    </row>
    <row r="415" spans="1:11" x14ac:dyDescent="0.2">
      <c r="A415" s="42" t="s">
        <v>15</v>
      </c>
      <c r="B415" s="42" t="s">
        <v>12</v>
      </c>
      <c r="C415" s="43">
        <v>21930</v>
      </c>
      <c r="D415" s="43">
        <v>41000</v>
      </c>
      <c r="E415" s="42" t="s">
        <v>17</v>
      </c>
      <c r="F415" s="44" t="s">
        <v>14</v>
      </c>
      <c r="G415" s="2">
        <v>120000</v>
      </c>
      <c r="H415" s="2">
        <v>120000</v>
      </c>
      <c r="I415" s="39">
        <v>0</v>
      </c>
      <c r="J415" s="45">
        <v>3195</v>
      </c>
      <c r="K415" s="43">
        <v>45672</v>
      </c>
    </row>
    <row r="416" spans="1:11" x14ac:dyDescent="0.2">
      <c r="A416" s="42" t="s">
        <v>11</v>
      </c>
      <c r="B416" s="42" t="s">
        <v>12</v>
      </c>
      <c r="C416" s="43">
        <v>21370</v>
      </c>
      <c r="D416" s="43">
        <v>38106</v>
      </c>
      <c r="E416" s="42" t="s">
        <v>13</v>
      </c>
      <c r="F416" s="44" t="s">
        <v>14</v>
      </c>
      <c r="G416" s="2">
        <v>36000</v>
      </c>
      <c r="H416" s="2">
        <v>36000</v>
      </c>
      <c r="I416" s="39">
        <v>0</v>
      </c>
      <c r="J416" s="45">
        <v>5190</v>
      </c>
      <c r="K416" s="43">
        <v>45111</v>
      </c>
    </row>
    <row r="417" spans="1:11" x14ac:dyDescent="0.2">
      <c r="A417" s="42" t="s">
        <v>16</v>
      </c>
      <c r="B417" s="42" t="s">
        <v>12</v>
      </c>
      <c r="C417" s="43">
        <v>20856</v>
      </c>
      <c r="D417" s="43">
        <v>38414</v>
      </c>
      <c r="E417" s="42" t="s">
        <v>17</v>
      </c>
      <c r="F417" s="44" t="s">
        <v>14</v>
      </c>
      <c r="G417" s="2">
        <v>123000</v>
      </c>
      <c r="H417" s="2">
        <v>123000</v>
      </c>
      <c r="I417" s="39">
        <v>0</v>
      </c>
      <c r="J417" s="45">
        <v>15609</v>
      </c>
      <c r="K417" s="43">
        <v>44597</v>
      </c>
    </row>
    <row r="418" spans="1:11" x14ac:dyDescent="0.2">
      <c r="A418" s="42" t="s">
        <v>11</v>
      </c>
      <c r="B418" s="42" t="s">
        <v>12</v>
      </c>
      <c r="C418" s="43">
        <v>20856</v>
      </c>
      <c r="D418" s="43">
        <v>38414</v>
      </c>
      <c r="E418" s="42" t="s">
        <v>17</v>
      </c>
      <c r="F418" s="44" t="s">
        <v>14</v>
      </c>
      <c r="G418" s="2">
        <v>123000</v>
      </c>
      <c r="H418" s="2">
        <v>123000</v>
      </c>
      <c r="I418" s="39">
        <v>0</v>
      </c>
      <c r="J418" s="45">
        <v>5203</v>
      </c>
      <c r="K418" s="43">
        <v>44597</v>
      </c>
    </row>
    <row r="419" spans="1:11" x14ac:dyDescent="0.2">
      <c r="A419" s="42" t="s">
        <v>15</v>
      </c>
      <c r="B419" s="42" t="s">
        <v>12</v>
      </c>
      <c r="C419" s="43">
        <v>20856</v>
      </c>
      <c r="D419" s="43">
        <v>38414</v>
      </c>
      <c r="E419" s="42" t="s">
        <v>17</v>
      </c>
      <c r="F419" s="44" t="s">
        <v>14</v>
      </c>
      <c r="G419" s="2">
        <v>36000</v>
      </c>
      <c r="H419" s="2">
        <v>36000</v>
      </c>
      <c r="I419" s="39">
        <v>0</v>
      </c>
      <c r="J419" s="45">
        <v>5203</v>
      </c>
      <c r="K419" s="43">
        <v>44597</v>
      </c>
    </row>
    <row r="420" spans="1:11" x14ac:dyDescent="0.2">
      <c r="A420" s="42" t="s">
        <v>11</v>
      </c>
      <c r="B420" s="42" t="s">
        <v>12</v>
      </c>
      <c r="C420" s="43">
        <v>21918</v>
      </c>
      <c r="D420" s="43">
        <v>38265</v>
      </c>
      <c r="E420" s="42" t="s">
        <v>17</v>
      </c>
      <c r="F420" s="44" t="s">
        <v>14</v>
      </c>
      <c r="G420" s="2">
        <v>24000</v>
      </c>
      <c r="H420" s="2">
        <v>24000</v>
      </c>
      <c r="I420" s="39">
        <v>0</v>
      </c>
      <c r="J420" s="45">
        <v>4069</v>
      </c>
      <c r="K420" s="43">
        <v>45660</v>
      </c>
    </row>
    <row r="421" spans="1:11" x14ac:dyDescent="0.2">
      <c r="A421" s="42" t="s">
        <v>16</v>
      </c>
      <c r="B421" s="42" t="s">
        <v>12</v>
      </c>
      <c r="C421" s="43">
        <v>23157</v>
      </c>
      <c r="D421" s="43">
        <v>38336</v>
      </c>
      <c r="E421" s="42" t="s">
        <v>17</v>
      </c>
      <c r="F421" s="44" t="s">
        <v>14</v>
      </c>
      <c r="G421" s="2">
        <v>43000</v>
      </c>
      <c r="H421" s="2">
        <v>43000</v>
      </c>
      <c r="I421" s="39">
        <v>0</v>
      </c>
      <c r="J421" s="45">
        <v>8220</v>
      </c>
      <c r="K421" s="43">
        <v>46899</v>
      </c>
    </row>
    <row r="422" spans="1:11" x14ac:dyDescent="0.2">
      <c r="A422" s="42" t="s">
        <v>11</v>
      </c>
      <c r="B422" s="42" t="s">
        <v>12</v>
      </c>
      <c r="C422" s="43">
        <v>23157</v>
      </c>
      <c r="D422" s="43">
        <v>38336</v>
      </c>
      <c r="E422" s="42" t="s">
        <v>17</v>
      </c>
      <c r="F422" s="44" t="s">
        <v>14</v>
      </c>
      <c r="G422" s="2">
        <v>43000</v>
      </c>
      <c r="H422" s="2">
        <v>43000</v>
      </c>
      <c r="I422" s="39">
        <v>0</v>
      </c>
      <c r="J422" s="45">
        <v>8220</v>
      </c>
      <c r="K422" s="43">
        <v>46899</v>
      </c>
    </row>
    <row r="423" spans="1:11" x14ac:dyDescent="0.2">
      <c r="A423" s="42" t="s">
        <v>15</v>
      </c>
      <c r="B423" s="42" t="s">
        <v>12</v>
      </c>
      <c r="C423" s="43">
        <v>23157</v>
      </c>
      <c r="D423" s="43">
        <v>38336</v>
      </c>
      <c r="E423" s="42" t="s">
        <v>17</v>
      </c>
      <c r="F423" s="44" t="s">
        <v>14</v>
      </c>
      <c r="G423" s="2">
        <v>43000</v>
      </c>
      <c r="H423" s="2">
        <v>43000</v>
      </c>
      <c r="I423" s="39">
        <v>0</v>
      </c>
      <c r="J423" s="45">
        <v>8220</v>
      </c>
      <c r="K423" s="43">
        <v>46899</v>
      </c>
    </row>
    <row r="424" spans="1:11" x14ac:dyDescent="0.2">
      <c r="A424" s="42" t="s">
        <v>16</v>
      </c>
      <c r="B424" s="42" t="s">
        <v>12</v>
      </c>
      <c r="C424" s="43">
        <v>22780</v>
      </c>
      <c r="D424" s="43">
        <v>38400</v>
      </c>
      <c r="E424" s="42" t="s">
        <v>13</v>
      </c>
      <c r="F424" s="44" t="s">
        <v>14</v>
      </c>
      <c r="G424" s="2">
        <v>79000</v>
      </c>
      <c r="H424" s="2">
        <v>79000</v>
      </c>
      <c r="I424" s="39">
        <v>0</v>
      </c>
      <c r="J424" s="45">
        <v>14675</v>
      </c>
      <c r="K424" s="43">
        <v>46521</v>
      </c>
    </row>
    <row r="425" spans="1:11" x14ac:dyDescent="0.2">
      <c r="A425" s="42" t="s">
        <v>11</v>
      </c>
      <c r="B425" s="42" t="s">
        <v>12</v>
      </c>
      <c r="C425" s="43">
        <v>22780</v>
      </c>
      <c r="D425" s="43">
        <v>38400</v>
      </c>
      <c r="E425" s="42" t="s">
        <v>13</v>
      </c>
      <c r="F425" s="44" t="s">
        <v>14</v>
      </c>
      <c r="G425" s="2">
        <v>79000</v>
      </c>
      <c r="H425" s="2">
        <v>79000</v>
      </c>
      <c r="I425" s="39">
        <v>0</v>
      </c>
      <c r="J425" s="45">
        <v>14675</v>
      </c>
      <c r="K425" s="43">
        <v>46521</v>
      </c>
    </row>
    <row r="426" spans="1:11" x14ac:dyDescent="0.2">
      <c r="A426" s="42" t="s">
        <v>15</v>
      </c>
      <c r="B426" s="42" t="s">
        <v>12</v>
      </c>
      <c r="C426" s="43">
        <v>22780</v>
      </c>
      <c r="D426" s="43">
        <v>38400</v>
      </c>
      <c r="E426" s="42" t="s">
        <v>13</v>
      </c>
      <c r="F426" s="44" t="s">
        <v>14</v>
      </c>
      <c r="G426" s="2">
        <v>79000</v>
      </c>
      <c r="H426" s="2">
        <v>79000</v>
      </c>
      <c r="I426" s="39">
        <v>0</v>
      </c>
      <c r="J426" s="45">
        <v>14675</v>
      </c>
      <c r="K426" s="43">
        <v>46521</v>
      </c>
    </row>
    <row r="427" spans="1:11" x14ac:dyDescent="0.2">
      <c r="A427" s="42" t="s">
        <v>11</v>
      </c>
      <c r="B427" s="42" t="s">
        <v>12</v>
      </c>
      <c r="C427" s="43">
        <v>27202</v>
      </c>
      <c r="D427" s="43">
        <v>37580</v>
      </c>
      <c r="E427" s="42" t="s">
        <v>17</v>
      </c>
      <c r="F427" s="44" t="s">
        <v>14</v>
      </c>
      <c r="G427" s="2">
        <v>20000</v>
      </c>
      <c r="H427" s="2">
        <v>20000</v>
      </c>
      <c r="I427" s="39">
        <v>0</v>
      </c>
      <c r="J427" s="45">
        <v>3899</v>
      </c>
      <c r="K427" s="43">
        <v>50943</v>
      </c>
    </row>
    <row r="428" spans="1:11" x14ac:dyDescent="0.2">
      <c r="A428" s="42" t="s">
        <v>15</v>
      </c>
      <c r="B428" s="42" t="s">
        <v>12</v>
      </c>
      <c r="C428" s="43">
        <v>27202</v>
      </c>
      <c r="D428" s="43">
        <v>37580</v>
      </c>
      <c r="E428" s="42" t="s">
        <v>17</v>
      </c>
      <c r="F428" s="44" t="s">
        <v>14</v>
      </c>
      <c r="G428" s="2">
        <v>20000</v>
      </c>
      <c r="H428" s="2">
        <v>20000</v>
      </c>
      <c r="I428" s="39">
        <v>0</v>
      </c>
      <c r="J428" s="45">
        <v>3899</v>
      </c>
      <c r="K428" s="43">
        <v>50943</v>
      </c>
    </row>
    <row r="429" spans="1:11" x14ac:dyDescent="0.2">
      <c r="A429" s="42" t="s">
        <v>16</v>
      </c>
      <c r="B429" s="42" t="s">
        <v>12</v>
      </c>
      <c r="C429" s="43">
        <v>27596</v>
      </c>
      <c r="D429" s="43">
        <v>38231</v>
      </c>
      <c r="E429" s="42" t="s">
        <v>17</v>
      </c>
      <c r="F429" s="44" t="s">
        <v>14</v>
      </c>
      <c r="G429" s="2">
        <v>84000</v>
      </c>
      <c r="H429" s="2">
        <v>84000</v>
      </c>
      <c r="I429" s="39">
        <v>0</v>
      </c>
      <c r="J429" s="45">
        <v>16148</v>
      </c>
      <c r="K429" s="43">
        <v>51338</v>
      </c>
    </row>
    <row r="430" spans="1:11" x14ac:dyDescent="0.2">
      <c r="A430" s="42" t="s">
        <v>11</v>
      </c>
      <c r="B430" s="42" t="s">
        <v>12</v>
      </c>
      <c r="C430" s="43">
        <v>27596</v>
      </c>
      <c r="D430" s="43">
        <v>38231</v>
      </c>
      <c r="E430" s="42" t="s">
        <v>17</v>
      </c>
      <c r="F430" s="44" t="s">
        <v>14</v>
      </c>
      <c r="G430" s="2">
        <v>84000</v>
      </c>
      <c r="H430" s="2">
        <v>84000</v>
      </c>
      <c r="I430" s="39">
        <v>0</v>
      </c>
      <c r="J430" s="45">
        <v>8074</v>
      </c>
      <c r="K430" s="43">
        <v>51338</v>
      </c>
    </row>
    <row r="431" spans="1:11" x14ac:dyDescent="0.2">
      <c r="A431" s="42" t="s">
        <v>15</v>
      </c>
      <c r="B431" s="42" t="s">
        <v>12</v>
      </c>
      <c r="C431" s="43">
        <v>27596</v>
      </c>
      <c r="D431" s="43">
        <v>38231</v>
      </c>
      <c r="E431" s="42" t="s">
        <v>17</v>
      </c>
      <c r="F431" s="44" t="s">
        <v>14</v>
      </c>
      <c r="G431" s="2">
        <v>20000</v>
      </c>
      <c r="H431" s="2">
        <v>20000</v>
      </c>
      <c r="I431" s="39">
        <v>0</v>
      </c>
      <c r="J431" s="45">
        <v>8074</v>
      </c>
      <c r="K431" s="43">
        <v>51338</v>
      </c>
    </row>
    <row r="432" spans="1:11" x14ac:dyDescent="0.2">
      <c r="A432" s="42" t="s">
        <v>16</v>
      </c>
      <c r="B432" s="42" t="s">
        <v>12</v>
      </c>
      <c r="C432" s="43">
        <v>23595</v>
      </c>
      <c r="D432" s="43">
        <v>38392</v>
      </c>
      <c r="E432" s="42" t="s">
        <v>13</v>
      </c>
      <c r="F432" s="44" t="s">
        <v>14</v>
      </c>
      <c r="G432" s="2">
        <v>108000</v>
      </c>
      <c r="H432" s="2">
        <v>108000</v>
      </c>
      <c r="I432" s="39">
        <v>0</v>
      </c>
      <c r="J432" s="45">
        <v>21112</v>
      </c>
      <c r="K432" s="43">
        <v>47336</v>
      </c>
    </row>
    <row r="433" spans="1:11" x14ac:dyDescent="0.2">
      <c r="A433" s="42" t="s">
        <v>11</v>
      </c>
      <c r="B433" s="42" t="s">
        <v>12</v>
      </c>
      <c r="C433" s="43">
        <v>23595</v>
      </c>
      <c r="D433" s="43">
        <v>38392</v>
      </c>
      <c r="E433" s="42" t="s">
        <v>13</v>
      </c>
      <c r="F433" s="44" t="s">
        <v>14</v>
      </c>
      <c r="G433" s="2">
        <v>108000</v>
      </c>
      <c r="H433" s="2">
        <v>108000</v>
      </c>
      <c r="I433" s="39">
        <v>0</v>
      </c>
      <c r="J433" s="45">
        <v>7037</v>
      </c>
      <c r="K433" s="43">
        <v>47336</v>
      </c>
    </row>
    <row r="434" spans="1:11" x14ac:dyDescent="0.2">
      <c r="A434" s="42" t="s">
        <v>15</v>
      </c>
      <c r="B434" s="42" t="s">
        <v>12</v>
      </c>
      <c r="C434" s="43">
        <v>23595</v>
      </c>
      <c r="D434" s="43">
        <v>38392</v>
      </c>
      <c r="E434" s="42" t="s">
        <v>13</v>
      </c>
      <c r="F434" s="44" t="s">
        <v>14</v>
      </c>
      <c r="G434" s="2">
        <v>84000</v>
      </c>
      <c r="H434" s="2">
        <v>84000</v>
      </c>
      <c r="I434" s="39">
        <v>0</v>
      </c>
      <c r="J434" s="45">
        <v>7037</v>
      </c>
      <c r="K434" s="43">
        <v>47336</v>
      </c>
    </row>
    <row r="435" spans="1:11" x14ac:dyDescent="0.2">
      <c r="A435" s="42" t="s">
        <v>16</v>
      </c>
      <c r="B435" s="42" t="s">
        <v>12</v>
      </c>
      <c r="C435" s="43">
        <v>19945</v>
      </c>
      <c r="D435" s="43">
        <v>38295</v>
      </c>
      <c r="E435" s="42" t="s">
        <v>13</v>
      </c>
      <c r="F435" s="44" t="s">
        <v>14</v>
      </c>
      <c r="G435" s="2">
        <v>129000</v>
      </c>
      <c r="H435" s="2">
        <v>129000</v>
      </c>
      <c r="I435" s="39">
        <v>0</v>
      </c>
      <c r="J435" s="45">
        <v>5573</v>
      </c>
      <c r="K435" s="43">
        <v>43686</v>
      </c>
    </row>
    <row r="436" spans="1:11" x14ac:dyDescent="0.2">
      <c r="A436" s="42" t="s">
        <v>11</v>
      </c>
      <c r="B436" s="42" t="s">
        <v>12</v>
      </c>
      <c r="C436" s="43">
        <v>19945</v>
      </c>
      <c r="D436" s="43">
        <v>38295</v>
      </c>
      <c r="E436" s="42" t="s">
        <v>13</v>
      </c>
      <c r="F436" s="44" t="s">
        <v>14</v>
      </c>
      <c r="G436" s="2">
        <v>129000</v>
      </c>
      <c r="H436" s="2">
        <v>129000</v>
      </c>
      <c r="I436" s="39">
        <v>0</v>
      </c>
      <c r="J436" s="45">
        <v>1858</v>
      </c>
      <c r="K436" s="43">
        <v>43686</v>
      </c>
    </row>
    <row r="437" spans="1:11" x14ac:dyDescent="0.2">
      <c r="A437" s="42" t="s">
        <v>15</v>
      </c>
      <c r="B437" s="42" t="s">
        <v>12</v>
      </c>
      <c r="C437" s="43">
        <v>19945</v>
      </c>
      <c r="D437" s="43">
        <v>38295</v>
      </c>
      <c r="E437" s="42" t="s">
        <v>13</v>
      </c>
      <c r="F437" s="44" t="s">
        <v>14</v>
      </c>
      <c r="G437" s="2">
        <v>108000</v>
      </c>
      <c r="H437" s="2">
        <v>108000</v>
      </c>
      <c r="I437" s="39">
        <v>0</v>
      </c>
      <c r="J437" s="45">
        <v>1858</v>
      </c>
      <c r="K437" s="43">
        <v>43686</v>
      </c>
    </row>
    <row r="438" spans="1:11" x14ac:dyDescent="0.2">
      <c r="A438" s="42" t="s">
        <v>11</v>
      </c>
      <c r="B438" s="42" t="s">
        <v>12</v>
      </c>
      <c r="C438" s="43">
        <v>23245</v>
      </c>
      <c r="D438" s="43">
        <v>38112</v>
      </c>
      <c r="E438" s="42" t="s">
        <v>13</v>
      </c>
      <c r="F438" s="44" t="s">
        <v>14</v>
      </c>
      <c r="G438" s="2">
        <v>50000</v>
      </c>
      <c r="H438" s="2">
        <v>50000</v>
      </c>
      <c r="I438" s="39">
        <v>0</v>
      </c>
      <c r="J438" s="45">
        <v>9558</v>
      </c>
      <c r="K438" s="43">
        <v>46987</v>
      </c>
    </row>
    <row r="439" spans="1:11" x14ac:dyDescent="0.2">
      <c r="A439" s="42" t="s">
        <v>15</v>
      </c>
      <c r="B439" s="42" t="s">
        <v>12</v>
      </c>
      <c r="C439" s="43">
        <v>23245</v>
      </c>
      <c r="D439" s="43">
        <v>38112</v>
      </c>
      <c r="E439" s="42" t="s">
        <v>13</v>
      </c>
      <c r="F439" s="44" t="s">
        <v>14</v>
      </c>
      <c r="G439" s="2">
        <v>129000</v>
      </c>
      <c r="H439" s="2">
        <v>129000</v>
      </c>
      <c r="I439" s="39">
        <v>0</v>
      </c>
      <c r="J439" s="45">
        <v>9558</v>
      </c>
      <c r="K439" s="43">
        <v>46987</v>
      </c>
    </row>
    <row r="440" spans="1:11" x14ac:dyDescent="0.2">
      <c r="A440" s="42" t="s">
        <v>11</v>
      </c>
      <c r="B440" s="42" t="s">
        <v>12</v>
      </c>
      <c r="C440" s="43">
        <v>20580</v>
      </c>
      <c r="D440" s="43">
        <v>38309</v>
      </c>
      <c r="E440" s="42" t="s">
        <v>13</v>
      </c>
      <c r="F440" s="44" t="s">
        <v>14</v>
      </c>
      <c r="G440" s="2">
        <v>30000</v>
      </c>
      <c r="H440" s="2">
        <v>30000</v>
      </c>
      <c r="I440" s="39">
        <v>0</v>
      </c>
      <c r="J440" s="45">
        <v>3143</v>
      </c>
      <c r="K440" s="43">
        <v>44321</v>
      </c>
    </row>
    <row r="441" spans="1:11" x14ac:dyDescent="0.2">
      <c r="A441" s="42" t="s">
        <v>11</v>
      </c>
      <c r="B441" s="42" t="s">
        <v>12</v>
      </c>
      <c r="C441" s="43">
        <v>23341</v>
      </c>
      <c r="D441" s="43">
        <v>38057</v>
      </c>
      <c r="E441" s="42" t="s">
        <v>17</v>
      </c>
      <c r="F441" s="44" t="s">
        <v>14</v>
      </c>
      <c r="G441" s="2">
        <v>25000</v>
      </c>
      <c r="H441" s="2">
        <v>25000</v>
      </c>
      <c r="I441" s="39">
        <v>0</v>
      </c>
      <c r="J441" s="45">
        <v>4779</v>
      </c>
      <c r="K441" s="43">
        <v>47083</v>
      </c>
    </row>
    <row r="442" spans="1:11" x14ac:dyDescent="0.2">
      <c r="A442" s="42" t="s">
        <v>15</v>
      </c>
      <c r="B442" s="42" t="s">
        <v>12</v>
      </c>
      <c r="C442" s="43">
        <v>23341</v>
      </c>
      <c r="D442" s="43">
        <v>38057</v>
      </c>
      <c r="E442" s="42" t="s">
        <v>17</v>
      </c>
      <c r="F442" s="44" t="s">
        <v>14</v>
      </c>
      <c r="G442" s="2">
        <v>30000</v>
      </c>
      <c r="H442" s="2">
        <v>30000</v>
      </c>
      <c r="I442" s="39">
        <v>0</v>
      </c>
      <c r="J442" s="45">
        <v>4779</v>
      </c>
      <c r="K442" s="43">
        <v>47083</v>
      </c>
    </row>
    <row r="443" spans="1:11" x14ac:dyDescent="0.2">
      <c r="A443" s="42" t="s">
        <v>11</v>
      </c>
      <c r="B443" s="42" t="s">
        <v>12</v>
      </c>
      <c r="C443" s="43">
        <v>23904</v>
      </c>
      <c r="D443" s="43">
        <v>38292</v>
      </c>
      <c r="E443" s="42" t="s">
        <v>17</v>
      </c>
      <c r="F443" s="44" t="s">
        <v>14</v>
      </c>
      <c r="G443" s="2">
        <v>23000</v>
      </c>
      <c r="H443" s="2">
        <v>23000</v>
      </c>
      <c r="I443" s="39">
        <v>0</v>
      </c>
      <c r="J443" s="45">
        <v>4558</v>
      </c>
      <c r="K443" s="43">
        <v>47645</v>
      </c>
    </row>
    <row r="444" spans="1:11" x14ac:dyDescent="0.2">
      <c r="A444" s="42" t="s">
        <v>15</v>
      </c>
      <c r="B444" s="42" t="s">
        <v>12</v>
      </c>
      <c r="C444" s="43">
        <v>23904</v>
      </c>
      <c r="D444" s="43">
        <v>38292</v>
      </c>
      <c r="E444" s="42" t="s">
        <v>17</v>
      </c>
      <c r="F444" s="44" t="s">
        <v>14</v>
      </c>
      <c r="G444" s="2">
        <v>25000</v>
      </c>
      <c r="H444" s="2">
        <v>25000</v>
      </c>
      <c r="I444" s="39">
        <v>0</v>
      </c>
      <c r="J444" s="45">
        <v>4558</v>
      </c>
      <c r="K444" s="43">
        <v>47645</v>
      </c>
    </row>
    <row r="445" spans="1:11" x14ac:dyDescent="0.2">
      <c r="A445" s="42" t="s">
        <v>16</v>
      </c>
      <c r="B445" s="42" t="s">
        <v>12</v>
      </c>
      <c r="C445" s="43">
        <v>20619</v>
      </c>
      <c r="D445" s="43">
        <v>38296</v>
      </c>
      <c r="E445" s="42" t="s">
        <v>17</v>
      </c>
      <c r="F445" s="44" t="s">
        <v>14</v>
      </c>
      <c r="G445" s="2">
        <v>33000</v>
      </c>
      <c r="H445" s="2">
        <v>33000</v>
      </c>
      <c r="I445" s="39">
        <v>0</v>
      </c>
      <c r="J445" s="45">
        <v>3457</v>
      </c>
      <c r="K445" s="43">
        <v>44360</v>
      </c>
    </row>
    <row r="446" spans="1:11" x14ac:dyDescent="0.2">
      <c r="A446" s="42" t="s">
        <v>11</v>
      </c>
      <c r="B446" s="42" t="s">
        <v>12</v>
      </c>
      <c r="C446" s="43">
        <v>20619</v>
      </c>
      <c r="D446" s="43">
        <v>38296</v>
      </c>
      <c r="E446" s="42" t="s">
        <v>17</v>
      </c>
      <c r="F446" s="44" t="s">
        <v>14</v>
      </c>
      <c r="G446" s="2">
        <v>33000</v>
      </c>
      <c r="H446" s="2">
        <v>33000</v>
      </c>
      <c r="I446" s="39">
        <v>0</v>
      </c>
      <c r="J446" s="45">
        <v>3457</v>
      </c>
      <c r="K446" s="43">
        <v>44360</v>
      </c>
    </row>
    <row r="447" spans="1:11" x14ac:dyDescent="0.2">
      <c r="A447" s="42" t="s">
        <v>15</v>
      </c>
      <c r="B447" s="42" t="s">
        <v>12</v>
      </c>
      <c r="C447" s="43">
        <v>20619</v>
      </c>
      <c r="D447" s="43">
        <v>38296</v>
      </c>
      <c r="E447" s="42" t="s">
        <v>17</v>
      </c>
      <c r="F447" s="44" t="s">
        <v>14</v>
      </c>
      <c r="G447" s="2">
        <v>33000</v>
      </c>
      <c r="H447" s="2">
        <v>33000</v>
      </c>
      <c r="I447" s="39">
        <v>0</v>
      </c>
      <c r="J447" s="45">
        <v>3457</v>
      </c>
      <c r="K447" s="43">
        <v>44360</v>
      </c>
    </row>
    <row r="448" spans="1:11" x14ac:dyDescent="0.2">
      <c r="A448" s="42" t="s">
        <v>11</v>
      </c>
      <c r="B448" s="42" t="s">
        <v>12</v>
      </c>
      <c r="C448" s="43">
        <v>23505</v>
      </c>
      <c r="D448" s="43">
        <v>38513</v>
      </c>
      <c r="E448" s="42" t="s">
        <v>13</v>
      </c>
      <c r="F448" s="44" t="s">
        <v>14</v>
      </c>
      <c r="G448" s="2">
        <v>34000</v>
      </c>
      <c r="H448" s="2">
        <v>34000</v>
      </c>
      <c r="I448" s="39">
        <v>0</v>
      </c>
      <c r="J448" s="45">
        <v>6646</v>
      </c>
      <c r="K448" s="43">
        <v>47246</v>
      </c>
    </row>
    <row r="449" spans="1:11" x14ac:dyDescent="0.2">
      <c r="A449" s="42" t="s">
        <v>11</v>
      </c>
      <c r="B449" s="42" t="s">
        <v>12</v>
      </c>
      <c r="C449" s="43">
        <v>20451</v>
      </c>
      <c r="D449" s="43">
        <v>38280</v>
      </c>
      <c r="E449" s="42" t="s">
        <v>17</v>
      </c>
      <c r="F449" s="44" t="s">
        <v>14</v>
      </c>
      <c r="G449" s="2">
        <v>35000</v>
      </c>
      <c r="H449" s="2">
        <v>35000</v>
      </c>
      <c r="I449" s="39">
        <v>0</v>
      </c>
      <c r="J449" s="45">
        <v>3667</v>
      </c>
      <c r="K449" s="43">
        <v>44193</v>
      </c>
    </row>
    <row r="450" spans="1:11" x14ac:dyDescent="0.2">
      <c r="A450" s="42" t="s">
        <v>15</v>
      </c>
      <c r="B450" s="42" t="s">
        <v>12</v>
      </c>
      <c r="C450" s="43">
        <v>20451</v>
      </c>
      <c r="D450" s="43">
        <v>38280</v>
      </c>
      <c r="E450" s="42" t="s">
        <v>17</v>
      </c>
      <c r="F450" s="44" t="s">
        <v>14</v>
      </c>
      <c r="G450" s="2">
        <v>34000</v>
      </c>
      <c r="H450" s="2">
        <v>34000</v>
      </c>
      <c r="I450" s="39">
        <v>0</v>
      </c>
      <c r="J450" s="45">
        <v>3667</v>
      </c>
      <c r="K450" s="43">
        <v>44193</v>
      </c>
    </row>
    <row r="451" spans="1:11" x14ac:dyDescent="0.2">
      <c r="A451" s="42" t="s">
        <v>11</v>
      </c>
      <c r="B451" s="42" t="s">
        <v>12</v>
      </c>
      <c r="C451" s="43">
        <v>28100</v>
      </c>
      <c r="D451" s="43">
        <v>38089</v>
      </c>
      <c r="E451" s="42" t="s">
        <v>13</v>
      </c>
      <c r="F451" s="44" t="s">
        <v>14</v>
      </c>
      <c r="G451" s="2">
        <v>20000</v>
      </c>
      <c r="H451" s="2">
        <v>20000</v>
      </c>
      <c r="I451" s="39">
        <v>0</v>
      </c>
      <c r="J451" s="45">
        <v>3780</v>
      </c>
      <c r="K451" s="43">
        <v>51841</v>
      </c>
    </row>
    <row r="452" spans="1:11" x14ac:dyDescent="0.2">
      <c r="A452" s="42" t="s">
        <v>15</v>
      </c>
      <c r="B452" s="42" t="s">
        <v>12</v>
      </c>
      <c r="C452" s="43">
        <v>28100</v>
      </c>
      <c r="D452" s="43">
        <v>38089</v>
      </c>
      <c r="E452" s="42" t="s">
        <v>13</v>
      </c>
      <c r="F452" s="44" t="s">
        <v>14</v>
      </c>
      <c r="G452" s="2">
        <v>20000</v>
      </c>
      <c r="H452" s="2">
        <v>20000</v>
      </c>
      <c r="I452" s="39">
        <v>0</v>
      </c>
      <c r="J452" s="45">
        <v>3780</v>
      </c>
      <c r="K452" s="43">
        <v>51841</v>
      </c>
    </row>
    <row r="453" spans="1:11" x14ac:dyDescent="0.2">
      <c r="A453" s="42" t="s">
        <v>16</v>
      </c>
      <c r="B453" s="42" t="s">
        <v>12</v>
      </c>
      <c r="C453" s="43">
        <v>20952</v>
      </c>
      <c r="D453" s="43">
        <v>38313</v>
      </c>
      <c r="E453" s="42" t="s">
        <v>17</v>
      </c>
      <c r="F453" s="44" t="s">
        <v>14</v>
      </c>
      <c r="G453" s="2">
        <v>24000</v>
      </c>
      <c r="H453" s="2">
        <v>24000</v>
      </c>
      <c r="I453" s="39">
        <v>0</v>
      </c>
      <c r="J453" s="45">
        <v>3046</v>
      </c>
      <c r="K453" s="43">
        <v>44693</v>
      </c>
    </row>
    <row r="454" spans="1:11" x14ac:dyDescent="0.2">
      <c r="A454" s="42" t="s">
        <v>11</v>
      </c>
      <c r="B454" s="42" t="s">
        <v>12</v>
      </c>
      <c r="C454" s="43">
        <v>20952</v>
      </c>
      <c r="D454" s="43">
        <v>38313</v>
      </c>
      <c r="E454" s="42" t="s">
        <v>17</v>
      </c>
      <c r="F454" s="44" t="s">
        <v>14</v>
      </c>
      <c r="G454" s="2">
        <v>24000</v>
      </c>
      <c r="H454" s="2">
        <v>24000</v>
      </c>
      <c r="I454" s="39">
        <v>0</v>
      </c>
      <c r="J454" s="45">
        <v>3046</v>
      </c>
      <c r="K454" s="43">
        <v>44693</v>
      </c>
    </row>
    <row r="455" spans="1:11" x14ac:dyDescent="0.2">
      <c r="A455" s="42" t="s">
        <v>15</v>
      </c>
      <c r="B455" s="42" t="s">
        <v>12</v>
      </c>
      <c r="C455" s="43">
        <v>20952</v>
      </c>
      <c r="D455" s="43">
        <v>38313</v>
      </c>
      <c r="E455" s="42" t="s">
        <v>17</v>
      </c>
      <c r="F455" s="44" t="s">
        <v>14</v>
      </c>
      <c r="G455" s="2">
        <v>20000</v>
      </c>
      <c r="H455" s="2">
        <v>20000</v>
      </c>
      <c r="I455" s="39">
        <v>0</v>
      </c>
      <c r="J455" s="45">
        <v>3046</v>
      </c>
      <c r="K455" s="43">
        <v>44693</v>
      </c>
    </row>
    <row r="456" spans="1:11" x14ac:dyDescent="0.2">
      <c r="A456" s="42" t="s">
        <v>11</v>
      </c>
      <c r="B456" s="42" t="s">
        <v>12</v>
      </c>
      <c r="C456" s="43">
        <v>21049</v>
      </c>
      <c r="D456" s="43">
        <v>38204</v>
      </c>
      <c r="E456" s="42" t="s">
        <v>17</v>
      </c>
      <c r="F456" s="44" t="s">
        <v>14</v>
      </c>
      <c r="G456" s="2">
        <v>53000</v>
      </c>
      <c r="H456" s="2">
        <v>53000</v>
      </c>
      <c r="I456" s="39">
        <v>0</v>
      </c>
      <c r="J456" s="45">
        <v>6726</v>
      </c>
      <c r="K456" s="43">
        <v>44790</v>
      </c>
    </row>
    <row r="457" spans="1:11" x14ac:dyDescent="0.2">
      <c r="A457" s="42" t="s">
        <v>15</v>
      </c>
      <c r="B457" s="42" t="s">
        <v>12</v>
      </c>
      <c r="C457" s="43">
        <v>21049</v>
      </c>
      <c r="D457" s="43">
        <v>38204</v>
      </c>
      <c r="E457" s="42" t="s">
        <v>17</v>
      </c>
      <c r="F457" s="44" t="s">
        <v>14</v>
      </c>
      <c r="G457" s="2">
        <v>24000</v>
      </c>
      <c r="H457" s="2">
        <v>24000</v>
      </c>
      <c r="I457" s="39">
        <v>0</v>
      </c>
      <c r="J457" s="45">
        <v>6726</v>
      </c>
      <c r="K457" s="43">
        <v>44790</v>
      </c>
    </row>
    <row r="458" spans="1:11" x14ac:dyDescent="0.2">
      <c r="A458" s="42" t="s">
        <v>16</v>
      </c>
      <c r="B458" s="42" t="s">
        <v>12</v>
      </c>
      <c r="C458" s="43">
        <v>20280</v>
      </c>
      <c r="D458" s="43">
        <v>38394</v>
      </c>
      <c r="E458" s="42" t="s">
        <v>13</v>
      </c>
      <c r="F458" s="44" t="s">
        <v>14</v>
      </c>
      <c r="G458" s="2">
        <v>53000</v>
      </c>
      <c r="H458" s="2">
        <v>53000</v>
      </c>
      <c r="I458" s="39">
        <v>0</v>
      </c>
      <c r="J458" s="45">
        <v>14230</v>
      </c>
      <c r="K458" s="43">
        <v>44022</v>
      </c>
    </row>
    <row r="459" spans="1:11" x14ac:dyDescent="0.2">
      <c r="A459" s="42" t="s">
        <v>11</v>
      </c>
      <c r="B459" s="42" t="s">
        <v>12</v>
      </c>
      <c r="C459" s="43">
        <v>20280</v>
      </c>
      <c r="D459" s="43">
        <v>38394</v>
      </c>
      <c r="E459" s="42" t="s">
        <v>13</v>
      </c>
      <c r="F459" s="44" t="s">
        <v>14</v>
      </c>
      <c r="G459" s="2">
        <v>61000</v>
      </c>
      <c r="H459" s="2">
        <v>61000</v>
      </c>
      <c r="I459" s="39">
        <v>0</v>
      </c>
      <c r="J459" s="45">
        <v>4743</v>
      </c>
      <c r="K459" s="43">
        <v>44022</v>
      </c>
    </row>
    <row r="460" spans="1:11" x14ac:dyDescent="0.2">
      <c r="A460" s="42" t="s">
        <v>15</v>
      </c>
      <c r="B460" s="42" t="s">
        <v>12</v>
      </c>
      <c r="C460" s="43">
        <v>20280</v>
      </c>
      <c r="D460" s="43">
        <v>38394</v>
      </c>
      <c r="E460" s="42" t="s">
        <v>13</v>
      </c>
      <c r="F460" s="44" t="s">
        <v>14</v>
      </c>
      <c r="G460" s="2">
        <v>53000</v>
      </c>
      <c r="H460" s="2">
        <v>53000</v>
      </c>
      <c r="I460" s="39">
        <v>0</v>
      </c>
      <c r="J460" s="45">
        <v>4743</v>
      </c>
      <c r="K460" s="43">
        <v>44022</v>
      </c>
    </row>
    <row r="461" spans="1:11" x14ac:dyDescent="0.2">
      <c r="A461" s="42" t="s">
        <v>16</v>
      </c>
      <c r="B461" s="42" t="s">
        <v>12</v>
      </c>
      <c r="C461" s="43">
        <v>20265</v>
      </c>
      <c r="D461" s="43">
        <v>38337</v>
      </c>
      <c r="E461" s="42" t="s">
        <v>13</v>
      </c>
      <c r="F461" s="44" t="s">
        <v>14</v>
      </c>
      <c r="G461" s="2">
        <v>54000</v>
      </c>
      <c r="H461" s="2">
        <v>54000</v>
      </c>
      <c r="I461" s="39">
        <v>0</v>
      </c>
      <c r="J461" s="45">
        <v>4199</v>
      </c>
      <c r="K461" s="43">
        <v>44007</v>
      </c>
    </row>
    <row r="462" spans="1:11" x14ac:dyDescent="0.2">
      <c r="A462" s="42" t="s">
        <v>11</v>
      </c>
      <c r="B462" s="42" t="s">
        <v>12</v>
      </c>
      <c r="C462" s="43">
        <v>20265</v>
      </c>
      <c r="D462" s="43">
        <v>38337</v>
      </c>
      <c r="E462" s="42" t="s">
        <v>13</v>
      </c>
      <c r="F462" s="44" t="s">
        <v>14</v>
      </c>
      <c r="G462" s="2">
        <v>54000</v>
      </c>
      <c r="H462" s="2">
        <v>54000</v>
      </c>
      <c r="I462" s="39">
        <v>0</v>
      </c>
      <c r="J462" s="45">
        <v>4199</v>
      </c>
      <c r="K462" s="43">
        <v>44007</v>
      </c>
    </row>
    <row r="463" spans="1:11" x14ac:dyDescent="0.2">
      <c r="A463" s="42" t="s">
        <v>15</v>
      </c>
      <c r="B463" s="42" t="s">
        <v>12</v>
      </c>
      <c r="C463" s="43">
        <v>20265</v>
      </c>
      <c r="D463" s="43">
        <v>38337</v>
      </c>
      <c r="E463" s="42" t="s">
        <v>13</v>
      </c>
      <c r="F463" s="44" t="s">
        <v>14</v>
      </c>
      <c r="G463" s="2">
        <v>183000</v>
      </c>
      <c r="H463" s="2">
        <v>183000</v>
      </c>
      <c r="I463" s="39">
        <v>0</v>
      </c>
      <c r="J463" s="45">
        <v>4199</v>
      </c>
      <c r="K463" s="43">
        <v>44007</v>
      </c>
    </row>
    <row r="464" spans="1:11" x14ac:dyDescent="0.2">
      <c r="A464" s="42" t="s">
        <v>16</v>
      </c>
      <c r="B464" s="42" t="s">
        <v>12</v>
      </c>
      <c r="C464" s="43">
        <v>25372</v>
      </c>
      <c r="D464" s="43">
        <v>38510</v>
      </c>
      <c r="E464" s="42" t="s">
        <v>17</v>
      </c>
      <c r="F464" s="44" t="s">
        <v>14</v>
      </c>
      <c r="G464" s="2">
        <v>147000</v>
      </c>
      <c r="H464" s="2">
        <v>147000</v>
      </c>
      <c r="I464" s="39">
        <v>0</v>
      </c>
      <c r="J464" s="45">
        <v>29688</v>
      </c>
      <c r="K464" s="43">
        <v>49113</v>
      </c>
    </row>
    <row r="465" spans="1:11" x14ac:dyDescent="0.2">
      <c r="A465" s="42" t="s">
        <v>11</v>
      </c>
      <c r="B465" s="42" t="s">
        <v>12</v>
      </c>
      <c r="C465" s="43">
        <v>25372</v>
      </c>
      <c r="D465" s="43">
        <v>38510</v>
      </c>
      <c r="E465" s="42" t="s">
        <v>17</v>
      </c>
      <c r="F465" s="44" t="s">
        <v>14</v>
      </c>
      <c r="G465" s="2">
        <v>147000</v>
      </c>
      <c r="H465" s="2">
        <v>147000</v>
      </c>
      <c r="I465" s="39">
        <v>0</v>
      </c>
      <c r="J465" s="45">
        <v>9896</v>
      </c>
      <c r="K465" s="43">
        <v>49113</v>
      </c>
    </row>
    <row r="466" spans="1:11" x14ac:dyDescent="0.2">
      <c r="A466" s="42" t="s">
        <v>15</v>
      </c>
      <c r="B466" s="42" t="s">
        <v>12</v>
      </c>
      <c r="C466" s="43">
        <v>25372</v>
      </c>
      <c r="D466" s="43">
        <v>38510</v>
      </c>
      <c r="E466" s="42" t="s">
        <v>17</v>
      </c>
      <c r="F466" s="44" t="s">
        <v>14</v>
      </c>
      <c r="G466" s="2">
        <v>54000</v>
      </c>
      <c r="H466" s="2">
        <v>54000</v>
      </c>
      <c r="I466" s="39">
        <v>0</v>
      </c>
      <c r="J466" s="45">
        <v>9896</v>
      </c>
      <c r="K466" s="43">
        <v>49113</v>
      </c>
    </row>
    <row r="467" spans="1:11" x14ac:dyDescent="0.2">
      <c r="A467" s="42" t="s">
        <v>16</v>
      </c>
      <c r="B467" s="42" t="s">
        <v>12</v>
      </c>
      <c r="C467" s="43">
        <v>25636</v>
      </c>
      <c r="D467" s="43">
        <v>37774</v>
      </c>
      <c r="E467" s="42" t="s">
        <v>13</v>
      </c>
      <c r="F467" s="44" t="s">
        <v>14</v>
      </c>
      <c r="G467" s="2">
        <v>75000</v>
      </c>
      <c r="H467" s="2">
        <v>75000</v>
      </c>
      <c r="I467" s="39">
        <v>0</v>
      </c>
      <c r="J467" s="45">
        <v>15107</v>
      </c>
      <c r="K467" s="43">
        <v>49377</v>
      </c>
    </row>
    <row r="468" spans="1:11" x14ac:dyDescent="0.2">
      <c r="A468" s="42" t="s">
        <v>11</v>
      </c>
      <c r="B468" s="42" t="s">
        <v>12</v>
      </c>
      <c r="C468" s="43">
        <v>25636</v>
      </c>
      <c r="D468" s="43">
        <v>37774</v>
      </c>
      <c r="E468" s="42" t="s">
        <v>13</v>
      </c>
      <c r="F468" s="44" t="s">
        <v>14</v>
      </c>
      <c r="G468" s="2">
        <v>75000</v>
      </c>
      <c r="H468" s="2">
        <v>75000</v>
      </c>
      <c r="I468" s="39">
        <v>0</v>
      </c>
      <c r="J468" s="45">
        <v>5036</v>
      </c>
      <c r="K468" s="43">
        <v>49377</v>
      </c>
    </row>
    <row r="469" spans="1:11" x14ac:dyDescent="0.2">
      <c r="A469" s="42" t="s">
        <v>15</v>
      </c>
      <c r="B469" s="42" t="s">
        <v>12</v>
      </c>
      <c r="C469" s="43">
        <v>25636</v>
      </c>
      <c r="D469" s="43">
        <v>37774</v>
      </c>
      <c r="E469" s="42" t="s">
        <v>13</v>
      </c>
      <c r="F469" s="44" t="s">
        <v>14</v>
      </c>
      <c r="G469" s="2">
        <v>147000</v>
      </c>
      <c r="H469" s="2">
        <v>147000</v>
      </c>
      <c r="I469" s="39">
        <v>0</v>
      </c>
      <c r="J469" s="45">
        <v>5036</v>
      </c>
      <c r="K469" s="43">
        <v>49377</v>
      </c>
    </row>
    <row r="470" spans="1:11" x14ac:dyDescent="0.2">
      <c r="A470" s="42" t="s">
        <v>16</v>
      </c>
      <c r="B470" s="42" t="s">
        <v>12</v>
      </c>
      <c r="C470" s="43">
        <v>20407</v>
      </c>
      <c r="D470" s="43">
        <v>38208</v>
      </c>
      <c r="E470" s="42" t="s">
        <v>13</v>
      </c>
      <c r="F470" s="44" t="s">
        <v>14</v>
      </c>
      <c r="G470" s="2">
        <v>27000</v>
      </c>
      <c r="H470" s="2">
        <v>27000</v>
      </c>
      <c r="I470" s="39">
        <v>0</v>
      </c>
      <c r="J470" s="45">
        <v>2100</v>
      </c>
      <c r="K470" s="43">
        <v>44149</v>
      </c>
    </row>
    <row r="471" spans="1:11" x14ac:dyDescent="0.2">
      <c r="A471" s="42" t="s">
        <v>11</v>
      </c>
      <c r="B471" s="42" t="s">
        <v>12</v>
      </c>
      <c r="C471" s="43">
        <v>20407</v>
      </c>
      <c r="D471" s="43">
        <v>38208</v>
      </c>
      <c r="E471" s="42" t="s">
        <v>13</v>
      </c>
      <c r="F471" s="44" t="s">
        <v>14</v>
      </c>
      <c r="G471" s="2">
        <v>27000</v>
      </c>
      <c r="H471" s="2">
        <v>27000</v>
      </c>
      <c r="I471" s="39">
        <v>0</v>
      </c>
      <c r="J471" s="45">
        <v>2100</v>
      </c>
      <c r="K471" s="43">
        <v>44149</v>
      </c>
    </row>
    <row r="472" spans="1:11" x14ac:dyDescent="0.2">
      <c r="A472" s="42" t="s">
        <v>15</v>
      </c>
      <c r="B472" s="42" t="s">
        <v>12</v>
      </c>
      <c r="C472" s="43">
        <v>20407</v>
      </c>
      <c r="D472" s="43">
        <v>38208</v>
      </c>
      <c r="E472" s="42" t="s">
        <v>13</v>
      </c>
      <c r="F472" s="44" t="s">
        <v>14</v>
      </c>
      <c r="G472" s="2">
        <v>75000</v>
      </c>
      <c r="H472" s="2">
        <v>75000</v>
      </c>
      <c r="I472" s="39">
        <v>0</v>
      </c>
      <c r="J472" s="45">
        <v>2100</v>
      </c>
      <c r="K472" s="43">
        <v>44149</v>
      </c>
    </row>
    <row r="473" spans="1:11" x14ac:dyDescent="0.2">
      <c r="A473" s="42" t="s">
        <v>11</v>
      </c>
      <c r="B473" s="42" t="s">
        <v>12</v>
      </c>
      <c r="C473" s="43">
        <v>20251</v>
      </c>
      <c r="D473" s="43">
        <v>38443</v>
      </c>
      <c r="E473" s="42" t="s">
        <v>17</v>
      </c>
      <c r="F473" s="44" t="s">
        <v>14</v>
      </c>
      <c r="G473" s="2">
        <v>24000</v>
      </c>
      <c r="H473" s="2">
        <v>24000</v>
      </c>
      <c r="I473" s="39">
        <v>0</v>
      </c>
      <c r="J473" s="45">
        <v>1866</v>
      </c>
      <c r="K473" s="43">
        <v>43993</v>
      </c>
    </row>
    <row r="474" spans="1:11" x14ac:dyDescent="0.2">
      <c r="A474" s="42" t="s">
        <v>15</v>
      </c>
      <c r="B474" s="42" t="s">
        <v>12</v>
      </c>
      <c r="C474" s="43">
        <v>20251</v>
      </c>
      <c r="D474" s="43">
        <v>38443</v>
      </c>
      <c r="E474" s="42" t="s">
        <v>17</v>
      </c>
      <c r="F474" s="44" t="s">
        <v>14</v>
      </c>
      <c r="G474" s="2">
        <v>27000</v>
      </c>
      <c r="H474" s="2">
        <v>27000</v>
      </c>
      <c r="I474" s="39">
        <v>0</v>
      </c>
      <c r="J474" s="45">
        <v>1866</v>
      </c>
      <c r="K474" s="43">
        <v>43993</v>
      </c>
    </row>
    <row r="475" spans="1:11" x14ac:dyDescent="0.2">
      <c r="A475" s="42" t="s">
        <v>11</v>
      </c>
      <c r="B475" s="42" t="s">
        <v>12</v>
      </c>
      <c r="C475" s="43">
        <v>23658</v>
      </c>
      <c r="D475" s="43">
        <v>38561</v>
      </c>
      <c r="E475" s="42" t="s">
        <v>17</v>
      </c>
      <c r="F475" s="44" t="s">
        <v>14</v>
      </c>
      <c r="G475" s="2">
        <v>43000</v>
      </c>
      <c r="H475" s="2">
        <v>43000</v>
      </c>
      <c r="I475" s="39">
        <v>0</v>
      </c>
      <c r="J475" s="45">
        <v>8406</v>
      </c>
      <c r="K475" s="43">
        <v>47399</v>
      </c>
    </row>
    <row r="476" spans="1:11" x14ac:dyDescent="0.2">
      <c r="A476" s="42" t="s">
        <v>16</v>
      </c>
      <c r="B476" s="42" t="s">
        <v>12</v>
      </c>
      <c r="C476" s="43">
        <v>20697</v>
      </c>
      <c r="D476" s="43">
        <v>38517</v>
      </c>
      <c r="E476" s="42" t="s">
        <v>17</v>
      </c>
      <c r="F476" s="44" t="s">
        <v>14</v>
      </c>
      <c r="G476" s="2">
        <v>86000</v>
      </c>
      <c r="H476" s="2">
        <v>86000</v>
      </c>
      <c r="I476" s="39">
        <v>0</v>
      </c>
      <c r="J476" s="45">
        <v>9009</v>
      </c>
      <c r="K476" s="43">
        <v>44438</v>
      </c>
    </row>
    <row r="477" spans="1:11" x14ac:dyDescent="0.2">
      <c r="A477" s="42" t="s">
        <v>11</v>
      </c>
      <c r="B477" s="42" t="s">
        <v>12</v>
      </c>
      <c r="C477" s="43">
        <v>20697</v>
      </c>
      <c r="D477" s="43">
        <v>38517</v>
      </c>
      <c r="E477" s="42" t="s">
        <v>17</v>
      </c>
      <c r="F477" s="44" t="s">
        <v>14</v>
      </c>
      <c r="G477" s="2">
        <v>86000</v>
      </c>
      <c r="H477" s="2">
        <v>86000</v>
      </c>
      <c r="I477" s="39">
        <v>0</v>
      </c>
      <c r="J477" s="45">
        <v>4505</v>
      </c>
      <c r="K477" s="43">
        <v>44438</v>
      </c>
    </row>
    <row r="478" spans="1:11" x14ac:dyDescent="0.2">
      <c r="A478" s="42" t="s">
        <v>15</v>
      </c>
      <c r="B478" s="42" t="s">
        <v>12</v>
      </c>
      <c r="C478" s="43">
        <v>20697</v>
      </c>
      <c r="D478" s="43">
        <v>38517</v>
      </c>
      <c r="E478" s="42" t="s">
        <v>17</v>
      </c>
      <c r="F478" s="44" t="s">
        <v>14</v>
      </c>
      <c r="G478" s="2">
        <v>43000</v>
      </c>
      <c r="H478" s="2">
        <v>43000</v>
      </c>
      <c r="I478" s="39">
        <v>0</v>
      </c>
      <c r="J478" s="45">
        <v>4505</v>
      </c>
      <c r="K478" s="43">
        <v>44438</v>
      </c>
    </row>
    <row r="479" spans="1:11" x14ac:dyDescent="0.2">
      <c r="A479" s="42" t="s">
        <v>11</v>
      </c>
      <c r="B479" s="42" t="s">
        <v>12</v>
      </c>
      <c r="C479" s="43">
        <v>20624</v>
      </c>
      <c r="D479" s="43">
        <v>38340</v>
      </c>
      <c r="E479" s="42" t="s">
        <v>17</v>
      </c>
      <c r="F479" s="44" t="s">
        <v>14</v>
      </c>
      <c r="G479" s="2">
        <v>26000</v>
      </c>
      <c r="H479" s="2">
        <v>26000</v>
      </c>
      <c r="I479" s="39">
        <v>0</v>
      </c>
      <c r="J479" s="45">
        <v>2724</v>
      </c>
      <c r="K479" s="43">
        <v>44365</v>
      </c>
    </row>
    <row r="480" spans="1:11" x14ac:dyDescent="0.2">
      <c r="A480" s="42" t="s">
        <v>11</v>
      </c>
      <c r="B480" s="42" t="s">
        <v>12</v>
      </c>
      <c r="C480" s="43">
        <v>21381</v>
      </c>
      <c r="D480" s="43">
        <v>38488</v>
      </c>
      <c r="E480" s="42" t="s">
        <v>13</v>
      </c>
      <c r="F480" s="44" t="s">
        <v>14</v>
      </c>
      <c r="G480" s="2">
        <v>25000</v>
      </c>
      <c r="H480" s="2">
        <v>25000</v>
      </c>
      <c r="I480" s="39">
        <v>0</v>
      </c>
      <c r="J480" s="45">
        <v>3605</v>
      </c>
      <c r="K480" s="43">
        <v>45122</v>
      </c>
    </row>
    <row r="481" spans="1:11" x14ac:dyDescent="0.2">
      <c r="A481" s="42" t="s">
        <v>16</v>
      </c>
      <c r="B481" s="42" t="s">
        <v>12</v>
      </c>
      <c r="C481" s="43">
        <v>20105</v>
      </c>
      <c r="D481" s="43">
        <v>38550</v>
      </c>
      <c r="E481" s="42" t="s">
        <v>13</v>
      </c>
      <c r="F481" s="44" t="s">
        <v>14</v>
      </c>
      <c r="G481" s="2">
        <v>25000</v>
      </c>
      <c r="H481" s="2">
        <v>25000</v>
      </c>
      <c r="I481" s="39">
        <v>0</v>
      </c>
      <c r="J481" s="45">
        <v>4121</v>
      </c>
      <c r="K481" s="43">
        <v>43846</v>
      </c>
    </row>
    <row r="482" spans="1:11" x14ac:dyDescent="0.2">
      <c r="A482" s="42" t="s">
        <v>11</v>
      </c>
      <c r="B482" s="42" t="s">
        <v>12</v>
      </c>
      <c r="C482" s="43">
        <v>20105</v>
      </c>
      <c r="D482" s="43">
        <v>38550</v>
      </c>
      <c r="E482" s="42" t="s">
        <v>13</v>
      </c>
      <c r="F482" s="44" t="s">
        <v>14</v>
      </c>
      <c r="G482" s="2">
        <v>53000</v>
      </c>
      <c r="H482" s="2">
        <v>53000</v>
      </c>
      <c r="I482" s="39">
        <v>0</v>
      </c>
      <c r="J482" s="45">
        <v>4121</v>
      </c>
      <c r="K482" s="43">
        <v>43846</v>
      </c>
    </row>
    <row r="483" spans="1:11" x14ac:dyDescent="0.2">
      <c r="A483" s="42" t="s">
        <v>15</v>
      </c>
      <c r="B483" s="42" t="s">
        <v>12</v>
      </c>
      <c r="C483" s="43">
        <v>20105</v>
      </c>
      <c r="D483" s="43">
        <v>38550</v>
      </c>
      <c r="E483" s="42" t="s">
        <v>13</v>
      </c>
      <c r="F483" s="44" t="s">
        <v>14</v>
      </c>
      <c r="G483" s="2">
        <v>25000</v>
      </c>
      <c r="H483" s="2">
        <v>25000</v>
      </c>
      <c r="I483" s="39">
        <v>0</v>
      </c>
      <c r="J483" s="45">
        <v>4121</v>
      </c>
      <c r="K483" s="43">
        <v>43846</v>
      </c>
    </row>
    <row r="484" spans="1:11" x14ac:dyDescent="0.2">
      <c r="A484" s="42" t="s">
        <v>16</v>
      </c>
      <c r="B484" s="42" t="s">
        <v>12</v>
      </c>
      <c r="C484" s="43">
        <v>20718</v>
      </c>
      <c r="D484" s="43">
        <v>38034</v>
      </c>
      <c r="E484" s="42" t="s">
        <v>13</v>
      </c>
      <c r="F484" s="44" t="s">
        <v>14</v>
      </c>
      <c r="G484" s="2">
        <v>53000</v>
      </c>
      <c r="H484" s="2">
        <v>53000</v>
      </c>
      <c r="I484" s="39">
        <v>0</v>
      </c>
      <c r="J484" s="45">
        <v>11943</v>
      </c>
      <c r="K484" s="43">
        <v>44459</v>
      </c>
    </row>
    <row r="485" spans="1:11" x14ac:dyDescent="0.2">
      <c r="A485" s="42" t="s">
        <v>11</v>
      </c>
      <c r="B485" s="42" t="s">
        <v>12</v>
      </c>
      <c r="C485" s="43">
        <v>20718</v>
      </c>
      <c r="D485" s="43">
        <v>38034</v>
      </c>
      <c r="E485" s="42" t="s">
        <v>13</v>
      </c>
      <c r="F485" s="44" t="s">
        <v>14</v>
      </c>
      <c r="G485" s="2">
        <v>38000</v>
      </c>
      <c r="H485" s="2">
        <v>38000</v>
      </c>
      <c r="I485" s="39">
        <v>0</v>
      </c>
      <c r="J485" s="45">
        <v>3981</v>
      </c>
      <c r="K485" s="43">
        <v>44459</v>
      </c>
    </row>
    <row r="486" spans="1:11" x14ac:dyDescent="0.2">
      <c r="A486" s="42" t="s">
        <v>15</v>
      </c>
      <c r="B486" s="42" t="s">
        <v>12</v>
      </c>
      <c r="C486" s="43">
        <v>20718</v>
      </c>
      <c r="D486" s="43">
        <v>38034</v>
      </c>
      <c r="E486" s="42" t="s">
        <v>13</v>
      </c>
      <c r="F486" s="44" t="s">
        <v>14</v>
      </c>
      <c r="G486" s="2">
        <v>53000</v>
      </c>
      <c r="H486" s="2">
        <v>53000</v>
      </c>
      <c r="I486" s="39">
        <v>0</v>
      </c>
      <c r="J486" s="45">
        <v>3981</v>
      </c>
      <c r="K486" s="43">
        <v>44459</v>
      </c>
    </row>
    <row r="487" spans="1:11" x14ac:dyDescent="0.2">
      <c r="A487" s="42" t="s">
        <v>16</v>
      </c>
      <c r="B487" s="42" t="s">
        <v>12</v>
      </c>
      <c r="C487" s="43">
        <v>25221</v>
      </c>
      <c r="D487" s="43">
        <v>38457</v>
      </c>
      <c r="E487" s="42" t="s">
        <v>13</v>
      </c>
      <c r="F487" s="44" t="s">
        <v>14</v>
      </c>
      <c r="G487" s="2">
        <v>114000</v>
      </c>
      <c r="H487" s="2">
        <v>114000</v>
      </c>
      <c r="I487" s="39">
        <v>0</v>
      </c>
      <c r="J487" s="45">
        <v>4039</v>
      </c>
      <c r="K487" s="43">
        <v>48962</v>
      </c>
    </row>
    <row r="488" spans="1:11" x14ac:dyDescent="0.2">
      <c r="A488" s="42" t="s">
        <v>11</v>
      </c>
      <c r="B488" s="42" t="s">
        <v>12</v>
      </c>
      <c r="C488" s="43">
        <v>25221</v>
      </c>
      <c r="D488" s="43">
        <v>38457</v>
      </c>
      <c r="E488" s="42" t="s">
        <v>13</v>
      </c>
      <c r="F488" s="44" t="s">
        <v>14</v>
      </c>
      <c r="G488" s="2">
        <v>20000</v>
      </c>
      <c r="H488" s="2">
        <v>20000</v>
      </c>
      <c r="I488" s="39">
        <v>0</v>
      </c>
      <c r="J488" s="45">
        <v>4039</v>
      </c>
      <c r="K488" s="43">
        <v>48962</v>
      </c>
    </row>
    <row r="489" spans="1:11" x14ac:dyDescent="0.2">
      <c r="A489" s="42" t="s">
        <v>15</v>
      </c>
      <c r="B489" s="42" t="s">
        <v>12</v>
      </c>
      <c r="C489" s="43">
        <v>25221</v>
      </c>
      <c r="D489" s="43">
        <v>38457</v>
      </c>
      <c r="E489" s="42" t="s">
        <v>13</v>
      </c>
      <c r="F489" s="44" t="s">
        <v>14</v>
      </c>
      <c r="G489" s="2">
        <v>114000</v>
      </c>
      <c r="H489" s="2">
        <v>114000</v>
      </c>
      <c r="I489" s="39">
        <v>0</v>
      </c>
      <c r="J489" s="45">
        <v>4039</v>
      </c>
      <c r="K489" s="43">
        <v>48962</v>
      </c>
    </row>
    <row r="490" spans="1:11" x14ac:dyDescent="0.2">
      <c r="A490" s="42" t="s">
        <v>16</v>
      </c>
      <c r="B490" s="42" t="s">
        <v>12</v>
      </c>
      <c r="C490" s="43">
        <v>19902</v>
      </c>
      <c r="D490" s="43">
        <v>38565</v>
      </c>
      <c r="E490" s="42" t="s">
        <v>17</v>
      </c>
      <c r="F490" s="44" t="s">
        <v>14</v>
      </c>
      <c r="G490" s="2">
        <v>20000</v>
      </c>
      <c r="H490" s="2">
        <v>20000</v>
      </c>
      <c r="I490" s="39">
        <v>0</v>
      </c>
      <c r="J490" s="45">
        <v>1080</v>
      </c>
      <c r="K490" s="43">
        <v>43643</v>
      </c>
    </row>
    <row r="491" spans="1:11" x14ac:dyDescent="0.2">
      <c r="A491" s="42" t="s">
        <v>11</v>
      </c>
      <c r="B491" s="42" t="s">
        <v>12</v>
      </c>
      <c r="C491" s="43">
        <v>19902</v>
      </c>
      <c r="D491" s="43">
        <v>38565</v>
      </c>
      <c r="E491" s="42" t="s">
        <v>17</v>
      </c>
      <c r="F491" s="44" t="s">
        <v>14</v>
      </c>
      <c r="G491" s="2">
        <v>25000</v>
      </c>
      <c r="H491" s="2">
        <v>25000</v>
      </c>
      <c r="I491" s="39">
        <v>0</v>
      </c>
      <c r="J491" s="45">
        <v>1080</v>
      </c>
      <c r="K491" s="43">
        <v>43643</v>
      </c>
    </row>
    <row r="492" spans="1:11" x14ac:dyDescent="0.2">
      <c r="A492" s="42" t="s">
        <v>15</v>
      </c>
      <c r="B492" s="42" t="s">
        <v>12</v>
      </c>
      <c r="C492" s="43">
        <v>19902</v>
      </c>
      <c r="D492" s="43">
        <v>38565</v>
      </c>
      <c r="E492" s="42" t="s">
        <v>17</v>
      </c>
      <c r="F492" s="44" t="s">
        <v>14</v>
      </c>
      <c r="G492" s="2">
        <v>20000</v>
      </c>
      <c r="H492" s="2">
        <v>20000</v>
      </c>
      <c r="I492" s="39">
        <v>0</v>
      </c>
      <c r="J492" s="45">
        <v>1080</v>
      </c>
      <c r="K492" s="43">
        <v>43643</v>
      </c>
    </row>
    <row r="493" spans="1:11" x14ac:dyDescent="0.2">
      <c r="A493" s="42" t="s">
        <v>16</v>
      </c>
      <c r="B493" s="42" t="s">
        <v>12</v>
      </c>
      <c r="C493" s="43">
        <v>23757</v>
      </c>
      <c r="D493" s="43">
        <v>38378</v>
      </c>
      <c r="E493" s="42" t="s">
        <v>13</v>
      </c>
      <c r="F493" s="44" t="s">
        <v>14</v>
      </c>
      <c r="G493" s="2">
        <v>25000</v>
      </c>
      <c r="H493" s="2">
        <v>25000</v>
      </c>
      <c r="I493" s="39">
        <v>0</v>
      </c>
      <c r="J493" s="45">
        <v>18431</v>
      </c>
      <c r="K493" s="43">
        <v>47498</v>
      </c>
    </row>
    <row r="494" spans="1:11" x14ac:dyDescent="0.2">
      <c r="A494" s="42" t="s">
        <v>11</v>
      </c>
      <c r="B494" s="42" t="s">
        <v>12</v>
      </c>
      <c r="C494" s="43">
        <v>23757</v>
      </c>
      <c r="D494" s="43">
        <v>38378</v>
      </c>
      <c r="E494" s="42" t="s">
        <v>13</v>
      </c>
      <c r="F494" s="44" t="s">
        <v>14</v>
      </c>
      <c r="G494" s="2">
        <v>31000</v>
      </c>
      <c r="H494" s="2">
        <v>31000</v>
      </c>
      <c r="I494" s="39">
        <v>0</v>
      </c>
      <c r="J494" s="45">
        <v>6144</v>
      </c>
      <c r="K494" s="43">
        <v>47498</v>
      </c>
    </row>
    <row r="495" spans="1:11" x14ac:dyDescent="0.2">
      <c r="A495" s="42" t="s">
        <v>15</v>
      </c>
      <c r="B495" s="42" t="s">
        <v>12</v>
      </c>
      <c r="C495" s="43">
        <v>23757</v>
      </c>
      <c r="D495" s="43">
        <v>38378</v>
      </c>
      <c r="E495" s="42" t="s">
        <v>13</v>
      </c>
      <c r="F495" s="44" t="s">
        <v>14</v>
      </c>
      <c r="G495" s="2">
        <v>25000</v>
      </c>
      <c r="H495" s="2">
        <v>25000</v>
      </c>
      <c r="I495" s="39">
        <v>0</v>
      </c>
      <c r="J495" s="45">
        <v>6144</v>
      </c>
      <c r="K495" s="43">
        <v>47498</v>
      </c>
    </row>
    <row r="496" spans="1:11" x14ac:dyDescent="0.2">
      <c r="A496" s="42" t="s">
        <v>16</v>
      </c>
      <c r="B496" s="42" t="s">
        <v>12</v>
      </c>
      <c r="C496" s="43">
        <v>22645</v>
      </c>
      <c r="D496" s="43">
        <v>38201</v>
      </c>
      <c r="E496" s="42" t="s">
        <v>17</v>
      </c>
      <c r="F496" s="44" t="s">
        <v>14</v>
      </c>
      <c r="G496" s="2">
        <v>93000</v>
      </c>
      <c r="H496" s="2">
        <v>93000</v>
      </c>
      <c r="I496" s="39">
        <v>0</v>
      </c>
      <c r="J496" s="45">
        <v>4458</v>
      </c>
      <c r="K496" s="43">
        <v>46386</v>
      </c>
    </row>
    <row r="497" spans="1:11" x14ac:dyDescent="0.2">
      <c r="A497" s="42" t="s">
        <v>11</v>
      </c>
      <c r="B497" s="42" t="s">
        <v>12</v>
      </c>
      <c r="C497" s="43">
        <v>22645</v>
      </c>
      <c r="D497" s="43">
        <v>38201</v>
      </c>
      <c r="E497" s="42" t="s">
        <v>17</v>
      </c>
      <c r="F497" s="44" t="s">
        <v>14</v>
      </c>
      <c r="G497" s="2">
        <v>24000</v>
      </c>
      <c r="H497" s="2">
        <v>24000</v>
      </c>
      <c r="I497" s="39">
        <v>0</v>
      </c>
      <c r="J497" s="45">
        <v>4458</v>
      </c>
      <c r="K497" s="43">
        <v>46386</v>
      </c>
    </row>
    <row r="498" spans="1:11" x14ac:dyDescent="0.2">
      <c r="A498" s="42" t="s">
        <v>15</v>
      </c>
      <c r="B498" s="42" t="s">
        <v>12</v>
      </c>
      <c r="C498" s="43">
        <v>22645</v>
      </c>
      <c r="D498" s="43">
        <v>38201</v>
      </c>
      <c r="E498" s="42" t="s">
        <v>17</v>
      </c>
      <c r="F498" s="44" t="s">
        <v>14</v>
      </c>
      <c r="G498" s="2">
        <v>93000</v>
      </c>
      <c r="H498" s="2">
        <v>93000</v>
      </c>
      <c r="I498" s="39">
        <v>0</v>
      </c>
      <c r="J498" s="45">
        <v>4458</v>
      </c>
      <c r="K498" s="43">
        <v>46386</v>
      </c>
    </row>
    <row r="499" spans="1:11" x14ac:dyDescent="0.2">
      <c r="A499" s="42" t="s">
        <v>16</v>
      </c>
      <c r="B499" s="42" t="s">
        <v>12</v>
      </c>
      <c r="C499" s="43">
        <v>20953</v>
      </c>
      <c r="D499" s="43">
        <v>38590</v>
      </c>
      <c r="E499" s="42" t="s">
        <v>17</v>
      </c>
      <c r="F499" s="44" t="s">
        <v>14</v>
      </c>
      <c r="G499" s="2">
        <v>24000</v>
      </c>
      <c r="H499" s="2">
        <v>24000</v>
      </c>
      <c r="I499" s="39">
        <v>0</v>
      </c>
      <c r="J499" s="45">
        <v>4695</v>
      </c>
      <c r="K499" s="43">
        <v>44694</v>
      </c>
    </row>
    <row r="500" spans="1:11" x14ac:dyDescent="0.2">
      <c r="A500" s="42" t="s">
        <v>11</v>
      </c>
      <c r="B500" s="42" t="s">
        <v>12</v>
      </c>
      <c r="C500" s="43">
        <v>20953</v>
      </c>
      <c r="D500" s="43">
        <v>38590</v>
      </c>
      <c r="E500" s="42" t="s">
        <v>17</v>
      </c>
      <c r="F500" s="44" t="s">
        <v>14</v>
      </c>
      <c r="G500" s="2">
        <v>37000</v>
      </c>
      <c r="H500" s="2">
        <v>37000</v>
      </c>
      <c r="I500" s="39">
        <v>0</v>
      </c>
      <c r="J500" s="45">
        <v>4695</v>
      </c>
      <c r="K500" s="43">
        <v>44694</v>
      </c>
    </row>
    <row r="501" spans="1:11" x14ac:dyDescent="0.2">
      <c r="A501" s="42" t="s">
        <v>15</v>
      </c>
      <c r="B501" s="42" t="s">
        <v>12</v>
      </c>
      <c r="C501" s="43">
        <v>20953</v>
      </c>
      <c r="D501" s="43">
        <v>38590</v>
      </c>
      <c r="E501" s="42" t="s">
        <v>17</v>
      </c>
      <c r="F501" s="44" t="s">
        <v>14</v>
      </c>
      <c r="G501" s="2">
        <v>24000</v>
      </c>
      <c r="H501" s="2">
        <v>24000</v>
      </c>
      <c r="I501" s="39">
        <v>0</v>
      </c>
      <c r="J501" s="45">
        <v>4695</v>
      </c>
      <c r="K501" s="43">
        <v>44694</v>
      </c>
    </row>
    <row r="502" spans="1:11" x14ac:dyDescent="0.2">
      <c r="A502" s="42" t="s">
        <v>16</v>
      </c>
      <c r="B502" s="42" t="s">
        <v>12</v>
      </c>
      <c r="C502" s="43">
        <v>23816</v>
      </c>
      <c r="D502" s="43">
        <v>38188</v>
      </c>
      <c r="E502" s="42" t="s">
        <v>13</v>
      </c>
      <c r="F502" s="44" t="s">
        <v>14</v>
      </c>
      <c r="G502" s="2">
        <v>37000</v>
      </c>
      <c r="H502" s="2">
        <v>37000</v>
      </c>
      <c r="I502" s="39">
        <v>0</v>
      </c>
      <c r="J502" s="45">
        <v>43401</v>
      </c>
      <c r="K502" s="43">
        <v>47557</v>
      </c>
    </row>
    <row r="503" spans="1:11" x14ac:dyDescent="0.2">
      <c r="A503" s="42" t="s">
        <v>11</v>
      </c>
      <c r="B503" s="42" t="s">
        <v>12</v>
      </c>
      <c r="C503" s="43">
        <v>23816</v>
      </c>
      <c r="D503" s="43">
        <v>38188</v>
      </c>
      <c r="E503" s="42" t="s">
        <v>13</v>
      </c>
      <c r="F503" s="44" t="s">
        <v>14</v>
      </c>
      <c r="G503" s="2">
        <v>73000</v>
      </c>
      <c r="H503" s="2">
        <v>73000</v>
      </c>
      <c r="I503" s="39">
        <v>0</v>
      </c>
      <c r="J503" s="45">
        <v>14467</v>
      </c>
      <c r="K503" s="43">
        <v>47557</v>
      </c>
    </row>
    <row r="504" spans="1:11" x14ac:dyDescent="0.2">
      <c r="A504" s="42" t="s">
        <v>15</v>
      </c>
      <c r="B504" s="42" t="s">
        <v>12</v>
      </c>
      <c r="C504" s="43">
        <v>23816</v>
      </c>
      <c r="D504" s="43">
        <v>38188</v>
      </c>
      <c r="E504" s="42" t="s">
        <v>13</v>
      </c>
      <c r="F504" s="44" t="s">
        <v>14</v>
      </c>
      <c r="G504" s="2">
        <v>37000</v>
      </c>
      <c r="H504" s="2">
        <v>37000</v>
      </c>
      <c r="I504" s="39">
        <v>0</v>
      </c>
      <c r="J504" s="45">
        <v>14467</v>
      </c>
      <c r="K504" s="43">
        <v>47557</v>
      </c>
    </row>
    <row r="505" spans="1:11" x14ac:dyDescent="0.2">
      <c r="A505" s="42" t="s">
        <v>11</v>
      </c>
      <c r="B505" s="42" t="s">
        <v>12</v>
      </c>
      <c r="C505" s="43">
        <v>21973</v>
      </c>
      <c r="D505" s="43">
        <v>38541</v>
      </c>
      <c r="E505" s="42" t="s">
        <v>17</v>
      </c>
      <c r="F505" s="44" t="s">
        <v>14</v>
      </c>
      <c r="G505" s="2">
        <v>32000</v>
      </c>
      <c r="H505" s="2">
        <v>32000</v>
      </c>
      <c r="I505" s="39">
        <v>0</v>
      </c>
      <c r="J505" s="45">
        <v>5426</v>
      </c>
      <c r="K505" s="43">
        <v>45715</v>
      </c>
    </row>
    <row r="506" spans="1:11" x14ac:dyDescent="0.2">
      <c r="A506" s="42" t="s">
        <v>16</v>
      </c>
      <c r="B506" s="42" t="s">
        <v>12</v>
      </c>
      <c r="C506" s="43">
        <v>20111</v>
      </c>
      <c r="D506" s="43">
        <v>38585</v>
      </c>
      <c r="E506" s="42" t="s">
        <v>17</v>
      </c>
      <c r="F506" s="44" t="s">
        <v>14</v>
      </c>
      <c r="G506" s="2">
        <v>39000</v>
      </c>
      <c r="H506" s="2">
        <v>39000</v>
      </c>
      <c r="I506" s="39">
        <v>0</v>
      </c>
      <c r="J506" s="45">
        <v>3033</v>
      </c>
      <c r="K506" s="43">
        <v>43852</v>
      </c>
    </row>
    <row r="507" spans="1:11" x14ac:dyDescent="0.2">
      <c r="A507" s="42" t="s">
        <v>11</v>
      </c>
      <c r="B507" s="42" t="s">
        <v>12</v>
      </c>
      <c r="C507" s="43">
        <v>20111</v>
      </c>
      <c r="D507" s="43">
        <v>38585</v>
      </c>
      <c r="E507" s="42" t="s">
        <v>17</v>
      </c>
      <c r="F507" s="44" t="s">
        <v>14</v>
      </c>
      <c r="G507" s="2">
        <v>39000</v>
      </c>
      <c r="H507" s="2">
        <v>39000</v>
      </c>
      <c r="I507" s="39">
        <v>0</v>
      </c>
      <c r="J507" s="45">
        <v>3033</v>
      </c>
      <c r="K507" s="43">
        <v>43852</v>
      </c>
    </row>
    <row r="508" spans="1:11" x14ac:dyDescent="0.2">
      <c r="A508" s="42" t="s">
        <v>15</v>
      </c>
      <c r="B508" s="42" t="s">
        <v>12</v>
      </c>
      <c r="C508" s="43">
        <v>20111</v>
      </c>
      <c r="D508" s="43">
        <v>38585</v>
      </c>
      <c r="E508" s="42" t="s">
        <v>17</v>
      </c>
      <c r="F508" s="44" t="s">
        <v>14</v>
      </c>
      <c r="G508" s="2">
        <v>32000</v>
      </c>
      <c r="H508" s="2">
        <v>32000</v>
      </c>
      <c r="I508" s="39">
        <v>0</v>
      </c>
      <c r="J508" s="45">
        <v>3033</v>
      </c>
      <c r="K508" s="43">
        <v>43852</v>
      </c>
    </row>
    <row r="509" spans="1:11" x14ac:dyDescent="0.2">
      <c r="A509" s="42" t="s">
        <v>16</v>
      </c>
      <c r="B509" s="42" t="s">
        <v>12</v>
      </c>
      <c r="C509" s="43">
        <v>22091</v>
      </c>
      <c r="D509" s="43">
        <v>38695</v>
      </c>
      <c r="E509" s="42" t="s">
        <v>17</v>
      </c>
      <c r="F509" s="44" t="s">
        <v>14</v>
      </c>
      <c r="G509" s="2">
        <v>147000</v>
      </c>
      <c r="H509" s="2">
        <v>147000</v>
      </c>
      <c r="I509" s="39">
        <v>0</v>
      </c>
      <c r="J509" s="45">
        <v>24925</v>
      </c>
      <c r="K509" s="43">
        <v>45832</v>
      </c>
    </row>
    <row r="510" spans="1:11" x14ac:dyDescent="0.2">
      <c r="A510" s="42" t="s">
        <v>11</v>
      </c>
      <c r="B510" s="42" t="s">
        <v>12</v>
      </c>
      <c r="C510" s="43">
        <v>22091</v>
      </c>
      <c r="D510" s="43">
        <v>38695</v>
      </c>
      <c r="E510" s="42" t="s">
        <v>17</v>
      </c>
      <c r="F510" s="44" t="s">
        <v>14</v>
      </c>
      <c r="G510" s="2">
        <v>147000</v>
      </c>
      <c r="H510" s="2">
        <v>147000</v>
      </c>
      <c r="I510" s="39">
        <v>0</v>
      </c>
      <c r="J510" s="45">
        <v>8308</v>
      </c>
      <c r="K510" s="43">
        <v>45832</v>
      </c>
    </row>
    <row r="511" spans="1:11" x14ac:dyDescent="0.2">
      <c r="A511" s="42" t="s">
        <v>15</v>
      </c>
      <c r="B511" s="42" t="s">
        <v>12</v>
      </c>
      <c r="C511" s="43">
        <v>22091</v>
      </c>
      <c r="D511" s="43">
        <v>38695</v>
      </c>
      <c r="E511" s="42" t="s">
        <v>17</v>
      </c>
      <c r="F511" s="44" t="s">
        <v>14</v>
      </c>
      <c r="G511" s="2">
        <v>39000</v>
      </c>
      <c r="H511" s="2">
        <v>39000</v>
      </c>
      <c r="I511" s="39">
        <v>0</v>
      </c>
      <c r="J511" s="45">
        <v>8308</v>
      </c>
      <c r="K511" s="43">
        <v>45832</v>
      </c>
    </row>
    <row r="512" spans="1:11" x14ac:dyDescent="0.2">
      <c r="A512" s="42" t="s">
        <v>11</v>
      </c>
      <c r="B512" s="42" t="s">
        <v>12</v>
      </c>
      <c r="C512" s="43">
        <v>19927</v>
      </c>
      <c r="D512" s="43">
        <v>38716</v>
      </c>
      <c r="E512" s="42" t="s">
        <v>13</v>
      </c>
      <c r="F512" s="44" t="s">
        <v>14</v>
      </c>
      <c r="G512" s="2">
        <v>49000</v>
      </c>
      <c r="H512" s="2">
        <v>49000</v>
      </c>
      <c r="I512" s="39">
        <v>0</v>
      </c>
      <c r="J512" s="45">
        <v>2117</v>
      </c>
      <c r="K512" s="43">
        <v>43668</v>
      </c>
    </row>
    <row r="513" spans="1:11" x14ac:dyDescent="0.2">
      <c r="A513" s="42" t="s">
        <v>15</v>
      </c>
      <c r="B513" s="42" t="s">
        <v>12</v>
      </c>
      <c r="C513" s="43">
        <v>19927</v>
      </c>
      <c r="D513" s="43">
        <v>38716</v>
      </c>
      <c r="E513" s="42" t="s">
        <v>13</v>
      </c>
      <c r="F513" s="44" t="s">
        <v>14</v>
      </c>
      <c r="G513" s="2">
        <v>147000</v>
      </c>
      <c r="H513" s="2">
        <v>147000</v>
      </c>
      <c r="I513" s="39">
        <v>0</v>
      </c>
      <c r="J513" s="45">
        <v>2117</v>
      </c>
      <c r="K513" s="43">
        <v>43668</v>
      </c>
    </row>
    <row r="514" spans="1:11" x14ac:dyDescent="0.2">
      <c r="A514" s="42" t="s">
        <v>11</v>
      </c>
      <c r="B514" s="42" t="s">
        <v>12</v>
      </c>
      <c r="C514" s="43">
        <v>20047</v>
      </c>
      <c r="D514" s="43">
        <v>38656</v>
      </c>
      <c r="E514" s="42" t="s">
        <v>13</v>
      </c>
      <c r="F514" s="44" t="s">
        <v>14</v>
      </c>
      <c r="G514" s="2">
        <v>43000</v>
      </c>
      <c r="H514" s="2">
        <v>43000</v>
      </c>
      <c r="I514" s="39">
        <v>0</v>
      </c>
      <c r="J514" s="45">
        <v>1858</v>
      </c>
      <c r="K514" s="43">
        <v>43788</v>
      </c>
    </row>
    <row r="515" spans="1:11" x14ac:dyDescent="0.2">
      <c r="A515" s="42" t="s">
        <v>15</v>
      </c>
      <c r="B515" s="42" t="s">
        <v>12</v>
      </c>
      <c r="C515" s="43">
        <v>20047</v>
      </c>
      <c r="D515" s="43">
        <v>38656</v>
      </c>
      <c r="E515" s="42" t="s">
        <v>13</v>
      </c>
      <c r="F515" s="44" t="s">
        <v>14</v>
      </c>
      <c r="G515" s="2">
        <v>49000</v>
      </c>
      <c r="H515" s="2">
        <v>49000</v>
      </c>
      <c r="I515" s="39">
        <v>0</v>
      </c>
      <c r="J515" s="45">
        <v>1858</v>
      </c>
      <c r="K515" s="43">
        <v>43788</v>
      </c>
    </row>
    <row r="516" spans="1:11" x14ac:dyDescent="0.2">
      <c r="A516" s="42" t="s">
        <v>11</v>
      </c>
      <c r="B516" s="42" t="s">
        <v>12</v>
      </c>
      <c r="C516" s="43">
        <v>25196</v>
      </c>
      <c r="D516" s="43">
        <v>38729</v>
      </c>
      <c r="E516" s="42" t="s">
        <v>13</v>
      </c>
      <c r="F516" s="44" t="s">
        <v>14</v>
      </c>
      <c r="G516" s="2">
        <v>27000</v>
      </c>
      <c r="H516" s="2">
        <v>27000</v>
      </c>
      <c r="I516" s="39">
        <v>0</v>
      </c>
      <c r="J516" s="45">
        <v>5453</v>
      </c>
      <c r="K516" s="43">
        <v>48937</v>
      </c>
    </row>
    <row r="517" spans="1:11" x14ac:dyDescent="0.2">
      <c r="A517" s="42" t="s">
        <v>15</v>
      </c>
      <c r="B517" s="42" t="s">
        <v>12</v>
      </c>
      <c r="C517" s="43">
        <v>25196</v>
      </c>
      <c r="D517" s="43">
        <v>38729</v>
      </c>
      <c r="E517" s="42" t="s">
        <v>13</v>
      </c>
      <c r="F517" s="44" t="s">
        <v>14</v>
      </c>
      <c r="G517" s="2">
        <v>27000</v>
      </c>
      <c r="H517" s="2">
        <v>27000</v>
      </c>
      <c r="I517" s="39">
        <v>0</v>
      </c>
      <c r="J517" s="45">
        <v>5453</v>
      </c>
      <c r="K517" s="43">
        <v>48937</v>
      </c>
    </row>
    <row r="518" spans="1:11" x14ac:dyDescent="0.2">
      <c r="A518" s="42" t="s">
        <v>11</v>
      </c>
      <c r="B518" s="42" t="s">
        <v>12</v>
      </c>
      <c r="C518" s="43">
        <v>19967</v>
      </c>
      <c r="D518" s="43">
        <v>38643</v>
      </c>
      <c r="E518" s="42" t="s">
        <v>17</v>
      </c>
      <c r="F518" s="44" t="s">
        <v>14</v>
      </c>
      <c r="G518" s="2">
        <v>54000</v>
      </c>
      <c r="H518" s="2">
        <v>54000</v>
      </c>
      <c r="I518" s="39">
        <v>0</v>
      </c>
      <c r="J518" s="45">
        <v>2333</v>
      </c>
      <c r="K518" s="43">
        <v>43708</v>
      </c>
    </row>
    <row r="519" spans="1:11" x14ac:dyDescent="0.2">
      <c r="A519" s="42" t="s">
        <v>15</v>
      </c>
      <c r="B519" s="42" t="s">
        <v>12</v>
      </c>
      <c r="C519" s="43">
        <v>19967</v>
      </c>
      <c r="D519" s="43">
        <v>38643</v>
      </c>
      <c r="E519" s="42" t="s">
        <v>17</v>
      </c>
      <c r="F519" s="44" t="s">
        <v>14</v>
      </c>
      <c r="G519" s="2">
        <v>27000</v>
      </c>
      <c r="H519" s="2">
        <v>27000</v>
      </c>
      <c r="I519" s="39">
        <v>0</v>
      </c>
      <c r="J519" s="45">
        <v>2333</v>
      </c>
      <c r="K519" s="43">
        <v>43708</v>
      </c>
    </row>
    <row r="520" spans="1:11" x14ac:dyDescent="0.2">
      <c r="A520" s="42" t="s">
        <v>16</v>
      </c>
      <c r="B520" s="42" t="s">
        <v>12</v>
      </c>
      <c r="C520" s="43">
        <v>20915</v>
      </c>
      <c r="D520" s="43">
        <v>38740</v>
      </c>
      <c r="E520" s="42" t="s">
        <v>17</v>
      </c>
      <c r="F520" s="44" t="s">
        <v>14</v>
      </c>
      <c r="G520" s="2">
        <v>54000</v>
      </c>
      <c r="H520" s="2">
        <v>54000</v>
      </c>
      <c r="I520" s="39">
        <v>0</v>
      </c>
      <c r="J520" s="45">
        <v>10660</v>
      </c>
      <c r="K520" s="43">
        <v>44656</v>
      </c>
    </row>
    <row r="521" spans="1:11" x14ac:dyDescent="0.2">
      <c r="A521" s="42" t="s">
        <v>11</v>
      </c>
      <c r="B521" s="42" t="s">
        <v>12</v>
      </c>
      <c r="C521" s="43">
        <v>20915</v>
      </c>
      <c r="D521" s="43">
        <v>38740</v>
      </c>
      <c r="E521" s="42" t="s">
        <v>17</v>
      </c>
      <c r="F521" s="44" t="s">
        <v>14</v>
      </c>
      <c r="G521" s="2">
        <v>28000</v>
      </c>
      <c r="H521" s="2">
        <v>28000</v>
      </c>
      <c r="I521" s="39">
        <v>0</v>
      </c>
      <c r="J521" s="45">
        <v>3553</v>
      </c>
      <c r="K521" s="43">
        <v>44656</v>
      </c>
    </row>
    <row r="522" spans="1:11" x14ac:dyDescent="0.2">
      <c r="A522" s="42" t="s">
        <v>15</v>
      </c>
      <c r="B522" s="42" t="s">
        <v>12</v>
      </c>
      <c r="C522" s="43">
        <v>20915</v>
      </c>
      <c r="D522" s="43">
        <v>38740</v>
      </c>
      <c r="E522" s="42" t="s">
        <v>17</v>
      </c>
      <c r="F522" s="44" t="s">
        <v>14</v>
      </c>
      <c r="G522" s="2">
        <v>54000</v>
      </c>
      <c r="H522" s="2">
        <v>54000</v>
      </c>
      <c r="I522" s="39">
        <v>0</v>
      </c>
      <c r="J522" s="45">
        <v>3553</v>
      </c>
      <c r="K522" s="43">
        <v>44656</v>
      </c>
    </row>
    <row r="523" spans="1:11" x14ac:dyDescent="0.2">
      <c r="A523" s="42" t="s">
        <v>11</v>
      </c>
      <c r="B523" s="42" t="s">
        <v>12</v>
      </c>
      <c r="C523" s="43">
        <v>22744</v>
      </c>
      <c r="D523" s="43">
        <v>38461</v>
      </c>
      <c r="E523" s="42" t="s">
        <v>17</v>
      </c>
      <c r="F523" s="44" t="s">
        <v>14</v>
      </c>
      <c r="G523" s="2">
        <v>32000</v>
      </c>
      <c r="H523" s="2">
        <v>32000</v>
      </c>
      <c r="I523" s="39">
        <v>0</v>
      </c>
      <c r="J523" s="45">
        <v>5944</v>
      </c>
      <c r="K523" s="43">
        <v>46485</v>
      </c>
    </row>
    <row r="524" spans="1:11" x14ac:dyDescent="0.2">
      <c r="A524" s="42" t="s">
        <v>15</v>
      </c>
      <c r="B524" s="42" t="s">
        <v>12</v>
      </c>
      <c r="C524" s="43">
        <v>22744</v>
      </c>
      <c r="D524" s="43">
        <v>38461</v>
      </c>
      <c r="E524" s="42" t="s">
        <v>17</v>
      </c>
      <c r="F524" s="44" t="s">
        <v>14</v>
      </c>
      <c r="G524" s="2">
        <v>84000</v>
      </c>
      <c r="H524" s="2">
        <v>84000</v>
      </c>
      <c r="I524" s="39">
        <v>0</v>
      </c>
      <c r="J524" s="45">
        <v>5944</v>
      </c>
      <c r="K524" s="43">
        <v>46485</v>
      </c>
    </row>
    <row r="525" spans="1:11" x14ac:dyDescent="0.2">
      <c r="A525" s="42" t="s">
        <v>11</v>
      </c>
      <c r="B525" s="42" t="s">
        <v>12</v>
      </c>
      <c r="C525" s="43">
        <v>22565</v>
      </c>
      <c r="D525" s="43">
        <v>38708</v>
      </c>
      <c r="E525" s="42" t="s">
        <v>13</v>
      </c>
      <c r="F525" s="44" t="s">
        <v>14</v>
      </c>
      <c r="G525" s="2">
        <v>26000</v>
      </c>
      <c r="H525" s="2">
        <v>26000</v>
      </c>
      <c r="I525" s="39">
        <v>0</v>
      </c>
      <c r="J525" s="45">
        <v>4647</v>
      </c>
      <c r="K525" s="43">
        <v>46306</v>
      </c>
    </row>
    <row r="526" spans="1:11" x14ac:dyDescent="0.2">
      <c r="A526" s="42" t="s">
        <v>15</v>
      </c>
      <c r="B526" s="42" t="s">
        <v>12</v>
      </c>
      <c r="C526" s="43">
        <v>22565</v>
      </c>
      <c r="D526" s="43">
        <v>38708</v>
      </c>
      <c r="E526" s="42" t="s">
        <v>13</v>
      </c>
      <c r="F526" s="44" t="s">
        <v>14</v>
      </c>
      <c r="G526" s="2">
        <v>26000</v>
      </c>
      <c r="H526" s="2">
        <v>26000</v>
      </c>
      <c r="I526" s="39">
        <v>0</v>
      </c>
      <c r="J526" s="45">
        <v>4647</v>
      </c>
      <c r="K526" s="43">
        <v>46306</v>
      </c>
    </row>
    <row r="527" spans="1:11" x14ac:dyDescent="0.2">
      <c r="A527" s="42" t="s">
        <v>11</v>
      </c>
      <c r="B527" s="42" t="s">
        <v>12</v>
      </c>
      <c r="C527" s="43">
        <v>20158</v>
      </c>
      <c r="D527" s="43">
        <v>38586</v>
      </c>
      <c r="E527" s="42" t="s">
        <v>17</v>
      </c>
      <c r="F527" s="44" t="s">
        <v>14</v>
      </c>
      <c r="G527" s="2">
        <v>23000</v>
      </c>
      <c r="H527" s="2">
        <v>23000</v>
      </c>
      <c r="I527" s="39">
        <v>0</v>
      </c>
      <c r="J527" s="45">
        <v>1788</v>
      </c>
      <c r="K527" s="43">
        <v>43900</v>
      </c>
    </row>
    <row r="528" spans="1:11" x14ac:dyDescent="0.2">
      <c r="A528" s="42" t="s">
        <v>15</v>
      </c>
      <c r="B528" s="42" t="s">
        <v>12</v>
      </c>
      <c r="C528" s="43">
        <v>20158</v>
      </c>
      <c r="D528" s="43">
        <v>38586</v>
      </c>
      <c r="E528" s="42" t="s">
        <v>17</v>
      </c>
      <c r="F528" s="44" t="s">
        <v>14</v>
      </c>
      <c r="G528" s="2">
        <v>26000</v>
      </c>
      <c r="H528" s="2">
        <v>26000</v>
      </c>
      <c r="I528" s="39">
        <v>0</v>
      </c>
      <c r="J528" s="45">
        <v>1788</v>
      </c>
      <c r="K528" s="43">
        <v>43900</v>
      </c>
    </row>
    <row r="529" spans="1:11" x14ac:dyDescent="0.2">
      <c r="A529" s="42" t="s">
        <v>11</v>
      </c>
      <c r="B529" s="42" t="s">
        <v>12</v>
      </c>
      <c r="C529" s="43">
        <v>27404</v>
      </c>
      <c r="D529" s="43">
        <v>38366</v>
      </c>
      <c r="E529" s="42" t="s">
        <v>17</v>
      </c>
      <c r="F529" s="44" t="s">
        <v>14</v>
      </c>
      <c r="G529" s="2">
        <v>28000</v>
      </c>
      <c r="H529" s="2">
        <v>28000</v>
      </c>
      <c r="I529" s="39">
        <v>0</v>
      </c>
      <c r="J529" s="45">
        <v>5383</v>
      </c>
      <c r="K529" s="43">
        <v>51145</v>
      </c>
    </row>
    <row r="530" spans="1:11" x14ac:dyDescent="0.2">
      <c r="A530" s="42" t="s">
        <v>16</v>
      </c>
      <c r="B530" s="42" t="s">
        <v>12</v>
      </c>
      <c r="C530" s="43">
        <v>20536</v>
      </c>
      <c r="D530" s="43">
        <v>38663</v>
      </c>
      <c r="E530" s="42" t="s">
        <v>17</v>
      </c>
      <c r="F530" s="44" t="s">
        <v>14</v>
      </c>
      <c r="G530" s="2">
        <v>28000</v>
      </c>
      <c r="H530" s="2">
        <v>28000</v>
      </c>
      <c r="I530" s="39">
        <v>0</v>
      </c>
      <c r="J530" s="45">
        <v>2724</v>
      </c>
      <c r="K530" s="43">
        <v>44277</v>
      </c>
    </row>
    <row r="531" spans="1:11" x14ac:dyDescent="0.2">
      <c r="A531" s="42" t="s">
        <v>11</v>
      </c>
      <c r="B531" s="42" t="s">
        <v>12</v>
      </c>
      <c r="C531" s="43">
        <v>20536</v>
      </c>
      <c r="D531" s="43">
        <v>38663</v>
      </c>
      <c r="E531" s="42" t="s">
        <v>17</v>
      </c>
      <c r="F531" s="44" t="s">
        <v>14</v>
      </c>
      <c r="G531" s="2">
        <v>26000</v>
      </c>
      <c r="H531" s="2">
        <v>26000</v>
      </c>
      <c r="I531" s="39">
        <v>0</v>
      </c>
      <c r="J531" s="45">
        <v>2724</v>
      </c>
      <c r="K531" s="43">
        <v>44277</v>
      </c>
    </row>
    <row r="532" spans="1:11" x14ac:dyDescent="0.2">
      <c r="A532" s="42" t="s">
        <v>15</v>
      </c>
      <c r="B532" s="42" t="s">
        <v>12</v>
      </c>
      <c r="C532" s="43">
        <v>20536</v>
      </c>
      <c r="D532" s="43">
        <v>38663</v>
      </c>
      <c r="E532" s="42" t="s">
        <v>17</v>
      </c>
      <c r="F532" s="44" t="s">
        <v>14</v>
      </c>
      <c r="G532" s="2">
        <v>28000</v>
      </c>
      <c r="H532" s="2">
        <v>28000</v>
      </c>
      <c r="I532" s="39">
        <v>0</v>
      </c>
      <c r="J532" s="45">
        <v>2724</v>
      </c>
      <c r="K532" s="43">
        <v>44277</v>
      </c>
    </row>
    <row r="533" spans="1:11" x14ac:dyDescent="0.2">
      <c r="A533" s="42" t="s">
        <v>16</v>
      </c>
      <c r="B533" s="42" t="s">
        <v>12</v>
      </c>
      <c r="C533" s="43">
        <v>20098</v>
      </c>
      <c r="D533" s="43">
        <v>38716</v>
      </c>
      <c r="E533" s="42" t="s">
        <v>17</v>
      </c>
      <c r="F533" s="44" t="s">
        <v>14</v>
      </c>
      <c r="G533" s="2">
        <v>26000</v>
      </c>
      <c r="H533" s="2">
        <v>26000</v>
      </c>
      <c r="I533" s="39">
        <v>0</v>
      </c>
      <c r="J533" s="45">
        <v>2022</v>
      </c>
      <c r="K533" s="43">
        <v>43839</v>
      </c>
    </row>
    <row r="534" spans="1:11" x14ac:dyDescent="0.2">
      <c r="A534" s="42" t="s">
        <v>11</v>
      </c>
      <c r="B534" s="42" t="s">
        <v>12</v>
      </c>
      <c r="C534" s="43">
        <v>20098</v>
      </c>
      <c r="D534" s="43">
        <v>38716</v>
      </c>
      <c r="E534" s="42" t="s">
        <v>17</v>
      </c>
      <c r="F534" s="44" t="s">
        <v>14</v>
      </c>
      <c r="G534" s="2">
        <v>26000</v>
      </c>
      <c r="H534" s="2">
        <v>26000</v>
      </c>
      <c r="I534" s="39">
        <v>0</v>
      </c>
      <c r="J534" s="45">
        <v>2022</v>
      </c>
      <c r="K534" s="43">
        <v>43839</v>
      </c>
    </row>
    <row r="535" spans="1:11" x14ac:dyDescent="0.2">
      <c r="A535" s="42" t="s">
        <v>11</v>
      </c>
      <c r="B535" s="42" t="s">
        <v>12</v>
      </c>
      <c r="C535" s="43">
        <v>21877</v>
      </c>
      <c r="D535" s="43">
        <v>38412</v>
      </c>
      <c r="E535" s="42" t="s">
        <v>17</v>
      </c>
      <c r="F535" s="44" t="s">
        <v>14</v>
      </c>
      <c r="G535" s="2">
        <v>10000</v>
      </c>
      <c r="H535" s="2">
        <v>10000</v>
      </c>
      <c r="I535" s="39">
        <v>0</v>
      </c>
      <c r="J535" s="45">
        <v>1582</v>
      </c>
      <c r="K535" s="43">
        <v>45619</v>
      </c>
    </row>
    <row r="536" spans="1:11" x14ac:dyDescent="0.2">
      <c r="A536" s="42" t="s">
        <v>15</v>
      </c>
      <c r="B536" s="42" t="s">
        <v>12</v>
      </c>
      <c r="C536" s="43">
        <v>21877</v>
      </c>
      <c r="D536" s="43">
        <v>38412</v>
      </c>
      <c r="E536" s="42" t="s">
        <v>17</v>
      </c>
      <c r="F536" s="44" t="s">
        <v>14</v>
      </c>
      <c r="G536" s="2">
        <v>10000</v>
      </c>
      <c r="H536" s="2">
        <v>10000</v>
      </c>
      <c r="I536" s="39">
        <v>0</v>
      </c>
      <c r="J536" s="45">
        <v>1582</v>
      </c>
      <c r="K536" s="43">
        <v>45619</v>
      </c>
    </row>
    <row r="537" spans="1:11" x14ac:dyDescent="0.2">
      <c r="A537" s="42" t="s">
        <v>16</v>
      </c>
      <c r="B537" s="42" t="s">
        <v>12</v>
      </c>
      <c r="C537" s="43">
        <v>20285</v>
      </c>
      <c r="D537" s="43">
        <v>38788</v>
      </c>
      <c r="E537" s="42" t="s">
        <v>17</v>
      </c>
      <c r="F537" s="44" t="s">
        <v>14</v>
      </c>
      <c r="G537" s="2">
        <v>177000</v>
      </c>
      <c r="H537" s="2">
        <v>177000</v>
      </c>
      <c r="I537" s="39">
        <v>0</v>
      </c>
      <c r="J537" s="45">
        <v>13764</v>
      </c>
      <c r="K537" s="43">
        <v>44027</v>
      </c>
    </row>
    <row r="538" spans="1:11" x14ac:dyDescent="0.2">
      <c r="A538" s="42" t="s">
        <v>11</v>
      </c>
      <c r="B538" s="42" t="s">
        <v>12</v>
      </c>
      <c r="C538" s="43">
        <v>20285</v>
      </c>
      <c r="D538" s="43">
        <v>38788</v>
      </c>
      <c r="E538" s="42" t="s">
        <v>17</v>
      </c>
      <c r="F538" s="44" t="s">
        <v>14</v>
      </c>
      <c r="G538" s="2">
        <v>177000</v>
      </c>
      <c r="H538" s="2">
        <v>177000</v>
      </c>
      <c r="I538" s="39">
        <v>0</v>
      </c>
      <c r="J538" s="45">
        <v>4588</v>
      </c>
      <c r="K538" s="43">
        <v>44027</v>
      </c>
    </row>
    <row r="539" spans="1:11" x14ac:dyDescent="0.2">
      <c r="A539" s="42" t="s">
        <v>15</v>
      </c>
      <c r="B539" s="42" t="s">
        <v>12</v>
      </c>
      <c r="C539" s="43">
        <v>20285</v>
      </c>
      <c r="D539" s="43">
        <v>38788</v>
      </c>
      <c r="E539" s="42" t="s">
        <v>17</v>
      </c>
      <c r="F539" s="44" t="s">
        <v>14</v>
      </c>
      <c r="G539" s="2">
        <v>10000</v>
      </c>
      <c r="H539" s="2">
        <v>10000</v>
      </c>
      <c r="I539" s="39">
        <v>0</v>
      </c>
      <c r="J539" s="45">
        <v>4588</v>
      </c>
      <c r="K539" s="43">
        <v>44027</v>
      </c>
    </row>
    <row r="540" spans="1:11" x14ac:dyDescent="0.2">
      <c r="A540" s="42" t="s">
        <v>11</v>
      </c>
      <c r="B540" s="42" t="s">
        <v>12</v>
      </c>
      <c r="C540" s="43">
        <v>20360</v>
      </c>
      <c r="D540" s="43">
        <v>38793</v>
      </c>
      <c r="E540" s="42" t="s">
        <v>13</v>
      </c>
      <c r="F540" s="44" t="s">
        <v>14</v>
      </c>
      <c r="G540" s="2">
        <v>56000</v>
      </c>
      <c r="H540" s="2">
        <v>56000</v>
      </c>
      <c r="I540" s="39">
        <v>0</v>
      </c>
      <c r="J540" s="45">
        <v>4355</v>
      </c>
      <c r="K540" s="43">
        <v>44102</v>
      </c>
    </row>
    <row r="541" spans="1:11" x14ac:dyDescent="0.2">
      <c r="A541" s="42" t="s">
        <v>16</v>
      </c>
      <c r="B541" s="42" t="s">
        <v>12</v>
      </c>
      <c r="C541" s="43">
        <v>19859</v>
      </c>
      <c r="D541" s="43">
        <v>38665</v>
      </c>
      <c r="E541" s="42" t="s">
        <v>13</v>
      </c>
      <c r="F541" s="44" t="s">
        <v>14</v>
      </c>
      <c r="G541" s="2">
        <v>60000</v>
      </c>
      <c r="H541" s="2">
        <v>60000</v>
      </c>
      <c r="I541" s="39">
        <v>0</v>
      </c>
      <c r="J541" s="45">
        <v>2592</v>
      </c>
      <c r="K541" s="43">
        <v>43600</v>
      </c>
    </row>
    <row r="542" spans="1:11" x14ac:dyDescent="0.2">
      <c r="A542" s="42" t="s">
        <v>11</v>
      </c>
      <c r="B542" s="42" t="s">
        <v>12</v>
      </c>
      <c r="C542" s="43">
        <v>19859</v>
      </c>
      <c r="D542" s="43">
        <v>38665</v>
      </c>
      <c r="E542" s="42" t="s">
        <v>13</v>
      </c>
      <c r="F542" s="44" t="s">
        <v>14</v>
      </c>
      <c r="G542" s="2">
        <v>60000</v>
      </c>
      <c r="H542" s="2">
        <v>60000</v>
      </c>
      <c r="I542" s="39">
        <v>0</v>
      </c>
      <c r="J542" s="45">
        <v>864</v>
      </c>
      <c r="K542" s="43">
        <v>43600</v>
      </c>
    </row>
    <row r="543" spans="1:11" x14ac:dyDescent="0.2">
      <c r="A543" s="42" t="s">
        <v>15</v>
      </c>
      <c r="B543" s="42" t="s">
        <v>12</v>
      </c>
      <c r="C543" s="43">
        <v>19859</v>
      </c>
      <c r="D543" s="43">
        <v>38665</v>
      </c>
      <c r="E543" s="42" t="s">
        <v>13</v>
      </c>
      <c r="F543" s="44" t="s">
        <v>14</v>
      </c>
      <c r="G543" s="2">
        <v>20000</v>
      </c>
      <c r="H543" s="2">
        <v>20000</v>
      </c>
      <c r="I543" s="39">
        <v>0</v>
      </c>
      <c r="J543" s="45">
        <v>864</v>
      </c>
      <c r="K543" s="43">
        <v>43600</v>
      </c>
    </row>
    <row r="544" spans="1:11" x14ac:dyDescent="0.2">
      <c r="A544" s="42" t="s">
        <v>16</v>
      </c>
      <c r="B544" s="42" t="s">
        <v>12</v>
      </c>
      <c r="C544" s="43">
        <v>20376</v>
      </c>
      <c r="D544" s="43">
        <v>38814</v>
      </c>
      <c r="E544" s="42" t="s">
        <v>13</v>
      </c>
      <c r="F544" s="44" t="s">
        <v>14</v>
      </c>
      <c r="G544" s="2">
        <v>47000</v>
      </c>
      <c r="H544" s="2">
        <v>47000</v>
      </c>
      <c r="I544" s="39">
        <v>0</v>
      </c>
      <c r="J544" s="45">
        <v>3655</v>
      </c>
      <c r="K544" s="43">
        <v>44118</v>
      </c>
    </row>
    <row r="545" spans="1:11" x14ac:dyDescent="0.2">
      <c r="A545" s="42" t="s">
        <v>11</v>
      </c>
      <c r="B545" s="42" t="s">
        <v>12</v>
      </c>
      <c r="C545" s="43">
        <v>20376</v>
      </c>
      <c r="D545" s="43">
        <v>38814</v>
      </c>
      <c r="E545" s="42" t="s">
        <v>13</v>
      </c>
      <c r="F545" s="44" t="s">
        <v>14</v>
      </c>
      <c r="G545" s="2">
        <v>47000</v>
      </c>
      <c r="H545" s="2">
        <v>47000</v>
      </c>
      <c r="I545" s="39">
        <v>0</v>
      </c>
      <c r="J545" s="45">
        <v>3655</v>
      </c>
      <c r="K545" s="43">
        <v>44118</v>
      </c>
    </row>
    <row r="546" spans="1:11" x14ac:dyDescent="0.2">
      <c r="A546" s="42" t="s">
        <v>15</v>
      </c>
      <c r="B546" s="42" t="s">
        <v>12</v>
      </c>
      <c r="C546" s="43">
        <v>20376</v>
      </c>
      <c r="D546" s="43">
        <v>38814</v>
      </c>
      <c r="E546" s="42" t="s">
        <v>13</v>
      </c>
      <c r="F546" s="44" t="s">
        <v>14</v>
      </c>
      <c r="G546" s="2">
        <v>47000</v>
      </c>
      <c r="H546" s="2">
        <v>47000</v>
      </c>
      <c r="I546" s="39">
        <v>0</v>
      </c>
      <c r="J546" s="45">
        <v>3655</v>
      </c>
      <c r="K546" s="43">
        <v>44118</v>
      </c>
    </row>
    <row r="547" spans="1:11" x14ac:dyDescent="0.2">
      <c r="A547" s="42" t="s">
        <v>16</v>
      </c>
      <c r="B547" s="42" t="s">
        <v>12</v>
      </c>
      <c r="C547" s="43">
        <v>23091</v>
      </c>
      <c r="D547" s="43">
        <v>38511</v>
      </c>
      <c r="E547" s="42" t="s">
        <v>13</v>
      </c>
      <c r="F547" s="44" t="s">
        <v>14</v>
      </c>
      <c r="G547" s="2">
        <v>147000</v>
      </c>
      <c r="H547" s="2">
        <v>147000</v>
      </c>
      <c r="I547" s="39">
        <v>0</v>
      </c>
      <c r="J547" s="45">
        <v>28101</v>
      </c>
      <c r="K547" s="43">
        <v>46833</v>
      </c>
    </row>
    <row r="548" spans="1:11" x14ac:dyDescent="0.2">
      <c r="A548" s="42" t="s">
        <v>11</v>
      </c>
      <c r="B548" s="42" t="s">
        <v>12</v>
      </c>
      <c r="C548" s="43">
        <v>23091</v>
      </c>
      <c r="D548" s="43">
        <v>38511</v>
      </c>
      <c r="E548" s="42" t="s">
        <v>13</v>
      </c>
      <c r="F548" s="44" t="s">
        <v>14</v>
      </c>
      <c r="G548" s="2">
        <v>147000</v>
      </c>
      <c r="H548" s="2">
        <v>147000</v>
      </c>
      <c r="I548" s="39">
        <v>0</v>
      </c>
      <c r="J548" s="45">
        <v>9367</v>
      </c>
      <c r="K548" s="43">
        <v>46833</v>
      </c>
    </row>
    <row r="549" spans="1:11" x14ac:dyDescent="0.2">
      <c r="A549" s="42" t="s">
        <v>15</v>
      </c>
      <c r="B549" s="42" t="s">
        <v>12</v>
      </c>
      <c r="C549" s="43">
        <v>23091</v>
      </c>
      <c r="D549" s="43">
        <v>38511</v>
      </c>
      <c r="E549" s="42" t="s">
        <v>13</v>
      </c>
      <c r="F549" s="44" t="s">
        <v>14</v>
      </c>
      <c r="G549" s="2">
        <v>49000</v>
      </c>
      <c r="H549" s="2">
        <v>49000</v>
      </c>
      <c r="I549" s="39">
        <v>0</v>
      </c>
      <c r="J549" s="45">
        <v>9367</v>
      </c>
      <c r="K549" s="43">
        <v>46833</v>
      </c>
    </row>
    <row r="550" spans="1:11" x14ac:dyDescent="0.2">
      <c r="A550" s="42" t="s">
        <v>16</v>
      </c>
      <c r="B550" s="42" t="s">
        <v>12</v>
      </c>
      <c r="C550" s="43">
        <v>20462</v>
      </c>
      <c r="D550" s="43">
        <v>38835</v>
      </c>
      <c r="E550" s="42" t="s">
        <v>17</v>
      </c>
      <c r="F550" s="44" t="s">
        <v>14</v>
      </c>
      <c r="G550" s="2">
        <v>34000</v>
      </c>
      <c r="H550" s="2">
        <v>34000</v>
      </c>
      <c r="I550" s="39">
        <v>0</v>
      </c>
      <c r="J550" s="45">
        <v>3562</v>
      </c>
      <c r="K550" s="43">
        <v>44204</v>
      </c>
    </row>
    <row r="551" spans="1:11" x14ac:dyDescent="0.2">
      <c r="A551" s="42" t="s">
        <v>11</v>
      </c>
      <c r="B551" s="42" t="s">
        <v>12</v>
      </c>
      <c r="C551" s="43">
        <v>20462</v>
      </c>
      <c r="D551" s="43">
        <v>38835</v>
      </c>
      <c r="E551" s="42" t="s">
        <v>17</v>
      </c>
      <c r="F551" s="44" t="s">
        <v>14</v>
      </c>
      <c r="G551" s="2">
        <v>34000</v>
      </c>
      <c r="H551" s="2">
        <v>34000</v>
      </c>
      <c r="I551" s="39">
        <v>0</v>
      </c>
      <c r="J551" s="45">
        <v>3562</v>
      </c>
      <c r="K551" s="43">
        <v>44204</v>
      </c>
    </row>
    <row r="552" spans="1:11" x14ac:dyDescent="0.2">
      <c r="A552" s="42" t="s">
        <v>15</v>
      </c>
      <c r="B552" s="42" t="s">
        <v>12</v>
      </c>
      <c r="C552" s="43">
        <v>20462</v>
      </c>
      <c r="D552" s="43">
        <v>38835</v>
      </c>
      <c r="E552" s="42" t="s">
        <v>17</v>
      </c>
      <c r="F552" s="44" t="s">
        <v>14</v>
      </c>
      <c r="G552" s="2">
        <v>34000</v>
      </c>
      <c r="H552" s="2">
        <v>34000</v>
      </c>
      <c r="I552" s="39">
        <v>0</v>
      </c>
      <c r="J552" s="45">
        <v>3562</v>
      </c>
      <c r="K552" s="43">
        <v>44204</v>
      </c>
    </row>
    <row r="553" spans="1:11" x14ac:dyDescent="0.2">
      <c r="A553" s="42" t="s">
        <v>16</v>
      </c>
      <c r="B553" s="42" t="s">
        <v>12</v>
      </c>
      <c r="C553" s="43">
        <v>21319</v>
      </c>
      <c r="D553" s="43">
        <v>38509</v>
      </c>
      <c r="E553" s="42" t="s">
        <v>13</v>
      </c>
      <c r="F553" s="44" t="s">
        <v>14</v>
      </c>
      <c r="G553" s="2">
        <v>34000</v>
      </c>
      <c r="H553" s="2">
        <v>34000</v>
      </c>
      <c r="I553" s="39">
        <v>0</v>
      </c>
      <c r="J553" s="45">
        <v>4181</v>
      </c>
      <c r="K553" s="43">
        <v>45060</v>
      </c>
    </row>
    <row r="554" spans="1:11" x14ac:dyDescent="0.2">
      <c r="A554" s="42" t="s">
        <v>11</v>
      </c>
      <c r="B554" s="42" t="s">
        <v>12</v>
      </c>
      <c r="C554" s="43">
        <v>21319</v>
      </c>
      <c r="D554" s="43">
        <v>38509</v>
      </c>
      <c r="E554" s="42" t="s">
        <v>13</v>
      </c>
      <c r="F554" s="44" t="s">
        <v>14</v>
      </c>
      <c r="G554" s="2">
        <v>29000</v>
      </c>
      <c r="H554" s="2">
        <v>29000</v>
      </c>
      <c r="I554" s="39">
        <v>0</v>
      </c>
      <c r="J554" s="45">
        <v>4181</v>
      </c>
      <c r="K554" s="43">
        <v>45060</v>
      </c>
    </row>
    <row r="555" spans="1:11" x14ac:dyDescent="0.2">
      <c r="A555" s="42" t="s">
        <v>15</v>
      </c>
      <c r="B555" s="42" t="s">
        <v>12</v>
      </c>
      <c r="C555" s="43">
        <v>21319</v>
      </c>
      <c r="D555" s="43">
        <v>38509</v>
      </c>
      <c r="E555" s="42" t="s">
        <v>13</v>
      </c>
      <c r="F555" s="44" t="s">
        <v>14</v>
      </c>
      <c r="G555" s="2">
        <v>34000</v>
      </c>
      <c r="H555" s="2">
        <v>34000</v>
      </c>
      <c r="I555" s="39">
        <v>0</v>
      </c>
      <c r="J555" s="45">
        <v>4181</v>
      </c>
      <c r="K555" s="43">
        <v>45060</v>
      </c>
    </row>
    <row r="556" spans="1:11" x14ac:dyDescent="0.2">
      <c r="A556" s="42" t="s">
        <v>16</v>
      </c>
      <c r="B556" s="42" t="s">
        <v>12</v>
      </c>
      <c r="C556" s="43">
        <v>19963</v>
      </c>
      <c r="D556" s="43">
        <v>38872</v>
      </c>
      <c r="E556" s="42" t="s">
        <v>13</v>
      </c>
      <c r="F556" s="44" t="s">
        <v>14</v>
      </c>
      <c r="G556" s="2">
        <v>29000</v>
      </c>
      <c r="H556" s="2">
        <v>29000</v>
      </c>
      <c r="I556" s="39">
        <v>0</v>
      </c>
      <c r="J556" s="45">
        <v>1814</v>
      </c>
      <c r="K556" s="43">
        <v>43704</v>
      </c>
    </row>
    <row r="557" spans="1:11" x14ac:dyDescent="0.2">
      <c r="A557" s="42" t="s">
        <v>11</v>
      </c>
      <c r="B557" s="42" t="s">
        <v>12</v>
      </c>
      <c r="C557" s="43">
        <v>19963</v>
      </c>
      <c r="D557" s="43">
        <v>38872</v>
      </c>
      <c r="E557" s="42" t="s">
        <v>13</v>
      </c>
      <c r="F557" s="44" t="s">
        <v>14</v>
      </c>
      <c r="G557" s="2">
        <v>42000</v>
      </c>
      <c r="H557" s="2">
        <v>42000</v>
      </c>
      <c r="I557" s="39">
        <v>0</v>
      </c>
      <c r="J557" s="45">
        <v>1814</v>
      </c>
      <c r="K557" s="43">
        <v>43704</v>
      </c>
    </row>
    <row r="558" spans="1:11" x14ac:dyDescent="0.2">
      <c r="A558" s="42" t="s">
        <v>15</v>
      </c>
      <c r="B558" s="42" t="s">
        <v>12</v>
      </c>
      <c r="C558" s="43">
        <v>19963</v>
      </c>
      <c r="D558" s="43">
        <v>38872</v>
      </c>
      <c r="E558" s="42" t="s">
        <v>13</v>
      </c>
      <c r="F558" s="44" t="s">
        <v>14</v>
      </c>
      <c r="G558" s="2">
        <v>29000</v>
      </c>
      <c r="H558" s="2">
        <v>29000</v>
      </c>
      <c r="I558" s="39">
        <v>0</v>
      </c>
      <c r="J558" s="45">
        <v>1814</v>
      </c>
      <c r="K558" s="43">
        <v>43704</v>
      </c>
    </row>
    <row r="559" spans="1:11" x14ac:dyDescent="0.2">
      <c r="A559" s="42" t="s">
        <v>16</v>
      </c>
      <c r="B559" s="42" t="s">
        <v>12</v>
      </c>
      <c r="C559" s="43">
        <v>20171</v>
      </c>
      <c r="D559" s="43">
        <v>38870</v>
      </c>
      <c r="E559" s="42" t="s">
        <v>13</v>
      </c>
      <c r="F559" s="44" t="s">
        <v>14</v>
      </c>
      <c r="G559" s="2">
        <v>42000</v>
      </c>
      <c r="H559" s="2">
        <v>42000</v>
      </c>
      <c r="I559" s="39">
        <v>0</v>
      </c>
      <c r="J559" s="45">
        <v>9564</v>
      </c>
      <c r="K559" s="43">
        <v>43913</v>
      </c>
    </row>
    <row r="560" spans="1:11" x14ac:dyDescent="0.2">
      <c r="A560" s="42" t="s">
        <v>11</v>
      </c>
      <c r="B560" s="42" t="s">
        <v>12</v>
      </c>
      <c r="C560" s="43">
        <v>20171</v>
      </c>
      <c r="D560" s="43">
        <v>38870</v>
      </c>
      <c r="E560" s="42" t="s">
        <v>13</v>
      </c>
      <c r="F560" s="44" t="s">
        <v>14</v>
      </c>
      <c r="G560" s="2">
        <v>41000</v>
      </c>
      <c r="H560" s="2">
        <v>41000</v>
      </c>
      <c r="I560" s="39">
        <v>0</v>
      </c>
      <c r="J560" s="45">
        <v>3188</v>
      </c>
      <c r="K560" s="43">
        <v>43913</v>
      </c>
    </row>
    <row r="561" spans="1:11" x14ac:dyDescent="0.2">
      <c r="A561" s="42" t="s">
        <v>15</v>
      </c>
      <c r="B561" s="42" t="s">
        <v>12</v>
      </c>
      <c r="C561" s="43">
        <v>20171</v>
      </c>
      <c r="D561" s="43">
        <v>38870</v>
      </c>
      <c r="E561" s="42" t="s">
        <v>13</v>
      </c>
      <c r="F561" s="44" t="s">
        <v>14</v>
      </c>
      <c r="G561" s="2">
        <v>42000</v>
      </c>
      <c r="H561" s="2">
        <v>42000</v>
      </c>
      <c r="I561" s="39">
        <v>0</v>
      </c>
      <c r="J561" s="45">
        <v>3188</v>
      </c>
      <c r="K561" s="43">
        <v>43913</v>
      </c>
    </row>
    <row r="562" spans="1:11" x14ac:dyDescent="0.2">
      <c r="A562" s="42" t="s">
        <v>16</v>
      </c>
      <c r="B562" s="42" t="s">
        <v>12</v>
      </c>
      <c r="C562" s="43">
        <v>20865</v>
      </c>
      <c r="D562" s="43">
        <v>38770</v>
      </c>
      <c r="E562" s="42" t="s">
        <v>17</v>
      </c>
      <c r="F562" s="44" t="s">
        <v>14</v>
      </c>
      <c r="G562" s="2">
        <v>123000</v>
      </c>
      <c r="H562" s="2">
        <v>123000</v>
      </c>
      <c r="I562" s="39">
        <v>0</v>
      </c>
      <c r="J562" s="45">
        <v>10279</v>
      </c>
      <c r="K562" s="43">
        <v>44606</v>
      </c>
    </row>
    <row r="563" spans="1:11" x14ac:dyDescent="0.2">
      <c r="A563" s="42" t="s">
        <v>11</v>
      </c>
      <c r="B563" s="42" t="s">
        <v>12</v>
      </c>
      <c r="C563" s="43">
        <v>20865</v>
      </c>
      <c r="D563" s="43">
        <v>38770</v>
      </c>
      <c r="E563" s="42" t="s">
        <v>17</v>
      </c>
      <c r="F563" s="44" t="s">
        <v>14</v>
      </c>
      <c r="G563" s="2">
        <v>27000</v>
      </c>
      <c r="H563" s="2">
        <v>27000</v>
      </c>
      <c r="I563" s="39">
        <v>0</v>
      </c>
      <c r="J563" s="45">
        <v>3426</v>
      </c>
      <c r="K563" s="43">
        <v>44606</v>
      </c>
    </row>
    <row r="564" spans="1:11" x14ac:dyDescent="0.2">
      <c r="A564" s="42" t="s">
        <v>15</v>
      </c>
      <c r="B564" s="42" t="s">
        <v>12</v>
      </c>
      <c r="C564" s="43">
        <v>20865</v>
      </c>
      <c r="D564" s="43">
        <v>38770</v>
      </c>
      <c r="E564" s="42" t="s">
        <v>17</v>
      </c>
      <c r="F564" s="44" t="s">
        <v>14</v>
      </c>
      <c r="G564" s="2">
        <v>123000</v>
      </c>
      <c r="H564" s="2">
        <v>123000</v>
      </c>
      <c r="I564" s="39">
        <v>0</v>
      </c>
      <c r="J564" s="45">
        <v>3426</v>
      </c>
      <c r="K564" s="43">
        <v>44606</v>
      </c>
    </row>
    <row r="565" spans="1:11" x14ac:dyDescent="0.2">
      <c r="A565" s="42" t="s">
        <v>11</v>
      </c>
      <c r="B565" s="42" t="s">
        <v>12</v>
      </c>
      <c r="C565" s="43">
        <v>23635</v>
      </c>
      <c r="D565" s="43">
        <v>38555</v>
      </c>
      <c r="E565" s="42" t="s">
        <v>17</v>
      </c>
      <c r="F565" s="44" t="s">
        <v>14</v>
      </c>
      <c r="G565" s="2">
        <v>25000</v>
      </c>
      <c r="H565" s="2">
        <v>25000</v>
      </c>
      <c r="I565" s="39">
        <v>0</v>
      </c>
      <c r="J565" s="45">
        <v>4887</v>
      </c>
      <c r="K565" s="43">
        <v>47376</v>
      </c>
    </row>
    <row r="566" spans="1:11" x14ac:dyDescent="0.2">
      <c r="A566" s="42" t="s">
        <v>11</v>
      </c>
      <c r="B566" s="42" t="s">
        <v>12</v>
      </c>
      <c r="C566" s="43">
        <v>20229</v>
      </c>
      <c r="D566" s="43">
        <v>38631</v>
      </c>
      <c r="E566" s="42" t="s">
        <v>17</v>
      </c>
      <c r="F566" s="44" t="s">
        <v>14</v>
      </c>
      <c r="G566" s="2">
        <v>50000</v>
      </c>
      <c r="H566" s="2">
        <v>50000</v>
      </c>
      <c r="I566" s="39">
        <v>0</v>
      </c>
      <c r="J566" s="45">
        <v>3888</v>
      </c>
      <c r="K566" s="43">
        <v>43971</v>
      </c>
    </row>
    <row r="567" spans="1:11" x14ac:dyDescent="0.2">
      <c r="A567" s="42" t="s">
        <v>11</v>
      </c>
      <c r="B567" s="42" t="s">
        <v>12</v>
      </c>
      <c r="C567" s="43">
        <v>20781</v>
      </c>
      <c r="D567" s="43">
        <v>38702</v>
      </c>
      <c r="E567" s="42" t="s">
        <v>17</v>
      </c>
      <c r="F567" s="44" t="s">
        <v>14</v>
      </c>
      <c r="G567" s="2">
        <v>23000</v>
      </c>
      <c r="H567" s="2">
        <v>23000</v>
      </c>
      <c r="I567" s="39">
        <v>0</v>
      </c>
      <c r="J567" s="45">
        <v>2409</v>
      </c>
      <c r="K567" s="43">
        <v>44522</v>
      </c>
    </row>
    <row r="568" spans="1:11" x14ac:dyDescent="0.2">
      <c r="A568" s="42" t="s">
        <v>15</v>
      </c>
      <c r="B568" s="42" t="s">
        <v>12</v>
      </c>
      <c r="C568" s="43">
        <v>20781</v>
      </c>
      <c r="D568" s="43">
        <v>38702</v>
      </c>
      <c r="E568" s="42" t="s">
        <v>17</v>
      </c>
      <c r="F568" s="44" t="s">
        <v>14</v>
      </c>
      <c r="G568" s="2">
        <v>23000</v>
      </c>
      <c r="H568" s="2">
        <v>23000</v>
      </c>
      <c r="I568" s="39">
        <v>0</v>
      </c>
      <c r="J568" s="45">
        <v>2409</v>
      </c>
      <c r="K568" s="43">
        <v>44522</v>
      </c>
    </row>
    <row r="569" spans="1:11" x14ac:dyDescent="0.2">
      <c r="A569" s="42" t="s">
        <v>16</v>
      </c>
      <c r="B569" s="42" t="s">
        <v>12</v>
      </c>
      <c r="C569" s="43">
        <v>23318</v>
      </c>
      <c r="D569" s="43">
        <v>38355</v>
      </c>
      <c r="E569" s="42" t="s">
        <v>17</v>
      </c>
      <c r="F569" s="44" t="s">
        <v>14</v>
      </c>
      <c r="G569" s="2">
        <v>23000</v>
      </c>
      <c r="H569" s="2">
        <v>23000</v>
      </c>
      <c r="I569" s="39">
        <v>0</v>
      </c>
      <c r="J569" s="45">
        <v>4970</v>
      </c>
      <c r="K569" s="43">
        <v>47060</v>
      </c>
    </row>
    <row r="570" spans="1:11" x14ac:dyDescent="0.2">
      <c r="A570" s="42" t="s">
        <v>11</v>
      </c>
      <c r="B570" s="42" t="s">
        <v>12</v>
      </c>
      <c r="C570" s="43">
        <v>23318</v>
      </c>
      <c r="D570" s="43">
        <v>38355</v>
      </c>
      <c r="E570" s="42" t="s">
        <v>17</v>
      </c>
      <c r="F570" s="44" t="s">
        <v>14</v>
      </c>
      <c r="G570" s="2">
        <v>26000</v>
      </c>
      <c r="H570" s="2">
        <v>26000</v>
      </c>
      <c r="I570" s="39">
        <v>0</v>
      </c>
      <c r="J570" s="45">
        <v>4970</v>
      </c>
      <c r="K570" s="43">
        <v>47060</v>
      </c>
    </row>
    <row r="571" spans="1:11" x14ac:dyDescent="0.2">
      <c r="A571" s="42" t="s">
        <v>16</v>
      </c>
      <c r="B571" s="42" t="s">
        <v>12</v>
      </c>
      <c r="C571" s="43">
        <v>21306</v>
      </c>
      <c r="D571" s="43">
        <v>38618</v>
      </c>
      <c r="E571" s="42" t="s">
        <v>17</v>
      </c>
      <c r="F571" s="44" t="s">
        <v>14</v>
      </c>
      <c r="G571" s="2">
        <v>26000</v>
      </c>
      <c r="H571" s="2">
        <v>26000</v>
      </c>
      <c r="I571" s="39">
        <v>0</v>
      </c>
      <c r="J571" s="45">
        <v>14706</v>
      </c>
      <c r="K571" s="43">
        <v>45047</v>
      </c>
    </row>
    <row r="572" spans="1:11" x14ac:dyDescent="0.2">
      <c r="A572" s="42" t="s">
        <v>11</v>
      </c>
      <c r="B572" s="42" t="s">
        <v>12</v>
      </c>
      <c r="C572" s="43">
        <v>21306</v>
      </c>
      <c r="D572" s="43">
        <v>38618</v>
      </c>
      <c r="E572" s="42" t="s">
        <v>17</v>
      </c>
      <c r="F572" s="44" t="s">
        <v>14</v>
      </c>
      <c r="G572" s="2">
        <v>34000</v>
      </c>
      <c r="H572" s="2">
        <v>34000</v>
      </c>
      <c r="I572" s="39">
        <v>0</v>
      </c>
      <c r="J572" s="45">
        <v>4902</v>
      </c>
      <c r="K572" s="43">
        <v>45047</v>
      </c>
    </row>
    <row r="573" spans="1:11" x14ac:dyDescent="0.2">
      <c r="A573" s="42" t="s">
        <v>15</v>
      </c>
      <c r="B573" s="42" t="s">
        <v>12</v>
      </c>
      <c r="C573" s="43">
        <v>21306</v>
      </c>
      <c r="D573" s="43">
        <v>38618</v>
      </c>
      <c r="E573" s="42" t="s">
        <v>17</v>
      </c>
      <c r="F573" s="44" t="s">
        <v>14</v>
      </c>
      <c r="G573" s="2">
        <v>26000</v>
      </c>
      <c r="H573" s="2">
        <v>26000</v>
      </c>
      <c r="I573" s="39">
        <v>0</v>
      </c>
      <c r="J573" s="45">
        <v>4902</v>
      </c>
      <c r="K573" s="43">
        <v>45047</v>
      </c>
    </row>
    <row r="574" spans="1:11" x14ac:dyDescent="0.2">
      <c r="A574" s="42" t="s">
        <v>16</v>
      </c>
      <c r="B574" s="42" t="s">
        <v>12</v>
      </c>
      <c r="C574" s="43">
        <v>20559</v>
      </c>
      <c r="D574" s="43">
        <v>38825</v>
      </c>
      <c r="E574" s="42" t="s">
        <v>17</v>
      </c>
      <c r="F574" s="44" t="s">
        <v>14</v>
      </c>
      <c r="G574" s="2">
        <v>102000</v>
      </c>
      <c r="H574" s="2">
        <v>102000</v>
      </c>
      <c r="I574" s="39">
        <v>0</v>
      </c>
      <c r="J574" s="45">
        <v>4714</v>
      </c>
      <c r="K574" s="43">
        <v>44300</v>
      </c>
    </row>
    <row r="575" spans="1:11" x14ac:dyDescent="0.2">
      <c r="A575" s="42" t="s">
        <v>11</v>
      </c>
      <c r="B575" s="42" t="s">
        <v>12</v>
      </c>
      <c r="C575" s="43">
        <v>20559</v>
      </c>
      <c r="D575" s="43">
        <v>38825</v>
      </c>
      <c r="E575" s="42" t="s">
        <v>17</v>
      </c>
      <c r="F575" s="44" t="s">
        <v>14</v>
      </c>
      <c r="G575" s="2">
        <v>45000</v>
      </c>
      <c r="H575" s="2">
        <v>45000</v>
      </c>
      <c r="I575" s="39">
        <v>0</v>
      </c>
      <c r="J575" s="45">
        <v>4714</v>
      </c>
      <c r="K575" s="43">
        <v>44300</v>
      </c>
    </row>
    <row r="576" spans="1:11" x14ac:dyDescent="0.2">
      <c r="A576" s="42" t="s">
        <v>15</v>
      </c>
      <c r="B576" s="42" t="s">
        <v>12</v>
      </c>
      <c r="C576" s="43">
        <v>20559</v>
      </c>
      <c r="D576" s="43">
        <v>38825</v>
      </c>
      <c r="E576" s="42" t="s">
        <v>17</v>
      </c>
      <c r="F576" s="44" t="s">
        <v>14</v>
      </c>
      <c r="G576" s="2">
        <v>102000</v>
      </c>
      <c r="H576" s="2">
        <v>102000</v>
      </c>
      <c r="I576" s="39">
        <v>0</v>
      </c>
      <c r="J576" s="45">
        <v>4714</v>
      </c>
      <c r="K576" s="43">
        <v>44300</v>
      </c>
    </row>
    <row r="577" spans="1:11" x14ac:dyDescent="0.2">
      <c r="A577" s="42" t="s">
        <v>16</v>
      </c>
      <c r="B577" s="42" t="s">
        <v>12</v>
      </c>
      <c r="C577" s="43">
        <v>20504</v>
      </c>
      <c r="D577" s="43">
        <v>38611</v>
      </c>
      <c r="E577" s="42" t="s">
        <v>13</v>
      </c>
      <c r="F577" s="44" t="s">
        <v>14</v>
      </c>
      <c r="G577" s="2">
        <v>45000</v>
      </c>
      <c r="H577" s="2">
        <v>45000</v>
      </c>
      <c r="I577" s="39">
        <v>0</v>
      </c>
      <c r="J577" s="45">
        <v>10057</v>
      </c>
      <c r="K577" s="43">
        <v>44246</v>
      </c>
    </row>
    <row r="578" spans="1:11" x14ac:dyDescent="0.2">
      <c r="A578" s="42" t="s">
        <v>11</v>
      </c>
      <c r="B578" s="42" t="s">
        <v>12</v>
      </c>
      <c r="C578" s="43">
        <v>20504</v>
      </c>
      <c r="D578" s="43">
        <v>38611</v>
      </c>
      <c r="E578" s="42" t="s">
        <v>13</v>
      </c>
      <c r="F578" s="44" t="s">
        <v>14</v>
      </c>
      <c r="G578" s="2">
        <v>32000</v>
      </c>
      <c r="H578" s="2">
        <v>32000</v>
      </c>
      <c r="I578" s="39">
        <v>0</v>
      </c>
      <c r="J578" s="45">
        <v>3352</v>
      </c>
      <c r="K578" s="43">
        <v>44246</v>
      </c>
    </row>
    <row r="579" spans="1:11" x14ac:dyDescent="0.2">
      <c r="A579" s="42" t="s">
        <v>15</v>
      </c>
      <c r="B579" s="42" t="s">
        <v>12</v>
      </c>
      <c r="C579" s="43">
        <v>20504</v>
      </c>
      <c r="D579" s="43">
        <v>38611</v>
      </c>
      <c r="E579" s="42" t="s">
        <v>13</v>
      </c>
      <c r="F579" s="44" t="s">
        <v>14</v>
      </c>
      <c r="G579" s="2">
        <v>45000</v>
      </c>
      <c r="H579" s="2">
        <v>45000</v>
      </c>
      <c r="I579" s="39">
        <v>0</v>
      </c>
      <c r="J579" s="45">
        <v>3352</v>
      </c>
      <c r="K579" s="43">
        <v>44246</v>
      </c>
    </row>
    <row r="580" spans="1:11" x14ac:dyDescent="0.2">
      <c r="A580" s="42" t="s">
        <v>16</v>
      </c>
      <c r="B580" s="42" t="s">
        <v>12</v>
      </c>
      <c r="C580" s="43">
        <v>23421</v>
      </c>
      <c r="D580" s="43">
        <v>38707</v>
      </c>
      <c r="E580" s="42" t="s">
        <v>17</v>
      </c>
      <c r="F580" s="44" t="s">
        <v>14</v>
      </c>
      <c r="G580" s="2">
        <v>96000</v>
      </c>
      <c r="H580" s="2">
        <v>96000</v>
      </c>
      <c r="I580" s="39">
        <v>0</v>
      </c>
      <c r="J580" s="45">
        <v>14661</v>
      </c>
      <c r="K580" s="43">
        <v>47163</v>
      </c>
    </row>
    <row r="581" spans="1:11" x14ac:dyDescent="0.2">
      <c r="A581" s="42" t="s">
        <v>11</v>
      </c>
      <c r="B581" s="42" t="s">
        <v>12</v>
      </c>
      <c r="C581" s="43">
        <v>23421</v>
      </c>
      <c r="D581" s="43">
        <v>38707</v>
      </c>
      <c r="E581" s="42" t="s">
        <v>17</v>
      </c>
      <c r="F581" s="44" t="s">
        <v>14</v>
      </c>
      <c r="G581" s="2">
        <v>25000</v>
      </c>
      <c r="H581" s="2">
        <v>25000</v>
      </c>
      <c r="I581" s="39">
        <v>0</v>
      </c>
      <c r="J581" s="45">
        <v>4887</v>
      </c>
      <c r="K581" s="43">
        <v>47163</v>
      </c>
    </row>
    <row r="582" spans="1:11" x14ac:dyDescent="0.2">
      <c r="A582" s="42" t="s">
        <v>15</v>
      </c>
      <c r="B582" s="42" t="s">
        <v>12</v>
      </c>
      <c r="C582" s="43">
        <v>23421</v>
      </c>
      <c r="D582" s="43">
        <v>38707</v>
      </c>
      <c r="E582" s="42" t="s">
        <v>17</v>
      </c>
      <c r="F582" s="44" t="s">
        <v>14</v>
      </c>
      <c r="G582" s="2">
        <v>96000</v>
      </c>
      <c r="H582" s="2">
        <v>96000</v>
      </c>
      <c r="I582" s="39">
        <v>0</v>
      </c>
      <c r="J582" s="45">
        <v>4887</v>
      </c>
      <c r="K582" s="43">
        <v>47163</v>
      </c>
    </row>
    <row r="583" spans="1:11" x14ac:dyDescent="0.2">
      <c r="A583" s="42" t="s">
        <v>16</v>
      </c>
      <c r="B583" s="42" t="s">
        <v>12</v>
      </c>
      <c r="C583" s="43">
        <v>24529</v>
      </c>
      <c r="D583" s="43">
        <v>38527</v>
      </c>
      <c r="E583" s="42" t="s">
        <v>17</v>
      </c>
      <c r="F583" s="44" t="s">
        <v>14</v>
      </c>
      <c r="G583" s="2">
        <v>75000</v>
      </c>
      <c r="H583" s="2">
        <v>75000</v>
      </c>
      <c r="I583" s="39">
        <v>0</v>
      </c>
      <c r="J583" s="45">
        <v>8258</v>
      </c>
      <c r="K583" s="43">
        <v>48270</v>
      </c>
    </row>
    <row r="584" spans="1:11" x14ac:dyDescent="0.2">
      <c r="A584" s="42" t="s">
        <v>11</v>
      </c>
      <c r="B584" s="42" t="s">
        <v>12</v>
      </c>
      <c r="C584" s="43">
        <v>24529</v>
      </c>
      <c r="D584" s="43">
        <v>38527</v>
      </c>
      <c r="E584" s="42" t="s">
        <v>17</v>
      </c>
      <c r="F584" s="44" t="s">
        <v>14</v>
      </c>
      <c r="G584" s="2">
        <v>41000</v>
      </c>
      <c r="H584" s="2">
        <v>41000</v>
      </c>
      <c r="I584" s="39">
        <v>0</v>
      </c>
      <c r="J584" s="45">
        <v>8258</v>
      </c>
      <c r="K584" s="43">
        <v>48270</v>
      </c>
    </row>
    <row r="585" spans="1:11" x14ac:dyDescent="0.2">
      <c r="A585" s="42" t="s">
        <v>15</v>
      </c>
      <c r="B585" s="42" t="s">
        <v>12</v>
      </c>
      <c r="C585" s="43">
        <v>24529</v>
      </c>
      <c r="D585" s="43">
        <v>38527</v>
      </c>
      <c r="E585" s="42" t="s">
        <v>17</v>
      </c>
      <c r="F585" s="44" t="s">
        <v>14</v>
      </c>
      <c r="G585" s="2">
        <v>75000</v>
      </c>
      <c r="H585" s="2">
        <v>75000</v>
      </c>
      <c r="I585" s="39">
        <v>0</v>
      </c>
      <c r="J585" s="45">
        <v>8258</v>
      </c>
      <c r="K585" s="43">
        <v>48270</v>
      </c>
    </row>
    <row r="586" spans="1:11" x14ac:dyDescent="0.2">
      <c r="A586" s="42" t="s">
        <v>11</v>
      </c>
      <c r="B586" s="42" t="s">
        <v>12</v>
      </c>
      <c r="C586" s="43">
        <v>21455</v>
      </c>
      <c r="D586" s="43">
        <v>38093</v>
      </c>
      <c r="E586" s="42" t="s">
        <v>13</v>
      </c>
      <c r="F586" s="44" t="s">
        <v>14</v>
      </c>
      <c r="G586" s="2">
        <v>24000</v>
      </c>
      <c r="H586" s="2">
        <v>24000</v>
      </c>
      <c r="I586" s="39">
        <v>0</v>
      </c>
      <c r="J586" s="45">
        <v>3460</v>
      </c>
      <c r="K586" s="43">
        <v>45196</v>
      </c>
    </row>
    <row r="587" spans="1:11" x14ac:dyDescent="0.2">
      <c r="A587" s="42" t="s">
        <v>15</v>
      </c>
      <c r="B587" s="42" t="s">
        <v>12</v>
      </c>
      <c r="C587" s="43">
        <v>21455</v>
      </c>
      <c r="D587" s="43">
        <v>38093</v>
      </c>
      <c r="E587" s="42" t="s">
        <v>13</v>
      </c>
      <c r="F587" s="44" t="s">
        <v>14</v>
      </c>
      <c r="G587" s="2">
        <v>41000</v>
      </c>
      <c r="H587" s="2">
        <v>41000</v>
      </c>
      <c r="I587" s="39">
        <v>0</v>
      </c>
      <c r="J587" s="45">
        <v>3460</v>
      </c>
      <c r="K587" s="43">
        <v>45196</v>
      </c>
    </row>
    <row r="588" spans="1:11" x14ac:dyDescent="0.2">
      <c r="A588" s="42" t="s">
        <v>16</v>
      </c>
      <c r="B588" s="42" t="s">
        <v>12</v>
      </c>
      <c r="C588" s="43">
        <v>23241</v>
      </c>
      <c r="D588" s="43">
        <v>38673</v>
      </c>
      <c r="E588" s="42" t="s">
        <v>17</v>
      </c>
      <c r="F588" s="44" t="s">
        <v>14</v>
      </c>
      <c r="G588" s="2">
        <v>84000</v>
      </c>
      <c r="H588" s="2">
        <v>84000</v>
      </c>
      <c r="I588" s="39">
        <v>0</v>
      </c>
      <c r="J588" s="45">
        <v>16057</v>
      </c>
      <c r="K588" s="43">
        <v>46983</v>
      </c>
    </row>
    <row r="589" spans="1:11" x14ac:dyDescent="0.2">
      <c r="A589" s="42" t="s">
        <v>11</v>
      </c>
      <c r="B589" s="42" t="s">
        <v>12</v>
      </c>
      <c r="C589" s="43">
        <v>23241</v>
      </c>
      <c r="D589" s="43">
        <v>38673</v>
      </c>
      <c r="E589" s="42" t="s">
        <v>17</v>
      </c>
      <c r="F589" s="44" t="s">
        <v>14</v>
      </c>
      <c r="G589" s="2">
        <v>84000</v>
      </c>
      <c r="H589" s="2">
        <v>84000</v>
      </c>
      <c r="I589" s="39">
        <v>0</v>
      </c>
      <c r="J589" s="45">
        <v>5352</v>
      </c>
      <c r="K589" s="43">
        <v>46983</v>
      </c>
    </row>
    <row r="590" spans="1:11" x14ac:dyDescent="0.2">
      <c r="A590" s="42" t="s">
        <v>15</v>
      </c>
      <c r="B590" s="42" t="s">
        <v>12</v>
      </c>
      <c r="C590" s="43">
        <v>23241</v>
      </c>
      <c r="D590" s="43">
        <v>38673</v>
      </c>
      <c r="E590" s="42" t="s">
        <v>17</v>
      </c>
      <c r="F590" s="44" t="s">
        <v>14</v>
      </c>
      <c r="G590" s="2">
        <v>44000</v>
      </c>
      <c r="H590" s="2">
        <v>44000</v>
      </c>
      <c r="I590" s="39">
        <v>0</v>
      </c>
      <c r="J590" s="45">
        <v>5352</v>
      </c>
      <c r="K590" s="43">
        <v>46983</v>
      </c>
    </row>
    <row r="591" spans="1:11" x14ac:dyDescent="0.2">
      <c r="A591" s="42" t="s">
        <v>11</v>
      </c>
      <c r="B591" s="42" t="s">
        <v>12</v>
      </c>
      <c r="C591" s="43">
        <v>23355</v>
      </c>
      <c r="D591" s="43">
        <v>38904</v>
      </c>
      <c r="E591" s="42" t="s">
        <v>17</v>
      </c>
      <c r="F591" s="44" t="s">
        <v>14</v>
      </c>
      <c r="G591" s="2">
        <v>32000</v>
      </c>
      <c r="H591" s="2">
        <v>32000</v>
      </c>
      <c r="I591" s="39">
        <v>0</v>
      </c>
      <c r="J591" s="45">
        <v>6255</v>
      </c>
      <c r="K591" s="43">
        <v>47097</v>
      </c>
    </row>
    <row r="592" spans="1:11" x14ac:dyDescent="0.2">
      <c r="A592" s="42" t="s">
        <v>11</v>
      </c>
      <c r="B592" s="42" t="s">
        <v>12</v>
      </c>
      <c r="C592" s="43">
        <v>20599</v>
      </c>
      <c r="D592" s="43">
        <v>38870</v>
      </c>
      <c r="E592" s="42" t="s">
        <v>13</v>
      </c>
      <c r="F592" s="44" t="s">
        <v>14</v>
      </c>
      <c r="G592" s="2">
        <v>54000</v>
      </c>
      <c r="H592" s="2">
        <v>54000</v>
      </c>
      <c r="I592" s="39">
        <v>0</v>
      </c>
      <c r="J592" s="45">
        <v>5657</v>
      </c>
      <c r="K592" s="43">
        <v>44340</v>
      </c>
    </row>
    <row r="593" spans="1:11" x14ac:dyDescent="0.2">
      <c r="A593" s="42" t="s">
        <v>15</v>
      </c>
      <c r="B593" s="42" t="s">
        <v>12</v>
      </c>
      <c r="C593" s="43">
        <v>20599</v>
      </c>
      <c r="D593" s="43">
        <v>38870</v>
      </c>
      <c r="E593" s="42" t="s">
        <v>13</v>
      </c>
      <c r="F593" s="44" t="s">
        <v>14</v>
      </c>
      <c r="G593" s="2">
        <v>54000</v>
      </c>
      <c r="H593" s="2">
        <v>54000</v>
      </c>
      <c r="I593" s="39">
        <v>0</v>
      </c>
      <c r="J593" s="45">
        <v>5657</v>
      </c>
      <c r="K593" s="43">
        <v>44340</v>
      </c>
    </row>
    <row r="594" spans="1:11" x14ac:dyDescent="0.2">
      <c r="A594" s="42" t="s">
        <v>11</v>
      </c>
      <c r="B594" s="42" t="s">
        <v>12</v>
      </c>
      <c r="C594" s="43">
        <v>28568</v>
      </c>
      <c r="D594" s="43">
        <v>38899</v>
      </c>
      <c r="E594" s="42" t="s">
        <v>17</v>
      </c>
      <c r="F594" s="44" t="s">
        <v>14</v>
      </c>
      <c r="G594" s="2">
        <v>42000</v>
      </c>
      <c r="H594" s="2">
        <v>42000</v>
      </c>
      <c r="I594" s="39">
        <v>0</v>
      </c>
      <c r="J594" s="45">
        <v>7598</v>
      </c>
      <c r="K594" s="43">
        <v>52309</v>
      </c>
    </row>
    <row r="595" spans="1:11" x14ac:dyDescent="0.2">
      <c r="A595" s="42" t="s">
        <v>15</v>
      </c>
      <c r="B595" s="42" t="s">
        <v>12</v>
      </c>
      <c r="C595" s="43">
        <v>28568</v>
      </c>
      <c r="D595" s="43">
        <v>38899</v>
      </c>
      <c r="E595" s="42" t="s">
        <v>17</v>
      </c>
      <c r="F595" s="44" t="s">
        <v>14</v>
      </c>
      <c r="G595" s="2">
        <v>54000</v>
      </c>
      <c r="H595" s="2">
        <v>54000</v>
      </c>
      <c r="I595" s="39">
        <v>0</v>
      </c>
      <c r="J595" s="45">
        <v>7598</v>
      </c>
      <c r="K595" s="43">
        <v>52309</v>
      </c>
    </row>
    <row r="596" spans="1:11" x14ac:dyDescent="0.2">
      <c r="A596" s="42" t="s">
        <v>11</v>
      </c>
      <c r="B596" s="42" t="s">
        <v>12</v>
      </c>
      <c r="C596" s="43">
        <v>20370</v>
      </c>
      <c r="D596" s="43">
        <v>38922</v>
      </c>
      <c r="E596" s="42" t="s">
        <v>13</v>
      </c>
      <c r="F596" s="44" t="s">
        <v>14</v>
      </c>
      <c r="G596" s="2">
        <v>69000</v>
      </c>
      <c r="H596" s="2">
        <v>69000</v>
      </c>
      <c r="I596" s="39">
        <v>0</v>
      </c>
      <c r="J596" s="45">
        <v>5365</v>
      </c>
      <c r="K596" s="43">
        <v>44112</v>
      </c>
    </row>
    <row r="597" spans="1:11" x14ac:dyDescent="0.2">
      <c r="A597" s="42" t="s">
        <v>15</v>
      </c>
      <c r="B597" s="42" t="s">
        <v>12</v>
      </c>
      <c r="C597" s="43">
        <v>20370</v>
      </c>
      <c r="D597" s="43">
        <v>38922</v>
      </c>
      <c r="E597" s="42" t="s">
        <v>13</v>
      </c>
      <c r="F597" s="44" t="s">
        <v>14</v>
      </c>
      <c r="G597" s="2">
        <v>42000</v>
      </c>
      <c r="H597" s="2">
        <v>42000</v>
      </c>
      <c r="I597" s="39">
        <v>0</v>
      </c>
      <c r="J597" s="45">
        <v>5365</v>
      </c>
      <c r="K597" s="43">
        <v>44112</v>
      </c>
    </row>
    <row r="598" spans="1:11" x14ac:dyDescent="0.2">
      <c r="A598" s="42" t="s">
        <v>16</v>
      </c>
      <c r="B598" s="42" t="s">
        <v>12</v>
      </c>
      <c r="C598" s="43">
        <v>25275</v>
      </c>
      <c r="D598" s="43">
        <v>38659</v>
      </c>
      <c r="E598" s="42" t="s">
        <v>17</v>
      </c>
      <c r="F598" s="44" t="s">
        <v>14</v>
      </c>
      <c r="G598" s="2">
        <v>126000</v>
      </c>
      <c r="H598" s="2">
        <v>126000</v>
      </c>
      <c r="I598" s="39">
        <v>0</v>
      </c>
      <c r="J598" s="45">
        <v>25447</v>
      </c>
      <c r="K598" s="43">
        <v>49016</v>
      </c>
    </row>
    <row r="599" spans="1:11" x14ac:dyDescent="0.2">
      <c r="A599" s="42" t="s">
        <v>11</v>
      </c>
      <c r="B599" s="42" t="s">
        <v>12</v>
      </c>
      <c r="C599" s="43">
        <v>25275</v>
      </c>
      <c r="D599" s="43">
        <v>38659</v>
      </c>
      <c r="E599" s="42" t="s">
        <v>17</v>
      </c>
      <c r="F599" s="44" t="s">
        <v>14</v>
      </c>
      <c r="G599" s="2">
        <v>126000</v>
      </c>
      <c r="H599" s="2">
        <v>126000</v>
      </c>
      <c r="I599" s="39">
        <v>0</v>
      </c>
      <c r="J599" s="45">
        <v>8482</v>
      </c>
      <c r="K599" s="43">
        <v>49016</v>
      </c>
    </row>
    <row r="600" spans="1:11" x14ac:dyDescent="0.2">
      <c r="A600" s="42" t="s">
        <v>15</v>
      </c>
      <c r="B600" s="42" t="s">
        <v>12</v>
      </c>
      <c r="C600" s="43">
        <v>25275</v>
      </c>
      <c r="D600" s="43">
        <v>38659</v>
      </c>
      <c r="E600" s="42" t="s">
        <v>17</v>
      </c>
      <c r="F600" s="44" t="s">
        <v>14</v>
      </c>
      <c r="G600" s="2">
        <v>42000</v>
      </c>
      <c r="H600" s="2">
        <v>42000</v>
      </c>
      <c r="I600" s="39">
        <v>0</v>
      </c>
      <c r="J600" s="45">
        <v>8482</v>
      </c>
      <c r="K600" s="43">
        <v>49016</v>
      </c>
    </row>
    <row r="601" spans="1:11" x14ac:dyDescent="0.2">
      <c r="A601" s="42" t="s">
        <v>16</v>
      </c>
      <c r="B601" s="42" t="s">
        <v>12</v>
      </c>
      <c r="C601" s="43">
        <v>21868</v>
      </c>
      <c r="D601" s="43">
        <v>38474</v>
      </c>
      <c r="E601" s="42" t="s">
        <v>17</v>
      </c>
      <c r="F601" s="44" t="s">
        <v>14</v>
      </c>
      <c r="G601" s="2">
        <v>19000</v>
      </c>
      <c r="H601" s="2">
        <v>19000</v>
      </c>
      <c r="I601" s="39">
        <v>0</v>
      </c>
      <c r="J601" s="45">
        <v>3006</v>
      </c>
      <c r="K601" s="43">
        <v>45610</v>
      </c>
    </row>
    <row r="602" spans="1:11" x14ac:dyDescent="0.2">
      <c r="A602" s="42" t="s">
        <v>11</v>
      </c>
      <c r="B602" s="42" t="s">
        <v>12</v>
      </c>
      <c r="C602" s="43">
        <v>21868</v>
      </c>
      <c r="D602" s="43">
        <v>38474</v>
      </c>
      <c r="E602" s="42" t="s">
        <v>17</v>
      </c>
      <c r="F602" s="44" t="s">
        <v>14</v>
      </c>
      <c r="G602" s="2">
        <v>19000</v>
      </c>
      <c r="H602" s="2">
        <v>19000</v>
      </c>
      <c r="I602" s="39">
        <v>0</v>
      </c>
      <c r="J602" s="45">
        <v>3006</v>
      </c>
      <c r="K602" s="43">
        <v>45610</v>
      </c>
    </row>
    <row r="603" spans="1:11" x14ac:dyDescent="0.2">
      <c r="A603" s="42" t="s">
        <v>15</v>
      </c>
      <c r="B603" s="42" t="s">
        <v>12</v>
      </c>
      <c r="C603" s="43">
        <v>21868</v>
      </c>
      <c r="D603" s="43">
        <v>38474</v>
      </c>
      <c r="E603" s="42" t="s">
        <v>17</v>
      </c>
      <c r="F603" s="44" t="s">
        <v>14</v>
      </c>
      <c r="G603" s="2">
        <v>19000</v>
      </c>
      <c r="H603" s="2">
        <v>19000</v>
      </c>
      <c r="I603" s="39">
        <v>0</v>
      </c>
      <c r="J603" s="45">
        <v>3006</v>
      </c>
      <c r="K603" s="43">
        <v>45610</v>
      </c>
    </row>
    <row r="604" spans="1:11" x14ac:dyDescent="0.2">
      <c r="A604" s="42" t="s">
        <v>16</v>
      </c>
      <c r="B604" s="42" t="s">
        <v>12</v>
      </c>
      <c r="C604" s="43">
        <v>28807</v>
      </c>
      <c r="D604" s="43">
        <v>38833</v>
      </c>
      <c r="E604" s="42" t="s">
        <v>13</v>
      </c>
      <c r="F604" s="44" t="s">
        <v>14</v>
      </c>
      <c r="G604" s="2">
        <v>111000</v>
      </c>
      <c r="H604" s="2">
        <v>111000</v>
      </c>
      <c r="I604" s="39">
        <v>0</v>
      </c>
      <c r="J604" s="45">
        <v>20080</v>
      </c>
      <c r="K604" s="43">
        <v>52548</v>
      </c>
    </row>
    <row r="605" spans="1:11" x14ac:dyDescent="0.2">
      <c r="A605" s="42" t="s">
        <v>11</v>
      </c>
      <c r="B605" s="42" t="s">
        <v>12</v>
      </c>
      <c r="C605" s="43">
        <v>28807</v>
      </c>
      <c r="D605" s="43">
        <v>38833</v>
      </c>
      <c r="E605" s="42" t="s">
        <v>13</v>
      </c>
      <c r="F605" s="44" t="s">
        <v>14</v>
      </c>
      <c r="G605" s="2">
        <v>111000</v>
      </c>
      <c r="H605" s="2">
        <v>111000</v>
      </c>
      <c r="I605" s="39">
        <v>0</v>
      </c>
      <c r="J605" s="45">
        <v>6693</v>
      </c>
      <c r="K605" s="43">
        <v>52548</v>
      </c>
    </row>
    <row r="606" spans="1:11" x14ac:dyDescent="0.2">
      <c r="A606" s="42" t="s">
        <v>15</v>
      </c>
      <c r="B606" s="42" t="s">
        <v>12</v>
      </c>
      <c r="C606" s="43">
        <v>28807</v>
      </c>
      <c r="D606" s="43">
        <v>38833</v>
      </c>
      <c r="E606" s="42" t="s">
        <v>13</v>
      </c>
      <c r="F606" s="44" t="s">
        <v>14</v>
      </c>
      <c r="G606" s="2">
        <v>37000</v>
      </c>
      <c r="H606" s="2">
        <v>37000</v>
      </c>
      <c r="I606" s="39">
        <v>0</v>
      </c>
      <c r="J606" s="45">
        <v>6693</v>
      </c>
      <c r="K606" s="43">
        <v>52548</v>
      </c>
    </row>
    <row r="607" spans="1:11" x14ac:dyDescent="0.2">
      <c r="A607" s="42" t="s">
        <v>16</v>
      </c>
      <c r="B607" s="42" t="s">
        <v>12</v>
      </c>
      <c r="C607" s="43">
        <v>21138</v>
      </c>
      <c r="D607" s="43">
        <v>38755</v>
      </c>
      <c r="E607" s="42" t="s">
        <v>17</v>
      </c>
      <c r="F607" s="44" t="s">
        <v>14</v>
      </c>
      <c r="G607" s="2">
        <v>83000</v>
      </c>
      <c r="H607" s="2">
        <v>83000</v>
      </c>
      <c r="I607" s="39">
        <v>0</v>
      </c>
      <c r="J607" s="45">
        <v>10533</v>
      </c>
      <c r="K607" s="43">
        <v>44879</v>
      </c>
    </row>
    <row r="608" spans="1:11" x14ac:dyDescent="0.2">
      <c r="A608" s="42" t="s">
        <v>11</v>
      </c>
      <c r="B608" s="42" t="s">
        <v>12</v>
      </c>
      <c r="C608" s="43">
        <v>21138</v>
      </c>
      <c r="D608" s="43">
        <v>38755</v>
      </c>
      <c r="E608" s="42" t="s">
        <v>17</v>
      </c>
      <c r="F608" s="44" t="s">
        <v>14</v>
      </c>
      <c r="G608" s="2">
        <v>83000</v>
      </c>
      <c r="H608" s="2">
        <v>83000</v>
      </c>
      <c r="I608" s="39">
        <v>0</v>
      </c>
      <c r="J608" s="45">
        <v>10533</v>
      </c>
      <c r="K608" s="43">
        <v>44879</v>
      </c>
    </row>
    <row r="609" spans="1:11" x14ac:dyDescent="0.2">
      <c r="A609" s="42" t="s">
        <v>15</v>
      </c>
      <c r="B609" s="42" t="s">
        <v>12</v>
      </c>
      <c r="C609" s="43">
        <v>21138</v>
      </c>
      <c r="D609" s="43">
        <v>38755</v>
      </c>
      <c r="E609" s="42" t="s">
        <v>17</v>
      </c>
      <c r="F609" s="44" t="s">
        <v>14</v>
      </c>
      <c r="G609" s="2">
        <v>83000</v>
      </c>
      <c r="H609" s="2">
        <v>83000</v>
      </c>
      <c r="I609" s="39">
        <v>0</v>
      </c>
      <c r="J609" s="45">
        <v>10533</v>
      </c>
      <c r="K609" s="43">
        <v>44879</v>
      </c>
    </row>
    <row r="610" spans="1:11" x14ac:dyDescent="0.2">
      <c r="A610" s="42" t="s">
        <v>11</v>
      </c>
      <c r="B610" s="42" t="s">
        <v>12</v>
      </c>
      <c r="C610" s="43">
        <v>20097</v>
      </c>
      <c r="D610" s="43">
        <v>38800</v>
      </c>
      <c r="E610" s="42" t="s">
        <v>13</v>
      </c>
      <c r="F610" s="44" t="s">
        <v>14</v>
      </c>
      <c r="G610" s="2">
        <v>30000</v>
      </c>
      <c r="H610" s="2">
        <v>30000</v>
      </c>
      <c r="I610" s="39">
        <v>0</v>
      </c>
      <c r="J610" s="45">
        <v>2333</v>
      </c>
      <c r="K610" s="43">
        <v>43838</v>
      </c>
    </row>
    <row r="611" spans="1:11" x14ac:dyDescent="0.2">
      <c r="A611" s="42" t="s">
        <v>15</v>
      </c>
      <c r="B611" s="42" t="s">
        <v>12</v>
      </c>
      <c r="C611" s="43">
        <v>20097</v>
      </c>
      <c r="D611" s="43">
        <v>38800</v>
      </c>
      <c r="E611" s="42" t="s">
        <v>13</v>
      </c>
      <c r="F611" s="44" t="s">
        <v>14</v>
      </c>
      <c r="G611" s="2">
        <v>30000</v>
      </c>
      <c r="H611" s="2">
        <v>30000</v>
      </c>
      <c r="I611" s="39">
        <v>0</v>
      </c>
      <c r="J611" s="45">
        <v>2333</v>
      </c>
      <c r="K611" s="43">
        <v>43838</v>
      </c>
    </row>
    <row r="612" spans="1:11" x14ac:dyDescent="0.2">
      <c r="A612" s="42" t="s">
        <v>11</v>
      </c>
      <c r="B612" s="42" t="s">
        <v>12</v>
      </c>
      <c r="C612" s="43">
        <v>23403</v>
      </c>
      <c r="D612" s="43">
        <v>38825</v>
      </c>
      <c r="E612" s="42" t="s">
        <v>17</v>
      </c>
      <c r="F612" s="44" t="s">
        <v>14</v>
      </c>
      <c r="G612" s="2">
        <v>24000</v>
      </c>
      <c r="H612" s="2">
        <v>24000</v>
      </c>
      <c r="I612" s="39">
        <v>0</v>
      </c>
      <c r="J612" s="45">
        <v>4692</v>
      </c>
      <c r="K612" s="43">
        <v>47145</v>
      </c>
    </row>
    <row r="613" spans="1:11" x14ac:dyDescent="0.2">
      <c r="A613" s="42" t="s">
        <v>15</v>
      </c>
      <c r="B613" s="42" t="s">
        <v>12</v>
      </c>
      <c r="C613" s="43">
        <v>23403</v>
      </c>
      <c r="D613" s="43">
        <v>38825</v>
      </c>
      <c r="E613" s="42" t="s">
        <v>17</v>
      </c>
      <c r="F613" s="44" t="s">
        <v>14</v>
      </c>
      <c r="G613" s="2">
        <v>30000</v>
      </c>
      <c r="H613" s="2">
        <v>30000</v>
      </c>
      <c r="I613" s="39">
        <v>0</v>
      </c>
      <c r="J613" s="45">
        <v>4692</v>
      </c>
      <c r="K613" s="43">
        <v>47145</v>
      </c>
    </row>
    <row r="614" spans="1:11" x14ac:dyDescent="0.2">
      <c r="A614" s="42" t="s">
        <v>16</v>
      </c>
      <c r="B614" s="42" t="s">
        <v>12</v>
      </c>
      <c r="C614" s="43">
        <v>22075</v>
      </c>
      <c r="D614" s="43">
        <v>38674</v>
      </c>
      <c r="E614" s="42" t="s">
        <v>17</v>
      </c>
      <c r="F614" s="44" t="s">
        <v>14</v>
      </c>
      <c r="G614" s="2">
        <v>24000</v>
      </c>
      <c r="H614" s="2">
        <v>24000</v>
      </c>
      <c r="I614" s="39">
        <v>0</v>
      </c>
      <c r="J614" s="45">
        <v>7122</v>
      </c>
      <c r="K614" s="43">
        <v>45816</v>
      </c>
    </row>
    <row r="615" spans="1:11" x14ac:dyDescent="0.2">
      <c r="A615" s="42" t="s">
        <v>11</v>
      </c>
      <c r="B615" s="42" t="s">
        <v>12</v>
      </c>
      <c r="C615" s="43">
        <v>22075</v>
      </c>
      <c r="D615" s="43">
        <v>38674</v>
      </c>
      <c r="E615" s="42" t="s">
        <v>17</v>
      </c>
      <c r="F615" s="44" t="s">
        <v>14</v>
      </c>
      <c r="G615" s="2">
        <v>42000</v>
      </c>
      <c r="H615" s="2">
        <v>42000</v>
      </c>
      <c r="I615" s="39">
        <v>0</v>
      </c>
      <c r="J615" s="45">
        <v>7122</v>
      </c>
      <c r="K615" s="43">
        <v>45816</v>
      </c>
    </row>
    <row r="616" spans="1:11" x14ac:dyDescent="0.2">
      <c r="A616" s="42" t="s">
        <v>15</v>
      </c>
      <c r="B616" s="42" t="s">
        <v>12</v>
      </c>
      <c r="C616" s="43">
        <v>22075</v>
      </c>
      <c r="D616" s="43">
        <v>38674</v>
      </c>
      <c r="E616" s="42" t="s">
        <v>17</v>
      </c>
      <c r="F616" s="44" t="s">
        <v>14</v>
      </c>
      <c r="G616" s="2">
        <v>24000</v>
      </c>
      <c r="H616" s="2">
        <v>24000</v>
      </c>
      <c r="I616" s="39">
        <v>0</v>
      </c>
      <c r="J616" s="45">
        <v>7122</v>
      </c>
      <c r="K616" s="43">
        <v>45816</v>
      </c>
    </row>
    <row r="617" spans="1:11" x14ac:dyDescent="0.2">
      <c r="A617" s="42" t="s">
        <v>11</v>
      </c>
      <c r="B617" s="42" t="s">
        <v>12</v>
      </c>
      <c r="C617" s="43">
        <v>20031</v>
      </c>
      <c r="D617" s="43">
        <v>38891</v>
      </c>
      <c r="E617" s="42" t="s">
        <v>17</v>
      </c>
      <c r="F617" s="44" t="s">
        <v>14</v>
      </c>
      <c r="G617" s="2">
        <v>35000</v>
      </c>
      <c r="H617" s="2">
        <v>35000</v>
      </c>
      <c r="I617" s="39">
        <v>0</v>
      </c>
      <c r="J617" s="45">
        <v>1512</v>
      </c>
      <c r="K617" s="43">
        <v>43772</v>
      </c>
    </row>
    <row r="618" spans="1:11" x14ac:dyDescent="0.2">
      <c r="A618" s="42" t="s">
        <v>15</v>
      </c>
      <c r="B618" s="42" t="s">
        <v>12</v>
      </c>
      <c r="C618" s="43">
        <v>20031</v>
      </c>
      <c r="D618" s="43">
        <v>38891</v>
      </c>
      <c r="E618" s="42" t="s">
        <v>17</v>
      </c>
      <c r="F618" s="44" t="s">
        <v>14</v>
      </c>
      <c r="G618" s="2">
        <v>42000</v>
      </c>
      <c r="H618" s="2">
        <v>42000</v>
      </c>
      <c r="I618" s="39">
        <v>0</v>
      </c>
      <c r="J618" s="45">
        <v>1512</v>
      </c>
      <c r="K618" s="43">
        <v>43772</v>
      </c>
    </row>
    <row r="619" spans="1:11" x14ac:dyDescent="0.2">
      <c r="A619" s="42" t="s">
        <v>11</v>
      </c>
      <c r="B619" s="42" t="s">
        <v>12</v>
      </c>
      <c r="C619" s="43">
        <v>20613</v>
      </c>
      <c r="D619" s="43">
        <v>38967</v>
      </c>
      <c r="E619" s="42" t="s">
        <v>17</v>
      </c>
      <c r="F619" s="44" t="s">
        <v>14</v>
      </c>
      <c r="G619" s="2">
        <v>29000</v>
      </c>
      <c r="H619" s="2">
        <v>29000</v>
      </c>
      <c r="I619" s="39">
        <v>0</v>
      </c>
      <c r="J619" s="45">
        <v>3038</v>
      </c>
      <c r="K619" s="43">
        <v>44354</v>
      </c>
    </row>
    <row r="620" spans="1:11" x14ac:dyDescent="0.2">
      <c r="A620" s="42" t="s">
        <v>15</v>
      </c>
      <c r="B620" s="42" t="s">
        <v>12</v>
      </c>
      <c r="C620" s="43">
        <v>20613</v>
      </c>
      <c r="D620" s="43">
        <v>38967</v>
      </c>
      <c r="E620" s="42" t="s">
        <v>17</v>
      </c>
      <c r="F620" s="44" t="s">
        <v>14</v>
      </c>
      <c r="G620" s="2">
        <v>29000</v>
      </c>
      <c r="H620" s="2">
        <v>29000</v>
      </c>
      <c r="I620" s="39">
        <v>0</v>
      </c>
      <c r="J620" s="45">
        <v>3038</v>
      </c>
      <c r="K620" s="43">
        <v>44354</v>
      </c>
    </row>
    <row r="621" spans="1:11" x14ac:dyDescent="0.2">
      <c r="A621" s="42" t="s">
        <v>16</v>
      </c>
      <c r="B621" s="42" t="s">
        <v>12</v>
      </c>
      <c r="C621" s="43">
        <v>22138</v>
      </c>
      <c r="D621" s="43">
        <v>38825</v>
      </c>
      <c r="E621" s="42" t="s">
        <v>13</v>
      </c>
      <c r="F621" s="44" t="s">
        <v>14</v>
      </c>
      <c r="G621" s="2">
        <v>204000</v>
      </c>
      <c r="H621" s="2">
        <v>204000</v>
      </c>
      <c r="I621" s="39">
        <v>0</v>
      </c>
      <c r="J621" s="45">
        <v>34590</v>
      </c>
      <c r="K621" s="43">
        <v>45879</v>
      </c>
    </row>
    <row r="622" spans="1:11" x14ac:dyDescent="0.2">
      <c r="A622" s="42" t="s">
        <v>11</v>
      </c>
      <c r="B622" s="42" t="s">
        <v>12</v>
      </c>
      <c r="C622" s="43">
        <v>22138</v>
      </c>
      <c r="D622" s="43">
        <v>38825</v>
      </c>
      <c r="E622" s="42" t="s">
        <v>13</v>
      </c>
      <c r="F622" s="44" t="s">
        <v>14</v>
      </c>
      <c r="G622" s="2">
        <v>204000</v>
      </c>
      <c r="H622" s="2">
        <v>204000</v>
      </c>
      <c r="I622" s="39">
        <v>0</v>
      </c>
      <c r="J622" s="45">
        <v>11530</v>
      </c>
      <c r="K622" s="43">
        <v>45879</v>
      </c>
    </row>
    <row r="623" spans="1:11" x14ac:dyDescent="0.2">
      <c r="A623" s="42" t="s">
        <v>15</v>
      </c>
      <c r="B623" s="42" t="s">
        <v>12</v>
      </c>
      <c r="C623" s="43">
        <v>22138</v>
      </c>
      <c r="D623" s="43">
        <v>38825</v>
      </c>
      <c r="E623" s="42" t="s">
        <v>13</v>
      </c>
      <c r="F623" s="44" t="s">
        <v>14</v>
      </c>
      <c r="G623" s="2">
        <v>29000</v>
      </c>
      <c r="H623" s="2">
        <v>29000</v>
      </c>
      <c r="I623" s="39">
        <v>0</v>
      </c>
      <c r="J623" s="45">
        <v>11530</v>
      </c>
      <c r="K623" s="43">
        <v>45879</v>
      </c>
    </row>
    <row r="624" spans="1:11" x14ac:dyDescent="0.2">
      <c r="A624" s="42" t="s">
        <v>11</v>
      </c>
      <c r="B624" s="42" t="s">
        <v>12</v>
      </c>
      <c r="C624" s="43">
        <v>23801</v>
      </c>
      <c r="D624" s="43">
        <v>38779</v>
      </c>
      <c r="E624" s="42" t="s">
        <v>13</v>
      </c>
      <c r="F624" s="44" t="s">
        <v>14</v>
      </c>
      <c r="G624" s="2">
        <v>44000</v>
      </c>
      <c r="H624" s="2">
        <v>44000</v>
      </c>
      <c r="I624" s="39">
        <v>0</v>
      </c>
      <c r="J624" s="45">
        <v>8720</v>
      </c>
      <c r="K624" s="43">
        <v>47542</v>
      </c>
    </row>
    <row r="625" spans="1:11" x14ac:dyDescent="0.2">
      <c r="A625" s="42" t="s">
        <v>11</v>
      </c>
      <c r="B625" s="42" t="s">
        <v>12</v>
      </c>
      <c r="C625" s="43">
        <v>23965</v>
      </c>
      <c r="D625" s="43">
        <v>38666</v>
      </c>
      <c r="E625" s="42" t="s">
        <v>13</v>
      </c>
      <c r="F625" s="44" t="s">
        <v>14</v>
      </c>
      <c r="G625" s="2">
        <v>39000</v>
      </c>
      <c r="H625" s="2">
        <v>39000</v>
      </c>
      <c r="I625" s="39">
        <v>0</v>
      </c>
      <c r="J625" s="45">
        <v>7729</v>
      </c>
      <c r="K625" s="43">
        <v>47706</v>
      </c>
    </row>
    <row r="626" spans="1:11" x14ac:dyDescent="0.2">
      <c r="A626" s="42" t="s">
        <v>11</v>
      </c>
      <c r="B626" s="42" t="s">
        <v>12</v>
      </c>
      <c r="C626" s="43">
        <v>25799</v>
      </c>
      <c r="D626" s="43">
        <v>38995</v>
      </c>
      <c r="E626" s="42" t="s">
        <v>13</v>
      </c>
      <c r="F626" s="44" t="s">
        <v>14</v>
      </c>
      <c r="G626" s="2">
        <v>22000</v>
      </c>
      <c r="H626" s="2">
        <v>22000</v>
      </c>
      <c r="I626" s="39">
        <v>0</v>
      </c>
      <c r="J626" s="45">
        <v>4431</v>
      </c>
      <c r="K626" s="43">
        <v>49540</v>
      </c>
    </row>
    <row r="627" spans="1:11" x14ac:dyDescent="0.2">
      <c r="A627" s="42" t="s">
        <v>11</v>
      </c>
      <c r="B627" s="42" t="s">
        <v>12</v>
      </c>
      <c r="C627" s="43">
        <v>23319</v>
      </c>
      <c r="D627" s="43">
        <v>38891</v>
      </c>
      <c r="E627" s="42" t="s">
        <v>17</v>
      </c>
      <c r="F627" s="44" t="s">
        <v>14</v>
      </c>
      <c r="G627" s="2">
        <v>43000</v>
      </c>
      <c r="H627" s="2">
        <v>43000</v>
      </c>
      <c r="I627" s="39">
        <v>0</v>
      </c>
      <c r="J627" s="45">
        <v>8220</v>
      </c>
      <c r="K627" s="43">
        <v>47061</v>
      </c>
    </row>
    <row r="628" spans="1:11" x14ac:dyDescent="0.2">
      <c r="A628" s="42" t="s">
        <v>16</v>
      </c>
      <c r="B628" s="42" t="s">
        <v>12</v>
      </c>
      <c r="C628" s="43">
        <v>19975</v>
      </c>
      <c r="D628" s="43">
        <v>38806</v>
      </c>
      <c r="E628" s="42" t="s">
        <v>17</v>
      </c>
      <c r="F628" s="44" t="s">
        <v>14</v>
      </c>
      <c r="G628" s="2">
        <v>71000</v>
      </c>
      <c r="H628" s="2">
        <v>71000</v>
      </c>
      <c r="I628" s="39">
        <v>0</v>
      </c>
      <c r="J628" s="45">
        <v>3067</v>
      </c>
      <c r="K628" s="43">
        <v>43716</v>
      </c>
    </row>
    <row r="629" spans="1:11" x14ac:dyDescent="0.2">
      <c r="A629" s="42" t="s">
        <v>11</v>
      </c>
      <c r="B629" s="42" t="s">
        <v>12</v>
      </c>
      <c r="C629" s="43">
        <v>19975</v>
      </c>
      <c r="D629" s="43">
        <v>38806</v>
      </c>
      <c r="E629" s="42" t="s">
        <v>17</v>
      </c>
      <c r="F629" s="44" t="s">
        <v>14</v>
      </c>
      <c r="G629" s="2">
        <v>71000</v>
      </c>
      <c r="H629" s="2">
        <v>71000</v>
      </c>
      <c r="I629" s="39">
        <v>0</v>
      </c>
      <c r="J629" s="45">
        <v>1166</v>
      </c>
      <c r="K629" s="43">
        <v>43716</v>
      </c>
    </row>
    <row r="630" spans="1:11" x14ac:dyDescent="0.2">
      <c r="A630" s="42" t="s">
        <v>15</v>
      </c>
      <c r="B630" s="42" t="s">
        <v>12</v>
      </c>
      <c r="C630" s="43">
        <v>19975</v>
      </c>
      <c r="D630" s="43">
        <v>38806</v>
      </c>
      <c r="E630" s="42" t="s">
        <v>17</v>
      </c>
      <c r="F630" s="44" t="s">
        <v>14</v>
      </c>
      <c r="G630" s="2">
        <v>27000</v>
      </c>
      <c r="H630" s="2">
        <v>27000</v>
      </c>
      <c r="I630" s="39">
        <v>0</v>
      </c>
      <c r="J630" s="45">
        <v>1166</v>
      </c>
      <c r="K630" s="43">
        <v>43716</v>
      </c>
    </row>
    <row r="631" spans="1:11" x14ac:dyDescent="0.2">
      <c r="A631" s="42" t="s">
        <v>16</v>
      </c>
      <c r="B631" s="42" t="s">
        <v>12</v>
      </c>
      <c r="C631" s="43">
        <v>22179</v>
      </c>
      <c r="D631" s="43">
        <v>39051</v>
      </c>
      <c r="E631" s="42" t="s">
        <v>17</v>
      </c>
      <c r="F631" s="44" t="s">
        <v>14</v>
      </c>
      <c r="G631" s="2">
        <v>48000</v>
      </c>
      <c r="H631" s="2">
        <v>48000</v>
      </c>
      <c r="I631" s="39">
        <v>0</v>
      </c>
      <c r="J631" s="45">
        <v>8139</v>
      </c>
      <c r="K631" s="43">
        <v>45920</v>
      </c>
    </row>
    <row r="632" spans="1:11" x14ac:dyDescent="0.2">
      <c r="A632" s="42" t="s">
        <v>11</v>
      </c>
      <c r="B632" s="42" t="s">
        <v>12</v>
      </c>
      <c r="C632" s="43">
        <v>22179</v>
      </c>
      <c r="D632" s="43">
        <v>39051</v>
      </c>
      <c r="E632" s="42" t="s">
        <v>17</v>
      </c>
      <c r="F632" s="44" t="s">
        <v>14</v>
      </c>
      <c r="G632" s="2">
        <v>48000</v>
      </c>
      <c r="H632" s="2">
        <v>48000</v>
      </c>
      <c r="I632" s="39">
        <v>0</v>
      </c>
      <c r="J632" s="45">
        <v>2713</v>
      </c>
      <c r="K632" s="43">
        <v>45920</v>
      </c>
    </row>
    <row r="633" spans="1:11" x14ac:dyDescent="0.2">
      <c r="A633" s="42" t="s">
        <v>15</v>
      </c>
      <c r="B633" s="42" t="s">
        <v>12</v>
      </c>
      <c r="C633" s="43">
        <v>22179</v>
      </c>
      <c r="D633" s="43">
        <v>39051</v>
      </c>
      <c r="E633" s="42" t="s">
        <v>17</v>
      </c>
      <c r="F633" s="44" t="s">
        <v>14</v>
      </c>
      <c r="G633" s="2">
        <v>16000</v>
      </c>
      <c r="H633" s="2">
        <v>16000</v>
      </c>
      <c r="I633" s="39">
        <v>0</v>
      </c>
      <c r="J633" s="45">
        <v>2713</v>
      </c>
      <c r="K633" s="43">
        <v>45920</v>
      </c>
    </row>
    <row r="634" spans="1:11" x14ac:dyDescent="0.2">
      <c r="A634" s="42" t="s">
        <v>16</v>
      </c>
      <c r="B634" s="42" t="s">
        <v>12</v>
      </c>
      <c r="C634" s="43">
        <v>26069</v>
      </c>
      <c r="D634" s="43">
        <v>38825</v>
      </c>
      <c r="E634" s="42" t="s">
        <v>17</v>
      </c>
      <c r="F634" s="44" t="s">
        <v>14</v>
      </c>
      <c r="G634" s="2">
        <v>96000</v>
      </c>
      <c r="H634" s="2">
        <v>96000</v>
      </c>
      <c r="I634" s="39">
        <v>0</v>
      </c>
      <c r="J634" s="45">
        <v>19181</v>
      </c>
      <c r="K634" s="43">
        <v>49811</v>
      </c>
    </row>
    <row r="635" spans="1:11" x14ac:dyDescent="0.2">
      <c r="A635" s="42" t="s">
        <v>11</v>
      </c>
      <c r="B635" s="42" t="s">
        <v>12</v>
      </c>
      <c r="C635" s="43">
        <v>26069</v>
      </c>
      <c r="D635" s="43">
        <v>38825</v>
      </c>
      <c r="E635" s="42" t="s">
        <v>17</v>
      </c>
      <c r="F635" s="44" t="s">
        <v>14</v>
      </c>
      <c r="G635" s="2">
        <v>96000</v>
      </c>
      <c r="H635" s="2">
        <v>96000</v>
      </c>
      <c r="I635" s="39">
        <v>0</v>
      </c>
      <c r="J635" s="45">
        <v>6394</v>
      </c>
      <c r="K635" s="43">
        <v>49811</v>
      </c>
    </row>
    <row r="636" spans="1:11" x14ac:dyDescent="0.2">
      <c r="A636" s="42" t="s">
        <v>15</v>
      </c>
      <c r="B636" s="42" t="s">
        <v>12</v>
      </c>
      <c r="C636" s="43">
        <v>26069</v>
      </c>
      <c r="D636" s="43">
        <v>38825</v>
      </c>
      <c r="E636" s="42" t="s">
        <v>17</v>
      </c>
      <c r="F636" s="44" t="s">
        <v>14</v>
      </c>
      <c r="G636" s="2">
        <v>32000</v>
      </c>
      <c r="H636" s="2">
        <v>32000</v>
      </c>
      <c r="I636" s="39">
        <v>0</v>
      </c>
      <c r="J636" s="45">
        <v>6394</v>
      </c>
      <c r="K636" s="43">
        <v>49811</v>
      </c>
    </row>
    <row r="637" spans="1:11" x14ac:dyDescent="0.2">
      <c r="A637" s="42" t="s">
        <v>11</v>
      </c>
      <c r="B637" s="42" t="s">
        <v>12</v>
      </c>
      <c r="C637" s="43">
        <v>20471</v>
      </c>
      <c r="D637" s="43">
        <v>38790</v>
      </c>
      <c r="E637" s="42" t="s">
        <v>17</v>
      </c>
      <c r="F637" s="44" t="s">
        <v>14</v>
      </c>
      <c r="G637" s="2">
        <v>48000</v>
      </c>
      <c r="H637" s="2">
        <v>48000</v>
      </c>
      <c r="I637" s="39">
        <v>0</v>
      </c>
      <c r="J637" s="45">
        <v>5028</v>
      </c>
      <c r="K637" s="43">
        <v>44213</v>
      </c>
    </row>
    <row r="638" spans="1:11" x14ac:dyDescent="0.2">
      <c r="A638" s="42" t="s">
        <v>15</v>
      </c>
      <c r="B638" s="42" t="s">
        <v>12</v>
      </c>
      <c r="C638" s="43">
        <v>20471</v>
      </c>
      <c r="D638" s="43">
        <v>38790</v>
      </c>
      <c r="E638" s="42" t="s">
        <v>17</v>
      </c>
      <c r="F638" s="44" t="s">
        <v>14</v>
      </c>
      <c r="G638" s="2">
        <v>48000</v>
      </c>
      <c r="H638" s="2">
        <v>48000</v>
      </c>
      <c r="I638" s="39">
        <v>0</v>
      </c>
      <c r="J638" s="45">
        <v>5028</v>
      </c>
      <c r="K638" s="43">
        <v>44213</v>
      </c>
    </row>
    <row r="639" spans="1:11" x14ac:dyDescent="0.2">
      <c r="A639" s="42" t="s">
        <v>16</v>
      </c>
      <c r="B639" s="42" t="s">
        <v>12</v>
      </c>
      <c r="C639" s="43">
        <v>23236</v>
      </c>
      <c r="D639" s="43">
        <v>38769</v>
      </c>
      <c r="E639" s="42" t="s">
        <v>17</v>
      </c>
      <c r="F639" s="44" t="s">
        <v>14</v>
      </c>
      <c r="G639" s="2">
        <v>87000</v>
      </c>
      <c r="H639" s="2">
        <v>87000</v>
      </c>
      <c r="I639" s="39">
        <v>0</v>
      </c>
      <c r="J639" s="45">
        <v>16631</v>
      </c>
      <c r="K639" s="43">
        <v>46978</v>
      </c>
    </row>
    <row r="640" spans="1:11" x14ac:dyDescent="0.2">
      <c r="A640" s="42" t="s">
        <v>11</v>
      </c>
      <c r="B640" s="42" t="s">
        <v>12</v>
      </c>
      <c r="C640" s="43">
        <v>23236</v>
      </c>
      <c r="D640" s="43">
        <v>38769</v>
      </c>
      <c r="E640" s="42" t="s">
        <v>17</v>
      </c>
      <c r="F640" s="44" t="s">
        <v>14</v>
      </c>
      <c r="G640" s="2">
        <v>87000</v>
      </c>
      <c r="H640" s="2">
        <v>87000</v>
      </c>
      <c r="I640" s="39">
        <v>0</v>
      </c>
      <c r="J640" s="45">
        <v>5544</v>
      </c>
      <c r="K640" s="43">
        <v>46978</v>
      </c>
    </row>
    <row r="641" spans="1:11" x14ac:dyDescent="0.2">
      <c r="A641" s="42" t="s">
        <v>15</v>
      </c>
      <c r="B641" s="42" t="s">
        <v>12</v>
      </c>
      <c r="C641" s="43">
        <v>23236</v>
      </c>
      <c r="D641" s="43">
        <v>38769</v>
      </c>
      <c r="E641" s="42" t="s">
        <v>17</v>
      </c>
      <c r="F641" s="44" t="s">
        <v>14</v>
      </c>
      <c r="G641" s="2">
        <v>48000</v>
      </c>
      <c r="H641" s="2">
        <v>48000</v>
      </c>
      <c r="I641" s="39">
        <v>0</v>
      </c>
      <c r="J641" s="45">
        <v>5544</v>
      </c>
      <c r="K641" s="43">
        <v>46978</v>
      </c>
    </row>
    <row r="642" spans="1:11" x14ac:dyDescent="0.2">
      <c r="A642" s="42" t="s">
        <v>16</v>
      </c>
      <c r="B642" s="42" t="s">
        <v>12</v>
      </c>
      <c r="C642" s="43">
        <v>19912</v>
      </c>
      <c r="D642" s="43">
        <v>38958</v>
      </c>
      <c r="E642" s="42" t="s">
        <v>17</v>
      </c>
      <c r="F642" s="44" t="s">
        <v>14</v>
      </c>
      <c r="G642" s="2">
        <v>141000</v>
      </c>
      <c r="H642" s="2">
        <v>141000</v>
      </c>
      <c r="I642" s="39">
        <v>0</v>
      </c>
      <c r="J642" s="45">
        <v>6091</v>
      </c>
      <c r="K642" s="43">
        <v>43653</v>
      </c>
    </row>
    <row r="643" spans="1:11" x14ac:dyDescent="0.2">
      <c r="A643" s="42" t="s">
        <v>11</v>
      </c>
      <c r="B643" s="42" t="s">
        <v>12</v>
      </c>
      <c r="C643" s="43">
        <v>19912</v>
      </c>
      <c r="D643" s="43">
        <v>38958</v>
      </c>
      <c r="E643" s="42" t="s">
        <v>17</v>
      </c>
      <c r="F643" s="44" t="s">
        <v>14</v>
      </c>
      <c r="G643" s="2">
        <v>141000</v>
      </c>
      <c r="H643" s="2">
        <v>141000</v>
      </c>
      <c r="I643" s="39">
        <v>0</v>
      </c>
      <c r="J643" s="45">
        <v>2030</v>
      </c>
      <c r="K643" s="43">
        <v>43653</v>
      </c>
    </row>
    <row r="644" spans="1:11" x14ac:dyDescent="0.2">
      <c r="A644" s="42" t="s">
        <v>15</v>
      </c>
      <c r="B644" s="42" t="s">
        <v>12</v>
      </c>
      <c r="C644" s="43">
        <v>19912</v>
      </c>
      <c r="D644" s="43">
        <v>38958</v>
      </c>
      <c r="E644" s="42" t="s">
        <v>17</v>
      </c>
      <c r="F644" s="44" t="s">
        <v>14</v>
      </c>
      <c r="G644" s="2">
        <v>87000</v>
      </c>
      <c r="H644" s="2">
        <v>87000</v>
      </c>
      <c r="I644" s="39">
        <v>0</v>
      </c>
      <c r="J644" s="45">
        <v>2030</v>
      </c>
      <c r="K644" s="43">
        <v>43653</v>
      </c>
    </row>
    <row r="645" spans="1:11" x14ac:dyDescent="0.2">
      <c r="A645" s="42" t="s">
        <v>16</v>
      </c>
      <c r="B645" s="42" t="s">
        <v>12</v>
      </c>
      <c r="C645" s="43">
        <v>20975</v>
      </c>
      <c r="D645" s="43">
        <v>38929</v>
      </c>
      <c r="E645" s="42" t="s">
        <v>13</v>
      </c>
      <c r="F645" s="44" t="s">
        <v>14</v>
      </c>
      <c r="G645" s="2">
        <v>117000</v>
      </c>
      <c r="H645" s="2">
        <v>117000</v>
      </c>
      <c r="I645" s="39">
        <v>0</v>
      </c>
      <c r="J645" s="45">
        <v>14847</v>
      </c>
      <c r="K645" s="43">
        <v>44716</v>
      </c>
    </row>
    <row r="646" spans="1:11" x14ac:dyDescent="0.2">
      <c r="A646" s="42" t="s">
        <v>11</v>
      </c>
      <c r="B646" s="42" t="s">
        <v>12</v>
      </c>
      <c r="C646" s="43">
        <v>20975</v>
      </c>
      <c r="D646" s="43">
        <v>38929</v>
      </c>
      <c r="E646" s="42" t="s">
        <v>13</v>
      </c>
      <c r="F646" s="44" t="s">
        <v>14</v>
      </c>
      <c r="G646" s="2">
        <v>117000</v>
      </c>
      <c r="H646" s="2">
        <v>117000</v>
      </c>
      <c r="I646" s="39">
        <v>0</v>
      </c>
      <c r="J646" s="45">
        <v>4949</v>
      </c>
      <c r="K646" s="43">
        <v>44716</v>
      </c>
    </row>
    <row r="647" spans="1:11" x14ac:dyDescent="0.2">
      <c r="A647" s="42" t="s">
        <v>15</v>
      </c>
      <c r="B647" s="42" t="s">
        <v>12</v>
      </c>
      <c r="C647" s="43">
        <v>20975</v>
      </c>
      <c r="D647" s="43">
        <v>38929</v>
      </c>
      <c r="E647" s="42" t="s">
        <v>13</v>
      </c>
      <c r="F647" s="44" t="s">
        <v>14</v>
      </c>
      <c r="G647" s="2">
        <v>39000</v>
      </c>
      <c r="H647" s="2">
        <v>39000</v>
      </c>
      <c r="I647" s="39">
        <v>0</v>
      </c>
      <c r="J647" s="45">
        <v>4949</v>
      </c>
      <c r="K647" s="43">
        <v>44716</v>
      </c>
    </row>
    <row r="648" spans="1:11" x14ac:dyDescent="0.2">
      <c r="A648" s="42" t="s">
        <v>11</v>
      </c>
      <c r="B648" s="42" t="s">
        <v>12</v>
      </c>
      <c r="C648" s="43">
        <v>20133</v>
      </c>
      <c r="D648" s="43">
        <v>39037</v>
      </c>
      <c r="E648" s="42" t="s">
        <v>13</v>
      </c>
      <c r="F648" s="44" t="s">
        <v>14</v>
      </c>
      <c r="G648" s="2">
        <v>130000</v>
      </c>
      <c r="H648" s="2">
        <v>130000</v>
      </c>
      <c r="I648" s="39">
        <v>0</v>
      </c>
      <c r="J648" s="45">
        <v>10109</v>
      </c>
      <c r="K648" s="43">
        <v>43874</v>
      </c>
    </row>
    <row r="649" spans="1:11" x14ac:dyDescent="0.2">
      <c r="A649" s="42" t="s">
        <v>16</v>
      </c>
      <c r="B649" s="42" t="s">
        <v>12</v>
      </c>
      <c r="C649" s="43">
        <v>22552</v>
      </c>
      <c r="D649" s="43">
        <v>38994</v>
      </c>
      <c r="E649" s="42" t="s">
        <v>17</v>
      </c>
      <c r="F649" s="44" t="s">
        <v>14</v>
      </c>
      <c r="G649" s="2">
        <v>130000</v>
      </c>
      <c r="H649" s="2">
        <v>130000</v>
      </c>
      <c r="I649" s="39">
        <v>0</v>
      </c>
      <c r="J649" s="45">
        <v>3575</v>
      </c>
      <c r="K649" s="43">
        <v>46293</v>
      </c>
    </row>
    <row r="650" spans="1:11" x14ac:dyDescent="0.2">
      <c r="A650" s="42" t="s">
        <v>11</v>
      </c>
      <c r="B650" s="42" t="s">
        <v>12</v>
      </c>
      <c r="C650" s="43">
        <v>22552</v>
      </c>
      <c r="D650" s="43">
        <v>38994</v>
      </c>
      <c r="E650" s="42" t="s">
        <v>17</v>
      </c>
      <c r="F650" s="44" t="s">
        <v>14</v>
      </c>
      <c r="G650" s="2">
        <v>20000</v>
      </c>
      <c r="H650" s="2">
        <v>20000</v>
      </c>
      <c r="I650" s="39">
        <v>0</v>
      </c>
      <c r="J650" s="45">
        <v>3575</v>
      </c>
      <c r="K650" s="43">
        <v>46293</v>
      </c>
    </row>
    <row r="651" spans="1:11" x14ac:dyDescent="0.2">
      <c r="A651" s="42" t="s">
        <v>15</v>
      </c>
      <c r="B651" s="42" t="s">
        <v>12</v>
      </c>
      <c r="C651" s="43">
        <v>22552</v>
      </c>
      <c r="D651" s="43">
        <v>38994</v>
      </c>
      <c r="E651" s="42" t="s">
        <v>17</v>
      </c>
      <c r="F651" s="44" t="s">
        <v>14</v>
      </c>
      <c r="G651" s="2">
        <v>130000</v>
      </c>
      <c r="H651" s="2">
        <v>130000</v>
      </c>
      <c r="I651" s="39">
        <v>0</v>
      </c>
      <c r="J651" s="45">
        <v>3575</v>
      </c>
      <c r="K651" s="43">
        <v>46293</v>
      </c>
    </row>
    <row r="652" spans="1:11" x14ac:dyDescent="0.2">
      <c r="A652" s="42" t="s">
        <v>16</v>
      </c>
      <c r="B652" s="42" t="s">
        <v>12</v>
      </c>
      <c r="C652" s="43">
        <v>23682</v>
      </c>
      <c r="D652" s="43">
        <v>39009</v>
      </c>
      <c r="E652" s="42" t="s">
        <v>17</v>
      </c>
      <c r="F652" s="44" t="s">
        <v>14</v>
      </c>
      <c r="G652" s="2">
        <v>20000</v>
      </c>
      <c r="H652" s="2">
        <v>20000</v>
      </c>
      <c r="I652" s="39">
        <v>0</v>
      </c>
      <c r="J652" s="45">
        <v>4887</v>
      </c>
      <c r="K652" s="43">
        <v>47423</v>
      </c>
    </row>
    <row r="653" spans="1:11" x14ac:dyDescent="0.2">
      <c r="A653" s="42" t="s">
        <v>11</v>
      </c>
      <c r="B653" s="42" t="s">
        <v>12</v>
      </c>
      <c r="C653" s="43">
        <v>23682</v>
      </c>
      <c r="D653" s="43">
        <v>39009</v>
      </c>
      <c r="E653" s="42" t="s">
        <v>17</v>
      </c>
      <c r="F653" s="44" t="s">
        <v>14</v>
      </c>
      <c r="G653" s="2">
        <v>25000</v>
      </c>
      <c r="H653" s="2">
        <v>25000</v>
      </c>
      <c r="I653" s="39">
        <v>0</v>
      </c>
      <c r="J653" s="45">
        <v>4887</v>
      </c>
      <c r="K653" s="43">
        <v>47423</v>
      </c>
    </row>
    <row r="654" spans="1:11" x14ac:dyDescent="0.2">
      <c r="A654" s="42" t="s">
        <v>15</v>
      </c>
      <c r="B654" s="42" t="s">
        <v>12</v>
      </c>
      <c r="C654" s="43">
        <v>23682</v>
      </c>
      <c r="D654" s="43">
        <v>39009</v>
      </c>
      <c r="E654" s="42" t="s">
        <v>17</v>
      </c>
      <c r="F654" s="44" t="s">
        <v>14</v>
      </c>
      <c r="G654" s="2">
        <v>20000</v>
      </c>
      <c r="H654" s="2">
        <v>20000</v>
      </c>
      <c r="I654" s="39">
        <v>0</v>
      </c>
      <c r="J654" s="45">
        <v>4887</v>
      </c>
      <c r="K654" s="43">
        <v>47423</v>
      </c>
    </row>
    <row r="655" spans="1:11" x14ac:dyDescent="0.2">
      <c r="A655" s="42" t="s">
        <v>11</v>
      </c>
      <c r="B655" s="42" t="s">
        <v>12</v>
      </c>
      <c r="C655" s="43">
        <v>19902</v>
      </c>
      <c r="D655" s="43">
        <v>38805</v>
      </c>
      <c r="E655" s="42" t="s">
        <v>17</v>
      </c>
      <c r="F655" s="44" t="s">
        <v>14</v>
      </c>
      <c r="G655" s="2">
        <v>50000</v>
      </c>
      <c r="H655" s="2">
        <v>50000</v>
      </c>
      <c r="I655" s="39">
        <v>0</v>
      </c>
      <c r="J655" s="45">
        <v>2160</v>
      </c>
      <c r="K655" s="43">
        <v>43643</v>
      </c>
    </row>
    <row r="656" spans="1:11" x14ac:dyDescent="0.2">
      <c r="A656" s="42" t="s">
        <v>15</v>
      </c>
      <c r="B656" s="42" t="s">
        <v>12</v>
      </c>
      <c r="C656" s="43">
        <v>19902</v>
      </c>
      <c r="D656" s="43">
        <v>38805</v>
      </c>
      <c r="E656" s="42" t="s">
        <v>17</v>
      </c>
      <c r="F656" s="44" t="s">
        <v>14</v>
      </c>
      <c r="G656" s="2">
        <v>25000</v>
      </c>
      <c r="H656" s="2">
        <v>25000</v>
      </c>
      <c r="I656" s="39">
        <v>0</v>
      </c>
      <c r="J656" s="45">
        <v>2160</v>
      </c>
      <c r="K656" s="43">
        <v>43643</v>
      </c>
    </row>
    <row r="657" spans="1:11" x14ac:dyDescent="0.2">
      <c r="A657" s="42" t="s">
        <v>16</v>
      </c>
      <c r="B657" s="42" t="s">
        <v>12</v>
      </c>
      <c r="C657" s="43">
        <v>20483</v>
      </c>
      <c r="D657" s="43">
        <v>38877</v>
      </c>
      <c r="E657" s="42" t="s">
        <v>17</v>
      </c>
      <c r="F657" s="44" t="s">
        <v>14</v>
      </c>
      <c r="G657" s="2">
        <v>47000</v>
      </c>
      <c r="H657" s="2">
        <v>47000</v>
      </c>
      <c r="I657" s="39">
        <v>0</v>
      </c>
      <c r="J657" s="45">
        <v>4924</v>
      </c>
      <c r="K657" s="43">
        <v>44225</v>
      </c>
    </row>
    <row r="658" spans="1:11" x14ac:dyDescent="0.2">
      <c r="A658" s="42" t="s">
        <v>11</v>
      </c>
      <c r="B658" s="42" t="s">
        <v>12</v>
      </c>
      <c r="C658" s="43">
        <v>20483</v>
      </c>
      <c r="D658" s="43">
        <v>38877</v>
      </c>
      <c r="E658" s="42" t="s">
        <v>17</v>
      </c>
      <c r="F658" s="44" t="s">
        <v>14</v>
      </c>
      <c r="G658" s="2">
        <v>47000</v>
      </c>
      <c r="H658" s="2">
        <v>47000</v>
      </c>
      <c r="I658" s="39">
        <v>0</v>
      </c>
      <c r="J658" s="45">
        <v>4924</v>
      </c>
      <c r="K658" s="43">
        <v>44225</v>
      </c>
    </row>
    <row r="659" spans="1:11" x14ac:dyDescent="0.2">
      <c r="A659" s="42" t="s">
        <v>15</v>
      </c>
      <c r="B659" s="42" t="s">
        <v>12</v>
      </c>
      <c r="C659" s="43">
        <v>20483</v>
      </c>
      <c r="D659" s="43">
        <v>38877</v>
      </c>
      <c r="E659" s="42" t="s">
        <v>17</v>
      </c>
      <c r="F659" s="44" t="s">
        <v>14</v>
      </c>
      <c r="G659" s="2">
        <v>47000</v>
      </c>
      <c r="H659" s="2">
        <v>47000</v>
      </c>
      <c r="I659" s="39">
        <v>0</v>
      </c>
      <c r="J659" s="45">
        <v>4924</v>
      </c>
      <c r="K659" s="43">
        <v>44225</v>
      </c>
    </row>
    <row r="660" spans="1:11" x14ac:dyDescent="0.2">
      <c r="A660" s="42" t="s">
        <v>16</v>
      </c>
      <c r="B660" s="42" t="s">
        <v>12</v>
      </c>
      <c r="C660" s="43">
        <v>27696</v>
      </c>
      <c r="D660" s="43">
        <v>38993</v>
      </c>
      <c r="E660" s="42" t="s">
        <v>13</v>
      </c>
      <c r="F660" s="44" t="s">
        <v>14</v>
      </c>
      <c r="G660" s="2">
        <v>96000</v>
      </c>
      <c r="H660" s="2">
        <v>96000</v>
      </c>
      <c r="I660" s="39">
        <v>0</v>
      </c>
      <c r="J660" s="45">
        <v>18455</v>
      </c>
      <c r="K660" s="43">
        <v>51438</v>
      </c>
    </row>
    <row r="661" spans="1:11" x14ac:dyDescent="0.2">
      <c r="A661" s="42" t="s">
        <v>11</v>
      </c>
      <c r="B661" s="42" t="s">
        <v>12</v>
      </c>
      <c r="C661" s="43">
        <v>27696</v>
      </c>
      <c r="D661" s="43">
        <v>38993</v>
      </c>
      <c r="E661" s="42" t="s">
        <v>13</v>
      </c>
      <c r="F661" s="44" t="s">
        <v>14</v>
      </c>
      <c r="G661" s="2">
        <v>96000</v>
      </c>
      <c r="H661" s="2">
        <v>96000</v>
      </c>
      <c r="I661" s="39">
        <v>0</v>
      </c>
      <c r="J661" s="45">
        <v>6152</v>
      </c>
      <c r="K661" s="43">
        <v>51438</v>
      </c>
    </row>
    <row r="662" spans="1:11" x14ac:dyDescent="0.2">
      <c r="A662" s="42" t="s">
        <v>15</v>
      </c>
      <c r="B662" s="42" t="s">
        <v>12</v>
      </c>
      <c r="C662" s="43">
        <v>27696</v>
      </c>
      <c r="D662" s="43">
        <v>38993</v>
      </c>
      <c r="E662" s="42" t="s">
        <v>13</v>
      </c>
      <c r="F662" s="44" t="s">
        <v>14</v>
      </c>
      <c r="G662" s="2">
        <v>32000</v>
      </c>
      <c r="H662" s="2">
        <v>32000</v>
      </c>
      <c r="I662" s="39">
        <v>0</v>
      </c>
      <c r="J662" s="45">
        <v>6152</v>
      </c>
      <c r="K662" s="43">
        <v>51438</v>
      </c>
    </row>
    <row r="663" spans="1:11" x14ac:dyDescent="0.2">
      <c r="A663" s="42" t="s">
        <v>16</v>
      </c>
      <c r="B663" s="42" t="s">
        <v>12</v>
      </c>
      <c r="C663" s="43">
        <v>23688</v>
      </c>
      <c r="D663" s="43">
        <v>38818</v>
      </c>
      <c r="E663" s="42" t="s">
        <v>13</v>
      </c>
      <c r="F663" s="44" t="s">
        <v>14</v>
      </c>
      <c r="G663" s="2">
        <v>61000</v>
      </c>
      <c r="H663" s="2">
        <v>61000</v>
      </c>
      <c r="I663" s="39">
        <v>0</v>
      </c>
      <c r="J663" s="45">
        <v>11924</v>
      </c>
      <c r="K663" s="43">
        <v>47429</v>
      </c>
    </row>
    <row r="664" spans="1:11" x14ac:dyDescent="0.2">
      <c r="A664" s="42" t="s">
        <v>11</v>
      </c>
      <c r="B664" s="42" t="s">
        <v>12</v>
      </c>
      <c r="C664" s="43">
        <v>23688</v>
      </c>
      <c r="D664" s="43">
        <v>38818</v>
      </c>
      <c r="E664" s="42" t="s">
        <v>13</v>
      </c>
      <c r="F664" s="44" t="s">
        <v>14</v>
      </c>
      <c r="G664" s="2">
        <v>61000</v>
      </c>
      <c r="H664" s="2">
        <v>61000</v>
      </c>
      <c r="I664" s="39">
        <v>0</v>
      </c>
      <c r="J664" s="45">
        <v>11924</v>
      </c>
      <c r="K664" s="43">
        <v>47429</v>
      </c>
    </row>
    <row r="665" spans="1:11" x14ac:dyDescent="0.2">
      <c r="A665" s="42" t="s">
        <v>16</v>
      </c>
      <c r="B665" s="42" t="s">
        <v>12</v>
      </c>
      <c r="C665" s="43">
        <v>25807</v>
      </c>
      <c r="D665" s="43">
        <v>38954</v>
      </c>
      <c r="E665" s="42" t="s">
        <v>17</v>
      </c>
      <c r="F665" s="44" t="s">
        <v>14</v>
      </c>
      <c r="G665" s="2">
        <v>72000</v>
      </c>
      <c r="H665" s="2">
        <v>72000</v>
      </c>
      <c r="I665" s="39">
        <v>0</v>
      </c>
      <c r="J665" s="45">
        <v>14502</v>
      </c>
      <c r="K665" s="43">
        <v>49548</v>
      </c>
    </row>
    <row r="666" spans="1:11" x14ac:dyDescent="0.2">
      <c r="A666" s="42" t="s">
        <v>11</v>
      </c>
      <c r="B666" s="42" t="s">
        <v>12</v>
      </c>
      <c r="C666" s="43">
        <v>25807</v>
      </c>
      <c r="D666" s="43">
        <v>38954</v>
      </c>
      <c r="E666" s="42" t="s">
        <v>17</v>
      </c>
      <c r="F666" s="44" t="s">
        <v>14</v>
      </c>
      <c r="G666" s="2">
        <v>72000</v>
      </c>
      <c r="H666" s="2">
        <v>72000</v>
      </c>
      <c r="I666" s="39">
        <v>0</v>
      </c>
      <c r="J666" s="45">
        <v>4834</v>
      </c>
      <c r="K666" s="43">
        <v>49548</v>
      </c>
    </row>
    <row r="667" spans="1:11" x14ac:dyDescent="0.2">
      <c r="A667" s="42" t="s">
        <v>15</v>
      </c>
      <c r="B667" s="42" t="s">
        <v>12</v>
      </c>
      <c r="C667" s="43">
        <v>25807</v>
      </c>
      <c r="D667" s="43">
        <v>38954</v>
      </c>
      <c r="E667" s="42" t="s">
        <v>17</v>
      </c>
      <c r="F667" s="44" t="s">
        <v>14</v>
      </c>
      <c r="G667" s="2">
        <v>61000</v>
      </c>
      <c r="H667" s="2">
        <v>61000</v>
      </c>
      <c r="I667" s="39">
        <v>0</v>
      </c>
      <c r="J667" s="45">
        <v>4834</v>
      </c>
      <c r="K667" s="43">
        <v>49548</v>
      </c>
    </row>
    <row r="668" spans="1:11" x14ac:dyDescent="0.2">
      <c r="A668" s="42" t="s">
        <v>16</v>
      </c>
      <c r="B668" s="42" t="s">
        <v>12</v>
      </c>
      <c r="C668" s="43">
        <v>24075</v>
      </c>
      <c r="D668" s="43">
        <v>38778</v>
      </c>
      <c r="E668" s="42" t="s">
        <v>13</v>
      </c>
      <c r="F668" s="44" t="s">
        <v>14</v>
      </c>
      <c r="G668" s="2">
        <v>38000</v>
      </c>
      <c r="H668" s="2">
        <v>38000</v>
      </c>
      <c r="I668" s="39">
        <v>0</v>
      </c>
      <c r="J668" s="45">
        <v>7531</v>
      </c>
      <c r="K668" s="43">
        <v>47816</v>
      </c>
    </row>
    <row r="669" spans="1:11" x14ac:dyDescent="0.2">
      <c r="A669" s="42" t="s">
        <v>11</v>
      </c>
      <c r="B669" s="42" t="s">
        <v>12</v>
      </c>
      <c r="C669" s="43">
        <v>24075</v>
      </c>
      <c r="D669" s="43">
        <v>38778</v>
      </c>
      <c r="E669" s="42" t="s">
        <v>13</v>
      </c>
      <c r="F669" s="44" t="s">
        <v>14</v>
      </c>
      <c r="G669" s="2">
        <v>38000</v>
      </c>
      <c r="H669" s="2">
        <v>38000</v>
      </c>
      <c r="I669" s="39">
        <v>0</v>
      </c>
      <c r="J669" s="45">
        <v>7531</v>
      </c>
      <c r="K669" s="43">
        <v>47816</v>
      </c>
    </row>
    <row r="670" spans="1:11" x14ac:dyDescent="0.2">
      <c r="A670" s="42" t="s">
        <v>15</v>
      </c>
      <c r="B670" s="42" t="s">
        <v>12</v>
      </c>
      <c r="C670" s="43">
        <v>24075</v>
      </c>
      <c r="D670" s="43">
        <v>38778</v>
      </c>
      <c r="E670" s="42" t="s">
        <v>13</v>
      </c>
      <c r="F670" s="44" t="s">
        <v>14</v>
      </c>
      <c r="G670" s="2">
        <v>72000</v>
      </c>
      <c r="H670" s="2">
        <v>72000</v>
      </c>
      <c r="I670" s="39">
        <v>0</v>
      </c>
      <c r="J670" s="45">
        <v>7531</v>
      </c>
      <c r="K670" s="43">
        <v>47816</v>
      </c>
    </row>
    <row r="671" spans="1:11" x14ac:dyDescent="0.2">
      <c r="A671" s="42" t="s">
        <v>16</v>
      </c>
      <c r="B671" s="42" t="s">
        <v>12</v>
      </c>
      <c r="C671" s="43">
        <v>20075</v>
      </c>
      <c r="D671" s="43">
        <v>38796</v>
      </c>
      <c r="E671" s="42" t="s">
        <v>17</v>
      </c>
      <c r="F671" s="44" t="s">
        <v>14</v>
      </c>
      <c r="G671" s="2">
        <v>19000</v>
      </c>
      <c r="H671" s="2">
        <v>19000</v>
      </c>
      <c r="I671" s="39">
        <v>0</v>
      </c>
      <c r="J671" s="45">
        <v>821</v>
      </c>
      <c r="K671" s="43">
        <v>43816</v>
      </c>
    </row>
    <row r="672" spans="1:11" x14ac:dyDescent="0.2">
      <c r="A672" s="42" t="s">
        <v>11</v>
      </c>
      <c r="B672" s="42" t="s">
        <v>12</v>
      </c>
      <c r="C672" s="43">
        <v>20075</v>
      </c>
      <c r="D672" s="43">
        <v>38796</v>
      </c>
      <c r="E672" s="42" t="s">
        <v>17</v>
      </c>
      <c r="F672" s="44" t="s">
        <v>14</v>
      </c>
      <c r="G672" s="2">
        <v>19000</v>
      </c>
      <c r="H672" s="2">
        <v>19000</v>
      </c>
      <c r="I672" s="39">
        <v>0</v>
      </c>
      <c r="J672" s="45">
        <v>821</v>
      </c>
      <c r="K672" s="43">
        <v>43816</v>
      </c>
    </row>
    <row r="673" spans="1:11" x14ac:dyDescent="0.2">
      <c r="A673" s="42" t="s">
        <v>15</v>
      </c>
      <c r="B673" s="42" t="s">
        <v>12</v>
      </c>
      <c r="C673" s="43">
        <v>20075</v>
      </c>
      <c r="D673" s="43">
        <v>38796</v>
      </c>
      <c r="E673" s="42" t="s">
        <v>17</v>
      </c>
      <c r="F673" s="44" t="s">
        <v>14</v>
      </c>
      <c r="G673" s="2">
        <v>38000</v>
      </c>
      <c r="H673" s="2">
        <v>38000</v>
      </c>
      <c r="I673" s="39">
        <v>0</v>
      </c>
      <c r="J673" s="45">
        <v>821</v>
      </c>
      <c r="K673" s="43">
        <v>43816</v>
      </c>
    </row>
    <row r="674" spans="1:11" x14ac:dyDescent="0.2">
      <c r="A674" s="42" t="s">
        <v>11</v>
      </c>
      <c r="B674" s="42" t="s">
        <v>12</v>
      </c>
      <c r="C674" s="43">
        <v>21504</v>
      </c>
      <c r="D674" s="43">
        <v>38891</v>
      </c>
      <c r="E674" s="42" t="s">
        <v>17</v>
      </c>
      <c r="F674" s="44" t="s">
        <v>14</v>
      </c>
      <c r="G674" s="2">
        <v>32000</v>
      </c>
      <c r="H674" s="2">
        <v>32000</v>
      </c>
      <c r="I674" s="39">
        <v>0</v>
      </c>
      <c r="J674" s="45">
        <v>4614</v>
      </c>
      <c r="K674" s="43">
        <v>45245</v>
      </c>
    </row>
    <row r="675" spans="1:11" x14ac:dyDescent="0.2">
      <c r="A675" s="42" t="s">
        <v>15</v>
      </c>
      <c r="B675" s="42" t="s">
        <v>12</v>
      </c>
      <c r="C675" s="43">
        <v>21504</v>
      </c>
      <c r="D675" s="43">
        <v>38891</v>
      </c>
      <c r="E675" s="42" t="s">
        <v>17</v>
      </c>
      <c r="F675" s="44" t="s">
        <v>14</v>
      </c>
      <c r="G675" s="2">
        <v>43000</v>
      </c>
      <c r="H675" s="2">
        <v>43000</v>
      </c>
      <c r="I675" s="39">
        <v>0</v>
      </c>
      <c r="J675" s="45">
        <v>4614</v>
      </c>
      <c r="K675" s="43">
        <v>45245</v>
      </c>
    </row>
    <row r="676" spans="1:11" x14ac:dyDescent="0.2">
      <c r="A676" s="42" t="s">
        <v>11</v>
      </c>
      <c r="B676" s="42" t="s">
        <v>12</v>
      </c>
      <c r="C676" s="43">
        <v>28618</v>
      </c>
      <c r="D676" s="43">
        <v>39001</v>
      </c>
      <c r="E676" s="42" t="s">
        <v>13</v>
      </c>
      <c r="F676" s="44" t="s">
        <v>14</v>
      </c>
      <c r="G676" s="2">
        <v>42000</v>
      </c>
      <c r="H676" s="2">
        <v>42000</v>
      </c>
      <c r="I676" s="39">
        <v>0</v>
      </c>
      <c r="J676" s="45">
        <v>7598</v>
      </c>
      <c r="K676" s="43">
        <v>52359</v>
      </c>
    </row>
    <row r="677" spans="1:11" x14ac:dyDescent="0.2">
      <c r="A677" s="42" t="s">
        <v>15</v>
      </c>
      <c r="B677" s="42" t="s">
        <v>12</v>
      </c>
      <c r="C677" s="43">
        <v>28618</v>
      </c>
      <c r="D677" s="43">
        <v>39001</v>
      </c>
      <c r="E677" s="42" t="s">
        <v>13</v>
      </c>
      <c r="F677" s="44" t="s">
        <v>14</v>
      </c>
      <c r="G677" s="2">
        <v>42000</v>
      </c>
      <c r="H677" s="2">
        <v>42000</v>
      </c>
      <c r="I677" s="39">
        <v>0</v>
      </c>
      <c r="J677" s="45">
        <v>7598</v>
      </c>
      <c r="K677" s="43">
        <v>52359</v>
      </c>
    </row>
    <row r="678" spans="1:11" x14ac:dyDescent="0.2">
      <c r="A678" s="42" t="s">
        <v>11</v>
      </c>
      <c r="B678" s="42" t="s">
        <v>12</v>
      </c>
      <c r="C678" s="43">
        <v>20635</v>
      </c>
      <c r="D678" s="43">
        <v>38937</v>
      </c>
      <c r="E678" s="42" t="s">
        <v>13</v>
      </c>
      <c r="F678" s="44" t="s">
        <v>14</v>
      </c>
      <c r="G678" s="2">
        <v>38000</v>
      </c>
      <c r="H678" s="2">
        <v>38000</v>
      </c>
      <c r="I678" s="39">
        <v>0</v>
      </c>
      <c r="J678" s="45">
        <v>3981</v>
      </c>
      <c r="K678" s="43">
        <v>44376</v>
      </c>
    </row>
    <row r="679" spans="1:11" x14ac:dyDescent="0.2">
      <c r="A679" s="42" t="s">
        <v>15</v>
      </c>
      <c r="B679" s="42" t="s">
        <v>12</v>
      </c>
      <c r="C679" s="43">
        <v>20635</v>
      </c>
      <c r="D679" s="43">
        <v>38937</v>
      </c>
      <c r="E679" s="42" t="s">
        <v>13</v>
      </c>
      <c r="F679" s="44" t="s">
        <v>14</v>
      </c>
      <c r="G679" s="2">
        <v>42000</v>
      </c>
      <c r="H679" s="2">
        <v>42000</v>
      </c>
      <c r="I679" s="39">
        <v>0</v>
      </c>
      <c r="J679" s="45">
        <v>3981</v>
      </c>
      <c r="K679" s="43">
        <v>44376</v>
      </c>
    </row>
    <row r="680" spans="1:11" x14ac:dyDescent="0.2">
      <c r="A680" s="42" t="s">
        <v>11</v>
      </c>
      <c r="B680" s="42" t="s">
        <v>12</v>
      </c>
      <c r="C680" s="43">
        <v>25998</v>
      </c>
      <c r="D680" s="43">
        <v>39000</v>
      </c>
      <c r="E680" s="42" t="s">
        <v>17</v>
      </c>
      <c r="F680" s="44" t="s">
        <v>14</v>
      </c>
      <c r="G680" s="2">
        <v>31000</v>
      </c>
      <c r="H680" s="2">
        <v>31000</v>
      </c>
      <c r="I680" s="39">
        <v>0</v>
      </c>
      <c r="J680" s="45">
        <v>6194</v>
      </c>
      <c r="K680" s="43">
        <v>49740</v>
      </c>
    </row>
    <row r="681" spans="1:11" x14ac:dyDescent="0.2">
      <c r="A681" s="42" t="s">
        <v>11</v>
      </c>
      <c r="B681" s="42" t="s">
        <v>12</v>
      </c>
      <c r="C681" s="43">
        <v>21896</v>
      </c>
      <c r="D681" s="43">
        <v>38812</v>
      </c>
      <c r="E681" s="42" t="s">
        <v>17</v>
      </c>
      <c r="F681" s="44" t="s">
        <v>14</v>
      </c>
      <c r="G681" s="2">
        <v>30000</v>
      </c>
      <c r="H681" s="2">
        <v>30000</v>
      </c>
      <c r="I681" s="39">
        <v>0</v>
      </c>
      <c r="J681" s="45">
        <v>10174</v>
      </c>
      <c r="K681" s="43">
        <v>45638</v>
      </c>
    </row>
    <row r="682" spans="1:11" x14ac:dyDescent="0.2">
      <c r="A682" s="42" t="s">
        <v>15</v>
      </c>
      <c r="B682" s="42" t="s">
        <v>12</v>
      </c>
      <c r="C682" s="43">
        <v>21896</v>
      </c>
      <c r="D682" s="43">
        <v>38812</v>
      </c>
      <c r="E682" s="42" t="s">
        <v>17</v>
      </c>
      <c r="F682" s="44" t="s">
        <v>14</v>
      </c>
      <c r="G682" s="2">
        <v>30000</v>
      </c>
      <c r="H682" s="2">
        <v>30000</v>
      </c>
      <c r="I682" s="39">
        <v>0</v>
      </c>
      <c r="J682" s="45">
        <v>5087</v>
      </c>
      <c r="K682" s="43">
        <v>45638</v>
      </c>
    </row>
    <row r="683" spans="1:11" x14ac:dyDescent="0.2">
      <c r="A683" s="42" t="s">
        <v>11</v>
      </c>
      <c r="B683" s="42" t="s">
        <v>12</v>
      </c>
      <c r="C683" s="43">
        <v>21235</v>
      </c>
      <c r="D683" s="43">
        <v>39164</v>
      </c>
      <c r="E683" s="42" t="s">
        <v>17</v>
      </c>
      <c r="F683" s="44" t="s">
        <v>14</v>
      </c>
      <c r="G683" s="2">
        <v>52000</v>
      </c>
      <c r="H683" s="2">
        <v>52000</v>
      </c>
      <c r="I683" s="39">
        <v>0</v>
      </c>
      <c r="J683" s="45">
        <v>7497</v>
      </c>
      <c r="K683" s="43">
        <v>44976</v>
      </c>
    </row>
    <row r="684" spans="1:11" x14ac:dyDescent="0.2">
      <c r="A684" s="42" t="s">
        <v>15</v>
      </c>
      <c r="B684" s="42" t="s">
        <v>12</v>
      </c>
      <c r="C684" s="43">
        <v>21235</v>
      </c>
      <c r="D684" s="43">
        <v>39164</v>
      </c>
      <c r="E684" s="42" t="s">
        <v>17</v>
      </c>
      <c r="F684" s="44" t="s">
        <v>14</v>
      </c>
      <c r="G684" s="2">
        <v>30000</v>
      </c>
      <c r="H684" s="2">
        <v>30000</v>
      </c>
      <c r="I684" s="39">
        <v>0</v>
      </c>
      <c r="J684" s="45">
        <v>3749</v>
      </c>
      <c r="K684" s="43">
        <v>44976</v>
      </c>
    </row>
    <row r="685" spans="1:11" x14ac:dyDescent="0.2">
      <c r="A685" s="42" t="s">
        <v>11</v>
      </c>
      <c r="B685" s="42" t="s">
        <v>12</v>
      </c>
      <c r="C685" s="43">
        <v>26647</v>
      </c>
      <c r="D685" s="43">
        <v>39111</v>
      </c>
      <c r="E685" s="42" t="s">
        <v>17</v>
      </c>
      <c r="F685" s="44" t="s">
        <v>14</v>
      </c>
      <c r="G685" s="2">
        <v>24000</v>
      </c>
      <c r="H685" s="2">
        <v>24000</v>
      </c>
      <c r="I685" s="39">
        <v>0</v>
      </c>
      <c r="J685" s="45">
        <v>4769</v>
      </c>
      <c r="K685" s="43">
        <v>50388</v>
      </c>
    </row>
    <row r="686" spans="1:11" x14ac:dyDescent="0.2">
      <c r="A686" s="42" t="s">
        <v>11</v>
      </c>
      <c r="B686" s="42" t="s">
        <v>12</v>
      </c>
      <c r="C686" s="43">
        <v>19959</v>
      </c>
      <c r="D686" s="43">
        <v>38679</v>
      </c>
      <c r="E686" s="42" t="s">
        <v>13</v>
      </c>
      <c r="F686" s="44" t="s">
        <v>14</v>
      </c>
      <c r="G686" s="2">
        <v>38000</v>
      </c>
      <c r="H686" s="2">
        <v>38000</v>
      </c>
      <c r="I686" s="39">
        <v>0</v>
      </c>
      <c r="J686" s="45">
        <v>1642</v>
      </c>
      <c r="K686" s="43">
        <v>43700</v>
      </c>
    </row>
    <row r="687" spans="1:11" x14ac:dyDescent="0.2">
      <c r="A687" s="42" t="s">
        <v>15</v>
      </c>
      <c r="B687" s="42" t="s">
        <v>12</v>
      </c>
      <c r="C687" s="43">
        <v>19959</v>
      </c>
      <c r="D687" s="43">
        <v>38679</v>
      </c>
      <c r="E687" s="42" t="s">
        <v>13</v>
      </c>
      <c r="F687" s="44" t="s">
        <v>14</v>
      </c>
      <c r="G687" s="2">
        <v>24000</v>
      </c>
      <c r="H687" s="2">
        <v>24000</v>
      </c>
      <c r="I687" s="39">
        <v>0</v>
      </c>
      <c r="J687" s="45">
        <v>1642</v>
      </c>
      <c r="K687" s="43">
        <v>43700</v>
      </c>
    </row>
    <row r="688" spans="1:11" x14ac:dyDescent="0.2">
      <c r="A688" s="42" t="s">
        <v>11</v>
      </c>
      <c r="B688" s="42" t="s">
        <v>12</v>
      </c>
      <c r="C688" s="43">
        <v>28948</v>
      </c>
      <c r="D688" s="43">
        <v>38726</v>
      </c>
      <c r="E688" s="42" t="s">
        <v>17</v>
      </c>
      <c r="F688" s="44" t="s">
        <v>14</v>
      </c>
      <c r="G688" s="2">
        <v>43000</v>
      </c>
      <c r="H688" s="2">
        <v>43000</v>
      </c>
      <c r="I688" s="39">
        <v>0</v>
      </c>
      <c r="J688" s="45">
        <v>7593</v>
      </c>
      <c r="K688" s="43">
        <v>52690</v>
      </c>
    </row>
    <row r="689" spans="1:11" x14ac:dyDescent="0.2">
      <c r="A689" s="42" t="s">
        <v>15</v>
      </c>
      <c r="B689" s="42" t="s">
        <v>12</v>
      </c>
      <c r="C689" s="43">
        <v>28948</v>
      </c>
      <c r="D689" s="43">
        <v>38726</v>
      </c>
      <c r="E689" s="42" t="s">
        <v>17</v>
      </c>
      <c r="F689" s="44" t="s">
        <v>14</v>
      </c>
      <c r="G689" s="2">
        <v>38000</v>
      </c>
      <c r="H689" s="2">
        <v>38000</v>
      </c>
      <c r="I689" s="39">
        <v>0</v>
      </c>
      <c r="J689" s="45">
        <v>7593</v>
      </c>
      <c r="K689" s="43">
        <v>52690</v>
      </c>
    </row>
    <row r="690" spans="1:11" x14ac:dyDescent="0.2">
      <c r="A690" s="42" t="s">
        <v>16</v>
      </c>
      <c r="B690" s="42" t="s">
        <v>12</v>
      </c>
      <c r="C690" s="43">
        <v>24950</v>
      </c>
      <c r="D690" s="43">
        <v>39017</v>
      </c>
      <c r="E690" s="42" t="s">
        <v>17</v>
      </c>
      <c r="F690" s="44" t="s">
        <v>14</v>
      </c>
      <c r="G690" s="2">
        <v>108000</v>
      </c>
      <c r="H690" s="2">
        <v>108000</v>
      </c>
      <c r="I690" s="39">
        <v>0</v>
      </c>
      <c r="J690" s="45">
        <v>21812</v>
      </c>
      <c r="K690" s="43">
        <v>48691</v>
      </c>
    </row>
    <row r="691" spans="1:11" x14ac:dyDescent="0.2">
      <c r="A691" s="42" t="s">
        <v>11</v>
      </c>
      <c r="B691" s="42" t="s">
        <v>12</v>
      </c>
      <c r="C691" s="43">
        <v>24950</v>
      </c>
      <c r="D691" s="43">
        <v>39017</v>
      </c>
      <c r="E691" s="42" t="s">
        <v>17</v>
      </c>
      <c r="F691" s="44" t="s">
        <v>14</v>
      </c>
      <c r="G691" s="2">
        <v>108000</v>
      </c>
      <c r="H691" s="2">
        <v>108000</v>
      </c>
      <c r="I691" s="39">
        <v>0</v>
      </c>
      <c r="J691" s="45">
        <v>7271</v>
      </c>
      <c r="K691" s="43">
        <v>48691</v>
      </c>
    </row>
    <row r="692" spans="1:11" x14ac:dyDescent="0.2">
      <c r="A692" s="42" t="s">
        <v>15</v>
      </c>
      <c r="B692" s="42" t="s">
        <v>12</v>
      </c>
      <c r="C692" s="43">
        <v>24950</v>
      </c>
      <c r="D692" s="43">
        <v>39017</v>
      </c>
      <c r="E692" s="42" t="s">
        <v>17</v>
      </c>
      <c r="F692" s="44" t="s">
        <v>14</v>
      </c>
      <c r="G692" s="2">
        <v>36000</v>
      </c>
      <c r="H692" s="2">
        <v>36000</v>
      </c>
      <c r="I692" s="39">
        <v>0</v>
      </c>
      <c r="J692" s="45">
        <v>7271</v>
      </c>
      <c r="K692" s="43">
        <v>48691</v>
      </c>
    </row>
    <row r="693" spans="1:11" x14ac:dyDescent="0.2">
      <c r="A693" s="42" t="s">
        <v>16</v>
      </c>
      <c r="B693" s="42" t="s">
        <v>12</v>
      </c>
      <c r="C693" s="43">
        <v>25133</v>
      </c>
      <c r="D693" s="43">
        <v>38940</v>
      </c>
      <c r="E693" s="42" t="s">
        <v>13</v>
      </c>
      <c r="F693" s="44" t="s">
        <v>14</v>
      </c>
      <c r="G693" s="2">
        <v>120000</v>
      </c>
      <c r="H693" s="2">
        <v>120000</v>
      </c>
      <c r="I693" s="39">
        <v>0</v>
      </c>
      <c r="J693" s="45">
        <v>24235</v>
      </c>
      <c r="K693" s="43">
        <v>48874</v>
      </c>
    </row>
    <row r="694" spans="1:11" x14ac:dyDescent="0.2">
      <c r="A694" s="42" t="s">
        <v>11</v>
      </c>
      <c r="B694" s="42" t="s">
        <v>12</v>
      </c>
      <c r="C694" s="43">
        <v>25133</v>
      </c>
      <c r="D694" s="43">
        <v>38940</v>
      </c>
      <c r="E694" s="42" t="s">
        <v>13</v>
      </c>
      <c r="F694" s="44" t="s">
        <v>14</v>
      </c>
      <c r="G694" s="2">
        <v>120000</v>
      </c>
      <c r="H694" s="2">
        <v>120000</v>
      </c>
      <c r="I694" s="39">
        <v>0</v>
      </c>
      <c r="J694" s="45">
        <v>8078</v>
      </c>
      <c r="K694" s="43">
        <v>48874</v>
      </c>
    </row>
    <row r="695" spans="1:11" x14ac:dyDescent="0.2">
      <c r="A695" s="42" t="s">
        <v>15</v>
      </c>
      <c r="B695" s="42" t="s">
        <v>12</v>
      </c>
      <c r="C695" s="43">
        <v>25133</v>
      </c>
      <c r="D695" s="43">
        <v>38940</v>
      </c>
      <c r="E695" s="42" t="s">
        <v>13</v>
      </c>
      <c r="F695" s="44" t="s">
        <v>14</v>
      </c>
      <c r="G695" s="2">
        <v>40000</v>
      </c>
      <c r="H695" s="2">
        <v>40000</v>
      </c>
      <c r="I695" s="39">
        <v>0</v>
      </c>
      <c r="J695" s="45">
        <v>8078</v>
      </c>
      <c r="K695" s="43">
        <v>48874</v>
      </c>
    </row>
    <row r="696" spans="1:11" x14ac:dyDescent="0.2">
      <c r="A696" s="42" t="s">
        <v>11</v>
      </c>
      <c r="B696" s="42" t="s">
        <v>12</v>
      </c>
      <c r="C696" s="43">
        <v>22037</v>
      </c>
      <c r="D696" s="43">
        <v>39171</v>
      </c>
      <c r="E696" s="42" t="s">
        <v>17</v>
      </c>
      <c r="F696" s="44" t="s">
        <v>14</v>
      </c>
      <c r="G696" s="2">
        <v>44000</v>
      </c>
      <c r="H696" s="2">
        <v>44000</v>
      </c>
      <c r="I696" s="39">
        <v>0</v>
      </c>
      <c r="J696" s="45">
        <v>7461</v>
      </c>
      <c r="K696" s="43">
        <v>45778</v>
      </c>
    </row>
    <row r="697" spans="1:11" x14ac:dyDescent="0.2">
      <c r="A697" s="42" t="s">
        <v>15</v>
      </c>
      <c r="B697" s="42" t="s">
        <v>12</v>
      </c>
      <c r="C697" s="43">
        <v>22037</v>
      </c>
      <c r="D697" s="43">
        <v>39171</v>
      </c>
      <c r="E697" s="42" t="s">
        <v>17</v>
      </c>
      <c r="F697" s="44" t="s">
        <v>14</v>
      </c>
      <c r="G697" s="2">
        <v>44000</v>
      </c>
      <c r="H697" s="2">
        <v>44000</v>
      </c>
      <c r="I697" s="39">
        <v>0</v>
      </c>
      <c r="J697" s="45">
        <v>7461</v>
      </c>
      <c r="K697" s="43">
        <v>45778</v>
      </c>
    </row>
    <row r="698" spans="1:11" x14ac:dyDescent="0.2">
      <c r="A698" s="42" t="s">
        <v>11</v>
      </c>
      <c r="B698" s="42" t="s">
        <v>12</v>
      </c>
      <c r="C698" s="43">
        <v>20370</v>
      </c>
      <c r="D698" s="43">
        <v>39140</v>
      </c>
      <c r="E698" s="42" t="s">
        <v>17</v>
      </c>
      <c r="F698" s="44" t="s">
        <v>14</v>
      </c>
      <c r="G698" s="2">
        <v>42000</v>
      </c>
      <c r="H698" s="2">
        <v>42000</v>
      </c>
      <c r="I698" s="39">
        <v>0</v>
      </c>
      <c r="J698" s="45">
        <v>3266</v>
      </c>
      <c r="K698" s="43">
        <v>44112</v>
      </c>
    </row>
    <row r="699" spans="1:11" x14ac:dyDescent="0.2">
      <c r="A699" s="42" t="s">
        <v>16</v>
      </c>
      <c r="B699" s="42" t="s">
        <v>12</v>
      </c>
      <c r="C699" s="43">
        <v>25607</v>
      </c>
      <c r="D699" s="43">
        <v>38860</v>
      </c>
      <c r="E699" s="42" t="s">
        <v>17</v>
      </c>
      <c r="F699" s="44" t="s">
        <v>14</v>
      </c>
      <c r="G699" s="2">
        <v>33000</v>
      </c>
      <c r="H699" s="2">
        <v>33000</v>
      </c>
      <c r="I699" s="39">
        <v>0</v>
      </c>
      <c r="J699" s="45">
        <v>6647</v>
      </c>
      <c r="K699" s="43">
        <v>49348</v>
      </c>
    </row>
    <row r="700" spans="1:11" x14ac:dyDescent="0.2">
      <c r="A700" s="42" t="s">
        <v>11</v>
      </c>
      <c r="B700" s="42" t="s">
        <v>12</v>
      </c>
      <c r="C700" s="43">
        <v>25607</v>
      </c>
      <c r="D700" s="43">
        <v>38860</v>
      </c>
      <c r="E700" s="42" t="s">
        <v>17</v>
      </c>
      <c r="F700" s="44" t="s">
        <v>14</v>
      </c>
      <c r="G700" s="2">
        <v>33000</v>
      </c>
      <c r="H700" s="2">
        <v>33000</v>
      </c>
      <c r="I700" s="39">
        <v>0</v>
      </c>
      <c r="J700" s="45">
        <v>6647</v>
      </c>
      <c r="K700" s="43">
        <v>49348</v>
      </c>
    </row>
    <row r="701" spans="1:11" x14ac:dyDescent="0.2">
      <c r="A701" s="42" t="s">
        <v>15</v>
      </c>
      <c r="B701" s="42" t="s">
        <v>12</v>
      </c>
      <c r="C701" s="43">
        <v>25607</v>
      </c>
      <c r="D701" s="43">
        <v>38860</v>
      </c>
      <c r="E701" s="42" t="s">
        <v>17</v>
      </c>
      <c r="F701" s="44" t="s">
        <v>14</v>
      </c>
      <c r="G701" s="2">
        <v>33000</v>
      </c>
      <c r="H701" s="2">
        <v>33000</v>
      </c>
      <c r="I701" s="39">
        <v>0</v>
      </c>
      <c r="J701" s="45">
        <v>6647</v>
      </c>
      <c r="K701" s="43">
        <v>49348</v>
      </c>
    </row>
    <row r="702" spans="1:11" x14ac:dyDescent="0.2">
      <c r="A702" s="42" t="s">
        <v>16</v>
      </c>
      <c r="B702" s="42" t="s">
        <v>12</v>
      </c>
      <c r="C702" s="43">
        <v>19951</v>
      </c>
      <c r="D702" s="43">
        <v>38307</v>
      </c>
      <c r="E702" s="42" t="s">
        <v>13</v>
      </c>
      <c r="F702" s="44" t="s">
        <v>14</v>
      </c>
      <c r="G702" s="2">
        <v>114000</v>
      </c>
      <c r="H702" s="2">
        <v>114000</v>
      </c>
      <c r="I702" s="39">
        <v>0</v>
      </c>
      <c r="J702" s="45">
        <v>4925</v>
      </c>
      <c r="K702" s="43">
        <v>43692</v>
      </c>
    </row>
    <row r="703" spans="1:11" x14ac:dyDescent="0.2">
      <c r="A703" s="42" t="s">
        <v>11</v>
      </c>
      <c r="B703" s="42" t="s">
        <v>12</v>
      </c>
      <c r="C703" s="43">
        <v>19951</v>
      </c>
      <c r="D703" s="43">
        <v>38307</v>
      </c>
      <c r="E703" s="42" t="s">
        <v>13</v>
      </c>
      <c r="F703" s="44" t="s">
        <v>14</v>
      </c>
      <c r="G703" s="2">
        <v>114000</v>
      </c>
      <c r="H703" s="2">
        <v>114000</v>
      </c>
      <c r="I703" s="39">
        <v>0</v>
      </c>
      <c r="J703" s="45">
        <v>1642</v>
      </c>
      <c r="K703" s="43">
        <v>43692</v>
      </c>
    </row>
    <row r="704" spans="1:11" x14ac:dyDescent="0.2">
      <c r="A704" s="42" t="s">
        <v>15</v>
      </c>
      <c r="B704" s="42" t="s">
        <v>12</v>
      </c>
      <c r="C704" s="43">
        <v>19951</v>
      </c>
      <c r="D704" s="43">
        <v>38307</v>
      </c>
      <c r="E704" s="42" t="s">
        <v>13</v>
      </c>
      <c r="F704" s="44" t="s">
        <v>14</v>
      </c>
      <c r="G704" s="2">
        <v>38000</v>
      </c>
      <c r="H704" s="2">
        <v>38000</v>
      </c>
      <c r="I704" s="39">
        <v>0</v>
      </c>
      <c r="J704" s="45">
        <v>1642</v>
      </c>
      <c r="K704" s="43">
        <v>43692</v>
      </c>
    </row>
    <row r="705" spans="1:11" x14ac:dyDescent="0.2">
      <c r="A705" s="42" t="s">
        <v>16</v>
      </c>
      <c r="B705" s="42" t="s">
        <v>12</v>
      </c>
      <c r="C705" s="43">
        <v>19836</v>
      </c>
      <c r="D705" s="43">
        <v>39210</v>
      </c>
      <c r="E705" s="42" t="s">
        <v>13</v>
      </c>
      <c r="F705" s="44" t="s">
        <v>14</v>
      </c>
      <c r="G705" s="2">
        <v>90000</v>
      </c>
      <c r="H705" s="2">
        <v>90000</v>
      </c>
      <c r="I705" s="39">
        <v>0</v>
      </c>
      <c r="J705" s="45">
        <v>3888</v>
      </c>
      <c r="K705" s="43">
        <v>43577</v>
      </c>
    </row>
    <row r="706" spans="1:11" x14ac:dyDescent="0.2">
      <c r="A706" s="42" t="s">
        <v>11</v>
      </c>
      <c r="B706" s="42" t="s">
        <v>12</v>
      </c>
      <c r="C706" s="43">
        <v>19836</v>
      </c>
      <c r="D706" s="43">
        <v>39210</v>
      </c>
      <c r="E706" s="42" t="s">
        <v>13</v>
      </c>
      <c r="F706" s="44" t="s">
        <v>14</v>
      </c>
      <c r="G706" s="2">
        <v>90000</v>
      </c>
      <c r="H706" s="2">
        <v>90000</v>
      </c>
      <c r="I706" s="39">
        <v>0</v>
      </c>
      <c r="J706" s="45">
        <v>1296</v>
      </c>
      <c r="K706" s="43">
        <v>43577</v>
      </c>
    </row>
    <row r="707" spans="1:11" x14ac:dyDescent="0.2">
      <c r="A707" s="42" t="s">
        <v>15</v>
      </c>
      <c r="B707" s="42" t="s">
        <v>12</v>
      </c>
      <c r="C707" s="43">
        <v>19836</v>
      </c>
      <c r="D707" s="43">
        <v>39210</v>
      </c>
      <c r="E707" s="42" t="s">
        <v>13</v>
      </c>
      <c r="F707" s="44" t="s">
        <v>14</v>
      </c>
      <c r="G707" s="2">
        <v>30000</v>
      </c>
      <c r="H707" s="2">
        <v>30000</v>
      </c>
      <c r="I707" s="39">
        <v>0</v>
      </c>
      <c r="J707" s="45">
        <v>1296</v>
      </c>
      <c r="K707" s="43">
        <v>43577</v>
      </c>
    </row>
    <row r="708" spans="1:11" x14ac:dyDescent="0.2">
      <c r="A708" s="42" t="s">
        <v>11</v>
      </c>
      <c r="B708" s="42" t="s">
        <v>12</v>
      </c>
      <c r="C708" s="43">
        <v>19888</v>
      </c>
      <c r="D708" s="43">
        <v>39231</v>
      </c>
      <c r="E708" s="42" t="s">
        <v>13</v>
      </c>
      <c r="F708" s="44" t="s">
        <v>14</v>
      </c>
      <c r="G708" s="2">
        <v>40000</v>
      </c>
      <c r="H708" s="2">
        <v>40000</v>
      </c>
      <c r="I708" s="39">
        <v>0</v>
      </c>
      <c r="J708" s="45">
        <v>1728</v>
      </c>
      <c r="K708" s="43">
        <v>43629</v>
      </c>
    </row>
    <row r="709" spans="1:11" x14ac:dyDescent="0.2">
      <c r="A709" s="42" t="s">
        <v>15</v>
      </c>
      <c r="B709" s="42" t="s">
        <v>12</v>
      </c>
      <c r="C709" s="43">
        <v>19888</v>
      </c>
      <c r="D709" s="43">
        <v>39231</v>
      </c>
      <c r="E709" s="42" t="s">
        <v>13</v>
      </c>
      <c r="F709" s="44" t="s">
        <v>14</v>
      </c>
      <c r="G709" s="2">
        <v>40000</v>
      </c>
      <c r="H709" s="2">
        <v>40000</v>
      </c>
      <c r="I709" s="39">
        <v>0</v>
      </c>
      <c r="J709" s="45">
        <v>1728</v>
      </c>
      <c r="K709" s="43">
        <v>43629</v>
      </c>
    </row>
    <row r="710" spans="1:11" x14ac:dyDescent="0.2">
      <c r="A710" s="42" t="s">
        <v>16</v>
      </c>
      <c r="B710" s="42" t="s">
        <v>12</v>
      </c>
      <c r="C710" s="43">
        <v>20124</v>
      </c>
      <c r="D710" s="43">
        <v>39143</v>
      </c>
      <c r="E710" s="42" t="s">
        <v>13</v>
      </c>
      <c r="F710" s="44" t="s">
        <v>14</v>
      </c>
      <c r="G710" s="2">
        <v>34000</v>
      </c>
      <c r="H710" s="2">
        <v>34000</v>
      </c>
      <c r="I710" s="39">
        <v>0</v>
      </c>
      <c r="J710" s="45">
        <v>2644</v>
      </c>
      <c r="K710" s="43">
        <v>43865</v>
      </c>
    </row>
    <row r="711" spans="1:11" x14ac:dyDescent="0.2">
      <c r="A711" s="42" t="s">
        <v>11</v>
      </c>
      <c r="B711" s="42" t="s">
        <v>12</v>
      </c>
      <c r="C711" s="43">
        <v>20124</v>
      </c>
      <c r="D711" s="43">
        <v>39143</v>
      </c>
      <c r="E711" s="42" t="s">
        <v>13</v>
      </c>
      <c r="F711" s="44" t="s">
        <v>14</v>
      </c>
      <c r="G711" s="2">
        <v>34000</v>
      </c>
      <c r="H711" s="2">
        <v>34000</v>
      </c>
      <c r="I711" s="39">
        <v>0</v>
      </c>
      <c r="J711" s="45">
        <v>2644</v>
      </c>
      <c r="K711" s="43">
        <v>43865</v>
      </c>
    </row>
    <row r="712" spans="1:11" x14ac:dyDescent="0.2">
      <c r="A712" s="42" t="s">
        <v>15</v>
      </c>
      <c r="B712" s="42" t="s">
        <v>12</v>
      </c>
      <c r="C712" s="43">
        <v>20124</v>
      </c>
      <c r="D712" s="43">
        <v>39143</v>
      </c>
      <c r="E712" s="42" t="s">
        <v>13</v>
      </c>
      <c r="F712" s="44" t="s">
        <v>14</v>
      </c>
      <c r="G712" s="2">
        <v>40000</v>
      </c>
      <c r="H712" s="2">
        <v>40000</v>
      </c>
      <c r="I712" s="39">
        <v>0</v>
      </c>
      <c r="J712" s="45">
        <v>2644</v>
      </c>
      <c r="K712" s="43">
        <v>43865</v>
      </c>
    </row>
    <row r="713" spans="1:11" x14ac:dyDescent="0.2">
      <c r="A713" s="42" t="s">
        <v>11</v>
      </c>
      <c r="B713" s="42" t="s">
        <v>12</v>
      </c>
      <c r="C713" s="43">
        <v>21306</v>
      </c>
      <c r="D713" s="43">
        <v>39220</v>
      </c>
      <c r="E713" s="42" t="s">
        <v>17</v>
      </c>
      <c r="F713" s="44" t="s">
        <v>14</v>
      </c>
      <c r="G713" s="2">
        <v>30000</v>
      </c>
      <c r="H713" s="2">
        <v>30000</v>
      </c>
      <c r="I713" s="39">
        <v>0</v>
      </c>
      <c r="J713" s="45">
        <v>4325</v>
      </c>
      <c r="K713" s="43">
        <v>45047</v>
      </c>
    </row>
    <row r="714" spans="1:11" x14ac:dyDescent="0.2">
      <c r="A714" s="42" t="s">
        <v>15</v>
      </c>
      <c r="B714" s="42" t="s">
        <v>12</v>
      </c>
      <c r="C714" s="43">
        <v>21306</v>
      </c>
      <c r="D714" s="43">
        <v>39220</v>
      </c>
      <c r="E714" s="42" t="s">
        <v>17</v>
      </c>
      <c r="F714" s="44" t="s">
        <v>14</v>
      </c>
      <c r="G714" s="2">
        <v>34000</v>
      </c>
      <c r="H714" s="2">
        <v>34000</v>
      </c>
      <c r="I714" s="39">
        <v>0</v>
      </c>
      <c r="J714" s="45">
        <v>4325</v>
      </c>
      <c r="K714" s="43">
        <v>45047</v>
      </c>
    </row>
    <row r="715" spans="1:11" x14ac:dyDescent="0.2">
      <c r="A715" s="42" t="s">
        <v>11</v>
      </c>
      <c r="B715" s="42" t="s">
        <v>12</v>
      </c>
      <c r="C715" s="43">
        <v>22492</v>
      </c>
      <c r="D715" s="43">
        <v>39246</v>
      </c>
      <c r="E715" s="42" t="s">
        <v>13</v>
      </c>
      <c r="F715" s="44" t="s">
        <v>14</v>
      </c>
      <c r="G715" s="2">
        <v>32000</v>
      </c>
      <c r="H715" s="2">
        <v>32000</v>
      </c>
      <c r="I715" s="39">
        <v>0</v>
      </c>
      <c r="J715" s="45">
        <v>5720</v>
      </c>
      <c r="K715" s="43">
        <v>46233</v>
      </c>
    </row>
    <row r="716" spans="1:11" x14ac:dyDescent="0.2">
      <c r="A716" s="42" t="s">
        <v>15</v>
      </c>
      <c r="B716" s="42" t="s">
        <v>12</v>
      </c>
      <c r="C716" s="43">
        <v>22492</v>
      </c>
      <c r="D716" s="43">
        <v>39246</v>
      </c>
      <c r="E716" s="42" t="s">
        <v>13</v>
      </c>
      <c r="F716" s="44" t="s">
        <v>14</v>
      </c>
      <c r="G716" s="2">
        <v>30000</v>
      </c>
      <c r="H716" s="2">
        <v>30000</v>
      </c>
      <c r="I716" s="39">
        <v>0</v>
      </c>
      <c r="J716" s="45">
        <v>5720</v>
      </c>
      <c r="K716" s="43">
        <v>46233</v>
      </c>
    </row>
    <row r="717" spans="1:11" x14ac:dyDescent="0.2">
      <c r="A717" s="42" t="s">
        <v>16</v>
      </c>
      <c r="B717" s="42" t="s">
        <v>12</v>
      </c>
      <c r="C717" s="43">
        <v>21984</v>
      </c>
      <c r="D717" s="43">
        <v>38961</v>
      </c>
      <c r="E717" s="42" t="s">
        <v>13</v>
      </c>
      <c r="F717" s="44" t="s">
        <v>14</v>
      </c>
      <c r="G717" s="2">
        <v>63000</v>
      </c>
      <c r="H717" s="2">
        <v>63000</v>
      </c>
      <c r="I717" s="39">
        <v>0</v>
      </c>
      <c r="J717" s="45">
        <v>10682</v>
      </c>
      <c r="K717" s="43">
        <v>45725</v>
      </c>
    </row>
    <row r="718" spans="1:11" x14ac:dyDescent="0.2">
      <c r="A718" s="42" t="s">
        <v>11</v>
      </c>
      <c r="B718" s="42" t="s">
        <v>12</v>
      </c>
      <c r="C718" s="43">
        <v>21984</v>
      </c>
      <c r="D718" s="43">
        <v>38961</v>
      </c>
      <c r="E718" s="42" t="s">
        <v>13</v>
      </c>
      <c r="F718" s="44" t="s">
        <v>14</v>
      </c>
      <c r="G718" s="2">
        <v>63000</v>
      </c>
      <c r="H718" s="2">
        <v>63000</v>
      </c>
      <c r="I718" s="39">
        <v>0</v>
      </c>
      <c r="J718" s="45">
        <v>3561</v>
      </c>
      <c r="K718" s="43">
        <v>45725</v>
      </c>
    </row>
    <row r="719" spans="1:11" x14ac:dyDescent="0.2">
      <c r="A719" s="42" t="s">
        <v>15</v>
      </c>
      <c r="B719" s="42" t="s">
        <v>12</v>
      </c>
      <c r="C719" s="43">
        <v>21984</v>
      </c>
      <c r="D719" s="43">
        <v>38961</v>
      </c>
      <c r="E719" s="42" t="s">
        <v>13</v>
      </c>
      <c r="F719" s="44" t="s">
        <v>14</v>
      </c>
      <c r="G719" s="2">
        <v>21000</v>
      </c>
      <c r="H719" s="2">
        <v>21000</v>
      </c>
      <c r="I719" s="39">
        <v>0</v>
      </c>
      <c r="J719" s="45">
        <v>3561</v>
      </c>
      <c r="K719" s="43">
        <v>45725</v>
      </c>
    </row>
    <row r="720" spans="1:11" x14ac:dyDescent="0.2">
      <c r="A720" s="42" t="s">
        <v>16</v>
      </c>
      <c r="B720" s="42" t="s">
        <v>12</v>
      </c>
      <c r="C720" s="43">
        <v>24985</v>
      </c>
      <c r="D720" s="43">
        <v>38929</v>
      </c>
      <c r="E720" s="42" t="s">
        <v>17</v>
      </c>
      <c r="F720" s="44" t="s">
        <v>14</v>
      </c>
      <c r="G720" s="2">
        <v>117000</v>
      </c>
      <c r="H720" s="2">
        <v>117000</v>
      </c>
      <c r="I720" s="39">
        <v>0</v>
      </c>
      <c r="J720" s="45">
        <v>23629</v>
      </c>
      <c r="K720" s="43">
        <v>48726</v>
      </c>
    </row>
    <row r="721" spans="1:11" x14ac:dyDescent="0.2">
      <c r="A721" s="42" t="s">
        <v>11</v>
      </c>
      <c r="B721" s="42" t="s">
        <v>12</v>
      </c>
      <c r="C721" s="43">
        <v>24985</v>
      </c>
      <c r="D721" s="43">
        <v>38929</v>
      </c>
      <c r="E721" s="42" t="s">
        <v>17</v>
      </c>
      <c r="F721" s="44" t="s">
        <v>14</v>
      </c>
      <c r="G721" s="2">
        <v>117000</v>
      </c>
      <c r="H721" s="2">
        <v>117000</v>
      </c>
      <c r="I721" s="39">
        <v>0</v>
      </c>
      <c r="J721" s="45">
        <v>7876</v>
      </c>
      <c r="K721" s="43">
        <v>48726</v>
      </c>
    </row>
    <row r="722" spans="1:11" x14ac:dyDescent="0.2">
      <c r="A722" s="42" t="s">
        <v>15</v>
      </c>
      <c r="B722" s="42" t="s">
        <v>12</v>
      </c>
      <c r="C722" s="43">
        <v>24985</v>
      </c>
      <c r="D722" s="43">
        <v>38929</v>
      </c>
      <c r="E722" s="42" t="s">
        <v>17</v>
      </c>
      <c r="F722" s="44" t="s">
        <v>14</v>
      </c>
      <c r="G722" s="2">
        <v>39000</v>
      </c>
      <c r="H722" s="2">
        <v>39000</v>
      </c>
      <c r="I722" s="39">
        <v>0</v>
      </c>
      <c r="J722" s="45">
        <v>7876</v>
      </c>
      <c r="K722" s="43">
        <v>48726</v>
      </c>
    </row>
    <row r="723" spans="1:11" x14ac:dyDescent="0.2">
      <c r="A723" s="42" t="s">
        <v>11</v>
      </c>
      <c r="B723" s="42" t="s">
        <v>12</v>
      </c>
      <c r="C723" s="43">
        <v>24463</v>
      </c>
      <c r="D723" s="43">
        <v>39087</v>
      </c>
      <c r="E723" s="42" t="s">
        <v>17</v>
      </c>
      <c r="F723" s="44" t="s">
        <v>14</v>
      </c>
      <c r="G723" s="2">
        <v>55000</v>
      </c>
      <c r="H723" s="2">
        <v>55000</v>
      </c>
      <c r="I723" s="39">
        <v>0</v>
      </c>
      <c r="J723" s="45">
        <v>11078</v>
      </c>
      <c r="K723" s="43">
        <v>48204</v>
      </c>
    </row>
    <row r="724" spans="1:11" x14ac:dyDescent="0.2">
      <c r="A724" s="42" t="s">
        <v>15</v>
      </c>
      <c r="B724" s="42" t="s">
        <v>12</v>
      </c>
      <c r="C724" s="43">
        <v>24463</v>
      </c>
      <c r="D724" s="43">
        <v>39087</v>
      </c>
      <c r="E724" s="42" t="s">
        <v>17</v>
      </c>
      <c r="F724" s="44" t="s">
        <v>14</v>
      </c>
      <c r="G724" s="2">
        <v>55000</v>
      </c>
      <c r="H724" s="2">
        <v>55000</v>
      </c>
      <c r="I724" s="39">
        <v>0</v>
      </c>
      <c r="J724" s="45">
        <v>11078</v>
      </c>
      <c r="K724" s="43">
        <v>48204</v>
      </c>
    </row>
    <row r="725" spans="1:11" x14ac:dyDescent="0.2">
      <c r="A725" s="42" t="s">
        <v>11</v>
      </c>
      <c r="B725" s="42" t="s">
        <v>12</v>
      </c>
      <c r="C725" s="43">
        <v>20859</v>
      </c>
      <c r="D725" s="43">
        <v>38981</v>
      </c>
      <c r="E725" s="42" t="s">
        <v>13</v>
      </c>
      <c r="F725" s="44" t="s">
        <v>14</v>
      </c>
      <c r="G725" s="2">
        <v>27000</v>
      </c>
      <c r="H725" s="2">
        <v>27000</v>
      </c>
      <c r="I725" s="39">
        <v>0</v>
      </c>
      <c r="J725" s="45">
        <v>3426</v>
      </c>
      <c r="K725" s="43">
        <v>44600</v>
      </c>
    </row>
    <row r="726" spans="1:11" x14ac:dyDescent="0.2">
      <c r="A726" s="42" t="s">
        <v>15</v>
      </c>
      <c r="B726" s="42" t="s">
        <v>12</v>
      </c>
      <c r="C726" s="43">
        <v>20859</v>
      </c>
      <c r="D726" s="43">
        <v>38981</v>
      </c>
      <c r="E726" s="42" t="s">
        <v>13</v>
      </c>
      <c r="F726" s="44" t="s">
        <v>14</v>
      </c>
      <c r="G726" s="2">
        <v>55000</v>
      </c>
      <c r="H726" s="2">
        <v>55000</v>
      </c>
      <c r="I726" s="39">
        <v>0</v>
      </c>
      <c r="J726" s="45">
        <v>3426</v>
      </c>
      <c r="K726" s="43">
        <v>44600</v>
      </c>
    </row>
    <row r="727" spans="1:11" x14ac:dyDescent="0.2">
      <c r="A727" s="42" t="s">
        <v>16</v>
      </c>
      <c r="B727" s="42" t="s">
        <v>12</v>
      </c>
      <c r="C727" s="43">
        <v>23033</v>
      </c>
      <c r="D727" s="43">
        <v>38870</v>
      </c>
      <c r="E727" s="42" t="s">
        <v>17</v>
      </c>
      <c r="F727" s="44" t="s">
        <v>14</v>
      </c>
      <c r="G727" s="2">
        <v>27000</v>
      </c>
      <c r="H727" s="2">
        <v>27000</v>
      </c>
      <c r="I727" s="39">
        <v>0</v>
      </c>
      <c r="J727" s="45">
        <v>16631</v>
      </c>
      <c r="K727" s="43">
        <v>46774</v>
      </c>
    </row>
    <row r="728" spans="1:11" x14ac:dyDescent="0.2">
      <c r="A728" s="42" t="s">
        <v>11</v>
      </c>
      <c r="B728" s="42" t="s">
        <v>12</v>
      </c>
      <c r="C728" s="43">
        <v>23033</v>
      </c>
      <c r="D728" s="43">
        <v>38870</v>
      </c>
      <c r="E728" s="42" t="s">
        <v>17</v>
      </c>
      <c r="F728" s="44" t="s">
        <v>14</v>
      </c>
      <c r="G728" s="2">
        <v>29000</v>
      </c>
      <c r="H728" s="2">
        <v>29000</v>
      </c>
      <c r="I728" s="39">
        <v>0</v>
      </c>
      <c r="J728" s="45">
        <v>5544</v>
      </c>
      <c r="K728" s="43">
        <v>46774</v>
      </c>
    </row>
    <row r="729" spans="1:11" x14ac:dyDescent="0.2">
      <c r="A729" s="42" t="s">
        <v>15</v>
      </c>
      <c r="B729" s="42" t="s">
        <v>12</v>
      </c>
      <c r="C729" s="43">
        <v>23033</v>
      </c>
      <c r="D729" s="43">
        <v>38870</v>
      </c>
      <c r="E729" s="42" t="s">
        <v>17</v>
      </c>
      <c r="F729" s="44" t="s">
        <v>14</v>
      </c>
      <c r="G729" s="2">
        <v>27000</v>
      </c>
      <c r="H729" s="2">
        <v>27000</v>
      </c>
      <c r="I729" s="39">
        <v>0</v>
      </c>
      <c r="J729" s="45">
        <v>5544</v>
      </c>
      <c r="K729" s="43">
        <v>46774</v>
      </c>
    </row>
    <row r="730" spans="1:11" x14ac:dyDescent="0.2">
      <c r="A730" s="42" t="s">
        <v>16</v>
      </c>
      <c r="B730" s="42" t="s">
        <v>12</v>
      </c>
      <c r="C730" s="43">
        <v>19898</v>
      </c>
      <c r="D730" s="43">
        <v>39238</v>
      </c>
      <c r="E730" s="42" t="s">
        <v>17</v>
      </c>
      <c r="F730" s="44" t="s">
        <v>14</v>
      </c>
      <c r="G730" s="2">
        <v>87000</v>
      </c>
      <c r="H730" s="2">
        <v>87000</v>
      </c>
      <c r="I730" s="39">
        <v>0</v>
      </c>
      <c r="J730" s="45">
        <v>1382</v>
      </c>
      <c r="K730" s="43">
        <v>43639</v>
      </c>
    </row>
    <row r="731" spans="1:11" x14ac:dyDescent="0.2">
      <c r="A731" s="42" t="s">
        <v>11</v>
      </c>
      <c r="B731" s="42" t="s">
        <v>12</v>
      </c>
      <c r="C731" s="43">
        <v>19898</v>
      </c>
      <c r="D731" s="43">
        <v>39238</v>
      </c>
      <c r="E731" s="42" t="s">
        <v>17</v>
      </c>
      <c r="F731" s="44" t="s">
        <v>14</v>
      </c>
      <c r="G731" s="2">
        <v>32000</v>
      </c>
      <c r="H731" s="2">
        <v>32000</v>
      </c>
      <c r="I731" s="39">
        <v>0</v>
      </c>
      <c r="J731" s="45">
        <v>1382</v>
      </c>
      <c r="K731" s="43">
        <v>43639</v>
      </c>
    </row>
    <row r="732" spans="1:11" x14ac:dyDescent="0.2">
      <c r="A732" s="42" t="s">
        <v>15</v>
      </c>
      <c r="B732" s="42" t="s">
        <v>12</v>
      </c>
      <c r="C732" s="43">
        <v>19898</v>
      </c>
      <c r="D732" s="43">
        <v>39238</v>
      </c>
      <c r="E732" s="42" t="s">
        <v>17</v>
      </c>
      <c r="F732" s="44" t="s">
        <v>14</v>
      </c>
      <c r="G732" s="2">
        <v>87000</v>
      </c>
      <c r="H732" s="2">
        <v>87000</v>
      </c>
      <c r="I732" s="39">
        <v>0</v>
      </c>
      <c r="J732" s="45">
        <v>1382</v>
      </c>
      <c r="K732" s="43">
        <v>43639</v>
      </c>
    </row>
    <row r="733" spans="1:11" x14ac:dyDescent="0.2">
      <c r="A733" s="42" t="s">
        <v>16</v>
      </c>
      <c r="B733" s="42" t="s">
        <v>12</v>
      </c>
      <c r="C733" s="43">
        <v>20095</v>
      </c>
      <c r="D733" s="43">
        <v>39149</v>
      </c>
      <c r="E733" s="42" t="s">
        <v>17</v>
      </c>
      <c r="F733" s="44" t="s">
        <v>14</v>
      </c>
      <c r="G733" s="2">
        <v>32000</v>
      </c>
      <c r="H733" s="2">
        <v>32000</v>
      </c>
      <c r="I733" s="39">
        <v>0</v>
      </c>
      <c r="J733" s="45">
        <v>7309</v>
      </c>
      <c r="K733" s="43">
        <v>43836</v>
      </c>
    </row>
    <row r="734" spans="1:11" x14ac:dyDescent="0.2">
      <c r="A734" s="42" t="s">
        <v>11</v>
      </c>
      <c r="B734" s="42" t="s">
        <v>12</v>
      </c>
      <c r="C734" s="43">
        <v>20095</v>
      </c>
      <c r="D734" s="43">
        <v>39149</v>
      </c>
      <c r="E734" s="42" t="s">
        <v>17</v>
      </c>
      <c r="F734" s="44" t="s">
        <v>14</v>
      </c>
      <c r="G734" s="2">
        <v>47000</v>
      </c>
      <c r="H734" s="2">
        <v>47000</v>
      </c>
      <c r="I734" s="39">
        <v>0</v>
      </c>
      <c r="J734" s="45">
        <v>3655</v>
      </c>
      <c r="K734" s="43">
        <v>43836</v>
      </c>
    </row>
    <row r="735" spans="1:11" x14ac:dyDescent="0.2">
      <c r="A735" s="42" t="s">
        <v>15</v>
      </c>
      <c r="B735" s="42" t="s">
        <v>12</v>
      </c>
      <c r="C735" s="43">
        <v>20095</v>
      </c>
      <c r="D735" s="43">
        <v>39149</v>
      </c>
      <c r="E735" s="42" t="s">
        <v>17</v>
      </c>
      <c r="F735" s="44" t="s">
        <v>14</v>
      </c>
      <c r="G735" s="2">
        <v>32000</v>
      </c>
      <c r="H735" s="2">
        <v>32000</v>
      </c>
      <c r="I735" s="39">
        <v>0</v>
      </c>
      <c r="J735" s="45">
        <v>3655</v>
      </c>
      <c r="K735" s="43">
        <v>43836</v>
      </c>
    </row>
    <row r="736" spans="1:11" x14ac:dyDescent="0.2">
      <c r="A736" s="42" t="s">
        <v>11</v>
      </c>
      <c r="B736" s="42" t="s">
        <v>12</v>
      </c>
      <c r="C736" s="43">
        <v>22551</v>
      </c>
      <c r="D736" s="43">
        <v>38967</v>
      </c>
      <c r="E736" s="42" t="s">
        <v>17</v>
      </c>
      <c r="F736" s="44" t="s">
        <v>14</v>
      </c>
      <c r="G736" s="2">
        <v>45000</v>
      </c>
      <c r="H736" s="2">
        <v>45000</v>
      </c>
      <c r="I736" s="39">
        <v>0</v>
      </c>
      <c r="J736" s="45">
        <v>8043</v>
      </c>
      <c r="K736" s="43">
        <v>46292</v>
      </c>
    </row>
    <row r="737" spans="1:11" x14ac:dyDescent="0.2">
      <c r="A737" s="42" t="s">
        <v>11</v>
      </c>
      <c r="B737" s="42" t="s">
        <v>12</v>
      </c>
      <c r="C737" s="43">
        <v>21067</v>
      </c>
      <c r="D737" s="43">
        <v>39048</v>
      </c>
      <c r="E737" s="42" t="s">
        <v>17</v>
      </c>
      <c r="F737" s="44" t="s">
        <v>14</v>
      </c>
      <c r="G737" s="2">
        <v>43000</v>
      </c>
      <c r="H737" s="2">
        <v>43000</v>
      </c>
      <c r="I737" s="39">
        <v>0</v>
      </c>
      <c r="J737" s="45">
        <v>5457</v>
      </c>
      <c r="K737" s="43">
        <v>44808</v>
      </c>
    </row>
    <row r="738" spans="1:11" x14ac:dyDescent="0.2">
      <c r="A738" s="42" t="s">
        <v>16</v>
      </c>
      <c r="B738" s="42" t="s">
        <v>12</v>
      </c>
      <c r="C738" s="43">
        <v>20099</v>
      </c>
      <c r="D738" s="43">
        <v>38941</v>
      </c>
      <c r="E738" s="42" t="s">
        <v>17</v>
      </c>
      <c r="F738" s="44" t="s">
        <v>14</v>
      </c>
      <c r="G738" s="2">
        <v>43000</v>
      </c>
      <c r="H738" s="2">
        <v>43000</v>
      </c>
      <c r="I738" s="39">
        <v>0</v>
      </c>
      <c r="J738" s="45">
        <v>2566</v>
      </c>
      <c r="K738" s="43">
        <v>43840</v>
      </c>
    </row>
    <row r="739" spans="1:11" x14ac:dyDescent="0.2">
      <c r="A739" s="42" t="s">
        <v>11</v>
      </c>
      <c r="B739" s="42" t="s">
        <v>12</v>
      </c>
      <c r="C739" s="43">
        <v>20099</v>
      </c>
      <c r="D739" s="43">
        <v>38941</v>
      </c>
      <c r="E739" s="42" t="s">
        <v>17</v>
      </c>
      <c r="F739" s="44" t="s">
        <v>14</v>
      </c>
      <c r="G739" s="2">
        <v>33000</v>
      </c>
      <c r="H739" s="2">
        <v>33000</v>
      </c>
      <c r="I739" s="39">
        <v>0</v>
      </c>
      <c r="J739" s="45">
        <v>2566</v>
      </c>
      <c r="K739" s="43">
        <v>43840</v>
      </c>
    </row>
    <row r="740" spans="1:11" x14ac:dyDescent="0.2">
      <c r="A740" s="42" t="s">
        <v>15</v>
      </c>
      <c r="B740" s="42" t="s">
        <v>12</v>
      </c>
      <c r="C740" s="43">
        <v>20099</v>
      </c>
      <c r="D740" s="43">
        <v>38941</v>
      </c>
      <c r="E740" s="42" t="s">
        <v>17</v>
      </c>
      <c r="F740" s="44" t="s">
        <v>14</v>
      </c>
      <c r="G740" s="2">
        <v>43000</v>
      </c>
      <c r="H740" s="2">
        <v>43000</v>
      </c>
      <c r="I740" s="39">
        <v>0</v>
      </c>
      <c r="J740" s="45">
        <v>2566</v>
      </c>
      <c r="K740" s="43">
        <v>43840</v>
      </c>
    </row>
    <row r="741" spans="1:11" x14ac:dyDescent="0.2">
      <c r="A741" s="42" t="s">
        <v>11</v>
      </c>
      <c r="B741" s="42" t="s">
        <v>12</v>
      </c>
      <c r="C741" s="43">
        <v>22048</v>
      </c>
      <c r="D741" s="43">
        <v>39286</v>
      </c>
      <c r="E741" s="42" t="s">
        <v>13</v>
      </c>
      <c r="F741" s="44" t="s">
        <v>14</v>
      </c>
      <c r="G741" s="2">
        <v>55000</v>
      </c>
      <c r="H741" s="2">
        <v>55000</v>
      </c>
      <c r="I741" s="39">
        <v>0</v>
      </c>
      <c r="J741" s="45">
        <v>9326</v>
      </c>
      <c r="K741" s="43">
        <v>45789</v>
      </c>
    </row>
    <row r="742" spans="1:11" x14ac:dyDescent="0.2">
      <c r="A742" s="42" t="s">
        <v>11</v>
      </c>
      <c r="B742" s="42" t="s">
        <v>12</v>
      </c>
      <c r="C742" s="43">
        <v>22829</v>
      </c>
      <c r="D742" s="43">
        <v>39139</v>
      </c>
      <c r="E742" s="42" t="s">
        <v>13</v>
      </c>
      <c r="F742" s="44" t="s">
        <v>14</v>
      </c>
      <c r="G742" s="2">
        <v>47000</v>
      </c>
      <c r="H742" s="2">
        <v>47000</v>
      </c>
      <c r="I742" s="39">
        <v>0</v>
      </c>
      <c r="J742" s="45">
        <v>8731</v>
      </c>
      <c r="K742" s="43">
        <v>46570</v>
      </c>
    </row>
    <row r="743" spans="1:11" x14ac:dyDescent="0.2">
      <c r="A743" s="42" t="s">
        <v>15</v>
      </c>
      <c r="B743" s="42" t="s">
        <v>12</v>
      </c>
      <c r="C743" s="43">
        <v>22829</v>
      </c>
      <c r="D743" s="43">
        <v>39139</v>
      </c>
      <c r="E743" s="42" t="s">
        <v>13</v>
      </c>
      <c r="F743" s="44" t="s">
        <v>14</v>
      </c>
      <c r="G743" s="2">
        <v>144000</v>
      </c>
      <c r="H743" s="2">
        <v>144000</v>
      </c>
      <c r="I743" s="39">
        <v>0</v>
      </c>
      <c r="J743" s="45">
        <v>8731</v>
      </c>
      <c r="K743" s="43">
        <v>46570</v>
      </c>
    </row>
    <row r="744" spans="1:11" x14ac:dyDescent="0.2">
      <c r="A744" s="42" t="s">
        <v>11</v>
      </c>
      <c r="B744" s="42" t="s">
        <v>12</v>
      </c>
      <c r="C744" s="43">
        <v>20420</v>
      </c>
      <c r="D744" s="43">
        <v>39065</v>
      </c>
      <c r="E744" s="42" t="s">
        <v>17</v>
      </c>
      <c r="F744" s="44" t="s">
        <v>14</v>
      </c>
      <c r="G744" s="2">
        <v>36000</v>
      </c>
      <c r="H744" s="2">
        <v>36000</v>
      </c>
      <c r="I744" s="39">
        <v>0</v>
      </c>
      <c r="J744" s="45">
        <v>2799</v>
      </c>
      <c r="K744" s="43">
        <v>44162</v>
      </c>
    </row>
    <row r="745" spans="1:11" x14ac:dyDescent="0.2">
      <c r="A745" s="42" t="s">
        <v>15</v>
      </c>
      <c r="B745" s="42" t="s">
        <v>12</v>
      </c>
      <c r="C745" s="43">
        <v>20420</v>
      </c>
      <c r="D745" s="43">
        <v>39065</v>
      </c>
      <c r="E745" s="42" t="s">
        <v>17</v>
      </c>
      <c r="F745" s="44" t="s">
        <v>14</v>
      </c>
      <c r="G745" s="2">
        <v>47000</v>
      </c>
      <c r="H745" s="2">
        <v>47000</v>
      </c>
      <c r="I745" s="39">
        <v>0</v>
      </c>
      <c r="J745" s="45">
        <v>2799</v>
      </c>
      <c r="K745" s="43">
        <v>44162</v>
      </c>
    </row>
    <row r="746" spans="1:11" x14ac:dyDescent="0.2">
      <c r="A746" s="42" t="s">
        <v>16</v>
      </c>
      <c r="B746" s="42" t="s">
        <v>12</v>
      </c>
      <c r="C746" s="43">
        <v>21349</v>
      </c>
      <c r="D746" s="43">
        <v>39006</v>
      </c>
      <c r="E746" s="42" t="s">
        <v>13</v>
      </c>
      <c r="F746" s="44" t="s">
        <v>14</v>
      </c>
      <c r="G746" s="2">
        <v>78000</v>
      </c>
      <c r="H746" s="2">
        <v>78000</v>
      </c>
      <c r="I746" s="39">
        <v>0</v>
      </c>
      <c r="J746" s="45">
        <v>11246</v>
      </c>
      <c r="K746" s="43">
        <v>45090</v>
      </c>
    </row>
    <row r="747" spans="1:11" x14ac:dyDescent="0.2">
      <c r="A747" s="42" t="s">
        <v>11</v>
      </c>
      <c r="B747" s="42" t="s">
        <v>12</v>
      </c>
      <c r="C747" s="43">
        <v>21349</v>
      </c>
      <c r="D747" s="43">
        <v>39006</v>
      </c>
      <c r="E747" s="42" t="s">
        <v>13</v>
      </c>
      <c r="F747" s="44" t="s">
        <v>14</v>
      </c>
      <c r="G747" s="2">
        <v>78000</v>
      </c>
      <c r="H747" s="2">
        <v>78000</v>
      </c>
      <c r="I747" s="39">
        <v>0</v>
      </c>
      <c r="J747" s="45">
        <v>4181</v>
      </c>
      <c r="K747" s="43">
        <v>45090</v>
      </c>
    </row>
    <row r="748" spans="1:11" x14ac:dyDescent="0.2">
      <c r="A748" s="42" t="s">
        <v>15</v>
      </c>
      <c r="B748" s="42" t="s">
        <v>12</v>
      </c>
      <c r="C748" s="43">
        <v>21349</v>
      </c>
      <c r="D748" s="43">
        <v>39006</v>
      </c>
      <c r="E748" s="42" t="s">
        <v>13</v>
      </c>
      <c r="F748" s="44" t="s">
        <v>14</v>
      </c>
      <c r="G748" s="2">
        <v>29000</v>
      </c>
      <c r="H748" s="2">
        <v>29000</v>
      </c>
      <c r="I748" s="39">
        <v>0</v>
      </c>
      <c r="J748" s="45">
        <v>4181</v>
      </c>
      <c r="K748" s="43">
        <v>45090</v>
      </c>
    </row>
    <row r="749" spans="1:11" x14ac:dyDescent="0.2">
      <c r="A749" s="42" t="s">
        <v>11</v>
      </c>
      <c r="B749" s="42" t="s">
        <v>12</v>
      </c>
      <c r="C749" s="43">
        <v>20115</v>
      </c>
      <c r="D749" s="43">
        <v>39132</v>
      </c>
      <c r="E749" s="42" t="s">
        <v>17</v>
      </c>
      <c r="F749" s="44" t="s">
        <v>14</v>
      </c>
      <c r="G749" s="2">
        <v>52000</v>
      </c>
      <c r="H749" s="2">
        <v>52000</v>
      </c>
      <c r="I749" s="39">
        <v>0</v>
      </c>
      <c r="J749" s="45">
        <v>4044</v>
      </c>
      <c r="K749" s="43">
        <v>43856</v>
      </c>
    </row>
    <row r="750" spans="1:11" x14ac:dyDescent="0.2">
      <c r="A750" s="42" t="s">
        <v>11</v>
      </c>
      <c r="B750" s="42" t="s">
        <v>12</v>
      </c>
      <c r="C750" s="43">
        <v>22257</v>
      </c>
      <c r="D750" s="43">
        <v>39337</v>
      </c>
      <c r="E750" s="42" t="s">
        <v>17</v>
      </c>
      <c r="F750" s="44" t="s">
        <v>14</v>
      </c>
      <c r="G750" s="2">
        <v>35000</v>
      </c>
      <c r="H750" s="2">
        <v>35000</v>
      </c>
      <c r="I750" s="39">
        <v>0</v>
      </c>
      <c r="J750" s="45">
        <v>5935</v>
      </c>
      <c r="K750" s="43">
        <v>45998</v>
      </c>
    </row>
    <row r="751" spans="1:11" x14ac:dyDescent="0.2">
      <c r="A751" s="42" t="s">
        <v>15</v>
      </c>
      <c r="B751" s="42" t="s">
        <v>12</v>
      </c>
      <c r="C751" s="43">
        <v>22257</v>
      </c>
      <c r="D751" s="43">
        <v>39337</v>
      </c>
      <c r="E751" s="42" t="s">
        <v>17</v>
      </c>
      <c r="F751" s="44" t="s">
        <v>14</v>
      </c>
      <c r="G751" s="2">
        <v>52000</v>
      </c>
      <c r="H751" s="2">
        <v>52000</v>
      </c>
      <c r="I751" s="39">
        <v>0</v>
      </c>
      <c r="J751" s="45">
        <v>5935</v>
      </c>
      <c r="K751" s="43">
        <v>45998</v>
      </c>
    </row>
    <row r="752" spans="1:11" x14ac:dyDescent="0.2">
      <c r="A752" s="42" t="s">
        <v>11</v>
      </c>
      <c r="B752" s="42" t="s">
        <v>12</v>
      </c>
      <c r="C752" s="43">
        <v>21205</v>
      </c>
      <c r="D752" s="43">
        <v>38961</v>
      </c>
      <c r="E752" s="42" t="s">
        <v>17</v>
      </c>
      <c r="F752" s="44" t="s">
        <v>14</v>
      </c>
      <c r="G752" s="2">
        <v>119000</v>
      </c>
      <c r="H752" s="2">
        <v>119000</v>
      </c>
      <c r="I752" s="39">
        <v>0</v>
      </c>
      <c r="J752" s="45">
        <v>17157</v>
      </c>
      <c r="K752" s="43">
        <v>44946</v>
      </c>
    </row>
    <row r="753" spans="1:11" x14ac:dyDescent="0.2">
      <c r="A753" s="42" t="s">
        <v>15</v>
      </c>
      <c r="B753" s="42" t="s">
        <v>12</v>
      </c>
      <c r="C753" s="43">
        <v>21205</v>
      </c>
      <c r="D753" s="43">
        <v>38961</v>
      </c>
      <c r="E753" s="42" t="s">
        <v>17</v>
      </c>
      <c r="F753" s="44" t="s">
        <v>14</v>
      </c>
      <c r="G753" s="2">
        <v>119000</v>
      </c>
      <c r="H753" s="2">
        <v>119000</v>
      </c>
      <c r="I753" s="39">
        <v>0</v>
      </c>
      <c r="J753" s="45">
        <v>17157</v>
      </c>
      <c r="K753" s="43">
        <v>44946</v>
      </c>
    </row>
    <row r="754" spans="1:11" x14ac:dyDescent="0.2">
      <c r="A754" s="42" t="s">
        <v>11</v>
      </c>
      <c r="B754" s="42" t="s">
        <v>12</v>
      </c>
      <c r="C754" s="43">
        <v>20795</v>
      </c>
      <c r="D754" s="43">
        <v>39213</v>
      </c>
      <c r="E754" s="42" t="s">
        <v>17</v>
      </c>
      <c r="F754" s="44" t="s">
        <v>14</v>
      </c>
      <c r="G754" s="2">
        <v>34000</v>
      </c>
      <c r="H754" s="2">
        <v>34000</v>
      </c>
      <c r="I754" s="39">
        <v>0</v>
      </c>
      <c r="J754" s="45">
        <v>3562</v>
      </c>
      <c r="K754" s="43">
        <v>44536</v>
      </c>
    </row>
    <row r="755" spans="1:11" x14ac:dyDescent="0.2">
      <c r="A755" s="42" t="s">
        <v>15</v>
      </c>
      <c r="B755" s="42" t="s">
        <v>12</v>
      </c>
      <c r="C755" s="43">
        <v>20795</v>
      </c>
      <c r="D755" s="43">
        <v>39213</v>
      </c>
      <c r="E755" s="42" t="s">
        <v>17</v>
      </c>
      <c r="F755" s="44" t="s">
        <v>14</v>
      </c>
      <c r="G755" s="2">
        <v>119000</v>
      </c>
      <c r="H755" s="2">
        <v>119000</v>
      </c>
      <c r="I755" s="39">
        <v>0</v>
      </c>
      <c r="J755" s="45">
        <v>3562</v>
      </c>
      <c r="K755" s="43">
        <v>44536</v>
      </c>
    </row>
    <row r="756" spans="1:11" x14ac:dyDescent="0.2">
      <c r="A756" s="42" t="s">
        <v>11</v>
      </c>
      <c r="B756" s="42" t="s">
        <v>12</v>
      </c>
      <c r="C756" s="43">
        <v>22147</v>
      </c>
      <c r="D756" s="43">
        <v>39280</v>
      </c>
      <c r="E756" s="42" t="s">
        <v>17</v>
      </c>
      <c r="F756" s="44" t="s">
        <v>14</v>
      </c>
      <c r="G756" s="2">
        <v>27000</v>
      </c>
      <c r="H756" s="2">
        <v>27000</v>
      </c>
      <c r="I756" s="39">
        <v>0</v>
      </c>
      <c r="J756" s="45">
        <v>4578</v>
      </c>
      <c r="K756" s="43">
        <v>45888</v>
      </c>
    </row>
    <row r="757" spans="1:11" x14ac:dyDescent="0.2">
      <c r="A757" s="42" t="s">
        <v>16</v>
      </c>
      <c r="B757" s="42" t="s">
        <v>12</v>
      </c>
      <c r="C757" s="43">
        <v>21512</v>
      </c>
      <c r="D757" s="43">
        <v>39246</v>
      </c>
      <c r="E757" s="42" t="s">
        <v>17</v>
      </c>
      <c r="F757" s="44" t="s">
        <v>14</v>
      </c>
      <c r="G757" s="2">
        <v>117000</v>
      </c>
      <c r="H757" s="2">
        <v>117000</v>
      </c>
      <c r="I757" s="39">
        <v>0</v>
      </c>
      <c r="J757" s="45">
        <v>16869</v>
      </c>
      <c r="K757" s="43">
        <v>45253</v>
      </c>
    </row>
    <row r="758" spans="1:11" x14ac:dyDescent="0.2">
      <c r="A758" s="42" t="s">
        <v>11</v>
      </c>
      <c r="B758" s="42" t="s">
        <v>12</v>
      </c>
      <c r="C758" s="43">
        <v>21512</v>
      </c>
      <c r="D758" s="43">
        <v>39246</v>
      </c>
      <c r="E758" s="42" t="s">
        <v>17</v>
      </c>
      <c r="F758" s="44" t="s">
        <v>14</v>
      </c>
      <c r="G758" s="2">
        <v>117000</v>
      </c>
      <c r="H758" s="2">
        <v>117000</v>
      </c>
      <c r="I758" s="39">
        <v>0</v>
      </c>
      <c r="J758" s="45">
        <v>5623</v>
      </c>
      <c r="K758" s="43">
        <v>45253</v>
      </c>
    </row>
    <row r="759" spans="1:11" x14ac:dyDescent="0.2">
      <c r="A759" s="42" t="s">
        <v>15</v>
      </c>
      <c r="B759" s="42" t="s">
        <v>12</v>
      </c>
      <c r="C759" s="43">
        <v>21512</v>
      </c>
      <c r="D759" s="43">
        <v>39246</v>
      </c>
      <c r="E759" s="42" t="s">
        <v>17</v>
      </c>
      <c r="F759" s="44" t="s">
        <v>14</v>
      </c>
      <c r="G759" s="2">
        <v>27000</v>
      </c>
      <c r="H759" s="2">
        <v>27000</v>
      </c>
      <c r="I759" s="39">
        <v>0</v>
      </c>
      <c r="J759" s="45">
        <v>5623</v>
      </c>
      <c r="K759" s="43">
        <v>45253</v>
      </c>
    </row>
    <row r="760" spans="1:11" x14ac:dyDescent="0.2">
      <c r="A760" s="42" t="s">
        <v>16</v>
      </c>
      <c r="B760" s="42" t="s">
        <v>12</v>
      </c>
      <c r="C760" s="43">
        <v>24135</v>
      </c>
      <c r="D760" s="43">
        <v>39029</v>
      </c>
      <c r="E760" s="42" t="s">
        <v>13</v>
      </c>
      <c r="F760" s="44" t="s">
        <v>14</v>
      </c>
      <c r="G760" s="2">
        <v>225000</v>
      </c>
      <c r="H760" s="2">
        <v>225000</v>
      </c>
      <c r="I760" s="39">
        <v>0</v>
      </c>
      <c r="J760" s="45">
        <v>45077</v>
      </c>
      <c r="K760" s="43">
        <v>47876</v>
      </c>
    </row>
    <row r="761" spans="1:11" x14ac:dyDescent="0.2">
      <c r="A761" s="42" t="s">
        <v>11</v>
      </c>
      <c r="B761" s="42" t="s">
        <v>12</v>
      </c>
      <c r="C761" s="43">
        <v>24135</v>
      </c>
      <c r="D761" s="43">
        <v>39029</v>
      </c>
      <c r="E761" s="42" t="s">
        <v>13</v>
      </c>
      <c r="F761" s="44" t="s">
        <v>14</v>
      </c>
      <c r="G761" s="2">
        <v>225000</v>
      </c>
      <c r="H761" s="2">
        <v>225000</v>
      </c>
      <c r="I761" s="39">
        <v>0</v>
      </c>
      <c r="J761" s="45">
        <v>15026</v>
      </c>
      <c r="K761" s="43">
        <v>47876</v>
      </c>
    </row>
    <row r="762" spans="1:11" x14ac:dyDescent="0.2">
      <c r="A762" s="42" t="s">
        <v>15</v>
      </c>
      <c r="B762" s="42" t="s">
        <v>12</v>
      </c>
      <c r="C762" s="43">
        <v>24135</v>
      </c>
      <c r="D762" s="43">
        <v>39029</v>
      </c>
      <c r="E762" s="42" t="s">
        <v>13</v>
      </c>
      <c r="F762" s="44" t="s">
        <v>14</v>
      </c>
      <c r="G762" s="2">
        <v>117000</v>
      </c>
      <c r="H762" s="2">
        <v>117000</v>
      </c>
      <c r="I762" s="39">
        <v>0</v>
      </c>
      <c r="J762" s="45">
        <v>15026</v>
      </c>
      <c r="K762" s="43">
        <v>47876</v>
      </c>
    </row>
    <row r="763" spans="1:11" x14ac:dyDescent="0.2">
      <c r="A763" s="42" t="s">
        <v>11</v>
      </c>
      <c r="B763" s="42" t="s">
        <v>12</v>
      </c>
      <c r="C763" s="43">
        <v>22804</v>
      </c>
      <c r="D763" s="43">
        <v>39248</v>
      </c>
      <c r="E763" s="42" t="s">
        <v>13</v>
      </c>
      <c r="F763" s="44" t="s">
        <v>14</v>
      </c>
      <c r="G763" s="2">
        <v>53000</v>
      </c>
      <c r="H763" s="2">
        <v>53000</v>
      </c>
      <c r="I763" s="39">
        <v>0</v>
      </c>
      <c r="J763" s="45">
        <v>9845</v>
      </c>
      <c r="K763" s="43">
        <v>46545</v>
      </c>
    </row>
    <row r="764" spans="1:11" x14ac:dyDescent="0.2">
      <c r="A764" s="42" t="s">
        <v>16</v>
      </c>
      <c r="B764" s="42" t="s">
        <v>12</v>
      </c>
      <c r="C764" s="43">
        <v>21389</v>
      </c>
      <c r="D764" s="43">
        <v>39354</v>
      </c>
      <c r="E764" s="42" t="s">
        <v>17</v>
      </c>
      <c r="F764" s="44" t="s">
        <v>14</v>
      </c>
      <c r="G764" s="2">
        <v>93000</v>
      </c>
      <c r="H764" s="2">
        <v>93000</v>
      </c>
      <c r="I764" s="39">
        <v>0</v>
      </c>
      <c r="J764" s="45">
        <v>13409</v>
      </c>
      <c r="K764" s="43">
        <v>45130</v>
      </c>
    </row>
    <row r="765" spans="1:11" x14ac:dyDescent="0.2">
      <c r="A765" s="42" t="s">
        <v>11</v>
      </c>
      <c r="B765" s="42" t="s">
        <v>12</v>
      </c>
      <c r="C765" s="43">
        <v>21389</v>
      </c>
      <c r="D765" s="43">
        <v>39354</v>
      </c>
      <c r="E765" s="42" t="s">
        <v>17</v>
      </c>
      <c r="F765" s="44" t="s">
        <v>14</v>
      </c>
      <c r="G765" s="2">
        <v>93000</v>
      </c>
      <c r="H765" s="2">
        <v>93000</v>
      </c>
      <c r="I765" s="39">
        <v>0</v>
      </c>
      <c r="J765" s="45">
        <v>4470</v>
      </c>
      <c r="K765" s="43">
        <v>45130</v>
      </c>
    </row>
    <row r="766" spans="1:11" x14ac:dyDescent="0.2">
      <c r="A766" s="42" t="s">
        <v>15</v>
      </c>
      <c r="B766" s="42" t="s">
        <v>12</v>
      </c>
      <c r="C766" s="43">
        <v>21389</v>
      </c>
      <c r="D766" s="43">
        <v>39354</v>
      </c>
      <c r="E766" s="42" t="s">
        <v>17</v>
      </c>
      <c r="F766" s="44" t="s">
        <v>14</v>
      </c>
      <c r="G766" s="2">
        <v>31000</v>
      </c>
      <c r="H766" s="2">
        <v>31000</v>
      </c>
      <c r="I766" s="39">
        <v>0</v>
      </c>
      <c r="J766" s="45">
        <v>4470</v>
      </c>
      <c r="K766" s="43">
        <v>45130</v>
      </c>
    </row>
    <row r="767" spans="1:11" x14ac:dyDescent="0.2">
      <c r="A767" s="42" t="s">
        <v>11</v>
      </c>
      <c r="B767" s="42" t="s">
        <v>12</v>
      </c>
      <c r="C767" s="43">
        <v>23654</v>
      </c>
      <c r="D767" s="43">
        <v>39220</v>
      </c>
      <c r="E767" s="42" t="s">
        <v>17</v>
      </c>
      <c r="F767" s="44" t="s">
        <v>14</v>
      </c>
      <c r="G767" s="2">
        <v>79000</v>
      </c>
      <c r="H767" s="2">
        <v>79000</v>
      </c>
      <c r="I767" s="39">
        <v>0</v>
      </c>
      <c r="J767" s="45">
        <v>15443</v>
      </c>
      <c r="K767" s="43">
        <v>47395</v>
      </c>
    </row>
    <row r="768" spans="1:11" x14ac:dyDescent="0.2">
      <c r="A768" s="42" t="s">
        <v>16</v>
      </c>
      <c r="B768" s="42" t="s">
        <v>12</v>
      </c>
      <c r="C768" s="43">
        <v>26822</v>
      </c>
      <c r="D768" s="43">
        <v>38919</v>
      </c>
      <c r="E768" s="42" t="s">
        <v>13</v>
      </c>
      <c r="F768" s="44" t="s">
        <v>14</v>
      </c>
      <c r="G768" s="2">
        <v>82000</v>
      </c>
      <c r="H768" s="2">
        <v>82000</v>
      </c>
      <c r="I768" s="39">
        <v>0</v>
      </c>
      <c r="J768" s="45">
        <v>19459</v>
      </c>
      <c r="K768" s="43">
        <v>50563</v>
      </c>
    </row>
    <row r="769" spans="1:11" x14ac:dyDescent="0.2">
      <c r="A769" s="42" t="s">
        <v>11</v>
      </c>
      <c r="B769" s="42" t="s">
        <v>12</v>
      </c>
      <c r="C769" s="43">
        <v>26822</v>
      </c>
      <c r="D769" s="43">
        <v>38919</v>
      </c>
      <c r="E769" s="42" t="s">
        <v>13</v>
      </c>
      <c r="F769" s="44" t="s">
        <v>14</v>
      </c>
      <c r="G769" s="2">
        <v>33000</v>
      </c>
      <c r="H769" s="2">
        <v>33000</v>
      </c>
      <c r="I769" s="39">
        <v>0</v>
      </c>
      <c r="J769" s="45">
        <v>6486</v>
      </c>
      <c r="K769" s="43">
        <v>50563</v>
      </c>
    </row>
    <row r="770" spans="1:11" x14ac:dyDescent="0.2">
      <c r="A770" s="42" t="s">
        <v>15</v>
      </c>
      <c r="B770" s="42" t="s">
        <v>12</v>
      </c>
      <c r="C770" s="43">
        <v>26822</v>
      </c>
      <c r="D770" s="43">
        <v>38919</v>
      </c>
      <c r="E770" s="42" t="s">
        <v>13</v>
      </c>
      <c r="F770" s="44" t="s">
        <v>14</v>
      </c>
      <c r="G770" s="2">
        <v>82000</v>
      </c>
      <c r="H770" s="2">
        <v>82000</v>
      </c>
      <c r="I770" s="39">
        <v>0</v>
      </c>
      <c r="J770" s="45">
        <v>6486</v>
      </c>
      <c r="K770" s="43">
        <v>50563</v>
      </c>
    </row>
    <row r="771" spans="1:11" x14ac:dyDescent="0.2">
      <c r="A771" s="42" t="s">
        <v>16</v>
      </c>
      <c r="B771" s="42" t="s">
        <v>12</v>
      </c>
      <c r="C771" s="43">
        <v>21807</v>
      </c>
      <c r="D771" s="43">
        <v>39310</v>
      </c>
      <c r="E771" s="42" t="s">
        <v>17</v>
      </c>
      <c r="F771" s="44" t="s">
        <v>14</v>
      </c>
      <c r="G771" s="2">
        <v>99000</v>
      </c>
      <c r="H771" s="2">
        <v>99000</v>
      </c>
      <c r="I771" s="39">
        <v>0</v>
      </c>
      <c r="J771" s="45">
        <v>11075</v>
      </c>
      <c r="K771" s="43">
        <v>45549</v>
      </c>
    </row>
    <row r="772" spans="1:11" x14ac:dyDescent="0.2">
      <c r="A772" s="42" t="s">
        <v>11</v>
      </c>
      <c r="B772" s="42" t="s">
        <v>12</v>
      </c>
      <c r="C772" s="43">
        <v>21807</v>
      </c>
      <c r="D772" s="43">
        <v>39310</v>
      </c>
      <c r="E772" s="42" t="s">
        <v>17</v>
      </c>
      <c r="F772" s="44" t="s">
        <v>14</v>
      </c>
      <c r="G772" s="2">
        <v>35000</v>
      </c>
      <c r="H772" s="2">
        <v>35000</v>
      </c>
      <c r="I772" s="39">
        <v>0</v>
      </c>
      <c r="J772" s="45">
        <v>5538</v>
      </c>
      <c r="K772" s="43">
        <v>45549</v>
      </c>
    </row>
    <row r="773" spans="1:11" x14ac:dyDescent="0.2">
      <c r="A773" s="42" t="s">
        <v>15</v>
      </c>
      <c r="B773" s="42" t="s">
        <v>12</v>
      </c>
      <c r="C773" s="43">
        <v>21807</v>
      </c>
      <c r="D773" s="43">
        <v>39310</v>
      </c>
      <c r="E773" s="42" t="s">
        <v>17</v>
      </c>
      <c r="F773" s="44" t="s">
        <v>14</v>
      </c>
      <c r="G773" s="2">
        <v>99000</v>
      </c>
      <c r="H773" s="2">
        <v>99000</v>
      </c>
      <c r="I773" s="39">
        <v>0</v>
      </c>
      <c r="J773" s="45">
        <v>5538</v>
      </c>
      <c r="K773" s="43">
        <v>45549</v>
      </c>
    </row>
    <row r="774" spans="1:11" x14ac:dyDescent="0.2">
      <c r="A774" s="42" t="s">
        <v>11</v>
      </c>
      <c r="B774" s="42" t="s">
        <v>12</v>
      </c>
      <c r="C774" s="43">
        <v>20815</v>
      </c>
      <c r="D774" s="43">
        <v>39423</v>
      </c>
      <c r="E774" s="42" t="s">
        <v>17</v>
      </c>
      <c r="F774" s="44" t="s">
        <v>14</v>
      </c>
      <c r="G774" s="2">
        <v>31000</v>
      </c>
      <c r="H774" s="2">
        <v>31000</v>
      </c>
      <c r="I774" s="39">
        <v>0</v>
      </c>
      <c r="J774" s="45">
        <v>3934</v>
      </c>
      <c r="K774" s="43">
        <v>44556</v>
      </c>
    </row>
    <row r="775" spans="1:11" x14ac:dyDescent="0.2">
      <c r="A775" s="42" t="s">
        <v>16</v>
      </c>
      <c r="B775" s="42" t="s">
        <v>12</v>
      </c>
      <c r="C775" s="43">
        <v>21391</v>
      </c>
      <c r="D775" s="43">
        <v>39085</v>
      </c>
      <c r="E775" s="42" t="s">
        <v>17</v>
      </c>
      <c r="F775" s="44" t="s">
        <v>14</v>
      </c>
      <c r="G775" s="2">
        <v>44000</v>
      </c>
      <c r="H775" s="2">
        <v>44000</v>
      </c>
      <c r="I775" s="39">
        <v>0</v>
      </c>
      <c r="J775" s="45">
        <v>6344</v>
      </c>
      <c r="K775" s="43">
        <v>45132</v>
      </c>
    </row>
    <row r="776" spans="1:11" x14ac:dyDescent="0.2">
      <c r="A776" s="42" t="s">
        <v>11</v>
      </c>
      <c r="B776" s="42" t="s">
        <v>12</v>
      </c>
      <c r="C776" s="43">
        <v>21391</v>
      </c>
      <c r="D776" s="43">
        <v>39085</v>
      </c>
      <c r="E776" s="42" t="s">
        <v>17</v>
      </c>
      <c r="F776" s="44" t="s">
        <v>14</v>
      </c>
      <c r="G776" s="2">
        <v>44000</v>
      </c>
      <c r="H776" s="2">
        <v>44000</v>
      </c>
      <c r="I776" s="39">
        <v>0</v>
      </c>
      <c r="J776" s="45">
        <v>6344</v>
      </c>
      <c r="K776" s="43">
        <v>45132</v>
      </c>
    </row>
    <row r="777" spans="1:11" x14ac:dyDescent="0.2">
      <c r="A777" s="42" t="s">
        <v>15</v>
      </c>
      <c r="B777" s="42" t="s">
        <v>12</v>
      </c>
      <c r="C777" s="43">
        <v>21391</v>
      </c>
      <c r="D777" s="43">
        <v>39085</v>
      </c>
      <c r="E777" s="42" t="s">
        <v>17</v>
      </c>
      <c r="F777" s="44" t="s">
        <v>14</v>
      </c>
      <c r="G777" s="2">
        <v>44000</v>
      </c>
      <c r="H777" s="2">
        <v>44000</v>
      </c>
      <c r="I777" s="39">
        <v>0</v>
      </c>
      <c r="J777" s="45">
        <v>6344</v>
      </c>
      <c r="K777" s="43">
        <v>45132</v>
      </c>
    </row>
    <row r="778" spans="1:11" x14ac:dyDescent="0.2">
      <c r="A778" s="42" t="s">
        <v>11</v>
      </c>
      <c r="B778" s="42" t="s">
        <v>12</v>
      </c>
      <c r="C778" s="43">
        <v>20983</v>
      </c>
      <c r="D778" s="43">
        <v>39168</v>
      </c>
      <c r="E778" s="42" t="s">
        <v>17</v>
      </c>
      <c r="F778" s="44" t="s">
        <v>14</v>
      </c>
      <c r="G778" s="2">
        <v>27000</v>
      </c>
      <c r="H778" s="2">
        <v>27000</v>
      </c>
      <c r="I778" s="39">
        <v>0</v>
      </c>
      <c r="J778" s="45">
        <v>3426</v>
      </c>
      <c r="K778" s="43">
        <v>44724</v>
      </c>
    </row>
    <row r="779" spans="1:11" x14ac:dyDescent="0.2">
      <c r="A779" s="42" t="s">
        <v>15</v>
      </c>
      <c r="B779" s="42" t="s">
        <v>12</v>
      </c>
      <c r="C779" s="43">
        <v>20983</v>
      </c>
      <c r="D779" s="43">
        <v>39168</v>
      </c>
      <c r="E779" s="42" t="s">
        <v>17</v>
      </c>
      <c r="F779" s="44" t="s">
        <v>14</v>
      </c>
      <c r="G779" s="2">
        <v>27000</v>
      </c>
      <c r="H779" s="2">
        <v>27000</v>
      </c>
      <c r="I779" s="39">
        <v>0</v>
      </c>
      <c r="J779" s="45">
        <v>3426</v>
      </c>
      <c r="K779" s="43">
        <v>44724</v>
      </c>
    </row>
    <row r="780" spans="1:11" x14ac:dyDescent="0.2">
      <c r="A780" s="42" t="s">
        <v>11</v>
      </c>
      <c r="B780" s="42" t="s">
        <v>12</v>
      </c>
      <c r="C780" s="43">
        <v>21665</v>
      </c>
      <c r="D780" s="43">
        <v>39329</v>
      </c>
      <c r="E780" s="42" t="s">
        <v>13</v>
      </c>
      <c r="F780" s="44" t="s">
        <v>14</v>
      </c>
      <c r="G780" s="2">
        <v>26000</v>
      </c>
      <c r="H780" s="2">
        <v>26000</v>
      </c>
      <c r="I780" s="39">
        <v>0</v>
      </c>
      <c r="J780" s="45">
        <v>4114</v>
      </c>
      <c r="K780" s="43">
        <v>45407</v>
      </c>
    </row>
    <row r="781" spans="1:11" x14ac:dyDescent="0.2">
      <c r="A781" s="42" t="s">
        <v>11</v>
      </c>
      <c r="B781" s="42" t="s">
        <v>12</v>
      </c>
      <c r="C781" s="43">
        <v>21073</v>
      </c>
      <c r="D781" s="43">
        <v>39394</v>
      </c>
      <c r="E781" s="42" t="s">
        <v>17</v>
      </c>
      <c r="F781" s="44" t="s">
        <v>14</v>
      </c>
      <c r="G781" s="2">
        <v>72000</v>
      </c>
      <c r="H781" s="2">
        <v>72000</v>
      </c>
      <c r="I781" s="39">
        <v>0</v>
      </c>
      <c r="J781" s="45">
        <v>9137</v>
      </c>
      <c r="K781" s="43">
        <v>44814</v>
      </c>
    </row>
    <row r="782" spans="1:11" x14ac:dyDescent="0.2">
      <c r="A782" s="42" t="s">
        <v>16</v>
      </c>
      <c r="B782" s="42" t="s">
        <v>12</v>
      </c>
      <c r="C782" s="43">
        <v>25611</v>
      </c>
      <c r="D782" s="43">
        <v>39315</v>
      </c>
      <c r="E782" s="42" t="s">
        <v>13</v>
      </c>
      <c r="F782" s="44" t="s">
        <v>14</v>
      </c>
      <c r="G782" s="2">
        <v>72000</v>
      </c>
      <c r="H782" s="2">
        <v>72000</v>
      </c>
      <c r="I782" s="39">
        <v>0</v>
      </c>
      <c r="J782" s="45">
        <v>15107</v>
      </c>
      <c r="K782" s="43">
        <v>49352</v>
      </c>
    </row>
    <row r="783" spans="1:11" x14ac:dyDescent="0.2">
      <c r="A783" s="42" t="s">
        <v>11</v>
      </c>
      <c r="B783" s="42" t="s">
        <v>12</v>
      </c>
      <c r="C783" s="43">
        <v>25611</v>
      </c>
      <c r="D783" s="43">
        <v>39315</v>
      </c>
      <c r="E783" s="42" t="s">
        <v>13</v>
      </c>
      <c r="F783" s="44" t="s">
        <v>14</v>
      </c>
      <c r="G783" s="2">
        <v>25000</v>
      </c>
      <c r="H783" s="2">
        <v>25000</v>
      </c>
      <c r="I783" s="39">
        <v>0</v>
      </c>
      <c r="J783" s="45">
        <v>5036</v>
      </c>
      <c r="K783" s="43">
        <v>49352</v>
      </c>
    </row>
    <row r="784" spans="1:11" x14ac:dyDescent="0.2">
      <c r="A784" s="42" t="s">
        <v>15</v>
      </c>
      <c r="B784" s="42" t="s">
        <v>12</v>
      </c>
      <c r="C784" s="43">
        <v>25611</v>
      </c>
      <c r="D784" s="43">
        <v>39315</v>
      </c>
      <c r="E784" s="42" t="s">
        <v>13</v>
      </c>
      <c r="F784" s="44" t="s">
        <v>14</v>
      </c>
      <c r="G784" s="2">
        <v>72000</v>
      </c>
      <c r="H784" s="2">
        <v>72000</v>
      </c>
      <c r="I784" s="39">
        <v>0</v>
      </c>
      <c r="J784" s="45">
        <v>5036</v>
      </c>
      <c r="K784" s="43">
        <v>49352</v>
      </c>
    </row>
    <row r="785" spans="1:11" x14ac:dyDescent="0.2">
      <c r="A785" s="42" t="s">
        <v>11</v>
      </c>
      <c r="B785" s="42" t="s">
        <v>12</v>
      </c>
      <c r="C785" s="43">
        <v>23542</v>
      </c>
      <c r="D785" s="43">
        <v>38827</v>
      </c>
      <c r="E785" s="42" t="s">
        <v>13</v>
      </c>
      <c r="F785" s="44" t="s">
        <v>14</v>
      </c>
      <c r="G785" s="2">
        <v>40000</v>
      </c>
      <c r="H785" s="2">
        <v>40000</v>
      </c>
      <c r="I785" s="39">
        <v>0</v>
      </c>
      <c r="J785" s="45">
        <v>7819</v>
      </c>
      <c r="K785" s="43">
        <v>47283</v>
      </c>
    </row>
    <row r="786" spans="1:11" x14ac:dyDescent="0.2">
      <c r="A786" s="42" t="s">
        <v>11</v>
      </c>
      <c r="B786" s="42" t="s">
        <v>12</v>
      </c>
      <c r="C786" s="43">
        <v>21375</v>
      </c>
      <c r="D786" s="43">
        <v>39212</v>
      </c>
      <c r="E786" s="42" t="s">
        <v>13</v>
      </c>
      <c r="F786" s="44" t="s">
        <v>14</v>
      </c>
      <c r="G786" s="2">
        <v>46000</v>
      </c>
      <c r="H786" s="2">
        <v>46000</v>
      </c>
      <c r="I786" s="39">
        <v>0</v>
      </c>
      <c r="J786" s="45">
        <v>6632</v>
      </c>
      <c r="K786" s="43">
        <v>45116</v>
      </c>
    </row>
    <row r="787" spans="1:11" x14ac:dyDescent="0.2">
      <c r="A787" s="42" t="s">
        <v>15</v>
      </c>
      <c r="B787" s="42" t="s">
        <v>12</v>
      </c>
      <c r="C787" s="43">
        <v>21375</v>
      </c>
      <c r="D787" s="43">
        <v>39212</v>
      </c>
      <c r="E787" s="42" t="s">
        <v>13</v>
      </c>
      <c r="F787" s="44" t="s">
        <v>14</v>
      </c>
      <c r="G787" s="2">
        <v>40000</v>
      </c>
      <c r="H787" s="2">
        <v>40000</v>
      </c>
      <c r="I787" s="39">
        <v>0</v>
      </c>
      <c r="J787" s="45">
        <v>6632</v>
      </c>
      <c r="K787" s="43">
        <v>45116</v>
      </c>
    </row>
    <row r="788" spans="1:11" x14ac:dyDescent="0.2">
      <c r="A788" s="42" t="s">
        <v>16</v>
      </c>
      <c r="B788" s="42" t="s">
        <v>12</v>
      </c>
      <c r="C788" s="43">
        <v>19843</v>
      </c>
      <c r="D788" s="43">
        <v>39127</v>
      </c>
      <c r="E788" s="42" t="s">
        <v>13</v>
      </c>
      <c r="F788" s="44" t="s">
        <v>14</v>
      </c>
      <c r="G788" s="2">
        <v>46000</v>
      </c>
      <c r="H788" s="2">
        <v>46000</v>
      </c>
      <c r="I788" s="39">
        <v>0</v>
      </c>
      <c r="J788" s="45">
        <v>2894</v>
      </c>
      <c r="K788" s="43">
        <v>43584</v>
      </c>
    </row>
    <row r="789" spans="1:11" x14ac:dyDescent="0.2">
      <c r="A789" s="42" t="s">
        <v>11</v>
      </c>
      <c r="B789" s="42" t="s">
        <v>12</v>
      </c>
      <c r="C789" s="43">
        <v>19843</v>
      </c>
      <c r="D789" s="43">
        <v>39127</v>
      </c>
      <c r="E789" s="42" t="s">
        <v>13</v>
      </c>
      <c r="F789" s="44" t="s">
        <v>14</v>
      </c>
      <c r="G789" s="2">
        <v>67000</v>
      </c>
      <c r="H789" s="2">
        <v>67000</v>
      </c>
      <c r="I789" s="39">
        <v>0</v>
      </c>
      <c r="J789" s="45">
        <v>2894</v>
      </c>
      <c r="K789" s="43">
        <v>43584</v>
      </c>
    </row>
    <row r="790" spans="1:11" x14ac:dyDescent="0.2">
      <c r="A790" s="42" t="s">
        <v>15</v>
      </c>
      <c r="B790" s="42" t="s">
        <v>12</v>
      </c>
      <c r="C790" s="43">
        <v>19843</v>
      </c>
      <c r="D790" s="43">
        <v>39127</v>
      </c>
      <c r="E790" s="42" t="s">
        <v>13</v>
      </c>
      <c r="F790" s="44" t="s">
        <v>14</v>
      </c>
      <c r="G790" s="2">
        <v>46000</v>
      </c>
      <c r="H790" s="2">
        <v>46000</v>
      </c>
      <c r="I790" s="39">
        <v>0</v>
      </c>
      <c r="J790" s="45">
        <v>2894</v>
      </c>
      <c r="K790" s="43">
        <v>43584</v>
      </c>
    </row>
    <row r="791" spans="1:11" x14ac:dyDescent="0.2">
      <c r="A791" s="42" t="s">
        <v>16</v>
      </c>
      <c r="B791" s="42" t="s">
        <v>12</v>
      </c>
      <c r="C791" s="43">
        <v>20479</v>
      </c>
      <c r="D791" s="43">
        <v>39363</v>
      </c>
      <c r="E791" s="42" t="s">
        <v>13</v>
      </c>
      <c r="F791" s="44" t="s">
        <v>14</v>
      </c>
      <c r="G791" s="2">
        <v>67000</v>
      </c>
      <c r="H791" s="2">
        <v>67000</v>
      </c>
      <c r="I791" s="39">
        <v>0</v>
      </c>
      <c r="J791" s="45">
        <v>4295</v>
      </c>
      <c r="K791" s="43">
        <v>44221</v>
      </c>
    </row>
    <row r="792" spans="1:11" x14ac:dyDescent="0.2">
      <c r="A792" s="42" t="s">
        <v>11</v>
      </c>
      <c r="B792" s="42" t="s">
        <v>12</v>
      </c>
      <c r="C792" s="43">
        <v>20479</v>
      </c>
      <c r="D792" s="43">
        <v>39363</v>
      </c>
      <c r="E792" s="42" t="s">
        <v>13</v>
      </c>
      <c r="F792" s="44" t="s">
        <v>14</v>
      </c>
      <c r="G792" s="2">
        <v>41000</v>
      </c>
      <c r="H792" s="2">
        <v>41000</v>
      </c>
      <c r="I792" s="39">
        <v>0</v>
      </c>
      <c r="J792" s="45">
        <v>4295</v>
      </c>
      <c r="K792" s="43">
        <v>44221</v>
      </c>
    </row>
    <row r="793" spans="1:11" x14ac:dyDescent="0.2">
      <c r="A793" s="42" t="s">
        <v>15</v>
      </c>
      <c r="B793" s="42" t="s">
        <v>12</v>
      </c>
      <c r="C793" s="43">
        <v>20479</v>
      </c>
      <c r="D793" s="43">
        <v>39363</v>
      </c>
      <c r="E793" s="42" t="s">
        <v>13</v>
      </c>
      <c r="F793" s="44" t="s">
        <v>14</v>
      </c>
      <c r="G793" s="2">
        <v>67000</v>
      </c>
      <c r="H793" s="2">
        <v>67000</v>
      </c>
      <c r="I793" s="39">
        <v>0</v>
      </c>
      <c r="J793" s="45">
        <v>4295</v>
      </c>
      <c r="K793" s="43">
        <v>44221</v>
      </c>
    </row>
    <row r="794" spans="1:11" x14ac:dyDescent="0.2">
      <c r="A794" s="42" t="s">
        <v>16</v>
      </c>
      <c r="B794" s="42" t="s">
        <v>12</v>
      </c>
      <c r="C794" s="43">
        <v>20250</v>
      </c>
      <c r="D794" s="43">
        <v>39395</v>
      </c>
      <c r="E794" s="42" t="s">
        <v>17</v>
      </c>
      <c r="F794" s="44" t="s">
        <v>14</v>
      </c>
      <c r="G794" s="2">
        <v>41000</v>
      </c>
      <c r="H794" s="2">
        <v>41000</v>
      </c>
      <c r="I794" s="39">
        <v>0</v>
      </c>
      <c r="J794" s="45">
        <v>10964</v>
      </c>
      <c r="K794" s="43">
        <v>43992</v>
      </c>
    </row>
    <row r="795" spans="1:11" x14ac:dyDescent="0.2">
      <c r="A795" s="42" t="s">
        <v>11</v>
      </c>
      <c r="B795" s="42" t="s">
        <v>12</v>
      </c>
      <c r="C795" s="43">
        <v>20250</v>
      </c>
      <c r="D795" s="43">
        <v>39395</v>
      </c>
      <c r="E795" s="42" t="s">
        <v>17</v>
      </c>
      <c r="F795" s="44" t="s">
        <v>14</v>
      </c>
      <c r="G795" s="2">
        <v>47000</v>
      </c>
      <c r="H795" s="2">
        <v>47000</v>
      </c>
      <c r="I795" s="39">
        <v>0</v>
      </c>
      <c r="J795" s="45">
        <v>3655</v>
      </c>
      <c r="K795" s="43">
        <v>43992</v>
      </c>
    </row>
    <row r="796" spans="1:11" x14ac:dyDescent="0.2">
      <c r="A796" s="42" t="s">
        <v>15</v>
      </c>
      <c r="B796" s="42" t="s">
        <v>12</v>
      </c>
      <c r="C796" s="43">
        <v>20250</v>
      </c>
      <c r="D796" s="43">
        <v>39395</v>
      </c>
      <c r="E796" s="42" t="s">
        <v>17</v>
      </c>
      <c r="F796" s="44" t="s">
        <v>14</v>
      </c>
      <c r="G796" s="2">
        <v>41000</v>
      </c>
      <c r="H796" s="2">
        <v>41000</v>
      </c>
      <c r="I796" s="39">
        <v>0</v>
      </c>
      <c r="J796" s="45">
        <v>3655</v>
      </c>
      <c r="K796" s="43">
        <v>43992</v>
      </c>
    </row>
    <row r="797" spans="1:11" x14ac:dyDescent="0.2">
      <c r="A797" s="42" t="s">
        <v>11</v>
      </c>
      <c r="B797" s="42" t="s">
        <v>12</v>
      </c>
      <c r="C797" s="43">
        <v>19914</v>
      </c>
      <c r="D797" s="43">
        <v>39232</v>
      </c>
      <c r="E797" s="42" t="s">
        <v>17</v>
      </c>
      <c r="F797" s="44" t="s">
        <v>14</v>
      </c>
      <c r="G797" s="2">
        <v>48000</v>
      </c>
      <c r="H797" s="2">
        <v>48000</v>
      </c>
      <c r="I797" s="39">
        <v>0</v>
      </c>
      <c r="J797" s="45">
        <v>2074</v>
      </c>
      <c r="K797" s="43">
        <v>43655</v>
      </c>
    </row>
    <row r="798" spans="1:11" x14ac:dyDescent="0.2">
      <c r="A798" s="42" t="s">
        <v>16</v>
      </c>
      <c r="B798" s="42" t="s">
        <v>12</v>
      </c>
      <c r="C798" s="43">
        <v>21754</v>
      </c>
      <c r="D798" s="43">
        <v>39264</v>
      </c>
      <c r="E798" s="42" t="s">
        <v>13</v>
      </c>
      <c r="F798" s="44" t="s">
        <v>14</v>
      </c>
      <c r="G798" s="2">
        <v>108000</v>
      </c>
      <c r="H798" s="2">
        <v>108000</v>
      </c>
      <c r="I798" s="39">
        <v>0</v>
      </c>
      <c r="J798" s="45">
        <v>17088</v>
      </c>
      <c r="K798" s="43">
        <v>45496</v>
      </c>
    </row>
    <row r="799" spans="1:11" x14ac:dyDescent="0.2">
      <c r="A799" s="42" t="s">
        <v>11</v>
      </c>
      <c r="B799" s="42" t="s">
        <v>12</v>
      </c>
      <c r="C799" s="43">
        <v>21754</v>
      </c>
      <c r="D799" s="43">
        <v>39264</v>
      </c>
      <c r="E799" s="42" t="s">
        <v>13</v>
      </c>
      <c r="F799" s="44" t="s">
        <v>14</v>
      </c>
      <c r="G799" s="2">
        <v>108000</v>
      </c>
      <c r="H799" s="2">
        <v>108000</v>
      </c>
      <c r="I799" s="39">
        <v>0</v>
      </c>
      <c r="J799" s="45">
        <v>8544</v>
      </c>
      <c r="K799" s="43">
        <v>45496</v>
      </c>
    </row>
    <row r="800" spans="1:11" x14ac:dyDescent="0.2">
      <c r="A800" s="42" t="s">
        <v>15</v>
      </c>
      <c r="B800" s="42" t="s">
        <v>12</v>
      </c>
      <c r="C800" s="43">
        <v>21754</v>
      </c>
      <c r="D800" s="43">
        <v>39264</v>
      </c>
      <c r="E800" s="42" t="s">
        <v>13</v>
      </c>
      <c r="F800" s="44" t="s">
        <v>14</v>
      </c>
      <c r="G800" s="2">
        <v>48000</v>
      </c>
      <c r="H800" s="2">
        <v>48000</v>
      </c>
      <c r="I800" s="39">
        <v>0</v>
      </c>
      <c r="J800" s="45">
        <v>8544</v>
      </c>
      <c r="K800" s="43">
        <v>45496</v>
      </c>
    </row>
    <row r="801" spans="1:11" x14ac:dyDescent="0.2">
      <c r="A801" s="42" t="s">
        <v>11</v>
      </c>
      <c r="B801" s="42" t="s">
        <v>12</v>
      </c>
      <c r="C801" s="43">
        <v>22455</v>
      </c>
      <c r="D801" s="43">
        <v>39402</v>
      </c>
      <c r="E801" s="42" t="s">
        <v>13</v>
      </c>
      <c r="F801" s="44" t="s">
        <v>14</v>
      </c>
      <c r="G801" s="2">
        <v>27000</v>
      </c>
      <c r="H801" s="2">
        <v>27000</v>
      </c>
      <c r="I801" s="39">
        <v>0</v>
      </c>
      <c r="J801" s="45">
        <v>4826</v>
      </c>
      <c r="K801" s="43">
        <v>46196</v>
      </c>
    </row>
    <row r="802" spans="1:11" x14ac:dyDescent="0.2">
      <c r="A802" s="42" t="s">
        <v>15</v>
      </c>
      <c r="B802" s="42" t="s">
        <v>12</v>
      </c>
      <c r="C802" s="43">
        <v>22455</v>
      </c>
      <c r="D802" s="43">
        <v>39402</v>
      </c>
      <c r="E802" s="42" t="s">
        <v>13</v>
      </c>
      <c r="F802" s="44" t="s">
        <v>14</v>
      </c>
      <c r="G802" s="2">
        <v>108000</v>
      </c>
      <c r="H802" s="2">
        <v>108000</v>
      </c>
      <c r="I802" s="39">
        <v>0</v>
      </c>
      <c r="J802" s="45">
        <v>4826</v>
      </c>
      <c r="K802" s="43">
        <v>46196</v>
      </c>
    </row>
    <row r="803" spans="1:11" x14ac:dyDescent="0.2">
      <c r="A803" s="42" t="s">
        <v>11</v>
      </c>
      <c r="B803" s="42" t="s">
        <v>12</v>
      </c>
      <c r="C803" s="43">
        <v>21433</v>
      </c>
      <c r="D803" s="43">
        <v>39316</v>
      </c>
      <c r="E803" s="42" t="s">
        <v>13</v>
      </c>
      <c r="F803" s="44" t="s">
        <v>14</v>
      </c>
      <c r="G803" s="2">
        <v>25000</v>
      </c>
      <c r="H803" s="2">
        <v>25000</v>
      </c>
      <c r="I803" s="39">
        <v>0</v>
      </c>
      <c r="J803" s="45">
        <v>3605</v>
      </c>
      <c r="K803" s="43">
        <v>45174</v>
      </c>
    </row>
    <row r="804" spans="1:11" x14ac:dyDescent="0.2">
      <c r="A804" s="42" t="s">
        <v>15</v>
      </c>
      <c r="B804" s="42" t="s">
        <v>12</v>
      </c>
      <c r="C804" s="43">
        <v>21433</v>
      </c>
      <c r="D804" s="43">
        <v>39316</v>
      </c>
      <c r="E804" s="42" t="s">
        <v>13</v>
      </c>
      <c r="F804" s="44" t="s">
        <v>14</v>
      </c>
      <c r="G804" s="2">
        <v>27000</v>
      </c>
      <c r="H804" s="2">
        <v>27000</v>
      </c>
      <c r="I804" s="39">
        <v>0</v>
      </c>
      <c r="J804" s="45">
        <v>3605</v>
      </c>
      <c r="K804" s="43">
        <v>45174</v>
      </c>
    </row>
    <row r="805" spans="1:11" x14ac:dyDescent="0.2">
      <c r="A805" s="42" t="s">
        <v>11</v>
      </c>
      <c r="B805" s="42" t="s">
        <v>12</v>
      </c>
      <c r="C805" s="43">
        <v>24531</v>
      </c>
      <c r="D805" s="43">
        <v>39479</v>
      </c>
      <c r="E805" s="42" t="s">
        <v>17</v>
      </c>
      <c r="F805" s="44" t="s">
        <v>14</v>
      </c>
      <c r="G805" s="2">
        <v>42000</v>
      </c>
      <c r="H805" s="2">
        <v>42000</v>
      </c>
      <c r="I805" s="39">
        <v>0</v>
      </c>
      <c r="J805" s="45">
        <v>8460</v>
      </c>
      <c r="K805" s="43">
        <v>48272</v>
      </c>
    </row>
    <row r="806" spans="1:11" x14ac:dyDescent="0.2">
      <c r="A806" s="42" t="s">
        <v>15</v>
      </c>
      <c r="B806" s="42" t="s">
        <v>12</v>
      </c>
      <c r="C806" s="43">
        <v>24531</v>
      </c>
      <c r="D806" s="43">
        <v>39479</v>
      </c>
      <c r="E806" s="42" t="s">
        <v>17</v>
      </c>
      <c r="F806" s="44" t="s">
        <v>14</v>
      </c>
      <c r="G806" s="2">
        <v>42000</v>
      </c>
      <c r="H806" s="2">
        <v>42000</v>
      </c>
      <c r="I806" s="39">
        <v>0</v>
      </c>
      <c r="J806" s="45">
        <v>8460</v>
      </c>
      <c r="K806" s="43">
        <v>48272</v>
      </c>
    </row>
    <row r="807" spans="1:11" x14ac:dyDescent="0.2">
      <c r="A807" s="42" t="s">
        <v>11</v>
      </c>
      <c r="B807" s="42" t="s">
        <v>12</v>
      </c>
      <c r="C807" s="43">
        <v>25415</v>
      </c>
      <c r="D807" s="43">
        <v>39462</v>
      </c>
      <c r="E807" s="42" t="s">
        <v>13</v>
      </c>
      <c r="F807" s="44" t="s">
        <v>14</v>
      </c>
      <c r="G807" s="2">
        <v>40000</v>
      </c>
      <c r="H807" s="2">
        <v>40000</v>
      </c>
      <c r="I807" s="39">
        <v>0</v>
      </c>
      <c r="J807" s="45">
        <v>8078</v>
      </c>
      <c r="K807" s="43">
        <v>49156</v>
      </c>
    </row>
    <row r="808" spans="1:11" x14ac:dyDescent="0.2">
      <c r="A808" s="42" t="s">
        <v>11</v>
      </c>
      <c r="B808" s="42" t="s">
        <v>12</v>
      </c>
      <c r="C808" s="43">
        <v>19830</v>
      </c>
      <c r="D808" s="43">
        <v>39507</v>
      </c>
      <c r="E808" s="42" t="s">
        <v>17</v>
      </c>
      <c r="F808" s="44" t="s">
        <v>14</v>
      </c>
      <c r="G808" s="2">
        <v>56000</v>
      </c>
      <c r="H808" s="2">
        <v>56000</v>
      </c>
      <c r="I808" s="39">
        <v>0</v>
      </c>
      <c r="J808" s="45">
        <v>2419</v>
      </c>
      <c r="K808" s="43">
        <v>43571</v>
      </c>
    </row>
    <row r="809" spans="1:11" x14ac:dyDescent="0.2">
      <c r="A809" s="42" t="s">
        <v>16</v>
      </c>
      <c r="B809" s="42" t="s">
        <v>12</v>
      </c>
      <c r="C809" s="43">
        <v>23307</v>
      </c>
      <c r="D809" s="43">
        <v>39353</v>
      </c>
      <c r="E809" s="42" t="s">
        <v>13</v>
      </c>
      <c r="F809" s="44" t="s">
        <v>14</v>
      </c>
      <c r="G809" s="2">
        <v>56000</v>
      </c>
      <c r="H809" s="2">
        <v>56000</v>
      </c>
      <c r="I809" s="39">
        <v>0</v>
      </c>
      <c r="J809" s="45">
        <v>17396</v>
      </c>
      <c r="K809" s="43">
        <v>47049</v>
      </c>
    </row>
    <row r="810" spans="1:11" x14ac:dyDescent="0.2">
      <c r="A810" s="42" t="s">
        <v>11</v>
      </c>
      <c r="B810" s="42" t="s">
        <v>12</v>
      </c>
      <c r="C810" s="43">
        <v>23307</v>
      </c>
      <c r="D810" s="43">
        <v>39353</v>
      </c>
      <c r="E810" s="42" t="s">
        <v>13</v>
      </c>
      <c r="F810" s="44" t="s">
        <v>14</v>
      </c>
      <c r="G810" s="2">
        <v>91000</v>
      </c>
      <c r="H810" s="2">
        <v>91000</v>
      </c>
      <c r="I810" s="39">
        <v>0</v>
      </c>
      <c r="J810" s="45">
        <v>17396</v>
      </c>
      <c r="K810" s="43">
        <v>47049</v>
      </c>
    </row>
    <row r="811" spans="1:11" x14ac:dyDescent="0.2">
      <c r="A811" s="42" t="s">
        <v>15</v>
      </c>
      <c r="B811" s="42" t="s">
        <v>12</v>
      </c>
      <c r="C811" s="43">
        <v>23307</v>
      </c>
      <c r="D811" s="43">
        <v>39353</v>
      </c>
      <c r="E811" s="42" t="s">
        <v>13</v>
      </c>
      <c r="F811" s="44" t="s">
        <v>14</v>
      </c>
      <c r="G811" s="2">
        <v>56000</v>
      </c>
      <c r="H811" s="2">
        <v>56000</v>
      </c>
      <c r="I811" s="39">
        <v>0</v>
      </c>
      <c r="J811" s="45">
        <v>17396</v>
      </c>
      <c r="K811" s="43">
        <v>47049</v>
      </c>
    </row>
    <row r="812" spans="1:11" x14ac:dyDescent="0.2">
      <c r="A812" s="42" t="s">
        <v>11</v>
      </c>
      <c r="B812" s="42" t="s">
        <v>12</v>
      </c>
      <c r="C812" s="43">
        <v>20243</v>
      </c>
      <c r="D812" s="43">
        <v>39399</v>
      </c>
      <c r="E812" s="42" t="s">
        <v>17</v>
      </c>
      <c r="F812" s="44" t="s">
        <v>14</v>
      </c>
      <c r="G812" s="2">
        <v>99000</v>
      </c>
      <c r="H812" s="2">
        <v>99000</v>
      </c>
      <c r="I812" s="39">
        <v>0</v>
      </c>
      <c r="J812" s="45">
        <v>7698</v>
      </c>
      <c r="K812" s="43">
        <v>43985</v>
      </c>
    </row>
    <row r="813" spans="1:11" x14ac:dyDescent="0.2">
      <c r="A813" s="42" t="s">
        <v>15</v>
      </c>
      <c r="B813" s="42" t="s">
        <v>12</v>
      </c>
      <c r="C813" s="43">
        <v>20243</v>
      </c>
      <c r="D813" s="43">
        <v>39399</v>
      </c>
      <c r="E813" s="42" t="s">
        <v>17</v>
      </c>
      <c r="F813" s="44" t="s">
        <v>14</v>
      </c>
      <c r="G813" s="2">
        <v>91000</v>
      </c>
      <c r="H813" s="2">
        <v>91000</v>
      </c>
      <c r="I813" s="39">
        <v>0</v>
      </c>
      <c r="J813" s="45">
        <v>7698</v>
      </c>
      <c r="K813" s="43">
        <v>43985</v>
      </c>
    </row>
    <row r="814" spans="1:11" x14ac:dyDescent="0.2">
      <c r="A814" s="42" t="s">
        <v>11</v>
      </c>
      <c r="B814" s="42" t="s">
        <v>12</v>
      </c>
      <c r="C814" s="43">
        <v>26710</v>
      </c>
      <c r="D814" s="43">
        <v>39160</v>
      </c>
      <c r="E814" s="42" t="s">
        <v>17</v>
      </c>
      <c r="F814" s="44" t="s">
        <v>14</v>
      </c>
      <c r="G814" s="2">
        <v>38000</v>
      </c>
      <c r="H814" s="2">
        <v>38000</v>
      </c>
      <c r="I814" s="39">
        <v>0</v>
      </c>
      <c r="J814" s="45">
        <v>7469</v>
      </c>
      <c r="K814" s="43">
        <v>50451</v>
      </c>
    </row>
    <row r="815" spans="1:11" x14ac:dyDescent="0.2">
      <c r="A815" s="42" t="s">
        <v>15</v>
      </c>
      <c r="B815" s="42" t="s">
        <v>12</v>
      </c>
      <c r="C815" s="43">
        <v>26710</v>
      </c>
      <c r="D815" s="43">
        <v>39160</v>
      </c>
      <c r="E815" s="42" t="s">
        <v>17</v>
      </c>
      <c r="F815" s="44" t="s">
        <v>14</v>
      </c>
      <c r="G815" s="2">
        <v>38000</v>
      </c>
      <c r="H815" s="2">
        <v>38000</v>
      </c>
      <c r="I815" s="39">
        <v>0</v>
      </c>
      <c r="J815" s="45">
        <v>7469</v>
      </c>
      <c r="K815" s="43">
        <v>50451</v>
      </c>
    </row>
    <row r="816" spans="1:11" x14ac:dyDescent="0.2">
      <c r="A816" s="42" t="s">
        <v>11</v>
      </c>
      <c r="B816" s="42" t="s">
        <v>12</v>
      </c>
      <c r="C816" s="43">
        <v>21542</v>
      </c>
      <c r="D816" s="43">
        <v>39297</v>
      </c>
      <c r="E816" s="42" t="s">
        <v>13</v>
      </c>
      <c r="F816" s="44" t="s">
        <v>14</v>
      </c>
      <c r="G816" s="2">
        <v>25000</v>
      </c>
      <c r="H816" s="2">
        <v>25000</v>
      </c>
      <c r="I816" s="39">
        <v>0</v>
      </c>
      <c r="J816" s="45">
        <v>3956</v>
      </c>
      <c r="K816" s="43">
        <v>45283</v>
      </c>
    </row>
    <row r="817" spans="1:11" x14ac:dyDescent="0.2">
      <c r="A817" s="42" t="s">
        <v>11</v>
      </c>
      <c r="B817" s="42" t="s">
        <v>12</v>
      </c>
      <c r="C817" s="43">
        <v>20644</v>
      </c>
      <c r="D817" s="43">
        <v>39565</v>
      </c>
      <c r="E817" s="42" t="s">
        <v>13</v>
      </c>
      <c r="F817" s="44" t="s">
        <v>14</v>
      </c>
      <c r="G817" s="2">
        <v>44000</v>
      </c>
      <c r="H817" s="2">
        <v>44000</v>
      </c>
      <c r="I817" s="39">
        <v>0</v>
      </c>
      <c r="J817" s="45">
        <v>4609</v>
      </c>
      <c r="K817" s="43">
        <v>44385</v>
      </c>
    </row>
    <row r="818" spans="1:11" x14ac:dyDescent="0.2">
      <c r="A818" s="42" t="s">
        <v>15</v>
      </c>
      <c r="B818" s="42" t="s">
        <v>12</v>
      </c>
      <c r="C818" s="43">
        <v>20644</v>
      </c>
      <c r="D818" s="43">
        <v>39565</v>
      </c>
      <c r="E818" s="42" t="s">
        <v>13</v>
      </c>
      <c r="F818" s="44" t="s">
        <v>14</v>
      </c>
      <c r="G818" s="2">
        <v>44000</v>
      </c>
      <c r="H818" s="2">
        <v>44000</v>
      </c>
      <c r="I818" s="39">
        <v>0</v>
      </c>
      <c r="J818" s="45">
        <v>4609</v>
      </c>
      <c r="K818" s="43">
        <v>44385</v>
      </c>
    </row>
    <row r="819" spans="1:11" x14ac:dyDescent="0.2">
      <c r="A819" s="42" t="s">
        <v>16</v>
      </c>
      <c r="B819" s="42" t="s">
        <v>12</v>
      </c>
      <c r="C819" s="43">
        <v>23980</v>
      </c>
      <c r="D819" s="43">
        <v>39294</v>
      </c>
      <c r="E819" s="42" t="s">
        <v>17</v>
      </c>
      <c r="F819" s="44" t="s">
        <v>14</v>
      </c>
      <c r="G819" s="2">
        <v>174000</v>
      </c>
      <c r="H819" s="2">
        <v>174000</v>
      </c>
      <c r="I819" s="39">
        <v>0</v>
      </c>
      <c r="J819" s="45">
        <v>34483</v>
      </c>
      <c r="K819" s="43">
        <v>47721</v>
      </c>
    </row>
    <row r="820" spans="1:11" x14ac:dyDescent="0.2">
      <c r="A820" s="42" t="s">
        <v>11</v>
      </c>
      <c r="B820" s="42" t="s">
        <v>12</v>
      </c>
      <c r="C820" s="43">
        <v>23980</v>
      </c>
      <c r="D820" s="43">
        <v>39294</v>
      </c>
      <c r="E820" s="42" t="s">
        <v>17</v>
      </c>
      <c r="F820" s="44" t="s">
        <v>14</v>
      </c>
      <c r="G820" s="2">
        <v>174000</v>
      </c>
      <c r="H820" s="2">
        <v>174000</v>
      </c>
      <c r="I820" s="39">
        <v>0</v>
      </c>
      <c r="J820" s="45">
        <v>11494</v>
      </c>
      <c r="K820" s="43">
        <v>47721</v>
      </c>
    </row>
    <row r="821" spans="1:11" x14ac:dyDescent="0.2">
      <c r="A821" s="42" t="s">
        <v>15</v>
      </c>
      <c r="B821" s="42" t="s">
        <v>12</v>
      </c>
      <c r="C821" s="43">
        <v>23980</v>
      </c>
      <c r="D821" s="43">
        <v>39294</v>
      </c>
      <c r="E821" s="42" t="s">
        <v>17</v>
      </c>
      <c r="F821" s="44" t="s">
        <v>14</v>
      </c>
      <c r="G821" s="2">
        <v>44000</v>
      </c>
      <c r="H821" s="2">
        <v>44000</v>
      </c>
      <c r="I821" s="39">
        <v>0</v>
      </c>
      <c r="J821" s="45">
        <v>11494</v>
      </c>
      <c r="K821" s="43">
        <v>47721</v>
      </c>
    </row>
    <row r="822" spans="1:11" x14ac:dyDescent="0.2">
      <c r="A822" s="42" t="s">
        <v>11</v>
      </c>
      <c r="B822" s="42" t="s">
        <v>12</v>
      </c>
      <c r="C822" s="43">
        <v>20515</v>
      </c>
      <c r="D822" s="43">
        <v>39563</v>
      </c>
      <c r="E822" s="42" t="s">
        <v>17</v>
      </c>
      <c r="F822" s="44" t="s">
        <v>14</v>
      </c>
      <c r="G822" s="2">
        <v>17000</v>
      </c>
      <c r="H822" s="2">
        <v>17000</v>
      </c>
      <c r="I822" s="39">
        <v>0</v>
      </c>
      <c r="J822" s="45">
        <v>3457</v>
      </c>
      <c r="K822" s="43">
        <v>44256</v>
      </c>
    </row>
    <row r="823" spans="1:11" x14ac:dyDescent="0.2">
      <c r="A823" s="42" t="s">
        <v>15</v>
      </c>
      <c r="B823" s="42" t="s">
        <v>12</v>
      </c>
      <c r="C823" s="43">
        <v>20515</v>
      </c>
      <c r="D823" s="43">
        <v>39563</v>
      </c>
      <c r="E823" s="42" t="s">
        <v>17</v>
      </c>
      <c r="F823" s="44" t="s">
        <v>14</v>
      </c>
      <c r="G823" s="2">
        <v>17000</v>
      </c>
      <c r="H823" s="2">
        <v>17000</v>
      </c>
      <c r="I823" s="39">
        <v>0</v>
      </c>
      <c r="J823" s="45">
        <v>1781</v>
      </c>
      <c r="K823" s="43">
        <v>44256</v>
      </c>
    </row>
    <row r="824" spans="1:11" x14ac:dyDescent="0.2">
      <c r="A824" s="42" t="s">
        <v>16</v>
      </c>
      <c r="B824" s="42" t="s">
        <v>12</v>
      </c>
      <c r="C824" s="43">
        <v>23764</v>
      </c>
      <c r="D824" s="43">
        <v>39275</v>
      </c>
      <c r="E824" s="42" t="s">
        <v>17</v>
      </c>
      <c r="F824" s="44" t="s">
        <v>14</v>
      </c>
      <c r="G824" s="2">
        <v>38000</v>
      </c>
      <c r="H824" s="2">
        <v>38000</v>
      </c>
      <c r="I824" s="39">
        <v>0</v>
      </c>
      <c r="J824" s="45">
        <v>7531</v>
      </c>
      <c r="K824" s="43">
        <v>47505</v>
      </c>
    </row>
    <row r="825" spans="1:11" x14ac:dyDescent="0.2">
      <c r="A825" s="42" t="s">
        <v>11</v>
      </c>
      <c r="B825" s="42" t="s">
        <v>12</v>
      </c>
      <c r="C825" s="43">
        <v>23764</v>
      </c>
      <c r="D825" s="43">
        <v>39275</v>
      </c>
      <c r="E825" s="42" t="s">
        <v>17</v>
      </c>
      <c r="F825" s="44" t="s">
        <v>14</v>
      </c>
      <c r="G825" s="2">
        <v>38000</v>
      </c>
      <c r="H825" s="2">
        <v>38000</v>
      </c>
      <c r="I825" s="39">
        <v>0</v>
      </c>
      <c r="J825" s="45">
        <v>7531</v>
      </c>
      <c r="K825" s="43">
        <v>47505</v>
      </c>
    </row>
    <row r="826" spans="1:11" x14ac:dyDescent="0.2">
      <c r="A826" s="42" t="s">
        <v>15</v>
      </c>
      <c r="B826" s="42" t="s">
        <v>12</v>
      </c>
      <c r="C826" s="43">
        <v>23764</v>
      </c>
      <c r="D826" s="43">
        <v>39275</v>
      </c>
      <c r="E826" s="42" t="s">
        <v>17</v>
      </c>
      <c r="F826" s="44" t="s">
        <v>14</v>
      </c>
      <c r="G826" s="2">
        <v>17000</v>
      </c>
      <c r="H826" s="2">
        <v>17000</v>
      </c>
      <c r="I826" s="39">
        <v>0</v>
      </c>
      <c r="J826" s="45">
        <v>7531</v>
      </c>
      <c r="K826" s="43">
        <v>47505</v>
      </c>
    </row>
    <row r="827" spans="1:11" x14ac:dyDescent="0.2">
      <c r="A827" s="42" t="s">
        <v>11</v>
      </c>
      <c r="B827" s="42" t="s">
        <v>12</v>
      </c>
      <c r="C827" s="43">
        <v>21208</v>
      </c>
      <c r="D827" s="43">
        <v>39546</v>
      </c>
      <c r="E827" s="42" t="s">
        <v>13</v>
      </c>
      <c r="F827" s="44" t="s">
        <v>14</v>
      </c>
      <c r="G827" s="2">
        <v>57000</v>
      </c>
      <c r="H827" s="2">
        <v>57000</v>
      </c>
      <c r="I827" s="39">
        <v>0</v>
      </c>
      <c r="J827" s="45">
        <v>8218</v>
      </c>
      <c r="K827" s="43">
        <v>44949</v>
      </c>
    </row>
    <row r="828" spans="1:11" x14ac:dyDescent="0.2">
      <c r="A828" s="42" t="s">
        <v>16</v>
      </c>
      <c r="B828" s="42" t="s">
        <v>12</v>
      </c>
      <c r="C828" s="43">
        <v>22078</v>
      </c>
      <c r="D828" s="43">
        <v>39423</v>
      </c>
      <c r="E828" s="42" t="s">
        <v>17</v>
      </c>
      <c r="F828" s="44" t="s">
        <v>14</v>
      </c>
      <c r="G828" s="2">
        <v>90000</v>
      </c>
      <c r="H828" s="2">
        <v>90000</v>
      </c>
      <c r="I828" s="39">
        <v>0</v>
      </c>
      <c r="J828" s="45">
        <v>15260</v>
      </c>
      <c r="K828" s="43">
        <v>45819</v>
      </c>
    </row>
    <row r="829" spans="1:11" x14ac:dyDescent="0.2">
      <c r="A829" s="42" t="s">
        <v>11</v>
      </c>
      <c r="B829" s="42" t="s">
        <v>12</v>
      </c>
      <c r="C829" s="43">
        <v>22078</v>
      </c>
      <c r="D829" s="43">
        <v>39423</v>
      </c>
      <c r="E829" s="42" t="s">
        <v>17</v>
      </c>
      <c r="F829" s="44" t="s">
        <v>14</v>
      </c>
      <c r="G829" s="2">
        <v>90000</v>
      </c>
      <c r="H829" s="2">
        <v>90000</v>
      </c>
      <c r="I829" s="39">
        <v>0</v>
      </c>
      <c r="J829" s="45">
        <v>5087</v>
      </c>
      <c r="K829" s="43">
        <v>45819</v>
      </c>
    </row>
    <row r="830" spans="1:11" x14ac:dyDescent="0.2">
      <c r="A830" s="42" t="s">
        <v>15</v>
      </c>
      <c r="B830" s="42" t="s">
        <v>12</v>
      </c>
      <c r="C830" s="43">
        <v>22078</v>
      </c>
      <c r="D830" s="43">
        <v>39423</v>
      </c>
      <c r="E830" s="42" t="s">
        <v>17</v>
      </c>
      <c r="F830" s="44" t="s">
        <v>14</v>
      </c>
      <c r="G830" s="2">
        <v>30000</v>
      </c>
      <c r="H830" s="2">
        <v>30000</v>
      </c>
      <c r="I830" s="39">
        <v>0</v>
      </c>
      <c r="J830" s="45">
        <v>5087</v>
      </c>
      <c r="K830" s="43">
        <v>45819</v>
      </c>
    </row>
    <row r="831" spans="1:11" x14ac:dyDescent="0.2">
      <c r="A831" s="42" t="s">
        <v>11</v>
      </c>
      <c r="B831" s="42" t="s">
        <v>12</v>
      </c>
      <c r="C831" s="43">
        <v>20516</v>
      </c>
      <c r="D831" s="43">
        <v>39588</v>
      </c>
      <c r="E831" s="42" t="s">
        <v>17</v>
      </c>
      <c r="F831" s="44" t="s">
        <v>14</v>
      </c>
      <c r="G831" s="2">
        <v>82000</v>
      </c>
      <c r="H831" s="2">
        <v>82000</v>
      </c>
      <c r="I831" s="39">
        <v>0</v>
      </c>
      <c r="J831" s="45">
        <v>8590</v>
      </c>
      <c r="K831" s="43">
        <v>44257</v>
      </c>
    </row>
    <row r="832" spans="1:11" x14ac:dyDescent="0.2">
      <c r="A832" s="42" t="s">
        <v>15</v>
      </c>
      <c r="B832" s="42" t="s">
        <v>12</v>
      </c>
      <c r="C832" s="43">
        <v>20516</v>
      </c>
      <c r="D832" s="43">
        <v>39588</v>
      </c>
      <c r="E832" s="42" t="s">
        <v>17</v>
      </c>
      <c r="F832" s="44" t="s">
        <v>14</v>
      </c>
      <c r="G832" s="2">
        <v>82000</v>
      </c>
      <c r="H832" s="2">
        <v>82000</v>
      </c>
      <c r="I832" s="39">
        <v>0</v>
      </c>
      <c r="J832" s="45">
        <v>8590</v>
      </c>
      <c r="K832" s="43">
        <v>44257</v>
      </c>
    </row>
    <row r="833" spans="1:11" x14ac:dyDescent="0.2">
      <c r="A833" s="42" t="s">
        <v>16</v>
      </c>
      <c r="B833" s="42" t="s">
        <v>12</v>
      </c>
      <c r="C833" s="43">
        <v>21284</v>
      </c>
      <c r="D833" s="43">
        <v>39370</v>
      </c>
      <c r="E833" s="42" t="s">
        <v>13</v>
      </c>
      <c r="F833" s="44" t="s">
        <v>14</v>
      </c>
      <c r="G833" s="2">
        <v>31000</v>
      </c>
      <c r="H833" s="2">
        <v>31000</v>
      </c>
      <c r="I833" s="39">
        <v>0</v>
      </c>
      <c r="J833" s="45">
        <v>4470</v>
      </c>
      <c r="K833" s="43">
        <v>45025</v>
      </c>
    </row>
    <row r="834" spans="1:11" x14ac:dyDescent="0.2">
      <c r="A834" s="42" t="s">
        <v>11</v>
      </c>
      <c r="B834" s="42" t="s">
        <v>12</v>
      </c>
      <c r="C834" s="43">
        <v>21284</v>
      </c>
      <c r="D834" s="43">
        <v>39370</v>
      </c>
      <c r="E834" s="42" t="s">
        <v>13</v>
      </c>
      <c r="F834" s="44" t="s">
        <v>14</v>
      </c>
      <c r="G834" s="2">
        <v>31000</v>
      </c>
      <c r="H834" s="2">
        <v>31000</v>
      </c>
      <c r="I834" s="39">
        <v>0</v>
      </c>
      <c r="J834" s="45">
        <v>4470</v>
      </c>
      <c r="K834" s="43">
        <v>45025</v>
      </c>
    </row>
    <row r="835" spans="1:11" x14ac:dyDescent="0.2">
      <c r="A835" s="42" t="s">
        <v>15</v>
      </c>
      <c r="B835" s="42" t="s">
        <v>12</v>
      </c>
      <c r="C835" s="43">
        <v>21284</v>
      </c>
      <c r="D835" s="43">
        <v>39370</v>
      </c>
      <c r="E835" s="42" t="s">
        <v>13</v>
      </c>
      <c r="F835" s="44" t="s">
        <v>14</v>
      </c>
      <c r="G835" s="2">
        <v>82000</v>
      </c>
      <c r="H835" s="2">
        <v>82000</v>
      </c>
      <c r="I835" s="39">
        <v>0</v>
      </c>
      <c r="J835" s="45">
        <v>4470</v>
      </c>
      <c r="K835" s="43">
        <v>45025</v>
      </c>
    </row>
    <row r="836" spans="1:11" x14ac:dyDescent="0.2">
      <c r="A836" s="42" t="s">
        <v>16</v>
      </c>
      <c r="B836" s="42" t="s">
        <v>12</v>
      </c>
      <c r="C836" s="43">
        <v>20460</v>
      </c>
      <c r="D836" s="43">
        <v>39381</v>
      </c>
      <c r="E836" s="42" t="s">
        <v>17</v>
      </c>
      <c r="F836" s="44" t="s">
        <v>14</v>
      </c>
      <c r="G836" s="2">
        <v>41000</v>
      </c>
      <c r="H836" s="2">
        <v>41000</v>
      </c>
      <c r="I836" s="39">
        <v>0</v>
      </c>
      <c r="J836" s="45">
        <v>4295</v>
      </c>
      <c r="K836" s="43">
        <v>44202</v>
      </c>
    </row>
    <row r="837" spans="1:11" x14ac:dyDescent="0.2">
      <c r="A837" s="42" t="s">
        <v>11</v>
      </c>
      <c r="B837" s="42" t="s">
        <v>12</v>
      </c>
      <c r="C837" s="43">
        <v>20460</v>
      </c>
      <c r="D837" s="43">
        <v>39381</v>
      </c>
      <c r="E837" s="42" t="s">
        <v>17</v>
      </c>
      <c r="F837" s="44" t="s">
        <v>14</v>
      </c>
      <c r="G837" s="2">
        <v>41000</v>
      </c>
      <c r="H837" s="2">
        <v>41000</v>
      </c>
      <c r="I837" s="39">
        <v>0</v>
      </c>
      <c r="J837" s="45">
        <v>4295</v>
      </c>
      <c r="K837" s="43">
        <v>44202</v>
      </c>
    </row>
    <row r="838" spans="1:11" x14ac:dyDescent="0.2">
      <c r="A838" s="42" t="s">
        <v>15</v>
      </c>
      <c r="B838" s="42" t="s">
        <v>12</v>
      </c>
      <c r="C838" s="43">
        <v>20460</v>
      </c>
      <c r="D838" s="43">
        <v>39381</v>
      </c>
      <c r="E838" s="42" t="s">
        <v>17</v>
      </c>
      <c r="F838" s="44" t="s">
        <v>14</v>
      </c>
      <c r="G838" s="2">
        <v>31000</v>
      </c>
      <c r="H838" s="2">
        <v>31000</v>
      </c>
      <c r="I838" s="39">
        <v>0</v>
      </c>
      <c r="J838" s="45">
        <v>4295</v>
      </c>
      <c r="K838" s="43">
        <v>44202</v>
      </c>
    </row>
    <row r="839" spans="1:11" x14ac:dyDescent="0.2">
      <c r="A839" s="42" t="s">
        <v>16</v>
      </c>
      <c r="B839" s="42" t="s">
        <v>12</v>
      </c>
      <c r="C839" s="43">
        <v>23579</v>
      </c>
      <c r="D839" s="43">
        <v>39308</v>
      </c>
      <c r="E839" s="42" t="s">
        <v>17</v>
      </c>
      <c r="F839" s="44" t="s">
        <v>14</v>
      </c>
      <c r="G839" s="2">
        <v>135000</v>
      </c>
      <c r="H839" s="2">
        <v>135000</v>
      </c>
      <c r="I839" s="39">
        <v>0</v>
      </c>
      <c r="J839" s="45">
        <v>26390</v>
      </c>
      <c r="K839" s="43">
        <v>47320</v>
      </c>
    </row>
    <row r="840" spans="1:11" x14ac:dyDescent="0.2">
      <c r="A840" s="42" t="s">
        <v>11</v>
      </c>
      <c r="B840" s="42" t="s">
        <v>12</v>
      </c>
      <c r="C840" s="43">
        <v>23579</v>
      </c>
      <c r="D840" s="43">
        <v>39308</v>
      </c>
      <c r="E840" s="42" t="s">
        <v>17</v>
      </c>
      <c r="F840" s="44" t="s">
        <v>14</v>
      </c>
      <c r="G840" s="2">
        <v>135000</v>
      </c>
      <c r="H840" s="2">
        <v>135000</v>
      </c>
      <c r="I840" s="39">
        <v>0</v>
      </c>
      <c r="J840" s="45">
        <v>8797</v>
      </c>
      <c r="K840" s="43">
        <v>47320</v>
      </c>
    </row>
    <row r="841" spans="1:11" x14ac:dyDescent="0.2">
      <c r="A841" s="42" t="s">
        <v>15</v>
      </c>
      <c r="B841" s="42" t="s">
        <v>12</v>
      </c>
      <c r="C841" s="43">
        <v>23579</v>
      </c>
      <c r="D841" s="43">
        <v>39308</v>
      </c>
      <c r="E841" s="42" t="s">
        <v>17</v>
      </c>
      <c r="F841" s="44" t="s">
        <v>14</v>
      </c>
      <c r="G841" s="2">
        <v>41000</v>
      </c>
      <c r="H841" s="2">
        <v>41000</v>
      </c>
      <c r="I841" s="39">
        <v>0</v>
      </c>
      <c r="J841" s="45">
        <v>8797</v>
      </c>
      <c r="K841" s="43">
        <v>47320</v>
      </c>
    </row>
    <row r="842" spans="1:11" x14ac:dyDescent="0.2">
      <c r="A842" s="42" t="s">
        <v>11</v>
      </c>
      <c r="B842" s="42" t="s">
        <v>12</v>
      </c>
      <c r="C842" s="43">
        <v>20410</v>
      </c>
      <c r="D842" s="43">
        <v>39395</v>
      </c>
      <c r="E842" s="42" t="s">
        <v>17</v>
      </c>
      <c r="F842" s="44" t="s">
        <v>14</v>
      </c>
      <c r="G842" s="2">
        <v>22000</v>
      </c>
      <c r="H842" s="2">
        <v>22000</v>
      </c>
      <c r="I842" s="39">
        <v>0</v>
      </c>
      <c r="J842" s="45">
        <v>1711</v>
      </c>
      <c r="K842" s="43">
        <v>44152</v>
      </c>
    </row>
    <row r="843" spans="1:11" x14ac:dyDescent="0.2">
      <c r="A843" s="42" t="s">
        <v>16</v>
      </c>
      <c r="B843" s="42" t="s">
        <v>12</v>
      </c>
      <c r="C843" s="43">
        <v>21084</v>
      </c>
      <c r="D843" s="43">
        <v>39451</v>
      </c>
      <c r="E843" s="42" t="s">
        <v>13</v>
      </c>
      <c r="F843" s="44" t="s">
        <v>14</v>
      </c>
      <c r="G843" s="2">
        <v>38000</v>
      </c>
      <c r="H843" s="2">
        <v>38000</v>
      </c>
      <c r="I843" s="39">
        <v>0</v>
      </c>
      <c r="J843" s="45">
        <v>4822</v>
      </c>
      <c r="K843" s="43">
        <v>44825</v>
      </c>
    </row>
    <row r="844" spans="1:11" x14ac:dyDescent="0.2">
      <c r="A844" s="42" t="s">
        <v>11</v>
      </c>
      <c r="B844" s="42" t="s">
        <v>12</v>
      </c>
      <c r="C844" s="43">
        <v>21084</v>
      </c>
      <c r="D844" s="43">
        <v>39451</v>
      </c>
      <c r="E844" s="42" t="s">
        <v>13</v>
      </c>
      <c r="F844" s="44" t="s">
        <v>14</v>
      </c>
      <c r="G844" s="2">
        <v>38000</v>
      </c>
      <c r="H844" s="2">
        <v>38000</v>
      </c>
      <c r="I844" s="39">
        <v>0</v>
      </c>
      <c r="J844" s="45">
        <v>4822</v>
      </c>
      <c r="K844" s="43">
        <v>44825</v>
      </c>
    </row>
    <row r="845" spans="1:11" x14ac:dyDescent="0.2">
      <c r="A845" s="42" t="s">
        <v>15</v>
      </c>
      <c r="B845" s="42" t="s">
        <v>12</v>
      </c>
      <c r="C845" s="43">
        <v>21084</v>
      </c>
      <c r="D845" s="43">
        <v>39451</v>
      </c>
      <c r="E845" s="42" t="s">
        <v>13</v>
      </c>
      <c r="F845" s="44" t="s">
        <v>14</v>
      </c>
      <c r="G845" s="2">
        <v>38000</v>
      </c>
      <c r="H845" s="2">
        <v>38000</v>
      </c>
      <c r="I845" s="39">
        <v>0</v>
      </c>
      <c r="J845" s="45">
        <v>4822</v>
      </c>
      <c r="K845" s="43">
        <v>44825</v>
      </c>
    </row>
    <row r="846" spans="1:11" x14ac:dyDescent="0.2">
      <c r="A846" s="42" t="s">
        <v>16</v>
      </c>
      <c r="B846" s="42" t="s">
        <v>12</v>
      </c>
      <c r="C846" s="43">
        <v>22491</v>
      </c>
      <c r="D846" s="43">
        <v>39632</v>
      </c>
      <c r="E846" s="42" t="s">
        <v>17</v>
      </c>
      <c r="F846" s="44" t="s">
        <v>14</v>
      </c>
      <c r="G846" s="2">
        <v>96000</v>
      </c>
      <c r="H846" s="2">
        <v>96000</v>
      </c>
      <c r="I846" s="39">
        <v>0</v>
      </c>
      <c r="J846" s="45">
        <v>17159</v>
      </c>
      <c r="K846" s="43">
        <v>46232</v>
      </c>
    </row>
    <row r="847" spans="1:11" x14ac:dyDescent="0.2">
      <c r="A847" s="42" t="s">
        <v>11</v>
      </c>
      <c r="B847" s="42" t="s">
        <v>12</v>
      </c>
      <c r="C847" s="43">
        <v>22491</v>
      </c>
      <c r="D847" s="43">
        <v>39632</v>
      </c>
      <c r="E847" s="42" t="s">
        <v>17</v>
      </c>
      <c r="F847" s="44" t="s">
        <v>14</v>
      </c>
      <c r="G847" s="2">
        <v>96000</v>
      </c>
      <c r="H847" s="2">
        <v>96000</v>
      </c>
      <c r="I847" s="39">
        <v>0</v>
      </c>
      <c r="J847" s="45">
        <v>8580</v>
      </c>
      <c r="K847" s="43">
        <v>46232</v>
      </c>
    </row>
    <row r="848" spans="1:11" x14ac:dyDescent="0.2">
      <c r="A848" s="42" t="s">
        <v>15</v>
      </c>
      <c r="B848" s="42" t="s">
        <v>12</v>
      </c>
      <c r="C848" s="43">
        <v>22491</v>
      </c>
      <c r="D848" s="43">
        <v>39632</v>
      </c>
      <c r="E848" s="42" t="s">
        <v>17</v>
      </c>
      <c r="F848" s="44" t="s">
        <v>14</v>
      </c>
      <c r="G848" s="2">
        <v>48000</v>
      </c>
      <c r="H848" s="2">
        <v>48000</v>
      </c>
      <c r="I848" s="39">
        <v>0</v>
      </c>
      <c r="J848" s="45">
        <v>8580</v>
      </c>
      <c r="K848" s="43">
        <v>46232</v>
      </c>
    </row>
    <row r="849" spans="1:11" x14ac:dyDescent="0.2">
      <c r="A849" s="42" t="s">
        <v>16</v>
      </c>
      <c r="B849" s="42" t="s">
        <v>12</v>
      </c>
      <c r="C849" s="43">
        <v>21010</v>
      </c>
      <c r="D849" s="43">
        <v>39342</v>
      </c>
      <c r="E849" s="42" t="s">
        <v>17</v>
      </c>
      <c r="F849" s="44" t="s">
        <v>14</v>
      </c>
      <c r="G849" s="2">
        <v>144000</v>
      </c>
      <c r="H849" s="2">
        <v>144000</v>
      </c>
      <c r="I849" s="39">
        <v>0</v>
      </c>
      <c r="J849" s="45">
        <v>18274</v>
      </c>
      <c r="K849" s="43">
        <v>44751</v>
      </c>
    </row>
    <row r="850" spans="1:11" x14ac:dyDescent="0.2">
      <c r="A850" s="42" t="s">
        <v>11</v>
      </c>
      <c r="B850" s="42" t="s">
        <v>12</v>
      </c>
      <c r="C850" s="43">
        <v>21010</v>
      </c>
      <c r="D850" s="43">
        <v>39342</v>
      </c>
      <c r="E850" s="42" t="s">
        <v>17</v>
      </c>
      <c r="F850" s="44" t="s">
        <v>14</v>
      </c>
      <c r="G850" s="2">
        <v>144000</v>
      </c>
      <c r="H850" s="2">
        <v>144000</v>
      </c>
      <c r="I850" s="39">
        <v>0</v>
      </c>
      <c r="J850" s="45">
        <v>6091</v>
      </c>
      <c r="K850" s="43">
        <v>44751</v>
      </c>
    </row>
    <row r="851" spans="1:11" x14ac:dyDescent="0.2">
      <c r="A851" s="42" t="s">
        <v>15</v>
      </c>
      <c r="B851" s="42" t="s">
        <v>12</v>
      </c>
      <c r="C851" s="43">
        <v>21010</v>
      </c>
      <c r="D851" s="43">
        <v>39342</v>
      </c>
      <c r="E851" s="42" t="s">
        <v>17</v>
      </c>
      <c r="F851" s="44" t="s">
        <v>14</v>
      </c>
      <c r="G851" s="2">
        <v>48000</v>
      </c>
      <c r="H851" s="2">
        <v>48000</v>
      </c>
      <c r="I851" s="39">
        <v>0</v>
      </c>
      <c r="J851" s="45">
        <v>6091</v>
      </c>
      <c r="K851" s="43">
        <v>44751</v>
      </c>
    </row>
    <row r="852" spans="1:11" x14ac:dyDescent="0.2">
      <c r="A852" s="42" t="s">
        <v>16</v>
      </c>
      <c r="B852" s="42" t="s">
        <v>12</v>
      </c>
      <c r="C852" s="43">
        <v>22717</v>
      </c>
      <c r="D852" s="43">
        <v>39247</v>
      </c>
      <c r="E852" s="42" t="s">
        <v>17</v>
      </c>
      <c r="F852" s="44" t="s">
        <v>14</v>
      </c>
      <c r="G852" s="2">
        <v>44000</v>
      </c>
      <c r="H852" s="2">
        <v>44000</v>
      </c>
      <c r="I852" s="39">
        <v>0</v>
      </c>
      <c r="J852" s="45">
        <v>8173</v>
      </c>
      <c r="K852" s="43">
        <v>46458</v>
      </c>
    </row>
    <row r="853" spans="1:11" x14ac:dyDescent="0.2">
      <c r="A853" s="42" t="s">
        <v>11</v>
      </c>
      <c r="B853" s="42" t="s">
        <v>12</v>
      </c>
      <c r="C853" s="43">
        <v>22717</v>
      </c>
      <c r="D853" s="43">
        <v>39247</v>
      </c>
      <c r="E853" s="42" t="s">
        <v>17</v>
      </c>
      <c r="F853" s="44" t="s">
        <v>14</v>
      </c>
      <c r="G853" s="2">
        <v>44000</v>
      </c>
      <c r="H853" s="2">
        <v>44000</v>
      </c>
      <c r="I853" s="39">
        <v>0</v>
      </c>
      <c r="J853" s="45">
        <v>8173</v>
      </c>
      <c r="K853" s="43">
        <v>46458</v>
      </c>
    </row>
    <row r="854" spans="1:11" x14ac:dyDescent="0.2">
      <c r="A854" s="42" t="s">
        <v>15</v>
      </c>
      <c r="B854" s="42" t="s">
        <v>12</v>
      </c>
      <c r="C854" s="43">
        <v>22717</v>
      </c>
      <c r="D854" s="43">
        <v>39247</v>
      </c>
      <c r="E854" s="42" t="s">
        <v>17</v>
      </c>
      <c r="F854" s="44" t="s">
        <v>14</v>
      </c>
      <c r="G854" s="2">
        <v>44000</v>
      </c>
      <c r="H854" s="2">
        <v>44000</v>
      </c>
      <c r="I854" s="39">
        <v>0</v>
      </c>
      <c r="J854" s="45">
        <v>8173</v>
      </c>
      <c r="K854" s="43">
        <v>46458</v>
      </c>
    </row>
    <row r="855" spans="1:11" x14ac:dyDescent="0.2">
      <c r="A855" s="42" t="s">
        <v>11</v>
      </c>
      <c r="B855" s="42" t="s">
        <v>12</v>
      </c>
      <c r="C855" s="43">
        <v>24247</v>
      </c>
      <c r="D855" s="43">
        <v>39510</v>
      </c>
      <c r="E855" s="42" t="s">
        <v>17</v>
      </c>
      <c r="F855" s="44" t="s">
        <v>14</v>
      </c>
      <c r="G855" s="2">
        <v>25000</v>
      </c>
      <c r="H855" s="2">
        <v>25000</v>
      </c>
      <c r="I855" s="39">
        <v>0</v>
      </c>
      <c r="J855" s="45">
        <v>5009</v>
      </c>
      <c r="K855" s="43">
        <v>47988</v>
      </c>
    </row>
    <row r="856" spans="1:11" x14ac:dyDescent="0.2">
      <c r="A856" s="42" t="s">
        <v>11</v>
      </c>
      <c r="B856" s="42" t="s">
        <v>12</v>
      </c>
      <c r="C856" s="43">
        <v>20149</v>
      </c>
      <c r="D856" s="43">
        <v>39689</v>
      </c>
      <c r="E856" s="42" t="s">
        <v>13</v>
      </c>
      <c r="F856" s="44" t="s">
        <v>14</v>
      </c>
      <c r="G856" s="2">
        <v>66000</v>
      </c>
      <c r="H856" s="2">
        <v>66000</v>
      </c>
      <c r="I856" s="39">
        <v>0</v>
      </c>
      <c r="J856" s="45">
        <v>5132</v>
      </c>
      <c r="K856" s="43">
        <v>43891</v>
      </c>
    </row>
    <row r="857" spans="1:11" x14ac:dyDescent="0.2">
      <c r="A857" s="42" t="s">
        <v>15</v>
      </c>
      <c r="B857" s="42" t="s">
        <v>12</v>
      </c>
      <c r="C857" s="43">
        <v>20149</v>
      </c>
      <c r="D857" s="43">
        <v>39689</v>
      </c>
      <c r="E857" s="42" t="s">
        <v>13</v>
      </c>
      <c r="F857" s="44" t="s">
        <v>14</v>
      </c>
      <c r="G857" s="2">
        <v>25000</v>
      </c>
      <c r="H857" s="2">
        <v>25000</v>
      </c>
      <c r="I857" s="39">
        <v>0</v>
      </c>
      <c r="J857" s="45">
        <v>5132</v>
      </c>
      <c r="K857" s="43">
        <v>43891</v>
      </c>
    </row>
    <row r="858" spans="1:11" x14ac:dyDescent="0.2">
      <c r="A858" s="42" t="s">
        <v>16</v>
      </c>
      <c r="B858" s="42" t="s">
        <v>12</v>
      </c>
      <c r="C858" s="43">
        <v>23994</v>
      </c>
      <c r="D858" s="43">
        <v>39479</v>
      </c>
      <c r="E858" s="42" t="s">
        <v>17</v>
      </c>
      <c r="F858" s="44" t="s">
        <v>14</v>
      </c>
      <c r="G858" s="2">
        <v>99000</v>
      </c>
      <c r="H858" s="2">
        <v>99000</v>
      </c>
      <c r="I858" s="39">
        <v>0</v>
      </c>
      <c r="J858" s="45">
        <v>19620</v>
      </c>
      <c r="K858" s="43">
        <v>47735</v>
      </c>
    </row>
    <row r="859" spans="1:11" x14ac:dyDescent="0.2">
      <c r="A859" s="42" t="s">
        <v>11</v>
      </c>
      <c r="B859" s="42" t="s">
        <v>12</v>
      </c>
      <c r="C859" s="43">
        <v>23994</v>
      </c>
      <c r="D859" s="43">
        <v>39479</v>
      </c>
      <c r="E859" s="42" t="s">
        <v>17</v>
      </c>
      <c r="F859" s="44" t="s">
        <v>14</v>
      </c>
      <c r="G859" s="2">
        <v>99000</v>
      </c>
      <c r="H859" s="2">
        <v>99000</v>
      </c>
      <c r="I859" s="39">
        <v>0</v>
      </c>
      <c r="J859" s="45">
        <v>6540</v>
      </c>
      <c r="K859" s="43">
        <v>47735</v>
      </c>
    </row>
    <row r="860" spans="1:11" x14ac:dyDescent="0.2">
      <c r="A860" s="42" t="s">
        <v>15</v>
      </c>
      <c r="B860" s="42" t="s">
        <v>12</v>
      </c>
      <c r="C860" s="43">
        <v>23994</v>
      </c>
      <c r="D860" s="43">
        <v>39479</v>
      </c>
      <c r="E860" s="42" t="s">
        <v>17</v>
      </c>
      <c r="F860" s="44" t="s">
        <v>14</v>
      </c>
      <c r="G860" s="2">
        <v>33000</v>
      </c>
      <c r="H860" s="2">
        <v>33000</v>
      </c>
      <c r="I860" s="39">
        <v>0</v>
      </c>
      <c r="J860" s="45">
        <v>6540</v>
      </c>
      <c r="K860" s="43">
        <v>47735</v>
      </c>
    </row>
    <row r="861" spans="1:11" x14ac:dyDescent="0.2">
      <c r="A861" s="42" t="s">
        <v>16</v>
      </c>
      <c r="B861" s="42" t="s">
        <v>12</v>
      </c>
      <c r="C861" s="43">
        <v>21746</v>
      </c>
      <c r="D861" s="43">
        <v>39492</v>
      </c>
      <c r="E861" s="42" t="s">
        <v>13</v>
      </c>
      <c r="F861" s="44" t="s">
        <v>14</v>
      </c>
      <c r="G861" s="2">
        <v>89000</v>
      </c>
      <c r="H861" s="2">
        <v>89000</v>
      </c>
      <c r="I861" s="39">
        <v>0</v>
      </c>
      <c r="J861" s="45">
        <v>14082</v>
      </c>
      <c r="K861" s="43">
        <v>45488</v>
      </c>
    </row>
    <row r="862" spans="1:11" x14ac:dyDescent="0.2">
      <c r="A862" s="42" t="s">
        <v>11</v>
      </c>
      <c r="B862" s="42" t="s">
        <v>12</v>
      </c>
      <c r="C862" s="43">
        <v>21746</v>
      </c>
      <c r="D862" s="43">
        <v>39492</v>
      </c>
      <c r="E862" s="42" t="s">
        <v>13</v>
      </c>
      <c r="F862" s="44" t="s">
        <v>14</v>
      </c>
      <c r="G862" s="2">
        <v>89000</v>
      </c>
      <c r="H862" s="2">
        <v>89000</v>
      </c>
      <c r="I862" s="39">
        <v>0</v>
      </c>
      <c r="J862" s="45">
        <v>14082</v>
      </c>
      <c r="K862" s="43">
        <v>45488</v>
      </c>
    </row>
    <row r="863" spans="1:11" x14ac:dyDescent="0.2">
      <c r="A863" s="42" t="s">
        <v>15</v>
      </c>
      <c r="B863" s="42" t="s">
        <v>12</v>
      </c>
      <c r="C863" s="43">
        <v>21746</v>
      </c>
      <c r="D863" s="43">
        <v>39492</v>
      </c>
      <c r="E863" s="42" t="s">
        <v>13</v>
      </c>
      <c r="F863" s="44" t="s">
        <v>14</v>
      </c>
      <c r="G863" s="2">
        <v>89000</v>
      </c>
      <c r="H863" s="2">
        <v>89000</v>
      </c>
      <c r="I863" s="39">
        <v>0</v>
      </c>
      <c r="J863" s="45">
        <v>14082</v>
      </c>
      <c r="K863" s="43">
        <v>45488</v>
      </c>
    </row>
    <row r="864" spans="1:11" x14ac:dyDescent="0.2">
      <c r="A864" s="42" t="s">
        <v>11</v>
      </c>
      <c r="B864" s="42" t="s">
        <v>12</v>
      </c>
      <c r="C864" s="43">
        <v>22408</v>
      </c>
      <c r="D864" s="43">
        <v>39489</v>
      </c>
      <c r="E864" s="42" t="s">
        <v>17</v>
      </c>
      <c r="F864" s="44" t="s">
        <v>14</v>
      </c>
      <c r="G864" s="2">
        <v>31000</v>
      </c>
      <c r="H864" s="2">
        <v>31000</v>
      </c>
      <c r="I864" s="39">
        <v>0</v>
      </c>
      <c r="J864" s="45">
        <v>5541</v>
      </c>
      <c r="K864" s="43">
        <v>46149</v>
      </c>
    </row>
    <row r="865" spans="1:11" x14ac:dyDescent="0.2">
      <c r="A865" s="42" t="s">
        <v>15</v>
      </c>
      <c r="B865" s="42" t="s">
        <v>12</v>
      </c>
      <c r="C865" s="43">
        <v>22408</v>
      </c>
      <c r="D865" s="43">
        <v>39489</v>
      </c>
      <c r="E865" s="42" t="s">
        <v>17</v>
      </c>
      <c r="F865" s="44" t="s">
        <v>14</v>
      </c>
      <c r="G865" s="2">
        <v>31000</v>
      </c>
      <c r="H865" s="2">
        <v>31000</v>
      </c>
      <c r="I865" s="39">
        <v>0</v>
      </c>
      <c r="J865" s="45">
        <v>5541</v>
      </c>
      <c r="K865" s="43">
        <v>46149</v>
      </c>
    </row>
    <row r="866" spans="1:11" x14ac:dyDescent="0.2">
      <c r="A866" s="42" t="s">
        <v>11</v>
      </c>
      <c r="B866" s="42" t="s">
        <v>12</v>
      </c>
      <c r="C866" s="43">
        <v>24900</v>
      </c>
      <c r="D866" s="43">
        <v>39678</v>
      </c>
      <c r="E866" s="42" t="s">
        <v>17</v>
      </c>
      <c r="F866" s="44" t="s">
        <v>14</v>
      </c>
      <c r="G866" s="2">
        <v>20000</v>
      </c>
      <c r="H866" s="2">
        <v>20000</v>
      </c>
      <c r="I866" s="39">
        <v>0</v>
      </c>
      <c r="J866" s="45">
        <v>4039</v>
      </c>
      <c r="K866" s="43">
        <v>48641</v>
      </c>
    </row>
    <row r="867" spans="1:11" x14ac:dyDescent="0.2">
      <c r="A867" s="42" t="s">
        <v>16</v>
      </c>
      <c r="B867" s="42" t="s">
        <v>12</v>
      </c>
      <c r="C867" s="43">
        <v>21337</v>
      </c>
      <c r="D867" s="43">
        <v>39556</v>
      </c>
      <c r="E867" s="42" t="s">
        <v>17</v>
      </c>
      <c r="F867" s="44" t="s">
        <v>14</v>
      </c>
      <c r="G867" s="2">
        <v>150000</v>
      </c>
      <c r="H867" s="2">
        <v>150000</v>
      </c>
      <c r="I867" s="39">
        <v>0</v>
      </c>
      <c r="J867" s="45">
        <v>21627</v>
      </c>
      <c r="K867" s="43">
        <v>45078</v>
      </c>
    </row>
    <row r="868" spans="1:11" x14ac:dyDescent="0.2">
      <c r="A868" s="42" t="s">
        <v>11</v>
      </c>
      <c r="B868" s="42" t="s">
        <v>12</v>
      </c>
      <c r="C868" s="43">
        <v>21337</v>
      </c>
      <c r="D868" s="43">
        <v>39556</v>
      </c>
      <c r="E868" s="42" t="s">
        <v>17</v>
      </c>
      <c r="F868" s="44" t="s">
        <v>14</v>
      </c>
      <c r="G868" s="2">
        <v>150000</v>
      </c>
      <c r="H868" s="2">
        <v>150000</v>
      </c>
      <c r="I868" s="39">
        <v>0</v>
      </c>
      <c r="J868" s="45">
        <v>7209</v>
      </c>
      <c r="K868" s="43">
        <v>45078</v>
      </c>
    </row>
    <row r="869" spans="1:11" x14ac:dyDescent="0.2">
      <c r="A869" s="42" t="s">
        <v>15</v>
      </c>
      <c r="B869" s="42" t="s">
        <v>12</v>
      </c>
      <c r="C869" s="43">
        <v>21337</v>
      </c>
      <c r="D869" s="43">
        <v>39556</v>
      </c>
      <c r="E869" s="42" t="s">
        <v>17</v>
      </c>
      <c r="F869" s="44" t="s">
        <v>14</v>
      </c>
      <c r="G869" s="2">
        <v>50000</v>
      </c>
      <c r="H869" s="2">
        <v>50000</v>
      </c>
      <c r="I869" s="39">
        <v>0</v>
      </c>
      <c r="J869" s="45">
        <v>7209</v>
      </c>
      <c r="K869" s="43">
        <v>45078</v>
      </c>
    </row>
    <row r="870" spans="1:11" x14ac:dyDescent="0.2">
      <c r="A870" s="42" t="s">
        <v>16</v>
      </c>
      <c r="B870" s="42" t="s">
        <v>12</v>
      </c>
      <c r="C870" s="43">
        <v>21210</v>
      </c>
      <c r="D870" s="43">
        <v>39540</v>
      </c>
      <c r="E870" s="42" t="s">
        <v>17</v>
      </c>
      <c r="F870" s="44" t="s">
        <v>14</v>
      </c>
      <c r="G870" s="2">
        <v>38000</v>
      </c>
      <c r="H870" s="2">
        <v>38000</v>
      </c>
      <c r="I870" s="39">
        <v>0</v>
      </c>
      <c r="J870" s="45">
        <v>5479</v>
      </c>
      <c r="K870" s="43">
        <v>44951</v>
      </c>
    </row>
    <row r="871" spans="1:11" x14ac:dyDescent="0.2">
      <c r="A871" s="42" t="s">
        <v>11</v>
      </c>
      <c r="B871" s="42" t="s">
        <v>12</v>
      </c>
      <c r="C871" s="43">
        <v>21210</v>
      </c>
      <c r="D871" s="43">
        <v>39540</v>
      </c>
      <c r="E871" s="42" t="s">
        <v>17</v>
      </c>
      <c r="F871" s="44" t="s">
        <v>14</v>
      </c>
      <c r="G871" s="2">
        <v>38000</v>
      </c>
      <c r="H871" s="2">
        <v>38000</v>
      </c>
      <c r="I871" s="39">
        <v>0</v>
      </c>
      <c r="J871" s="45">
        <v>5479</v>
      </c>
      <c r="K871" s="43">
        <v>44951</v>
      </c>
    </row>
    <row r="872" spans="1:11" x14ac:dyDescent="0.2">
      <c r="A872" s="42" t="s">
        <v>15</v>
      </c>
      <c r="B872" s="42" t="s">
        <v>12</v>
      </c>
      <c r="C872" s="43">
        <v>21210</v>
      </c>
      <c r="D872" s="43">
        <v>39540</v>
      </c>
      <c r="E872" s="42" t="s">
        <v>17</v>
      </c>
      <c r="F872" s="44" t="s">
        <v>14</v>
      </c>
      <c r="G872" s="2">
        <v>38000</v>
      </c>
      <c r="H872" s="2">
        <v>38000</v>
      </c>
      <c r="I872" s="39">
        <v>0</v>
      </c>
      <c r="J872" s="45">
        <v>5479</v>
      </c>
      <c r="K872" s="43">
        <v>44951</v>
      </c>
    </row>
    <row r="873" spans="1:11" x14ac:dyDescent="0.2">
      <c r="A873" s="42" t="s">
        <v>11</v>
      </c>
      <c r="B873" s="42" t="s">
        <v>12</v>
      </c>
      <c r="C873" s="43">
        <v>27422</v>
      </c>
      <c r="D873" s="43">
        <v>39422</v>
      </c>
      <c r="E873" s="42" t="s">
        <v>17</v>
      </c>
      <c r="F873" s="44" t="s">
        <v>14</v>
      </c>
      <c r="G873" s="2">
        <v>30000</v>
      </c>
      <c r="H873" s="2">
        <v>30000</v>
      </c>
      <c r="I873" s="39">
        <v>0</v>
      </c>
      <c r="J873" s="45">
        <v>5767</v>
      </c>
      <c r="K873" s="43">
        <v>51163</v>
      </c>
    </row>
    <row r="874" spans="1:11" x14ac:dyDescent="0.2">
      <c r="A874" s="42" t="s">
        <v>11</v>
      </c>
      <c r="B874" s="42" t="s">
        <v>12</v>
      </c>
      <c r="C874" s="43">
        <v>21673</v>
      </c>
      <c r="D874" s="43">
        <v>39720</v>
      </c>
      <c r="E874" s="42" t="s">
        <v>13</v>
      </c>
      <c r="F874" s="44" t="s">
        <v>14</v>
      </c>
      <c r="G874" s="2">
        <v>48000</v>
      </c>
      <c r="H874" s="2">
        <v>48000</v>
      </c>
      <c r="I874" s="39">
        <v>0</v>
      </c>
      <c r="J874" s="45">
        <v>7595</v>
      </c>
      <c r="K874" s="43">
        <v>45415</v>
      </c>
    </row>
    <row r="875" spans="1:11" x14ac:dyDescent="0.2">
      <c r="A875" s="42" t="s">
        <v>15</v>
      </c>
      <c r="B875" s="42" t="s">
        <v>12</v>
      </c>
      <c r="C875" s="43">
        <v>21673</v>
      </c>
      <c r="D875" s="43">
        <v>39720</v>
      </c>
      <c r="E875" s="42" t="s">
        <v>13</v>
      </c>
      <c r="F875" s="44" t="s">
        <v>14</v>
      </c>
      <c r="G875" s="2">
        <v>30000</v>
      </c>
      <c r="H875" s="2">
        <v>30000</v>
      </c>
      <c r="I875" s="39">
        <v>0</v>
      </c>
      <c r="J875" s="45">
        <v>7595</v>
      </c>
      <c r="K875" s="43">
        <v>45415</v>
      </c>
    </row>
    <row r="876" spans="1:11" x14ac:dyDescent="0.2">
      <c r="A876" s="42" t="s">
        <v>16</v>
      </c>
      <c r="B876" s="42" t="s">
        <v>12</v>
      </c>
      <c r="C876" s="43">
        <v>25738</v>
      </c>
      <c r="D876" s="43">
        <v>39276</v>
      </c>
      <c r="E876" s="42" t="s">
        <v>13</v>
      </c>
      <c r="F876" s="44" t="s">
        <v>14</v>
      </c>
      <c r="G876" s="2">
        <v>138000</v>
      </c>
      <c r="H876" s="2">
        <v>138000</v>
      </c>
      <c r="I876" s="39">
        <v>0</v>
      </c>
      <c r="J876" s="45">
        <v>27796</v>
      </c>
      <c r="K876" s="43">
        <v>49479</v>
      </c>
    </row>
    <row r="877" spans="1:11" x14ac:dyDescent="0.2">
      <c r="A877" s="42" t="s">
        <v>11</v>
      </c>
      <c r="B877" s="42" t="s">
        <v>12</v>
      </c>
      <c r="C877" s="43">
        <v>25738</v>
      </c>
      <c r="D877" s="43">
        <v>39276</v>
      </c>
      <c r="E877" s="42" t="s">
        <v>13</v>
      </c>
      <c r="F877" s="44" t="s">
        <v>14</v>
      </c>
      <c r="G877" s="2">
        <v>138000</v>
      </c>
      <c r="H877" s="2">
        <v>138000</v>
      </c>
      <c r="I877" s="39">
        <v>0</v>
      </c>
      <c r="J877" s="45">
        <v>9265</v>
      </c>
      <c r="K877" s="43">
        <v>49479</v>
      </c>
    </row>
    <row r="878" spans="1:11" x14ac:dyDescent="0.2">
      <c r="A878" s="42" t="s">
        <v>15</v>
      </c>
      <c r="B878" s="42" t="s">
        <v>12</v>
      </c>
      <c r="C878" s="43">
        <v>25738</v>
      </c>
      <c r="D878" s="43">
        <v>39276</v>
      </c>
      <c r="E878" s="42" t="s">
        <v>13</v>
      </c>
      <c r="F878" s="44" t="s">
        <v>14</v>
      </c>
      <c r="G878" s="2">
        <v>46000</v>
      </c>
      <c r="H878" s="2">
        <v>46000</v>
      </c>
      <c r="I878" s="39">
        <v>0</v>
      </c>
      <c r="J878" s="45">
        <v>9265</v>
      </c>
      <c r="K878" s="43">
        <v>49479</v>
      </c>
    </row>
    <row r="879" spans="1:11" x14ac:dyDescent="0.2">
      <c r="A879" s="42" t="s">
        <v>16</v>
      </c>
      <c r="B879" s="42" t="s">
        <v>12</v>
      </c>
      <c r="C879" s="43">
        <v>26151</v>
      </c>
      <c r="D879" s="43">
        <v>39338</v>
      </c>
      <c r="E879" s="42" t="s">
        <v>17</v>
      </c>
      <c r="F879" s="44" t="s">
        <v>14</v>
      </c>
      <c r="G879" s="2">
        <v>90000</v>
      </c>
      <c r="H879" s="2">
        <v>90000</v>
      </c>
      <c r="I879" s="39">
        <v>0</v>
      </c>
      <c r="J879" s="45">
        <v>17982</v>
      </c>
      <c r="K879" s="43">
        <v>49893</v>
      </c>
    </row>
    <row r="880" spans="1:11" x14ac:dyDescent="0.2">
      <c r="A880" s="42" t="s">
        <v>11</v>
      </c>
      <c r="B880" s="42" t="s">
        <v>12</v>
      </c>
      <c r="C880" s="43">
        <v>26151</v>
      </c>
      <c r="D880" s="43">
        <v>39338</v>
      </c>
      <c r="E880" s="42" t="s">
        <v>17</v>
      </c>
      <c r="F880" s="44" t="s">
        <v>14</v>
      </c>
      <c r="G880" s="2">
        <v>90000</v>
      </c>
      <c r="H880" s="2">
        <v>90000</v>
      </c>
      <c r="I880" s="39">
        <v>0</v>
      </c>
      <c r="J880" s="45">
        <v>5994</v>
      </c>
      <c r="K880" s="43">
        <v>49893</v>
      </c>
    </row>
    <row r="881" spans="1:11" x14ac:dyDescent="0.2">
      <c r="A881" s="42" t="s">
        <v>15</v>
      </c>
      <c r="B881" s="42" t="s">
        <v>12</v>
      </c>
      <c r="C881" s="43">
        <v>26151</v>
      </c>
      <c r="D881" s="43">
        <v>39338</v>
      </c>
      <c r="E881" s="42" t="s">
        <v>17</v>
      </c>
      <c r="F881" s="44" t="s">
        <v>14</v>
      </c>
      <c r="G881" s="2">
        <v>30000</v>
      </c>
      <c r="H881" s="2">
        <v>30000</v>
      </c>
      <c r="I881" s="39">
        <v>0</v>
      </c>
      <c r="J881" s="45">
        <v>5994</v>
      </c>
      <c r="K881" s="43">
        <v>49893</v>
      </c>
    </row>
    <row r="882" spans="1:11" x14ac:dyDescent="0.2">
      <c r="A882" s="42" t="s">
        <v>11</v>
      </c>
      <c r="B882" s="42" t="s">
        <v>12</v>
      </c>
      <c r="C882" s="43">
        <v>23384</v>
      </c>
      <c r="D882" s="43">
        <v>39596</v>
      </c>
      <c r="E882" s="42" t="s">
        <v>17</v>
      </c>
      <c r="F882" s="44" t="s">
        <v>14</v>
      </c>
      <c r="G882" s="2">
        <v>26000</v>
      </c>
      <c r="H882" s="2">
        <v>26000</v>
      </c>
      <c r="I882" s="39">
        <v>0</v>
      </c>
      <c r="J882" s="45">
        <v>5082</v>
      </c>
      <c r="K882" s="43">
        <v>47126</v>
      </c>
    </row>
    <row r="883" spans="1:11" x14ac:dyDescent="0.2">
      <c r="A883" s="42" t="s">
        <v>16</v>
      </c>
      <c r="B883" s="42" t="s">
        <v>12</v>
      </c>
      <c r="C883" s="43">
        <v>24510</v>
      </c>
      <c r="D883" s="43">
        <v>39570</v>
      </c>
      <c r="E883" s="42" t="s">
        <v>17</v>
      </c>
      <c r="F883" s="44" t="s">
        <v>14</v>
      </c>
      <c r="G883" s="2">
        <v>26000</v>
      </c>
      <c r="H883" s="2">
        <v>26000</v>
      </c>
      <c r="I883" s="39">
        <v>0</v>
      </c>
      <c r="J883" s="45">
        <v>21149</v>
      </c>
      <c r="K883" s="43">
        <v>48251</v>
      </c>
    </row>
    <row r="884" spans="1:11" x14ac:dyDescent="0.2">
      <c r="A884" s="42" t="s">
        <v>11</v>
      </c>
      <c r="B884" s="42" t="s">
        <v>12</v>
      </c>
      <c r="C884" s="43">
        <v>24510</v>
      </c>
      <c r="D884" s="43">
        <v>39570</v>
      </c>
      <c r="E884" s="42" t="s">
        <v>17</v>
      </c>
      <c r="F884" s="44" t="s">
        <v>14</v>
      </c>
      <c r="G884" s="2">
        <v>35000</v>
      </c>
      <c r="H884" s="2">
        <v>35000</v>
      </c>
      <c r="I884" s="39">
        <v>0</v>
      </c>
      <c r="J884" s="45">
        <v>7050</v>
      </c>
      <c r="K884" s="43">
        <v>48251</v>
      </c>
    </row>
    <row r="885" spans="1:11" x14ac:dyDescent="0.2">
      <c r="A885" s="42" t="s">
        <v>15</v>
      </c>
      <c r="B885" s="42" t="s">
        <v>12</v>
      </c>
      <c r="C885" s="43">
        <v>24510</v>
      </c>
      <c r="D885" s="43">
        <v>39570</v>
      </c>
      <c r="E885" s="42" t="s">
        <v>17</v>
      </c>
      <c r="F885" s="44" t="s">
        <v>14</v>
      </c>
      <c r="G885" s="2">
        <v>26000</v>
      </c>
      <c r="H885" s="2">
        <v>26000</v>
      </c>
      <c r="I885" s="39">
        <v>0</v>
      </c>
      <c r="J885" s="45">
        <v>7050</v>
      </c>
      <c r="K885" s="43">
        <v>48251</v>
      </c>
    </row>
    <row r="886" spans="1:11" x14ac:dyDescent="0.2">
      <c r="A886" s="42" t="s">
        <v>16</v>
      </c>
      <c r="B886" s="42" t="s">
        <v>12</v>
      </c>
      <c r="C886" s="43">
        <v>22182</v>
      </c>
      <c r="D886" s="43">
        <v>39758</v>
      </c>
      <c r="E886" s="42" t="s">
        <v>13</v>
      </c>
      <c r="F886" s="44" t="s">
        <v>14</v>
      </c>
      <c r="G886" s="2">
        <v>105000</v>
      </c>
      <c r="H886" s="2">
        <v>105000</v>
      </c>
      <c r="I886" s="39">
        <v>0</v>
      </c>
      <c r="J886" s="45">
        <v>12208</v>
      </c>
      <c r="K886" s="43">
        <v>45923</v>
      </c>
    </row>
    <row r="887" spans="1:11" x14ac:dyDescent="0.2">
      <c r="A887" s="42" t="s">
        <v>11</v>
      </c>
      <c r="B887" s="42" t="s">
        <v>12</v>
      </c>
      <c r="C887" s="43">
        <v>22182</v>
      </c>
      <c r="D887" s="43">
        <v>39758</v>
      </c>
      <c r="E887" s="42" t="s">
        <v>13</v>
      </c>
      <c r="F887" s="44" t="s">
        <v>14</v>
      </c>
      <c r="G887" s="2">
        <v>24000</v>
      </c>
      <c r="H887" s="2">
        <v>24000</v>
      </c>
      <c r="I887" s="39">
        <v>0</v>
      </c>
      <c r="J887" s="45">
        <v>4069</v>
      </c>
      <c r="K887" s="43">
        <v>45923</v>
      </c>
    </row>
    <row r="888" spans="1:11" x14ac:dyDescent="0.2">
      <c r="A888" s="42" t="s">
        <v>15</v>
      </c>
      <c r="B888" s="42" t="s">
        <v>12</v>
      </c>
      <c r="C888" s="43">
        <v>22182</v>
      </c>
      <c r="D888" s="43">
        <v>39758</v>
      </c>
      <c r="E888" s="42" t="s">
        <v>13</v>
      </c>
      <c r="F888" s="44" t="s">
        <v>14</v>
      </c>
      <c r="G888" s="2">
        <v>105000</v>
      </c>
      <c r="H888" s="2">
        <v>105000</v>
      </c>
      <c r="I888" s="39">
        <v>0</v>
      </c>
      <c r="J888" s="45">
        <v>4069</v>
      </c>
      <c r="K888" s="43">
        <v>45923</v>
      </c>
    </row>
    <row r="889" spans="1:11" x14ac:dyDescent="0.2">
      <c r="A889" s="42" t="s">
        <v>16</v>
      </c>
      <c r="B889" s="42" t="s">
        <v>12</v>
      </c>
      <c r="C889" s="43">
        <v>21101</v>
      </c>
      <c r="D889" s="43">
        <v>39782</v>
      </c>
      <c r="E889" s="42" t="s">
        <v>17</v>
      </c>
      <c r="F889" s="44" t="s">
        <v>14</v>
      </c>
      <c r="G889" s="2">
        <v>72000</v>
      </c>
      <c r="H889" s="2">
        <v>72000</v>
      </c>
      <c r="I889" s="39">
        <v>0</v>
      </c>
      <c r="J889" s="45">
        <v>27410</v>
      </c>
      <c r="K889" s="43">
        <v>44842</v>
      </c>
    </row>
    <row r="890" spans="1:11" x14ac:dyDescent="0.2">
      <c r="A890" s="42" t="s">
        <v>11</v>
      </c>
      <c r="B890" s="42" t="s">
        <v>12</v>
      </c>
      <c r="C890" s="43">
        <v>21101</v>
      </c>
      <c r="D890" s="43">
        <v>39782</v>
      </c>
      <c r="E890" s="42" t="s">
        <v>17</v>
      </c>
      <c r="F890" s="44" t="s">
        <v>14</v>
      </c>
      <c r="G890" s="2">
        <v>72000</v>
      </c>
      <c r="H890" s="2">
        <v>72000</v>
      </c>
      <c r="I890" s="39">
        <v>0</v>
      </c>
      <c r="J890" s="45">
        <v>9137</v>
      </c>
      <c r="K890" s="43">
        <v>44842</v>
      </c>
    </row>
    <row r="891" spans="1:11" x14ac:dyDescent="0.2">
      <c r="A891" s="42" t="s">
        <v>15</v>
      </c>
      <c r="B891" s="42" t="s">
        <v>12</v>
      </c>
      <c r="C891" s="43">
        <v>21101</v>
      </c>
      <c r="D891" s="43">
        <v>39782</v>
      </c>
      <c r="E891" s="42" t="s">
        <v>17</v>
      </c>
      <c r="F891" s="44" t="s">
        <v>14</v>
      </c>
      <c r="G891" s="2">
        <v>72000</v>
      </c>
      <c r="H891" s="2">
        <v>72000</v>
      </c>
      <c r="I891" s="39">
        <v>0</v>
      </c>
      <c r="J891" s="45">
        <v>9137</v>
      </c>
      <c r="K891" s="43">
        <v>44842</v>
      </c>
    </row>
    <row r="892" spans="1:11" x14ac:dyDescent="0.2">
      <c r="A892" s="42" t="s">
        <v>16</v>
      </c>
      <c r="B892" s="42" t="s">
        <v>12</v>
      </c>
      <c r="C892" s="43">
        <v>22447</v>
      </c>
      <c r="D892" s="43">
        <v>39595</v>
      </c>
      <c r="E892" s="42" t="s">
        <v>13</v>
      </c>
      <c r="F892" s="44" t="s">
        <v>14</v>
      </c>
      <c r="G892" s="2">
        <v>216000</v>
      </c>
      <c r="H892" s="2">
        <v>216000</v>
      </c>
      <c r="I892" s="39">
        <v>0</v>
      </c>
      <c r="J892" s="45">
        <v>6613</v>
      </c>
      <c r="K892" s="43">
        <v>46188</v>
      </c>
    </row>
    <row r="893" spans="1:11" x14ac:dyDescent="0.2">
      <c r="A893" s="42" t="s">
        <v>11</v>
      </c>
      <c r="B893" s="42" t="s">
        <v>12</v>
      </c>
      <c r="C893" s="43">
        <v>22447</v>
      </c>
      <c r="D893" s="43">
        <v>39595</v>
      </c>
      <c r="E893" s="42" t="s">
        <v>13</v>
      </c>
      <c r="F893" s="44" t="s">
        <v>14</v>
      </c>
      <c r="G893" s="2">
        <v>37000</v>
      </c>
      <c r="H893" s="2">
        <v>37000</v>
      </c>
      <c r="I893" s="39">
        <v>0</v>
      </c>
      <c r="J893" s="45">
        <v>6613</v>
      </c>
      <c r="K893" s="43">
        <v>46188</v>
      </c>
    </row>
    <row r="894" spans="1:11" x14ac:dyDescent="0.2">
      <c r="A894" s="42" t="s">
        <v>15</v>
      </c>
      <c r="B894" s="42" t="s">
        <v>12</v>
      </c>
      <c r="C894" s="43">
        <v>22447</v>
      </c>
      <c r="D894" s="43">
        <v>39595</v>
      </c>
      <c r="E894" s="42" t="s">
        <v>13</v>
      </c>
      <c r="F894" s="44" t="s">
        <v>14</v>
      </c>
      <c r="G894" s="2">
        <v>216000</v>
      </c>
      <c r="H894" s="2">
        <v>216000</v>
      </c>
      <c r="I894" s="39">
        <v>0</v>
      </c>
      <c r="J894" s="45">
        <v>6613</v>
      </c>
      <c r="K894" s="43">
        <v>46188</v>
      </c>
    </row>
    <row r="895" spans="1:11" x14ac:dyDescent="0.2">
      <c r="A895" s="42" t="s">
        <v>11</v>
      </c>
      <c r="B895" s="42" t="s">
        <v>12</v>
      </c>
      <c r="C895" s="43">
        <v>19998</v>
      </c>
      <c r="D895" s="43">
        <v>39652</v>
      </c>
      <c r="E895" s="42" t="s">
        <v>13</v>
      </c>
      <c r="F895" s="44" t="s">
        <v>14</v>
      </c>
      <c r="G895" s="2">
        <v>43000</v>
      </c>
      <c r="H895" s="2">
        <v>43000</v>
      </c>
      <c r="I895" s="39">
        <v>0</v>
      </c>
      <c r="J895" s="45">
        <v>1858</v>
      </c>
      <c r="K895" s="43">
        <v>43739</v>
      </c>
    </row>
    <row r="896" spans="1:11" x14ac:dyDescent="0.2">
      <c r="A896" s="42" t="s">
        <v>11</v>
      </c>
      <c r="B896" s="42" t="s">
        <v>12</v>
      </c>
      <c r="C896" s="43">
        <v>20641</v>
      </c>
      <c r="D896" s="43">
        <v>39671</v>
      </c>
      <c r="E896" s="42" t="s">
        <v>13</v>
      </c>
      <c r="F896" s="44" t="s">
        <v>14</v>
      </c>
      <c r="G896" s="2">
        <v>41000</v>
      </c>
      <c r="H896" s="2">
        <v>41000</v>
      </c>
      <c r="I896" s="39">
        <v>0</v>
      </c>
      <c r="J896" s="45">
        <v>4295</v>
      </c>
      <c r="K896" s="43">
        <v>44382</v>
      </c>
    </row>
    <row r="897" spans="1:11" x14ac:dyDescent="0.2">
      <c r="A897" s="42" t="s">
        <v>11</v>
      </c>
      <c r="B897" s="42" t="s">
        <v>12</v>
      </c>
      <c r="C897" s="43">
        <v>21115</v>
      </c>
      <c r="D897" s="43">
        <v>39524</v>
      </c>
      <c r="E897" s="42" t="s">
        <v>17</v>
      </c>
      <c r="F897" s="44" t="s">
        <v>14</v>
      </c>
      <c r="G897" s="2">
        <v>49000</v>
      </c>
      <c r="H897" s="2">
        <v>49000</v>
      </c>
      <c r="I897" s="39">
        <v>0</v>
      </c>
      <c r="J897" s="45">
        <v>6218</v>
      </c>
      <c r="K897" s="43">
        <v>44856</v>
      </c>
    </row>
    <row r="898" spans="1:11" x14ac:dyDescent="0.2">
      <c r="A898" s="42" t="s">
        <v>11</v>
      </c>
      <c r="B898" s="42" t="s">
        <v>12</v>
      </c>
      <c r="C898" s="43">
        <v>26851</v>
      </c>
      <c r="D898" s="43">
        <v>39651</v>
      </c>
      <c r="E898" s="42" t="s">
        <v>17</v>
      </c>
      <c r="F898" s="44" t="s">
        <v>14</v>
      </c>
      <c r="G898" s="2">
        <v>44000</v>
      </c>
      <c r="H898" s="2">
        <v>44000</v>
      </c>
      <c r="I898" s="39">
        <v>0</v>
      </c>
      <c r="J898" s="45">
        <v>8649</v>
      </c>
      <c r="K898" s="43">
        <v>50592</v>
      </c>
    </row>
    <row r="899" spans="1:11" x14ac:dyDescent="0.2">
      <c r="A899" s="42" t="s">
        <v>16</v>
      </c>
      <c r="B899" s="42" t="s">
        <v>12</v>
      </c>
      <c r="C899" s="43">
        <v>25090</v>
      </c>
      <c r="D899" s="43">
        <v>39240</v>
      </c>
      <c r="E899" s="42" t="s">
        <v>17</v>
      </c>
      <c r="F899" s="44" t="s">
        <v>14</v>
      </c>
      <c r="G899" s="2">
        <v>30000</v>
      </c>
      <c r="H899" s="2">
        <v>30000</v>
      </c>
      <c r="I899" s="39">
        <v>0</v>
      </c>
      <c r="J899" s="45">
        <v>6059</v>
      </c>
      <c r="K899" s="43">
        <v>48831</v>
      </c>
    </row>
    <row r="900" spans="1:11" x14ac:dyDescent="0.2">
      <c r="A900" s="42" t="s">
        <v>11</v>
      </c>
      <c r="B900" s="42" t="s">
        <v>12</v>
      </c>
      <c r="C900" s="43">
        <v>25090</v>
      </c>
      <c r="D900" s="43">
        <v>39240</v>
      </c>
      <c r="E900" s="42" t="s">
        <v>17</v>
      </c>
      <c r="F900" s="44" t="s">
        <v>14</v>
      </c>
      <c r="G900" s="2">
        <v>30000</v>
      </c>
      <c r="H900" s="2">
        <v>30000</v>
      </c>
      <c r="I900" s="39">
        <v>0</v>
      </c>
      <c r="J900" s="45">
        <v>6059</v>
      </c>
      <c r="K900" s="43">
        <v>48831</v>
      </c>
    </row>
    <row r="901" spans="1:11" x14ac:dyDescent="0.2">
      <c r="A901" s="42" t="s">
        <v>15</v>
      </c>
      <c r="B901" s="42" t="s">
        <v>12</v>
      </c>
      <c r="C901" s="43">
        <v>25090</v>
      </c>
      <c r="D901" s="43">
        <v>39240</v>
      </c>
      <c r="E901" s="42" t="s">
        <v>17</v>
      </c>
      <c r="F901" s="44" t="s">
        <v>14</v>
      </c>
      <c r="G901" s="2">
        <v>44000</v>
      </c>
      <c r="H901" s="2">
        <v>44000</v>
      </c>
      <c r="I901" s="39">
        <v>0</v>
      </c>
      <c r="J901" s="45">
        <v>6059</v>
      </c>
      <c r="K901" s="43">
        <v>48831</v>
      </c>
    </row>
    <row r="902" spans="1:11" x14ac:dyDescent="0.2">
      <c r="A902" s="42" t="s">
        <v>16</v>
      </c>
      <c r="B902" s="42" t="s">
        <v>12</v>
      </c>
      <c r="C902" s="43">
        <v>23145</v>
      </c>
      <c r="D902" s="43">
        <v>39800</v>
      </c>
      <c r="E902" s="42" t="s">
        <v>17</v>
      </c>
      <c r="F902" s="44" t="s">
        <v>14</v>
      </c>
      <c r="G902" s="2">
        <v>162000</v>
      </c>
      <c r="H902" s="2">
        <v>162000</v>
      </c>
      <c r="I902" s="39">
        <v>0</v>
      </c>
      <c r="J902" s="45">
        <v>30968</v>
      </c>
      <c r="K902" s="43">
        <v>46887</v>
      </c>
    </row>
    <row r="903" spans="1:11" x14ac:dyDescent="0.2">
      <c r="A903" s="42" t="s">
        <v>11</v>
      </c>
      <c r="B903" s="42" t="s">
        <v>12</v>
      </c>
      <c r="C903" s="43">
        <v>23145</v>
      </c>
      <c r="D903" s="43">
        <v>39800</v>
      </c>
      <c r="E903" s="42" t="s">
        <v>17</v>
      </c>
      <c r="F903" s="44" t="s">
        <v>14</v>
      </c>
      <c r="G903" s="2">
        <v>162000</v>
      </c>
      <c r="H903" s="2">
        <v>162000</v>
      </c>
      <c r="I903" s="39">
        <v>0</v>
      </c>
      <c r="J903" s="45">
        <v>10323</v>
      </c>
      <c r="K903" s="43">
        <v>46887</v>
      </c>
    </row>
    <row r="904" spans="1:11" x14ac:dyDescent="0.2">
      <c r="A904" s="42" t="s">
        <v>15</v>
      </c>
      <c r="B904" s="42" t="s">
        <v>12</v>
      </c>
      <c r="C904" s="43">
        <v>23145</v>
      </c>
      <c r="D904" s="43">
        <v>39800</v>
      </c>
      <c r="E904" s="42" t="s">
        <v>17</v>
      </c>
      <c r="F904" s="44" t="s">
        <v>14</v>
      </c>
      <c r="G904" s="2">
        <v>30000</v>
      </c>
      <c r="H904" s="2">
        <v>30000</v>
      </c>
      <c r="I904" s="39">
        <v>0</v>
      </c>
      <c r="J904" s="45">
        <v>10323</v>
      </c>
      <c r="K904" s="43">
        <v>46887</v>
      </c>
    </row>
    <row r="905" spans="1:11" x14ac:dyDescent="0.2">
      <c r="A905" s="42" t="s">
        <v>11</v>
      </c>
      <c r="B905" s="42" t="s">
        <v>12</v>
      </c>
      <c r="C905" s="43">
        <v>21401</v>
      </c>
      <c r="D905" s="43">
        <v>39617</v>
      </c>
      <c r="E905" s="42" t="s">
        <v>13</v>
      </c>
      <c r="F905" s="44" t="s">
        <v>14</v>
      </c>
      <c r="G905" s="2">
        <v>46000</v>
      </c>
      <c r="H905" s="2">
        <v>46000</v>
      </c>
      <c r="I905" s="39">
        <v>0</v>
      </c>
      <c r="J905" s="45">
        <v>6632</v>
      </c>
      <c r="K905" s="43">
        <v>45142</v>
      </c>
    </row>
    <row r="906" spans="1:11" x14ac:dyDescent="0.2">
      <c r="A906" s="42" t="s">
        <v>15</v>
      </c>
      <c r="B906" s="42" t="s">
        <v>12</v>
      </c>
      <c r="C906" s="43">
        <v>21401</v>
      </c>
      <c r="D906" s="43">
        <v>39617</v>
      </c>
      <c r="E906" s="42" t="s">
        <v>13</v>
      </c>
      <c r="F906" s="44" t="s">
        <v>14</v>
      </c>
      <c r="G906" s="2">
        <v>162000</v>
      </c>
      <c r="H906" s="2">
        <v>162000</v>
      </c>
      <c r="I906" s="39">
        <v>0</v>
      </c>
      <c r="J906" s="45">
        <v>6632</v>
      </c>
      <c r="K906" s="43">
        <v>45142</v>
      </c>
    </row>
    <row r="907" spans="1:11" x14ac:dyDescent="0.2">
      <c r="A907" s="42" t="s">
        <v>11</v>
      </c>
      <c r="B907" s="42" t="s">
        <v>12</v>
      </c>
      <c r="C907" s="43">
        <v>23344</v>
      </c>
      <c r="D907" s="43">
        <v>39637</v>
      </c>
      <c r="E907" s="42" t="s">
        <v>13</v>
      </c>
      <c r="F907" s="44" t="s">
        <v>14</v>
      </c>
      <c r="G907" s="2">
        <v>43000</v>
      </c>
      <c r="H907" s="2">
        <v>43000</v>
      </c>
      <c r="I907" s="39">
        <v>0</v>
      </c>
      <c r="J907" s="45">
        <v>8220</v>
      </c>
      <c r="K907" s="43">
        <v>47086</v>
      </c>
    </row>
    <row r="908" spans="1:11" x14ac:dyDescent="0.2">
      <c r="A908" s="42" t="s">
        <v>16</v>
      </c>
      <c r="B908" s="42" t="s">
        <v>12</v>
      </c>
      <c r="C908" s="43">
        <v>23126</v>
      </c>
      <c r="D908" s="43">
        <v>39703</v>
      </c>
      <c r="E908" s="42" t="s">
        <v>17</v>
      </c>
      <c r="F908" s="44" t="s">
        <v>14</v>
      </c>
      <c r="G908" s="2">
        <v>84000</v>
      </c>
      <c r="H908" s="2">
        <v>84000</v>
      </c>
      <c r="I908" s="39">
        <v>0</v>
      </c>
      <c r="J908" s="45">
        <v>16057</v>
      </c>
      <c r="K908" s="43">
        <v>46868</v>
      </c>
    </row>
    <row r="909" spans="1:11" x14ac:dyDescent="0.2">
      <c r="A909" s="42" t="s">
        <v>11</v>
      </c>
      <c r="B909" s="42" t="s">
        <v>12</v>
      </c>
      <c r="C909" s="43">
        <v>23126</v>
      </c>
      <c r="D909" s="43">
        <v>39703</v>
      </c>
      <c r="E909" s="42" t="s">
        <v>17</v>
      </c>
      <c r="F909" s="44" t="s">
        <v>14</v>
      </c>
      <c r="G909" s="2">
        <v>84000</v>
      </c>
      <c r="H909" s="2">
        <v>84000</v>
      </c>
      <c r="I909" s="39">
        <v>0</v>
      </c>
      <c r="J909" s="45">
        <v>5352</v>
      </c>
      <c r="K909" s="43">
        <v>46868</v>
      </c>
    </row>
    <row r="910" spans="1:11" x14ac:dyDescent="0.2">
      <c r="A910" s="42" t="s">
        <v>15</v>
      </c>
      <c r="B910" s="42" t="s">
        <v>12</v>
      </c>
      <c r="C910" s="43">
        <v>23126</v>
      </c>
      <c r="D910" s="43">
        <v>39703</v>
      </c>
      <c r="E910" s="42" t="s">
        <v>17</v>
      </c>
      <c r="F910" s="44" t="s">
        <v>14</v>
      </c>
      <c r="G910" s="2">
        <v>43000</v>
      </c>
      <c r="H910" s="2">
        <v>43000</v>
      </c>
      <c r="I910" s="39">
        <v>0</v>
      </c>
      <c r="J910" s="45">
        <v>5352</v>
      </c>
      <c r="K910" s="43">
        <v>46868</v>
      </c>
    </row>
    <row r="911" spans="1:11" x14ac:dyDescent="0.2">
      <c r="A911" s="42" t="s">
        <v>16</v>
      </c>
      <c r="B911" s="42" t="s">
        <v>12</v>
      </c>
      <c r="C911" s="43">
        <v>19921</v>
      </c>
      <c r="D911" s="43">
        <v>39562</v>
      </c>
      <c r="E911" s="42" t="s">
        <v>13</v>
      </c>
      <c r="F911" s="44" t="s">
        <v>14</v>
      </c>
      <c r="G911" s="2">
        <v>44000</v>
      </c>
      <c r="H911" s="2">
        <v>44000</v>
      </c>
      <c r="I911" s="39">
        <v>0</v>
      </c>
      <c r="J911" s="45">
        <v>1901</v>
      </c>
      <c r="K911" s="43">
        <v>43662</v>
      </c>
    </row>
    <row r="912" spans="1:11" x14ac:dyDescent="0.2">
      <c r="A912" s="42" t="s">
        <v>11</v>
      </c>
      <c r="B912" s="42" t="s">
        <v>12</v>
      </c>
      <c r="C912" s="43">
        <v>19921</v>
      </c>
      <c r="D912" s="43">
        <v>39562</v>
      </c>
      <c r="E912" s="42" t="s">
        <v>13</v>
      </c>
      <c r="F912" s="44" t="s">
        <v>14</v>
      </c>
      <c r="G912" s="2">
        <v>44000</v>
      </c>
      <c r="H912" s="2">
        <v>44000</v>
      </c>
      <c r="I912" s="39">
        <v>0</v>
      </c>
      <c r="J912" s="45">
        <v>950</v>
      </c>
      <c r="K912" s="43">
        <v>43662</v>
      </c>
    </row>
    <row r="913" spans="1:11" x14ac:dyDescent="0.2">
      <c r="A913" s="42" t="s">
        <v>15</v>
      </c>
      <c r="B913" s="42" t="s">
        <v>12</v>
      </c>
      <c r="C913" s="43">
        <v>19921</v>
      </c>
      <c r="D913" s="43">
        <v>39562</v>
      </c>
      <c r="E913" s="42" t="s">
        <v>13</v>
      </c>
      <c r="F913" s="44" t="s">
        <v>14</v>
      </c>
      <c r="G913" s="2">
        <v>84000</v>
      </c>
      <c r="H913" s="2">
        <v>84000</v>
      </c>
      <c r="I913" s="39">
        <v>0</v>
      </c>
      <c r="J913" s="45">
        <v>950</v>
      </c>
      <c r="K913" s="43">
        <v>43662</v>
      </c>
    </row>
    <row r="914" spans="1:11" x14ac:dyDescent="0.2">
      <c r="A914" s="42" t="s">
        <v>16</v>
      </c>
      <c r="B914" s="42" t="s">
        <v>12</v>
      </c>
      <c r="C914" s="43">
        <v>22992</v>
      </c>
      <c r="D914" s="43">
        <v>39775</v>
      </c>
      <c r="E914" s="42" t="s">
        <v>17</v>
      </c>
      <c r="F914" s="44" t="s">
        <v>14</v>
      </c>
      <c r="G914" s="2">
        <v>174000</v>
      </c>
      <c r="H914" s="2">
        <v>174000</v>
      </c>
      <c r="I914" s="39">
        <v>0</v>
      </c>
      <c r="J914" s="45">
        <v>32322</v>
      </c>
      <c r="K914" s="43">
        <v>46733</v>
      </c>
    </row>
    <row r="915" spans="1:11" x14ac:dyDescent="0.2">
      <c r="A915" s="42" t="s">
        <v>11</v>
      </c>
      <c r="B915" s="42" t="s">
        <v>12</v>
      </c>
      <c r="C915" s="43">
        <v>22992</v>
      </c>
      <c r="D915" s="43">
        <v>39775</v>
      </c>
      <c r="E915" s="42" t="s">
        <v>17</v>
      </c>
      <c r="F915" s="44" t="s">
        <v>14</v>
      </c>
      <c r="G915" s="2">
        <v>174000</v>
      </c>
      <c r="H915" s="2">
        <v>174000</v>
      </c>
      <c r="I915" s="39">
        <v>0</v>
      </c>
      <c r="J915" s="45">
        <v>10774</v>
      </c>
      <c r="K915" s="43">
        <v>46733</v>
      </c>
    </row>
    <row r="916" spans="1:11" x14ac:dyDescent="0.2">
      <c r="A916" s="42" t="s">
        <v>15</v>
      </c>
      <c r="B916" s="42" t="s">
        <v>12</v>
      </c>
      <c r="C916" s="43">
        <v>22992</v>
      </c>
      <c r="D916" s="43">
        <v>39775</v>
      </c>
      <c r="E916" s="42" t="s">
        <v>17</v>
      </c>
      <c r="F916" s="44" t="s">
        <v>14</v>
      </c>
      <c r="G916" s="2">
        <v>58000</v>
      </c>
      <c r="H916" s="2">
        <v>58000</v>
      </c>
      <c r="I916" s="39">
        <v>0</v>
      </c>
      <c r="J916" s="45">
        <v>10774</v>
      </c>
      <c r="K916" s="43">
        <v>46733</v>
      </c>
    </row>
    <row r="917" spans="1:11" x14ac:dyDescent="0.2">
      <c r="A917" s="42" t="s">
        <v>11</v>
      </c>
      <c r="B917" s="42" t="s">
        <v>12</v>
      </c>
      <c r="C917" s="43">
        <v>26131</v>
      </c>
      <c r="D917" s="43">
        <v>39780</v>
      </c>
      <c r="E917" s="42" t="s">
        <v>17</v>
      </c>
      <c r="F917" s="44" t="s">
        <v>14</v>
      </c>
      <c r="G917" s="2">
        <v>26000</v>
      </c>
      <c r="H917" s="2">
        <v>26000</v>
      </c>
      <c r="I917" s="39">
        <v>0</v>
      </c>
      <c r="J917" s="45">
        <v>5195</v>
      </c>
      <c r="K917" s="43">
        <v>49873</v>
      </c>
    </row>
    <row r="918" spans="1:11" x14ac:dyDescent="0.2">
      <c r="A918" s="42" t="s">
        <v>15</v>
      </c>
      <c r="B918" s="42" t="s">
        <v>12</v>
      </c>
      <c r="C918" s="43">
        <v>26131</v>
      </c>
      <c r="D918" s="43">
        <v>39780</v>
      </c>
      <c r="E918" s="42" t="s">
        <v>17</v>
      </c>
      <c r="F918" s="44" t="s">
        <v>14</v>
      </c>
      <c r="G918" s="2">
        <v>26000</v>
      </c>
      <c r="H918" s="2">
        <v>26000</v>
      </c>
      <c r="I918" s="39">
        <v>0</v>
      </c>
      <c r="J918" s="45">
        <v>5195</v>
      </c>
      <c r="K918" s="43">
        <v>49873</v>
      </c>
    </row>
    <row r="919" spans="1:11" x14ac:dyDescent="0.2">
      <c r="A919" s="42" t="s">
        <v>11</v>
      </c>
      <c r="B919" s="42" t="s">
        <v>12</v>
      </c>
      <c r="C919" s="43">
        <v>21786</v>
      </c>
      <c r="D919" s="43">
        <v>39759</v>
      </c>
      <c r="E919" s="42" t="s">
        <v>17</v>
      </c>
      <c r="F919" s="44" t="s">
        <v>14</v>
      </c>
      <c r="G919" s="2">
        <v>57000</v>
      </c>
      <c r="H919" s="2">
        <v>57000</v>
      </c>
      <c r="I919" s="39">
        <v>0</v>
      </c>
      <c r="J919" s="45">
        <v>9019</v>
      </c>
      <c r="K919" s="43">
        <v>45528</v>
      </c>
    </row>
    <row r="920" spans="1:11" x14ac:dyDescent="0.2">
      <c r="A920" s="42" t="s">
        <v>11</v>
      </c>
      <c r="B920" s="42" t="s">
        <v>12</v>
      </c>
      <c r="C920" s="43">
        <v>24680</v>
      </c>
      <c r="D920" s="43">
        <v>39755</v>
      </c>
      <c r="E920" s="42" t="s">
        <v>13</v>
      </c>
      <c r="F920" s="44" t="s">
        <v>14</v>
      </c>
      <c r="G920" s="2">
        <v>47000</v>
      </c>
      <c r="H920" s="2">
        <v>47000</v>
      </c>
      <c r="I920" s="39">
        <v>0</v>
      </c>
      <c r="J920" s="45">
        <v>9467</v>
      </c>
      <c r="K920" s="43">
        <v>48422</v>
      </c>
    </row>
    <row r="921" spans="1:11" x14ac:dyDescent="0.2">
      <c r="A921" s="42" t="s">
        <v>11</v>
      </c>
      <c r="B921" s="42" t="s">
        <v>12</v>
      </c>
      <c r="C921" s="43">
        <v>20615</v>
      </c>
      <c r="D921" s="43">
        <v>39829</v>
      </c>
      <c r="E921" s="42" t="s">
        <v>13</v>
      </c>
      <c r="F921" s="44" t="s">
        <v>14</v>
      </c>
      <c r="G921" s="2">
        <v>26000</v>
      </c>
      <c r="H921" s="2">
        <v>26000</v>
      </c>
      <c r="I921" s="39">
        <v>0</v>
      </c>
      <c r="J921" s="45">
        <v>2808</v>
      </c>
      <c r="K921" s="43">
        <v>44356</v>
      </c>
    </row>
    <row r="922" spans="1:11" x14ac:dyDescent="0.2">
      <c r="A922" s="42" t="s">
        <v>15</v>
      </c>
      <c r="B922" s="42" t="s">
        <v>12</v>
      </c>
      <c r="C922" s="43">
        <v>20615</v>
      </c>
      <c r="D922" s="43">
        <v>39829</v>
      </c>
      <c r="E922" s="42" t="s">
        <v>13</v>
      </c>
      <c r="F922" s="44" t="s">
        <v>14</v>
      </c>
      <c r="G922" s="2">
        <v>47000</v>
      </c>
      <c r="H922" s="2">
        <v>47000</v>
      </c>
      <c r="I922" s="39">
        <v>0</v>
      </c>
      <c r="J922" s="45">
        <v>2808</v>
      </c>
      <c r="K922" s="43">
        <v>44356</v>
      </c>
    </row>
    <row r="923" spans="1:11" x14ac:dyDescent="0.2">
      <c r="A923" s="42" t="s">
        <v>16</v>
      </c>
      <c r="B923" s="42" t="s">
        <v>12</v>
      </c>
      <c r="C923" s="43">
        <v>28878</v>
      </c>
      <c r="D923" s="43">
        <v>39804</v>
      </c>
      <c r="E923" s="42" t="s">
        <v>13</v>
      </c>
      <c r="F923" s="44" t="s">
        <v>14</v>
      </c>
      <c r="G923" s="2">
        <v>132000</v>
      </c>
      <c r="H923" s="2">
        <v>132000</v>
      </c>
      <c r="I923" s="39">
        <v>0</v>
      </c>
      <c r="J923" s="45">
        <v>23309</v>
      </c>
      <c r="K923" s="43">
        <v>52619</v>
      </c>
    </row>
    <row r="924" spans="1:11" x14ac:dyDescent="0.2">
      <c r="A924" s="42" t="s">
        <v>11</v>
      </c>
      <c r="B924" s="42" t="s">
        <v>12</v>
      </c>
      <c r="C924" s="43">
        <v>28878</v>
      </c>
      <c r="D924" s="43">
        <v>39804</v>
      </c>
      <c r="E924" s="42" t="s">
        <v>13</v>
      </c>
      <c r="F924" s="44" t="s">
        <v>14</v>
      </c>
      <c r="G924" s="2">
        <v>132000</v>
      </c>
      <c r="H924" s="2">
        <v>132000</v>
      </c>
      <c r="I924" s="39">
        <v>0</v>
      </c>
      <c r="J924" s="45">
        <v>7770</v>
      </c>
      <c r="K924" s="43">
        <v>52619</v>
      </c>
    </row>
    <row r="925" spans="1:11" x14ac:dyDescent="0.2">
      <c r="A925" s="42" t="s">
        <v>11</v>
      </c>
      <c r="B925" s="42" t="s">
        <v>12</v>
      </c>
      <c r="C925" s="43">
        <v>20398</v>
      </c>
      <c r="D925" s="43">
        <v>39769</v>
      </c>
      <c r="E925" s="42" t="s">
        <v>17</v>
      </c>
      <c r="F925" s="44" t="s">
        <v>14</v>
      </c>
      <c r="G925" s="2">
        <v>48000</v>
      </c>
      <c r="H925" s="2">
        <v>48000</v>
      </c>
      <c r="I925" s="39">
        <v>0</v>
      </c>
      <c r="J925" s="45">
        <v>3732</v>
      </c>
      <c r="K925" s="43">
        <v>44140</v>
      </c>
    </row>
    <row r="926" spans="1:11" x14ac:dyDescent="0.2">
      <c r="A926" s="42" t="s">
        <v>15</v>
      </c>
      <c r="B926" s="42" t="s">
        <v>12</v>
      </c>
      <c r="C926" s="43">
        <v>20398</v>
      </c>
      <c r="D926" s="43">
        <v>39769</v>
      </c>
      <c r="E926" s="42" t="s">
        <v>17</v>
      </c>
      <c r="F926" s="44" t="s">
        <v>14</v>
      </c>
      <c r="G926" s="2">
        <v>132000</v>
      </c>
      <c r="H926" s="2">
        <v>132000</v>
      </c>
      <c r="I926" s="39">
        <v>0</v>
      </c>
      <c r="J926" s="45">
        <v>3732</v>
      </c>
      <c r="K926" s="43">
        <v>44140</v>
      </c>
    </row>
    <row r="927" spans="1:11" x14ac:dyDescent="0.2">
      <c r="A927" s="42" t="s">
        <v>16</v>
      </c>
      <c r="B927" s="42" t="s">
        <v>12</v>
      </c>
      <c r="C927" s="43">
        <v>26846</v>
      </c>
      <c r="D927" s="43">
        <v>39646</v>
      </c>
      <c r="E927" s="42" t="s">
        <v>13</v>
      </c>
      <c r="F927" s="44" t="s">
        <v>14</v>
      </c>
      <c r="G927" s="2">
        <v>48000</v>
      </c>
      <c r="H927" s="2">
        <v>48000</v>
      </c>
      <c r="I927" s="39">
        <v>0</v>
      </c>
      <c r="J927" s="45">
        <v>20639</v>
      </c>
      <c r="K927" s="43">
        <v>50587</v>
      </c>
    </row>
    <row r="928" spans="1:11" x14ac:dyDescent="0.2">
      <c r="A928" s="42" t="s">
        <v>11</v>
      </c>
      <c r="B928" s="42" t="s">
        <v>12</v>
      </c>
      <c r="C928" s="43">
        <v>26846</v>
      </c>
      <c r="D928" s="43">
        <v>39646</v>
      </c>
      <c r="E928" s="42" t="s">
        <v>13</v>
      </c>
      <c r="F928" s="44" t="s">
        <v>14</v>
      </c>
      <c r="G928" s="2">
        <v>35000</v>
      </c>
      <c r="H928" s="2">
        <v>35000</v>
      </c>
      <c r="I928" s="39">
        <v>0</v>
      </c>
      <c r="J928" s="45">
        <v>6880</v>
      </c>
      <c r="K928" s="43">
        <v>50587</v>
      </c>
    </row>
    <row r="929" spans="1:11" x14ac:dyDescent="0.2">
      <c r="A929" s="42" t="s">
        <v>15</v>
      </c>
      <c r="B929" s="42" t="s">
        <v>12</v>
      </c>
      <c r="C929" s="43">
        <v>26846</v>
      </c>
      <c r="D929" s="43">
        <v>39646</v>
      </c>
      <c r="E929" s="42" t="s">
        <v>13</v>
      </c>
      <c r="F929" s="44" t="s">
        <v>14</v>
      </c>
      <c r="G929" s="2">
        <v>48000</v>
      </c>
      <c r="H929" s="2">
        <v>48000</v>
      </c>
      <c r="I929" s="39">
        <v>0</v>
      </c>
      <c r="J929" s="45">
        <v>6880</v>
      </c>
      <c r="K929" s="43">
        <v>50587</v>
      </c>
    </row>
    <row r="930" spans="1:11" x14ac:dyDescent="0.2">
      <c r="A930" s="42" t="s">
        <v>16</v>
      </c>
      <c r="B930" s="42" t="s">
        <v>12</v>
      </c>
      <c r="C930" s="43">
        <v>22105</v>
      </c>
      <c r="D930" s="43">
        <v>39610</v>
      </c>
      <c r="E930" s="42" t="s">
        <v>13</v>
      </c>
      <c r="F930" s="44" t="s">
        <v>14</v>
      </c>
      <c r="G930" s="2">
        <v>105000</v>
      </c>
      <c r="H930" s="2">
        <v>105000</v>
      </c>
      <c r="I930" s="39">
        <v>0</v>
      </c>
      <c r="J930" s="45">
        <v>18821</v>
      </c>
      <c r="K930" s="43">
        <v>45846</v>
      </c>
    </row>
    <row r="931" spans="1:11" x14ac:dyDescent="0.2">
      <c r="A931" s="42" t="s">
        <v>11</v>
      </c>
      <c r="B931" s="42" t="s">
        <v>12</v>
      </c>
      <c r="C931" s="43">
        <v>22105</v>
      </c>
      <c r="D931" s="43">
        <v>39610</v>
      </c>
      <c r="E931" s="42" t="s">
        <v>13</v>
      </c>
      <c r="F931" s="44" t="s">
        <v>14</v>
      </c>
      <c r="G931" s="2">
        <v>37000</v>
      </c>
      <c r="H931" s="2">
        <v>37000</v>
      </c>
      <c r="I931" s="39">
        <v>0</v>
      </c>
      <c r="J931" s="45">
        <v>6274</v>
      </c>
      <c r="K931" s="43">
        <v>45846</v>
      </c>
    </row>
    <row r="932" spans="1:11" x14ac:dyDescent="0.2">
      <c r="A932" s="42" t="s">
        <v>15</v>
      </c>
      <c r="B932" s="42" t="s">
        <v>12</v>
      </c>
      <c r="C932" s="43">
        <v>22105</v>
      </c>
      <c r="D932" s="43">
        <v>39610</v>
      </c>
      <c r="E932" s="42" t="s">
        <v>13</v>
      </c>
      <c r="F932" s="44" t="s">
        <v>14</v>
      </c>
      <c r="G932" s="2">
        <v>105000</v>
      </c>
      <c r="H932" s="2">
        <v>105000</v>
      </c>
      <c r="I932" s="39">
        <v>0</v>
      </c>
      <c r="J932" s="45">
        <v>6274</v>
      </c>
      <c r="K932" s="43">
        <v>45846</v>
      </c>
    </row>
    <row r="933" spans="1:11" x14ac:dyDescent="0.2">
      <c r="A933" s="42" t="s">
        <v>11</v>
      </c>
      <c r="B933" s="42" t="s">
        <v>12</v>
      </c>
      <c r="C933" s="43">
        <v>20951</v>
      </c>
      <c r="D933" s="43">
        <v>39907</v>
      </c>
      <c r="E933" s="42" t="s">
        <v>13</v>
      </c>
      <c r="F933" s="44" t="s">
        <v>14</v>
      </c>
      <c r="G933" s="2">
        <v>66000</v>
      </c>
      <c r="H933" s="2">
        <v>66000</v>
      </c>
      <c r="I933" s="39">
        <v>0</v>
      </c>
      <c r="J933" s="45">
        <v>8138</v>
      </c>
      <c r="K933" s="43">
        <v>44692</v>
      </c>
    </row>
    <row r="934" spans="1:11" x14ac:dyDescent="0.2">
      <c r="A934" s="42" t="s">
        <v>15</v>
      </c>
      <c r="B934" s="42" t="s">
        <v>12</v>
      </c>
      <c r="C934" s="43">
        <v>20951</v>
      </c>
      <c r="D934" s="43">
        <v>39907</v>
      </c>
      <c r="E934" s="42" t="s">
        <v>13</v>
      </c>
      <c r="F934" s="44" t="s">
        <v>14</v>
      </c>
      <c r="G934" s="2">
        <v>111000</v>
      </c>
      <c r="H934" s="2">
        <v>111000</v>
      </c>
      <c r="I934" s="39">
        <v>0</v>
      </c>
      <c r="J934" s="45">
        <v>8138</v>
      </c>
      <c r="K934" s="43">
        <v>44692</v>
      </c>
    </row>
    <row r="935" spans="1:11" x14ac:dyDescent="0.2">
      <c r="A935" s="42" t="s">
        <v>16</v>
      </c>
      <c r="B935" s="42" t="s">
        <v>12</v>
      </c>
      <c r="C935" s="43">
        <v>20398</v>
      </c>
      <c r="D935" s="43">
        <v>39920</v>
      </c>
      <c r="E935" s="42" t="s">
        <v>13</v>
      </c>
      <c r="F935" s="44" t="s">
        <v>14</v>
      </c>
      <c r="G935" s="2">
        <v>32000</v>
      </c>
      <c r="H935" s="2">
        <v>32000</v>
      </c>
      <c r="I935" s="39">
        <v>0</v>
      </c>
      <c r="J935" s="45">
        <v>2765</v>
      </c>
      <c r="K935" s="43">
        <v>44140</v>
      </c>
    </row>
    <row r="936" spans="1:11" x14ac:dyDescent="0.2">
      <c r="A936" s="42" t="s">
        <v>11</v>
      </c>
      <c r="B936" s="42" t="s">
        <v>12</v>
      </c>
      <c r="C936" s="43">
        <v>20398</v>
      </c>
      <c r="D936" s="43">
        <v>39920</v>
      </c>
      <c r="E936" s="42" t="s">
        <v>13</v>
      </c>
      <c r="F936" s="44" t="s">
        <v>14</v>
      </c>
      <c r="G936" s="2">
        <v>32000</v>
      </c>
      <c r="H936" s="2">
        <v>32000</v>
      </c>
      <c r="I936" s="39">
        <v>0</v>
      </c>
      <c r="J936" s="45">
        <v>2765</v>
      </c>
      <c r="K936" s="43">
        <v>44140</v>
      </c>
    </row>
    <row r="937" spans="1:11" x14ac:dyDescent="0.2">
      <c r="A937" s="42" t="s">
        <v>15</v>
      </c>
      <c r="B937" s="42" t="s">
        <v>12</v>
      </c>
      <c r="C937" s="43">
        <v>20398</v>
      </c>
      <c r="D937" s="43">
        <v>39920</v>
      </c>
      <c r="E937" s="42" t="s">
        <v>13</v>
      </c>
      <c r="F937" s="44" t="s">
        <v>14</v>
      </c>
      <c r="G937" s="2">
        <v>32000</v>
      </c>
      <c r="H937" s="2">
        <v>32000</v>
      </c>
      <c r="I937" s="39">
        <v>0</v>
      </c>
      <c r="J937" s="45">
        <v>2765</v>
      </c>
      <c r="K937" s="43">
        <v>44140</v>
      </c>
    </row>
    <row r="938" spans="1:11" x14ac:dyDescent="0.2">
      <c r="A938" s="42" t="s">
        <v>16</v>
      </c>
      <c r="B938" s="42" t="s">
        <v>12</v>
      </c>
      <c r="C938" s="43">
        <v>23030</v>
      </c>
      <c r="D938" s="43">
        <v>39957</v>
      </c>
      <c r="E938" s="42" t="s">
        <v>13</v>
      </c>
      <c r="F938" s="44" t="s">
        <v>14</v>
      </c>
      <c r="G938" s="2">
        <v>219000</v>
      </c>
      <c r="H938" s="2">
        <v>219000</v>
      </c>
      <c r="I938" s="39">
        <v>0</v>
      </c>
      <c r="J938" s="45">
        <v>41391</v>
      </c>
      <c r="K938" s="43">
        <v>46771</v>
      </c>
    </row>
    <row r="939" spans="1:11" x14ac:dyDescent="0.2">
      <c r="A939" s="42" t="s">
        <v>11</v>
      </c>
      <c r="B939" s="42" t="s">
        <v>12</v>
      </c>
      <c r="C939" s="43">
        <v>23030</v>
      </c>
      <c r="D939" s="43">
        <v>39957</v>
      </c>
      <c r="E939" s="42" t="s">
        <v>13</v>
      </c>
      <c r="F939" s="44" t="s">
        <v>14</v>
      </c>
      <c r="G939" s="2">
        <v>219000</v>
      </c>
      <c r="H939" s="2">
        <v>219000</v>
      </c>
      <c r="I939" s="39">
        <v>0</v>
      </c>
      <c r="J939" s="45">
        <v>13797</v>
      </c>
      <c r="K939" s="43">
        <v>46771</v>
      </c>
    </row>
    <row r="940" spans="1:11" x14ac:dyDescent="0.2">
      <c r="A940" s="42" t="s">
        <v>15</v>
      </c>
      <c r="B940" s="42" t="s">
        <v>12</v>
      </c>
      <c r="C940" s="43">
        <v>23030</v>
      </c>
      <c r="D940" s="43">
        <v>39957</v>
      </c>
      <c r="E940" s="42" t="s">
        <v>13</v>
      </c>
      <c r="F940" s="44" t="s">
        <v>14</v>
      </c>
      <c r="G940" s="2">
        <v>73000</v>
      </c>
      <c r="H940" s="2">
        <v>73000</v>
      </c>
      <c r="I940" s="39">
        <v>0</v>
      </c>
      <c r="J940" s="45">
        <v>13797</v>
      </c>
      <c r="K940" s="43">
        <v>46771</v>
      </c>
    </row>
    <row r="941" spans="1:11" x14ac:dyDescent="0.2">
      <c r="A941" s="42" t="s">
        <v>11</v>
      </c>
      <c r="B941" s="42" t="s">
        <v>12</v>
      </c>
      <c r="C941" s="43">
        <v>21176</v>
      </c>
      <c r="D941" s="43">
        <v>39536</v>
      </c>
      <c r="E941" s="42" t="s">
        <v>13</v>
      </c>
      <c r="F941" s="44" t="s">
        <v>14</v>
      </c>
      <c r="G941" s="2">
        <v>53000</v>
      </c>
      <c r="H941" s="2">
        <v>53000</v>
      </c>
      <c r="I941" s="39">
        <v>0</v>
      </c>
      <c r="J941" s="45">
        <v>6726</v>
      </c>
      <c r="K941" s="43">
        <v>44917</v>
      </c>
    </row>
    <row r="942" spans="1:11" x14ac:dyDescent="0.2">
      <c r="A942" s="42" t="s">
        <v>15</v>
      </c>
      <c r="B942" s="42" t="s">
        <v>12</v>
      </c>
      <c r="C942" s="43">
        <v>21176</v>
      </c>
      <c r="D942" s="43">
        <v>39536</v>
      </c>
      <c r="E942" s="42" t="s">
        <v>13</v>
      </c>
      <c r="F942" s="44" t="s">
        <v>14</v>
      </c>
      <c r="G942" s="2">
        <v>53000</v>
      </c>
      <c r="H942" s="2">
        <v>53000</v>
      </c>
      <c r="I942" s="39">
        <v>0</v>
      </c>
      <c r="J942" s="45">
        <v>6726</v>
      </c>
      <c r="K942" s="43">
        <v>44917</v>
      </c>
    </row>
    <row r="943" spans="1:11" x14ac:dyDescent="0.2">
      <c r="A943" s="42" t="s">
        <v>16</v>
      </c>
      <c r="B943" s="42" t="s">
        <v>12</v>
      </c>
      <c r="C943" s="43">
        <v>20352</v>
      </c>
      <c r="D943" s="43">
        <v>39617</v>
      </c>
      <c r="E943" s="42" t="s">
        <v>17</v>
      </c>
      <c r="F943" s="44" t="s">
        <v>14</v>
      </c>
      <c r="G943" s="2">
        <v>62000</v>
      </c>
      <c r="H943" s="2">
        <v>62000</v>
      </c>
      <c r="I943" s="39">
        <v>0</v>
      </c>
      <c r="J943" s="45">
        <v>4821</v>
      </c>
      <c r="K943" s="43">
        <v>44094</v>
      </c>
    </row>
    <row r="944" spans="1:11" x14ac:dyDescent="0.2">
      <c r="A944" s="42" t="s">
        <v>11</v>
      </c>
      <c r="B944" s="42" t="s">
        <v>12</v>
      </c>
      <c r="C944" s="43">
        <v>20352</v>
      </c>
      <c r="D944" s="43">
        <v>39617</v>
      </c>
      <c r="E944" s="42" t="s">
        <v>17</v>
      </c>
      <c r="F944" s="44" t="s">
        <v>14</v>
      </c>
      <c r="G944" s="2">
        <v>62000</v>
      </c>
      <c r="H944" s="2">
        <v>62000</v>
      </c>
      <c r="I944" s="39">
        <v>0</v>
      </c>
      <c r="J944" s="45">
        <v>2411</v>
      </c>
      <c r="K944" s="43">
        <v>44094</v>
      </c>
    </row>
    <row r="945" spans="1:11" x14ac:dyDescent="0.2">
      <c r="A945" s="42" t="s">
        <v>15</v>
      </c>
      <c r="B945" s="42" t="s">
        <v>12</v>
      </c>
      <c r="C945" s="43">
        <v>20352</v>
      </c>
      <c r="D945" s="43">
        <v>39617</v>
      </c>
      <c r="E945" s="42" t="s">
        <v>17</v>
      </c>
      <c r="F945" s="44" t="s">
        <v>14</v>
      </c>
      <c r="G945" s="2">
        <v>53000</v>
      </c>
      <c r="H945" s="2">
        <v>53000</v>
      </c>
      <c r="I945" s="39">
        <v>0</v>
      </c>
      <c r="J945" s="45">
        <v>2411</v>
      </c>
      <c r="K945" s="43">
        <v>44094</v>
      </c>
    </row>
    <row r="946" spans="1:11" x14ac:dyDescent="0.2">
      <c r="A946" s="42" t="s">
        <v>16</v>
      </c>
      <c r="B946" s="42" t="s">
        <v>12</v>
      </c>
      <c r="C946" s="43">
        <v>20094</v>
      </c>
      <c r="D946" s="43">
        <v>39781</v>
      </c>
      <c r="E946" s="42" t="s">
        <v>13</v>
      </c>
      <c r="F946" s="44" t="s">
        <v>14</v>
      </c>
      <c r="G946" s="2">
        <v>114000</v>
      </c>
      <c r="H946" s="2">
        <v>114000</v>
      </c>
      <c r="I946" s="39">
        <v>0</v>
      </c>
      <c r="J946" s="45">
        <v>8865</v>
      </c>
      <c r="K946" s="43">
        <v>43835</v>
      </c>
    </row>
    <row r="947" spans="1:11" x14ac:dyDescent="0.2">
      <c r="A947" s="42" t="s">
        <v>11</v>
      </c>
      <c r="B947" s="42" t="s">
        <v>12</v>
      </c>
      <c r="C947" s="43">
        <v>20094</v>
      </c>
      <c r="D947" s="43">
        <v>39781</v>
      </c>
      <c r="E947" s="42" t="s">
        <v>13</v>
      </c>
      <c r="F947" s="44" t="s">
        <v>14</v>
      </c>
      <c r="G947" s="2">
        <v>114000</v>
      </c>
      <c r="H947" s="2">
        <v>114000</v>
      </c>
      <c r="I947" s="39">
        <v>0</v>
      </c>
      <c r="J947" s="45">
        <v>2955</v>
      </c>
      <c r="K947" s="43">
        <v>43835</v>
      </c>
    </row>
    <row r="948" spans="1:11" x14ac:dyDescent="0.2">
      <c r="A948" s="42" t="s">
        <v>15</v>
      </c>
      <c r="B948" s="42" t="s">
        <v>12</v>
      </c>
      <c r="C948" s="43">
        <v>20094</v>
      </c>
      <c r="D948" s="43">
        <v>39781</v>
      </c>
      <c r="E948" s="42" t="s">
        <v>13</v>
      </c>
      <c r="F948" s="44" t="s">
        <v>14</v>
      </c>
      <c r="G948" s="2">
        <v>62000</v>
      </c>
      <c r="H948" s="2">
        <v>62000</v>
      </c>
      <c r="I948" s="39">
        <v>0</v>
      </c>
      <c r="J948" s="45">
        <v>2955</v>
      </c>
      <c r="K948" s="43">
        <v>43835</v>
      </c>
    </row>
    <row r="949" spans="1:11" x14ac:dyDescent="0.2">
      <c r="A949" s="42" t="s">
        <v>11</v>
      </c>
      <c r="B949" s="42" t="s">
        <v>12</v>
      </c>
      <c r="C949" s="43">
        <v>21821</v>
      </c>
      <c r="D949" s="43">
        <v>39697</v>
      </c>
      <c r="E949" s="42" t="s">
        <v>13</v>
      </c>
      <c r="F949" s="44" t="s">
        <v>14</v>
      </c>
      <c r="G949" s="2">
        <v>40000</v>
      </c>
      <c r="H949" s="2">
        <v>40000</v>
      </c>
      <c r="I949" s="39">
        <v>0</v>
      </c>
      <c r="J949" s="45">
        <v>6329</v>
      </c>
      <c r="K949" s="43">
        <v>45563</v>
      </c>
    </row>
    <row r="950" spans="1:11" x14ac:dyDescent="0.2">
      <c r="A950" s="42" t="s">
        <v>16</v>
      </c>
      <c r="B950" s="42" t="s">
        <v>12</v>
      </c>
      <c r="C950" s="43">
        <v>24883</v>
      </c>
      <c r="D950" s="43">
        <v>39883</v>
      </c>
      <c r="E950" s="42" t="s">
        <v>13</v>
      </c>
      <c r="F950" s="44" t="s">
        <v>14</v>
      </c>
      <c r="G950" s="2">
        <v>300000</v>
      </c>
      <c r="H950" s="2">
        <v>300000</v>
      </c>
      <c r="I950" s="39">
        <v>0</v>
      </c>
      <c r="J950" s="45">
        <v>63990</v>
      </c>
      <c r="K950" s="43">
        <v>48625</v>
      </c>
    </row>
    <row r="951" spans="1:11" x14ac:dyDescent="0.2">
      <c r="A951" s="42" t="s">
        <v>11</v>
      </c>
      <c r="B951" s="42" t="s">
        <v>12</v>
      </c>
      <c r="C951" s="43">
        <v>24883</v>
      </c>
      <c r="D951" s="43">
        <v>39883</v>
      </c>
      <c r="E951" s="42" t="s">
        <v>13</v>
      </c>
      <c r="F951" s="44" t="s">
        <v>14</v>
      </c>
      <c r="G951" s="2">
        <v>300000</v>
      </c>
      <c r="H951" s="2">
        <v>300000</v>
      </c>
      <c r="I951" s="39">
        <v>0</v>
      </c>
      <c r="J951" s="45">
        <v>21330</v>
      </c>
      <c r="K951" s="43">
        <v>48625</v>
      </c>
    </row>
    <row r="952" spans="1:11" x14ac:dyDescent="0.2">
      <c r="A952" s="42" t="s">
        <v>15</v>
      </c>
      <c r="B952" s="42" t="s">
        <v>12</v>
      </c>
      <c r="C952" s="43">
        <v>24883</v>
      </c>
      <c r="D952" s="43">
        <v>39883</v>
      </c>
      <c r="E952" s="42" t="s">
        <v>13</v>
      </c>
      <c r="F952" s="44" t="s">
        <v>14</v>
      </c>
      <c r="G952" s="2">
        <v>100000</v>
      </c>
      <c r="H952" s="2">
        <v>100000</v>
      </c>
      <c r="I952" s="39">
        <v>0</v>
      </c>
      <c r="J952" s="45">
        <v>21330</v>
      </c>
      <c r="K952" s="43">
        <v>48625</v>
      </c>
    </row>
    <row r="953" spans="1:11" x14ac:dyDescent="0.2">
      <c r="A953" s="42" t="s">
        <v>16</v>
      </c>
      <c r="B953" s="42" t="s">
        <v>12</v>
      </c>
      <c r="C953" s="43">
        <v>23676</v>
      </c>
      <c r="D953" s="43">
        <v>39606</v>
      </c>
      <c r="E953" s="42" t="s">
        <v>17</v>
      </c>
      <c r="F953" s="44" t="s">
        <v>14</v>
      </c>
      <c r="G953" s="2">
        <v>35000</v>
      </c>
      <c r="H953" s="2">
        <v>35000</v>
      </c>
      <c r="I953" s="39">
        <v>0</v>
      </c>
      <c r="J953" s="45">
        <v>6842</v>
      </c>
      <c r="K953" s="43">
        <v>47417</v>
      </c>
    </row>
    <row r="954" spans="1:11" x14ac:dyDescent="0.2">
      <c r="A954" s="42" t="s">
        <v>11</v>
      </c>
      <c r="B954" s="42" t="s">
        <v>12</v>
      </c>
      <c r="C954" s="43">
        <v>23676</v>
      </c>
      <c r="D954" s="43">
        <v>39606</v>
      </c>
      <c r="E954" s="42" t="s">
        <v>17</v>
      </c>
      <c r="F954" s="44" t="s">
        <v>14</v>
      </c>
      <c r="G954" s="2">
        <v>35000</v>
      </c>
      <c r="H954" s="2">
        <v>35000</v>
      </c>
      <c r="I954" s="39">
        <v>0</v>
      </c>
      <c r="J954" s="45">
        <v>6842</v>
      </c>
      <c r="K954" s="43">
        <v>47417</v>
      </c>
    </row>
    <row r="955" spans="1:11" x14ac:dyDescent="0.2">
      <c r="A955" s="42" t="s">
        <v>15</v>
      </c>
      <c r="B955" s="42" t="s">
        <v>12</v>
      </c>
      <c r="C955" s="43">
        <v>23676</v>
      </c>
      <c r="D955" s="43">
        <v>39606</v>
      </c>
      <c r="E955" s="42" t="s">
        <v>17</v>
      </c>
      <c r="F955" s="44" t="s">
        <v>14</v>
      </c>
      <c r="G955" s="2">
        <v>35000</v>
      </c>
      <c r="H955" s="2">
        <v>35000</v>
      </c>
      <c r="I955" s="39">
        <v>0</v>
      </c>
      <c r="J955" s="45">
        <v>6842</v>
      </c>
      <c r="K955" s="43">
        <v>47417</v>
      </c>
    </row>
    <row r="956" spans="1:11" x14ac:dyDescent="0.2">
      <c r="A956" s="42" t="s">
        <v>16</v>
      </c>
      <c r="B956" s="42" t="s">
        <v>12</v>
      </c>
      <c r="C956" s="43">
        <v>23664</v>
      </c>
      <c r="D956" s="43">
        <v>39730</v>
      </c>
      <c r="E956" s="42" t="s">
        <v>13</v>
      </c>
      <c r="F956" s="44" t="s">
        <v>14</v>
      </c>
      <c r="G956" s="2">
        <v>96000</v>
      </c>
      <c r="H956" s="2">
        <v>96000</v>
      </c>
      <c r="I956" s="39">
        <v>0</v>
      </c>
      <c r="J956" s="45">
        <v>18766</v>
      </c>
      <c r="K956" s="43">
        <v>47405</v>
      </c>
    </row>
    <row r="957" spans="1:11" x14ac:dyDescent="0.2">
      <c r="A957" s="42" t="s">
        <v>11</v>
      </c>
      <c r="B957" s="42" t="s">
        <v>12</v>
      </c>
      <c r="C957" s="43">
        <v>23664</v>
      </c>
      <c r="D957" s="43">
        <v>39730</v>
      </c>
      <c r="E957" s="42" t="s">
        <v>13</v>
      </c>
      <c r="F957" s="44" t="s">
        <v>14</v>
      </c>
      <c r="G957" s="2">
        <v>96000</v>
      </c>
      <c r="H957" s="2">
        <v>96000</v>
      </c>
      <c r="I957" s="39">
        <v>0</v>
      </c>
      <c r="J957" s="45">
        <v>6255</v>
      </c>
      <c r="K957" s="43">
        <v>47405</v>
      </c>
    </row>
    <row r="958" spans="1:11" x14ac:dyDescent="0.2">
      <c r="A958" s="42" t="s">
        <v>15</v>
      </c>
      <c r="B958" s="42" t="s">
        <v>12</v>
      </c>
      <c r="C958" s="43">
        <v>23664</v>
      </c>
      <c r="D958" s="43">
        <v>39730</v>
      </c>
      <c r="E958" s="42" t="s">
        <v>13</v>
      </c>
      <c r="F958" s="44" t="s">
        <v>14</v>
      </c>
      <c r="G958" s="2">
        <v>32000</v>
      </c>
      <c r="H958" s="2">
        <v>32000</v>
      </c>
      <c r="I958" s="39">
        <v>0</v>
      </c>
      <c r="J958" s="45">
        <v>6255</v>
      </c>
      <c r="K958" s="43">
        <v>47405</v>
      </c>
    </row>
    <row r="959" spans="1:11" x14ac:dyDescent="0.2">
      <c r="A959" s="42" t="s">
        <v>16</v>
      </c>
      <c r="B959" s="42" t="s">
        <v>12</v>
      </c>
      <c r="C959" s="43">
        <v>26228</v>
      </c>
      <c r="D959" s="43">
        <v>39776</v>
      </c>
      <c r="E959" s="42" t="s">
        <v>17</v>
      </c>
      <c r="F959" s="44" t="s">
        <v>14</v>
      </c>
      <c r="G959" s="2">
        <v>45000</v>
      </c>
      <c r="H959" s="2">
        <v>45000</v>
      </c>
      <c r="I959" s="39">
        <v>0</v>
      </c>
      <c r="J959" s="45">
        <v>8991</v>
      </c>
      <c r="K959" s="43">
        <v>49970</v>
      </c>
    </row>
    <row r="960" spans="1:11" x14ac:dyDescent="0.2">
      <c r="A960" s="42" t="s">
        <v>11</v>
      </c>
      <c r="B960" s="42" t="s">
        <v>12</v>
      </c>
      <c r="C960" s="43">
        <v>26228</v>
      </c>
      <c r="D960" s="43">
        <v>39776</v>
      </c>
      <c r="E960" s="42" t="s">
        <v>17</v>
      </c>
      <c r="F960" s="44" t="s">
        <v>14</v>
      </c>
      <c r="G960" s="2">
        <v>45000</v>
      </c>
      <c r="H960" s="2">
        <v>45000</v>
      </c>
      <c r="I960" s="39">
        <v>0</v>
      </c>
      <c r="J960" s="45">
        <v>2997</v>
      </c>
      <c r="K960" s="43">
        <v>49970</v>
      </c>
    </row>
    <row r="961" spans="1:11" x14ac:dyDescent="0.2">
      <c r="A961" s="42" t="s">
        <v>15</v>
      </c>
      <c r="B961" s="42" t="s">
        <v>12</v>
      </c>
      <c r="C961" s="43">
        <v>26228</v>
      </c>
      <c r="D961" s="43">
        <v>39776</v>
      </c>
      <c r="E961" s="42" t="s">
        <v>17</v>
      </c>
      <c r="F961" s="44" t="s">
        <v>14</v>
      </c>
      <c r="G961" s="2">
        <v>15000</v>
      </c>
      <c r="H961" s="2">
        <v>15000</v>
      </c>
      <c r="I961" s="39">
        <v>0</v>
      </c>
      <c r="J961" s="45">
        <v>2997</v>
      </c>
      <c r="K961" s="43">
        <v>49970</v>
      </c>
    </row>
    <row r="962" spans="1:11" x14ac:dyDescent="0.2">
      <c r="A962" s="42" t="s">
        <v>16</v>
      </c>
      <c r="B962" s="42" t="s">
        <v>12</v>
      </c>
      <c r="C962" s="43">
        <v>22150</v>
      </c>
      <c r="D962" s="43">
        <v>39890</v>
      </c>
      <c r="E962" s="42" t="s">
        <v>17</v>
      </c>
      <c r="F962" s="44" t="s">
        <v>14</v>
      </c>
      <c r="G962" s="2">
        <v>37000</v>
      </c>
      <c r="H962" s="2">
        <v>37000</v>
      </c>
      <c r="I962" s="39">
        <v>0</v>
      </c>
      <c r="J962" s="45">
        <v>4829</v>
      </c>
      <c r="K962" s="43">
        <v>45891</v>
      </c>
    </row>
    <row r="963" spans="1:11" x14ac:dyDescent="0.2">
      <c r="A963" s="42" t="s">
        <v>11</v>
      </c>
      <c r="B963" s="42" t="s">
        <v>12</v>
      </c>
      <c r="C963" s="43">
        <v>22150</v>
      </c>
      <c r="D963" s="43">
        <v>39890</v>
      </c>
      <c r="E963" s="42" t="s">
        <v>17</v>
      </c>
      <c r="F963" s="44" t="s">
        <v>14</v>
      </c>
      <c r="G963" s="2">
        <v>37000</v>
      </c>
      <c r="H963" s="2">
        <v>37000</v>
      </c>
      <c r="I963" s="39">
        <v>0</v>
      </c>
      <c r="J963" s="45">
        <v>4829</v>
      </c>
      <c r="K963" s="43">
        <v>45891</v>
      </c>
    </row>
    <row r="964" spans="1:11" x14ac:dyDescent="0.2">
      <c r="A964" s="42" t="s">
        <v>15</v>
      </c>
      <c r="B964" s="42" t="s">
        <v>12</v>
      </c>
      <c r="C964" s="43">
        <v>22150</v>
      </c>
      <c r="D964" s="43">
        <v>39890</v>
      </c>
      <c r="E964" s="42" t="s">
        <v>17</v>
      </c>
      <c r="F964" s="44" t="s">
        <v>14</v>
      </c>
      <c r="G964" s="2">
        <v>37000</v>
      </c>
      <c r="H964" s="2">
        <v>37000</v>
      </c>
      <c r="I964" s="39">
        <v>0</v>
      </c>
      <c r="J964" s="45">
        <v>4829</v>
      </c>
      <c r="K964" s="43">
        <v>45891</v>
      </c>
    </row>
    <row r="965" spans="1:11" x14ac:dyDescent="0.2">
      <c r="A965" s="42" t="s">
        <v>11</v>
      </c>
      <c r="B965" s="42" t="s">
        <v>12</v>
      </c>
      <c r="C965" s="43">
        <v>30903</v>
      </c>
      <c r="D965" s="43">
        <v>39870</v>
      </c>
      <c r="E965" s="42" t="s">
        <v>17</v>
      </c>
      <c r="F965" s="44" t="s">
        <v>14</v>
      </c>
      <c r="G965" s="2">
        <v>57000</v>
      </c>
      <c r="H965" s="2">
        <v>57000</v>
      </c>
      <c r="I965" s="39">
        <v>0</v>
      </c>
      <c r="J965" s="45">
        <v>8516</v>
      </c>
      <c r="K965" s="43">
        <v>54644</v>
      </c>
    </row>
    <row r="966" spans="1:11" x14ac:dyDescent="0.2">
      <c r="A966" s="42" t="s">
        <v>16</v>
      </c>
      <c r="B966" s="42" t="s">
        <v>12</v>
      </c>
      <c r="C966" s="43">
        <v>20557</v>
      </c>
      <c r="D966" s="43">
        <v>39830</v>
      </c>
      <c r="E966" s="42" t="s">
        <v>13</v>
      </c>
      <c r="F966" s="44" t="s">
        <v>14</v>
      </c>
      <c r="G966" s="2">
        <v>57000</v>
      </c>
      <c r="H966" s="2">
        <v>57000</v>
      </c>
      <c r="I966" s="39">
        <v>0</v>
      </c>
      <c r="J966" s="45">
        <v>19116</v>
      </c>
      <c r="K966" s="43">
        <v>44298</v>
      </c>
    </row>
    <row r="967" spans="1:11" x14ac:dyDescent="0.2">
      <c r="A967" s="42" t="s">
        <v>11</v>
      </c>
      <c r="B967" s="42" t="s">
        <v>12</v>
      </c>
      <c r="C967" s="43">
        <v>20557</v>
      </c>
      <c r="D967" s="43">
        <v>39830</v>
      </c>
      <c r="E967" s="42" t="s">
        <v>13</v>
      </c>
      <c r="F967" s="44" t="s">
        <v>14</v>
      </c>
      <c r="G967" s="2">
        <v>59000</v>
      </c>
      <c r="H967" s="2">
        <v>59000</v>
      </c>
      <c r="I967" s="39">
        <v>0</v>
      </c>
      <c r="J967" s="45">
        <v>6372</v>
      </c>
      <c r="K967" s="43">
        <v>44298</v>
      </c>
    </row>
    <row r="968" spans="1:11" x14ac:dyDescent="0.2">
      <c r="A968" s="42" t="s">
        <v>15</v>
      </c>
      <c r="B968" s="42" t="s">
        <v>12</v>
      </c>
      <c r="C968" s="43">
        <v>20557</v>
      </c>
      <c r="D968" s="43">
        <v>39830</v>
      </c>
      <c r="E968" s="42" t="s">
        <v>13</v>
      </c>
      <c r="F968" s="44" t="s">
        <v>14</v>
      </c>
      <c r="G968" s="2">
        <v>57000</v>
      </c>
      <c r="H968" s="2">
        <v>57000</v>
      </c>
      <c r="I968" s="39">
        <v>0</v>
      </c>
      <c r="J968" s="45">
        <v>6372</v>
      </c>
      <c r="K968" s="43">
        <v>44298</v>
      </c>
    </row>
    <row r="969" spans="1:11" x14ac:dyDescent="0.2">
      <c r="A969" s="42" t="s">
        <v>16</v>
      </c>
      <c r="B969" s="42" t="s">
        <v>12</v>
      </c>
      <c r="C969" s="43">
        <v>22473</v>
      </c>
      <c r="D969" s="43">
        <v>39941</v>
      </c>
      <c r="E969" s="42" t="s">
        <v>17</v>
      </c>
      <c r="F969" s="44" t="s">
        <v>14</v>
      </c>
      <c r="G969" s="2">
        <v>177000</v>
      </c>
      <c r="H969" s="2">
        <v>177000</v>
      </c>
      <c r="I969" s="39">
        <v>0</v>
      </c>
      <c r="J969" s="45">
        <v>7298</v>
      </c>
      <c r="K969" s="43">
        <v>46214</v>
      </c>
    </row>
    <row r="970" spans="1:11" x14ac:dyDescent="0.2">
      <c r="A970" s="42" t="s">
        <v>11</v>
      </c>
      <c r="B970" s="42" t="s">
        <v>12</v>
      </c>
      <c r="C970" s="43">
        <v>22473</v>
      </c>
      <c r="D970" s="43">
        <v>39941</v>
      </c>
      <c r="E970" s="42" t="s">
        <v>17</v>
      </c>
      <c r="F970" s="44" t="s">
        <v>14</v>
      </c>
      <c r="G970" s="2">
        <v>51000</v>
      </c>
      <c r="H970" s="2">
        <v>51000</v>
      </c>
      <c r="I970" s="39">
        <v>0</v>
      </c>
      <c r="J970" s="45">
        <v>7298</v>
      </c>
      <c r="K970" s="43">
        <v>46214</v>
      </c>
    </row>
    <row r="971" spans="1:11" x14ac:dyDescent="0.2">
      <c r="A971" s="42" t="s">
        <v>15</v>
      </c>
      <c r="B971" s="42" t="s">
        <v>12</v>
      </c>
      <c r="C971" s="43">
        <v>22473</v>
      </c>
      <c r="D971" s="43">
        <v>39941</v>
      </c>
      <c r="E971" s="42" t="s">
        <v>17</v>
      </c>
      <c r="F971" s="44" t="s">
        <v>14</v>
      </c>
      <c r="G971" s="2">
        <v>177000</v>
      </c>
      <c r="H971" s="2">
        <v>177000</v>
      </c>
      <c r="I971" s="39">
        <v>0</v>
      </c>
      <c r="J971" s="45">
        <v>7298</v>
      </c>
      <c r="K971" s="43">
        <v>46214</v>
      </c>
    </row>
    <row r="972" spans="1:11" x14ac:dyDescent="0.2">
      <c r="A972" s="42" t="s">
        <v>11</v>
      </c>
      <c r="B972" s="42" t="s">
        <v>12</v>
      </c>
      <c r="C972" s="43">
        <v>20264</v>
      </c>
      <c r="D972" s="43">
        <v>39751</v>
      </c>
      <c r="E972" s="42" t="s">
        <v>13</v>
      </c>
      <c r="F972" s="44" t="s">
        <v>14</v>
      </c>
      <c r="G972" s="2">
        <v>38000</v>
      </c>
      <c r="H972" s="2">
        <v>38000</v>
      </c>
      <c r="I972" s="39">
        <v>0</v>
      </c>
      <c r="J972" s="45">
        <v>2955</v>
      </c>
      <c r="K972" s="43">
        <v>44006</v>
      </c>
    </row>
    <row r="973" spans="1:11" x14ac:dyDescent="0.2">
      <c r="A973" s="42" t="s">
        <v>15</v>
      </c>
      <c r="B973" s="42" t="s">
        <v>12</v>
      </c>
      <c r="C973" s="43">
        <v>20264</v>
      </c>
      <c r="D973" s="43">
        <v>39751</v>
      </c>
      <c r="E973" s="42" t="s">
        <v>13</v>
      </c>
      <c r="F973" s="44" t="s">
        <v>14</v>
      </c>
      <c r="G973" s="2">
        <v>51000</v>
      </c>
      <c r="H973" s="2">
        <v>51000</v>
      </c>
      <c r="I973" s="39">
        <v>0</v>
      </c>
      <c r="J973" s="45">
        <v>2955</v>
      </c>
      <c r="K973" s="43">
        <v>44006</v>
      </c>
    </row>
    <row r="974" spans="1:11" x14ac:dyDescent="0.2">
      <c r="A974" s="42" t="s">
        <v>16</v>
      </c>
      <c r="B974" s="42" t="s">
        <v>12</v>
      </c>
      <c r="C974" s="43">
        <v>20685</v>
      </c>
      <c r="D974" s="43">
        <v>39779</v>
      </c>
      <c r="E974" s="42" t="s">
        <v>17</v>
      </c>
      <c r="F974" s="44" t="s">
        <v>14</v>
      </c>
      <c r="G974" s="2">
        <v>105000</v>
      </c>
      <c r="H974" s="2">
        <v>105000</v>
      </c>
      <c r="I974" s="39">
        <v>0</v>
      </c>
      <c r="J974" s="45">
        <v>11000</v>
      </c>
      <c r="K974" s="43">
        <v>44426</v>
      </c>
    </row>
    <row r="975" spans="1:11" x14ac:dyDescent="0.2">
      <c r="A975" s="42" t="s">
        <v>11</v>
      </c>
      <c r="B975" s="42" t="s">
        <v>12</v>
      </c>
      <c r="C975" s="43">
        <v>20685</v>
      </c>
      <c r="D975" s="43">
        <v>39779</v>
      </c>
      <c r="E975" s="42" t="s">
        <v>17</v>
      </c>
      <c r="F975" s="44" t="s">
        <v>14</v>
      </c>
      <c r="G975" s="2">
        <v>105000</v>
      </c>
      <c r="H975" s="2">
        <v>105000</v>
      </c>
      <c r="I975" s="39">
        <v>0</v>
      </c>
      <c r="J975" s="45">
        <v>3667</v>
      </c>
      <c r="K975" s="43">
        <v>44426</v>
      </c>
    </row>
    <row r="976" spans="1:11" x14ac:dyDescent="0.2">
      <c r="A976" s="42" t="s">
        <v>15</v>
      </c>
      <c r="B976" s="42" t="s">
        <v>12</v>
      </c>
      <c r="C976" s="43">
        <v>20685</v>
      </c>
      <c r="D976" s="43">
        <v>39779</v>
      </c>
      <c r="E976" s="42" t="s">
        <v>17</v>
      </c>
      <c r="F976" s="44" t="s">
        <v>14</v>
      </c>
      <c r="G976" s="2">
        <v>35000</v>
      </c>
      <c r="H976" s="2">
        <v>35000</v>
      </c>
      <c r="I976" s="39">
        <v>0</v>
      </c>
      <c r="J976" s="45">
        <v>3667</v>
      </c>
      <c r="K976" s="43">
        <v>44426</v>
      </c>
    </row>
    <row r="977" spans="1:11" x14ac:dyDescent="0.2">
      <c r="A977" s="42" t="s">
        <v>11</v>
      </c>
      <c r="B977" s="42" t="s">
        <v>12</v>
      </c>
      <c r="C977" s="43">
        <v>28811</v>
      </c>
      <c r="D977" s="43">
        <v>39627</v>
      </c>
      <c r="E977" s="42" t="s">
        <v>17</v>
      </c>
      <c r="F977" s="44" t="s">
        <v>14</v>
      </c>
      <c r="G977" s="2">
        <v>37000</v>
      </c>
      <c r="H977" s="2">
        <v>37000</v>
      </c>
      <c r="I977" s="39">
        <v>0</v>
      </c>
      <c r="J977" s="45">
        <v>6693</v>
      </c>
      <c r="K977" s="43">
        <v>52552</v>
      </c>
    </row>
    <row r="978" spans="1:11" x14ac:dyDescent="0.2">
      <c r="A978" s="42" t="s">
        <v>15</v>
      </c>
      <c r="B978" s="42" t="s">
        <v>12</v>
      </c>
      <c r="C978" s="43">
        <v>28811</v>
      </c>
      <c r="D978" s="43">
        <v>39627</v>
      </c>
      <c r="E978" s="42" t="s">
        <v>17</v>
      </c>
      <c r="F978" s="44" t="s">
        <v>14</v>
      </c>
      <c r="G978" s="2">
        <v>37000</v>
      </c>
      <c r="H978" s="2">
        <v>37000</v>
      </c>
      <c r="I978" s="39">
        <v>0</v>
      </c>
      <c r="J978" s="45">
        <v>6693</v>
      </c>
      <c r="K978" s="43">
        <v>52552</v>
      </c>
    </row>
    <row r="979" spans="1:11" x14ac:dyDescent="0.2">
      <c r="A979" s="42" t="s">
        <v>16</v>
      </c>
      <c r="B979" s="42" t="s">
        <v>12</v>
      </c>
      <c r="C979" s="43">
        <v>22160</v>
      </c>
      <c r="D979" s="43">
        <v>40001</v>
      </c>
      <c r="E979" s="42" t="s">
        <v>17</v>
      </c>
      <c r="F979" s="44" t="s">
        <v>14</v>
      </c>
      <c r="G979" s="2">
        <v>18000</v>
      </c>
      <c r="H979" s="2">
        <v>18000</v>
      </c>
      <c r="I979" s="39">
        <v>0</v>
      </c>
      <c r="J979" s="45">
        <v>2349</v>
      </c>
      <c r="K979" s="43">
        <v>45901</v>
      </c>
    </row>
    <row r="980" spans="1:11" x14ac:dyDescent="0.2">
      <c r="A980" s="42" t="s">
        <v>11</v>
      </c>
      <c r="B980" s="42" t="s">
        <v>12</v>
      </c>
      <c r="C980" s="43">
        <v>22160</v>
      </c>
      <c r="D980" s="43">
        <v>40001</v>
      </c>
      <c r="E980" s="42" t="s">
        <v>17</v>
      </c>
      <c r="F980" s="44" t="s">
        <v>14</v>
      </c>
      <c r="G980" s="2">
        <v>18000</v>
      </c>
      <c r="H980" s="2">
        <v>18000</v>
      </c>
      <c r="I980" s="39">
        <v>0</v>
      </c>
      <c r="J980" s="45">
        <v>2349</v>
      </c>
      <c r="K980" s="43">
        <v>45901</v>
      </c>
    </row>
    <row r="981" spans="1:11" x14ac:dyDescent="0.2">
      <c r="A981" s="42" t="s">
        <v>15</v>
      </c>
      <c r="B981" s="42" t="s">
        <v>12</v>
      </c>
      <c r="C981" s="43">
        <v>22160</v>
      </c>
      <c r="D981" s="43">
        <v>40001</v>
      </c>
      <c r="E981" s="42" t="s">
        <v>17</v>
      </c>
      <c r="F981" s="44" t="s">
        <v>14</v>
      </c>
      <c r="G981" s="2">
        <v>37000</v>
      </c>
      <c r="H981" s="2">
        <v>37000</v>
      </c>
      <c r="I981" s="39">
        <v>0</v>
      </c>
      <c r="J981" s="45">
        <v>2349</v>
      </c>
      <c r="K981" s="43">
        <v>45901</v>
      </c>
    </row>
    <row r="982" spans="1:11" x14ac:dyDescent="0.2">
      <c r="A982" s="42" t="s">
        <v>16</v>
      </c>
      <c r="B982" s="42" t="s">
        <v>12</v>
      </c>
      <c r="C982" s="43">
        <v>29098</v>
      </c>
      <c r="D982" s="43">
        <v>39715</v>
      </c>
      <c r="E982" s="42" t="s">
        <v>17</v>
      </c>
      <c r="F982" s="44" t="s">
        <v>14</v>
      </c>
      <c r="G982" s="2">
        <v>201000</v>
      </c>
      <c r="H982" s="2">
        <v>201000</v>
      </c>
      <c r="I982" s="39">
        <v>0</v>
      </c>
      <c r="J982" s="45">
        <v>35493</v>
      </c>
      <c r="K982" s="43">
        <v>52840</v>
      </c>
    </row>
    <row r="983" spans="1:11" x14ac:dyDescent="0.2">
      <c r="A983" s="42" t="s">
        <v>11</v>
      </c>
      <c r="B983" s="42" t="s">
        <v>12</v>
      </c>
      <c r="C983" s="43">
        <v>29098</v>
      </c>
      <c r="D983" s="43">
        <v>39715</v>
      </c>
      <c r="E983" s="42" t="s">
        <v>17</v>
      </c>
      <c r="F983" s="44" t="s">
        <v>14</v>
      </c>
      <c r="G983" s="2">
        <v>201000</v>
      </c>
      <c r="H983" s="2">
        <v>201000</v>
      </c>
      <c r="I983" s="39">
        <v>0</v>
      </c>
      <c r="J983" s="45">
        <v>11831</v>
      </c>
      <c r="K983" s="43">
        <v>52840</v>
      </c>
    </row>
    <row r="984" spans="1:11" x14ac:dyDescent="0.2">
      <c r="A984" s="42" t="s">
        <v>15</v>
      </c>
      <c r="B984" s="42" t="s">
        <v>12</v>
      </c>
      <c r="C984" s="43">
        <v>29098</v>
      </c>
      <c r="D984" s="43">
        <v>39715</v>
      </c>
      <c r="E984" s="42" t="s">
        <v>17</v>
      </c>
      <c r="F984" s="44" t="s">
        <v>14</v>
      </c>
      <c r="G984" s="2">
        <v>18000</v>
      </c>
      <c r="H984" s="2">
        <v>18000</v>
      </c>
      <c r="I984" s="39">
        <v>0</v>
      </c>
      <c r="J984" s="45">
        <v>11831</v>
      </c>
      <c r="K984" s="43">
        <v>52840</v>
      </c>
    </row>
    <row r="985" spans="1:11" x14ac:dyDescent="0.2">
      <c r="A985" s="42" t="s">
        <v>16</v>
      </c>
      <c r="B985" s="42" t="s">
        <v>12</v>
      </c>
      <c r="C985" s="43">
        <v>20307</v>
      </c>
      <c r="D985" s="43">
        <v>39994</v>
      </c>
      <c r="E985" s="42" t="s">
        <v>17</v>
      </c>
      <c r="F985" s="44" t="s">
        <v>14</v>
      </c>
      <c r="G985" s="2">
        <v>144000</v>
      </c>
      <c r="H985" s="2">
        <v>144000</v>
      </c>
      <c r="I985" s="39">
        <v>0</v>
      </c>
      <c r="J985" s="45">
        <v>9461</v>
      </c>
      <c r="K985" s="43">
        <v>44049</v>
      </c>
    </row>
    <row r="986" spans="1:11" x14ac:dyDescent="0.2">
      <c r="A986" s="42" t="s">
        <v>11</v>
      </c>
      <c r="B986" s="42" t="s">
        <v>12</v>
      </c>
      <c r="C986" s="43">
        <v>20307</v>
      </c>
      <c r="D986" s="43">
        <v>39994</v>
      </c>
      <c r="E986" s="42" t="s">
        <v>17</v>
      </c>
      <c r="F986" s="44" t="s">
        <v>14</v>
      </c>
      <c r="G986" s="2">
        <v>144000</v>
      </c>
      <c r="H986" s="2">
        <v>144000</v>
      </c>
      <c r="I986" s="39">
        <v>0</v>
      </c>
      <c r="J986" s="45">
        <v>3154</v>
      </c>
      <c r="K986" s="43">
        <v>44049</v>
      </c>
    </row>
    <row r="987" spans="1:11" x14ac:dyDescent="0.2">
      <c r="A987" s="42" t="s">
        <v>15</v>
      </c>
      <c r="B987" s="42" t="s">
        <v>12</v>
      </c>
      <c r="C987" s="43">
        <v>20307</v>
      </c>
      <c r="D987" s="43">
        <v>39994</v>
      </c>
      <c r="E987" s="42" t="s">
        <v>17</v>
      </c>
      <c r="F987" s="44" t="s">
        <v>14</v>
      </c>
      <c r="G987" s="2">
        <v>201000</v>
      </c>
      <c r="H987" s="2">
        <v>201000</v>
      </c>
      <c r="I987" s="39">
        <v>0</v>
      </c>
      <c r="J987" s="45">
        <v>3154</v>
      </c>
      <c r="K987" s="43">
        <v>44049</v>
      </c>
    </row>
    <row r="988" spans="1:11" x14ac:dyDescent="0.2">
      <c r="A988" s="42" t="s">
        <v>11</v>
      </c>
      <c r="B988" s="42" t="s">
        <v>12</v>
      </c>
      <c r="C988" s="43">
        <v>22550</v>
      </c>
      <c r="D988" s="43">
        <v>39910</v>
      </c>
      <c r="E988" s="42" t="s">
        <v>17</v>
      </c>
      <c r="F988" s="44" t="s">
        <v>14</v>
      </c>
      <c r="G988" s="2">
        <v>48000</v>
      </c>
      <c r="H988" s="2">
        <v>48000</v>
      </c>
      <c r="I988" s="39">
        <v>0</v>
      </c>
      <c r="J988" s="45">
        <v>6869</v>
      </c>
      <c r="K988" s="43">
        <v>46291</v>
      </c>
    </row>
    <row r="989" spans="1:11" x14ac:dyDescent="0.2">
      <c r="A989" s="42" t="s">
        <v>15</v>
      </c>
      <c r="B989" s="42" t="s">
        <v>12</v>
      </c>
      <c r="C989" s="43">
        <v>22550</v>
      </c>
      <c r="D989" s="43">
        <v>39910</v>
      </c>
      <c r="E989" s="42" t="s">
        <v>17</v>
      </c>
      <c r="F989" s="44" t="s">
        <v>14</v>
      </c>
      <c r="G989" s="2">
        <v>144000</v>
      </c>
      <c r="H989" s="2">
        <v>144000</v>
      </c>
      <c r="I989" s="39">
        <v>0</v>
      </c>
      <c r="J989" s="45">
        <v>6869</v>
      </c>
      <c r="K989" s="43">
        <v>46291</v>
      </c>
    </row>
    <row r="990" spans="1:11" x14ac:dyDescent="0.2">
      <c r="A990" s="42" t="s">
        <v>16</v>
      </c>
      <c r="B990" s="42" t="s">
        <v>12</v>
      </c>
      <c r="C990" s="43">
        <v>24856</v>
      </c>
      <c r="D990" s="43">
        <v>39723</v>
      </c>
      <c r="E990" s="42" t="s">
        <v>17</v>
      </c>
      <c r="F990" s="44" t="s">
        <v>14</v>
      </c>
      <c r="G990" s="2">
        <v>48000</v>
      </c>
      <c r="H990" s="2">
        <v>48000</v>
      </c>
      <c r="I990" s="39">
        <v>0</v>
      </c>
      <c r="J990" s="45">
        <v>21812</v>
      </c>
      <c r="K990" s="43">
        <v>48598</v>
      </c>
    </row>
    <row r="991" spans="1:11" x14ac:dyDescent="0.2">
      <c r="A991" s="42" t="s">
        <v>11</v>
      </c>
      <c r="B991" s="42" t="s">
        <v>12</v>
      </c>
      <c r="C991" s="43">
        <v>24856</v>
      </c>
      <c r="D991" s="43">
        <v>39723</v>
      </c>
      <c r="E991" s="42" t="s">
        <v>17</v>
      </c>
      <c r="F991" s="44" t="s">
        <v>14</v>
      </c>
      <c r="G991" s="2">
        <v>36000</v>
      </c>
      <c r="H991" s="2">
        <v>36000</v>
      </c>
      <c r="I991" s="39">
        <v>0</v>
      </c>
      <c r="J991" s="45">
        <v>7271</v>
      </c>
      <c r="K991" s="43">
        <v>48598</v>
      </c>
    </row>
    <row r="992" spans="1:11" x14ac:dyDescent="0.2">
      <c r="A992" s="42" t="s">
        <v>15</v>
      </c>
      <c r="B992" s="42" t="s">
        <v>12</v>
      </c>
      <c r="C992" s="43">
        <v>24856</v>
      </c>
      <c r="D992" s="43">
        <v>39723</v>
      </c>
      <c r="E992" s="42" t="s">
        <v>17</v>
      </c>
      <c r="F992" s="44" t="s">
        <v>14</v>
      </c>
      <c r="G992" s="2">
        <v>48000</v>
      </c>
      <c r="H992" s="2">
        <v>48000</v>
      </c>
      <c r="I992" s="39">
        <v>0</v>
      </c>
      <c r="J992" s="45">
        <v>7271</v>
      </c>
      <c r="K992" s="43">
        <v>48598</v>
      </c>
    </row>
    <row r="993" spans="1:11" x14ac:dyDescent="0.2">
      <c r="A993" s="42" t="s">
        <v>16</v>
      </c>
      <c r="B993" s="42" t="s">
        <v>12</v>
      </c>
      <c r="C993" s="43">
        <v>20453</v>
      </c>
      <c r="D993" s="43">
        <v>39699</v>
      </c>
      <c r="E993" s="42" t="s">
        <v>13</v>
      </c>
      <c r="F993" s="44" t="s">
        <v>14</v>
      </c>
      <c r="G993" s="2">
        <v>108000</v>
      </c>
      <c r="H993" s="2">
        <v>108000</v>
      </c>
      <c r="I993" s="39">
        <v>0</v>
      </c>
      <c r="J993" s="45">
        <v>5867</v>
      </c>
      <c r="K993" s="43">
        <v>44195</v>
      </c>
    </row>
    <row r="994" spans="1:11" x14ac:dyDescent="0.2">
      <c r="A994" s="42" t="s">
        <v>11</v>
      </c>
      <c r="B994" s="42" t="s">
        <v>12</v>
      </c>
      <c r="C994" s="43">
        <v>20453</v>
      </c>
      <c r="D994" s="43">
        <v>39699</v>
      </c>
      <c r="E994" s="42" t="s">
        <v>13</v>
      </c>
      <c r="F994" s="44" t="s">
        <v>14</v>
      </c>
      <c r="G994" s="2">
        <v>56000</v>
      </c>
      <c r="H994" s="2">
        <v>56000</v>
      </c>
      <c r="I994" s="39">
        <v>0</v>
      </c>
      <c r="J994" s="45">
        <v>5867</v>
      </c>
      <c r="K994" s="43">
        <v>44195</v>
      </c>
    </row>
    <row r="995" spans="1:11" x14ac:dyDescent="0.2">
      <c r="A995" s="42" t="s">
        <v>15</v>
      </c>
      <c r="B995" s="42" t="s">
        <v>12</v>
      </c>
      <c r="C995" s="43">
        <v>20453</v>
      </c>
      <c r="D995" s="43">
        <v>39699</v>
      </c>
      <c r="E995" s="42" t="s">
        <v>13</v>
      </c>
      <c r="F995" s="44" t="s">
        <v>14</v>
      </c>
      <c r="G995" s="2">
        <v>108000</v>
      </c>
      <c r="H995" s="2">
        <v>108000</v>
      </c>
      <c r="I995" s="39">
        <v>0</v>
      </c>
      <c r="J995" s="45">
        <v>5867</v>
      </c>
      <c r="K995" s="43">
        <v>44195</v>
      </c>
    </row>
    <row r="996" spans="1:11" x14ac:dyDescent="0.2">
      <c r="A996" s="42" t="s">
        <v>11</v>
      </c>
      <c r="B996" s="42" t="s">
        <v>12</v>
      </c>
      <c r="C996" s="43">
        <v>21147</v>
      </c>
      <c r="D996" s="43">
        <v>39570</v>
      </c>
      <c r="E996" s="42" t="s">
        <v>17</v>
      </c>
      <c r="F996" s="44" t="s">
        <v>14</v>
      </c>
      <c r="G996" s="2">
        <v>64000</v>
      </c>
      <c r="H996" s="2">
        <v>64000</v>
      </c>
      <c r="I996" s="39">
        <v>0</v>
      </c>
      <c r="J996" s="45">
        <v>8122</v>
      </c>
      <c r="K996" s="43">
        <v>44888</v>
      </c>
    </row>
    <row r="997" spans="1:11" x14ac:dyDescent="0.2">
      <c r="A997" s="42" t="s">
        <v>16</v>
      </c>
      <c r="B997" s="42" t="s">
        <v>12</v>
      </c>
      <c r="C997" s="43">
        <v>21161</v>
      </c>
      <c r="D997" s="43">
        <v>39940</v>
      </c>
      <c r="E997" s="42" t="s">
        <v>17</v>
      </c>
      <c r="F997" s="44" t="s">
        <v>14</v>
      </c>
      <c r="G997" s="2">
        <v>64000</v>
      </c>
      <c r="H997" s="2">
        <v>64000</v>
      </c>
      <c r="I997" s="39">
        <v>0</v>
      </c>
      <c r="J997" s="45">
        <v>10206</v>
      </c>
      <c r="K997" s="43">
        <v>44902</v>
      </c>
    </row>
    <row r="998" spans="1:11" x14ac:dyDescent="0.2">
      <c r="A998" s="42" t="s">
        <v>11</v>
      </c>
      <c r="B998" s="42" t="s">
        <v>12</v>
      </c>
      <c r="C998" s="43">
        <v>21161</v>
      </c>
      <c r="D998" s="43">
        <v>39940</v>
      </c>
      <c r="E998" s="42" t="s">
        <v>17</v>
      </c>
      <c r="F998" s="44" t="s">
        <v>14</v>
      </c>
      <c r="G998" s="2">
        <v>54000</v>
      </c>
      <c r="H998" s="2">
        <v>54000</v>
      </c>
      <c r="I998" s="39">
        <v>0</v>
      </c>
      <c r="J998" s="45">
        <v>5103</v>
      </c>
      <c r="K998" s="43">
        <v>44902</v>
      </c>
    </row>
    <row r="999" spans="1:11" x14ac:dyDescent="0.2">
      <c r="A999" s="42" t="s">
        <v>16</v>
      </c>
      <c r="B999" s="42" t="s">
        <v>12</v>
      </c>
      <c r="C999" s="43">
        <v>24725</v>
      </c>
      <c r="D999" s="43">
        <v>39600</v>
      </c>
      <c r="E999" s="42" t="s">
        <v>13</v>
      </c>
      <c r="F999" s="44" t="s">
        <v>14</v>
      </c>
      <c r="G999" s="2">
        <v>108000</v>
      </c>
      <c r="H999" s="2">
        <v>108000</v>
      </c>
      <c r="I999" s="39">
        <v>0</v>
      </c>
      <c r="J999" s="45">
        <v>19336</v>
      </c>
      <c r="K999" s="43">
        <v>48467</v>
      </c>
    </row>
    <row r="1000" spans="1:11" x14ac:dyDescent="0.2">
      <c r="A1000" s="42" t="s">
        <v>11</v>
      </c>
      <c r="B1000" s="42" t="s">
        <v>12</v>
      </c>
      <c r="C1000" s="43">
        <v>24725</v>
      </c>
      <c r="D1000" s="43">
        <v>39600</v>
      </c>
      <c r="E1000" s="42" t="s">
        <v>13</v>
      </c>
      <c r="F1000" s="44" t="s">
        <v>14</v>
      </c>
      <c r="G1000" s="2">
        <v>32000</v>
      </c>
      <c r="H1000" s="2">
        <v>32000</v>
      </c>
      <c r="I1000" s="39">
        <v>0</v>
      </c>
      <c r="J1000" s="45">
        <v>6445</v>
      </c>
      <c r="K1000" s="43">
        <v>48467</v>
      </c>
    </row>
    <row r="1001" spans="1:11" x14ac:dyDescent="0.2">
      <c r="A1001" s="42" t="s">
        <v>15</v>
      </c>
      <c r="B1001" s="42" t="s">
        <v>12</v>
      </c>
      <c r="C1001" s="43">
        <v>24725</v>
      </c>
      <c r="D1001" s="43">
        <v>39600</v>
      </c>
      <c r="E1001" s="42" t="s">
        <v>13</v>
      </c>
      <c r="F1001" s="44" t="s">
        <v>14</v>
      </c>
      <c r="G1001" s="2">
        <v>108000</v>
      </c>
      <c r="H1001" s="2">
        <v>108000</v>
      </c>
      <c r="I1001" s="39">
        <v>0</v>
      </c>
      <c r="J1001" s="45">
        <v>6445</v>
      </c>
      <c r="K1001" s="43">
        <v>48467</v>
      </c>
    </row>
    <row r="1002" spans="1:11" x14ac:dyDescent="0.2">
      <c r="A1002" s="42" t="s">
        <v>11</v>
      </c>
      <c r="B1002" s="42" t="s">
        <v>12</v>
      </c>
      <c r="C1002" s="43">
        <v>20940</v>
      </c>
      <c r="D1002" s="43">
        <v>40080</v>
      </c>
      <c r="E1002" s="42" t="s">
        <v>17</v>
      </c>
      <c r="F1002" s="44" t="s">
        <v>14</v>
      </c>
      <c r="G1002" s="2">
        <v>38000</v>
      </c>
      <c r="H1002" s="2">
        <v>38000</v>
      </c>
      <c r="I1002" s="39">
        <v>0</v>
      </c>
      <c r="J1002" s="45">
        <v>3112</v>
      </c>
      <c r="K1002" s="43">
        <v>44681</v>
      </c>
    </row>
    <row r="1003" spans="1:11" x14ac:dyDescent="0.2">
      <c r="A1003" s="42" t="s">
        <v>15</v>
      </c>
      <c r="B1003" s="42" t="s">
        <v>12</v>
      </c>
      <c r="C1003" s="43">
        <v>20940</v>
      </c>
      <c r="D1003" s="43">
        <v>40080</v>
      </c>
      <c r="E1003" s="42" t="s">
        <v>17</v>
      </c>
      <c r="F1003" s="44" t="s">
        <v>14</v>
      </c>
      <c r="G1003" s="2">
        <v>96000</v>
      </c>
      <c r="H1003" s="2">
        <v>96000</v>
      </c>
      <c r="I1003" s="39">
        <v>0</v>
      </c>
      <c r="J1003" s="45">
        <v>3112</v>
      </c>
      <c r="K1003" s="43">
        <v>44681</v>
      </c>
    </row>
    <row r="1004" spans="1:11" x14ac:dyDescent="0.2">
      <c r="A1004" s="42" t="s">
        <v>11</v>
      </c>
      <c r="B1004" s="42" t="s">
        <v>12</v>
      </c>
      <c r="C1004" s="43">
        <v>19924</v>
      </c>
      <c r="D1004" s="43">
        <v>40084</v>
      </c>
      <c r="E1004" s="42" t="s">
        <v>17</v>
      </c>
      <c r="F1004" s="44" t="s">
        <v>14</v>
      </c>
      <c r="G1004" s="2">
        <v>51000</v>
      </c>
      <c r="H1004" s="2">
        <v>51000</v>
      </c>
      <c r="I1004" s="39">
        <v>0</v>
      </c>
      <c r="J1004" s="45">
        <v>1652</v>
      </c>
      <c r="K1004" s="43">
        <v>43665</v>
      </c>
    </row>
    <row r="1005" spans="1:11" x14ac:dyDescent="0.2">
      <c r="A1005" s="42" t="s">
        <v>15</v>
      </c>
      <c r="B1005" s="42" t="s">
        <v>12</v>
      </c>
      <c r="C1005" s="43">
        <v>19924</v>
      </c>
      <c r="D1005" s="43">
        <v>40084</v>
      </c>
      <c r="E1005" s="42" t="s">
        <v>17</v>
      </c>
      <c r="F1005" s="44" t="s">
        <v>14</v>
      </c>
      <c r="G1005" s="2">
        <v>51000</v>
      </c>
      <c r="H1005" s="2">
        <v>51000</v>
      </c>
      <c r="I1005" s="39">
        <v>0</v>
      </c>
      <c r="J1005" s="45">
        <v>1652</v>
      </c>
      <c r="K1005" s="43">
        <v>43665</v>
      </c>
    </row>
    <row r="1006" spans="1:11" x14ac:dyDescent="0.2">
      <c r="A1006" s="42" t="s">
        <v>11</v>
      </c>
      <c r="B1006" s="42" t="s">
        <v>12</v>
      </c>
      <c r="C1006" s="43">
        <v>22504</v>
      </c>
      <c r="D1006" s="43">
        <v>39738</v>
      </c>
      <c r="E1006" s="42" t="s">
        <v>13</v>
      </c>
      <c r="F1006" s="44" t="s">
        <v>14</v>
      </c>
      <c r="G1006" s="2">
        <v>57000</v>
      </c>
      <c r="H1006" s="2">
        <v>57000</v>
      </c>
      <c r="I1006" s="39">
        <v>0</v>
      </c>
      <c r="J1006" s="45">
        <v>10188</v>
      </c>
      <c r="K1006" s="43">
        <v>46245</v>
      </c>
    </row>
    <row r="1007" spans="1:11" x14ac:dyDescent="0.2">
      <c r="A1007" s="42" t="s">
        <v>15</v>
      </c>
      <c r="B1007" s="42" t="s">
        <v>12</v>
      </c>
      <c r="C1007" s="43">
        <v>22504</v>
      </c>
      <c r="D1007" s="43">
        <v>39738</v>
      </c>
      <c r="E1007" s="42" t="s">
        <v>13</v>
      </c>
      <c r="F1007" s="44" t="s">
        <v>14</v>
      </c>
      <c r="G1007" s="2">
        <v>51000</v>
      </c>
      <c r="H1007" s="2">
        <v>51000</v>
      </c>
      <c r="I1007" s="39">
        <v>0</v>
      </c>
      <c r="J1007" s="45">
        <v>10188</v>
      </c>
      <c r="K1007" s="43">
        <v>46245</v>
      </c>
    </row>
    <row r="1008" spans="1:11" x14ac:dyDescent="0.2">
      <c r="A1008" s="42" t="s">
        <v>11</v>
      </c>
      <c r="B1008" s="42" t="s">
        <v>12</v>
      </c>
      <c r="C1008" s="43">
        <v>22383</v>
      </c>
      <c r="D1008" s="43">
        <v>40031</v>
      </c>
      <c r="E1008" s="42" t="s">
        <v>17</v>
      </c>
      <c r="F1008" s="44" t="s">
        <v>14</v>
      </c>
      <c r="G1008" s="2">
        <v>38000</v>
      </c>
      <c r="H1008" s="2">
        <v>38000</v>
      </c>
      <c r="I1008" s="39">
        <v>0</v>
      </c>
      <c r="J1008" s="45">
        <v>4959</v>
      </c>
      <c r="K1008" s="43">
        <v>46124</v>
      </c>
    </row>
    <row r="1009" spans="1:11" x14ac:dyDescent="0.2">
      <c r="A1009" s="42" t="s">
        <v>11</v>
      </c>
      <c r="B1009" s="42" t="s">
        <v>12</v>
      </c>
      <c r="C1009" s="43">
        <v>24161</v>
      </c>
      <c r="D1009" s="43">
        <v>39786</v>
      </c>
      <c r="E1009" s="42" t="s">
        <v>17</v>
      </c>
      <c r="F1009" s="44" t="s">
        <v>14</v>
      </c>
      <c r="G1009" s="2">
        <v>48000</v>
      </c>
      <c r="H1009" s="2">
        <v>48000</v>
      </c>
      <c r="I1009" s="39">
        <v>0</v>
      </c>
      <c r="J1009" s="45">
        <v>9616</v>
      </c>
      <c r="K1009" s="43">
        <v>47902</v>
      </c>
    </row>
    <row r="1010" spans="1:11" x14ac:dyDescent="0.2">
      <c r="A1010" s="42" t="s">
        <v>16</v>
      </c>
      <c r="B1010" s="42" t="s">
        <v>12</v>
      </c>
      <c r="C1010" s="43">
        <v>22589</v>
      </c>
      <c r="D1010" s="43">
        <v>40045</v>
      </c>
      <c r="E1010" s="42" t="s">
        <v>13</v>
      </c>
      <c r="F1010" s="44" t="s">
        <v>14</v>
      </c>
      <c r="G1010" s="2">
        <v>48000</v>
      </c>
      <c r="H1010" s="2">
        <v>48000</v>
      </c>
      <c r="I1010" s="39">
        <v>0</v>
      </c>
      <c r="J1010" s="45">
        <v>6029</v>
      </c>
      <c r="K1010" s="43">
        <v>46330</v>
      </c>
    </row>
    <row r="1011" spans="1:11" x14ac:dyDescent="0.2">
      <c r="A1011" s="42" t="s">
        <v>11</v>
      </c>
      <c r="B1011" s="42" t="s">
        <v>12</v>
      </c>
      <c r="C1011" s="43">
        <v>22589</v>
      </c>
      <c r="D1011" s="43">
        <v>40045</v>
      </c>
      <c r="E1011" s="42" t="s">
        <v>13</v>
      </c>
      <c r="F1011" s="44" t="s">
        <v>14</v>
      </c>
      <c r="G1011" s="2">
        <v>33000</v>
      </c>
      <c r="H1011" s="2">
        <v>33000</v>
      </c>
      <c r="I1011" s="39">
        <v>0</v>
      </c>
      <c r="J1011" s="45">
        <v>6029</v>
      </c>
      <c r="K1011" s="43">
        <v>46330</v>
      </c>
    </row>
    <row r="1012" spans="1:11" x14ac:dyDescent="0.2">
      <c r="A1012" s="42" t="s">
        <v>15</v>
      </c>
      <c r="B1012" s="42" t="s">
        <v>12</v>
      </c>
      <c r="C1012" s="43">
        <v>22589</v>
      </c>
      <c r="D1012" s="43">
        <v>40045</v>
      </c>
      <c r="E1012" s="42" t="s">
        <v>13</v>
      </c>
      <c r="F1012" s="44" t="s">
        <v>14</v>
      </c>
      <c r="G1012" s="2">
        <v>48000</v>
      </c>
      <c r="H1012" s="2">
        <v>48000</v>
      </c>
      <c r="I1012" s="39">
        <v>0</v>
      </c>
      <c r="J1012" s="45">
        <v>6029</v>
      </c>
      <c r="K1012" s="43">
        <v>46330</v>
      </c>
    </row>
    <row r="1013" spans="1:11" x14ac:dyDescent="0.2">
      <c r="A1013" s="42" t="s">
        <v>16</v>
      </c>
      <c r="B1013" s="42" t="s">
        <v>12</v>
      </c>
      <c r="C1013" s="43">
        <v>21991</v>
      </c>
      <c r="D1013" s="43">
        <v>40077</v>
      </c>
      <c r="E1013" s="42" t="s">
        <v>17</v>
      </c>
      <c r="F1013" s="44" t="s">
        <v>14</v>
      </c>
      <c r="G1013" s="2">
        <v>33000</v>
      </c>
      <c r="H1013" s="2">
        <v>33000</v>
      </c>
      <c r="I1013" s="39">
        <v>0</v>
      </c>
      <c r="J1013" s="45">
        <v>8791</v>
      </c>
      <c r="K1013" s="43">
        <v>45732</v>
      </c>
    </row>
    <row r="1014" spans="1:11" x14ac:dyDescent="0.2">
      <c r="A1014" s="42" t="s">
        <v>11</v>
      </c>
      <c r="B1014" s="42" t="s">
        <v>12</v>
      </c>
      <c r="C1014" s="43">
        <v>21991</v>
      </c>
      <c r="D1014" s="43">
        <v>40077</v>
      </c>
      <c r="E1014" s="42" t="s">
        <v>17</v>
      </c>
      <c r="F1014" s="44" t="s">
        <v>14</v>
      </c>
      <c r="G1014" s="2">
        <v>37000</v>
      </c>
      <c r="H1014" s="2">
        <v>37000</v>
      </c>
      <c r="I1014" s="39">
        <v>0</v>
      </c>
      <c r="J1014" s="45">
        <v>4396</v>
      </c>
      <c r="K1014" s="43">
        <v>45732</v>
      </c>
    </row>
    <row r="1015" spans="1:11" x14ac:dyDescent="0.2">
      <c r="A1015" s="42" t="s">
        <v>15</v>
      </c>
      <c r="B1015" s="42" t="s">
        <v>12</v>
      </c>
      <c r="C1015" s="43">
        <v>21991</v>
      </c>
      <c r="D1015" s="43">
        <v>40077</v>
      </c>
      <c r="E1015" s="42" t="s">
        <v>17</v>
      </c>
      <c r="F1015" s="44" t="s">
        <v>14</v>
      </c>
      <c r="G1015" s="2">
        <v>33000</v>
      </c>
      <c r="H1015" s="2">
        <v>33000</v>
      </c>
      <c r="I1015" s="39">
        <v>0</v>
      </c>
      <c r="J1015" s="45">
        <v>4396</v>
      </c>
      <c r="K1015" s="43">
        <v>45732</v>
      </c>
    </row>
    <row r="1016" spans="1:11" x14ac:dyDescent="0.2">
      <c r="A1016" s="42" t="s">
        <v>11</v>
      </c>
      <c r="B1016" s="42" t="s">
        <v>12</v>
      </c>
      <c r="C1016" s="43">
        <v>20871</v>
      </c>
      <c r="D1016" s="43">
        <v>39997</v>
      </c>
      <c r="E1016" s="42" t="s">
        <v>17</v>
      </c>
      <c r="F1016" s="44" t="s">
        <v>14</v>
      </c>
      <c r="G1016" s="2">
        <v>37000</v>
      </c>
      <c r="H1016" s="2">
        <v>37000</v>
      </c>
      <c r="I1016" s="39">
        <v>0</v>
      </c>
      <c r="J1016" s="45">
        <v>3030</v>
      </c>
      <c r="K1016" s="43">
        <v>44612</v>
      </c>
    </row>
    <row r="1017" spans="1:11" x14ac:dyDescent="0.2">
      <c r="A1017" s="42" t="s">
        <v>15</v>
      </c>
      <c r="B1017" s="42" t="s">
        <v>12</v>
      </c>
      <c r="C1017" s="43">
        <v>20871</v>
      </c>
      <c r="D1017" s="43">
        <v>39997</v>
      </c>
      <c r="E1017" s="42" t="s">
        <v>17</v>
      </c>
      <c r="F1017" s="44" t="s">
        <v>14</v>
      </c>
      <c r="G1017" s="2">
        <v>74000</v>
      </c>
      <c r="H1017" s="2">
        <v>74000</v>
      </c>
      <c r="I1017" s="39">
        <v>0</v>
      </c>
      <c r="J1017" s="45">
        <v>3030</v>
      </c>
      <c r="K1017" s="43">
        <v>44612</v>
      </c>
    </row>
    <row r="1018" spans="1:11" x14ac:dyDescent="0.2">
      <c r="A1018" s="42" t="s">
        <v>16</v>
      </c>
      <c r="B1018" s="42" t="s">
        <v>12</v>
      </c>
      <c r="C1018" s="43">
        <v>21433</v>
      </c>
      <c r="D1018" s="43">
        <v>40105</v>
      </c>
      <c r="E1018" s="42" t="s">
        <v>13</v>
      </c>
      <c r="F1018" s="44" t="s">
        <v>14</v>
      </c>
      <c r="G1018" s="2">
        <v>159000</v>
      </c>
      <c r="H1018" s="2">
        <v>159000</v>
      </c>
      <c r="I1018" s="39">
        <v>0</v>
      </c>
      <c r="J1018" s="45">
        <v>19605</v>
      </c>
      <c r="K1018" s="43">
        <v>45174</v>
      </c>
    </row>
    <row r="1019" spans="1:11" x14ac:dyDescent="0.2">
      <c r="A1019" s="42" t="s">
        <v>11</v>
      </c>
      <c r="B1019" s="42" t="s">
        <v>12</v>
      </c>
      <c r="C1019" s="43">
        <v>21433</v>
      </c>
      <c r="D1019" s="43">
        <v>40105</v>
      </c>
      <c r="E1019" s="42" t="s">
        <v>13</v>
      </c>
      <c r="F1019" s="44" t="s">
        <v>14</v>
      </c>
      <c r="G1019" s="2">
        <v>159000</v>
      </c>
      <c r="H1019" s="2">
        <v>159000</v>
      </c>
      <c r="I1019" s="39">
        <v>0</v>
      </c>
      <c r="J1019" s="45">
        <v>6535</v>
      </c>
      <c r="K1019" s="43">
        <v>45174</v>
      </c>
    </row>
    <row r="1020" spans="1:11" x14ac:dyDescent="0.2">
      <c r="A1020" s="42" t="s">
        <v>15</v>
      </c>
      <c r="B1020" s="42" t="s">
        <v>12</v>
      </c>
      <c r="C1020" s="43">
        <v>21433</v>
      </c>
      <c r="D1020" s="43">
        <v>40105</v>
      </c>
      <c r="E1020" s="42" t="s">
        <v>13</v>
      </c>
      <c r="F1020" s="44" t="s">
        <v>14</v>
      </c>
      <c r="G1020" s="2">
        <v>53000</v>
      </c>
      <c r="H1020" s="2">
        <v>53000</v>
      </c>
      <c r="I1020" s="39">
        <v>0</v>
      </c>
      <c r="J1020" s="45">
        <v>6535</v>
      </c>
      <c r="K1020" s="43">
        <v>45174</v>
      </c>
    </row>
    <row r="1021" spans="1:11" x14ac:dyDescent="0.2">
      <c r="A1021" s="42" t="s">
        <v>16</v>
      </c>
      <c r="B1021" s="42" t="s">
        <v>12</v>
      </c>
      <c r="C1021" s="43">
        <v>25456</v>
      </c>
      <c r="D1021" s="43">
        <v>40108</v>
      </c>
      <c r="E1021" s="42" t="s">
        <v>13</v>
      </c>
      <c r="F1021" s="44" t="s">
        <v>14</v>
      </c>
      <c r="G1021" s="2">
        <v>108000</v>
      </c>
      <c r="H1021" s="2">
        <v>108000</v>
      </c>
      <c r="I1021" s="39">
        <v>0</v>
      </c>
      <c r="J1021" s="45">
        <v>23134</v>
      </c>
      <c r="K1021" s="43">
        <v>49197</v>
      </c>
    </row>
    <row r="1022" spans="1:11" x14ac:dyDescent="0.2">
      <c r="A1022" s="42" t="s">
        <v>11</v>
      </c>
      <c r="B1022" s="42" t="s">
        <v>12</v>
      </c>
      <c r="C1022" s="43">
        <v>25456</v>
      </c>
      <c r="D1022" s="43">
        <v>40108</v>
      </c>
      <c r="E1022" s="42" t="s">
        <v>13</v>
      </c>
      <c r="F1022" s="44" t="s">
        <v>14</v>
      </c>
      <c r="G1022" s="2">
        <v>108000</v>
      </c>
      <c r="H1022" s="2">
        <v>108000</v>
      </c>
      <c r="I1022" s="39">
        <v>0</v>
      </c>
      <c r="J1022" s="45">
        <v>7711</v>
      </c>
      <c r="K1022" s="43">
        <v>49197</v>
      </c>
    </row>
    <row r="1023" spans="1:11" x14ac:dyDescent="0.2">
      <c r="A1023" s="42" t="s">
        <v>15</v>
      </c>
      <c r="B1023" s="42" t="s">
        <v>12</v>
      </c>
      <c r="C1023" s="43">
        <v>25456</v>
      </c>
      <c r="D1023" s="43">
        <v>40108</v>
      </c>
      <c r="E1023" s="42" t="s">
        <v>13</v>
      </c>
      <c r="F1023" s="44" t="s">
        <v>14</v>
      </c>
      <c r="G1023" s="2">
        <v>36000</v>
      </c>
      <c r="H1023" s="2">
        <v>36000</v>
      </c>
      <c r="I1023" s="39">
        <v>0</v>
      </c>
      <c r="J1023" s="45">
        <v>7711</v>
      </c>
      <c r="K1023" s="43">
        <v>49197</v>
      </c>
    </row>
    <row r="1024" spans="1:11" x14ac:dyDescent="0.2">
      <c r="A1024" s="42" t="s">
        <v>11</v>
      </c>
      <c r="B1024" s="42" t="s">
        <v>12</v>
      </c>
      <c r="C1024" s="43">
        <v>21472</v>
      </c>
      <c r="D1024" s="43">
        <v>40080</v>
      </c>
      <c r="E1024" s="42" t="s">
        <v>17</v>
      </c>
      <c r="F1024" s="44" t="s">
        <v>14</v>
      </c>
      <c r="G1024" s="2">
        <v>39000</v>
      </c>
      <c r="H1024" s="2">
        <v>39000</v>
      </c>
      <c r="I1024" s="39">
        <v>0</v>
      </c>
      <c r="J1024" s="45">
        <v>4142</v>
      </c>
      <c r="K1024" s="43">
        <v>45213</v>
      </c>
    </row>
    <row r="1025" spans="1:11" x14ac:dyDescent="0.2">
      <c r="A1025" s="42" t="s">
        <v>16</v>
      </c>
      <c r="B1025" s="42" t="s">
        <v>12</v>
      </c>
      <c r="C1025" s="43">
        <v>22720</v>
      </c>
      <c r="D1025" s="43">
        <v>39766</v>
      </c>
      <c r="E1025" s="42" t="s">
        <v>13</v>
      </c>
      <c r="F1025" s="44" t="s">
        <v>14</v>
      </c>
      <c r="G1025" s="2">
        <v>39000</v>
      </c>
      <c r="H1025" s="2">
        <v>39000</v>
      </c>
      <c r="I1025" s="39">
        <v>0</v>
      </c>
      <c r="J1025" s="45">
        <v>22848</v>
      </c>
      <c r="K1025" s="43">
        <v>46461</v>
      </c>
    </row>
    <row r="1026" spans="1:11" x14ac:dyDescent="0.2">
      <c r="A1026" s="42" t="s">
        <v>11</v>
      </c>
      <c r="B1026" s="42" t="s">
        <v>12</v>
      </c>
      <c r="C1026" s="43">
        <v>22720</v>
      </c>
      <c r="D1026" s="43">
        <v>39766</v>
      </c>
      <c r="E1026" s="42" t="s">
        <v>13</v>
      </c>
      <c r="F1026" s="44" t="s">
        <v>14</v>
      </c>
      <c r="G1026" s="2">
        <v>41000</v>
      </c>
      <c r="H1026" s="2">
        <v>41000</v>
      </c>
      <c r="I1026" s="39">
        <v>0</v>
      </c>
      <c r="J1026" s="45">
        <v>7616</v>
      </c>
      <c r="K1026" s="43">
        <v>46461</v>
      </c>
    </row>
    <row r="1027" spans="1:11" x14ac:dyDescent="0.2">
      <c r="A1027" s="42" t="s">
        <v>15</v>
      </c>
      <c r="B1027" s="42" t="s">
        <v>12</v>
      </c>
      <c r="C1027" s="43">
        <v>22720</v>
      </c>
      <c r="D1027" s="43">
        <v>39766</v>
      </c>
      <c r="E1027" s="42" t="s">
        <v>13</v>
      </c>
      <c r="F1027" s="44" t="s">
        <v>14</v>
      </c>
      <c r="G1027" s="2">
        <v>39000</v>
      </c>
      <c r="H1027" s="2">
        <v>39000</v>
      </c>
      <c r="I1027" s="39">
        <v>0</v>
      </c>
      <c r="J1027" s="45">
        <v>7616</v>
      </c>
      <c r="K1027" s="43">
        <v>46461</v>
      </c>
    </row>
    <row r="1028" spans="1:11" x14ac:dyDescent="0.2">
      <c r="A1028" s="42" t="s">
        <v>16</v>
      </c>
      <c r="B1028" s="42" t="s">
        <v>12</v>
      </c>
      <c r="C1028" s="43">
        <v>22099</v>
      </c>
      <c r="D1028" s="43">
        <v>39993</v>
      </c>
      <c r="E1028" s="42" t="s">
        <v>17</v>
      </c>
      <c r="F1028" s="44" t="s">
        <v>14</v>
      </c>
      <c r="G1028" s="2">
        <v>123000</v>
      </c>
      <c r="H1028" s="2">
        <v>123000</v>
      </c>
      <c r="I1028" s="39">
        <v>0</v>
      </c>
      <c r="J1028" s="45">
        <v>67338</v>
      </c>
      <c r="K1028" s="43">
        <v>45840</v>
      </c>
    </row>
    <row r="1029" spans="1:11" x14ac:dyDescent="0.2">
      <c r="A1029" s="42" t="s">
        <v>11</v>
      </c>
      <c r="B1029" s="42" t="s">
        <v>12</v>
      </c>
      <c r="C1029" s="43">
        <v>22099</v>
      </c>
      <c r="D1029" s="43">
        <v>39993</v>
      </c>
      <c r="E1029" s="42" t="s">
        <v>17</v>
      </c>
      <c r="F1029" s="44" t="s">
        <v>14</v>
      </c>
      <c r="G1029" s="2">
        <v>172000</v>
      </c>
      <c r="H1029" s="2">
        <v>172000</v>
      </c>
      <c r="I1029" s="39">
        <v>0</v>
      </c>
      <c r="J1029" s="45">
        <v>22446</v>
      </c>
      <c r="K1029" s="43">
        <v>45840</v>
      </c>
    </row>
    <row r="1030" spans="1:11" x14ac:dyDescent="0.2">
      <c r="A1030" s="42" t="s">
        <v>15</v>
      </c>
      <c r="B1030" s="42" t="s">
        <v>12</v>
      </c>
      <c r="C1030" s="43">
        <v>22099</v>
      </c>
      <c r="D1030" s="43">
        <v>39993</v>
      </c>
      <c r="E1030" s="42" t="s">
        <v>17</v>
      </c>
      <c r="F1030" s="44" t="s">
        <v>14</v>
      </c>
      <c r="G1030" s="2">
        <v>123000</v>
      </c>
      <c r="H1030" s="2">
        <v>123000</v>
      </c>
      <c r="I1030" s="39">
        <v>0</v>
      </c>
      <c r="J1030" s="45">
        <v>22446</v>
      </c>
      <c r="K1030" s="43">
        <v>45840</v>
      </c>
    </row>
    <row r="1031" spans="1:11" x14ac:dyDescent="0.2">
      <c r="A1031" s="42" t="s">
        <v>16</v>
      </c>
      <c r="B1031" s="42" t="s">
        <v>12</v>
      </c>
      <c r="C1031" s="43">
        <v>21164</v>
      </c>
      <c r="D1031" s="43">
        <v>39892</v>
      </c>
      <c r="E1031" s="42" t="s">
        <v>17</v>
      </c>
      <c r="F1031" s="44" t="s">
        <v>14</v>
      </c>
      <c r="G1031" s="2">
        <v>516000</v>
      </c>
      <c r="H1031" s="2">
        <v>516000</v>
      </c>
      <c r="I1031" s="39">
        <v>0</v>
      </c>
      <c r="J1031" s="45">
        <v>3875</v>
      </c>
      <c r="K1031" s="43">
        <v>44905</v>
      </c>
    </row>
    <row r="1032" spans="1:11" x14ac:dyDescent="0.2">
      <c r="A1032" s="42" t="s">
        <v>11</v>
      </c>
      <c r="B1032" s="42" t="s">
        <v>12</v>
      </c>
      <c r="C1032" s="43">
        <v>21164</v>
      </c>
      <c r="D1032" s="43">
        <v>39892</v>
      </c>
      <c r="E1032" s="42" t="s">
        <v>17</v>
      </c>
      <c r="F1032" s="44" t="s">
        <v>14</v>
      </c>
      <c r="G1032" s="2">
        <v>41000</v>
      </c>
      <c r="H1032" s="2">
        <v>41000</v>
      </c>
      <c r="I1032" s="39">
        <v>0</v>
      </c>
      <c r="J1032" s="45">
        <v>3875</v>
      </c>
      <c r="K1032" s="43">
        <v>44905</v>
      </c>
    </row>
    <row r="1033" spans="1:11" x14ac:dyDescent="0.2">
      <c r="A1033" s="42" t="s">
        <v>15</v>
      </c>
      <c r="B1033" s="42" t="s">
        <v>12</v>
      </c>
      <c r="C1033" s="43">
        <v>21164</v>
      </c>
      <c r="D1033" s="43">
        <v>39892</v>
      </c>
      <c r="E1033" s="42" t="s">
        <v>17</v>
      </c>
      <c r="F1033" s="44" t="s">
        <v>14</v>
      </c>
      <c r="G1033" s="2">
        <v>516000</v>
      </c>
      <c r="H1033" s="2">
        <v>516000</v>
      </c>
      <c r="I1033" s="39">
        <v>0</v>
      </c>
      <c r="J1033" s="45">
        <v>3875</v>
      </c>
      <c r="K1033" s="43">
        <v>44905</v>
      </c>
    </row>
    <row r="1034" spans="1:11" x14ac:dyDescent="0.2">
      <c r="A1034" s="42" t="s">
        <v>16</v>
      </c>
      <c r="B1034" s="42" t="s">
        <v>12</v>
      </c>
      <c r="C1034" s="43">
        <v>23596</v>
      </c>
      <c r="D1034" s="43">
        <v>40177</v>
      </c>
      <c r="E1034" s="42" t="s">
        <v>17</v>
      </c>
      <c r="F1034" s="44" t="s">
        <v>14</v>
      </c>
      <c r="G1034" s="2">
        <v>41000</v>
      </c>
      <c r="H1034" s="2">
        <v>41000</v>
      </c>
      <c r="I1034" s="39">
        <v>0</v>
      </c>
      <c r="J1034" s="45">
        <v>17796</v>
      </c>
      <c r="K1034" s="43">
        <v>47337</v>
      </c>
    </row>
    <row r="1035" spans="1:11" x14ac:dyDescent="0.2">
      <c r="A1035" s="42" t="s">
        <v>11</v>
      </c>
      <c r="B1035" s="42" t="s">
        <v>12</v>
      </c>
      <c r="C1035" s="43">
        <v>23596</v>
      </c>
      <c r="D1035" s="43">
        <v>40177</v>
      </c>
      <c r="E1035" s="42" t="s">
        <v>17</v>
      </c>
      <c r="F1035" s="44" t="s">
        <v>14</v>
      </c>
      <c r="G1035" s="2">
        <v>39000</v>
      </c>
      <c r="H1035" s="2">
        <v>39000</v>
      </c>
      <c r="I1035" s="39">
        <v>0</v>
      </c>
      <c r="J1035" s="45">
        <v>5932</v>
      </c>
      <c r="K1035" s="43">
        <v>47337</v>
      </c>
    </row>
    <row r="1036" spans="1:11" x14ac:dyDescent="0.2">
      <c r="A1036" s="42" t="s">
        <v>15</v>
      </c>
      <c r="B1036" s="42" t="s">
        <v>12</v>
      </c>
      <c r="C1036" s="43">
        <v>23596</v>
      </c>
      <c r="D1036" s="43">
        <v>40177</v>
      </c>
      <c r="E1036" s="42" t="s">
        <v>17</v>
      </c>
      <c r="F1036" s="44" t="s">
        <v>14</v>
      </c>
      <c r="G1036" s="2">
        <v>41000</v>
      </c>
      <c r="H1036" s="2">
        <v>41000</v>
      </c>
      <c r="I1036" s="39">
        <v>0</v>
      </c>
      <c r="J1036" s="45">
        <v>5932</v>
      </c>
      <c r="K1036" s="43">
        <v>47337</v>
      </c>
    </row>
    <row r="1037" spans="1:11" x14ac:dyDescent="0.2">
      <c r="A1037" s="42" t="s">
        <v>16</v>
      </c>
      <c r="B1037" s="42" t="s">
        <v>12</v>
      </c>
      <c r="C1037" s="43">
        <v>29335</v>
      </c>
      <c r="D1037" s="43">
        <v>40117</v>
      </c>
      <c r="E1037" s="42" t="s">
        <v>13</v>
      </c>
      <c r="F1037" s="44" t="s">
        <v>14</v>
      </c>
      <c r="G1037" s="2">
        <v>117000</v>
      </c>
      <c r="H1037" s="2">
        <v>117000</v>
      </c>
      <c r="I1037" s="39">
        <v>0</v>
      </c>
      <c r="J1037" s="45">
        <v>26611</v>
      </c>
      <c r="K1037" s="43">
        <v>53076</v>
      </c>
    </row>
    <row r="1038" spans="1:11" x14ac:dyDescent="0.2">
      <c r="A1038" s="42" t="s">
        <v>11</v>
      </c>
      <c r="B1038" s="42" t="s">
        <v>12</v>
      </c>
      <c r="C1038" s="43">
        <v>29335</v>
      </c>
      <c r="D1038" s="43">
        <v>40325</v>
      </c>
      <c r="E1038" s="42" t="s">
        <v>13</v>
      </c>
      <c r="F1038" s="44" t="s">
        <v>14</v>
      </c>
      <c r="G1038" s="2">
        <v>44000</v>
      </c>
      <c r="H1038" s="2">
        <v>44000</v>
      </c>
      <c r="I1038" s="39">
        <v>0</v>
      </c>
      <c r="J1038" s="45">
        <v>8950</v>
      </c>
      <c r="K1038" s="43">
        <v>53076</v>
      </c>
    </row>
    <row r="1039" spans="1:11" x14ac:dyDescent="0.2">
      <c r="A1039" s="42" t="s">
        <v>15</v>
      </c>
      <c r="B1039" s="42" t="s">
        <v>12</v>
      </c>
      <c r="C1039" s="43">
        <v>29335</v>
      </c>
      <c r="D1039" s="43">
        <v>40117</v>
      </c>
      <c r="E1039" s="42" t="s">
        <v>13</v>
      </c>
      <c r="F1039" s="44" t="s">
        <v>14</v>
      </c>
      <c r="G1039" s="2">
        <v>117000</v>
      </c>
      <c r="H1039" s="2">
        <v>117000</v>
      </c>
      <c r="I1039" s="39">
        <v>0</v>
      </c>
      <c r="J1039" s="45">
        <v>8870</v>
      </c>
      <c r="K1039" s="43">
        <v>53076</v>
      </c>
    </row>
    <row r="1040" spans="1:11" x14ac:dyDescent="0.2">
      <c r="A1040" s="42" t="s">
        <v>16</v>
      </c>
      <c r="B1040" s="42" t="s">
        <v>12</v>
      </c>
      <c r="C1040" s="43">
        <v>22614</v>
      </c>
      <c r="D1040" s="43">
        <v>39959</v>
      </c>
      <c r="E1040" s="42" t="s">
        <v>17</v>
      </c>
      <c r="F1040" s="44" t="s">
        <v>14</v>
      </c>
      <c r="G1040" s="2">
        <v>132000</v>
      </c>
      <c r="H1040" s="2">
        <v>132000</v>
      </c>
      <c r="I1040" s="39">
        <v>0</v>
      </c>
      <c r="J1040" s="45">
        <v>14167</v>
      </c>
      <c r="K1040" s="43">
        <v>46355</v>
      </c>
    </row>
    <row r="1041" spans="1:11" x14ac:dyDescent="0.2">
      <c r="A1041" s="42" t="s">
        <v>11</v>
      </c>
      <c r="B1041" s="42" t="s">
        <v>12</v>
      </c>
      <c r="C1041" s="43">
        <v>22614</v>
      </c>
      <c r="D1041" s="43">
        <v>39959</v>
      </c>
      <c r="E1041" s="42" t="s">
        <v>17</v>
      </c>
      <c r="F1041" s="44" t="s">
        <v>14</v>
      </c>
      <c r="G1041" s="2">
        <v>33000</v>
      </c>
      <c r="H1041" s="2">
        <v>33000</v>
      </c>
      <c r="I1041" s="39">
        <v>0</v>
      </c>
      <c r="J1041" s="45">
        <v>4722</v>
      </c>
      <c r="K1041" s="43">
        <v>46355</v>
      </c>
    </row>
    <row r="1042" spans="1:11" x14ac:dyDescent="0.2">
      <c r="A1042" s="42" t="s">
        <v>15</v>
      </c>
      <c r="B1042" s="42" t="s">
        <v>12</v>
      </c>
      <c r="C1042" s="43">
        <v>22614</v>
      </c>
      <c r="D1042" s="43">
        <v>39959</v>
      </c>
      <c r="E1042" s="42" t="s">
        <v>17</v>
      </c>
      <c r="F1042" s="44" t="s">
        <v>14</v>
      </c>
      <c r="G1042" s="2">
        <v>132000</v>
      </c>
      <c r="H1042" s="2">
        <v>132000</v>
      </c>
      <c r="I1042" s="39">
        <v>0</v>
      </c>
      <c r="J1042" s="45">
        <v>4722</v>
      </c>
      <c r="K1042" s="43">
        <v>46355</v>
      </c>
    </row>
    <row r="1043" spans="1:11" x14ac:dyDescent="0.2">
      <c r="A1043" s="42" t="s">
        <v>16</v>
      </c>
      <c r="B1043" s="42" t="s">
        <v>12</v>
      </c>
      <c r="C1043" s="43">
        <v>20360</v>
      </c>
      <c r="D1043" s="43">
        <v>40128</v>
      </c>
      <c r="E1043" s="42" t="s">
        <v>13</v>
      </c>
      <c r="F1043" s="44" t="s">
        <v>14</v>
      </c>
      <c r="G1043" s="2">
        <v>99000</v>
      </c>
      <c r="H1043" s="2">
        <v>99000</v>
      </c>
      <c r="I1043" s="39">
        <v>0</v>
      </c>
      <c r="J1043" s="45">
        <v>2527</v>
      </c>
      <c r="K1043" s="43">
        <v>44102</v>
      </c>
    </row>
    <row r="1044" spans="1:11" x14ac:dyDescent="0.2">
      <c r="A1044" s="42" t="s">
        <v>11</v>
      </c>
      <c r="B1044" s="42" t="s">
        <v>12</v>
      </c>
      <c r="C1044" s="43">
        <v>20360</v>
      </c>
      <c r="D1044" s="43">
        <v>40128</v>
      </c>
      <c r="E1044" s="42" t="s">
        <v>13</v>
      </c>
      <c r="F1044" s="44" t="s">
        <v>14</v>
      </c>
      <c r="G1044" s="2">
        <v>39000</v>
      </c>
      <c r="H1044" s="2">
        <v>39000</v>
      </c>
      <c r="I1044" s="39">
        <v>0</v>
      </c>
      <c r="J1044" s="45">
        <v>2527</v>
      </c>
      <c r="K1044" s="43">
        <v>44102</v>
      </c>
    </row>
    <row r="1045" spans="1:11" x14ac:dyDescent="0.2">
      <c r="A1045" s="42" t="s">
        <v>15</v>
      </c>
      <c r="B1045" s="42" t="s">
        <v>12</v>
      </c>
      <c r="C1045" s="43">
        <v>20360</v>
      </c>
      <c r="D1045" s="43">
        <v>40128</v>
      </c>
      <c r="E1045" s="42" t="s">
        <v>13</v>
      </c>
      <c r="F1045" s="44" t="s">
        <v>14</v>
      </c>
      <c r="G1045" s="2">
        <v>99000</v>
      </c>
      <c r="H1045" s="2">
        <v>99000</v>
      </c>
      <c r="I1045" s="39">
        <v>0</v>
      </c>
      <c r="J1045" s="45">
        <v>2527</v>
      </c>
      <c r="K1045" s="43">
        <v>44102</v>
      </c>
    </row>
    <row r="1046" spans="1:11" x14ac:dyDescent="0.2">
      <c r="A1046" s="42" t="s">
        <v>11</v>
      </c>
      <c r="B1046" s="42" t="s">
        <v>12</v>
      </c>
      <c r="C1046" s="43">
        <v>21346</v>
      </c>
      <c r="D1046" s="43">
        <v>40163</v>
      </c>
      <c r="E1046" s="42" t="s">
        <v>13</v>
      </c>
      <c r="F1046" s="44" t="s">
        <v>14</v>
      </c>
      <c r="G1046" s="2">
        <v>72000</v>
      </c>
      <c r="H1046" s="2">
        <v>72000</v>
      </c>
      <c r="I1046" s="39">
        <v>0</v>
      </c>
      <c r="J1046" s="45">
        <v>8878</v>
      </c>
      <c r="K1046" s="43">
        <v>45087</v>
      </c>
    </row>
    <row r="1047" spans="1:11" x14ac:dyDescent="0.2">
      <c r="A1047" s="42" t="s">
        <v>15</v>
      </c>
      <c r="B1047" s="42" t="s">
        <v>12</v>
      </c>
      <c r="C1047" s="43">
        <v>21346</v>
      </c>
      <c r="D1047" s="43">
        <v>40163</v>
      </c>
      <c r="E1047" s="42" t="s">
        <v>13</v>
      </c>
      <c r="F1047" s="44" t="s">
        <v>14</v>
      </c>
      <c r="G1047" s="2">
        <v>39000</v>
      </c>
      <c r="H1047" s="2">
        <v>39000</v>
      </c>
      <c r="I1047" s="39">
        <v>0</v>
      </c>
      <c r="J1047" s="45">
        <v>8878</v>
      </c>
      <c r="K1047" s="43">
        <v>45087</v>
      </c>
    </row>
    <row r="1048" spans="1:11" x14ac:dyDescent="0.2">
      <c r="A1048" s="42" t="s">
        <v>16</v>
      </c>
      <c r="B1048" s="42" t="s">
        <v>12</v>
      </c>
      <c r="C1048" s="43">
        <v>23127</v>
      </c>
      <c r="D1048" s="43">
        <v>40140</v>
      </c>
      <c r="E1048" s="42" t="s">
        <v>17</v>
      </c>
      <c r="F1048" s="44" t="s">
        <v>14</v>
      </c>
      <c r="G1048" s="2">
        <v>309000</v>
      </c>
      <c r="H1048" s="2">
        <v>309000</v>
      </c>
      <c r="I1048" s="39">
        <v>0</v>
      </c>
      <c r="J1048" s="45">
        <v>45608</v>
      </c>
      <c r="K1048" s="43">
        <v>46869</v>
      </c>
    </row>
    <row r="1049" spans="1:11" x14ac:dyDescent="0.2">
      <c r="A1049" s="42" t="s">
        <v>11</v>
      </c>
      <c r="B1049" s="42" t="s">
        <v>12</v>
      </c>
      <c r="C1049" s="43">
        <v>23127</v>
      </c>
      <c r="D1049" s="43">
        <v>40140</v>
      </c>
      <c r="E1049" s="42" t="s">
        <v>17</v>
      </c>
      <c r="F1049" s="44" t="s">
        <v>14</v>
      </c>
      <c r="G1049" s="2">
        <v>309000</v>
      </c>
      <c r="H1049" s="2">
        <v>309000</v>
      </c>
      <c r="I1049" s="39">
        <v>0</v>
      </c>
      <c r="J1049" s="45">
        <v>15203</v>
      </c>
      <c r="K1049" s="43">
        <v>46869</v>
      </c>
    </row>
    <row r="1050" spans="1:11" x14ac:dyDescent="0.2">
      <c r="A1050" s="42" t="s">
        <v>15</v>
      </c>
      <c r="B1050" s="42" t="s">
        <v>12</v>
      </c>
      <c r="C1050" s="43">
        <v>23127</v>
      </c>
      <c r="D1050" s="43">
        <v>40140</v>
      </c>
      <c r="E1050" s="42" t="s">
        <v>17</v>
      </c>
      <c r="F1050" s="44" t="s">
        <v>14</v>
      </c>
      <c r="G1050" s="2">
        <v>103000</v>
      </c>
      <c r="H1050" s="2">
        <v>103000</v>
      </c>
      <c r="I1050" s="39">
        <v>0</v>
      </c>
      <c r="J1050" s="45">
        <v>15203</v>
      </c>
      <c r="K1050" s="43">
        <v>46869</v>
      </c>
    </row>
    <row r="1051" spans="1:11" x14ac:dyDescent="0.2">
      <c r="A1051" s="42" t="s">
        <v>16</v>
      </c>
      <c r="B1051" s="42" t="s">
        <v>12</v>
      </c>
      <c r="C1051" s="43">
        <v>21528</v>
      </c>
      <c r="D1051" s="43">
        <v>40160</v>
      </c>
      <c r="E1051" s="42" t="s">
        <v>17</v>
      </c>
      <c r="F1051" s="44" t="s">
        <v>14</v>
      </c>
      <c r="G1051" s="2">
        <v>52000</v>
      </c>
      <c r="H1051" s="2">
        <v>52000</v>
      </c>
      <c r="I1051" s="39">
        <v>0</v>
      </c>
      <c r="J1051" s="45">
        <v>4914</v>
      </c>
      <c r="K1051" s="43">
        <v>45269</v>
      </c>
    </row>
    <row r="1052" spans="1:11" x14ac:dyDescent="0.2">
      <c r="A1052" s="42" t="s">
        <v>11</v>
      </c>
      <c r="B1052" s="42" t="s">
        <v>12</v>
      </c>
      <c r="C1052" s="43">
        <v>21528</v>
      </c>
      <c r="D1052" s="43">
        <v>40160</v>
      </c>
      <c r="E1052" s="42" t="s">
        <v>17</v>
      </c>
      <c r="F1052" s="44" t="s">
        <v>14</v>
      </c>
      <c r="G1052" s="2">
        <v>52000</v>
      </c>
      <c r="H1052" s="2">
        <v>52000</v>
      </c>
      <c r="I1052" s="39">
        <v>0</v>
      </c>
      <c r="J1052" s="45">
        <v>2457</v>
      </c>
      <c r="K1052" s="43">
        <v>45269</v>
      </c>
    </row>
    <row r="1053" spans="1:11" x14ac:dyDescent="0.2">
      <c r="A1053" s="42" t="s">
        <v>11</v>
      </c>
      <c r="B1053" s="42" t="s">
        <v>12</v>
      </c>
      <c r="C1053" s="43">
        <v>21794</v>
      </c>
      <c r="D1053" s="43">
        <v>40170</v>
      </c>
      <c r="E1053" s="42" t="s">
        <v>17</v>
      </c>
      <c r="F1053" s="44" t="s">
        <v>14</v>
      </c>
      <c r="G1053" s="2">
        <v>42000</v>
      </c>
      <c r="H1053" s="2">
        <v>42000</v>
      </c>
      <c r="I1053" s="39">
        <v>0</v>
      </c>
      <c r="J1053" s="45">
        <v>4460</v>
      </c>
      <c r="K1053" s="43">
        <v>45536</v>
      </c>
    </row>
    <row r="1054" spans="1:11" x14ac:dyDescent="0.2">
      <c r="A1054" s="42" t="s">
        <v>15</v>
      </c>
      <c r="B1054" s="42" t="s">
        <v>12</v>
      </c>
      <c r="C1054" s="43">
        <v>21794</v>
      </c>
      <c r="D1054" s="43">
        <v>40170</v>
      </c>
      <c r="E1054" s="42" t="s">
        <v>17</v>
      </c>
      <c r="F1054" s="44" t="s">
        <v>14</v>
      </c>
      <c r="G1054" s="2">
        <v>52000</v>
      </c>
      <c r="H1054" s="2">
        <v>52000</v>
      </c>
      <c r="I1054" s="39">
        <v>0</v>
      </c>
      <c r="J1054" s="45">
        <v>2230</v>
      </c>
      <c r="K1054" s="43">
        <v>45536</v>
      </c>
    </row>
    <row r="1055" spans="1:11" x14ac:dyDescent="0.2">
      <c r="A1055" s="42" t="s">
        <v>11</v>
      </c>
      <c r="B1055" s="42" t="s">
        <v>12</v>
      </c>
      <c r="C1055" s="43">
        <v>20138</v>
      </c>
      <c r="D1055" s="43">
        <v>39973</v>
      </c>
      <c r="E1055" s="42" t="s">
        <v>13</v>
      </c>
      <c r="F1055" s="44" t="s">
        <v>14</v>
      </c>
      <c r="G1055" s="2">
        <v>54000</v>
      </c>
      <c r="H1055" s="2">
        <v>54000</v>
      </c>
      <c r="I1055" s="39">
        <v>0</v>
      </c>
      <c r="J1055" s="45">
        <v>3499</v>
      </c>
      <c r="K1055" s="43">
        <v>43879</v>
      </c>
    </row>
    <row r="1056" spans="1:11" x14ac:dyDescent="0.2">
      <c r="A1056" s="42" t="s">
        <v>16</v>
      </c>
      <c r="B1056" s="42" t="s">
        <v>12</v>
      </c>
      <c r="C1056" s="43">
        <v>20589</v>
      </c>
      <c r="D1056" s="43">
        <v>40070</v>
      </c>
      <c r="E1056" s="42" t="s">
        <v>17</v>
      </c>
      <c r="F1056" s="44" t="s">
        <v>14</v>
      </c>
      <c r="G1056" s="2">
        <v>114000</v>
      </c>
      <c r="H1056" s="2">
        <v>114000</v>
      </c>
      <c r="I1056" s="39">
        <v>0</v>
      </c>
      <c r="J1056" s="45">
        <v>7490</v>
      </c>
      <c r="K1056" s="43">
        <v>44330</v>
      </c>
    </row>
    <row r="1057" spans="1:11" x14ac:dyDescent="0.2">
      <c r="A1057" s="42" t="s">
        <v>11</v>
      </c>
      <c r="B1057" s="42" t="s">
        <v>12</v>
      </c>
      <c r="C1057" s="43">
        <v>20589</v>
      </c>
      <c r="D1057" s="43">
        <v>40070</v>
      </c>
      <c r="E1057" s="42" t="s">
        <v>17</v>
      </c>
      <c r="F1057" s="44" t="s">
        <v>14</v>
      </c>
      <c r="G1057" s="2">
        <v>114000</v>
      </c>
      <c r="H1057" s="2">
        <v>114000</v>
      </c>
      <c r="I1057" s="39">
        <v>0</v>
      </c>
      <c r="J1057" s="45">
        <v>2497</v>
      </c>
      <c r="K1057" s="43">
        <v>44330</v>
      </c>
    </row>
    <row r="1058" spans="1:11" x14ac:dyDescent="0.2">
      <c r="A1058" s="42" t="s">
        <v>15</v>
      </c>
      <c r="B1058" s="42" t="s">
        <v>12</v>
      </c>
      <c r="C1058" s="43">
        <v>20589</v>
      </c>
      <c r="D1058" s="43">
        <v>40070</v>
      </c>
      <c r="E1058" s="42" t="s">
        <v>17</v>
      </c>
      <c r="F1058" s="44" t="s">
        <v>14</v>
      </c>
      <c r="G1058" s="2">
        <v>54000</v>
      </c>
      <c r="H1058" s="2">
        <v>54000</v>
      </c>
      <c r="I1058" s="39">
        <v>0</v>
      </c>
      <c r="J1058" s="45">
        <v>2497</v>
      </c>
      <c r="K1058" s="43">
        <v>44330</v>
      </c>
    </row>
    <row r="1059" spans="1:11" x14ac:dyDescent="0.2">
      <c r="A1059" s="42" t="s">
        <v>16</v>
      </c>
      <c r="B1059" s="42" t="s">
        <v>12</v>
      </c>
      <c r="C1059" s="43">
        <v>20030</v>
      </c>
      <c r="D1059" s="43">
        <v>39785</v>
      </c>
      <c r="E1059" s="42" t="s">
        <v>17</v>
      </c>
      <c r="F1059" s="44" t="s">
        <v>14</v>
      </c>
      <c r="G1059" s="2">
        <v>56000</v>
      </c>
      <c r="H1059" s="2">
        <v>56000</v>
      </c>
      <c r="I1059" s="39">
        <v>0</v>
      </c>
      <c r="J1059" s="45">
        <v>2419</v>
      </c>
      <c r="K1059" s="43">
        <v>43771</v>
      </c>
    </row>
    <row r="1060" spans="1:11" x14ac:dyDescent="0.2">
      <c r="A1060" s="42" t="s">
        <v>11</v>
      </c>
      <c r="B1060" s="42" t="s">
        <v>12</v>
      </c>
      <c r="C1060" s="43">
        <v>20030</v>
      </c>
      <c r="D1060" s="43">
        <v>39785</v>
      </c>
      <c r="E1060" s="42" t="s">
        <v>17</v>
      </c>
      <c r="F1060" s="44" t="s">
        <v>14</v>
      </c>
      <c r="G1060" s="2">
        <v>56000</v>
      </c>
      <c r="H1060" s="2">
        <v>56000</v>
      </c>
      <c r="I1060" s="39">
        <v>0</v>
      </c>
      <c r="J1060" s="45">
        <v>2419</v>
      </c>
      <c r="K1060" s="43">
        <v>43771</v>
      </c>
    </row>
    <row r="1061" spans="1:11" x14ac:dyDescent="0.2">
      <c r="A1061" s="42" t="s">
        <v>15</v>
      </c>
      <c r="B1061" s="42" t="s">
        <v>12</v>
      </c>
      <c r="C1061" s="43">
        <v>20030</v>
      </c>
      <c r="D1061" s="43">
        <v>39785</v>
      </c>
      <c r="E1061" s="42" t="s">
        <v>17</v>
      </c>
      <c r="F1061" s="44" t="s">
        <v>14</v>
      </c>
      <c r="G1061" s="2">
        <v>114000</v>
      </c>
      <c r="H1061" s="2">
        <v>114000</v>
      </c>
      <c r="I1061" s="39">
        <v>0</v>
      </c>
      <c r="J1061" s="45">
        <v>2419</v>
      </c>
      <c r="K1061" s="43">
        <v>43771</v>
      </c>
    </row>
    <row r="1062" spans="1:11" x14ac:dyDescent="0.2">
      <c r="A1062" s="42" t="s">
        <v>11</v>
      </c>
      <c r="B1062" s="42" t="s">
        <v>12</v>
      </c>
      <c r="C1062" s="43">
        <v>21072</v>
      </c>
      <c r="D1062" s="43">
        <v>39955</v>
      </c>
      <c r="E1062" s="42" t="s">
        <v>17</v>
      </c>
      <c r="F1062" s="44" t="s">
        <v>14</v>
      </c>
      <c r="G1062" s="2">
        <v>72000</v>
      </c>
      <c r="H1062" s="2">
        <v>72000</v>
      </c>
      <c r="I1062" s="39">
        <v>0</v>
      </c>
      <c r="J1062" s="45">
        <v>6804</v>
      </c>
      <c r="K1062" s="43">
        <v>44813</v>
      </c>
    </row>
    <row r="1063" spans="1:11" x14ac:dyDescent="0.2">
      <c r="A1063" s="42" t="s">
        <v>16</v>
      </c>
      <c r="B1063" s="42" t="s">
        <v>12</v>
      </c>
      <c r="C1063" s="43">
        <v>22753</v>
      </c>
      <c r="D1063" s="43">
        <v>40198</v>
      </c>
      <c r="E1063" s="42" t="s">
        <v>17</v>
      </c>
      <c r="F1063" s="44" t="s">
        <v>14</v>
      </c>
      <c r="G1063" s="2">
        <v>56000</v>
      </c>
      <c r="H1063" s="2">
        <v>56000</v>
      </c>
      <c r="I1063" s="39">
        <v>0</v>
      </c>
      <c r="J1063" s="45">
        <v>8467</v>
      </c>
      <c r="K1063" s="43">
        <v>46494</v>
      </c>
    </row>
    <row r="1064" spans="1:11" x14ac:dyDescent="0.2">
      <c r="A1064" s="42" t="s">
        <v>11</v>
      </c>
      <c r="B1064" s="42" t="s">
        <v>12</v>
      </c>
      <c r="C1064" s="43">
        <v>22753</v>
      </c>
      <c r="D1064" s="43">
        <v>40198</v>
      </c>
      <c r="E1064" s="42" t="s">
        <v>17</v>
      </c>
      <c r="F1064" s="44" t="s">
        <v>14</v>
      </c>
      <c r="G1064" s="2">
        <v>56000</v>
      </c>
      <c r="H1064" s="2">
        <v>56000</v>
      </c>
      <c r="I1064" s="39">
        <v>0</v>
      </c>
      <c r="J1064" s="45">
        <v>8467</v>
      </c>
      <c r="K1064" s="43">
        <v>46494</v>
      </c>
    </row>
    <row r="1065" spans="1:11" x14ac:dyDescent="0.2">
      <c r="A1065" s="42" t="s">
        <v>15</v>
      </c>
      <c r="B1065" s="42" t="s">
        <v>12</v>
      </c>
      <c r="C1065" s="43">
        <v>22753</v>
      </c>
      <c r="D1065" s="43">
        <v>40198</v>
      </c>
      <c r="E1065" s="42" t="s">
        <v>17</v>
      </c>
      <c r="F1065" s="44" t="s">
        <v>14</v>
      </c>
      <c r="G1065" s="2">
        <v>56000</v>
      </c>
      <c r="H1065" s="2">
        <v>56000</v>
      </c>
      <c r="I1065" s="39">
        <v>0</v>
      </c>
      <c r="J1065" s="45">
        <v>8467</v>
      </c>
      <c r="K1065" s="43">
        <v>46494</v>
      </c>
    </row>
    <row r="1066" spans="1:11" x14ac:dyDescent="0.2">
      <c r="A1066" s="42" t="s">
        <v>11</v>
      </c>
      <c r="B1066" s="42" t="s">
        <v>12</v>
      </c>
      <c r="C1066" s="43">
        <v>22130</v>
      </c>
      <c r="D1066" s="43">
        <v>40106</v>
      </c>
      <c r="E1066" s="42" t="s">
        <v>13</v>
      </c>
      <c r="F1066" s="44" t="s">
        <v>14</v>
      </c>
      <c r="G1066" s="2">
        <v>25000</v>
      </c>
      <c r="H1066" s="2">
        <v>25000</v>
      </c>
      <c r="I1066" s="39">
        <v>0</v>
      </c>
      <c r="J1066" s="45">
        <v>3825</v>
      </c>
      <c r="K1066" s="43">
        <v>45871</v>
      </c>
    </row>
    <row r="1067" spans="1:11" x14ac:dyDescent="0.2">
      <c r="A1067" s="42" t="s">
        <v>11</v>
      </c>
      <c r="B1067" s="42" t="s">
        <v>12</v>
      </c>
      <c r="C1067" s="43">
        <v>19956</v>
      </c>
      <c r="D1067" s="43">
        <v>40151</v>
      </c>
      <c r="E1067" s="42" t="s">
        <v>17</v>
      </c>
      <c r="F1067" s="44" t="s">
        <v>14</v>
      </c>
      <c r="G1067" s="2">
        <v>53000</v>
      </c>
      <c r="H1067" s="2">
        <v>53000</v>
      </c>
      <c r="I1067" s="39">
        <v>0</v>
      </c>
      <c r="J1067" s="45">
        <v>1717</v>
      </c>
      <c r="K1067" s="43">
        <v>43697</v>
      </c>
    </row>
    <row r="1068" spans="1:11" x14ac:dyDescent="0.2">
      <c r="A1068" s="42" t="s">
        <v>15</v>
      </c>
      <c r="B1068" s="42" t="s">
        <v>12</v>
      </c>
      <c r="C1068" s="43">
        <v>19956</v>
      </c>
      <c r="D1068" s="43">
        <v>40151</v>
      </c>
      <c r="E1068" s="42" t="s">
        <v>17</v>
      </c>
      <c r="F1068" s="44" t="s">
        <v>14</v>
      </c>
      <c r="G1068" s="2">
        <v>25000</v>
      </c>
      <c r="H1068" s="2">
        <v>25000</v>
      </c>
      <c r="I1068" s="39">
        <v>0</v>
      </c>
      <c r="J1068" s="45">
        <v>1717</v>
      </c>
      <c r="K1068" s="43">
        <v>43697</v>
      </c>
    </row>
    <row r="1069" spans="1:11" x14ac:dyDescent="0.2">
      <c r="A1069" s="42" t="s">
        <v>16</v>
      </c>
      <c r="B1069" s="42" t="s">
        <v>12</v>
      </c>
      <c r="C1069" s="43">
        <v>20098</v>
      </c>
      <c r="D1069" s="43">
        <v>40154</v>
      </c>
      <c r="E1069" s="42" t="s">
        <v>17</v>
      </c>
      <c r="F1069" s="44" t="s">
        <v>14</v>
      </c>
      <c r="G1069" s="2">
        <v>43000</v>
      </c>
      <c r="H1069" s="2">
        <v>43000</v>
      </c>
      <c r="I1069" s="39">
        <v>0</v>
      </c>
      <c r="J1069" s="45">
        <v>2129</v>
      </c>
      <c r="K1069" s="43">
        <v>43839</v>
      </c>
    </row>
    <row r="1070" spans="1:11" x14ac:dyDescent="0.2">
      <c r="A1070" s="42" t="s">
        <v>11</v>
      </c>
      <c r="B1070" s="42" t="s">
        <v>12</v>
      </c>
      <c r="C1070" s="43">
        <v>20098</v>
      </c>
      <c r="D1070" s="43">
        <v>40154</v>
      </c>
      <c r="E1070" s="42" t="s">
        <v>17</v>
      </c>
      <c r="F1070" s="44" t="s">
        <v>14</v>
      </c>
      <c r="G1070" s="2">
        <v>43000</v>
      </c>
      <c r="H1070" s="2">
        <v>43000</v>
      </c>
      <c r="I1070" s="39">
        <v>0</v>
      </c>
      <c r="J1070" s="45">
        <v>2129</v>
      </c>
      <c r="K1070" s="43">
        <v>43839</v>
      </c>
    </row>
    <row r="1071" spans="1:11" x14ac:dyDescent="0.2">
      <c r="A1071" s="42" t="s">
        <v>15</v>
      </c>
      <c r="B1071" s="42" t="s">
        <v>12</v>
      </c>
      <c r="C1071" s="43">
        <v>20098</v>
      </c>
      <c r="D1071" s="43">
        <v>40154</v>
      </c>
      <c r="E1071" s="42" t="s">
        <v>17</v>
      </c>
      <c r="F1071" s="44" t="s">
        <v>14</v>
      </c>
      <c r="G1071" s="2">
        <v>43000</v>
      </c>
      <c r="H1071" s="2">
        <v>43000</v>
      </c>
      <c r="I1071" s="39">
        <v>0</v>
      </c>
      <c r="J1071" s="45">
        <v>2129</v>
      </c>
      <c r="K1071" s="43">
        <v>43839</v>
      </c>
    </row>
    <row r="1072" spans="1:11" x14ac:dyDescent="0.2">
      <c r="A1072" s="42" t="s">
        <v>16</v>
      </c>
      <c r="B1072" s="42" t="s">
        <v>12</v>
      </c>
      <c r="C1072" s="43">
        <v>20202</v>
      </c>
      <c r="D1072" s="43">
        <v>40134</v>
      </c>
      <c r="E1072" s="42" t="s">
        <v>17</v>
      </c>
      <c r="F1072" s="44" t="s">
        <v>14</v>
      </c>
      <c r="G1072" s="2">
        <v>33000</v>
      </c>
      <c r="H1072" s="2">
        <v>33000</v>
      </c>
      <c r="I1072" s="39">
        <v>0</v>
      </c>
      <c r="J1072" s="45">
        <v>1634</v>
      </c>
      <c r="K1072" s="43">
        <v>43944</v>
      </c>
    </row>
    <row r="1073" spans="1:11" x14ac:dyDescent="0.2">
      <c r="A1073" s="42" t="s">
        <v>11</v>
      </c>
      <c r="B1073" s="42" t="s">
        <v>12</v>
      </c>
      <c r="C1073" s="43">
        <v>20202</v>
      </c>
      <c r="D1073" s="43">
        <v>40134</v>
      </c>
      <c r="E1073" s="42" t="s">
        <v>17</v>
      </c>
      <c r="F1073" s="44" t="s">
        <v>14</v>
      </c>
      <c r="G1073" s="2">
        <v>33000</v>
      </c>
      <c r="H1073" s="2">
        <v>33000</v>
      </c>
      <c r="I1073" s="39">
        <v>0</v>
      </c>
      <c r="J1073" s="45">
        <v>1634</v>
      </c>
      <c r="K1073" s="43">
        <v>43944</v>
      </c>
    </row>
    <row r="1074" spans="1:11" x14ac:dyDescent="0.2">
      <c r="A1074" s="42" t="s">
        <v>15</v>
      </c>
      <c r="B1074" s="42" t="s">
        <v>12</v>
      </c>
      <c r="C1074" s="43">
        <v>20202</v>
      </c>
      <c r="D1074" s="43">
        <v>40134</v>
      </c>
      <c r="E1074" s="42" t="s">
        <v>17</v>
      </c>
      <c r="F1074" s="44" t="s">
        <v>14</v>
      </c>
      <c r="G1074" s="2">
        <v>33000</v>
      </c>
      <c r="H1074" s="2">
        <v>33000</v>
      </c>
      <c r="I1074" s="39">
        <v>0</v>
      </c>
      <c r="J1074" s="45">
        <v>1634</v>
      </c>
      <c r="K1074" s="43">
        <v>43944</v>
      </c>
    </row>
    <row r="1075" spans="1:11" x14ac:dyDescent="0.2">
      <c r="A1075" s="42" t="s">
        <v>11</v>
      </c>
      <c r="B1075" s="42" t="s">
        <v>12</v>
      </c>
      <c r="C1075" s="43">
        <v>21075</v>
      </c>
      <c r="D1075" s="43">
        <v>40198</v>
      </c>
      <c r="E1075" s="42" t="s">
        <v>17</v>
      </c>
      <c r="F1075" s="44" t="s">
        <v>14</v>
      </c>
      <c r="G1075" s="2">
        <v>51000</v>
      </c>
      <c r="H1075" s="2">
        <v>51000</v>
      </c>
      <c r="I1075" s="39">
        <v>0</v>
      </c>
      <c r="J1075" s="45">
        <v>5003</v>
      </c>
      <c r="K1075" s="43">
        <v>44816</v>
      </c>
    </row>
    <row r="1076" spans="1:11" x14ac:dyDescent="0.2">
      <c r="A1076" s="42" t="s">
        <v>16</v>
      </c>
      <c r="B1076" s="42" t="s">
        <v>12</v>
      </c>
      <c r="C1076" s="43">
        <v>20349</v>
      </c>
      <c r="D1076" s="43">
        <v>40040</v>
      </c>
      <c r="E1076" s="42" t="s">
        <v>17</v>
      </c>
      <c r="F1076" s="44" t="s">
        <v>14</v>
      </c>
      <c r="G1076" s="2">
        <v>51000</v>
      </c>
      <c r="H1076" s="2">
        <v>51000</v>
      </c>
      <c r="I1076" s="39">
        <v>0</v>
      </c>
      <c r="J1076" s="45">
        <v>4205</v>
      </c>
      <c r="K1076" s="43">
        <v>44091</v>
      </c>
    </row>
    <row r="1077" spans="1:11" x14ac:dyDescent="0.2">
      <c r="A1077" s="42" t="s">
        <v>11</v>
      </c>
      <c r="B1077" s="42" t="s">
        <v>12</v>
      </c>
      <c r="C1077" s="43">
        <v>20349</v>
      </c>
      <c r="D1077" s="43">
        <v>40040</v>
      </c>
      <c r="E1077" s="42" t="s">
        <v>17</v>
      </c>
      <c r="F1077" s="44" t="s">
        <v>14</v>
      </c>
      <c r="G1077" s="2">
        <v>32000</v>
      </c>
      <c r="H1077" s="2">
        <v>32000</v>
      </c>
      <c r="I1077" s="39">
        <v>0</v>
      </c>
      <c r="J1077" s="45">
        <v>2102</v>
      </c>
      <c r="K1077" s="43">
        <v>44091</v>
      </c>
    </row>
    <row r="1078" spans="1:11" x14ac:dyDescent="0.2">
      <c r="A1078" s="42" t="s">
        <v>15</v>
      </c>
      <c r="B1078" s="42" t="s">
        <v>12</v>
      </c>
      <c r="C1078" s="43">
        <v>20349</v>
      </c>
      <c r="D1078" s="43">
        <v>40040</v>
      </c>
      <c r="E1078" s="42" t="s">
        <v>17</v>
      </c>
      <c r="F1078" s="44" t="s">
        <v>14</v>
      </c>
      <c r="G1078" s="2">
        <v>51000</v>
      </c>
      <c r="H1078" s="2">
        <v>51000</v>
      </c>
      <c r="I1078" s="39">
        <v>0</v>
      </c>
      <c r="J1078" s="45">
        <v>2102</v>
      </c>
      <c r="K1078" s="43">
        <v>44091</v>
      </c>
    </row>
    <row r="1079" spans="1:11" x14ac:dyDescent="0.2">
      <c r="A1079" s="42" t="s">
        <v>11</v>
      </c>
      <c r="B1079" s="42" t="s">
        <v>12</v>
      </c>
      <c r="C1079" s="43">
        <v>20179</v>
      </c>
      <c r="D1079" s="43">
        <v>40142</v>
      </c>
      <c r="E1079" s="42" t="s">
        <v>17</v>
      </c>
      <c r="F1079" s="44" t="s">
        <v>14</v>
      </c>
      <c r="G1079" s="2">
        <v>36000</v>
      </c>
      <c r="H1079" s="2">
        <v>36000</v>
      </c>
      <c r="I1079" s="39">
        <v>0</v>
      </c>
      <c r="J1079" s="45">
        <v>1782</v>
      </c>
      <c r="K1079" s="43">
        <v>43921</v>
      </c>
    </row>
    <row r="1080" spans="1:11" x14ac:dyDescent="0.2">
      <c r="A1080" s="42" t="s">
        <v>16</v>
      </c>
      <c r="B1080" s="42" t="s">
        <v>12</v>
      </c>
      <c r="C1080" s="43">
        <v>24832</v>
      </c>
      <c r="D1080" s="43">
        <v>40214</v>
      </c>
      <c r="E1080" s="42" t="s">
        <v>17</v>
      </c>
      <c r="F1080" s="44" t="s">
        <v>14</v>
      </c>
      <c r="G1080" s="2">
        <v>222000</v>
      </c>
      <c r="H1080" s="2">
        <v>222000</v>
      </c>
      <c r="I1080" s="39">
        <v>0</v>
      </c>
      <c r="J1080" s="45">
        <v>37163</v>
      </c>
      <c r="K1080" s="43">
        <v>48574</v>
      </c>
    </row>
    <row r="1081" spans="1:11" x14ac:dyDescent="0.2">
      <c r="A1081" s="42" t="s">
        <v>11</v>
      </c>
      <c r="B1081" s="42" t="s">
        <v>12</v>
      </c>
      <c r="C1081" s="43">
        <v>24832</v>
      </c>
      <c r="D1081" s="43">
        <v>40214</v>
      </c>
      <c r="E1081" s="42" t="s">
        <v>17</v>
      </c>
      <c r="F1081" s="44" t="s">
        <v>14</v>
      </c>
      <c r="G1081" s="2">
        <v>222000</v>
      </c>
      <c r="H1081" s="2">
        <v>222000</v>
      </c>
      <c r="I1081" s="39">
        <v>0</v>
      </c>
      <c r="J1081" s="45">
        <v>12388</v>
      </c>
      <c r="K1081" s="43">
        <v>48574</v>
      </c>
    </row>
    <row r="1082" spans="1:11" x14ac:dyDescent="0.2">
      <c r="A1082" s="42" t="s">
        <v>15</v>
      </c>
      <c r="B1082" s="42" t="s">
        <v>12</v>
      </c>
      <c r="C1082" s="43">
        <v>24832</v>
      </c>
      <c r="D1082" s="43">
        <v>40214</v>
      </c>
      <c r="E1082" s="42" t="s">
        <v>17</v>
      </c>
      <c r="F1082" s="44" t="s">
        <v>14</v>
      </c>
      <c r="G1082" s="2">
        <v>36000</v>
      </c>
      <c r="H1082" s="2">
        <v>36000</v>
      </c>
      <c r="I1082" s="39">
        <v>0</v>
      </c>
      <c r="J1082" s="45">
        <v>12388</v>
      </c>
      <c r="K1082" s="43">
        <v>48574</v>
      </c>
    </row>
    <row r="1083" spans="1:11" x14ac:dyDescent="0.2">
      <c r="A1083" s="42" t="s">
        <v>11</v>
      </c>
      <c r="B1083" s="42" t="s">
        <v>12</v>
      </c>
      <c r="C1083" s="43">
        <v>22099</v>
      </c>
      <c r="D1083" s="43">
        <v>39775</v>
      </c>
      <c r="E1083" s="42" t="s">
        <v>13</v>
      </c>
      <c r="F1083" s="44" t="s">
        <v>14</v>
      </c>
      <c r="G1083" s="2">
        <v>86000</v>
      </c>
      <c r="H1083" s="2">
        <v>86000</v>
      </c>
      <c r="I1083" s="39">
        <v>0</v>
      </c>
      <c r="J1083" s="45">
        <v>14582</v>
      </c>
      <c r="K1083" s="43">
        <v>45840</v>
      </c>
    </row>
    <row r="1084" spans="1:11" x14ac:dyDescent="0.2">
      <c r="A1084" s="42" t="s">
        <v>15</v>
      </c>
      <c r="B1084" s="42" t="s">
        <v>12</v>
      </c>
      <c r="C1084" s="43">
        <v>22099</v>
      </c>
      <c r="D1084" s="43">
        <v>39775</v>
      </c>
      <c r="E1084" s="42" t="s">
        <v>13</v>
      </c>
      <c r="F1084" s="44" t="s">
        <v>14</v>
      </c>
      <c r="G1084" s="2">
        <v>222000</v>
      </c>
      <c r="H1084" s="2">
        <v>222000</v>
      </c>
      <c r="I1084" s="39">
        <v>0</v>
      </c>
      <c r="J1084" s="45">
        <v>14582</v>
      </c>
      <c r="K1084" s="43">
        <v>45840</v>
      </c>
    </row>
    <row r="1085" spans="1:11" x14ac:dyDescent="0.2">
      <c r="A1085" s="42" t="s">
        <v>16</v>
      </c>
      <c r="B1085" s="42" t="s">
        <v>12</v>
      </c>
      <c r="C1085" s="43">
        <v>22229</v>
      </c>
      <c r="D1085" s="43">
        <v>39871</v>
      </c>
      <c r="E1085" s="42" t="s">
        <v>17</v>
      </c>
      <c r="F1085" s="44" t="s">
        <v>14</v>
      </c>
      <c r="G1085" s="2">
        <v>86000</v>
      </c>
      <c r="H1085" s="2">
        <v>86000</v>
      </c>
      <c r="I1085" s="39">
        <v>0</v>
      </c>
      <c r="J1085" s="45">
        <v>6917</v>
      </c>
      <c r="K1085" s="43">
        <v>45970</v>
      </c>
    </row>
    <row r="1086" spans="1:11" x14ac:dyDescent="0.2">
      <c r="A1086" s="42" t="s">
        <v>11</v>
      </c>
      <c r="B1086" s="42" t="s">
        <v>12</v>
      </c>
      <c r="C1086" s="43">
        <v>22229</v>
      </c>
      <c r="D1086" s="43">
        <v>39871</v>
      </c>
      <c r="E1086" s="42" t="s">
        <v>17</v>
      </c>
      <c r="F1086" s="44" t="s">
        <v>14</v>
      </c>
      <c r="G1086" s="2">
        <v>53000</v>
      </c>
      <c r="H1086" s="2">
        <v>53000</v>
      </c>
      <c r="I1086" s="39">
        <v>0</v>
      </c>
      <c r="J1086" s="45">
        <v>6917</v>
      </c>
      <c r="K1086" s="43">
        <v>45970</v>
      </c>
    </row>
    <row r="1087" spans="1:11" x14ac:dyDescent="0.2">
      <c r="A1087" s="42" t="s">
        <v>15</v>
      </c>
      <c r="B1087" s="42" t="s">
        <v>12</v>
      </c>
      <c r="C1087" s="43">
        <v>22229</v>
      </c>
      <c r="D1087" s="43">
        <v>39871</v>
      </c>
      <c r="E1087" s="42" t="s">
        <v>17</v>
      </c>
      <c r="F1087" s="44" t="s">
        <v>14</v>
      </c>
      <c r="G1087" s="2">
        <v>86000</v>
      </c>
      <c r="H1087" s="2">
        <v>86000</v>
      </c>
      <c r="I1087" s="39">
        <v>0</v>
      </c>
      <c r="J1087" s="45">
        <v>6917</v>
      </c>
      <c r="K1087" s="43">
        <v>45970</v>
      </c>
    </row>
    <row r="1088" spans="1:11" x14ac:dyDescent="0.2">
      <c r="A1088" s="42" t="s">
        <v>16</v>
      </c>
      <c r="B1088" s="42" t="s">
        <v>12</v>
      </c>
      <c r="C1088" s="43">
        <v>20222</v>
      </c>
      <c r="D1088" s="43">
        <v>40031</v>
      </c>
      <c r="E1088" s="42" t="s">
        <v>17</v>
      </c>
      <c r="F1088" s="44" t="s">
        <v>14</v>
      </c>
      <c r="G1088" s="2">
        <v>53000</v>
      </c>
      <c r="H1088" s="2">
        <v>53000</v>
      </c>
      <c r="I1088" s="39">
        <v>0</v>
      </c>
      <c r="J1088" s="45">
        <v>5495</v>
      </c>
      <c r="K1088" s="43">
        <v>43964</v>
      </c>
    </row>
    <row r="1089" spans="1:11" x14ac:dyDescent="0.2">
      <c r="A1089" s="42" t="s">
        <v>11</v>
      </c>
      <c r="B1089" s="42" t="s">
        <v>12</v>
      </c>
      <c r="C1089" s="43">
        <v>20222</v>
      </c>
      <c r="D1089" s="43">
        <v>40031</v>
      </c>
      <c r="E1089" s="42" t="s">
        <v>17</v>
      </c>
      <c r="F1089" s="44" t="s">
        <v>14</v>
      </c>
      <c r="G1089" s="2">
        <v>37000</v>
      </c>
      <c r="H1089" s="2">
        <v>37000</v>
      </c>
      <c r="I1089" s="39">
        <v>0</v>
      </c>
      <c r="J1089" s="45">
        <v>1832</v>
      </c>
      <c r="K1089" s="43">
        <v>43964</v>
      </c>
    </row>
    <row r="1090" spans="1:11" x14ac:dyDescent="0.2">
      <c r="A1090" s="42" t="s">
        <v>15</v>
      </c>
      <c r="B1090" s="42" t="s">
        <v>12</v>
      </c>
      <c r="C1090" s="43">
        <v>20222</v>
      </c>
      <c r="D1090" s="43">
        <v>40031</v>
      </c>
      <c r="E1090" s="42" t="s">
        <v>17</v>
      </c>
      <c r="F1090" s="44" t="s">
        <v>14</v>
      </c>
      <c r="G1090" s="2">
        <v>53000</v>
      </c>
      <c r="H1090" s="2">
        <v>53000</v>
      </c>
      <c r="I1090" s="39">
        <v>0</v>
      </c>
      <c r="J1090" s="45">
        <v>1832</v>
      </c>
      <c r="K1090" s="43">
        <v>43964</v>
      </c>
    </row>
    <row r="1091" spans="1:11" x14ac:dyDescent="0.2">
      <c r="A1091" s="42" t="s">
        <v>11</v>
      </c>
      <c r="B1091" s="42" t="s">
        <v>12</v>
      </c>
      <c r="C1091" s="43">
        <v>20354</v>
      </c>
      <c r="D1091" s="43">
        <v>40249</v>
      </c>
      <c r="E1091" s="42" t="s">
        <v>17</v>
      </c>
      <c r="F1091" s="44" t="s">
        <v>14</v>
      </c>
      <c r="G1091" s="2">
        <v>57000</v>
      </c>
      <c r="H1091" s="2">
        <v>57000</v>
      </c>
      <c r="I1091" s="39">
        <v>0</v>
      </c>
      <c r="J1091" s="45">
        <v>3335</v>
      </c>
      <c r="K1091" s="43">
        <v>44096</v>
      </c>
    </row>
    <row r="1092" spans="1:11" x14ac:dyDescent="0.2">
      <c r="A1092" s="42" t="s">
        <v>15</v>
      </c>
      <c r="B1092" s="42" t="s">
        <v>12</v>
      </c>
      <c r="C1092" s="43">
        <v>20354</v>
      </c>
      <c r="D1092" s="43">
        <v>40249</v>
      </c>
      <c r="E1092" s="42" t="s">
        <v>17</v>
      </c>
      <c r="F1092" s="44" t="s">
        <v>14</v>
      </c>
      <c r="G1092" s="2">
        <v>111000</v>
      </c>
      <c r="H1092" s="2">
        <v>111000</v>
      </c>
      <c r="I1092" s="39">
        <v>0</v>
      </c>
      <c r="J1092" s="45">
        <v>3335</v>
      </c>
      <c r="K1092" s="43">
        <v>44096</v>
      </c>
    </row>
    <row r="1093" spans="1:11" x14ac:dyDescent="0.2">
      <c r="A1093" s="42" t="s">
        <v>11</v>
      </c>
      <c r="B1093" s="42" t="s">
        <v>12</v>
      </c>
      <c r="C1093" s="43">
        <v>22585</v>
      </c>
      <c r="D1093" s="43">
        <v>40278</v>
      </c>
      <c r="E1093" s="42" t="s">
        <v>13</v>
      </c>
      <c r="F1093" s="44" t="s">
        <v>14</v>
      </c>
      <c r="G1093" s="2">
        <v>51000</v>
      </c>
      <c r="H1093" s="2">
        <v>51000</v>
      </c>
      <c r="I1093" s="39">
        <v>0</v>
      </c>
      <c r="J1093" s="45">
        <v>9134</v>
      </c>
      <c r="K1093" s="43">
        <v>46326</v>
      </c>
    </row>
    <row r="1094" spans="1:11" x14ac:dyDescent="0.2">
      <c r="A1094" s="42" t="s">
        <v>15</v>
      </c>
      <c r="B1094" s="42" t="s">
        <v>12</v>
      </c>
      <c r="C1094" s="43">
        <v>22585</v>
      </c>
      <c r="D1094" s="43">
        <v>40278</v>
      </c>
      <c r="E1094" s="42" t="s">
        <v>13</v>
      </c>
      <c r="F1094" s="44" t="s">
        <v>14</v>
      </c>
      <c r="G1094" s="2">
        <v>51000</v>
      </c>
      <c r="H1094" s="2">
        <v>51000</v>
      </c>
      <c r="I1094" s="39">
        <v>0</v>
      </c>
      <c r="J1094" s="45">
        <v>9134</v>
      </c>
      <c r="K1094" s="43">
        <v>46326</v>
      </c>
    </row>
    <row r="1095" spans="1:11" x14ac:dyDescent="0.2">
      <c r="A1095" s="42" t="s">
        <v>16</v>
      </c>
      <c r="B1095" s="42" t="s">
        <v>12</v>
      </c>
      <c r="C1095" s="43">
        <v>20837</v>
      </c>
      <c r="D1095" s="43">
        <v>40177</v>
      </c>
      <c r="E1095" s="42" t="s">
        <v>17</v>
      </c>
      <c r="F1095" s="44" t="s">
        <v>14</v>
      </c>
      <c r="G1095" s="2">
        <v>243000</v>
      </c>
      <c r="H1095" s="2">
        <v>243000</v>
      </c>
      <c r="I1095" s="39">
        <v>0</v>
      </c>
      <c r="J1095" s="45">
        <v>19902</v>
      </c>
      <c r="K1095" s="43">
        <v>44578</v>
      </c>
    </row>
    <row r="1096" spans="1:11" x14ac:dyDescent="0.2">
      <c r="A1096" s="42" t="s">
        <v>11</v>
      </c>
      <c r="B1096" s="42" t="s">
        <v>12</v>
      </c>
      <c r="C1096" s="43">
        <v>20837</v>
      </c>
      <c r="D1096" s="43">
        <v>40177</v>
      </c>
      <c r="E1096" s="42" t="s">
        <v>17</v>
      </c>
      <c r="F1096" s="44" t="s">
        <v>14</v>
      </c>
      <c r="G1096" s="2">
        <v>243000</v>
      </c>
      <c r="H1096" s="2">
        <v>243000</v>
      </c>
      <c r="I1096" s="39">
        <v>0</v>
      </c>
      <c r="J1096" s="45">
        <v>6634</v>
      </c>
      <c r="K1096" s="43">
        <v>44578</v>
      </c>
    </row>
    <row r="1097" spans="1:11" x14ac:dyDescent="0.2">
      <c r="A1097" s="42" t="s">
        <v>15</v>
      </c>
      <c r="B1097" s="42" t="s">
        <v>12</v>
      </c>
      <c r="C1097" s="43">
        <v>20837</v>
      </c>
      <c r="D1097" s="43">
        <v>40177</v>
      </c>
      <c r="E1097" s="42" t="s">
        <v>17</v>
      </c>
      <c r="F1097" s="44" t="s">
        <v>14</v>
      </c>
      <c r="G1097" s="2">
        <v>51000</v>
      </c>
      <c r="H1097" s="2">
        <v>51000</v>
      </c>
      <c r="I1097" s="39">
        <v>0</v>
      </c>
      <c r="J1097" s="45">
        <v>6634</v>
      </c>
      <c r="K1097" s="43">
        <v>44578</v>
      </c>
    </row>
    <row r="1098" spans="1:11" x14ac:dyDescent="0.2">
      <c r="A1098" s="42" t="s">
        <v>16</v>
      </c>
      <c r="B1098" s="42" t="s">
        <v>12</v>
      </c>
      <c r="C1098" s="43">
        <v>25252</v>
      </c>
      <c r="D1098" s="43">
        <v>40053</v>
      </c>
      <c r="E1098" s="42" t="s">
        <v>17</v>
      </c>
      <c r="F1098" s="44" t="s">
        <v>14</v>
      </c>
      <c r="G1098" s="2">
        <v>108000</v>
      </c>
      <c r="H1098" s="2">
        <v>108000</v>
      </c>
      <c r="I1098" s="39">
        <v>0</v>
      </c>
      <c r="J1098" s="45">
        <v>18079</v>
      </c>
      <c r="K1098" s="43">
        <v>48993</v>
      </c>
    </row>
    <row r="1099" spans="1:11" x14ac:dyDescent="0.2">
      <c r="A1099" s="42" t="s">
        <v>11</v>
      </c>
      <c r="B1099" s="42" t="s">
        <v>12</v>
      </c>
      <c r="C1099" s="43">
        <v>25252</v>
      </c>
      <c r="D1099" s="43">
        <v>40053</v>
      </c>
      <c r="E1099" s="42" t="s">
        <v>17</v>
      </c>
      <c r="F1099" s="44" t="s">
        <v>14</v>
      </c>
      <c r="G1099" s="2">
        <v>108000</v>
      </c>
      <c r="H1099" s="2">
        <v>108000</v>
      </c>
      <c r="I1099" s="39">
        <v>0</v>
      </c>
      <c r="J1099" s="45">
        <v>6026</v>
      </c>
      <c r="K1099" s="43">
        <v>48993</v>
      </c>
    </row>
    <row r="1100" spans="1:11" x14ac:dyDescent="0.2">
      <c r="A1100" s="42" t="s">
        <v>15</v>
      </c>
      <c r="B1100" s="42" t="s">
        <v>12</v>
      </c>
      <c r="C1100" s="43">
        <v>25252</v>
      </c>
      <c r="D1100" s="43">
        <v>40053</v>
      </c>
      <c r="E1100" s="42" t="s">
        <v>17</v>
      </c>
      <c r="F1100" s="44" t="s">
        <v>14</v>
      </c>
      <c r="G1100" s="2">
        <v>243000</v>
      </c>
      <c r="H1100" s="2">
        <v>243000</v>
      </c>
      <c r="I1100" s="39">
        <v>0</v>
      </c>
      <c r="J1100" s="45">
        <v>6026</v>
      </c>
      <c r="K1100" s="43">
        <v>48993</v>
      </c>
    </row>
    <row r="1101" spans="1:11" x14ac:dyDescent="0.2">
      <c r="A1101" s="42" t="s">
        <v>16</v>
      </c>
      <c r="B1101" s="42" t="s">
        <v>12</v>
      </c>
      <c r="C1101" s="43">
        <v>21579</v>
      </c>
      <c r="D1101" s="43">
        <v>40121</v>
      </c>
      <c r="E1101" s="42" t="s">
        <v>13</v>
      </c>
      <c r="F1101" s="44" t="s">
        <v>14</v>
      </c>
      <c r="G1101" s="2">
        <v>174000</v>
      </c>
      <c r="H1101" s="2">
        <v>174000</v>
      </c>
      <c r="I1101" s="39">
        <v>0</v>
      </c>
      <c r="J1101" s="45">
        <v>24116</v>
      </c>
      <c r="K1101" s="43">
        <v>45320</v>
      </c>
    </row>
    <row r="1102" spans="1:11" x14ac:dyDescent="0.2">
      <c r="A1102" s="42" t="s">
        <v>11</v>
      </c>
      <c r="B1102" s="42" t="s">
        <v>12</v>
      </c>
      <c r="C1102" s="43">
        <v>21579</v>
      </c>
      <c r="D1102" s="43">
        <v>40121</v>
      </c>
      <c r="E1102" s="42" t="s">
        <v>13</v>
      </c>
      <c r="F1102" s="44" t="s">
        <v>14</v>
      </c>
      <c r="G1102" s="2">
        <v>174000</v>
      </c>
      <c r="H1102" s="2">
        <v>174000</v>
      </c>
      <c r="I1102" s="39">
        <v>0</v>
      </c>
      <c r="J1102" s="45">
        <v>8039</v>
      </c>
      <c r="K1102" s="43">
        <v>45320</v>
      </c>
    </row>
    <row r="1103" spans="1:11" x14ac:dyDescent="0.2">
      <c r="A1103" s="42" t="s">
        <v>15</v>
      </c>
      <c r="B1103" s="42" t="s">
        <v>12</v>
      </c>
      <c r="C1103" s="43">
        <v>21579</v>
      </c>
      <c r="D1103" s="43">
        <v>40121</v>
      </c>
      <c r="E1103" s="42" t="s">
        <v>13</v>
      </c>
      <c r="F1103" s="44" t="s">
        <v>14</v>
      </c>
      <c r="G1103" s="2">
        <v>108000</v>
      </c>
      <c r="H1103" s="2">
        <v>108000</v>
      </c>
      <c r="I1103" s="39">
        <v>0</v>
      </c>
      <c r="J1103" s="45">
        <v>8039</v>
      </c>
      <c r="K1103" s="43">
        <v>45320</v>
      </c>
    </row>
    <row r="1104" spans="1:11" x14ac:dyDescent="0.2">
      <c r="A1104" s="42" t="s">
        <v>11</v>
      </c>
      <c r="B1104" s="42" t="s">
        <v>12</v>
      </c>
      <c r="C1104" s="43">
        <v>22274</v>
      </c>
      <c r="D1104" s="43">
        <v>40001</v>
      </c>
      <c r="E1104" s="42" t="s">
        <v>13</v>
      </c>
      <c r="F1104" s="44" t="s">
        <v>14</v>
      </c>
      <c r="G1104" s="2">
        <v>27000</v>
      </c>
      <c r="H1104" s="2">
        <v>27000</v>
      </c>
      <c r="I1104" s="39">
        <v>0</v>
      </c>
      <c r="J1104" s="45">
        <v>4544</v>
      </c>
      <c r="K1104" s="43">
        <v>46015</v>
      </c>
    </row>
    <row r="1105" spans="1:11" x14ac:dyDescent="0.2">
      <c r="A1105" s="42" t="s">
        <v>16</v>
      </c>
      <c r="B1105" s="42" t="s">
        <v>12</v>
      </c>
      <c r="C1105" s="43">
        <v>26005</v>
      </c>
      <c r="D1105" s="43">
        <v>39931</v>
      </c>
      <c r="E1105" s="42" t="s">
        <v>13</v>
      </c>
      <c r="F1105" s="44" t="s">
        <v>14</v>
      </c>
      <c r="G1105" s="2">
        <v>27000</v>
      </c>
      <c r="H1105" s="2">
        <v>27000</v>
      </c>
      <c r="I1105" s="39">
        <v>0</v>
      </c>
      <c r="J1105" s="45">
        <v>23976</v>
      </c>
      <c r="K1105" s="43">
        <v>49747</v>
      </c>
    </row>
    <row r="1106" spans="1:11" x14ac:dyDescent="0.2">
      <c r="A1106" s="42" t="s">
        <v>11</v>
      </c>
      <c r="B1106" s="42" t="s">
        <v>12</v>
      </c>
      <c r="C1106" s="43">
        <v>26005</v>
      </c>
      <c r="D1106" s="43">
        <v>39931</v>
      </c>
      <c r="E1106" s="42" t="s">
        <v>13</v>
      </c>
      <c r="F1106" s="44" t="s">
        <v>14</v>
      </c>
      <c r="G1106" s="2">
        <v>37000</v>
      </c>
      <c r="H1106" s="2">
        <v>37000</v>
      </c>
      <c r="I1106" s="39">
        <v>0</v>
      </c>
      <c r="J1106" s="45">
        <v>7992</v>
      </c>
      <c r="K1106" s="43">
        <v>49747</v>
      </c>
    </row>
    <row r="1107" spans="1:11" x14ac:dyDescent="0.2">
      <c r="A1107" s="42" t="s">
        <v>15</v>
      </c>
      <c r="B1107" s="42" t="s">
        <v>12</v>
      </c>
      <c r="C1107" s="43">
        <v>26005</v>
      </c>
      <c r="D1107" s="43">
        <v>39931</v>
      </c>
      <c r="E1107" s="42" t="s">
        <v>13</v>
      </c>
      <c r="F1107" s="44" t="s">
        <v>14</v>
      </c>
      <c r="G1107" s="2">
        <v>27000</v>
      </c>
      <c r="H1107" s="2">
        <v>27000</v>
      </c>
      <c r="I1107" s="39">
        <v>0</v>
      </c>
      <c r="J1107" s="45">
        <v>7992</v>
      </c>
      <c r="K1107" s="43">
        <v>49747</v>
      </c>
    </row>
    <row r="1108" spans="1:11" x14ac:dyDescent="0.2">
      <c r="A1108" s="42" t="s">
        <v>16</v>
      </c>
      <c r="B1108" s="42" t="s">
        <v>12</v>
      </c>
      <c r="C1108" s="43">
        <v>25937</v>
      </c>
      <c r="D1108" s="43">
        <v>40212</v>
      </c>
      <c r="E1108" s="42" t="s">
        <v>17</v>
      </c>
      <c r="F1108" s="44" t="s">
        <v>14</v>
      </c>
      <c r="G1108" s="2">
        <v>111000</v>
      </c>
      <c r="H1108" s="2">
        <v>111000</v>
      </c>
      <c r="I1108" s="39">
        <v>0</v>
      </c>
      <c r="J1108" s="45">
        <v>20812</v>
      </c>
      <c r="K1108" s="43">
        <v>49678</v>
      </c>
    </row>
    <row r="1109" spans="1:11" x14ac:dyDescent="0.2">
      <c r="A1109" s="42" t="s">
        <v>11</v>
      </c>
      <c r="B1109" s="42" t="s">
        <v>12</v>
      </c>
      <c r="C1109" s="43">
        <v>25937</v>
      </c>
      <c r="D1109" s="43">
        <v>40212</v>
      </c>
      <c r="E1109" s="42" t="s">
        <v>17</v>
      </c>
      <c r="F1109" s="44" t="s">
        <v>14</v>
      </c>
      <c r="G1109" s="2">
        <v>41000</v>
      </c>
      <c r="H1109" s="2">
        <v>41000</v>
      </c>
      <c r="I1109" s="39">
        <v>0</v>
      </c>
      <c r="J1109" s="45">
        <v>6937</v>
      </c>
      <c r="K1109" s="43">
        <v>49678</v>
      </c>
    </row>
    <row r="1110" spans="1:11" x14ac:dyDescent="0.2">
      <c r="A1110" s="42" t="s">
        <v>15</v>
      </c>
      <c r="B1110" s="42" t="s">
        <v>12</v>
      </c>
      <c r="C1110" s="43">
        <v>25937</v>
      </c>
      <c r="D1110" s="43">
        <v>40212</v>
      </c>
      <c r="E1110" s="42" t="s">
        <v>17</v>
      </c>
      <c r="F1110" s="44" t="s">
        <v>14</v>
      </c>
      <c r="G1110" s="2">
        <v>111000</v>
      </c>
      <c r="H1110" s="2">
        <v>111000</v>
      </c>
      <c r="I1110" s="39">
        <v>0</v>
      </c>
      <c r="J1110" s="45">
        <v>6937</v>
      </c>
      <c r="K1110" s="43">
        <v>49678</v>
      </c>
    </row>
    <row r="1111" spans="1:11" x14ac:dyDescent="0.2">
      <c r="A1111" s="42" t="s">
        <v>11</v>
      </c>
      <c r="B1111" s="42" t="s">
        <v>12</v>
      </c>
      <c r="C1111" s="43">
        <v>21069</v>
      </c>
      <c r="D1111" s="43">
        <v>40304</v>
      </c>
      <c r="E1111" s="42" t="s">
        <v>17</v>
      </c>
      <c r="F1111" s="44" t="s">
        <v>14</v>
      </c>
      <c r="G1111" s="2">
        <v>38000</v>
      </c>
      <c r="H1111" s="2">
        <v>38000</v>
      </c>
      <c r="I1111" s="39">
        <v>0</v>
      </c>
      <c r="J1111" s="45">
        <v>3728</v>
      </c>
      <c r="K1111" s="43">
        <v>44810</v>
      </c>
    </row>
    <row r="1112" spans="1:11" x14ac:dyDescent="0.2">
      <c r="A1112" s="42" t="s">
        <v>15</v>
      </c>
      <c r="B1112" s="42" t="s">
        <v>12</v>
      </c>
      <c r="C1112" s="43">
        <v>21069</v>
      </c>
      <c r="D1112" s="43">
        <v>40304</v>
      </c>
      <c r="E1112" s="42" t="s">
        <v>17</v>
      </c>
      <c r="F1112" s="44" t="s">
        <v>14</v>
      </c>
      <c r="G1112" s="2">
        <v>123000</v>
      </c>
      <c r="H1112" s="2">
        <v>123000</v>
      </c>
      <c r="I1112" s="39">
        <v>0</v>
      </c>
      <c r="J1112" s="45">
        <v>3728</v>
      </c>
      <c r="K1112" s="43">
        <v>44810</v>
      </c>
    </row>
    <row r="1113" spans="1:11" x14ac:dyDescent="0.2">
      <c r="A1113" s="42" t="s">
        <v>11</v>
      </c>
      <c r="B1113" s="42" t="s">
        <v>12</v>
      </c>
      <c r="C1113" s="43">
        <v>21321</v>
      </c>
      <c r="D1113" s="43">
        <v>40256</v>
      </c>
      <c r="E1113" s="42" t="s">
        <v>17</v>
      </c>
      <c r="F1113" s="44" t="s">
        <v>14</v>
      </c>
      <c r="G1113" s="2">
        <v>67000</v>
      </c>
      <c r="H1113" s="2">
        <v>67000</v>
      </c>
      <c r="I1113" s="39">
        <v>0</v>
      </c>
      <c r="J1113" s="45">
        <v>7296</v>
      </c>
      <c r="K1113" s="43">
        <v>45062</v>
      </c>
    </row>
    <row r="1114" spans="1:11" x14ac:dyDescent="0.2">
      <c r="A1114" s="42" t="s">
        <v>16</v>
      </c>
      <c r="B1114" s="42" t="s">
        <v>12</v>
      </c>
      <c r="C1114" s="43">
        <v>21994</v>
      </c>
      <c r="D1114" s="43">
        <v>40031</v>
      </c>
      <c r="E1114" s="42" t="s">
        <v>17</v>
      </c>
      <c r="F1114" s="44" t="s">
        <v>14</v>
      </c>
      <c r="G1114" s="2">
        <v>67000</v>
      </c>
      <c r="H1114" s="2">
        <v>67000</v>
      </c>
      <c r="I1114" s="39">
        <v>0</v>
      </c>
      <c r="J1114" s="45">
        <v>14256</v>
      </c>
      <c r="K1114" s="43">
        <v>45735</v>
      </c>
    </row>
    <row r="1115" spans="1:11" x14ac:dyDescent="0.2">
      <c r="A1115" s="42" t="s">
        <v>11</v>
      </c>
      <c r="B1115" s="42" t="s">
        <v>12</v>
      </c>
      <c r="C1115" s="43">
        <v>21994</v>
      </c>
      <c r="D1115" s="43">
        <v>40031</v>
      </c>
      <c r="E1115" s="42" t="s">
        <v>17</v>
      </c>
      <c r="F1115" s="44" t="s">
        <v>14</v>
      </c>
      <c r="G1115" s="2">
        <v>40000</v>
      </c>
      <c r="H1115" s="2">
        <v>40000</v>
      </c>
      <c r="I1115" s="39">
        <v>0</v>
      </c>
      <c r="J1115" s="45">
        <v>4752</v>
      </c>
      <c r="K1115" s="43">
        <v>45735</v>
      </c>
    </row>
    <row r="1116" spans="1:11" x14ac:dyDescent="0.2">
      <c r="A1116" s="42" t="s">
        <v>15</v>
      </c>
      <c r="B1116" s="42" t="s">
        <v>12</v>
      </c>
      <c r="C1116" s="43">
        <v>21994</v>
      </c>
      <c r="D1116" s="43">
        <v>40031</v>
      </c>
      <c r="E1116" s="42" t="s">
        <v>17</v>
      </c>
      <c r="F1116" s="44" t="s">
        <v>14</v>
      </c>
      <c r="G1116" s="2">
        <v>67000</v>
      </c>
      <c r="H1116" s="2">
        <v>67000</v>
      </c>
      <c r="I1116" s="39">
        <v>0</v>
      </c>
      <c r="J1116" s="45">
        <v>4752</v>
      </c>
      <c r="K1116" s="43">
        <v>45735</v>
      </c>
    </row>
    <row r="1117" spans="1:11" x14ac:dyDescent="0.2">
      <c r="A1117" s="42" t="s">
        <v>16</v>
      </c>
      <c r="B1117" s="42" t="s">
        <v>12</v>
      </c>
      <c r="C1117" s="43">
        <v>22938</v>
      </c>
      <c r="D1117" s="43">
        <v>40283</v>
      </c>
      <c r="E1117" s="42" t="s">
        <v>13</v>
      </c>
      <c r="F1117" s="44" t="s">
        <v>14</v>
      </c>
      <c r="G1117" s="2">
        <v>120000</v>
      </c>
      <c r="H1117" s="2">
        <v>120000</v>
      </c>
      <c r="I1117" s="39">
        <v>0</v>
      </c>
      <c r="J1117" s="45">
        <v>11885</v>
      </c>
      <c r="K1117" s="43">
        <v>46679</v>
      </c>
    </row>
    <row r="1118" spans="1:11" x14ac:dyDescent="0.2">
      <c r="A1118" s="42" t="s">
        <v>11</v>
      </c>
      <c r="B1118" s="42" t="s">
        <v>12</v>
      </c>
      <c r="C1118" s="43">
        <v>22938</v>
      </c>
      <c r="D1118" s="43">
        <v>40283</v>
      </c>
      <c r="E1118" s="42" t="s">
        <v>13</v>
      </c>
      <c r="F1118" s="44" t="s">
        <v>14</v>
      </c>
      <c r="G1118" s="2">
        <v>62000</v>
      </c>
      <c r="H1118" s="2">
        <v>62000</v>
      </c>
      <c r="I1118" s="39">
        <v>0</v>
      </c>
      <c r="J1118" s="45">
        <v>11885</v>
      </c>
      <c r="K1118" s="43">
        <v>46679</v>
      </c>
    </row>
    <row r="1119" spans="1:11" x14ac:dyDescent="0.2">
      <c r="A1119" s="42" t="s">
        <v>16</v>
      </c>
      <c r="B1119" s="42" t="s">
        <v>12</v>
      </c>
      <c r="C1119" s="43">
        <v>20872</v>
      </c>
      <c r="D1119" s="43">
        <v>40299</v>
      </c>
      <c r="E1119" s="42" t="s">
        <v>13</v>
      </c>
      <c r="F1119" s="44" t="s">
        <v>14</v>
      </c>
      <c r="G1119" s="2">
        <v>80000</v>
      </c>
      <c r="H1119" s="2">
        <v>80000</v>
      </c>
      <c r="I1119" s="39">
        <v>0</v>
      </c>
      <c r="J1119" s="45">
        <v>8064</v>
      </c>
      <c r="K1119" s="43">
        <v>44613</v>
      </c>
    </row>
    <row r="1120" spans="1:11" x14ac:dyDescent="0.2">
      <c r="A1120" s="42" t="s">
        <v>11</v>
      </c>
      <c r="B1120" s="42" t="s">
        <v>12</v>
      </c>
      <c r="C1120" s="43">
        <v>20872</v>
      </c>
      <c r="D1120" s="43">
        <v>40299</v>
      </c>
      <c r="E1120" s="42" t="s">
        <v>13</v>
      </c>
      <c r="F1120" s="44" t="s">
        <v>14</v>
      </c>
      <c r="G1120" s="2">
        <v>80000</v>
      </c>
      <c r="H1120" s="2">
        <v>80000</v>
      </c>
      <c r="I1120" s="39">
        <v>0</v>
      </c>
      <c r="J1120" s="45">
        <v>8064</v>
      </c>
      <c r="K1120" s="43">
        <v>44613</v>
      </c>
    </row>
    <row r="1121" spans="1:11" x14ac:dyDescent="0.2">
      <c r="A1121" s="42" t="s">
        <v>15</v>
      </c>
      <c r="B1121" s="42" t="s">
        <v>12</v>
      </c>
      <c r="C1121" s="43">
        <v>20872</v>
      </c>
      <c r="D1121" s="43">
        <v>40299</v>
      </c>
      <c r="E1121" s="42" t="s">
        <v>13</v>
      </c>
      <c r="F1121" s="44" t="s">
        <v>14</v>
      </c>
      <c r="G1121" s="2">
        <v>80000</v>
      </c>
      <c r="H1121" s="2">
        <v>80000</v>
      </c>
      <c r="I1121" s="39">
        <v>0</v>
      </c>
      <c r="J1121" s="45">
        <v>8064</v>
      </c>
      <c r="K1121" s="43">
        <v>44613</v>
      </c>
    </row>
    <row r="1122" spans="1:11" x14ac:dyDescent="0.2">
      <c r="A1122" s="42" t="s">
        <v>16</v>
      </c>
      <c r="B1122" s="42" t="s">
        <v>12</v>
      </c>
      <c r="C1122" s="43">
        <v>20961</v>
      </c>
      <c r="D1122" s="43">
        <v>40126</v>
      </c>
      <c r="E1122" s="42" t="s">
        <v>17</v>
      </c>
      <c r="F1122" s="44" t="s">
        <v>14</v>
      </c>
      <c r="G1122" s="2">
        <v>50000</v>
      </c>
      <c r="H1122" s="2">
        <v>50000</v>
      </c>
      <c r="I1122" s="39">
        <v>0</v>
      </c>
      <c r="J1122" s="45">
        <v>4095</v>
      </c>
      <c r="K1122" s="43">
        <v>44702</v>
      </c>
    </row>
    <row r="1123" spans="1:11" x14ac:dyDescent="0.2">
      <c r="A1123" s="42" t="s">
        <v>11</v>
      </c>
      <c r="B1123" s="42" t="s">
        <v>12</v>
      </c>
      <c r="C1123" s="43">
        <v>20961</v>
      </c>
      <c r="D1123" s="43">
        <v>40126</v>
      </c>
      <c r="E1123" s="42" t="s">
        <v>17</v>
      </c>
      <c r="F1123" s="44" t="s">
        <v>14</v>
      </c>
      <c r="G1123" s="2">
        <v>50000</v>
      </c>
      <c r="H1123" s="2">
        <v>50000</v>
      </c>
      <c r="I1123" s="39">
        <v>0</v>
      </c>
      <c r="J1123" s="45">
        <v>2048</v>
      </c>
      <c r="K1123" s="43">
        <v>44702</v>
      </c>
    </row>
    <row r="1124" spans="1:11" x14ac:dyDescent="0.2">
      <c r="A1124" s="42" t="s">
        <v>15</v>
      </c>
      <c r="B1124" s="42" t="s">
        <v>12</v>
      </c>
      <c r="C1124" s="43">
        <v>20961</v>
      </c>
      <c r="D1124" s="43">
        <v>40126</v>
      </c>
      <c r="E1124" s="42" t="s">
        <v>17</v>
      </c>
      <c r="F1124" s="44" t="s">
        <v>14</v>
      </c>
      <c r="G1124" s="2">
        <v>25000</v>
      </c>
      <c r="H1124" s="2">
        <v>25000</v>
      </c>
      <c r="I1124" s="39">
        <v>0</v>
      </c>
      <c r="J1124" s="45">
        <v>2048</v>
      </c>
      <c r="K1124" s="43">
        <v>44702</v>
      </c>
    </row>
    <row r="1125" spans="1:11" x14ac:dyDescent="0.2">
      <c r="A1125" s="42" t="s">
        <v>11</v>
      </c>
      <c r="B1125" s="42" t="s">
        <v>12</v>
      </c>
      <c r="C1125" s="43">
        <v>20646</v>
      </c>
      <c r="D1125" s="43">
        <v>40338</v>
      </c>
      <c r="E1125" s="42" t="s">
        <v>13</v>
      </c>
      <c r="F1125" s="44" t="s">
        <v>14</v>
      </c>
      <c r="G1125" s="2">
        <v>25000</v>
      </c>
      <c r="H1125" s="2">
        <v>25000</v>
      </c>
      <c r="I1125" s="39">
        <v>0</v>
      </c>
      <c r="J1125" s="45">
        <v>2520</v>
      </c>
      <c r="K1125" s="43">
        <v>44387</v>
      </c>
    </row>
    <row r="1126" spans="1:11" x14ac:dyDescent="0.2">
      <c r="A1126" s="42" t="s">
        <v>15</v>
      </c>
      <c r="B1126" s="42" t="s">
        <v>12</v>
      </c>
      <c r="C1126" s="43">
        <v>20646</v>
      </c>
      <c r="D1126" s="43">
        <v>40338</v>
      </c>
      <c r="E1126" s="42" t="s">
        <v>13</v>
      </c>
      <c r="F1126" s="44" t="s">
        <v>14</v>
      </c>
      <c r="G1126" s="2">
        <v>25000</v>
      </c>
      <c r="H1126" s="2">
        <v>25000</v>
      </c>
      <c r="I1126" s="39">
        <v>0</v>
      </c>
      <c r="J1126" s="45">
        <v>2520</v>
      </c>
      <c r="K1126" s="43">
        <v>44387</v>
      </c>
    </row>
    <row r="1127" spans="1:11" x14ac:dyDescent="0.2">
      <c r="A1127" s="42" t="s">
        <v>11</v>
      </c>
      <c r="B1127" s="42" t="s">
        <v>12</v>
      </c>
      <c r="C1127" s="43">
        <v>21863</v>
      </c>
      <c r="D1127" s="43">
        <v>40193</v>
      </c>
      <c r="E1127" s="42" t="s">
        <v>17</v>
      </c>
      <c r="F1127" s="44" t="s">
        <v>14</v>
      </c>
      <c r="G1127" s="2">
        <v>39000</v>
      </c>
      <c r="H1127" s="2">
        <v>39000</v>
      </c>
      <c r="I1127" s="39">
        <v>0</v>
      </c>
      <c r="J1127" s="45">
        <v>4668</v>
      </c>
      <c r="K1127" s="43">
        <v>45605</v>
      </c>
    </row>
    <row r="1128" spans="1:11" x14ac:dyDescent="0.2">
      <c r="A1128" s="42" t="s">
        <v>15</v>
      </c>
      <c r="B1128" s="42" t="s">
        <v>12</v>
      </c>
      <c r="C1128" s="43">
        <v>21863</v>
      </c>
      <c r="D1128" s="43">
        <v>40193</v>
      </c>
      <c r="E1128" s="42" t="s">
        <v>17</v>
      </c>
      <c r="F1128" s="44" t="s">
        <v>14</v>
      </c>
      <c r="G1128" s="2">
        <v>25000</v>
      </c>
      <c r="H1128" s="2">
        <v>25000</v>
      </c>
      <c r="I1128" s="39">
        <v>0</v>
      </c>
      <c r="J1128" s="45">
        <v>4668</v>
      </c>
      <c r="K1128" s="43">
        <v>45605</v>
      </c>
    </row>
    <row r="1129" spans="1:11" x14ac:dyDescent="0.2">
      <c r="A1129" s="42" t="s">
        <v>11</v>
      </c>
      <c r="B1129" s="42" t="s">
        <v>12</v>
      </c>
      <c r="C1129" s="43">
        <v>25969</v>
      </c>
      <c r="D1129" s="43">
        <v>40249</v>
      </c>
      <c r="E1129" s="42" t="s">
        <v>13</v>
      </c>
      <c r="F1129" s="44" t="s">
        <v>14</v>
      </c>
      <c r="G1129" s="2">
        <v>33000</v>
      </c>
      <c r="H1129" s="2">
        <v>33000</v>
      </c>
      <c r="I1129" s="39">
        <v>0</v>
      </c>
      <c r="J1129" s="45">
        <v>7187</v>
      </c>
      <c r="K1129" s="43">
        <v>49710</v>
      </c>
    </row>
    <row r="1130" spans="1:11" x14ac:dyDescent="0.2">
      <c r="A1130" s="42" t="s">
        <v>16</v>
      </c>
      <c r="B1130" s="42" t="s">
        <v>12</v>
      </c>
      <c r="C1130" s="43">
        <v>21563</v>
      </c>
      <c r="D1130" s="43">
        <v>40264</v>
      </c>
      <c r="E1130" s="42" t="s">
        <v>17</v>
      </c>
      <c r="F1130" s="44" t="s">
        <v>14</v>
      </c>
      <c r="G1130" s="2">
        <v>29000</v>
      </c>
      <c r="H1130" s="2">
        <v>29000</v>
      </c>
      <c r="I1130" s="39">
        <v>0</v>
      </c>
      <c r="J1130" s="45">
        <v>3158</v>
      </c>
      <c r="K1130" s="43">
        <v>45304</v>
      </c>
    </row>
    <row r="1131" spans="1:11" x14ac:dyDescent="0.2">
      <c r="A1131" s="42" t="s">
        <v>11</v>
      </c>
      <c r="B1131" s="42" t="s">
        <v>12</v>
      </c>
      <c r="C1131" s="43">
        <v>21563</v>
      </c>
      <c r="D1131" s="43">
        <v>40264</v>
      </c>
      <c r="E1131" s="42" t="s">
        <v>17</v>
      </c>
      <c r="F1131" s="44" t="s">
        <v>14</v>
      </c>
      <c r="G1131" s="2">
        <v>29000</v>
      </c>
      <c r="H1131" s="2">
        <v>29000</v>
      </c>
      <c r="I1131" s="39">
        <v>0</v>
      </c>
      <c r="J1131" s="45">
        <v>3158</v>
      </c>
      <c r="K1131" s="43">
        <v>45304</v>
      </c>
    </row>
    <row r="1132" spans="1:11" x14ac:dyDescent="0.2">
      <c r="A1132" s="42" t="s">
        <v>15</v>
      </c>
      <c r="B1132" s="42" t="s">
        <v>12</v>
      </c>
      <c r="C1132" s="43">
        <v>21563</v>
      </c>
      <c r="D1132" s="43">
        <v>40264</v>
      </c>
      <c r="E1132" s="42" t="s">
        <v>17</v>
      </c>
      <c r="F1132" s="44" t="s">
        <v>14</v>
      </c>
      <c r="G1132" s="2">
        <v>33000</v>
      </c>
      <c r="H1132" s="2">
        <v>33000</v>
      </c>
      <c r="I1132" s="39">
        <v>0</v>
      </c>
      <c r="J1132" s="45">
        <v>3158</v>
      </c>
      <c r="K1132" s="43">
        <v>45304</v>
      </c>
    </row>
    <row r="1133" spans="1:11" x14ac:dyDescent="0.2">
      <c r="A1133" s="42" t="s">
        <v>16</v>
      </c>
      <c r="B1133" s="42" t="s">
        <v>12</v>
      </c>
      <c r="C1133" s="43">
        <v>19910</v>
      </c>
      <c r="D1133" s="43">
        <v>40308</v>
      </c>
      <c r="E1133" s="42" t="s">
        <v>13</v>
      </c>
      <c r="F1133" s="44" t="s">
        <v>14</v>
      </c>
      <c r="G1133" s="2">
        <v>67000</v>
      </c>
      <c r="H1133" s="2">
        <v>67000</v>
      </c>
      <c r="I1133" s="39">
        <v>0</v>
      </c>
      <c r="J1133" s="45">
        <v>3377</v>
      </c>
      <c r="K1133" s="43">
        <v>43651</v>
      </c>
    </row>
    <row r="1134" spans="1:11" x14ac:dyDescent="0.2">
      <c r="A1134" s="42" t="s">
        <v>11</v>
      </c>
      <c r="B1134" s="42" t="s">
        <v>12</v>
      </c>
      <c r="C1134" s="43">
        <v>19910</v>
      </c>
      <c r="D1134" s="43">
        <v>40308</v>
      </c>
      <c r="E1134" s="42" t="s">
        <v>13</v>
      </c>
      <c r="F1134" s="44" t="s">
        <v>14</v>
      </c>
      <c r="G1134" s="2">
        <v>67000</v>
      </c>
      <c r="H1134" s="2">
        <v>67000</v>
      </c>
      <c r="I1134" s="39">
        <v>0</v>
      </c>
      <c r="J1134" s="45">
        <v>3377</v>
      </c>
      <c r="K1134" s="43">
        <v>43651</v>
      </c>
    </row>
    <row r="1135" spans="1:11" x14ac:dyDescent="0.2">
      <c r="A1135" s="42" t="s">
        <v>15</v>
      </c>
      <c r="B1135" s="42" t="s">
        <v>12</v>
      </c>
      <c r="C1135" s="43">
        <v>19910</v>
      </c>
      <c r="D1135" s="43">
        <v>40308</v>
      </c>
      <c r="E1135" s="42" t="s">
        <v>13</v>
      </c>
      <c r="F1135" s="44" t="s">
        <v>14</v>
      </c>
      <c r="G1135" s="2">
        <v>29000</v>
      </c>
      <c r="H1135" s="2">
        <v>29000</v>
      </c>
      <c r="I1135" s="39">
        <v>0</v>
      </c>
      <c r="J1135" s="45">
        <v>3377</v>
      </c>
      <c r="K1135" s="43">
        <v>43651</v>
      </c>
    </row>
    <row r="1136" spans="1:11" x14ac:dyDescent="0.2">
      <c r="A1136" s="42" t="s">
        <v>16</v>
      </c>
      <c r="B1136" s="42" t="s">
        <v>12</v>
      </c>
      <c r="C1136" s="43">
        <v>23255</v>
      </c>
      <c r="D1136" s="43">
        <v>40133</v>
      </c>
      <c r="E1136" s="42" t="s">
        <v>17</v>
      </c>
      <c r="F1136" s="44" t="s">
        <v>14</v>
      </c>
      <c r="G1136" s="2">
        <v>120000</v>
      </c>
      <c r="H1136" s="2">
        <v>120000</v>
      </c>
      <c r="I1136" s="39">
        <v>0</v>
      </c>
      <c r="J1136" s="45">
        <v>17712</v>
      </c>
      <c r="K1136" s="43">
        <v>46997</v>
      </c>
    </row>
    <row r="1137" spans="1:11" x14ac:dyDescent="0.2">
      <c r="A1137" s="42" t="s">
        <v>11</v>
      </c>
      <c r="B1137" s="42" t="s">
        <v>12</v>
      </c>
      <c r="C1137" s="43">
        <v>23255</v>
      </c>
      <c r="D1137" s="43">
        <v>40133</v>
      </c>
      <c r="E1137" s="42" t="s">
        <v>17</v>
      </c>
      <c r="F1137" s="44" t="s">
        <v>14</v>
      </c>
      <c r="G1137" s="2">
        <v>120000</v>
      </c>
      <c r="H1137" s="2">
        <v>120000</v>
      </c>
      <c r="I1137" s="39">
        <v>0</v>
      </c>
      <c r="J1137" s="45">
        <v>5904</v>
      </c>
      <c r="K1137" s="43">
        <v>46997</v>
      </c>
    </row>
    <row r="1138" spans="1:11" x14ac:dyDescent="0.2">
      <c r="A1138" s="42" t="s">
        <v>15</v>
      </c>
      <c r="B1138" s="42" t="s">
        <v>12</v>
      </c>
      <c r="C1138" s="43">
        <v>23255</v>
      </c>
      <c r="D1138" s="43">
        <v>40133</v>
      </c>
      <c r="E1138" s="42" t="s">
        <v>17</v>
      </c>
      <c r="F1138" s="44" t="s">
        <v>14</v>
      </c>
      <c r="G1138" s="2">
        <v>67000</v>
      </c>
      <c r="H1138" s="2">
        <v>67000</v>
      </c>
      <c r="I1138" s="39">
        <v>0</v>
      </c>
      <c r="J1138" s="45">
        <v>5904</v>
      </c>
      <c r="K1138" s="43">
        <v>46997</v>
      </c>
    </row>
    <row r="1139" spans="1:11" x14ac:dyDescent="0.2">
      <c r="A1139" s="42" t="s">
        <v>16</v>
      </c>
      <c r="B1139" s="42" t="s">
        <v>12</v>
      </c>
      <c r="C1139" s="43">
        <v>20505</v>
      </c>
      <c r="D1139" s="43">
        <v>40268</v>
      </c>
      <c r="E1139" s="42" t="s">
        <v>17</v>
      </c>
      <c r="F1139" s="44" t="s">
        <v>14</v>
      </c>
      <c r="G1139" s="2">
        <v>33000</v>
      </c>
      <c r="H1139" s="2">
        <v>33000</v>
      </c>
      <c r="I1139" s="39">
        <v>0</v>
      </c>
      <c r="J1139" s="45">
        <v>1931</v>
      </c>
      <c r="K1139" s="43">
        <v>44247</v>
      </c>
    </row>
    <row r="1140" spans="1:11" x14ac:dyDescent="0.2">
      <c r="A1140" s="42" t="s">
        <v>11</v>
      </c>
      <c r="B1140" s="42" t="s">
        <v>12</v>
      </c>
      <c r="C1140" s="43">
        <v>20505</v>
      </c>
      <c r="D1140" s="43">
        <v>40268</v>
      </c>
      <c r="E1140" s="42" t="s">
        <v>17</v>
      </c>
      <c r="F1140" s="44" t="s">
        <v>14</v>
      </c>
      <c r="G1140" s="2">
        <v>33000</v>
      </c>
      <c r="H1140" s="2">
        <v>33000</v>
      </c>
      <c r="I1140" s="39">
        <v>0</v>
      </c>
      <c r="J1140" s="45">
        <v>1931</v>
      </c>
      <c r="K1140" s="43">
        <v>44247</v>
      </c>
    </row>
    <row r="1141" spans="1:11" x14ac:dyDescent="0.2">
      <c r="A1141" s="42" t="s">
        <v>15</v>
      </c>
      <c r="B1141" s="42" t="s">
        <v>12</v>
      </c>
      <c r="C1141" s="43">
        <v>20505</v>
      </c>
      <c r="D1141" s="43">
        <v>40268</v>
      </c>
      <c r="E1141" s="42" t="s">
        <v>17</v>
      </c>
      <c r="F1141" s="44" t="s">
        <v>14</v>
      </c>
      <c r="G1141" s="2">
        <v>120000</v>
      </c>
      <c r="H1141" s="2">
        <v>120000</v>
      </c>
      <c r="I1141" s="39">
        <v>0</v>
      </c>
      <c r="J1141" s="45">
        <v>1931</v>
      </c>
      <c r="K1141" s="43">
        <v>44247</v>
      </c>
    </row>
    <row r="1142" spans="1:11" x14ac:dyDescent="0.2">
      <c r="A1142" s="42" t="s">
        <v>16</v>
      </c>
      <c r="B1142" s="42" t="s">
        <v>12</v>
      </c>
      <c r="C1142" s="43">
        <v>24455</v>
      </c>
      <c r="D1142" s="43">
        <v>40371</v>
      </c>
      <c r="E1142" s="42" t="s">
        <v>17</v>
      </c>
      <c r="F1142" s="44" t="s">
        <v>14</v>
      </c>
      <c r="G1142" s="2">
        <v>162000</v>
      </c>
      <c r="H1142" s="2">
        <v>162000</v>
      </c>
      <c r="I1142" s="39">
        <v>0</v>
      </c>
      <c r="J1142" s="45">
        <v>26681</v>
      </c>
      <c r="K1142" s="43">
        <v>48196</v>
      </c>
    </row>
    <row r="1143" spans="1:11" x14ac:dyDescent="0.2">
      <c r="A1143" s="42" t="s">
        <v>11</v>
      </c>
      <c r="B1143" s="42" t="s">
        <v>12</v>
      </c>
      <c r="C1143" s="43">
        <v>24455</v>
      </c>
      <c r="D1143" s="43">
        <v>40371</v>
      </c>
      <c r="E1143" s="42" t="s">
        <v>17</v>
      </c>
      <c r="F1143" s="44" t="s">
        <v>14</v>
      </c>
      <c r="G1143" s="2">
        <v>162000</v>
      </c>
      <c r="H1143" s="2">
        <v>162000</v>
      </c>
      <c r="I1143" s="39">
        <v>0</v>
      </c>
      <c r="J1143" s="45">
        <v>8894</v>
      </c>
      <c r="K1143" s="43">
        <v>48196</v>
      </c>
    </row>
    <row r="1144" spans="1:11" x14ac:dyDescent="0.2">
      <c r="A1144" s="42" t="s">
        <v>15</v>
      </c>
      <c r="B1144" s="42" t="s">
        <v>12</v>
      </c>
      <c r="C1144" s="43">
        <v>24455</v>
      </c>
      <c r="D1144" s="43">
        <v>40371</v>
      </c>
      <c r="E1144" s="42" t="s">
        <v>17</v>
      </c>
      <c r="F1144" s="44" t="s">
        <v>14</v>
      </c>
      <c r="G1144" s="2">
        <v>33000</v>
      </c>
      <c r="H1144" s="2">
        <v>33000</v>
      </c>
      <c r="I1144" s="39">
        <v>0</v>
      </c>
      <c r="J1144" s="45">
        <v>8894</v>
      </c>
      <c r="K1144" s="43">
        <v>48196</v>
      </c>
    </row>
    <row r="1145" spans="1:11" x14ac:dyDescent="0.2">
      <c r="A1145" s="42" t="s">
        <v>16</v>
      </c>
      <c r="B1145" s="42" t="s">
        <v>12</v>
      </c>
      <c r="C1145" s="43">
        <v>22640</v>
      </c>
      <c r="D1145" s="43">
        <v>40408</v>
      </c>
      <c r="E1145" s="42" t="s">
        <v>17</v>
      </c>
      <c r="F1145" s="44" t="s">
        <v>14</v>
      </c>
      <c r="G1145" s="2">
        <v>96000</v>
      </c>
      <c r="H1145" s="2">
        <v>96000</v>
      </c>
      <c r="I1145" s="39">
        <v>0</v>
      </c>
      <c r="J1145" s="45">
        <v>13478</v>
      </c>
      <c r="K1145" s="43">
        <v>46381</v>
      </c>
    </row>
    <row r="1146" spans="1:11" x14ac:dyDescent="0.2">
      <c r="A1146" s="42" t="s">
        <v>11</v>
      </c>
      <c r="B1146" s="42" t="s">
        <v>12</v>
      </c>
      <c r="C1146" s="43">
        <v>22640</v>
      </c>
      <c r="D1146" s="43">
        <v>40408</v>
      </c>
      <c r="E1146" s="42" t="s">
        <v>17</v>
      </c>
      <c r="F1146" s="44" t="s">
        <v>14</v>
      </c>
      <c r="G1146" s="2">
        <v>96000</v>
      </c>
      <c r="H1146" s="2">
        <v>96000</v>
      </c>
      <c r="I1146" s="39">
        <v>0</v>
      </c>
      <c r="J1146" s="45">
        <v>4493</v>
      </c>
      <c r="K1146" s="43">
        <v>46381</v>
      </c>
    </row>
    <row r="1147" spans="1:11" x14ac:dyDescent="0.2">
      <c r="A1147" s="42" t="s">
        <v>15</v>
      </c>
      <c r="B1147" s="42" t="s">
        <v>12</v>
      </c>
      <c r="C1147" s="43">
        <v>22640</v>
      </c>
      <c r="D1147" s="43">
        <v>40408</v>
      </c>
      <c r="E1147" s="42" t="s">
        <v>17</v>
      </c>
      <c r="F1147" s="44" t="s">
        <v>14</v>
      </c>
      <c r="G1147" s="2">
        <v>162000</v>
      </c>
      <c r="H1147" s="2">
        <v>162000</v>
      </c>
      <c r="I1147" s="39">
        <v>0</v>
      </c>
      <c r="J1147" s="45">
        <v>4493</v>
      </c>
      <c r="K1147" s="43">
        <v>46381</v>
      </c>
    </row>
    <row r="1148" spans="1:11" x14ac:dyDescent="0.2">
      <c r="A1148" s="42" t="s">
        <v>16</v>
      </c>
      <c r="B1148" s="42" t="s">
        <v>12</v>
      </c>
      <c r="C1148" s="43">
        <v>23052</v>
      </c>
      <c r="D1148" s="43">
        <v>40282</v>
      </c>
      <c r="E1148" s="42" t="s">
        <v>17</v>
      </c>
      <c r="F1148" s="44" t="s">
        <v>14</v>
      </c>
      <c r="G1148" s="2">
        <v>147000</v>
      </c>
      <c r="H1148" s="2">
        <v>147000</v>
      </c>
      <c r="I1148" s="39">
        <v>0</v>
      </c>
      <c r="J1148" s="45">
        <v>22226</v>
      </c>
      <c r="K1148" s="43">
        <v>46793</v>
      </c>
    </row>
    <row r="1149" spans="1:11" x14ac:dyDescent="0.2">
      <c r="A1149" s="42" t="s">
        <v>11</v>
      </c>
      <c r="B1149" s="42" t="s">
        <v>12</v>
      </c>
      <c r="C1149" s="43">
        <v>23052</v>
      </c>
      <c r="D1149" s="43">
        <v>40282</v>
      </c>
      <c r="E1149" s="42" t="s">
        <v>17</v>
      </c>
      <c r="F1149" s="44" t="s">
        <v>14</v>
      </c>
      <c r="G1149" s="2">
        <v>147000</v>
      </c>
      <c r="H1149" s="2">
        <v>147000</v>
      </c>
      <c r="I1149" s="39">
        <v>0</v>
      </c>
      <c r="J1149" s="45">
        <v>7409</v>
      </c>
      <c r="K1149" s="43">
        <v>46793</v>
      </c>
    </row>
    <row r="1150" spans="1:11" x14ac:dyDescent="0.2">
      <c r="A1150" s="42" t="s">
        <v>15</v>
      </c>
      <c r="B1150" s="42" t="s">
        <v>12</v>
      </c>
      <c r="C1150" s="43">
        <v>23052</v>
      </c>
      <c r="D1150" s="43">
        <v>40282</v>
      </c>
      <c r="E1150" s="42" t="s">
        <v>17</v>
      </c>
      <c r="F1150" s="44" t="s">
        <v>14</v>
      </c>
      <c r="G1150" s="2">
        <v>59000</v>
      </c>
      <c r="H1150" s="2">
        <v>59000</v>
      </c>
      <c r="I1150" s="39">
        <v>0</v>
      </c>
      <c r="J1150" s="45">
        <v>7409</v>
      </c>
      <c r="K1150" s="43">
        <v>46793</v>
      </c>
    </row>
    <row r="1151" spans="1:11" x14ac:dyDescent="0.2">
      <c r="A1151" s="42" t="s">
        <v>11</v>
      </c>
      <c r="B1151" s="42" t="s">
        <v>12</v>
      </c>
      <c r="C1151" s="43">
        <v>20825</v>
      </c>
      <c r="D1151" s="43">
        <v>40268</v>
      </c>
      <c r="E1151" s="42" t="s">
        <v>17</v>
      </c>
      <c r="F1151" s="44" t="s">
        <v>14</v>
      </c>
      <c r="G1151" s="2">
        <v>64000</v>
      </c>
      <c r="H1151" s="2">
        <v>64000</v>
      </c>
      <c r="I1151" s="39">
        <v>0</v>
      </c>
      <c r="J1151" s="45">
        <v>5011</v>
      </c>
      <c r="K1151" s="43">
        <v>44566</v>
      </c>
    </row>
    <row r="1152" spans="1:11" x14ac:dyDescent="0.2">
      <c r="A1152" s="42" t="s">
        <v>15</v>
      </c>
      <c r="B1152" s="42" t="s">
        <v>12</v>
      </c>
      <c r="C1152" s="43">
        <v>20825</v>
      </c>
      <c r="D1152" s="43">
        <v>40268</v>
      </c>
      <c r="E1152" s="42" t="s">
        <v>17</v>
      </c>
      <c r="F1152" s="44" t="s">
        <v>14</v>
      </c>
      <c r="G1152" s="2">
        <v>147000</v>
      </c>
      <c r="H1152" s="2">
        <v>147000</v>
      </c>
      <c r="I1152" s="39">
        <v>0</v>
      </c>
      <c r="J1152" s="45">
        <v>5011</v>
      </c>
      <c r="K1152" s="43">
        <v>44566</v>
      </c>
    </row>
    <row r="1153" spans="1:11" x14ac:dyDescent="0.2">
      <c r="A1153" s="42" t="s">
        <v>11</v>
      </c>
      <c r="B1153" s="42" t="s">
        <v>12</v>
      </c>
      <c r="C1153" s="43">
        <v>22855</v>
      </c>
      <c r="D1153" s="43">
        <v>40278</v>
      </c>
      <c r="E1153" s="42" t="s">
        <v>17</v>
      </c>
      <c r="F1153" s="44" t="s">
        <v>14</v>
      </c>
      <c r="G1153" s="2">
        <v>24000</v>
      </c>
      <c r="H1153" s="2">
        <v>24000</v>
      </c>
      <c r="I1153" s="39">
        <v>0</v>
      </c>
      <c r="J1153" s="45">
        <v>3629</v>
      </c>
      <c r="K1153" s="43">
        <v>46596</v>
      </c>
    </row>
    <row r="1154" spans="1:11" x14ac:dyDescent="0.2">
      <c r="A1154" s="42" t="s">
        <v>15</v>
      </c>
      <c r="B1154" s="42" t="s">
        <v>12</v>
      </c>
      <c r="C1154" s="43">
        <v>22855</v>
      </c>
      <c r="D1154" s="43">
        <v>40278</v>
      </c>
      <c r="E1154" s="42" t="s">
        <v>17</v>
      </c>
      <c r="F1154" s="44" t="s">
        <v>14</v>
      </c>
      <c r="G1154" s="2">
        <v>64000</v>
      </c>
      <c r="H1154" s="2">
        <v>64000</v>
      </c>
      <c r="I1154" s="39">
        <v>0</v>
      </c>
      <c r="J1154" s="45">
        <v>3629</v>
      </c>
      <c r="K1154" s="43">
        <v>46596</v>
      </c>
    </row>
    <row r="1155" spans="1:11" x14ac:dyDescent="0.2">
      <c r="A1155" s="42" t="s">
        <v>16</v>
      </c>
      <c r="B1155" s="42" t="s">
        <v>12</v>
      </c>
      <c r="C1155" s="43">
        <v>20079</v>
      </c>
      <c r="D1155" s="43">
        <v>40310</v>
      </c>
      <c r="E1155" s="42" t="s">
        <v>13</v>
      </c>
      <c r="F1155" s="44" t="s">
        <v>14</v>
      </c>
      <c r="G1155" s="2">
        <v>71000</v>
      </c>
      <c r="H1155" s="2">
        <v>71000</v>
      </c>
      <c r="I1155" s="39">
        <v>0</v>
      </c>
      <c r="J1155" s="45">
        <v>3578</v>
      </c>
      <c r="K1155" s="43">
        <v>43820</v>
      </c>
    </row>
    <row r="1156" spans="1:11" x14ac:dyDescent="0.2">
      <c r="A1156" s="42" t="s">
        <v>11</v>
      </c>
      <c r="B1156" s="42" t="s">
        <v>12</v>
      </c>
      <c r="C1156" s="43">
        <v>20079</v>
      </c>
      <c r="D1156" s="43">
        <v>40310</v>
      </c>
      <c r="E1156" s="42" t="s">
        <v>13</v>
      </c>
      <c r="F1156" s="44" t="s">
        <v>14</v>
      </c>
      <c r="G1156" s="2">
        <v>71000</v>
      </c>
      <c r="H1156" s="2">
        <v>71000</v>
      </c>
      <c r="I1156" s="39">
        <v>0</v>
      </c>
      <c r="J1156" s="45">
        <v>3578</v>
      </c>
      <c r="K1156" s="43">
        <v>43820</v>
      </c>
    </row>
    <row r="1157" spans="1:11" x14ac:dyDescent="0.2">
      <c r="A1157" s="42" t="s">
        <v>15</v>
      </c>
      <c r="B1157" s="42" t="s">
        <v>12</v>
      </c>
      <c r="C1157" s="43">
        <v>20079</v>
      </c>
      <c r="D1157" s="43">
        <v>40310</v>
      </c>
      <c r="E1157" s="42" t="s">
        <v>13</v>
      </c>
      <c r="F1157" s="44" t="s">
        <v>14</v>
      </c>
      <c r="G1157" s="2">
        <v>71000</v>
      </c>
      <c r="H1157" s="2">
        <v>71000</v>
      </c>
      <c r="I1157" s="39">
        <v>0</v>
      </c>
      <c r="J1157" s="45">
        <v>3578</v>
      </c>
      <c r="K1157" s="43">
        <v>43820</v>
      </c>
    </row>
    <row r="1158" spans="1:11" x14ac:dyDescent="0.2">
      <c r="A1158" s="42" t="s">
        <v>11</v>
      </c>
      <c r="B1158" s="42" t="s">
        <v>12</v>
      </c>
      <c r="C1158" s="43">
        <v>25427</v>
      </c>
      <c r="D1158" s="43">
        <v>40203</v>
      </c>
      <c r="E1158" s="42" t="s">
        <v>17</v>
      </c>
      <c r="F1158" s="44" t="s">
        <v>14</v>
      </c>
      <c r="G1158" s="2">
        <v>38000</v>
      </c>
      <c r="H1158" s="2">
        <v>38000</v>
      </c>
      <c r="I1158" s="39">
        <v>0</v>
      </c>
      <c r="J1158" s="45">
        <v>6395</v>
      </c>
      <c r="K1158" s="43">
        <v>49168</v>
      </c>
    </row>
    <row r="1159" spans="1:11" x14ac:dyDescent="0.2">
      <c r="A1159" s="42" t="s">
        <v>16</v>
      </c>
      <c r="B1159" s="42" t="s">
        <v>12</v>
      </c>
      <c r="C1159" s="43">
        <v>22709</v>
      </c>
      <c r="D1159" s="43">
        <v>40284</v>
      </c>
      <c r="E1159" s="42" t="s">
        <v>13</v>
      </c>
      <c r="F1159" s="44" t="s">
        <v>14</v>
      </c>
      <c r="G1159" s="2">
        <v>38000</v>
      </c>
      <c r="H1159" s="2">
        <v>38000</v>
      </c>
      <c r="I1159" s="39">
        <v>0</v>
      </c>
      <c r="J1159" s="45">
        <v>12537</v>
      </c>
      <c r="K1159" s="43">
        <v>46450</v>
      </c>
    </row>
    <row r="1160" spans="1:11" x14ac:dyDescent="0.2">
      <c r="A1160" s="42" t="s">
        <v>11</v>
      </c>
      <c r="B1160" s="42" t="s">
        <v>12</v>
      </c>
      <c r="C1160" s="43">
        <v>22709</v>
      </c>
      <c r="D1160" s="43">
        <v>40284</v>
      </c>
      <c r="E1160" s="42" t="s">
        <v>13</v>
      </c>
      <c r="F1160" s="44" t="s">
        <v>14</v>
      </c>
      <c r="G1160" s="2">
        <v>35000</v>
      </c>
      <c r="H1160" s="2">
        <v>35000</v>
      </c>
      <c r="I1160" s="39">
        <v>0</v>
      </c>
      <c r="J1160" s="45">
        <v>6269</v>
      </c>
      <c r="K1160" s="43">
        <v>46450</v>
      </c>
    </row>
    <row r="1161" spans="1:11" x14ac:dyDescent="0.2">
      <c r="A1161" s="42" t="s">
        <v>15</v>
      </c>
      <c r="B1161" s="42" t="s">
        <v>12</v>
      </c>
      <c r="C1161" s="43">
        <v>22709</v>
      </c>
      <c r="D1161" s="43">
        <v>40284</v>
      </c>
      <c r="E1161" s="42" t="s">
        <v>13</v>
      </c>
      <c r="F1161" s="44" t="s">
        <v>14</v>
      </c>
      <c r="G1161" s="2">
        <v>38000</v>
      </c>
      <c r="H1161" s="2">
        <v>38000</v>
      </c>
      <c r="I1161" s="39">
        <v>0</v>
      </c>
      <c r="J1161" s="45">
        <v>6269</v>
      </c>
      <c r="K1161" s="43">
        <v>46450</v>
      </c>
    </row>
    <row r="1162" spans="1:11" x14ac:dyDescent="0.2">
      <c r="A1162" s="42" t="s">
        <v>16</v>
      </c>
      <c r="B1162" s="42" t="s">
        <v>12</v>
      </c>
      <c r="C1162" s="43">
        <v>21242</v>
      </c>
      <c r="D1162" s="43">
        <v>40272</v>
      </c>
      <c r="E1162" s="42" t="s">
        <v>13</v>
      </c>
      <c r="F1162" s="44" t="s">
        <v>14</v>
      </c>
      <c r="G1162" s="2">
        <v>213000</v>
      </c>
      <c r="H1162" s="2">
        <v>213000</v>
      </c>
      <c r="I1162" s="39">
        <v>0</v>
      </c>
      <c r="J1162" s="45">
        <v>10206</v>
      </c>
      <c r="K1162" s="43">
        <v>44983</v>
      </c>
    </row>
    <row r="1163" spans="1:11" x14ac:dyDescent="0.2">
      <c r="A1163" s="42" t="s">
        <v>11</v>
      </c>
      <c r="B1163" s="42" t="s">
        <v>12</v>
      </c>
      <c r="C1163" s="43">
        <v>21242</v>
      </c>
      <c r="D1163" s="43">
        <v>40272</v>
      </c>
      <c r="E1163" s="42" t="s">
        <v>13</v>
      </c>
      <c r="F1163" s="44" t="s">
        <v>14</v>
      </c>
      <c r="G1163" s="2">
        <v>27000</v>
      </c>
      <c r="H1163" s="2">
        <v>27000</v>
      </c>
      <c r="I1163" s="39">
        <v>0</v>
      </c>
      <c r="J1163" s="45">
        <v>3402</v>
      </c>
      <c r="K1163" s="43">
        <v>44983</v>
      </c>
    </row>
    <row r="1164" spans="1:11" x14ac:dyDescent="0.2">
      <c r="A1164" s="42" t="s">
        <v>15</v>
      </c>
      <c r="B1164" s="42" t="s">
        <v>12</v>
      </c>
      <c r="C1164" s="43">
        <v>21242</v>
      </c>
      <c r="D1164" s="43">
        <v>40272</v>
      </c>
      <c r="E1164" s="42" t="s">
        <v>13</v>
      </c>
      <c r="F1164" s="44" t="s">
        <v>14</v>
      </c>
      <c r="G1164" s="2">
        <v>213000</v>
      </c>
      <c r="H1164" s="2">
        <v>213000</v>
      </c>
      <c r="I1164" s="39">
        <v>0</v>
      </c>
      <c r="J1164" s="45">
        <v>3402</v>
      </c>
      <c r="K1164" s="43">
        <v>44983</v>
      </c>
    </row>
    <row r="1165" spans="1:11" x14ac:dyDescent="0.2">
      <c r="A1165" s="42" t="s">
        <v>11</v>
      </c>
      <c r="B1165" s="42" t="s">
        <v>12</v>
      </c>
      <c r="C1165" s="43">
        <v>22966</v>
      </c>
      <c r="D1165" s="43">
        <v>40389</v>
      </c>
      <c r="E1165" s="42" t="s">
        <v>17</v>
      </c>
      <c r="F1165" s="44" t="s">
        <v>14</v>
      </c>
      <c r="G1165" s="2">
        <v>99000</v>
      </c>
      <c r="H1165" s="2">
        <v>99000</v>
      </c>
      <c r="I1165" s="39">
        <v>0</v>
      </c>
      <c r="J1165" s="45">
        <v>14969</v>
      </c>
      <c r="K1165" s="43">
        <v>46707</v>
      </c>
    </row>
    <row r="1166" spans="1:11" x14ac:dyDescent="0.2">
      <c r="A1166" s="42" t="s">
        <v>11</v>
      </c>
      <c r="B1166" s="42" t="s">
        <v>12</v>
      </c>
      <c r="C1166" s="43">
        <v>27014</v>
      </c>
      <c r="D1166" s="43">
        <v>40054</v>
      </c>
      <c r="E1166" s="42" t="s">
        <v>13</v>
      </c>
      <c r="F1166" s="44" t="s">
        <v>14</v>
      </c>
      <c r="G1166" s="2">
        <v>38000</v>
      </c>
      <c r="H1166" s="2">
        <v>38000</v>
      </c>
      <c r="I1166" s="39">
        <v>0</v>
      </c>
      <c r="J1166" s="45">
        <v>8105</v>
      </c>
      <c r="K1166" s="43">
        <v>50755</v>
      </c>
    </row>
    <row r="1167" spans="1:11" x14ac:dyDescent="0.2">
      <c r="A1167" s="42" t="s">
        <v>11</v>
      </c>
      <c r="B1167" s="42" t="s">
        <v>12</v>
      </c>
      <c r="C1167" s="43">
        <v>20627</v>
      </c>
      <c r="D1167" s="43">
        <v>40499</v>
      </c>
      <c r="E1167" s="42" t="s">
        <v>13</v>
      </c>
      <c r="F1167" s="44" t="s">
        <v>14</v>
      </c>
      <c r="G1167" s="2">
        <v>44000</v>
      </c>
      <c r="H1167" s="2">
        <v>44000</v>
      </c>
      <c r="I1167" s="39">
        <v>0</v>
      </c>
      <c r="J1167" s="45">
        <v>3326</v>
      </c>
      <c r="K1167" s="43">
        <v>44368</v>
      </c>
    </row>
    <row r="1168" spans="1:11" x14ac:dyDescent="0.2">
      <c r="A1168" s="42" t="s">
        <v>16</v>
      </c>
      <c r="B1168" s="42" t="s">
        <v>12</v>
      </c>
      <c r="C1168" s="43">
        <v>19990</v>
      </c>
      <c r="D1168" s="43">
        <v>40071</v>
      </c>
      <c r="E1168" s="42" t="s">
        <v>13</v>
      </c>
      <c r="F1168" s="44" t="s">
        <v>14</v>
      </c>
      <c r="G1168" s="2">
        <v>44000</v>
      </c>
      <c r="H1168" s="2">
        <v>44000</v>
      </c>
      <c r="I1168" s="39">
        <v>0</v>
      </c>
      <c r="J1168" s="45">
        <v>3305</v>
      </c>
      <c r="K1168" s="43">
        <v>43731</v>
      </c>
    </row>
    <row r="1169" spans="1:11" x14ac:dyDescent="0.2">
      <c r="A1169" s="42" t="s">
        <v>11</v>
      </c>
      <c r="B1169" s="42" t="s">
        <v>12</v>
      </c>
      <c r="C1169" s="43">
        <v>19990</v>
      </c>
      <c r="D1169" s="43">
        <v>40071</v>
      </c>
      <c r="E1169" s="42" t="s">
        <v>13</v>
      </c>
      <c r="F1169" s="44" t="s">
        <v>14</v>
      </c>
      <c r="G1169" s="2">
        <v>51000</v>
      </c>
      <c r="H1169" s="2">
        <v>51000</v>
      </c>
      <c r="I1169" s="39">
        <v>0</v>
      </c>
      <c r="J1169" s="45">
        <v>3305</v>
      </c>
      <c r="K1169" s="43">
        <v>43731</v>
      </c>
    </row>
    <row r="1170" spans="1:11" x14ac:dyDescent="0.2">
      <c r="A1170" s="42" t="s">
        <v>15</v>
      </c>
      <c r="B1170" s="42" t="s">
        <v>12</v>
      </c>
      <c r="C1170" s="43">
        <v>19990</v>
      </c>
      <c r="D1170" s="43">
        <v>40071</v>
      </c>
      <c r="E1170" s="42" t="s">
        <v>13</v>
      </c>
      <c r="F1170" s="44" t="s">
        <v>14</v>
      </c>
      <c r="G1170" s="2">
        <v>44000</v>
      </c>
      <c r="H1170" s="2">
        <v>44000</v>
      </c>
      <c r="I1170" s="39">
        <v>0</v>
      </c>
      <c r="J1170" s="45">
        <v>3305</v>
      </c>
      <c r="K1170" s="43">
        <v>43731</v>
      </c>
    </row>
    <row r="1171" spans="1:11" x14ac:dyDescent="0.2">
      <c r="A1171" s="42" t="s">
        <v>11</v>
      </c>
      <c r="B1171" s="42" t="s">
        <v>12</v>
      </c>
      <c r="C1171" s="43">
        <v>22473</v>
      </c>
      <c r="D1171" s="43">
        <v>40018</v>
      </c>
      <c r="E1171" s="42" t="s">
        <v>17</v>
      </c>
      <c r="F1171" s="44" t="s">
        <v>14</v>
      </c>
      <c r="G1171" s="2">
        <v>68000</v>
      </c>
      <c r="H1171" s="2">
        <v>68000</v>
      </c>
      <c r="I1171" s="39">
        <v>0</v>
      </c>
      <c r="J1171" s="45">
        <v>8874</v>
      </c>
      <c r="K1171" s="43">
        <v>46214</v>
      </c>
    </row>
    <row r="1172" spans="1:11" x14ac:dyDescent="0.2">
      <c r="A1172" s="42" t="s">
        <v>15</v>
      </c>
      <c r="B1172" s="42" t="s">
        <v>12</v>
      </c>
      <c r="C1172" s="43">
        <v>22473</v>
      </c>
      <c r="D1172" s="43">
        <v>40018</v>
      </c>
      <c r="E1172" s="42" t="s">
        <v>17</v>
      </c>
      <c r="F1172" s="44" t="s">
        <v>14</v>
      </c>
      <c r="G1172" s="2">
        <v>51000</v>
      </c>
      <c r="H1172" s="2">
        <v>51000</v>
      </c>
      <c r="I1172" s="39">
        <v>0</v>
      </c>
      <c r="J1172" s="45">
        <v>8874</v>
      </c>
      <c r="K1172" s="43">
        <v>46214</v>
      </c>
    </row>
    <row r="1173" spans="1:11" x14ac:dyDescent="0.2">
      <c r="A1173" s="42" t="s">
        <v>11</v>
      </c>
      <c r="B1173" s="42" t="s">
        <v>12</v>
      </c>
      <c r="C1173" s="43">
        <v>25048</v>
      </c>
      <c r="D1173" s="43">
        <v>40267</v>
      </c>
      <c r="E1173" s="42" t="s">
        <v>17</v>
      </c>
      <c r="F1173" s="44" t="s">
        <v>14</v>
      </c>
      <c r="G1173" s="2">
        <v>54000</v>
      </c>
      <c r="H1173" s="2">
        <v>54000</v>
      </c>
      <c r="I1173" s="39">
        <v>0</v>
      </c>
      <c r="J1173" s="45">
        <v>9088</v>
      </c>
      <c r="K1173" s="43">
        <v>48789</v>
      </c>
    </row>
    <row r="1174" spans="1:11" x14ac:dyDescent="0.2">
      <c r="A1174" s="42" t="s">
        <v>15</v>
      </c>
      <c r="B1174" s="42" t="s">
        <v>12</v>
      </c>
      <c r="C1174" s="43">
        <v>25048</v>
      </c>
      <c r="D1174" s="43">
        <v>40267</v>
      </c>
      <c r="E1174" s="42" t="s">
        <v>17</v>
      </c>
      <c r="F1174" s="44" t="s">
        <v>14</v>
      </c>
      <c r="G1174" s="2">
        <v>54000</v>
      </c>
      <c r="H1174" s="2">
        <v>54000</v>
      </c>
      <c r="I1174" s="39">
        <v>0</v>
      </c>
      <c r="J1174" s="45">
        <v>9088</v>
      </c>
      <c r="K1174" s="43">
        <v>48789</v>
      </c>
    </row>
    <row r="1175" spans="1:11" x14ac:dyDescent="0.2">
      <c r="A1175" s="42" t="s">
        <v>11</v>
      </c>
      <c r="B1175" s="42" t="s">
        <v>12</v>
      </c>
      <c r="C1175" s="43">
        <v>23149</v>
      </c>
      <c r="D1175" s="43">
        <v>40452</v>
      </c>
      <c r="E1175" s="42" t="s">
        <v>17</v>
      </c>
      <c r="F1175" s="44" t="s">
        <v>14</v>
      </c>
      <c r="G1175" s="2">
        <v>28000</v>
      </c>
      <c r="H1175" s="2">
        <v>28000</v>
      </c>
      <c r="I1175" s="39">
        <v>0</v>
      </c>
      <c r="J1175" s="45">
        <v>4234</v>
      </c>
      <c r="K1175" s="43">
        <v>46891</v>
      </c>
    </row>
    <row r="1176" spans="1:11" x14ac:dyDescent="0.2">
      <c r="A1176" s="42" t="s">
        <v>15</v>
      </c>
      <c r="B1176" s="42" t="s">
        <v>12</v>
      </c>
      <c r="C1176" s="43">
        <v>23149</v>
      </c>
      <c r="D1176" s="43">
        <v>40452</v>
      </c>
      <c r="E1176" s="42" t="s">
        <v>17</v>
      </c>
      <c r="F1176" s="44" t="s">
        <v>14</v>
      </c>
      <c r="G1176" s="2">
        <v>54000</v>
      </c>
      <c r="H1176" s="2">
        <v>54000</v>
      </c>
      <c r="I1176" s="39">
        <v>0</v>
      </c>
      <c r="J1176" s="45">
        <v>4234</v>
      </c>
      <c r="K1176" s="43">
        <v>46891</v>
      </c>
    </row>
    <row r="1177" spans="1:11" x14ac:dyDescent="0.2">
      <c r="A1177" s="42" t="s">
        <v>16</v>
      </c>
      <c r="B1177" s="42" t="s">
        <v>12</v>
      </c>
      <c r="C1177" s="43">
        <v>26099</v>
      </c>
      <c r="D1177" s="43">
        <v>40227</v>
      </c>
      <c r="E1177" s="42" t="s">
        <v>17</v>
      </c>
      <c r="F1177" s="44" t="s">
        <v>14</v>
      </c>
      <c r="G1177" s="2">
        <v>28000</v>
      </c>
      <c r="H1177" s="2">
        <v>28000</v>
      </c>
      <c r="I1177" s="39">
        <v>0</v>
      </c>
      <c r="J1177" s="45">
        <v>6124</v>
      </c>
      <c r="K1177" s="43">
        <v>49841</v>
      </c>
    </row>
    <row r="1178" spans="1:11" x14ac:dyDescent="0.2">
      <c r="A1178" s="42" t="s">
        <v>11</v>
      </c>
      <c r="B1178" s="42" t="s">
        <v>12</v>
      </c>
      <c r="C1178" s="43">
        <v>26099</v>
      </c>
      <c r="D1178" s="43">
        <v>40227</v>
      </c>
      <c r="E1178" s="42" t="s">
        <v>17</v>
      </c>
      <c r="F1178" s="44" t="s">
        <v>14</v>
      </c>
      <c r="G1178" s="2">
        <v>36000</v>
      </c>
      <c r="H1178" s="2">
        <v>36000</v>
      </c>
      <c r="I1178" s="39">
        <v>0</v>
      </c>
      <c r="J1178" s="45">
        <v>6124</v>
      </c>
      <c r="K1178" s="43">
        <v>49841</v>
      </c>
    </row>
    <row r="1179" spans="1:11" x14ac:dyDescent="0.2">
      <c r="A1179" s="42" t="s">
        <v>15</v>
      </c>
      <c r="B1179" s="42" t="s">
        <v>12</v>
      </c>
      <c r="C1179" s="43">
        <v>26099</v>
      </c>
      <c r="D1179" s="43">
        <v>40227</v>
      </c>
      <c r="E1179" s="42" t="s">
        <v>17</v>
      </c>
      <c r="F1179" s="44" t="s">
        <v>14</v>
      </c>
      <c r="G1179" s="2">
        <v>28000</v>
      </c>
      <c r="H1179" s="2">
        <v>28000</v>
      </c>
      <c r="I1179" s="39">
        <v>0</v>
      </c>
      <c r="J1179" s="45">
        <v>6124</v>
      </c>
      <c r="K1179" s="43">
        <v>49841</v>
      </c>
    </row>
    <row r="1180" spans="1:11" x14ac:dyDescent="0.2">
      <c r="A1180" s="42" t="s">
        <v>11</v>
      </c>
      <c r="B1180" s="42" t="s">
        <v>12</v>
      </c>
      <c r="C1180" s="43">
        <v>20231</v>
      </c>
      <c r="D1180" s="43">
        <v>40301</v>
      </c>
      <c r="E1180" s="42" t="s">
        <v>17</v>
      </c>
      <c r="F1180" s="44" t="s">
        <v>14</v>
      </c>
      <c r="G1180" s="2">
        <v>34000</v>
      </c>
      <c r="H1180" s="2">
        <v>34000</v>
      </c>
      <c r="I1180" s="39">
        <v>0</v>
      </c>
      <c r="J1180" s="45">
        <v>1989</v>
      </c>
      <c r="K1180" s="43">
        <v>43973</v>
      </c>
    </row>
    <row r="1181" spans="1:11" x14ac:dyDescent="0.2">
      <c r="A1181" s="42" t="s">
        <v>15</v>
      </c>
      <c r="B1181" s="42" t="s">
        <v>12</v>
      </c>
      <c r="C1181" s="43">
        <v>20231</v>
      </c>
      <c r="D1181" s="43">
        <v>40301</v>
      </c>
      <c r="E1181" s="42" t="s">
        <v>17</v>
      </c>
      <c r="F1181" s="44" t="s">
        <v>14</v>
      </c>
      <c r="G1181" s="2">
        <v>36000</v>
      </c>
      <c r="H1181" s="2">
        <v>36000</v>
      </c>
      <c r="I1181" s="39">
        <v>0</v>
      </c>
      <c r="J1181" s="45">
        <v>1989</v>
      </c>
      <c r="K1181" s="43">
        <v>43973</v>
      </c>
    </row>
    <row r="1182" spans="1:11" x14ac:dyDescent="0.2">
      <c r="A1182" s="42" t="s">
        <v>16</v>
      </c>
      <c r="B1182" s="42" t="s">
        <v>12</v>
      </c>
      <c r="C1182" s="43">
        <v>24311</v>
      </c>
      <c r="D1182" s="43">
        <v>40385</v>
      </c>
      <c r="E1182" s="42" t="s">
        <v>17</v>
      </c>
      <c r="F1182" s="44" t="s">
        <v>14</v>
      </c>
      <c r="G1182" s="2">
        <v>39000</v>
      </c>
      <c r="H1182" s="2">
        <v>39000</v>
      </c>
      <c r="I1182" s="39">
        <v>0</v>
      </c>
      <c r="J1182" s="45">
        <v>6283</v>
      </c>
      <c r="K1182" s="43">
        <v>48052</v>
      </c>
    </row>
    <row r="1183" spans="1:11" x14ac:dyDescent="0.2">
      <c r="A1183" s="42" t="s">
        <v>11</v>
      </c>
      <c r="B1183" s="42" t="s">
        <v>12</v>
      </c>
      <c r="C1183" s="43">
        <v>24311</v>
      </c>
      <c r="D1183" s="43">
        <v>40385</v>
      </c>
      <c r="E1183" s="42" t="s">
        <v>17</v>
      </c>
      <c r="F1183" s="44" t="s">
        <v>14</v>
      </c>
      <c r="G1183" s="2">
        <v>39000</v>
      </c>
      <c r="H1183" s="2">
        <v>39000</v>
      </c>
      <c r="I1183" s="39">
        <v>0</v>
      </c>
      <c r="J1183" s="45">
        <v>6283</v>
      </c>
      <c r="K1183" s="43">
        <v>48052</v>
      </c>
    </row>
    <row r="1184" spans="1:11" x14ac:dyDescent="0.2">
      <c r="A1184" s="42" t="s">
        <v>15</v>
      </c>
      <c r="B1184" s="42" t="s">
        <v>12</v>
      </c>
      <c r="C1184" s="43">
        <v>24311</v>
      </c>
      <c r="D1184" s="43">
        <v>40385</v>
      </c>
      <c r="E1184" s="42" t="s">
        <v>17</v>
      </c>
      <c r="F1184" s="44" t="s">
        <v>14</v>
      </c>
      <c r="G1184" s="2">
        <v>39000</v>
      </c>
      <c r="H1184" s="2">
        <v>39000</v>
      </c>
      <c r="I1184" s="39">
        <v>0</v>
      </c>
      <c r="J1184" s="45">
        <v>6283</v>
      </c>
      <c r="K1184" s="43">
        <v>48052</v>
      </c>
    </row>
    <row r="1185" spans="1:11" x14ac:dyDescent="0.2">
      <c r="A1185" s="42" t="s">
        <v>16</v>
      </c>
      <c r="B1185" s="42" t="s">
        <v>12</v>
      </c>
      <c r="C1185" s="43">
        <v>26039</v>
      </c>
      <c r="D1185" s="43">
        <v>40568</v>
      </c>
      <c r="E1185" s="42" t="s">
        <v>17</v>
      </c>
      <c r="F1185" s="44" t="s">
        <v>14</v>
      </c>
      <c r="G1185" s="2">
        <v>84000</v>
      </c>
      <c r="H1185" s="2">
        <v>84000</v>
      </c>
      <c r="I1185" s="39">
        <v>0</v>
      </c>
      <c r="J1185" s="45">
        <v>14213</v>
      </c>
      <c r="K1185" s="43">
        <v>49781</v>
      </c>
    </row>
    <row r="1186" spans="1:11" x14ac:dyDescent="0.2">
      <c r="A1186" s="42" t="s">
        <v>11</v>
      </c>
      <c r="B1186" s="42" t="s">
        <v>12</v>
      </c>
      <c r="C1186" s="43">
        <v>26039</v>
      </c>
      <c r="D1186" s="43">
        <v>40568</v>
      </c>
      <c r="E1186" s="42" t="s">
        <v>17</v>
      </c>
      <c r="F1186" s="44" t="s">
        <v>14</v>
      </c>
      <c r="G1186" s="2">
        <v>84000</v>
      </c>
      <c r="H1186" s="2">
        <v>84000</v>
      </c>
      <c r="I1186" s="39">
        <v>0</v>
      </c>
      <c r="J1186" s="45">
        <v>4738</v>
      </c>
      <c r="K1186" s="43">
        <v>49781</v>
      </c>
    </row>
    <row r="1187" spans="1:11" x14ac:dyDescent="0.2">
      <c r="A1187" s="42" t="s">
        <v>15</v>
      </c>
      <c r="B1187" s="42" t="s">
        <v>12</v>
      </c>
      <c r="C1187" s="43">
        <v>26039</v>
      </c>
      <c r="D1187" s="43">
        <v>40568</v>
      </c>
      <c r="E1187" s="42" t="s">
        <v>17</v>
      </c>
      <c r="F1187" s="44" t="s">
        <v>14</v>
      </c>
      <c r="G1187" s="2">
        <v>28000</v>
      </c>
      <c r="H1187" s="2">
        <v>28000</v>
      </c>
      <c r="I1187" s="39">
        <v>0</v>
      </c>
      <c r="J1187" s="45">
        <v>4738</v>
      </c>
      <c r="K1187" s="43">
        <v>49781</v>
      </c>
    </row>
    <row r="1188" spans="1:11" x14ac:dyDescent="0.2">
      <c r="A1188" s="42" t="s">
        <v>11</v>
      </c>
      <c r="B1188" s="42" t="s">
        <v>12</v>
      </c>
      <c r="C1188" s="43">
        <v>21725</v>
      </c>
      <c r="D1188" s="43">
        <v>40548</v>
      </c>
      <c r="E1188" s="42" t="s">
        <v>17</v>
      </c>
      <c r="F1188" s="44" t="s">
        <v>14</v>
      </c>
      <c r="G1188" s="2">
        <v>33000</v>
      </c>
      <c r="H1188" s="2">
        <v>33000</v>
      </c>
      <c r="I1188" s="39">
        <v>0</v>
      </c>
      <c r="J1188" s="45">
        <v>4039</v>
      </c>
      <c r="K1188" s="43">
        <v>45467</v>
      </c>
    </row>
    <row r="1189" spans="1:11" x14ac:dyDescent="0.2">
      <c r="A1189" s="42" t="s">
        <v>15</v>
      </c>
      <c r="B1189" s="42" t="s">
        <v>12</v>
      </c>
      <c r="C1189" s="43">
        <v>21725</v>
      </c>
      <c r="D1189" s="43">
        <v>40548</v>
      </c>
      <c r="E1189" s="42" t="s">
        <v>17</v>
      </c>
      <c r="F1189" s="44" t="s">
        <v>14</v>
      </c>
      <c r="G1189" s="2">
        <v>33000</v>
      </c>
      <c r="H1189" s="2">
        <v>33000</v>
      </c>
      <c r="I1189" s="39">
        <v>0</v>
      </c>
      <c r="J1189" s="45">
        <v>4039</v>
      </c>
      <c r="K1189" s="43">
        <v>45467</v>
      </c>
    </row>
    <row r="1190" spans="1:11" x14ac:dyDescent="0.2">
      <c r="A1190" s="42" t="s">
        <v>16</v>
      </c>
      <c r="B1190" s="42" t="s">
        <v>12</v>
      </c>
      <c r="C1190" s="43">
        <v>21854</v>
      </c>
      <c r="D1190" s="43">
        <v>40270</v>
      </c>
      <c r="E1190" s="42" t="s">
        <v>17</v>
      </c>
      <c r="F1190" s="44" t="s">
        <v>14</v>
      </c>
      <c r="G1190" s="2">
        <v>129000</v>
      </c>
      <c r="H1190" s="2">
        <v>129000</v>
      </c>
      <c r="I1190" s="39">
        <v>0</v>
      </c>
      <c r="J1190" s="45">
        <v>15441</v>
      </c>
      <c r="K1190" s="43">
        <v>45596</v>
      </c>
    </row>
    <row r="1191" spans="1:11" x14ac:dyDescent="0.2">
      <c r="A1191" s="42" t="s">
        <v>11</v>
      </c>
      <c r="B1191" s="42" t="s">
        <v>12</v>
      </c>
      <c r="C1191" s="43">
        <v>21854</v>
      </c>
      <c r="D1191" s="43">
        <v>40270</v>
      </c>
      <c r="E1191" s="42" t="s">
        <v>17</v>
      </c>
      <c r="F1191" s="44" t="s">
        <v>14</v>
      </c>
      <c r="G1191" s="2">
        <v>129000</v>
      </c>
      <c r="H1191" s="2">
        <v>129000</v>
      </c>
      <c r="I1191" s="39">
        <v>0</v>
      </c>
      <c r="J1191" s="45">
        <v>5147</v>
      </c>
      <c r="K1191" s="43">
        <v>45596</v>
      </c>
    </row>
    <row r="1192" spans="1:11" x14ac:dyDescent="0.2">
      <c r="A1192" s="42" t="s">
        <v>15</v>
      </c>
      <c r="B1192" s="42" t="s">
        <v>12</v>
      </c>
      <c r="C1192" s="43">
        <v>21854</v>
      </c>
      <c r="D1192" s="43">
        <v>40270</v>
      </c>
      <c r="E1192" s="42" t="s">
        <v>17</v>
      </c>
      <c r="F1192" s="44" t="s">
        <v>14</v>
      </c>
      <c r="G1192" s="2">
        <v>43000</v>
      </c>
      <c r="H1192" s="2">
        <v>43000</v>
      </c>
      <c r="I1192" s="39">
        <v>0</v>
      </c>
      <c r="J1192" s="45">
        <v>5147</v>
      </c>
      <c r="K1192" s="43">
        <v>45596</v>
      </c>
    </row>
    <row r="1193" spans="1:11" x14ac:dyDescent="0.2">
      <c r="A1193" s="42" t="s">
        <v>11</v>
      </c>
      <c r="B1193" s="42" t="s">
        <v>12</v>
      </c>
      <c r="C1193" s="43">
        <v>20026</v>
      </c>
      <c r="D1193" s="43">
        <v>40571</v>
      </c>
      <c r="E1193" s="42" t="s">
        <v>17</v>
      </c>
      <c r="F1193" s="44" t="s">
        <v>14</v>
      </c>
      <c r="G1193" s="2">
        <v>72000</v>
      </c>
      <c r="H1193" s="2">
        <v>72000</v>
      </c>
      <c r="I1193" s="39">
        <v>0</v>
      </c>
      <c r="J1193" s="45">
        <v>3240</v>
      </c>
      <c r="K1193" s="43">
        <v>43767</v>
      </c>
    </row>
    <row r="1194" spans="1:11" x14ac:dyDescent="0.2">
      <c r="A1194" s="42" t="s">
        <v>16</v>
      </c>
      <c r="B1194" s="42" t="s">
        <v>12</v>
      </c>
      <c r="C1194" s="43">
        <v>21663</v>
      </c>
      <c r="D1194" s="43">
        <v>40365</v>
      </c>
      <c r="E1194" s="42" t="s">
        <v>13</v>
      </c>
      <c r="F1194" s="44" t="s">
        <v>14</v>
      </c>
      <c r="G1194" s="2">
        <v>72000</v>
      </c>
      <c r="H1194" s="2">
        <v>72000</v>
      </c>
      <c r="I1194" s="39">
        <v>0</v>
      </c>
      <c r="J1194" s="45">
        <v>30132</v>
      </c>
      <c r="K1194" s="43">
        <v>45405</v>
      </c>
    </row>
    <row r="1195" spans="1:11" x14ac:dyDescent="0.2">
      <c r="A1195" s="42" t="s">
        <v>11</v>
      </c>
      <c r="B1195" s="42" t="s">
        <v>12</v>
      </c>
      <c r="C1195" s="43">
        <v>21663</v>
      </c>
      <c r="D1195" s="43">
        <v>40365</v>
      </c>
      <c r="E1195" s="42" t="s">
        <v>13</v>
      </c>
      <c r="F1195" s="44" t="s">
        <v>14</v>
      </c>
      <c r="G1195" s="2">
        <v>72000</v>
      </c>
      <c r="H1195" s="2">
        <v>72000</v>
      </c>
      <c r="I1195" s="39">
        <v>0</v>
      </c>
      <c r="J1195" s="45">
        <v>10044</v>
      </c>
      <c r="K1195" s="43">
        <v>45405</v>
      </c>
    </row>
    <row r="1196" spans="1:11" x14ac:dyDescent="0.2">
      <c r="A1196" s="42" t="s">
        <v>15</v>
      </c>
      <c r="B1196" s="42" t="s">
        <v>12</v>
      </c>
      <c r="C1196" s="43">
        <v>21663</v>
      </c>
      <c r="D1196" s="43">
        <v>40365</v>
      </c>
      <c r="E1196" s="42" t="s">
        <v>13</v>
      </c>
      <c r="F1196" s="44" t="s">
        <v>14</v>
      </c>
      <c r="G1196" s="2">
        <v>72000</v>
      </c>
      <c r="H1196" s="2">
        <v>72000</v>
      </c>
      <c r="I1196" s="39">
        <v>0</v>
      </c>
      <c r="J1196" s="45">
        <v>10044</v>
      </c>
      <c r="K1196" s="43">
        <v>45405</v>
      </c>
    </row>
    <row r="1197" spans="1:11" x14ac:dyDescent="0.2">
      <c r="A1197" s="42" t="s">
        <v>16</v>
      </c>
      <c r="B1197" s="42" t="s">
        <v>12</v>
      </c>
      <c r="C1197" s="43">
        <v>25011</v>
      </c>
      <c r="D1197" s="43">
        <v>40266</v>
      </c>
      <c r="E1197" s="42" t="s">
        <v>17</v>
      </c>
      <c r="F1197" s="44" t="s">
        <v>14</v>
      </c>
      <c r="G1197" s="2">
        <v>216000</v>
      </c>
      <c r="H1197" s="2">
        <v>216000</v>
      </c>
      <c r="I1197" s="39">
        <v>0</v>
      </c>
      <c r="J1197" s="45">
        <v>12623</v>
      </c>
      <c r="K1197" s="43">
        <v>48752</v>
      </c>
    </row>
    <row r="1198" spans="1:11" x14ac:dyDescent="0.2">
      <c r="A1198" s="42" t="s">
        <v>11</v>
      </c>
      <c r="B1198" s="42" t="s">
        <v>12</v>
      </c>
      <c r="C1198" s="43">
        <v>25011</v>
      </c>
      <c r="D1198" s="43">
        <v>40266</v>
      </c>
      <c r="E1198" s="42" t="s">
        <v>17</v>
      </c>
      <c r="F1198" s="44" t="s">
        <v>14</v>
      </c>
      <c r="G1198" s="2">
        <v>25000</v>
      </c>
      <c r="H1198" s="2">
        <v>25000</v>
      </c>
      <c r="I1198" s="39">
        <v>0</v>
      </c>
      <c r="J1198" s="45">
        <v>4208</v>
      </c>
      <c r="K1198" s="43">
        <v>48752</v>
      </c>
    </row>
    <row r="1199" spans="1:11" x14ac:dyDescent="0.2">
      <c r="A1199" s="42" t="s">
        <v>15</v>
      </c>
      <c r="B1199" s="42" t="s">
        <v>12</v>
      </c>
      <c r="C1199" s="43">
        <v>25011</v>
      </c>
      <c r="D1199" s="43">
        <v>40266</v>
      </c>
      <c r="E1199" s="42" t="s">
        <v>17</v>
      </c>
      <c r="F1199" s="44" t="s">
        <v>14</v>
      </c>
      <c r="G1199" s="2">
        <v>216000</v>
      </c>
      <c r="H1199" s="2">
        <v>216000</v>
      </c>
      <c r="I1199" s="39">
        <v>0</v>
      </c>
      <c r="J1199" s="45">
        <v>4208</v>
      </c>
      <c r="K1199" s="43">
        <v>48752</v>
      </c>
    </row>
    <row r="1200" spans="1:11" x14ac:dyDescent="0.2">
      <c r="A1200" s="42" t="s">
        <v>11</v>
      </c>
      <c r="B1200" s="42" t="s">
        <v>12</v>
      </c>
      <c r="C1200" s="43">
        <v>25827</v>
      </c>
      <c r="D1200" s="43">
        <v>40389</v>
      </c>
      <c r="E1200" s="42" t="s">
        <v>17</v>
      </c>
      <c r="F1200" s="44" t="s">
        <v>14</v>
      </c>
      <c r="G1200" s="2">
        <v>44000</v>
      </c>
      <c r="H1200" s="2">
        <v>44000</v>
      </c>
      <c r="I1200" s="39">
        <v>0</v>
      </c>
      <c r="J1200" s="45">
        <v>7445</v>
      </c>
      <c r="K1200" s="43">
        <v>49568</v>
      </c>
    </row>
    <row r="1201" spans="1:11" x14ac:dyDescent="0.2">
      <c r="A1201" s="42" t="s">
        <v>11</v>
      </c>
      <c r="B1201" s="42" t="s">
        <v>12</v>
      </c>
      <c r="C1201" s="43">
        <v>21053</v>
      </c>
      <c r="D1201" s="43">
        <v>40504</v>
      </c>
      <c r="E1201" s="42" t="s">
        <v>17</v>
      </c>
      <c r="F1201" s="44" t="s">
        <v>14</v>
      </c>
      <c r="G1201" s="2">
        <v>46000</v>
      </c>
      <c r="H1201" s="2">
        <v>46000</v>
      </c>
      <c r="I1201" s="39">
        <v>0</v>
      </c>
      <c r="J1201" s="45">
        <v>3602</v>
      </c>
      <c r="K1201" s="43">
        <v>44794</v>
      </c>
    </row>
    <row r="1202" spans="1:11" x14ac:dyDescent="0.2">
      <c r="A1202" s="42" t="s">
        <v>15</v>
      </c>
      <c r="B1202" s="42" t="s">
        <v>12</v>
      </c>
      <c r="C1202" s="43">
        <v>21053</v>
      </c>
      <c r="D1202" s="43">
        <v>40504</v>
      </c>
      <c r="E1202" s="42" t="s">
        <v>17</v>
      </c>
      <c r="F1202" s="44" t="s">
        <v>14</v>
      </c>
      <c r="G1202" s="2">
        <v>44000</v>
      </c>
      <c r="H1202" s="2">
        <v>44000</v>
      </c>
      <c r="I1202" s="39">
        <v>0</v>
      </c>
      <c r="J1202" s="45">
        <v>3602</v>
      </c>
      <c r="K1202" s="43">
        <v>44794</v>
      </c>
    </row>
    <row r="1203" spans="1:11" x14ac:dyDescent="0.2">
      <c r="A1203" s="42" t="s">
        <v>11</v>
      </c>
      <c r="B1203" s="42" t="s">
        <v>12</v>
      </c>
      <c r="C1203" s="43">
        <v>20672</v>
      </c>
      <c r="D1203" s="43">
        <v>40602</v>
      </c>
      <c r="E1203" s="42" t="s">
        <v>17</v>
      </c>
      <c r="F1203" s="44" t="s">
        <v>14</v>
      </c>
      <c r="G1203" s="2">
        <v>30000</v>
      </c>
      <c r="H1203" s="2">
        <v>30000</v>
      </c>
      <c r="I1203" s="39">
        <v>0</v>
      </c>
      <c r="J1203" s="45">
        <v>2376</v>
      </c>
      <c r="K1203" s="43">
        <v>44413</v>
      </c>
    </row>
    <row r="1204" spans="1:11" x14ac:dyDescent="0.2">
      <c r="A1204" s="42" t="s">
        <v>16</v>
      </c>
      <c r="B1204" s="42" t="s">
        <v>12</v>
      </c>
      <c r="C1204" s="43">
        <v>21583</v>
      </c>
      <c r="D1204" s="43">
        <v>40379</v>
      </c>
      <c r="E1204" s="42" t="s">
        <v>13</v>
      </c>
      <c r="F1204" s="44" t="s">
        <v>14</v>
      </c>
      <c r="G1204" s="2">
        <v>30000</v>
      </c>
      <c r="H1204" s="2">
        <v>30000</v>
      </c>
      <c r="I1204" s="39">
        <v>0</v>
      </c>
      <c r="J1204" s="45">
        <v>4185</v>
      </c>
      <c r="K1204" s="43">
        <v>45324</v>
      </c>
    </row>
    <row r="1205" spans="1:11" x14ac:dyDescent="0.2">
      <c r="A1205" s="42" t="s">
        <v>11</v>
      </c>
      <c r="B1205" s="42" t="s">
        <v>12</v>
      </c>
      <c r="C1205" s="43">
        <v>21583</v>
      </c>
      <c r="D1205" s="43">
        <v>40379</v>
      </c>
      <c r="E1205" s="42" t="s">
        <v>13</v>
      </c>
      <c r="F1205" s="44" t="s">
        <v>14</v>
      </c>
      <c r="G1205" s="2">
        <v>30000</v>
      </c>
      <c r="H1205" s="2">
        <v>30000</v>
      </c>
      <c r="I1205" s="39">
        <v>0</v>
      </c>
      <c r="J1205" s="45">
        <v>4185</v>
      </c>
      <c r="K1205" s="43">
        <v>45324</v>
      </c>
    </row>
    <row r="1206" spans="1:11" x14ac:dyDescent="0.2">
      <c r="A1206" s="42" t="s">
        <v>15</v>
      </c>
      <c r="B1206" s="42" t="s">
        <v>12</v>
      </c>
      <c r="C1206" s="43">
        <v>21583</v>
      </c>
      <c r="D1206" s="43">
        <v>40379</v>
      </c>
      <c r="E1206" s="42" t="s">
        <v>13</v>
      </c>
      <c r="F1206" s="44" t="s">
        <v>14</v>
      </c>
      <c r="G1206" s="2">
        <v>30000</v>
      </c>
      <c r="H1206" s="2">
        <v>30000</v>
      </c>
      <c r="I1206" s="39">
        <v>0</v>
      </c>
      <c r="J1206" s="45">
        <v>4185</v>
      </c>
      <c r="K1206" s="43">
        <v>45324</v>
      </c>
    </row>
    <row r="1207" spans="1:11" x14ac:dyDescent="0.2">
      <c r="A1207" s="42" t="s">
        <v>11</v>
      </c>
      <c r="B1207" s="42" t="s">
        <v>12</v>
      </c>
      <c r="C1207" s="43">
        <v>20571</v>
      </c>
      <c r="D1207" s="43">
        <v>40404</v>
      </c>
      <c r="E1207" s="42" t="s">
        <v>17</v>
      </c>
      <c r="F1207" s="44" t="s">
        <v>14</v>
      </c>
      <c r="G1207" s="2">
        <v>66000</v>
      </c>
      <c r="H1207" s="2">
        <v>66000</v>
      </c>
      <c r="I1207" s="39">
        <v>0</v>
      </c>
      <c r="J1207" s="45">
        <v>3861</v>
      </c>
      <c r="K1207" s="43">
        <v>44312</v>
      </c>
    </row>
    <row r="1208" spans="1:11" x14ac:dyDescent="0.2">
      <c r="A1208" s="42" t="s">
        <v>15</v>
      </c>
      <c r="B1208" s="42" t="s">
        <v>12</v>
      </c>
      <c r="C1208" s="43">
        <v>20571</v>
      </c>
      <c r="D1208" s="43">
        <v>40404</v>
      </c>
      <c r="E1208" s="42" t="s">
        <v>17</v>
      </c>
      <c r="F1208" s="44" t="s">
        <v>14</v>
      </c>
      <c r="G1208" s="2">
        <v>30000</v>
      </c>
      <c r="H1208" s="2">
        <v>30000</v>
      </c>
      <c r="I1208" s="39">
        <v>0</v>
      </c>
      <c r="J1208" s="45">
        <v>3861</v>
      </c>
      <c r="K1208" s="43">
        <v>44312</v>
      </c>
    </row>
    <row r="1209" spans="1:11" x14ac:dyDescent="0.2">
      <c r="A1209" s="42" t="s">
        <v>16</v>
      </c>
      <c r="B1209" s="42" t="s">
        <v>12</v>
      </c>
      <c r="C1209" s="43">
        <v>20358</v>
      </c>
      <c r="D1209" s="43">
        <v>40552</v>
      </c>
      <c r="E1209" s="42" t="s">
        <v>17</v>
      </c>
      <c r="F1209" s="44" t="s">
        <v>14</v>
      </c>
      <c r="G1209" s="2">
        <v>66000</v>
      </c>
      <c r="H1209" s="2">
        <v>66000</v>
      </c>
      <c r="I1209" s="39">
        <v>0</v>
      </c>
      <c r="J1209" s="45">
        <v>6893</v>
      </c>
      <c r="K1209" s="43">
        <v>44100</v>
      </c>
    </row>
    <row r="1210" spans="1:11" x14ac:dyDescent="0.2">
      <c r="A1210" s="42" t="s">
        <v>11</v>
      </c>
      <c r="B1210" s="42" t="s">
        <v>12</v>
      </c>
      <c r="C1210" s="43">
        <v>20358</v>
      </c>
      <c r="D1210" s="43">
        <v>40552</v>
      </c>
      <c r="E1210" s="42" t="s">
        <v>17</v>
      </c>
      <c r="F1210" s="44" t="s">
        <v>14</v>
      </c>
      <c r="G1210" s="2">
        <v>37000</v>
      </c>
      <c r="H1210" s="2">
        <v>37000</v>
      </c>
      <c r="I1210" s="39">
        <v>0</v>
      </c>
      <c r="J1210" s="45">
        <v>2298</v>
      </c>
      <c r="K1210" s="43">
        <v>44100</v>
      </c>
    </row>
    <row r="1211" spans="1:11" x14ac:dyDescent="0.2">
      <c r="A1211" s="42" t="s">
        <v>15</v>
      </c>
      <c r="B1211" s="42" t="s">
        <v>12</v>
      </c>
      <c r="C1211" s="43">
        <v>20358</v>
      </c>
      <c r="D1211" s="43">
        <v>40552</v>
      </c>
      <c r="E1211" s="42" t="s">
        <v>17</v>
      </c>
      <c r="F1211" s="44" t="s">
        <v>14</v>
      </c>
      <c r="G1211" s="2">
        <v>66000</v>
      </c>
      <c r="H1211" s="2">
        <v>66000</v>
      </c>
      <c r="I1211" s="39">
        <v>0</v>
      </c>
      <c r="J1211" s="45">
        <v>2298</v>
      </c>
      <c r="K1211" s="43">
        <v>44100</v>
      </c>
    </row>
    <row r="1212" spans="1:11" x14ac:dyDescent="0.2">
      <c r="A1212" s="42" t="s">
        <v>11</v>
      </c>
      <c r="B1212" s="42" t="s">
        <v>12</v>
      </c>
      <c r="C1212" s="43">
        <v>27135</v>
      </c>
      <c r="D1212" s="43">
        <v>40463</v>
      </c>
      <c r="E1212" s="42" t="s">
        <v>17</v>
      </c>
      <c r="F1212" s="44" t="s">
        <v>14</v>
      </c>
      <c r="G1212" s="2">
        <v>28000</v>
      </c>
      <c r="H1212" s="2">
        <v>28000</v>
      </c>
      <c r="I1212" s="39">
        <v>0</v>
      </c>
      <c r="J1212" s="45">
        <v>4738</v>
      </c>
      <c r="K1212" s="43">
        <v>50876</v>
      </c>
    </row>
    <row r="1213" spans="1:11" x14ac:dyDescent="0.2">
      <c r="A1213" s="42" t="s">
        <v>15</v>
      </c>
      <c r="B1213" s="42" t="s">
        <v>12</v>
      </c>
      <c r="C1213" s="43">
        <v>27135</v>
      </c>
      <c r="D1213" s="43">
        <v>40463</v>
      </c>
      <c r="E1213" s="42" t="s">
        <v>17</v>
      </c>
      <c r="F1213" s="44" t="s">
        <v>14</v>
      </c>
      <c r="G1213" s="2">
        <v>111000</v>
      </c>
      <c r="H1213" s="2">
        <v>111000</v>
      </c>
      <c r="I1213" s="39">
        <v>0</v>
      </c>
      <c r="J1213" s="45">
        <v>4738</v>
      </c>
      <c r="K1213" s="43">
        <v>50876</v>
      </c>
    </row>
    <row r="1214" spans="1:11" x14ac:dyDescent="0.2">
      <c r="A1214" s="42" t="s">
        <v>16</v>
      </c>
      <c r="B1214" s="42" t="s">
        <v>12</v>
      </c>
      <c r="C1214" s="43">
        <v>21699</v>
      </c>
      <c r="D1214" s="43">
        <v>40351</v>
      </c>
      <c r="E1214" s="42" t="s">
        <v>17</v>
      </c>
      <c r="F1214" s="44" t="s">
        <v>14</v>
      </c>
      <c r="G1214" s="2">
        <v>147000</v>
      </c>
      <c r="H1214" s="2">
        <v>147000</v>
      </c>
      <c r="I1214" s="39">
        <v>0</v>
      </c>
      <c r="J1214" s="45">
        <v>16008</v>
      </c>
      <c r="K1214" s="43">
        <v>45441</v>
      </c>
    </row>
    <row r="1215" spans="1:11" x14ac:dyDescent="0.2">
      <c r="A1215" s="42" t="s">
        <v>11</v>
      </c>
      <c r="B1215" s="42" t="s">
        <v>12</v>
      </c>
      <c r="C1215" s="43">
        <v>21699</v>
      </c>
      <c r="D1215" s="43">
        <v>40351</v>
      </c>
      <c r="E1215" s="42" t="s">
        <v>17</v>
      </c>
      <c r="F1215" s="44" t="s">
        <v>14</v>
      </c>
      <c r="G1215" s="2">
        <v>147000</v>
      </c>
      <c r="H1215" s="2">
        <v>147000</v>
      </c>
      <c r="I1215" s="39">
        <v>0</v>
      </c>
      <c r="J1215" s="45">
        <v>5336</v>
      </c>
      <c r="K1215" s="43">
        <v>45441</v>
      </c>
    </row>
    <row r="1216" spans="1:11" x14ac:dyDescent="0.2">
      <c r="A1216" s="42" t="s">
        <v>15</v>
      </c>
      <c r="B1216" s="42" t="s">
        <v>12</v>
      </c>
      <c r="C1216" s="43">
        <v>21699</v>
      </c>
      <c r="D1216" s="43">
        <v>40351</v>
      </c>
      <c r="E1216" s="42" t="s">
        <v>17</v>
      </c>
      <c r="F1216" s="44" t="s">
        <v>14</v>
      </c>
      <c r="G1216" s="2">
        <v>49000</v>
      </c>
      <c r="H1216" s="2">
        <v>49000</v>
      </c>
      <c r="I1216" s="39">
        <v>0</v>
      </c>
      <c r="J1216" s="45">
        <v>5336</v>
      </c>
      <c r="K1216" s="43">
        <v>45441</v>
      </c>
    </row>
    <row r="1217" spans="1:11" x14ac:dyDescent="0.2">
      <c r="A1217" s="42" t="s">
        <v>11</v>
      </c>
      <c r="B1217" s="42" t="s">
        <v>12</v>
      </c>
      <c r="C1217" s="43">
        <v>21959</v>
      </c>
      <c r="D1217" s="43">
        <v>40091</v>
      </c>
      <c r="E1217" s="42" t="s">
        <v>13</v>
      </c>
      <c r="F1217" s="44" t="s">
        <v>14</v>
      </c>
      <c r="G1217" s="2">
        <v>47000</v>
      </c>
      <c r="H1217" s="2">
        <v>47000</v>
      </c>
      <c r="I1217" s="39">
        <v>0</v>
      </c>
      <c r="J1217" s="45">
        <v>7191</v>
      </c>
      <c r="K1217" s="43">
        <v>45701</v>
      </c>
    </row>
    <row r="1218" spans="1:11" x14ac:dyDescent="0.2">
      <c r="A1218" s="42" t="s">
        <v>16</v>
      </c>
      <c r="B1218" s="42" t="s">
        <v>12</v>
      </c>
      <c r="C1218" s="43">
        <v>20130</v>
      </c>
      <c r="D1218" s="43">
        <v>40588</v>
      </c>
      <c r="E1218" s="42" t="s">
        <v>13</v>
      </c>
      <c r="F1218" s="44" t="s">
        <v>14</v>
      </c>
      <c r="G1218" s="2">
        <v>47000</v>
      </c>
      <c r="H1218" s="2">
        <v>47000</v>
      </c>
      <c r="I1218" s="39">
        <v>0</v>
      </c>
      <c r="J1218" s="45">
        <v>10376</v>
      </c>
      <c r="K1218" s="43">
        <v>43871</v>
      </c>
    </row>
    <row r="1219" spans="1:11" x14ac:dyDescent="0.2">
      <c r="A1219" s="42" t="s">
        <v>11</v>
      </c>
      <c r="B1219" s="42" t="s">
        <v>12</v>
      </c>
      <c r="C1219" s="43">
        <v>20130</v>
      </c>
      <c r="D1219" s="43">
        <v>40588</v>
      </c>
      <c r="E1219" s="42" t="s">
        <v>13</v>
      </c>
      <c r="F1219" s="44" t="s">
        <v>14</v>
      </c>
      <c r="G1219" s="2">
        <v>61000</v>
      </c>
      <c r="H1219" s="2">
        <v>61000</v>
      </c>
      <c r="I1219" s="39">
        <v>0</v>
      </c>
      <c r="J1219" s="45">
        <v>3459</v>
      </c>
      <c r="K1219" s="43">
        <v>43871</v>
      </c>
    </row>
    <row r="1220" spans="1:11" x14ac:dyDescent="0.2">
      <c r="A1220" s="42" t="s">
        <v>15</v>
      </c>
      <c r="B1220" s="42" t="s">
        <v>12</v>
      </c>
      <c r="C1220" s="43">
        <v>20130</v>
      </c>
      <c r="D1220" s="43">
        <v>40588</v>
      </c>
      <c r="E1220" s="42" t="s">
        <v>13</v>
      </c>
      <c r="F1220" s="44" t="s">
        <v>14</v>
      </c>
      <c r="G1220" s="2">
        <v>47000</v>
      </c>
      <c r="H1220" s="2">
        <v>47000</v>
      </c>
      <c r="I1220" s="39">
        <v>0</v>
      </c>
      <c r="J1220" s="45">
        <v>3459</v>
      </c>
      <c r="K1220" s="43">
        <v>43871</v>
      </c>
    </row>
    <row r="1221" spans="1:11" x14ac:dyDescent="0.2">
      <c r="A1221" s="42" t="s">
        <v>16</v>
      </c>
      <c r="B1221" s="42" t="s">
        <v>12</v>
      </c>
      <c r="C1221" s="43">
        <v>21321</v>
      </c>
      <c r="D1221" s="43">
        <v>40012</v>
      </c>
      <c r="E1221" s="42" t="s">
        <v>13</v>
      </c>
      <c r="F1221" s="44" t="s">
        <v>14</v>
      </c>
      <c r="G1221" s="2">
        <v>183000</v>
      </c>
      <c r="H1221" s="2">
        <v>183000</v>
      </c>
      <c r="I1221" s="39">
        <v>0</v>
      </c>
      <c r="J1221" s="45">
        <v>10111</v>
      </c>
      <c r="K1221" s="43">
        <v>45062</v>
      </c>
    </row>
    <row r="1222" spans="1:11" x14ac:dyDescent="0.2">
      <c r="A1222" s="42" t="s">
        <v>11</v>
      </c>
      <c r="B1222" s="42" t="s">
        <v>12</v>
      </c>
      <c r="C1222" s="43">
        <v>21321</v>
      </c>
      <c r="D1222" s="43">
        <v>40012</v>
      </c>
      <c r="E1222" s="42" t="s">
        <v>13</v>
      </c>
      <c r="F1222" s="44" t="s">
        <v>14</v>
      </c>
      <c r="G1222" s="2">
        <v>41000</v>
      </c>
      <c r="H1222" s="2">
        <v>41000</v>
      </c>
      <c r="I1222" s="39">
        <v>0</v>
      </c>
      <c r="J1222" s="45">
        <v>5055</v>
      </c>
      <c r="K1222" s="43">
        <v>45062</v>
      </c>
    </row>
    <row r="1223" spans="1:11" x14ac:dyDescent="0.2">
      <c r="A1223" s="42" t="s">
        <v>16</v>
      </c>
      <c r="B1223" s="42" t="s">
        <v>12</v>
      </c>
      <c r="C1223" s="43">
        <v>20735</v>
      </c>
      <c r="D1223" s="43">
        <v>40294</v>
      </c>
      <c r="E1223" s="42" t="s">
        <v>17</v>
      </c>
      <c r="F1223" s="44" t="s">
        <v>14</v>
      </c>
      <c r="G1223" s="2">
        <v>18000</v>
      </c>
      <c r="H1223" s="2">
        <v>18000</v>
      </c>
      <c r="I1223" s="39">
        <v>0</v>
      </c>
      <c r="J1223" s="45">
        <v>1409</v>
      </c>
      <c r="K1223" s="43">
        <v>44476</v>
      </c>
    </row>
    <row r="1224" spans="1:11" x14ac:dyDescent="0.2">
      <c r="A1224" s="42" t="s">
        <v>11</v>
      </c>
      <c r="B1224" s="42" t="s">
        <v>12</v>
      </c>
      <c r="C1224" s="43">
        <v>20735</v>
      </c>
      <c r="D1224" s="43">
        <v>40294</v>
      </c>
      <c r="E1224" s="42" t="s">
        <v>17</v>
      </c>
      <c r="F1224" s="44" t="s">
        <v>14</v>
      </c>
      <c r="G1224" s="2">
        <v>18000</v>
      </c>
      <c r="H1224" s="2">
        <v>18000</v>
      </c>
      <c r="I1224" s="39">
        <v>0</v>
      </c>
      <c r="J1224" s="45">
        <v>1409</v>
      </c>
      <c r="K1224" s="43">
        <v>44476</v>
      </c>
    </row>
    <row r="1225" spans="1:11" x14ac:dyDescent="0.2">
      <c r="A1225" s="42" t="s">
        <v>15</v>
      </c>
      <c r="B1225" s="42" t="s">
        <v>12</v>
      </c>
      <c r="C1225" s="43">
        <v>20735</v>
      </c>
      <c r="D1225" s="43">
        <v>40294</v>
      </c>
      <c r="E1225" s="42" t="s">
        <v>17</v>
      </c>
      <c r="F1225" s="44" t="s">
        <v>14</v>
      </c>
      <c r="G1225" s="2">
        <v>18000</v>
      </c>
      <c r="H1225" s="2">
        <v>18000</v>
      </c>
      <c r="I1225" s="39">
        <v>0</v>
      </c>
      <c r="J1225" s="45">
        <v>1409</v>
      </c>
      <c r="K1225" s="43">
        <v>44476</v>
      </c>
    </row>
    <row r="1226" spans="1:11" x14ac:dyDescent="0.2">
      <c r="A1226" s="42" t="s">
        <v>11</v>
      </c>
      <c r="B1226" s="42" t="s">
        <v>12</v>
      </c>
      <c r="C1226" s="43">
        <v>23218</v>
      </c>
      <c r="D1226" s="43">
        <v>40576</v>
      </c>
      <c r="E1226" s="42" t="s">
        <v>13</v>
      </c>
      <c r="F1226" s="44" t="s">
        <v>14</v>
      </c>
      <c r="G1226" s="2">
        <v>53000</v>
      </c>
      <c r="H1226" s="2">
        <v>53000</v>
      </c>
      <c r="I1226" s="39">
        <v>0</v>
      </c>
      <c r="J1226" s="45">
        <v>10589</v>
      </c>
      <c r="K1226" s="43">
        <v>46960</v>
      </c>
    </row>
    <row r="1227" spans="1:11" x14ac:dyDescent="0.2">
      <c r="A1227" s="42" t="s">
        <v>15</v>
      </c>
      <c r="B1227" s="42" t="s">
        <v>12</v>
      </c>
      <c r="C1227" s="43">
        <v>23218</v>
      </c>
      <c r="D1227" s="43">
        <v>40576</v>
      </c>
      <c r="E1227" s="42" t="s">
        <v>13</v>
      </c>
      <c r="F1227" s="44" t="s">
        <v>14</v>
      </c>
      <c r="G1227" s="2">
        <v>53000</v>
      </c>
      <c r="H1227" s="2">
        <v>53000</v>
      </c>
      <c r="I1227" s="39">
        <v>0</v>
      </c>
      <c r="J1227" s="45">
        <v>10589</v>
      </c>
      <c r="K1227" s="43">
        <v>46960</v>
      </c>
    </row>
    <row r="1228" spans="1:11" x14ac:dyDescent="0.2">
      <c r="A1228" s="42" t="s">
        <v>11</v>
      </c>
      <c r="B1228" s="42" t="s">
        <v>12</v>
      </c>
      <c r="C1228" s="43">
        <v>22350</v>
      </c>
      <c r="D1228" s="43">
        <v>40602</v>
      </c>
      <c r="E1228" s="42" t="s">
        <v>17</v>
      </c>
      <c r="F1228" s="44" t="s">
        <v>14</v>
      </c>
      <c r="G1228" s="2">
        <v>65000</v>
      </c>
      <c r="H1228" s="2">
        <v>65000</v>
      </c>
      <c r="I1228" s="39">
        <v>0</v>
      </c>
      <c r="J1228" s="45">
        <v>9126</v>
      </c>
      <c r="K1228" s="43">
        <v>46091</v>
      </c>
    </row>
    <row r="1229" spans="1:11" x14ac:dyDescent="0.2">
      <c r="A1229" s="42" t="s">
        <v>15</v>
      </c>
      <c r="B1229" s="42" t="s">
        <v>12</v>
      </c>
      <c r="C1229" s="43">
        <v>22350</v>
      </c>
      <c r="D1229" s="43">
        <v>40602</v>
      </c>
      <c r="E1229" s="42" t="s">
        <v>17</v>
      </c>
      <c r="F1229" s="44" t="s">
        <v>14</v>
      </c>
      <c r="G1229" s="2">
        <v>53000</v>
      </c>
      <c r="H1229" s="2">
        <v>53000</v>
      </c>
      <c r="I1229" s="39">
        <v>0</v>
      </c>
      <c r="J1229" s="45">
        <v>9126</v>
      </c>
      <c r="K1229" s="43">
        <v>46091</v>
      </c>
    </row>
    <row r="1230" spans="1:11" x14ac:dyDescent="0.2">
      <c r="A1230" s="42" t="s">
        <v>16</v>
      </c>
      <c r="B1230" s="42" t="s">
        <v>12</v>
      </c>
      <c r="C1230" s="43">
        <v>22767</v>
      </c>
      <c r="D1230" s="43">
        <v>40487</v>
      </c>
      <c r="E1230" s="42" t="s">
        <v>17</v>
      </c>
      <c r="F1230" s="44" t="s">
        <v>14</v>
      </c>
      <c r="G1230" s="2">
        <v>65000</v>
      </c>
      <c r="H1230" s="2">
        <v>65000</v>
      </c>
      <c r="I1230" s="39">
        <v>0</v>
      </c>
      <c r="J1230" s="45">
        <v>4493</v>
      </c>
      <c r="K1230" s="43">
        <v>46508</v>
      </c>
    </row>
    <row r="1231" spans="1:11" x14ac:dyDescent="0.2">
      <c r="A1231" s="42" t="s">
        <v>11</v>
      </c>
      <c r="B1231" s="42" t="s">
        <v>12</v>
      </c>
      <c r="C1231" s="43">
        <v>22767</v>
      </c>
      <c r="D1231" s="43">
        <v>40487</v>
      </c>
      <c r="E1231" s="42" t="s">
        <v>17</v>
      </c>
      <c r="F1231" s="44" t="s">
        <v>14</v>
      </c>
      <c r="G1231" s="2">
        <v>32000</v>
      </c>
      <c r="H1231" s="2">
        <v>32000</v>
      </c>
      <c r="I1231" s="39">
        <v>0</v>
      </c>
      <c r="J1231" s="45">
        <v>4493</v>
      </c>
      <c r="K1231" s="43">
        <v>46508</v>
      </c>
    </row>
    <row r="1232" spans="1:11" x14ac:dyDescent="0.2">
      <c r="A1232" s="42" t="s">
        <v>15</v>
      </c>
      <c r="B1232" s="42" t="s">
        <v>12</v>
      </c>
      <c r="C1232" s="43">
        <v>22767</v>
      </c>
      <c r="D1232" s="43">
        <v>40487</v>
      </c>
      <c r="E1232" s="42" t="s">
        <v>17</v>
      </c>
      <c r="F1232" s="44" t="s">
        <v>14</v>
      </c>
      <c r="G1232" s="2">
        <v>65000</v>
      </c>
      <c r="H1232" s="2">
        <v>65000</v>
      </c>
      <c r="I1232" s="39">
        <v>0</v>
      </c>
      <c r="J1232" s="45">
        <v>4493</v>
      </c>
      <c r="K1232" s="43">
        <v>46508</v>
      </c>
    </row>
    <row r="1233" spans="1:11" x14ac:dyDescent="0.2">
      <c r="A1233" s="42" t="s">
        <v>16</v>
      </c>
      <c r="B1233" s="42" t="s">
        <v>12</v>
      </c>
      <c r="C1233" s="43">
        <v>24027</v>
      </c>
      <c r="D1233" s="43">
        <v>40474</v>
      </c>
      <c r="E1233" s="42" t="s">
        <v>13</v>
      </c>
      <c r="F1233" s="44" t="s">
        <v>14</v>
      </c>
      <c r="G1233" s="2">
        <v>32000</v>
      </c>
      <c r="H1233" s="2">
        <v>32000</v>
      </c>
      <c r="I1233" s="39">
        <v>0</v>
      </c>
      <c r="J1233" s="45">
        <v>8870</v>
      </c>
      <c r="K1233" s="43">
        <v>47768</v>
      </c>
    </row>
    <row r="1234" spans="1:11" x14ac:dyDescent="0.2">
      <c r="A1234" s="42" t="s">
        <v>11</v>
      </c>
      <c r="B1234" s="42" t="s">
        <v>12</v>
      </c>
      <c r="C1234" s="43">
        <v>24027</v>
      </c>
      <c r="D1234" s="43">
        <v>40474</v>
      </c>
      <c r="E1234" s="42" t="s">
        <v>13</v>
      </c>
      <c r="F1234" s="44" t="s">
        <v>14</v>
      </c>
      <c r="G1234" s="2">
        <v>44000</v>
      </c>
      <c r="H1234" s="2">
        <v>44000</v>
      </c>
      <c r="I1234" s="39">
        <v>0</v>
      </c>
      <c r="J1234" s="45">
        <v>8870</v>
      </c>
      <c r="K1234" s="43">
        <v>47768</v>
      </c>
    </row>
    <row r="1235" spans="1:11" x14ac:dyDescent="0.2">
      <c r="A1235" s="42" t="s">
        <v>15</v>
      </c>
      <c r="B1235" s="42" t="s">
        <v>12</v>
      </c>
      <c r="C1235" s="43">
        <v>24027</v>
      </c>
      <c r="D1235" s="43">
        <v>40474</v>
      </c>
      <c r="E1235" s="42" t="s">
        <v>13</v>
      </c>
      <c r="F1235" s="44" t="s">
        <v>14</v>
      </c>
      <c r="G1235" s="2">
        <v>32000</v>
      </c>
      <c r="H1235" s="2">
        <v>32000</v>
      </c>
      <c r="I1235" s="39">
        <v>0</v>
      </c>
      <c r="J1235" s="45">
        <v>8870</v>
      </c>
      <c r="K1235" s="43">
        <v>47768</v>
      </c>
    </row>
    <row r="1236" spans="1:11" x14ac:dyDescent="0.2">
      <c r="A1236" s="42" t="s">
        <v>11</v>
      </c>
      <c r="B1236" s="42" t="s">
        <v>12</v>
      </c>
      <c r="C1236" s="43">
        <v>22112</v>
      </c>
      <c r="D1236" s="43">
        <v>40598</v>
      </c>
      <c r="E1236" s="42" t="s">
        <v>17</v>
      </c>
      <c r="F1236" s="44" t="s">
        <v>14</v>
      </c>
      <c r="G1236" s="2">
        <v>57000</v>
      </c>
      <c r="H1236" s="2">
        <v>57000</v>
      </c>
      <c r="I1236" s="39">
        <v>0</v>
      </c>
      <c r="J1236" s="45">
        <v>7490</v>
      </c>
      <c r="K1236" s="43">
        <v>45853</v>
      </c>
    </row>
    <row r="1237" spans="1:11" x14ac:dyDescent="0.2">
      <c r="A1237" s="42" t="s">
        <v>11</v>
      </c>
      <c r="B1237" s="42" t="s">
        <v>12</v>
      </c>
      <c r="C1237" s="43">
        <v>21767</v>
      </c>
      <c r="D1237" s="43">
        <v>40578</v>
      </c>
      <c r="E1237" s="42" t="s">
        <v>13</v>
      </c>
      <c r="F1237" s="44" t="s">
        <v>14</v>
      </c>
      <c r="G1237" s="2">
        <v>91000</v>
      </c>
      <c r="H1237" s="2">
        <v>91000</v>
      </c>
      <c r="I1237" s="39">
        <v>0</v>
      </c>
      <c r="J1237" s="45">
        <v>13923</v>
      </c>
      <c r="K1237" s="43">
        <v>45509</v>
      </c>
    </row>
    <row r="1238" spans="1:11" x14ac:dyDescent="0.2">
      <c r="A1238" s="42" t="s">
        <v>16</v>
      </c>
      <c r="B1238" s="42" t="s">
        <v>12</v>
      </c>
      <c r="C1238" s="43">
        <v>25606</v>
      </c>
      <c r="D1238" s="43">
        <v>40331</v>
      </c>
      <c r="E1238" s="42" t="s">
        <v>17</v>
      </c>
      <c r="F1238" s="44" t="s">
        <v>14</v>
      </c>
      <c r="G1238" s="2">
        <v>105000</v>
      </c>
      <c r="H1238" s="2">
        <v>105000</v>
      </c>
      <c r="I1238" s="39">
        <v>0</v>
      </c>
      <c r="J1238" s="45">
        <v>17672</v>
      </c>
      <c r="K1238" s="43">
        <v>49347</v>
      </c>
    </row>
    <row r="1239" spans="1:11" x14ac:dyDescent="0.2">
      <c r="A1239" s="42" t="s">
        <v>11</v>
      </c>
      <c r="B1239" s="42" t="s">
        <v>12</v>
      </c>
      <c r="C1239" s="43">
        <v>25606</v>
      </c>
      <c r="D1239" s="43">
        <v>40331</v>
      </c>
      <c r="E1239" s="42" t="s">
        <v>17</v>
      </c>
      <c r="F1239" s="44" t="s">
        <v>14</v>
      </c>
      <c r="G1239" s="2">
        <v>105000</v>
      </c>
      <c r="H1239" s="2">
        <v>105000</v>
      </c>
      <c r="I1239" s="39">
        <v>0</v>
      </c>
      <c r="J1239" s="45">
        <v>5891</v>
      </c>
      <c r="K1239" s="43">
        <v>49347</v>
      </c>
    </row>
    <row r="1240" spans="1:11" x14ac:dyDescent="0.2">
      <c r="A1240" s="42" t="s">
        <v>15</v>
      </c>
      <c r="B1240" s="42" t="s">
        <v>12</v>
      </c>
      <c r="C1240" s="43">
        <v>25606</v>
      </c>
      <c r="D1240" s="43">
        <v>40331</v>
      </c>
      <c r="E1240" s="42" t="s">
        <v>17</v>
      </c>
      <c r="F1240" s="44" t="s">
        <v>14</v>
      </c>
      <c r="G1240" s="2">
        <v>35000</v>
      </c>
      <c r="H1240" s="2">
        <v>35000</v>
      </c>
      <c r="I1240" s="39">
        <v>0</v>
      </c>
      <c r="J1240" s="45">
        <v>5891</v>
      </c>
      <c r="K1240" s="43">
        <v>49347</v>
      </c>
    </row>
    <row r="1241" spans="1:11" x14ac:dyDescent="0.2">
      <c r="A1241" s="42" t="s">
        <v>16</v>
      </c>
      <c r="B1241" s="42" t="s">
        <v>12</v>
      </c>
      <c r="C1241" s="43">
        <v>27064</v>
      </c>
      <c r="D1241" s="43">
        <v>40597</v>
      </c>
      <c r="E1241" s="42" t="s">
        <v>13</v>
      </c>
      <c r="F1241" s="44" t="s">
        <v>14</v>
      </c>
      <c r="G1241" s="2">
        <v>135000</v>
      </c>
      <c r="H1241" s="2">
        <v>135000</v>
      </c>
      <c r="I1241" s="39">
        <v>0</v>
      </c>
      <c r="J1241" s="45">
        <v>29768</v>
      </c>
      <c r="K1241" s="43">
        <v>50805</v>
      </c>
    </row>
    <row r="1242" spans="1:11" x14ac:dyDescent="0.2">
      <c r="A1242" s="42" t="s">
        <v>11</v>
      </c>
      <c r="B1242" s="42" t="s">
        <v>12</v>
      </c>
      <c r="C1242" s="43">
        <v>27064</v>
      </c>
      <c r="D1242" s="43">
        <v>40597</v>
      </c>
      <c r="E1242" s="42" t="s">
        <v>13</v>
      </c>
      <c r="F1242" s="44" t="s">
        <v>14</v>
      </c>
      <c r="G1242" s="2">
        <v>135000</v>
      </c>
      <c r="H1242" s="2">
        <v>135000</v>
      </c>
      <c r="I1242" s="39">
        <v>0</v>
      </c>
      <c r="J1242" s="45">
        <v>9923</v>
      </c>
      <c r="K1242" s="43">
        <v>50805</v>
      </c>
    </row>
    <row r="1243" spans="1:11" x14ac:dyDescent="0.2">
      <c r="A1243" s="42" t="s">
        <v>15</v>
      </c>
      <c r="B1243" s="42" t="s">
        <v>12</v>
      </c>
      <c r="C1243" s="43">
        <v>27064</v>
      </c>
      <c r="D1243" s="43">
        <v>40597</v>
      </c>
      <c r="E1243" s="42" t="s">
        <v>13</v>
      </c>
      <c r="F1243" s="44" t="s">
        <v>14</v>
      </c>
      <c r="G1243" s="2">
        <v>45000</v>
      </c>
      <c r="H1243" s="2">
        <v>45000</v>
      </c>
      <c r="I1243" s="39">
        <v>0</v>
      </c>
      <c r="J1243" s="45">
        <v>9923</v>
      </c>
      <c r="K1243" s="43">
        <v>50805</v>
      </c>
    </row>
    <row r="1244" spans="1:11" x14ac:dyDescent="0.2">
      <c r="A1244" s="42" t="s">
        <v>11</v>
      </c>
      <c r="B1244" s="42" t="s">
        <v>12</v>
      </c>
      <c r="C1244" s="43">
        <v>20533</v>
      </c>
      <c r="D1244" s="43">
        <v>40456</v>
      </c>
      <c r="E1244" s="42" t="s">
        <v>17</v>
      </c>
      <c r="F1244" s="44" t="s">
        <v>14</v>
      </c>
      <c r="G1244" s="2">
        <v>109000</v>
      </c>
      <c r="H1244" s="2">
        <v>109000</v>
      </c>
      <c r="I1244" s="39">
        <v>0</v>
      </c>
      <c r="J1244" s="45">
        <v>6377</v>
      </c>
      <c r="K1244" s="43">
        <v>44274</v>
      </c>
    </row>
    <row r="1245" spans="1:11" x14ac:dyDescent="0.2">
      <c r="A1245" s="42" t="s">
        <v>16</v>
      </c>
      <c r="B1245" s="42" t="s">
        <v>12</v>
      </c>
      <c r="C1245" s="43">
        <v>22285</v>
      </c>
      <c r="D1245" s="43">
        <v>40616</v>
      </c>
      <c r="E1245" s="42" t="s">
        <v>13</v>
      </c>
      <c r="F1245" s="44" t="s">
        <v>14</v>
      </c>
      <c r="G1245" s="2">
        <v>109000</v>
      </c>
      <c r="H1245" s="2">
        <v>109000</v>
      </c>
      <c r="I1245" s="39">
        <v>0</v>
      </c>
      <c r="J1245" s="45">
        <v>13341</v>
      </c>
      <c r="K1245" s="43">
        <v>46026</v>
      </c>
    </row>
    <row r="1246" spans="1:11" x14ac:dyDescent="0.2">
      <c r="A1246" s="42" t="s">
        <v>11</v>
      </c>
      <c r="B1246" s="42" t="s">
        <v>12</v>
      </c>
      <c r="C1246" s="43">
        <v>22285</v>
      </c>
      <c r="D1246" s="43">
        <v>40616</v>
      </c>
      <c r="E1246" s="42" t="s">
        <v>13</v>
      </c>
      <c r="F1246" s="44" t="s">
        <v>14</v>
      </c>
      <c r="G1246" s="2">
        <v>27000</v>
      </c>
      <c r="H1246" s="2">
        <v>27000</v>
      </c>
      <c r="I1246" s="39">
        <v>0</v>
      </c>
      <c r="J1246" s="45">
        <v>4447</v>
      </c>
      <c r="K1246" s="43">
        <v>46026</v>
      </c>
    </row>
    <row r="1247" spans="1:11" x14ac:dyDescent="0.2">
      <c r="A1247" s="42" t="s">
        <v>15</v>
      </c>
      <c r="B1247" s="42" t="s">
        <v>12</v>
      </c>
      <c r="C1247" s="43">
        <v>22285</v>
      </c>
      <c r="D1247" s="43">
        <v>40616</v>
      </c>
      <c r="E1247" s="42" t="s">
        <v>13</v>
      </c>
      <c r="F1247" s="44" t="s">
        <v>14</v>
      </c>
      <c r="G1247" s="2">
        <v>109000</v>
      </c>
      <c r="H1247" s="2">
        <v>109000</v>
      </c>
      <c r="I1247" s="39">
        <v>0</v>
      </c>
      <c r="J1247" s="45">
        <v>4447</v>
      </c>
      <c r="K1247" s="43">
        <v>46026</v>
      </c>
    </row>
    <row r="1248" spans="1:11" x14ac:dyDescent="0.2">
      <c r="A1248" s="42" t="s">
        <v>11</v>
      </c>
      <c r="B1248" s="42" t="s">
        <v>12</v>
      </c>
      <c r="C1248" s="43">
        <v>20502</v>
      </c>
      <c r="D1248" s="43">
        <v>40528</v>
      </c>
      <c r="E1248" s="42" t="s">
        <v>13</v>
      </c>
      <c r="F1248" s="44" t="s">
        <v>14</v>
      </c>
      <c r="G1248" s="2">
        <v>41000</v>
      </c>
      <c r="H1248" s="2">
        <v>41000</v>
      </c>
      <c r="I1248" s="39">
        <v>0</v>
      </c>
      <c r="J1248" s="45">
        <v>3100</v>
      </c>
      <c r="K1248" s="43">
        <v>44244</v>
      </c>
    </row>
    <row r="1249" spans="1:11" x14ac:dyDescent="0.2">
      <c r="A1249" s="42" t="s">
        <v>16</v>
      </c>
      <c r="B1249" s="42" t="s">
        <v>12</v>
      </c>
      <c r="C1249" s="43">
        <v>20303</v>
      </c>
      <c r="D1249" s="43">
        <v>40428</v>
      </c>
      <c r="E1249" s="42" t="s">
        <v>13</v>
      </c>
      <c r="F1249" s="44" t="s">
        <v>14</v>
      </c>
      <c r="G1249" s="2">
        <v>147000</v>
      </c>
      <c r="H1249" s="2">
        <v>147000</v>
      </c>
      <c r="I1249" s="39">
        <v>0</v>
      </c>
      <c r="J1249" s="45">
        <v>7409</v>
      </c>
      <c r="K1249" s="43">
        <v>44045</v>
      </c>
    </row>
    <row r="1250" spans="1:11" x14ac:dyDescent="0.2">
      <c r="A1250" s="42" t="s">
        <v>11</v>
      </c>
      <c r="B1250" s="42" t="s">
        <v>12</v>
      </c>
      <c r="C1250" s="43">
        <v>20303</v>
      </c>
      <c r="D1250" s="43">
        <v>40428</v>
      </c>
      <c r="E1250" s="42" t="s">
        <v>13</v>
      </c>
      <c r="F1250" s="44" t="s">
        <v>14</v>
      </c>
      <c r="G1250" s="2">
        <v>147000</v>
      </c>
      <c r="H1250" s="2">
        <v>147000</v>
      </c>
      <c r="I1250" s="39">
        <v>0</v>
      </c>
      <c r="J1250" s="45">
        <v>2470</v>
      </c>
      <c r="K1250" s="43">
        <v>44045</v>
      </c>
    </row>
    <row r="1251" spans="1:11" x14ac:dyDescent="0.2">
      <c r="A1251" s="42" t="s">
        <v>15</v>
      </c>
      <c r="B1251" s="42" t="s">
        <v>12</v>
      </c>
      <c r="C1251" s="43">
        <v>20303</v>
      </c>
      <c r="D1251" s="43">
        <v>40428</v>
      </c>
      <c r="E1251" s="42" t="s">
        <v>13</v>
      </c>
      <c r="F1251" s="44" t="s">
        <v>14</v>
      </c>
      <c r="G1251" s="2">
        <v>41000</v>
      </c>
      <c r="H1251" s="2">
        <v>41000</v>
      </c>
      <c r="I1251" s="39">
        <v>0</v>
      </c>
      <c r="J1251" s="45">
        <v>2470</v>
      </c>
      <c r="K1251" s="43">
        <v>44045</v>
      </c>
    </row>
    <row r="1252" spans="1:11" x14ac:dyDescent="0.2">
      <c r="A1252" s="42" t="s">
        <v>11</v>
      </c>
      <c r="B1252" s="42" t="s">
        <v>12</v>
      </c>
      <c r="C1252" s="43">
        <v>21970</v>
      </c>
      <c r="D1252" s="43">
        <v>40651</v>
      </c>
      <c r="E1252" s="42" t="s">
        <v>13</v>
      </c>
      <c r="F1252" s="44" t="s">
        <v>14</v>
      </c>
      <c r="G1252" s="2">
        <v>57000</v>
      </c>
      <c r="H1252" s="2">
        <v>57000</v>
      </c>
      <c r="I1252" s="39">
        <v>0</v>
      </c>
      <c r="J1252" s="45">
        <v>8721</v>
      </c>
      <c r="K1252" s="43">
        <v>45712</v>
      </c>
    </row>
    <row r="1253" spans="1:11" x14ac:dyDescent="0.2">
      <c r="A1253" s="42" t="s">
        <v>15</v>
      </c>
      <c r="B1253" s="42" t="s">
        <v>12</v>
      </c>
      <c r="C1253" s="43">
        <v>21970</v>
      </c>
      <c r="D1253" s="43">
        <v>40651</v>
      </c>
      <c r="E1253" s="42" t="s">
        <v>13</v>
      </c>
      <c r="F1253" s="44" t="s">
        <v>14</v>
      </c>
      <c r="G1253" s="2">
        <v>147000</v>
      </c>
      <c r="H1253" s="2">
        <v>147000</v>
      </c>
      <c r="I1253" s="39">
        <v>0</v>
      </c>
      <c r="J1253" s="45">
        <v>8721</v>
      </c>
      <c r="K1253" s="43">
        <v>45712</v>
      </c>
    </row>
    <row r="1254" spans="1:11" x14ac:dyDescent="0.2">
      <c r="A1254" s="42" t="s">
        <v>11</v>
      </c>
      <c r="B1254" s="42" t="s">
        <v>12</v>
      </c>
      <c r="C1254" s="43">
        <v>28440</v>
      </c>
      <c r="D1254" s="43">
        <v>40228</v>
      </c>
      <c r="E1254" s="42" t="s">
        <v>17</v>
      </c>
      <c r="F1254" s="44" t="s">
        <v>14</v>
      </c>
      <c r="G1254" s="2">
        <v>43000</v>
      </c>
      <c r="H1254" s="2">
        <v>43000</v>
      </c>
      <c r="I1254" s="39">
        <v>0</v>
      </c>
      <c r="J1254" s="45">
        <v>7082</v>
      </c>
      <c r="K1254" s="43">
        <v>52181</v>
      </c>
    </row>
    <row r="1255" spans="1:11" x14ac:dyDescent="0.2">
      <c r="A1255" s="42" t="s">
        <v>11</v>
      </c>
      <c r="B1255" s="42" t="s">
        <v>12</v>
      </c>
      <c r="C1255" s="43">
        <v>20924</v>
      </c>
      <c r="D1255" s="43">
        <v>40654</v>
      </c>
      <c r="E1255" s="42" t="s">
        <v>17</v>
      </c>
      <c r="F1255" s="44" t="s">
        <v>14</v>
      </c>
      <c r="G1255" s="2">
        <v>40000</v>
      </c>
      <c r="H1255" s="2">
        <v>40000</v>
      </c>
      <c r="I1255" s="39">
        <v>0</v>
      </c>
      <c r="J1255" s="45">
        <v>3168</v>
      </c>
      <c r="K1255" s="43">
        <v>44665</v>
      </c>
    </row>
    <row r="1256" spans="1:11" x14ac:dyDescent="0.2">
      <c r="A1256" s="42" t="s">
        <v>15</v>
      </c>
      <c r="B1256" s="42" t="s">
        <v>12</v>
      </c>
      <c r="C1256" s="43">
        <v>20924</v>
      </c>
      <c r="D1256" s="43">
        <v>40654</v>
      </c>
      <c r="E1256" s="42" t="s">
        <v>17</v>
      </c>
      <c r="F1256" s="44" t="s">
        <v>14</v>
      </c>
      <c r="G1256" s="2">
        <v>43000</v>
      </c>
      <c r="H1256" s="2">
        <v>43000</v>
      </c>
      <c r="I1256" s="39">
        <v>0</v>
      </c>
      <c r="J1256" s="45">
        <v>3168</v>
      </c>
      <c r="K1256" s="43">
        <v>44665</v>
      </c>
    </row>
    <row r="1257" spans="1:11" x14ac:dyDescent="0.2">
      <c r="A1257" s="42" t="s">
        <v>16</v>
      </c>
      <c r="B1257" s="42" t="s">
        <v>12</v>
      </c>
      <c r="C1257" s="43">
        <v>22731</v>
      </c>
      <c r="D1257" s="43">
        <v>40305</v>
      </c>
      <c r="E1257" s="42" t="s">
        <v>13</v>
      </c>
      <c r="F1257" s="44" t="s">
        <v>14</v>
      </c>
      <c r="G1257" s="2">
        <v>40000</v>
      </c>
      <c r="H1257" s="2">
        <v>40000</v>
      </c>
      <c r="I1257" s="39">
        <v>0</v>
      </c>
      <c r="J1257" s="45">
        <v>6627</v>
      </c>
      <c r="K1257" s="43">
        <v>46472</v>
      </c>
    </row>
    <row r="1258" spans="1:11" x14ac:dyDescent="0.2">
      <c r="A1258" s="42" t="s">
        <v>11</v>
      </c>
      <c r="B1258" s="42" t="s">
        <v>12</v>
      </c>
      <c r="C1258" s="43">
        <v>22731</v>
      </c>
      <c r="D1258" s="43">
        <v>40305</v>
      </c>
      <c r="E1258" s="42" t="s">
        <v>13</v>
      </c>
      <c r="F1258" s="44" t="s">
        <v>14</v>
      </c>
      <c r="G1258" s="2">
        <v>37000</v>
      </c>
      <c r="H1258" s="2">
        <v>37000</v>
      </c>
      <c r="I1258" s="39">
        <v>0</v>
      </c>
      <c r="J1258" s="45">
        <v>6627</v>
      </c>
      <c r="K1258" s="43">
        <v>46472</v>
      </c>
    </row>
    <row r="1259" spans="1:11" x14ac:dyDescent="0.2">
      <c r="A1259" s="42" t="s">
        <v>15</v>
      </c>
      <c r="B1259" s="42" t="s">
        <v>12</v>
      </c>
      <c r="C1259" s="43">
        <v>22731</v>
      </c>
      <c r="D1259" s="43">
        <v>40305</v>
      </c>
      <c r="E1259" s="42" t="s">
        <v>13</v>
      </c>
      <c r="F1259" s="44" t="s">
        <v>14</v>
      </c>
      <c r="G1259" s="2">
        <v>40000</v>
      </c>
      <c r="H1259" s="2">
        <v>40000</v>
      </c>
      <c r="I1259" s="39">
        <v>0</v>
      </c>
      <c r="J1259" s="45">
        <v>6627</v>
      </c>
      <c r="K1259" s="43">
        <v>46472</v>
      </c>
    </row>
    <row r="1260" spans="1:11" x14ac:dyDescent="0.2">
      <c r="A1260" s="42" t="s">
        <v>16</v>
      </c>
      <c r="B1260" s="42" t="s">
        <v>12</v>
      </c>
      <c r="C1260" s="43">
        <v>26655</v>
      </c>
      <c r="D1260" s="43">
        <v>40221</v>
      </c>
      <c r="E1260" s="42" t="s">
        <v>17</v>
      </c>
      <c r="F1260" s="44" t="s">
        <v>14</v>
      </c>
      <c r="G1260" s="2">
        <v>37000</v>
      </c>
      <c r="H1260" s="2">
        <v>37000</v>
      </c>
      <c r="I1260" s="39">
        <v>0</v>
      </c>
      <c r="J1260" s="45">
        <v>14288</v>
      </c>
      <c r="K1260" s="43">
        <v>50396</v>
      </c>
    </row>
    <row r="1261" spans="1:11" x14ac:dyDescent="0.2">
      <c r="A1261" s="42" t="s">
        <v>11</v>
      </c>
      <c r="B1261" s="42" t="s">
        <v>12</v>
      </c>
      <c r="C1261" s="43">
        <v>26655</v>
      </c>
      <c r="D1261" s="43">
        <v>40221</v>
      </c>
      <c r="E1261" s="42" t="s">
        <v>17</v>
      </c>
      <c r="F1261" s="44" t="s">
        <v>14</v>
      </c>
      <c r="G1261" s="2">
        <v>28000</v>
      </c>
      <c r="H1261" s="2">
        <v>28000</v>
      </c>
      <c r="I1261" s="39">
        <v>0</v>
      </c>
      <c r="J1261" s="45">
        <v>4763</v>
      </c>
      <c r="K1261" s="43">
        <v>50396</v>
      </c>
    </row>
    <row r="1262" spans="1:11" x14ac:dyDescent="0.2">
      <c r="A1262" s="42" t="s">
        <v>15</v>
      </c>
      <c r="B1262" s="42" t="s">
        <v>12</v>
      </c>
      <c r="C1262" s="43">
        <v>26655</v>
      </c>
      <c r="D1262" s="43">
        <v>40221</v>
      </c>
      <c r="E1262" s="42" t="s">
        <v>17</v>
      </c>
      <c r="F1262" s="44" t="s">
        <v>14</v>
      </c>
      <c r="G1262" s="2">
        <v>37000</v>
      </c>
      <c r="H1262" s="2">
        <v>37000</v>
      </c>
      <c r="I1262" s="39">
        <v>0</v>
      </c>
      <c r="J1262" s="45">
        <v>4763</v>
      </c>
      <c r="K1262" s="43">
        <v>50396</v>
      </c>
    </row>
    <row r="1263" spans="1:11" x14ac:dyDescent="0.2">
      <c r="A1263" s="42" t="s">
        <v>11</v>
      </c>
      <c r="B1263" s="42" t="s">
        <v>12</v>
      </c>
      <c r="C1263" s="43">
        <v>21450</v>
      </c>
      <c r="D1263" s="43">
        <v>40544</v>
      </c>
      <c r="E1263" s="42" t="s">
        <v>13</v>
      </c>
      <c r="F1263" s="44" t="s">
        <v>14</v>
      </c>
      <c r="G1263" s="2">
        <v>103000</v>
      </c>
      <c r="H1263" s="2">
        <v>103000</v>
      </c>
      <c r="I1263" s="39">
        <v>0</v>
      </c>
      <c r="J1263" s="45">
        <v>14554</v>
      </c>
      <c r="K1263" s="43">
        <v>45191</v>
      </c>
    </row>
    <row r="1264" spans="1:11" x14ac:dyDescent="0.2">
      <c r="A1264" s="42" t="s">
        <v>15</v>
      </c>
      <c r="B1264" s="42" t="s">
        <v>12</v>
      </c>
      <c r="C1264" s="43">
        <v>21450</v>
      </c>
      <c r="D1264" s="43">
        <v>40544</v>
      </c>
      <c r="E1264" s="42" t="s">
        <v>13</v>
      </c>
      <c r="F1264" s="44" t="s">
        <v>14</v>
      </c>
      <c r="G1264" s="2">
        <v>84000</v>
      </c>
      <c r="H1264" s="2">
        <v>84000</v>
      </c>
      <c r="I1264" s="39">
        <v>0</v>
      </c>
      <c r="J1264" s="45">
        <v>14554</v>
      </c>
      <c r="K1264" s="43">
        <v>45191</v>
      </c>
    </row>
    <row r="1265" spans="1:11" x14ac:dyDescent="0.2">
      <c r="A1265" s="42" t="s">
        <v>16</v>
      </c>
      <c r="B1265" s="42" t="s">
        <v>12</v>
      </c>
      <c r="C1265" s="43">
        <v>21656</v>
      </c>
      <c r="D1265" s="43">
        <v>40448</v>
      </c>
      <c r="E1265" s="42" t="s">
        <v>13</v>
      </c>
      <c r="F1265" s="44" t="s">
        <v>14</v>
      </c>
      <c r="G1265" s="2">
        <v>92000</v>
      </c>
      <c r="H1265" s="2">
        <v>92000</v>
      </c>
      <c r="I1265" s="39">
        <v>0</v>
      </c>
      <c r="J1265" s="45">
        <v>12834</v>
      </c>
      <c r="K1265" s="43">
        <v>45398</v>
      </c>
    </row>
    <row r="1266" spans="1:11" x14ac:dyDescent="0.2">
      <c r="A1266" s="42" t="s">
        <v>11</v>
      </c>
      <c r="B1266" s="42" t="s">
        <v>12</v>
      </c>
      <c r="C1266" s="43">
        <v>21656</v>
      </c>
      <c r="D1266" s="43">
        <v>40448</v>
      </c>
      <c r="E1266" s="42" t="s">
        <v>13</v>
      </c>
      <c r="F1266" s="44" t="s">
        <v>14</v>
      </c>
      <c r="G1266" s="2">
        <v>92000</v>
      </c>
      <c r="H1266" s="2">
        <v>92000</v>
      </c>
      <c r="I1266" s="39">
        <v>0</v>
      </c>
      <c r="J1266" s="45">
        <v>6417</v>
      </c>
      <c r="K1266" s="43">
        <v>45398</v>
      </c>
    </row>
    <row r="1267" spans="1:11" x14ac:dyDescent="0.2">
      <c r="A1267" s="42" t="s">
        <v>15</v>
      </c>
      <c r="B1267" s="42" t="s">
        <v>12</v>
      </c>
      <c r="C1267" s="43">
        <v>21656</v>
      </c>
      <c r="D1267" s="43">
        <v>40448</v>
      </c>
      <c r="E1267" s="42" t="s">
        <v>13</v>
      </c>
      <c r="F1267" s="44" t="s">
        <v>14</v>
      </c>
      <c r="G1267" s="2">
        <v>46000</v>
      </c>
      <c r="H1267" s="2">
        <v>46000</v>
      </c>
      <c r="I1267" s="39">
        <v>0</v>
      </c>
      <c r="J1267" s="45">
        <v>6417</v>
      </c>
      <c r="K1267" s="43">
        <v>45398</v>
      </c>
    </row>
    <row r="1268" spans="1:11" x14ac:dyDescent="0.2">
      <c r="A1268" s="42" t="s">
        <v>11</v>
      </c>
      <c r="B1268" s="42" t="s">
        <v>12</v>
      </c>
      <c r="C1268" s="43">
        <v>20228</v>
      </c>
      <c r="D1268" s="43">
        <v>40688</v>
      </c>
      <c r="E1268" s="42" t="s">
        <v>13</v>
      </c>
      <c r="F1268" s="44" t="s">
        <v>14</v>
      </c>
      <c r="G1268" s="2">
        <v>46000</v>
      </c>
      <c r="H1268" s="2">
        <v>46000</v>
      </c>
      <c r="I1268" s="39">
        <v>0</v>
      </c>
      <c r="J1268" s="45">
        <v>2608</v>
      </c>
      <c r="K1268" s="43">
        <v>43970</v>
      </c>
    </row>
    <row r="1269" spans="1:11" x14ac:dyDescent="0.2">
      <c r="A1269" s="42" t="s">
        <v>11</v>
      </c>
      <c r="B1269" s="42" t="s">
        <v>12</v>
      </c>
      <c r="C1269" s="43">
        <v>20654</v>
      </c>
      <c r="D1269" s="43">
        <v>40668</v>
      </c>
      <c r="E1269" s="42" t="s">
        <v>17</v>
      </c>
      <c r="F1269" s="44" t="s">
        <v>14</v>
      </c>
      <c r="G1269" s="2">
        <v>59000</v>
      </c>
      <c r="H1269" s="2">
        <v>59000</v>
      </c>
      <c r="I1269" s="39">
        <v>0</v>
      </c>
      <c r="J1269" s="45">
        <v>4673</v>
      </c>
      <c r="K1269" s="43">
        <v>44395</v>
      </c>
    </row>
    <row r="1270" spans="1:11" x14ac:dyDescent="0.2">
      <c r="A1270" s="42" t="s">
        <v>15</v>
      </c>
      <c r="B1270" s="42" t="s">
        <v>12</v>
      </c>
      <c r="C1270" s="43">
        <v>20654</v>
      </c>
      <c r="D1270" s="43">
        <v>40668</v>
      </c>
      <c r="E1270" s="42" t="s">
        <v>17</v>
      </c>
      <c r="F1270" s="44" t="s">
        <v>14</v>
      </c>
      <c r="G1270" s="2">
        <v>46000</v>
      </c>
      <c r="H1270" s="2">
        <v>46000</v>
      </c>
      <c r="I1270" s="39">
        <v>0</v>
      </c>
      <c r="J1270" s="45">
        <v>4673</v>
      </c>
      <c r="K1270" s="43">
        <v>44395</v>
      </c>
    </row>
    <row r="1271" spans="1:11" x14ac:dyDescent="0.2">
      <c r="A1271" s="42" t="s">
        <v>11</v>
      </c>
      <c r="B1271" s="42" t="s">
        <v>12</v>
      </c>
      <c r="C1271" s="43">
        <v>22125</v>
      </c>
      <c r="D1271" s="43">
        <v>40002</v>
      </c>
      <c r="E1271" s="42" t="s">
        <v>13</v>
      </c>
      <c r="F1271" s="44" t="s">
        <v>14</v>
      </c>
      <c r="G1271" s="2">
        <v>32000</v>
      </c>
      <c r="H1271" s="2">
        <v>32000</v>
      </c>
      <c r="I1271" s="39">
        <v>0</v>
      </c>
      <c r="J1271" s="45">
        <v>5386</v>
      </c>
      <c r="K1271" s="43">
        <v>45866</v>
      </c>
    </row>
    <row r="1272" spans="1:11" x14ac:dyDescent="0.2">
      <c r="A1272" s="42" t="s">
        <v>16</v>
      </c>
      <c r="B1272" s="42" t="s">
        <v>12</v>
      </c>
      <c r="C1272" s="43">
        <v>20743</v>
      </c>
      <c r="D1272" s="43">
        <v>40672</v>
      </c>
      <c r="E1272" s="42" t="s">
        <v>13</v>
      </c>
      <c r="F1272" s="44" t="s">
        <v>14</v>
      </c>
      <c r="G1272" s="2">
        <v>32000</v>
      </c>
      <c r="H1272" s="2">
        <v>32000</v>
      </c>
      <c r="I1272" s="39">
        <v>0</v>
      </c>
      <c r="J1272" s="45">
        <v>4059</v>
      </c>
      <c r="K1272" s="43">
        <v>44484</v>
      </c>
    </row>
    <row r="1273" spans="1:11" x14ac:dyDescent="0.2">
      <c r="A1273" s="42" t="s">
        <v>11</v>
      </c>
      <c r="B1273" s="42" t="s">
        <v>12</v>
      </c>
      <c r="C1273" s="43">
        <v>20743</v>
      </c>
      <c r="D1273" s="43">
        <v>40672</v>
      </c>
      <c r="E1273" s="42" t="s">
        <v>13</v>
      </c>
      <c r="F1273" s="44" t="s">
        <v>14</v>
      </c>
      <c r="G1273" s="2">
        <v>41000</v>
      </c>
      <c r="H1273" s="2">
        <v>41000</v>
      </c>
      <c r="I1273" s="39">
        <v>0</v>
      </c>
      <c r="J1273" s="45">
        <v>4059</v>
      </c>
      <c r="K1273" s="43">
        <v>44484</v>
      </c>
    </row>
    <row r="1274" spans="1:11" x14ac:dyDescent="0.2">
      <c r="A1274" s="42" t="s">
        <v>15</v>
      </c>
      <c r="B1274" s="42" t="s">
        <v>12</v>
      </c>
      <c r="C1274" s="43">
        <v>20743</v>
      </c>
      <c r="D1274" s="43">
        <v>40672</v>
      </c>
      <c r="E1274" s="42" t="s">
        <v>13</v>
      </c>
      <c r="F1274" s="44" t="s">
        <v>14</v>
      </c>
      <c r="G1274" s="2">
        <v>32000</v>
      </c>
      <c r="H1274" s="2">
        <v>32000</v>
      </c>
      <c r="I1274" s="39">
        <v>0</v>
      </c>
      <c r="J1274" s="45">
        <v>4059</v>
      </c>
      <c r="K1274" s="43">
        <v>44484</v>
      </c>
    </row>
    <row r="1275" spans="1:11" x14ac:dyDescent="0.2">
      <c r="A1275" s="42" t="s">
        <v>16</v>
      </c>
      <c r="B1275" s="42" t="s">
        <v>12</v>
      </c>
      <c r="C1275" s="43">
        <v>29199</v>
      </c>
      <c r="D1275" s="43">
        <v>40666</v>
      </c>
      <c r="E1275" s="42" t="s">
        <v>17</v>
      </c>
      <c r="F1275" s="44" t="s">
        <v>14</v>
      </c>
      <c r="G1275" s="2">
        <v>41000</v>
      </c>
      <c r="H1275" s="2">
        <v>41000</v>
      </c>
      <c r="I1275" s="39">
        <v>0</v>
      </c>
      <c r="J1275" s="45">
        <v>18743</v>
      </c>
      <c r="K1275" s="43">
        <v>52941</v>
      </c>
    </row>
    <row r="1276" spans="1:11" x14ac:dyDescent="0.2">
      <c r="A1276" s="42" t="s">
        <v>11</v>
      </c>
      <c r="B1276" s="42" t="s">
        <v>12</v>
      </c>
      <c r="C1276" s="43">
        <v>29199</v>
      </c>
      <c r="D1276" s="43">
        <v>40666</v>
      </c>
      <c r="E1276" s="42" t="s">
        <v>17</v>
      </c>
      <c r="F1276" s="44" t="s">
        <v>14</v>
      </c>
      <c r="G1276" s="2">
        <v>39000</v>
      </c>
      <c r="H1276" s="2">
        <v>39000</v>
      </c>
      <c r="I1276" s="39">
        <v>0</v>
      </c>
      <c r="J1276" s="45">
        <v>6248</v>
      </c>
      <c r="K1276" s="43">
        <v>52941</v>
      </c>
    </row>
    <row r="1277" spans="1:11" x14ac:dyDescent="0.2">
      <c r="A1277" s="42" t="s">
        <v>15</v>
      </c>
      <c r="B1277" s="42" t="s">
        <v>12</v>
      </c>
      <c r="C1277" s="43">
        <v>29199</v>
      </c>
      <c r="D1277" s="43">
        <v>40666</v>
      </c>
      <c r="E1277" s="42" t="s">
        <v>17</v>
      </c>
      <c r="F1277" s="44" t="s">
        <v>14</v>
      </c>
      <c r="G1277" s="2">
        <v>41000</v>
      </c>
      <c r="H1277" s="2">
        <v>41000</v>
      </c>
      <c r="I1277" s="39">
        <v>0</v>
      </c>
      <c r="J1277" s="45">
        <v>6248</v>
      </c>
      <c r="K1277" s="43">
        <v>52941</v>
      </c>
    </row>
    <row r="1278" spans="1:11" x14ac:dyDescent="0.2">
      <c r="A1278" s="42" t="s">
        <v>16</v>
      </c>
      <c r="B1278" s="42" t="s">
        <v>12</v>
      </c>
      <c r="C1278" s="43">
        <v>25688</v>
      </c>
      <c r="D1278" s="43">
        <v>40442</v>
      </c>
      <c r="E1278" s="42" t="s">
        <v>13</v>
      </c>
      <c r="F1278" s="44" t="s">
        <v>14</v>
      </c>
      <c r="G1278" s="2">
        <v>117000</v>
      </c>
      <c r="H1278" s="2">
        <v>117000</v>
      </c>
      <c r="I1278" s="39">
        <v>0</v>
      </c>
      <c r="J1278" s="45">
        <v>17860</v>
      </c>
      <c r="K1278" s="43">
        <v>49429</v>
      </c>
    </row>
    <row r="1279" spans="1:11" x14ac:dyDescent="0.2">
      <c r="A1279" s="42" t="s">
        <v>11</v>
      </c>
      <c r="B1279" s="42" t="s">
        <v>12</v>
      </c>
      <c r="C1279" s="43">
        <v>25688</v>
      </c>
      <c r="D1279" s="43">
        <v>40442</v>
      </c>
      <c r="E1279" s="42" t="s">
        <v>13</v>
      </c>
      <c r="F1279" s="44" t="s">
        <v>14</v>
      </c>
      <c r="G1279" s="2">
        <v>41000</v>
      </c>
      <c r="H1279" s="2">
        <v>41000</v>
      </c>
      <c r="I1279" s="39">
        <v>0</v>
      </c>
      <c r="J1279" s="45">
        <v>8930</v>
      </c>
      <c r="K1279" s="43">
        <v>49429</v>
      </c>
    </row>
    <row r="1280" spans="1:11" x14ac:dyDescent="0.2">
      <c r="A1280" s="42" t="s">
        <v>15</v>
      </c>
      <c r="B1280" s="42" t="s">
        <v>12</v>
      </c>
      <c r="C1280" s="43">
        <v>25688</v>
      </c>
      <c r="D1280" s="43">
        <v>40442</v>
      </c>
      <c r="E1280" s="42" t="s">
        <v>13</v>
      </c>
      <c r="F1280" s="44" t="s">
        <v>14</v>
      </c>
      <c r="G1280" s="2">
        <v>117000</v>
      </c>
      <c r="H1280" s="2">
        <v>117000</v>
      </c>
      <c r="I1280" s="39">
        <v>0</v>
      </c>
      <c r="J1280" s="45">
        <v>8930</v>
      </c>
      <c r="K1280" s="43">
        <v>49429</v>
      </c>
    </row>
    <row r="1281" spans="1:11" x14ac:dyDescent="0.2">
      <c r="A1281" s="42" t="s">
        <v>11</v>
      </c>
      <c r="B1281" s="42" t="s">
        <v>12</v>
      </c>
      <c r="C1281" s="43">
        <v>22391</v>
      </c>
      <c r="D1281" s="43">
        <v>40498</v>
      </c>
      <c r="E1281" s="42" t="s">
        <v>13</v>
      </c>
      <c r="F1281" s="44" t="s">
        <v>14</v>
      </c>
      <c r="G1281" s="2">
        <v>34000</v>
      </c>
      <c r="H1281" s="2">
        <v>34000</v>
      </c>
      <c r="I1281" s="39">
        <v>0</v>
      </c>
      <c r="J1281" s="45">
        <v>5630</v>
      </c>
      <c r="K1281" s="43">
        <v>46132</v>
      </c>
    </row>
    <row r="1282" spans="1:11" x14ac:dyDescent="0.2">
      <c r="A1282" s="42" t="s">
        <v>16</v>
      </c>
      <c r="B1282" s="42" t="s">
        <v>12</v>
      </c>
      <c r="C1282" s="43">
        <v>21435</v>
      </c>
      <c r="D1282" s="43">
        <v>40599</v>
      </c>
      <c r="E1282" s="42" t="s">
        <v>17</v>
      </c>
      <c r="F1282" s="44" t="s">
        <v>14</v>
      </c>
      <c r="G1282" s="2">
        <v>44000</v>
      </c>
      <c r="H1282" s="2">
        <v>44000</v>
      </c>
      <c r="I1282" s="39">
        <v>0</v>
      </c>
      <c r="J1282" s="45">
        <v>4990</v>
      </c>
      <c r="K1282" s="43">
        <v>45176</v>
      </c>
    </row>
    <row r="1283" spans="1:11" x14ac:dyDescent="0.2">
      <c r="A1283" s="42" t="s">
        <v>11</v>
      </c>
      <c r="B1283" s="42" t="s">
        <v>12</v>
      </c>
      <c r="C1283" s="43">
        <v>21435</v>
      </c>
      <c r="D1283" s="43">
        <v>40599</v>
      </c>
      <c r="E1283" s="42" t="s">
        <v>17</v>
      </c>
      <c r="F1283" s="44" t="s">
        <v>14</v>
      </c>
      <c r="G1283" s="2">
        <v>44000</v>
      </c>
      <c r="H1283" s="2">
        <v>44000</v>
      </c>
      <c r="I1283" s="39">
        <v>0</v>
      </c>
      <c r="J1283" s="45">
        <v>4990</v>
      </c>
      <c r="K1283" s="43">
        <v>45176</v>
      </c>
    </row>
    <row r="1284" spans="1:11" x14ac:dyDescent="0.2">
      <c r="A1284" s="42" t="s">
        <v>15</v>
      </c>
      <c r="B1284" s="42" t="s">
        <v>12</v>
      </c>
      <c r="C1284" s="43">
        <v>21435</v>
      </c>
      <c r="D1284" s="43">
        <v>40599</v>
      </c>
      <c r="E1284" s="42" t="s">
        <v>17</v>
      </c>
      <c r="F1284" s="44" t="s">
        <v>14</v>
      </c>
      <c r="G1284" s="2">
        <v>34000</v>
      </c>
      <c r="H1284" s="2">
        <v>34000</v>
      </c>
      <c r="I1284" s="39">
        <v>0</v>
      </c>
      <c r="J1284" s="45">
        <v>4990</v>
      </c>
      <c r="K1284" s="43">
        <v>45176</v>
      </c>
    </row>
    <row r="1285" spans="1:11" x14ac:dyDescent="0.2">
      <c r="A1285" s="42" t="s">
        <v>16</v>
      </c>
      <c r="B1285" s="42" t="s">
        <v>12</v>
      </c>
      <c r="C1285" s="43">
        <v>23764</v>
      </c>
      <c r="D1285" s="43">
        <v>40340</v>
      </c>
      <c r="E1285" s="42" t="s">
        <v>17</v>
      </c>
      <c r="F1285" s="44" t="s">
        <v>14</v>
      </c>
      <c r="G1285" s="2">
        <v>58000</v>
      </c>
      <c r="H1285" s="2">
        <v>58000</v>
      </c>
      <c r="I1285" s="39">
        <v>0</v>
      </c>
      <c r="J1285" s="45">
        <v>9135</v>
      </c>
      <c r="K1285" s="43">
        <v>47505</v>
      </c>
    </row>
    <row r="1286" spans="1:11" x14ac:dyDescent="0.2">
      <c r="A1286" s="42" t="s">
        <v>11</v>
      </c>
      <c r="B1286" s="42" t="s">
        <v>12</v>
      </c>
      <c r="C1286" s="43">
        <v>23764</v>
      </c>
      <c r="D1286" s="43">
        <v>40340</v>
      </c>
      <c r="E1286" s="42" t="s">
        <v>17</v>
      </c>
      <c r="F1286" s="44" t="s">
        <v>14</v>
      </c>
      <c r="G1286" s="2">
        <v>58000</v>
      </c>
      <c r="H1286" s="2">
        <v>58000</v>
      </c>
      <c r="I1286" s="39">
        <v>0</v>
      </c>
      <c r="J1286" s="45">
        <v>9135</v>
      </c>
      <c r="K1286" s="43">
        <v>47505</v>
      </c>
    </row>
    <row r="1287" spans="1:11" x14ac:dyDescent="0.2">
      <c r="A1287" s="42" t="s">
        <v>15</v>
      </c>
      <c r="B1287" s="42" t="s">
        <v>12</v>
      </c>
      <c r="C1287" s="43">
        <v>23764</v>
      </c>
      <c r="D1287" s="43">
        <v>40340</v>
      </c>
      <c r="E1287" s="42" t="s">
        <v>17</v>
      </c>
      <c r="F1287" s="44" t="s">
        <v>14</v>
      </c>
      <c r="G1287" s="2">
        <v>58000</v>
      </c>
      <c r="H1287" s="2">
        <v>58000</v>
      </c>
      <c r="I1287" s="39">
        <v>0</v>
      </c>
      <c r="J1287" s="45">
        <v>9135</v>
      </c>
      <c r="K1287" s="43">
        <v>47505</v>
      </c>
    </row>
    <row r="1288" spans="1:11" x14ac:dyDescent="0.2">
      <c r="A1288" s="42" t="s">
        <v>11</v>
      </c>
      <c r="B1288" s="42" t="s">
        <v>12</v>
      </c>
      <c r="C1288" s="43">
        <v>21594</v>
      </c>
      <c r="D1288" s="43">
        <v>40711</v>
      </c>
      <c r="E1288" s="42" t="s">
        <v>17</v>
      </c>
      <c r="F1288" s="44" t="s">
        <v>14</v>
      </c>
      <c r="G1288" s="2">
        <v>32000</v>
      </c>
      <c r="H1288" s="2">
        <v>32000</v>
      </c>
      <c r="I1288" s="39">
        <v>0</v>
      </c>
      <c r="J1288" s="45">
        <v>3629</v>
      </c>
      <c r="K1288" s="43">
        <v>45335</v>
      </c>
    </row>
    <row r="1289" spans="1:11" x14ac:dyDescent="0.2">
      <c r="A1289" s="42" t="s">
        <v>15</v>
      </c>
      <c r="B1289" s="42" t="s">
        <v>12</v>
      </c>
      <c r="C1289" s="43">
        <v>21594</v>
      </c>
      <c r="D1289" s="43">
        <v>40711</v>
      </c>
      <c r="E1289" s="42" t="s">
        <v>17</v>
      </c>
      <c r="F1289" s="44" t="s">
        <v>14</v>
      </c>
      <c r="G1289" s="2">
        <v>32000</v>
      </c>
      <c r="H1289" s="2">
        <v>32000</v>
      </c>
      <c r="I1289" s="39">
        <v>0</v>
      </c>
      <c r="J1289" s="45">
        <v>3629</v>
      </c>
      <c r="K1289" s="43">
        <v>45335</v>
      </c>
    </row>
    <row r="1290" spans="1:11" x14ac:dyDescent="0.2">
      <c r="A1290" s="42" t="s">
        <v>11</v>
      </c>
      <c r="B1290" s="42" t="s">
        <v>12</v>
      </c>
      <c r="C1290" s="43">
        <v>20656</v>
      </c>
      <c r="D1290" s="43">
        <v>40598</v>
      </c>
      <c r="E1290" s="42" t="s">
        <v>17</v>
      </c>
      <c r="F1290" s="44" t="s">
        <v>14</v>
      </c>
      <c r="G1290" s="2">
        <v>30000</v>
      </c>
      <c r="H1290" s="2">
        <v>30000</v>
      </c>
      <c r="I1290" s="39">
        <v>0</v>
      </c>
      <c r="J1290" s="45">
        <v>2376</v>
      </c>
      <c r="K1290" s="43">
        <v>44397</v>
      </c>
    </row>
    <row r="1291" spans="1:11" x14ac:dyDescent="0.2">
      <c r="A1291" s="42" t="s">
        <v>15</v>
      </c>
      <c r="B1291" s="42" t="s">
        <v>12</v>
      </c>
      <c r="C1291" s="43">
        <v>20656</v>
      </c>
      <c r="D1291" s="43">
        <v>40598</v>
      </c>
      <c r="E1291" s="42" t="s">
        <v>17</v>
      </c>
      <c r="F1291" s="44" t="s">
        <v>14</v>
      </c>
      <c r="G1291" s="2">
        <v>32000</v>
      </c>
      <c r="H1291" s="2">
        <v>32000</v>
      </c>
      <c r="I1291" s="39">
        <v>0</v>
      </c>
      <c r="J1291" s="45">
        <v>2376</v>
      </c>
      <c r="K1291" s="43">
        <v>44397</v>
      </c>
    </row>
    <row r="1292" spans="1:11" x14ac:dyDescent="0.2">
      <c r="A1292" s="42" t="s">
        <v>11</v>
      </c>
      <c r="B1292" s="42" t="s">
        <v>12</v>
      </c>
      <c r="C1292" s="43">
        <v>25832</v>
      </c>
      <c r="D1292" s="43">
        <v>40653</v>
      </c>
      <c r="E1292" s="42" t="s">
        <v>17</v>
      </c>
      <c r="F1292" s="44" t="s">
        <v>14</v>
      </c>
      <c r="G1292" s="2">
        <v>36000</v>
      </c>
      <c r="H1292" s="2">
        <v>36000</v>
      </c>
      <c r="I1292" s="39">
        <v>0</v>
      </c>
      <c r="J1292" s="45">
        <v>6124</v>
      </c>
      <c r="K1292" s="43">
        <v>49573</v>
      </c>
    </row>
    <row r="1293" spans="1:11" x14ac:dyDescent="0.2">
      <c r="A1293" s="42" t="s">
        <v>16</v>
      </c>
      <c r="B1293" s="42" t="s">
        <v>12</v>
      </c>
      <c r="C1293" s="43">
        <v>24488</v>
      </c>
      <c r="D1293" s="43">
        <v>40483</v>
      </c>
      <c r="E1293" s="42" t="s">
        <v>17</v>
      </c>
      <c r="F1293" s="44" t="s">
        <v>14</v>
      </c>
      <c r="G1293" s="2">
        <v>168000</v>
      </c>
      <c r="H1293" s="2">
        <v>168000</v>
      </c>
      <c r="I1293" s="39">
        <v>0</v>
      </c>
      <c r="J1293" s="45">
        <v>27670</v>
      </c>
      <c r="K1293" s="43">
        <v>48229</v>
      </c>
    </row>
    <row r="1294" spans="1:11" x14ac:dyDescent="0.2">
      <c r="A1294" s="42" t="s">
        <v>11</v>
      </c>
      <c r="B1294" s="42" t="s">
        <v>12</v>
      </c>
      <c r="C1294" s="43">
        <v>24488</v>
      </c>
      <c r="D1294" s="43">
        <v>40483</v>
      </c>
      <c r="E1294" s="42" t="s">
        <v>17</v>
      </c>
      <c r="F1294" s="44" t="s">
        <v>14</v>
      </c>
      <c r="G1294" s="2">
        <v>168000</v>
      </c>
      <c r="H1294" s="2">
        <v>168000</v>
      </c>
      <c r="I1294" s="39">
        <v>0</v>
      </c>
      <c r="J1294" s="45">
        <v>9223</v>
      </c>
      <c r="K1294" s="43">
        <v>48229</v>
      </c>
    </row>
    <row r="1295" spans="1:11" x14ac:dyDescent="0.2">
      <c r="A1295" s="42" t="s">
        <v>15</v>
      </c>
      <c r="B1295" s="42" t="s">
        <v>12</v>
      </c>
      <c r="C1295" s="43">
        <v>24488</v>
      </c>
      <c r="D1295" s="43">
        <v>40483</v>
      </c>
      <c r="E1295" s="42" t="s">
        <v>17</v>
      </c>
      <c r="F1295" s="44" t="s">
        <v>14</v>
      </c>
      <c r="G1295" s="2">
        <v>36000</v>
      </c>
      <c r="H1295" s="2">
        <v>36000</v>
      </c>
      <c r="I1295" s="39">
        <v>0</v>
      </c>
      <c r="J1295" s="45">
        <v>9223</v>
      </c>
      <c r="K1295" s="43">
        <v>48229</v>
      </c>
    </row>
    <row r="1296" spans="1:11" x14ac:dyDescent="0.2">
      <c r="A1296" s="42" t="s">
        <v>16</v>
      </c>
      <c r="B1296" s="42" t="s">
        <v>12</v>
      </c>
      <c r="C1296" s="43">
        <v>20119</v>
      </c>
      <c r="D1296" s="43">
        <v>40571</v>
      </c>
      <c r="E1296" s="42" t="s">
        <v>17</v>
      </c>
      <c r="F1296" s="44" t="s">
        <v>14</v>
      </c>
      <c r="G1296" s="2">
        <v>36000</v>
      </c>
      <c r="H1296" s="2">
        <v>36000</v>
      </c>
      <c r="I1296" s="39">
        <v>0</v>
      </c>
      <c r="J1296" s="45">
        <v>2236</v>
      </c>
      <c r="K1296" s="43">
        <v>43860</v>
      </c>
    </row>
    <row r="1297" spans="1:11" x14ac:dyDescent="0.2">
      <c r="A1297" s="42" t="s">
        <v>11</v>
      </c>
      <c r="B1297" s="42" t="s">
        <v>12</v>
      </c>
      <c r="C1297" s="43">
        <v>20119</v>
      </c>
      <c r="D1297" s="43">
        <v>40571</v>
      </c>
      <c r="E1297" s="42" t="s">
        <v>17</v>
      </c>
      <c r="F1297" s="44" t="s">
        <v>14</v>
      </c>
      <c r="G1297" s="2">
        <v>36000</v>
      </c>
      <c r="H1297" s="2">
        <v>36000</v>
      </c>
      <c r="I1297" s="39">
        <v>0</v>
      </c>
      <c r="J1297" s="45">
        <v>2236</v>
      </c>
      <c r="K1297" s="43">
        <v>43860</v>
      </c>
    </row>
    <row r="1298" spans="1:11" x14ac:dyDescent="0.2">
      <c r="A1298" s="42" t="s">
        <v>15</v>
      </c>
      <c r="B1298" s="42" t="s">
        <v>12</v>
      </c>
      <c r="C1298" s="43">
        <v>20119</v>
      </c>
      <c r="D1298" s="43">
        <v>40571</v>
      </c>
      <c r="E1298" s="42" t="s">
        <v>17</v>
      </c>
      <c r="F1298" s="44" t="s">
        <v>14</v>
      </c>
      <c r="G1298" s="2">
        <v>168000</v>
      </c>
      <c r="H1298" s="2">
        <v>168000</v>
      </c>
      <c r="I1298" s="39">
        <v>0</v>
      </c>
      <c r="J1298" s="45">
        <v>2236</v>
      </c>
      <c r="K1298" s="43">
        <v>43860</v>
      </c>
    </row>
    <row r="1299" spans="1:11" x14ac:dyDescent="0.2">
      <c r="A1299" s="42" t="s">
        <v>11</v>
      </c>
      <c r="B1299" s="42" t="s">
        <v>12</v>
      </c>
      <c r="C1299" s="43">
        <v>22296</v>
      </c>
      <c r="D1299" s="43">
        <v>40379</v>
      </c>
      <c r="E1299" s="42" t="s">
        <v>13</v>
      </c>
      <c r="F1299" s="44" t="s">
        <v>14</v>
      </c>
      <c r="G1299" s="2">
        <v>30000</v>
      </c>
      <c r="H1299" s="2">
        <v>30000</v>
      </c>
      <c r="I1299" s="39">
        <v>0</v>
      </c>
      <c r="J1299" s="45">
        <v>4968</v>
      </c>
      <c r="K1299" s="43">
        <v>46037</v>
      </c>
    </row>
    <row r="1300" spans="1:11" x14ac:dyDescent="0.2">
      <c r="A1300" s="42" t="s">
        <v>16</v>
      </c>
      <c r="B1300" s="42" t="s">
        <v>12</v>
      </c>
      <c r="C1300" s="43">
        <v>19947</v>
      </c>
      <c r="D1300" s="43">
        <v>40725</v>
      </c>
      <c r="E1300" s="42" t="s">
        <v>17</v>
      </c>
      <c r="F1300" s="44" t="s">
        <v>14</v>
      </c>
      <c r="G1300" s="2">
        <v>37000</v>
      </c>
      <c r="H1300" s="2">
        <v>37000</v>
      </c>
      <c r="I1300" s="39">
        <v>0</v>
      </c>
      <c r="J1300" s="45">
        <v>1665</v>
      </c>
      <c r="K1300" s="43">
        <v>43688</v>
      </c>
    </row>
    <row r="1301" spans="1:11" x14ac:dyDescent="0.2">
      <c r="A1301" s="42" t="s">
        <v>11</v>
      </c>
      <c r="B1301" s="42" t="s">
        <v>12</v>
      </c>
      <c r="C1301" s="43">
        <v>19947</v>
      </c>
      <c r="D1301" s="43">
        <v>40725</v>
      </c>
      <c r="E1301" s="42" t="s">
        <v>17</v>
      </c>
      <c r="F1301" s="44" t="s">
        <v>14</v>
      </c>
      <c r="G1301" s="2">
        <v>37000</v>
      </c>
      <c r="H1301" s="2">
        <v>37000</v>
      </c>
      <c r="I1301" s="39">
        <v>0</v>
      </c>
      <c r="J1301" s="45">
        <v>1665</v>
      </c>
      <c r="K1301" s="43">
        <v>43688</v>
      </c>
    </row>
    <row r="1302" spans="1:11" x14ac:dyDescent="0.2">
      <c r="A1302" s="42" t="s">
        <v>15</v>
      </c>
      <c r="B1302" s="42" t="s">
        <v>12</v>
      </c>
      <c r="C1302" s="43">
        <v>19947</v>
      </c>
      <c r="D1302" s="43">
        <v>40725</v>
      </c>
      <c r="E1302" s="42" t="s">
        <v>17</v>
      </c>
      <c r="F1302" s="44" t="s">
        <v>14</v>
      </c>
      <c r="G1302" s="2">
        <v>37000</v>
      </c>
      <c r="H1302" s="2">
        <v>37000</v>
      </c>
      <c r="I1302" s="39">
        <v>0</v>
      </c>
      <c r="J1302" s="45">
        <v>1665</v>
      </c>
      <c r="K1302" s="43">
        <v>43688</v>
      </c>
    </row>
    <row r="1303" spans="1:11" x14ac:dyDescent="0.2">
      <c r="A1303" s="42" t="s">
        <v>11</v>
      </c>
      <c r="B1303" s="42" t="s">
        <v>12</v>
      </c>
      <c r="C1303" s="43">
        <v>26935</v>
      </c>
      <c r="D1303" s="43">
        <v>40683</v>
      </c>
      <c r="E1303" s="42" t="s">
        <v>17</v>
      </c>
      <c r="F1303" s="44" t="s">
        <v>14</v>
      </c>
      <c r="G1303" s="2">
        <v>60000</v>
      </c>
      <c r="H1303" s="2">
        <v>60000</v>
      </c>
      <c r="I1303" s="39">
        <v>0</v>
      </c>
      <c r="J1303" s="45">
        <v>10152</v>
      </c>
      <c r="K1303" s="43">
        <v>50676</v>
      </c>
    </row>
    <row r="1304" spans="1:11" x14ac:dyDescent="0.2">
      <c r="A1304" s="42" t="s">
        <v>11</v>
      </c>
      <c r="B1304" s="42" t="s">
        <v>12</v>
      </c>
      <c r="C1304" s="43">
        <v>20088</v>
      </c>
      <c r="D1304" s="43">
        <v>40639</v>
      </c>
      <c r="E1304" s="42" t="s">
        <v>17</v>
      </c>
      <c r="F1304" s="44" t="s">
        <v>14</v>
      </c>
      <c r="G1304" s="2">
        <v>60000</v>
      </c>
      <c r="H1304" s="2">
        <v>60000</v>
      </c>
      <c r="I1304" s="39">
        <v>0</v>
      </c>
      <c r="J1304" s="45">
        <v>2700</v>
      </c>
      <c r="K1304" s="43">
        <v>43829</v>
      </c>
    </row>
    <row r="1305" spans="1:11" x14ac:dyDescent="0.2">
      <c r="A1305" s="42" t="s">
        <v>15</v>
      </c>
      <c r="B1305" s="42" t="s">
        <v>12</v>
      </c>
      <c r="C1305" s="43">
        <v>20088</v>
      </c>
      <c r="D1305" s="43">
        <v>40639</v>
      </c>
      <c r="E1305" s="42" t="s">
        <v>17</v>
      </c>
      <c r="F1305" s="44" t="s">
        <v>14</v>
      </c>
      <c r="G1305" s="2">
        <v>60000</v>
      </c>
      <c r="H1305" s="2">
        <v>60000</v>
      </c>
      <c r="I1305" s="39">
        <v>0</v>
      </c>
      <c r="J1305" s="45">
        <v>2700</v>
      </c>
      <c r="K1305" s="43">
        <v>43829</v>
      </c>
    </row>
    <row r="1306" spans="1:11" x14ac:dyDescent="0.2">
      <c r="A1306" s="42" t="s">
        <v>11</v>
      </c>
      <c r="B1306" s="42" t="s">
        <v>12</v>
      </c>
      <c r="C1306" s="43">
        <v>22131</v>
      </c>
      <c r="D1306" s="43">
        <v>40725</v>
      </c>
      <c r="E1306" s="42" t="s">
        <v>13</v>
      </c>
      <c r="F1306" s="44" t="s">
        <v>14</v>
      </c>
      <c r="G1306" s="2">
        <v>62000</v>
      </c>
      <c r="H1306" s="2">
        <v>62000</v>
      </c>
      <c r="I1306" s="39">
        <v>0</v>
      </c>
      <c r="J1306" s="45">
        <v>10211</v>
      </c>
      <c r="K1306" s="43">
        <v>45872</v>
      </c>
    </row>
    <row r="1307" spans="1:11" x14ac:dyDescent="0.2">
      <c r="A1307" s="42" t="s">
        <v>11</v>
      </c>
      <c r="B1307" s="42" t="s">
        <v>12</v>
      </c>
      <c r="C1307" s="43">
        <v>21444</v>
      </c>
      <c r="D1307" s="43">
        <v>40730</v>
      </c>
      <c r="E1307" s="42" t="s">
        <v>17</v>
      </c>
      <c r="F1307" s="44" t="s">
        <v>14</v>
      </c>
      <c r="G1307" s="2">
        <v>67000</v>
      </c>
      <c r="H1307" s="2">
        <v>67000</v>
      </c>
      <c r="I1307" s="39">
        <v>0</v>
      </c>
      <c r="J1307" s="45">
        <v>7598</v>
      </c>
      <c r="K1307" s="43">
        <v>45185</v>
      </c>
    </row>
    <row r="1308" spans="1:11" x14ac:dyDescent="0.2">
      <c r="A1308" s="42" t="s">
        <v>11</v>
      </c>
      <c r="B1308" s="42" t="s">
        <v>12</v>
      </c>
      <c r="C1308" s="43">
        <v>20536</v>
      </c>
      <c r="D1308" s="43">
        <v>40710</v>
      </c>
      <c r="E1308" s="42" t="s">
        <v>13</v>
      </c>
      <c r="F1308" s="44" t="s">
        <v>14</v>
      </c>
      <c r="G1308" s="2">
        <v>34000</v>
      </c>
      <c r="H1308" s="2">
        <v>34000</v>
      </c>
      <c r="I1308" s="39">
        <v>0</v>
      </c>
      <c r="J1308" s="45">
        <v>2632</v>
      </c>
      <c r="K1308" s="43">
        <v>44277</v>
      </c>
    </row>
    <row r="1309" spans="1:11" x14ac:dyDescent="0.2">
      <c r="A1309" s="42" t="s">
        <v>15</v>
      </c>
      <c r="B1309" s="42" t="s">
        <v>12</v>
      </c>
      <c r="C1309" s="43">
        <v>20536</v>
      </c>
      <c r="D1309" s="43">
        <v>40710</v>
      </c>
      <c r="E1309" s="42" t="s">
        <v>13</v>
      </c>
      <c r="F1309" s="44" t="s">
        <v>14</v>
      </c>
      <c r="G1309" s="2">
        <v>67000</v>
      </c>
      <c r="H1309" s="2">
        <v>67000</v>
      </c>
      <c r="I1309" s="39">
        <v>0</v>
      </c>
      <c r="J1309" s="45">
        <v>2632</v>
      </c>
      <c r="K1309" s="43">
        <v>44277</v>
      </c>
    </row>
    <row r="1310" spans="1:11" x14ac:dyDescent="0.2">
      <c r="A1310" s="42" t="s">
        <v>16</v>
      </c>
      <c r="B1310" s="42" t="s">
        <v>12</v>
      </c>
      <c r="C1310" s="43">
        <v>21054</v>
      </c>
      <c r="D1310" s="43">
        <v>40746</v>
      </c>
      <c r="E1310" s="42" t="s">
        <v>17</v>
      </c>
      <c r="F1310" s="44" t="s">
        <v>14</v>
      </c>
      <c r="G1310" s="2">
        <v>34000</v>
      </c>
      <c r="H1310" s="2">
        <v>34000</v>
      </c>
      <c r="I1310" s="39">
        <v>0</v>
      </c>
      <c r="J1310" s="45">
        <v>10689</v>
      </c>
      <c r="K1310" s="43">
        <v>44795</v>
      </c>
    </row>
    <row r="1311" spans="1:11" x14ac:dyDescent="0.2">
      <c r="A1311" s="42" t="s">
        <v>11</v>
      </c>
      <c r="B1311" s="42" t="s">
        <v>12</v>
      </c>
      <c r="C1311" s="43">
        <v>21054</v>
      </c>
      <c r="D1311" s="43">
        <v>40746</v>
      </c>
      <c r="E1311" s="42" t="s">
        <v>17</v>
      </c>
      <c r="F1311" s="44" t="s">
        <v>14</v>
      </c>
      <c r="G1311" s="2">
        <v>37000</v>
      </c>
      <c r="H1311" s="2">
        <v>37000</v>
      </c>
      <c r="I1311" s="39">
        <v>0</v>
      </c>
      <c r="J1311" s="45">
        <v>3563</v>
      </c>
      <c r="K1311" s="43">
        <v>44795</v>
      </c>
    </row>
    <row r="1312" spans="1:11" x14ac:dyDescent="0.2">
      <c r="A1312" s="42" t="s">
        <v>15</v>
      </c>
      <c r="B1312" s="42" t="s">
        <v>12</v>
      </c>
      <c r="C1312" s="43">
        <v>21054</v>
      </c>
      <c r="D1312" s="43">
        <v>40746</v>
      </c>
      <c r="E1312" s="42" t="s">
        <v>17</v>
      </c>
      <c r="F1312" s="44" t="s">
        <v>14</v>
      </c>
      <c r="G1312" s="2">
        <v>34000</v>
      </c>
      <c r="H1312" s="2">
        <v>34000</v>
      </c>
      <c r="I1312" s="39">
        <v>0</v>
      </c>
      <c r="J1312" s="45">
        <v>3563</v>
      </c>
      <c r="K1312" s="43">
        <v>44795</v>
      </c>
    </row>
    <row r="1313" spans="1:11" x14ac:dyDescent="0.2">
      <c r="A1313" s="42" t="s">
        <v>16</v>
      </c>
      <c r="B1313" s="42" t="s">
        <v>12</v>
      </c>
      <c r="C1313" s="43">
        <v>26841</v>
      </c>
      <c r="D1313" s="43">
        <v>40629</v>
      </c>
      <c r="E1313" s="42" t="s">
        <v>17</v>
      </c>
      <c r="F1313" s="44" t="s">
        <v>14</v>
      </c>
      <c r="G1313" s="2">
        <v>111000</v>
      </c>
      <c r="H1313" s="2">
        <v>111000</v>
      </c>
      <c r="I1313" s="39">
        <v>0</v>
      </c>
      <c r="J1313" s="45">
        <v>28426</v>
      </c>
      <c r="K1313" s="43">
        <v>50582</v>
      </c>
    </row>
    <row r="1314" spans="1:11" x14ac:dyDescent="0.2">
      <c r="A1314" s="42" t="s">
        <v>11</v>
      </c>
      <c r="B1314" s="42" t="s">
        <v>12</v>
      </c>
      <c r="C1314" s="43">
        <v>26841</v>
      </c>
      <c r="D1314" s="43">
        <v>40629</v>
      </c>
      <c r="E1314" s="42" t="s">
        <v>17</v>
      </c>
      <c r="F1314" s="44" t="s">
        <v>14</v>
      </c>
      <c r="G1314" s="2">
        <v>56000</v>
      </c>
      <c r="H1314" s="2">
        <v>56000</v>
      </c>
      <c r="I1314" s="39">
        <v>0</v>
      </c>
      <c r="J1314" s="45">
        <v>9475</v>
      </c>
      <c r="K1314" s="43">
        <v>50582</v>
      </c>
    </row>
    <row r="1315" spans="1:11" x14ac:dyDescent="0.2">
      <c r="A1315" s="42" t="s">
        <v>15</v>
      </c>
      <c r="B1315" s="42" t="s">
        <v>12</v>
      </c>
      <c r="C1315" s="43">
        <v>26841</v>
      </c>
      <c r="D1315" s="43">
        <v>40629</v>
      </c>
      <c r="E1315" s="42" t="s">
        <v>17</v>
      </c>
      <c r="F1315" s="44" t="s">
        <v>14</v>
      </c>
      <c r="G1315" s="2">
        <v>111000</v>
      </c>
      <c r="H1315" s="2">
        <v>111000</v>
      </c>
      <c r="I1315" s="39">
        <v>0</v>
      </c>
      <c r="J1315" s="45">
        <v>9475</v>
      </c>
      <c r="K1315" s="43">
        <v>50582</v>
      </c>
    </row>
    <row r="1316" spans="1:11" x14ac:dyDescent="0.2">
      <c r="A1316" s="42" t="s">
        <v>16</v>
      </c>
      <c r="B1316" s="42" t="s">
        <v>12</v>
      </c>
      <c r="C1316" s="43">
        <v>21417</v>
      </c>
      <c r="D1316" s="43">
        <v>40669</v>
      </c>
      <c r="E1316" s="42" t="s">
        <v>17</v>
      </c>
      <c r="F1316" s="44" t="s">
        <v>14</v>
      </c>
      <c r="G1316" s="2">
        <v>168000</v>
      </c>
      <c r="H1316" s="2">
        <v>168000</v>
      </c>
      <c r="I1316" s="39">
        <v>0</v>
      </c>
      <c r="J1316" s="45">
        <v>25175</v>
      </c>
      <c r="K1316" s="43">
        <v>45158</v>
      </c>
    </row>
    <row r="1317" spans="1:11" x14ac:dyDescent="0.2">
      <c r="A1317" s="42" t="s">
        <v>11</v>
      </c>
      <c r="B1317" s="42" t="s">
        <v>12</v>
      </c>
      <c r="C1317" s="43">
        <v>21417</v>
      </c>
      <c r="D1317" s="43">
        <v>40669</v>
      </c>
      <c r="E1317" s="42" t="s">
        <v>17</v>
      </c>
      <c r="F1317" s="44" t="s">
        <v>14</v>
      </c>
      <c r="G1317" s="2">
        <v>111000</v>
      </c>
      <c r="H1317" s="2">
        <v>111000</v>
      </c>
      <c r="I1317" s="39">
        <v>0</v>
      </c>
      <c r="J1317" s="45">
        <v>12587</v>
      </c>
      <c r="K1317" s="43">
        <v>45158</v>
      </c>
    </row>
    <row r="1318" spans="1:11" x14ac:dyDescent="0.2">
      <c r="A1318" s="42" t="s">
        <v>15</v>
      </c>
      <c r="B1318" s="42" t="s">
        <v>12</v>
      </c>
      <c r="C1318" s="43">
        <v>21417</v>
      </c>
      <c r="D1318" s="43">
        <v>40669</v>
      </c>
      <c r="E1318" s="42" t="s">
        <v>17</v>
      </c>
      <c r="F1318" s="44" t="s">
        <v>14</v>
      </c>
      <c r="G1318" s="2">
        <v>168000</v>
      </c>
      <c r="H1318" s="2">
        <v>168000</v>
      </c>
      <c r="I1318" s="39">
        <v>0</v>
      </c>
      <c r="J1318" s="45">
        <v>12587</v>
      </c>
      <c r="K1318" s="43">
        <v>45158</v>
      </c>
    </row>
    <row r="1319" spans="1:11" x14ac:dyDescent="0.2">
      <c r="A1319" s="42" t="s">
        <v>16</v>
      </c>
      <c r="B1319" s="42" t="s">
        <v>12</v>
      </c>
      <c r="C1319" s="43">
        <v>20001</v>
      </c>
      <c r="D1319" s="43">
        <v>40231</v>
      </c>
      <c r="E1319" s="42" t="s">
        <v>13</v>
      </c>
      <c r="F1319" s="44" t="s">
        <v>14</v>
      </c>
      <c r="G1319" s="2">
        <v>222000</v>
      </c>
      <c r="H1319" s="2">
        <v>222000</v>
      </c>
      <c r="I1319" s="39">
        <v>0</v>
      </c>
      <c r="J1319" s="45">
        <v>8316</v>
      </c>
      <c r="K1319" s="43">
        <v>43742</v>
      </c>
    </row>
    <row r="1320" spans="1:11" x14ac:dyDescent="0.2">
      <c r="A1320" s="42" t="s">
        <v>11</v>
      </c>
      <c r="B1320" s="42" t="s">
        <v>12</v>
      </c>
      <c r="C1320" s="43">
        <v>20001</v>
      </c>
      <c r="D1320" s="43">
        <v>40231</v>
      </c>
      <c r="E1320" s="42" t="s">
        <v>13</v>
      </c>
      <c r="F1320" s="44" t="s">
        <v>14</v>
      </c>
      <c r="G1320" s="2">
        <v>55000</v>
      </c>
      <c r="H1320" s="2">
        <v>55000</v>
      </c>
      <c r="I1320" s="39">
        <v>0</v>
      </c>
      <c r="J1320" s="45">
        <v>2772</v>
      </c>
      <c r="K1320" s="43">
        <v>43742</v>
      </c>
    </row>
    <row r="1321" spans="1:11" x14ac:dyDescent="0.2">
      <c r="A1321" s="42" t="s">
        <v>15</v>
      </c>
      <c r="B1321" s="42" t="s">
        <v>12</v>
      </c>
      <c r="C1321" s="43">
        <v>20001</v>
      </c>
      <c r="D1321" s="43">
        <v>40231</v>
      </c>
      <c r="E1321" s="42" t="s">
        <v>13</v>
      </c>
      <c r="F1321" s="44" t="s">
        <v>14</v>
      </c>
      <c r="G1321" s="2">
        <v>222000</v>
      </c>
      <c r="H1321" s="2">
        <v>222000</v>
      </c>
      <c r="I1321" s="39">
        <v>0</v>
      </c>
      <c r="J1321" s="45">
        <v>2772</v>
      </c>
      <c r="K1321" s="43">
        <v>43742</v>
      </c>
    </row>
    <row r="1322" spans="1:11" x14ac:dyDescent="0.2">
      <c r="A1322" s="42" t="s">
        <v>16</v>
      </c>
      <c r="B1322" s="42" t="s">
        <v>12</v>
      </c>
      <c r="C1322" s="43">
        <v>21323</v>
      </c>
      <c r="D1322" s="43">
        <v>40627</v>
      </c>
      <c r="E1322" s="42" t="s">
        <v>13</v>
      </c>
      <c r="F1322" s="44" t="s">
        <v>14</v>
      </c>
      <c r="G1322" s="2">
        <v>165000</v>
      </c>
      <c r="H1322" s="2">
        <v>165000</v>
      </c>
      <c r="I1322" s="39">
        <v>0</v>
      </c>
      <c r="J1322" s="45">
        <v>9185</v>
      </c>
      <c r="K1322" s="43">
        <v>45064</v>
      </c>
    </row>
    <row r="1323" spans="1:11" x14ac:dyDescent="0.2">
      <c r="A1323" s="42" t="s">
        <v>11</v>
      </c>
      <c r="B1323" s="42" t="s">
        <v>12</v>
      </c>
      <c r="C1323" s="43">
        <v>21323</v>
      </c>
      <c r="D1323" s="43">
        <v>40627</v>
      </c>
      <c r="E1323" s="42" t="s">
        <v>13</v>
      </c>
      <c r="F1323" s="44" t="s">
        <v>14</v>
      </c>
      <c r="G1323" s="2">
        <v>65000</v>
      </c>
      <c r="H1323" s="2">
        <v>65000</v>
      </c>
      <c r="I1323" s="39">
        <v>0</v>
      </c>
      <c r="J1323" s="45">
        <v>9185</v>
      </c>
      <c r="K1323" s="43">
        <v>45064</v>
      </c>
    </row>
    <row r="1324" spans="1:11" x14ac:dyDescent="0.2">
      <c r="A1324" s="42" t="s">
        <v>15</v>
      </c>
      <c r="B1324" s="42" t="s">
        <v>12</v>
      </c>
      <c r="C1324" s="43">
        <v>21323</v>
      </c>
      <c r="D1324" s="43">
        <v>40627</v>
      </c>
      <c r="E1324" s="42" t="s">
        <v>13</v>
      </c>
      <c r="F1324" s="44" t="s">
        <v>14</v>
      </c>
      <c r="G1324" s="2">
        <v>165000</v>
      </c>
      <c r="H1324" s="2">
        <v>165000</v>
      </c>
      <c r="I1324" s="39">
        <v>0</v>
      </c>
      <c r="J1324" s="45">
        <v>9185</v>
      </c>
      <c r="K1324" s="43">
        <v>45064</v>
      </c>
    </row>
    <row r="1325" spans="1:11" x14ac:dyDescent="0.2">
      <c r="A1325" s="42" t="s">
        <v>16</v>
      </c>
      <c r="B1325" s="42" t="s">
        <v>12</v>
      </c>
      <c r="C1325" s="43">
        <v>21780</v>
      </c>
      <c r="D1325" s="43">
        <v>40739</v>
      </c>
      <c r="E1325" s="42" t="s">
        <v>17</v>
      </c>
      <c r="F1325" s="44" t="s">
        <v>14</v>
      </c>
      <c r="G1325" s="2">
        <v>65000</v>
      </c>
      <c r="H1325" s="2">
        <v>65000</v>
      </c>
      <c r="I1325" s="39">
        <v>0</v>
      </c>
      <c r="J1325" s="45">
        <v>3917</v>
      </c>
      <c r="K1325" s="43">
        <v>45522</v>
      </c>
    </row>
    <row r="1326" spans="1:11" x14ac:dyDescent="0.2">
      <c r="A1326" s="42" t="s">
        <v>11</v>
      </c>
      <c r="B1326" s="42" t="s">
        <v>12</v>
      </c>
      <c r="C1326" s="43">
        <v>21780</v>
      </c>
      <c r="D1326" s="43">
        <v>40739</v>
      </c>
      <c r="E1326" s="42" t="s">
        <v>17</v>
      </c>
      <c r="F1326" s="44" t="s">
        <v>14</v>
      </c>
      <c r="G1326" s="2">
        <v>32000</v>
      </c>
      <c r="H1326" s="2">
        <v>32000</v>
      </c>
      <c r="I1326" s="39">
        <v>0</v>
      </c>
      <c r="J1326" s="45">
        <v>3917</v>
      </c>
      <c r="K1326" s="43">
        <v>45522</v>
      </c>
    </row>
    <row r="1327" spans="1:11" x14ac:dyDescent="0.2">
      <c r="A1327" s="42" t="s">
        <v>15</v>
      </c>
      <c r="B1327" s="42" t="s">
        <v>12</v>
      </c>
      <c r="C1327" s="43">
        <v>21780</v>
      </c>
      <c r="D1327" s="43">
        <v>40739</v>
      </c>
      <c r="E1327" s="42" t="s">
        <v>17</v>
      </c>
      <c r="F1327" s="44" t="s">
        <v>14</v>
      </c>
      <c r="G1327" s="2">
        <v>65000</v>
      </c>
      <c r="H1327" s="2">
        <v>65000</v>
      </c>
      <c r="I1327" s="39">
        <v>0</v>
      </c>
      <c r="J1327" s="45">
        <v>3917</v>
      </c>
      <c r="K1327" s="43">
        <v>45522</v>
      </c>
    </row>
    <row r="1328" spans="1:11" x14ac:dyDescent="0.2">
      <c r="A1328" s="42" t="s">
        <v>11</v>
      </c>
      <c r="B1328" s="42" t="s">
        <v>12</v>
      </c>
      <c r="C1328" s="43">
        <v>21261</v>
      </c>
      <c r="D1328" s="43">
        <v>40581</v>
      </c>
      <c r="E1328" s="42" t="s">
        <v>17</v>
      </c>
      <c r="F1328" s="44" t="s">
        <v>14</v>
      </c>
      <c r="G1328" s="2">
        <v>40000</v>
      </c>
      <c r="H1328" s="2">
        <v>40000</v>
      </c>
      <c r="I1328" s="39">
        <v>0</v>
      </c>
      <c r="J1328" s="45">
        <v>4536</v>
      </c>
      <c r="K1328" s="43">
        <v>45002</v>
      </c>
    </row>
    <row r="1329" spans="1:11" x14ac:dyDescent="0.2">
      <c r="A1329" s="42" t="s">
        <v>15</v>
      </c>
      <c r="B1329" s="42" t="s">
        <v>12</v>
      </c>
      <c r="C1329" s="43">
        <v>21261</v>
      </c>
      <c r="D1329" s="43">
        <v>40581</v>
      </c>
      <c r="E1329" s="42" t="s">
        <v>17</v>
      </c>
      <c r="F1329" s="44" t="s">
        <v>14</v>
      </c>
      <c r="G1329" s="2">
        <v>32000</v>
      </c>
      <c r="H1329" s="2">
        <v>32000</v>
      </c>
      <c r="I1329" s="39">
        <v>0</v>
      </c>
      <c r="J1329" s="45">
        <v>4536</v>
      </c>
      <c r="K1329" s="43">
        <v>45002</v>
      </c>
    </row>
    <row r="1330" spans="1:11" x14ac:dyDescent="0.2">
      <c r="A1330" s="42" t="s">
        <v>11</v>
      </c>
      <c r="B1330" s="42" t="s">
        <v>12</v>
      </c>
      <c r="C1330" s="43">
        <v>23103</v>
      </c>
      <c r="D1330" s="43">
        <v>40760</v>
      </c>
      <c r="E1330" s="42" t="s">
        <v>13</v>
      </c>
      <c r="F1330" s="44" t="s">
        <v>14</v>
      </c>
      <c r="G1330" s="2">
        <v>33000</v>
      </c>
      <c r="H1330" s="2">
        <v>33000</v>
      </c>
      <c r="I1330" s="39">
        <v>0</v>
      </c>
      <c r="J1330" s="45">
        <v>6207</v>
      </c>
      <c r="K1330" s="43">
        <v>46845</v>
      </c>
    </row>
    <row r="1331" spans="1:11" x14ac:dyDescent="0.2">
      <c r="A1331" s="42" t="s">
        <v>15</v>
      </c>
      <c r="B1331" s="42" t="s">
        <v>12</v>
      </c>
      <c r="C1331" s="43">
        <v>23103</v>
      </c>
      <c r="D1331" s="43">
        <v>40760</v>
      </c>
      <c r="E1331" s="42" t="s">
        <v>13</v>
      </c>
      <c r="F1331" s="44" t="s">
        <v>14</v>
      </c>
      <c r="G1331" s="2">
        <v>33000</v>
      </c>
      <c r="H1331" s="2">
        <v>33000</v>
      </c>
      <c r="I1331" s="39">
        <v>0</v>
      </c>
      <c r="J1331" s="45">
        <v>6207</v>
      </c>
      <c r="K1331" s="43">
        <v>46845</v>
      </c>
    </row>
    <row r="1332" spans="1:11" x14ac:dyDescent="0.2">
      <c r="A1332" s="42" t="s">
        <v>16</v>
      </c>
      <c r="B1332" s="42" t="s">
        <v>12</v>
      </c>
      <c r="C1332" s="43">
        <v>25828</v>
      </c>
      <c r="D1332" s="43">
        <v>40599</v>
      </c>
      <c r="E1332" s="42" t="s">
        <v>17</v>
      </c>
      <c r="F1332" s="44" t="s">
        <v>14</v>
      </c>
      <c r="G1332" s="2">
        <v>162000</v>
      </c>
      <c r="H1332" s="2">
        <v>162000</v>
      </c>
      <c r="I1332" s="39">
        <v>0</v>
      </c>
      <c r="J1332" s="45">
        <v>27556</v>
      </c>
      <c r="K1332" s="43">
        <v>49569</v>
      </c>
    </row>
    <row r="1333" spans="1:11" x14ac:dyDescent="0.2">
      <c r="A1333" s="42" t="s">
        <v>11</v>
      </c>
      <c r="B1333" s="42" t="s">
        <v>12</v>
      </c>
      <c r="C1333" s="43">
        <v>25828</v>
      </c>
      <c r="D1333" s="43">
        <v>40599</v>
      </c>
      <c r="E1333" s="42" t="s">
        <v>17</v>
      </c>
      <c r="F1333" s="44" t="s">
        <v>14</v>
      </c>
      <c r="G1333" s="2">
        <v>162000</v>
      </c>
      <c r="H1333" s="2">
        <v>162000</v>
      </c>
      <c r="I1333" s="39">
        <v>0</v>
      </c>
      <c r="J1333" s="45">
        <v>9185</v>
      </c>
      <c r="K1333" s="43">
        <v>49569</v>
      </c>
    </row>
    <row r="1334" spans="1:11" x14ac:dyDescent="0.2">
      <c r="A1334" s="42" t="s">
        <v>15</v>
      </c>
      <c r="B1334" s="42" t="s">
        <v>12</v>
      </c>
      <c r="C1334" s="43">
        <v>25828</v>
      </c>
      <c r="D1334" s="43">
        <v>40599</v>
      </c>
      <c r="E1334" s="42" t="s">
        <v>17</v>
      </c>
      <c r="F1334" s="44" t="s">
        <v>14</v>
      </c>
      <c r="G1334" s="2">
        <v>33000</v>
      </c>
      <c r="H1334" s="2">
        <v>33000</v>
      </c>
      <c r="I1334" s="39">
        <v>0</v>
      </c>
      <c r="J1334" s="45">
        <v>9185</v>
      </c>
      <c r="K1334" s="43">
        <v>49569</v>
      </c>
    </row>
    <row r="1335" spans="1:11" x14ac:dyDescent="0.2">
      <c r="A1335" s="42" t="s">
        <v>11</v>
      </c>
      <c r="B1335" s="42" t="s">
        <v>12</v>
      </c>
      <c r="C1335" s="43">
        <v>20441</v>
      </c>
      <c r="D1335" s="43">
        <v>40583</v>
      </c>
      <c r="E1335" s="42" t="s">
        <v>17</v>
      </c>
      <c r="F1335" s="44" t="s">
        <v>14</v>
      </c>
      <c r="G1335" s="2">
        <v>38000</v>
      </c>
      <c r="H1335" s="2">
        <v>38000</v>
      </c>
      <c r="I1335" s="39">
        <v>0</v>
      </c>
      <c r="J1335" s="45">
        <v>2360</v>
      </c>
      <c r="K1335" s="43">
        <v>44183</v>
      </c>
    </row>
    <row r="1336" spans="1:11" x14ac:dyDescent="0.2">
      <c r="A1336" s="42" t="s">
        <v>15</v>
      </c>
      <c r="B1336" s="42" t="s">
        <v>12</v>
      </c>
      <c r="C1336" s="43">
        <v>20441</v>
      </c>
      <c r="D1336" s="43">
        <v>40583</v>
      </c>
      <c r="E1336" s="42" t="s">
        <v>17</v>
      </c>
      <c r="F1336" s="44" t="s">
        <v>14</v>
      </c>
      <c r="G1336" s="2">
        <v>162000</v>
      </c>
      <c r="H1336" s="2">
        <v>162000</v>
      </c>
      <c r="I1336" s="39">
        <v>0</v>
      </c>
      <c r="J1336" s="45">
        <v>2360</v>
      </c>
      <c r="K1336" s="43">
        <v>44183</v>
      </c>
    </row>
    <row r="1337" spans="1:11" x14ac:dyDescent="0.2">
      <c r="A1337" s="42" t="s">
        <v>16</v>
      </c>
      <c r="B1337" s="42" t="s">
        <v>12</v>
      </c>
      <c r="C1337" s="43">
        <v>28300</v>
      </c>
      <c r="D1337" s="43">
        <v>40487</v>
      </c>
      <c r="E1337" s="42" t="s">
        <v>17</v>
      </c>
      <c r="F1337" s="44" t="s">
        <v>14</v>
      </c>
      <c r="G1337" s="2">
        <v>38000</v>
      </c>
      <c r="H1337" s="2">
        <v>38000</v>
      </c>
      <c r="I1337" s="39">
        <v>0</v>
      </c>
      <c r="J1337" s="45">
        <v>24343</v>
      </c>
      <c r="K1337" s="43">
        <v>52041</v>
      </c>
    </row>
    <row r="1338" spans="1:11" x14ac:dyDescent="0.2">
      <c r="A1338" s="42" t="s">
        <v>11</v>
      </c>
      <c r="B1338" s="42" t="s">
        <v>12</v>
      </c>
      <c r="C1338" s="43">
        <v>28300</v>
      </c>
      <c r="D1338" s="43">
        <v>40487</v>
      </c>
      <c r="E1338" s="42" t="s">
        <v>17</v>
      </c>
      <c r="F1338" s="44" t="s">
        <v>14</v>
      </c>
      <c r="G1338" s="2">
        <v>49000</v>
      </c>
      <c r="H1338" s="2">
        <v>49000</v>
      </c>
      <c r="I1338" s="39">
        <v>0</v>
      </c>
      <c r="J1338" s="45">
        <v>8114</v>
      </c>
      <c r="K1338" s="43">
        <v>52041</v>
      </c>
    </row>
    <row r="1339" spans="1:11" x14ac:dyDescent="0.2">
      <c r="A1339" s="42" t="s">
        <v>15</v>
      </c>
      <c r="B1339" s="42" t="s">
        <v>12</v>
      </c>
      <c r="C1339" s="43">
        <v>28300</v>
      </c>
      <c r="D1339" s="43">
        <v>40487</v>
      </c>
      <c r="E1339" s="42" t="s">
        <v>17</v>
      </c>
      <c r="F1339" s="44" t="s">
        <v>14</v>
      </c>
      <c r="G1339" s="2">
        <v>38000</v>
      </c>
      <c r="H1339" s="2">
        <v>38000</v>
      </c>
      <c r="I1339" s="39">
        <v>0</v>
      </c>
      <c r="J1339" s="45">
        <v>8114</v>
      </c>
      <c r="K1339" s="43">
        <v>52041</v>
      </c>
    </row>
    <row r="1340" spans="1:11" x14ac:dyDescent="0.2">
      <c r="A1340" s="42" t="s">
        <v>16</v>
      </c>
      <c r="B1340" s="42" t="s">
        <v>12</v>
      </c>
      <c r="C1340" s="43">
        <v>24117</v>
      </c>
      <c r="D1340" s="43">
        <v>40597</v>
      </c>
      <c r="E1340" s="42" t="s">
        <v>17</v>
      </c>
      <c r="F1340" s="44" t="s">
        <v>14</v>
      </c>
      <c r="G1340" s="2">
        <v>147000</v>
      </c>
      <c r="H1340" s="2">
        <v>147000</v>
      </c>
      <c r="I1340" s="39">
        <v>0</v>
      </c>
      <c r="J1340" s="45">
        <v>23096</v>
      </c>
      <c r="K1340" s="43">
        <v>47858</v>
      </c>
    </row>
    <row r="1341" spans="1:11" x14ac:dyDescent="0.2">
      <c r="A1341" s="42" t="s">
        <v>11</v>
      </c>
      <c r="B1341" s="42" t="s">
        <v>12</v>
      </c>
      <c r="C1341" s="43">
        <v>24117</v>
      </c>
      <c r="D1341" s="43">
        <v>40597</v>
      </c>
      <c r="E1341" s="42" t="s">
        <v>17</v>
      </c>
      <c r="F1341" s="44" t="s">
        <v>14</v>
      </c>
      <c r="G1341" s="2">
        <v>47000</v>
      </c>
      <c r="H1341" s="2">
        <v>47000</v>
      </c>
      <c r="I1341" s="39">
        <v>0</v>
      </c>
      <c r="J1341" s="45">
        <v>7699</v>
      </c>
      <c r="K1341" s="43">
        <v>47858</v>
      </c>
    </row>
    <row r="1342" spans="1:11" x14ac:dyDescent="0.2">
      <c r="A1342" s="42" t="s">
        <v>15</v>
      </c>
      <c r="B1342" s="42" t="s">
        <v>12</v>
      </c>
      <c r="C1342" s="43">
        <v>24117</v>
      </c>
      <c r="D1342" s="43">
        <v>40597</v>
      </c>
      <c r="E1342" s="42" t="s">
        <v>17</v>
      </c>
      <c r="F1342" s="44" t="s">
        <v>14</v>
      </c>
      <c r="G1342" s="2">
        <v>147000</v>
      </c>
      <c r="H1342" s="2">
        <v>147000</v>
      </c>
      <c r="I1342" s="39">
        <v>0</v>
      </c>
      <c r="J1342" s="45">
        <v>7699</v>
      </c>
      <c r="K1342" s="43">
        <v>47858</v>
      </c>
    </row>
    <row r="1343" spans="1:11" x14ac:dyDescent="0.2">
      <c r="A1343" s="42" t="s">
        <v>11</v>
      </c>
      <c r="B1343" s="42" t="s">
        <v>12</v>
      </c>
      <c r="C1343" s="43">
        <v>25823</v>
      </c>
      <c r="D1343" s="43">
        <v>40760</v>
      </c>
      <c r="E1343" s="42" t="s">
        <v>17</v>
      </c>
      <c r="F1343" s="44" t="s">
        <v>14</v>
      </c>
      <c r="G1343" s="2">
        <v>44000</v>
      </c>
      <c r="H1343" s="2">
        <v>44000</v>
      </c>
      <c r="I1343" s="39">
        <v>0</v>
      </c>
      <c r="J1343" s="45">
        <v>7484</v>
      </c>
      <c r="K1343" s="43">
        <v>49564</v>
      </c>
    </row>
    <row r="1344" spans="1:11" x14ac:dyDescent="0.2">
      <c r="A1344" s="42" t="s">
        <v>16</v>
      </c>
      <c r="B1344" s="42" t="s">
        <v>12</v>
      </c>
      <c r="C1344" s="43">
        <v>23571</v>
      </c>
      <c r="D1344" s="43">
        <v>40659</v>
      </c>
      <c r="E1344" s="42" t="s">
        <v>13</v>
      </c>
      <c r="F1344" s="44" t="s">
        <v>14</v>
      </c>
      <c r="G1344" s="2">
        <v>132000</v>
      </c>
      <c r="H1344" s="2">
        <v>132000</v>
      </c>
      <c r="I1344" s="39">
        <v>0</v>
      </c>
      <c r="J1344" s="45">
        <v>26968</v>
      </c>
      <c r="K1344" s="43">
        <v>47312</v>
      </c>
    </row>
    <row r="1345" spans="1:11" x14ac:dyDescent="0.2">
      <c r="A1345" s="42" t="s">
        <v>11</v>
      </c>
      <c r="B1345" s="42" t="s">
        <v>12</v>
      </c>
      <c r="C1345" s="43">
        <v>23571</v>
      </c>
      <c r="D1345" s="43">
        <v>40659</v>
      </c>
      <c r="E1345" s="42" t="s">
        <v>13</v>
      </c>
      <c r="F1345" s="44" t="s">
        <v>14</v>
      </c>
      <c r="G1345" s="2">
        <v>132000</v>
      </c>
      <c r="H1345" s="2">
        <v>132000</v>
      </c>
      <c r="I1345" s="39">
        <v>0</v>
      </c>
      <c r="J1345" s="45">
        <v>8989</v>
      </c>
      <c r="K1345" s="43">
        <v>47312</v>
      </c>
    </row>
    <row r="1346" spans="1:11" x14ac:dyDescent="0.2">
      <c r="A1346" s="42" t="s">
        <v>15</v>
      </c>
      <c r="B1346" s="42" t="s">
        <v>12</v>
      </c>
      <c r="C1346" s="43">
        <v>23571</v>
      </c>
      <c r="D1346" s="43">
        <v>40659</v>
      </c>
      <c r="E1346" s="42" t="s">
        <v>13</v>
      </c>
      <c r="F1346" s="44" t="s">
        <v>14</v>
      </c>
      <c r="G1346" s="2">
        <v>44000</v>
      </c>
      <c r="H1346" s="2">
        <v>44000</v>
      </c>
      <c r="I1346" s="39">
        <v>0</v>
      </c>
      <c r="J1346" s="45">
        <v>8989</v>
      </c>
      <c r="K1346" s="43">
        <v>47312</v>
      </c>
    </row>
    <row r="1347" spans="1:11" x14ac:dyDescent="0.2">
      <c r="A1347" s="42" t="s">
        <v>16</v>
      </c>
      <c r="B1347" s="42" t="s">
        <v>12</v>
      </c>
      <c r="C1347" s="43">
        <v>21344</v>
      </c>
      <c r="D1347" s="43">
        <v>40817</v>
      </c>
      <c r="E1347" s="42" t="s">
        <v>17</v>
      </c>
      <c r="F1347" s="44" t="s">
        <v>14</v>
      </c>
      <c r="G1347" s="2">
        <v>111000</v>
      </c>
      <c r="H1347" s="2">
        <v>111000</v>
      </c>
      <c r="I1347" s="39">
        <v>0</v>
      </c>
      <c r="J1347" s="45">
        <v>10689</v>
      </c>
      <c r="K1347" s="43">
        <v>45085</v>
      </c>
    </row>
    <row r="1348" spans="1:11" x14ac:dyDescent="0.2">
      <c r="A1348" s="42" t="s">
        <v>11</v>
      </c>
      <c r="B1348" s="42" t="s">
        <v>12</v>
      </c>
      <c r="C1348" s="43">
        <v>21344</v>
      </c>
      <c r="D1348" s="43">
        <v>40817</v>
      </c>
      <c r="E1348" s="42" t="s">
        <v>17</v>
      </c>
      <c r="F1348" s="44" t="s">
        <v>14</v>
      </c>
      <c r="G1348" s="2">
        <v>111000</v>
      </c>
      <c r="H1348" s="2">
        <v>111000</v>
      </c>
      <c r="I1348" s="39">
        <v>0</v>
      </c>
      <c r="J1348" s="45">
        <v>3563</v>
      </c>
      <c r="K1348" s="43">
        <v>45085</v>
      </c>
    </row>
    <row r="1349" spans="1:11" x14ac:dyDescent="0.2">
      <c r="A1349" s="42" t="s">
        <v>15</v>
      </c>
      <c r="B1349" s="42" t="s">
        <v>12</v>
      </c>
      <c r="C1349" s="43">
        <v>21344</v>
      </c>
      <c r="D1349" s="43">
        <v>40817</v>
      </c>
      <c r="E1349" s="42" t="s">
        <v>17</v>
      </c>
      <c r="F1349" s="44" t="s">
        <v>14</v>
      </c>
      <c r="G1349" s="2">
        <v>132000</v>
      </c>
      <c r="H1349" s="2">
        <v>132000</v>
      </c>
      <c r="I1349" s="39">
        <v>0</v>
      </c>
      <c r="J1349" s="45">
        <v>3563</v>
      </c>
      <c r="K1349" s="43">
        <v>45085</v>
      </c>
    </row>
    <row r="1350" spans="1:11" x14ac:dyDescent="0.2">
      <c r="A1350" s="42" t="s">
        <v>11</v>
      </c>
      <c r="B1350" s="42" t="s">
        <v>12</v>
      </c>
      <c r="C1350" s="43">
        <v>19829</v>
      </c>
      <c r="D1350" s="43">
        <v>40576</v>
      </c>
      <c r="E1350" s="42" t="s">
        <v>17</v>
      </c>
      <c r="F1350" s="44" t="s">
        <v>14</v>
      </c>
      <c r="G1350" s="2">
        <v>33000</v>
      </c>
      <c r="H1350" s="2">
        <v>33000</v>
      </c>
      <c r="I1350" s="39">
        <v>0</v>
      </c>
      <c r="J1350" s="45">
        <v>1485</v>
      </c>
      <c r="K1350" s="43">
        <v>43570</v>
      </c>
    </row>
    <row r="1351" spans="1:11" x14ac:dyDescent="0.2">
      <c r="A1351" s="42" t="s">
        <v>15</v>
      </c>
      <c r="B1351" s="42" t="s">
        <v>12</v>
      </c>
      <c r="C1351" s="43">
        <v>19829</v>
      </c>
      <c r="D1351" s="43">
        <v>40576</v>
      </c>
      <c r="E1351" s="42" t="s">
        <v>17</v>
      </c>
      <c r="F1351" s="44" t="s">
        <v>14</v>
      </c>
      <c r="G1351" s="2">
        <v>111000</v>
      </c>
      <c r="H1351" s="2">
        <v>111000</v>
      </c>
      <c r="I1351" s="39">
        <v>0</v>
      </c>
      <c r="J1351" s="45">
        <v>1485</v>
      </c>
      <c r="K1351" s="43">
        <v>43570</v>
      </c>
    </row>
    <row r="1352" spans="1:11" x14ac:dyDescent="0.2">
      <c r="A1352" s="42" t="s">
        <v>11</v>
      </c>
      <c r="B1352" s="42" t="s">
        <v>12</v>
      </c>
      <c r="C1352" s="43">
        <v>20753</v>
      </c>
      <c r="D1352" s="43">
        <v>40858</v>
      </c>
      <c r="E1352" s="42" t="s">
        <v>17</v>
      </c>
      <c r="F1352" s="44" t="s">
        <v>14</v>
      </c>
      <c r="G1352" s="2">
        <v>44000</v>
      </c>
      <c r="H1352" s="2">
        <v>44000</v>
      </c>
      <c r="I1352" s="39">
        <v>0</v>
      </c>
      <c r="J1352" s="45">
        <v>2732</v>
      </c>
      <c r="K1352" s="43">
        <v>44494</v>
      </c>
    </row>
    <row r="1353" spans="1:11" x14ac:dyDescent="0.2">
      <c r="A1353" s="42" t="s">
        <v>15</v>
      </c>
      <c r="B1353" s="42" t="s">
        <v>12</v>
      </c>
      <c r="C1353" s="43">
        <v>20753</v>
      </c>
      <c r="D1353" s="43">
        <v>40858</v>
      </c>
      <c r="E1353" s="42" t="s">
        <v>17</v>
      </c>
      <c r="F1353" s="44" t="s">
        <v>14</v>
      </c>
      <c r="G1353" s="2">
        <v>33000</v>
      </c>
      <c r="H1353" s="2">
        <v>33000</v>
      </c>
      <c r="I1353" s="39">
        <v>0</v>
      </c>
      <c r="J1353" s="45">
        <v>2732</v>
      </c>
      <c r="K1353" s="43">
        <v>44494</v>
      </c>
    </row>
    <row r="1354" spans="1:11" x14ac:dyDescent="0.2">
      <c r="A1354" s="42" t="s">
        <v>16</v>
      </c>
      <c r="B1354" s="42" t="s">
        <v>12</v>
      </c>
      <c r="C1354" s="43">
        <v>22112</v>
      </c>
      <c r="D1354" s="43">
        <v>40708</v>
      </c>
      <c r="E1354" s="42" t="s">
        <v>17</v>
      </c>
      <c r="F1354" s="44" t="s">
        <v>14</v>
      </c>
      <c r="G1354" s="2">
        <v>75000</v>
      </c>
      <c r="H1354" s="2">
        <v>75000</v>
      </c>
      <c r="I1354" s="39">
        <v>0</v>
      </c>
      <c r="J1354" s="45">
        <v>9855</v>
      </c>
      <c r="K1354" s="43">
        <v>45853</v>
      </c>
    </row>
    <row r="1355" spans="1:11" x14ac:dyDescent="0.2">
      <c r="A1355" s="42" t="s">
        <v>11</v>
      </c>
      <c r="B1355" s="42" t="s">
        <v>12</v>
      </c>
      <c r="C1355" s="43">
        <v>22112</v>
      </c>
      <c r="D1355" s="43">
        <v>40708</v>
      </c>
      <c r="E1355" s="42" t="s">
        <v>17</v>
      </c>
      <c r="F1355" s="44" t="s">
        <v>14</v>
      </c>
      <c r="G1355" s="2">
        <v>75000</v>
      </c>
      <c r="H1355" s="2">
        <v>75000</v>
      </c>
      <c r="I1355" s="39">
        <v>0</v>
      </c>
      <c r="J1355" s="45">
        <v>3285</v>
      </c>
      <c r="K1355" s="43">
        <v>45853</v>
      </c>
    </row>
    <row r="1356" spans="1:11" x14ac:dyDescent="0.2">
      <c r="A1356" s="42" t="s">
        <v>15</v>
      </c>
      <c r="B1356" s="42" t="s">
        <v>12</v>
      </c>
      <c r="C1356" s="43">
        <v>22112</v>
      </c>
      <c r="D1356" s="43">
        <v>40708</v>
      </c>
      <c r="E1356" s="42" t="s">
        <v>17</v>
      </c>
      <c r="F1356" s="44" t="s">
        <v>14</v>
      </c>
      <c r="G1356" s="2">
        <v>54000</v>
      </c>
      <c r="H1356" s="2">
        <v>54000</v>
      </c>
      <c r="I1356" s="39">
        <v>0</v>
      </c>
      <c r="J1356" s="45">
        <v>3285</v>
      </c>
      <c r="K1356" s="43">
        <v>45853</v>
      </c>
    </row>
    <row r="1357" spans="1:11" x14ac:dyDescent="0.2">
      <c r="A1357" s="42" t="s">
        <v>11</v>
      </c>
      <c r="B1357" s="42" t="s">
        <v>12</v>
      </c>
      <c r="C1357" s="43">
        <v>25954</v>
      </c>
      <c r="D1357" s="43">
        <v>40787</v>
      </c>
      <c r="E1357" s="42" t="s">
        <v>17</v>
      </c>
      <c r="F1357" s="44" t="s">
        <v>14</v>
      </c>
      <c r="G1357" s="2">
        <v>42000</v>
      </c>
      <c r="H1357" s="2">
        <v>42000</v>
      </c>
      <c r="I1357" s="39">
        <v>0</v>
      </c>
      <c r="J1357" s="45">
        <v>7144</v>
      </c>
      <c r="K1357" s="43">
        <v>49695</v>
      </c>
    </row>
    <row r="1358" spans="1:11" x14ac:dyDescent="0.2">
      <c r="A1358" s="42" t="s">
        <v>15</v>
      </c>
      <c r="B1358" s="42" t="s">
        <v>12</v>
      </c>
      <c r="C1358" s="43">
        <v>25954</v>
      </c>
      <c r="D1358" s="43">
        <v>40787</v>
      </c>
      <c r="E1358" s="42" t="s">
        <v>17</v>
      </c>
      <c r="F1358" s="44" t="s">
        <v>14</v>
      </c>
      <c r="G1358" s="2">
        <v>75000</v>
      </c>
      <c r="H1358" s="2">
        <v>75000</v>
      </c>
      <c r="I1358" s="39">
        <v>0</v>
      </c>
      <c r="J1358" s="45">
        <v>7144</v>
      </c>
      <c r="K1358" s="43">
        <v>49695</v>
      </c>
    </row>
    <row r="1359" spans="1:11" x14ac:dyDescent="0.2">
      <c r="A1359" s="42" t="s">
        <v>11</v>
      </c>
      <c r="B1359" s="42" t="s">
        <v>12</v>
      </c>
      <c r="C1359" s="43">
        <v>24270</v>
      </c>
      <c r="D1359" s="43">
        <v>40746</v>
      </c>
      <c r="E1359" s="42" t="s">
        <v>13</v>
      </c>
      <c r="F1359" s="44" t="s">
        <v>14</v>
      </c>
      <c r="G1359" s="2">
        <v>79000</v>
      </c>
      <c r="H1359" s="2">
        <v>79000</v>
      </c>
      <c r="I1359" s="39">
        <v>0</v>
      </c>
      <c r="J1359" s="45">
        <v>16495</v>
      </c>
      <c r="K1359" s="43">
        <v>48011</v>
      </c>
    </row>
    <row r="1360" spans="1:11" x14ac:dyDescent="0.2">
      <c r="A1360" s="42" t="s">
        <v>11</v>
      </c>
      <c r="B1360" s="42" t="s">
        <v>12</v>
      </c>
      <c r="C1360" s="43">
        <v>20114</v>
      </c>
      <c r="D1360" s="43">
        <v>40847</v>
      </c>
      <c r="E1360" s="42" t="s">
        <v>17</v>
      </c>
      <c r="F1360" s="44" t="s">
        <v>14</v>
      </c>
      <c r="G1360" s="2">
        <v>61000</v>
      </c>
      <c r="H1360" s="2">
        <v>61000</v>
      </c>
      <c r="I1360" s="39">
        <v>0</v>
      </c>
      <c r="J1360" s="45">
        <v>2745</v>
      </c>
      <c r="K1360" s="43">
        <v>43855</v>
      </c>
    </row>
    <row r="1361" spans="1:11" x14ac:dyDescent="0.2">
      <c r="A1361" s="42" t="s">
        <v>15</v>
      </c>
      <c r="B1361" s="42" t="s">
        <v>12</v>
      </c>
      <c r="C1361" s="43">
        <v>20114</v>
      </c>
      <c r="D1361" s="43">
        <v>40847</v>
      </c>
      <c r="E1361" s="42" t="s">
        <v>17</v>
      </c>
      <c r="F1361" s="44" t="s">
        <v>14</v>
      </c>
      <c r="G1361" s="2">
        <v>162000</v>
      </c>
      <c r="H1361" s="2">
        <v>162000</v>
      </c>
      <c r="I1361" s="39">
        <v>0</v>
      </c>
      <c r="J1361" s="45">
        <v>2745</v>
      </c>
      <c r="K1361" s="43">
        <v>43855</v>
      </c>
    </row>
    <row r="1362" spans="1:11" x14ac:dyDescent="0.2">
      <c r="A1362" s="42" t="s">
        <v>16</v>
      </c>
      <c r="B1362" s="42" t="s">
        <v>12</v>
      </c>
      <c r="C1362" s="43">
        <v>22724</v>
      </c>
      <c r="D1362" s="43">
        <v>40880</v>
      </c>
      <c r="E1362" s="42" t="s">
        <v>13</v>
      </c>
      <c r="F1362" s="44" t="s">
        <v>14</v>
      </c>
      <c r="G1362" s="2">
        <v>61000</v>
      </c>
      <c r="H1362" s="2">
        <v>61000</v>
      </c>
      <c r="I1362" s="39">
        <v>0</v>
      </c>
      <c r="J1362" s="45">
        <v>26460</v>
      </c>
      <c r="K1362" s="43">
        <v>46465</v>
      </c>
    </row>
    <row r="1363" spans="1:11" x14ac:dyDescent="0.2">
      <c r="A1363" s="42" t="s">
        <v>11</v>
      </c>
      <c r="B1363" s="42" t="s">
        <v>12</v>
      </c>
      <c r="C1363" s="43">
        <v>22724</v>
      </c>
      <c r="D1363" s="43">
        <v>40880</v>
      </c>
      <c r="E1363" s="42" t="s">
        <v>13</v>
      </c>
      <c r="F1363" s="44" t="s">
        <v>14</v>
      </c>
      <c r="G1363" s="2">
        <v>30000</v>
      </c>
      <c r="H1363" s="2">
        <v>30000</v>
      </c>
      <c r="I1363" s="39">
        <v>0</v>
      </c>
      <c r="J1363" s="45">
        <v>5292</v>
      </c>
      <c r="K1363" s="43">
        <v>46465</v>
      </c>
    </row>
    <row r="1364" spans="1:11" x14ac:dyDescent="0.2">
      <c r="A1364" s="42" t="s">
        <v>15</v>
      </c>
      <c r="B1364" s="42" t="s">
        <v>12</v>
      </c>
      <c r="C1364" s="43">
        <v>22724</v>
      </c>
      <c r="D1364" s="43">
        <v>40880</v>
      </c>
      <c r="E1364" s="42" t="s">
        <v>13</v>
      </c>
      <c r="F1364" s="44" t="s">
        <v>14</v>
      </c>
      <c r="G1364" s="2">
        <v>61000</v>
      </c>
      <c r="H1364" s="2">
        <v>61000</v>
      </c>
      <c r="I1364" s="39">
        <v>0</v>
      </c>
      <c r="J1364" s="45">
        <v>5292</v>
      </c>
      <c r="K1364" s="43">
        <v>46465</v>
      </c>
    </row>
    <row r="1365" spans="1:11" x14ac:dyDescent="0.2">
      <c r="A1365" s="42" t="s">
        <v>16</v>
      </c>
      <c r="B1365" s="42" t="s">
        <v>12</v>
      </c>
      <c r="C1365" s="43">
        <v>21921</v>
      </c>
      <c r="D1365" s="43">
        <v>40638</v>
      </c>
      <c r="E1365" s="42" t="s">
        <v>17</v>
      </c>
      <c r="F1365" s="44" t="s">
        <v>14</v>
      </c>
      <c r="G1365" s="2">
        <v>150000</v>
      </c>
      <c r="H1365" s="2">
        <v>150000</v>
      </c>
      <c r="I1365" s="39">
        <v>0</v>
      </c>
      <c r="J1365" s="45">
        <v>15422</v>
      </c>
      <c r="K1365" s="43">
        <v>45663</v>
      </c>
    </row>
    <row r="1366" spans="1:11" x14ac:dyDescent="0.2">
      <c r="A1366" s="42" t="s">
        <v>11</v>
      </c>
      <c r="B1366" s="42" t="s">
        <v>12</v>
      </c>
      <c r="C1366" s="43">
        <v>21921</v>
      </c>
      <c r="D1366" s="43">
        <v>40638</v>
      </c>
      <c r="E1366" s="42" t="s">
        <v>17</v>
      </c>
      <c r="F1366" s="44" t="s">
        <v>14</v>
      </c>
      <c r="G1366" s="2">
        <v>42000</v>
      </c>
      <c r="H1366" s="2">
        <v>42000</v>
      </c>
      <c r="I1366" s="39">
        <v>0</v>
      </c>
      <c r="J1366" s="45">
        <v>5141</v>
      </c>
      <c r="K1366" s="43">
        <v>45663</v>
      </c>
    </row>
    <row r="1367" spans="1:11" x14ac:dyDescent="0.2">
      <c r="A1367" s="42" t="s">
        <v>15</v>
      </c>
      <c r="B1367" s="42" t="s">
        <v>12</v>
      </c>
      <c r="C1367" s="43">
        <v>21921</v>
      </c>
      <c r="D1367" s="43">
        <v>40638</v>
      </c>
      <c r="E1367" s="42" t="s">
        <v>17</v>
      </c>
      <c r="F1367" s="44" t="s">
        <v>14</v>
      </c>
      <c r="G1367" s="2">
        <v>150000</v>
      </c>
      <c r="H1367" s="2">
        <v>150000</v>
      </c>
      <c r="I1367" s="39">
        <v>0</v>
      </c>
      <c r="J1367" s="45">
        <v>5141</v>
      </c>
      <c r="K1367" s="43">
        <v>45663</v>
      </c>
    </row>
    <row r="1368" spans="1:11" x14ac:dyDescent="0.2">
      <c r="A1368" s="42" t="s">
        <v>16</v>
      </c>
      <c r="B1368" s="42" t="s">
        <v>12</v>
      </c>
      <c r="C1368" s="43">
        <v>21652</v>
      </c>
      <c r="D1368" s="43">
        <v>40796</v>
      </c>
      <c r="E1368" s="42" t="s">
        <v>13</v>
      </c>
      <c r="F1368" s="44" t="s">
        <v>14</v>
      </c>
      <c r="G1368" s="2">
        <v>126000</v>
      </c>
      <c r="H1368" s="2">
        <v>126000</v>
      </c>
      <c r="I1368" s="39">
        <v>0</v>
      </c>
      <c r="J1368" s="45">
        <v>7348</v>
      </c>
      <c r="K1368" s="43">
        <v>45394</v>
      </c>
    </row>
    <row r="1369" spans="1:11" x14ac:dyDescent="0.2">
      <c r="A1369" s="42" t="s">
        <v>11</v>
      </c>
      <c r="B1369" s="42" t="s">
        <v>12</v>
      </c>
      <c r="C1369" s="43">
        <v>21652</v>
      </c>
      <c r="D1369" s="43">
        <v>40796</v>
      </c>
      <c r="E1369" s="42" t="s">
        <v>13</v>
      </c>
      <c r="F1369" s="44" t="s">
        <v>14</v>
      </c>
      <c r="G1369" s="2">
        <v>52000</v>
      </c>
      <c r="H1369" s="2">
        <v>52000</v>
      </c>
      <c r="I1369" s="39">
        <v>0</v>
      </c>
      <c r="J1369" s="45">
        <v>7348</v>
      </c>
      <c r="K1369" s="43">
        <v>45394</v>
      </c>
    </row>
    <row r="1370" spans="1:11" x14ac:dyDescent="0.2">
      <c r="A1370" s="42" t="s">
        <v>15</v>
      </c>
      <c r="B1370" s="42" t="s">
        <v>12</v>
      </c>
      <c r="C1370" s="43">
        <v>21652</v>
      </c>
      <c r="D1370" s="43">
        <v>40796</v>
      </c>
      <c r="E1370" s="42" t="s">
        <v>13</v>
      </c>
      <c r="F1370" s="44" t="s">
        <v>14</v>
      </c>
      <c r="G1370" s="2">
        <v>126000</v>
      </c>
      <c r="H1370" s="2">
        <v>126000</v>
      </c>
      <c r="I1370" s="39">
        <v>0</v>
      </c>
      <c r="J1370" s="45">
        <v>7348</v>
      </c>
      <c r="K1370" s="43">
        <v>45394</v>
      </c>
    </row>
    <row r="1371" spans="1:11" x14ac:dyDescent="0.2">
      <c r="A1371" s="42" t="s">
        <v>16</v>
      </c>
      <c r="B1371" s="42" t="s">
        <v>12</v>
      </c>
      <c r="C1371" s="43">
        <v>21497</v>
      </c>
      <c r="D1371" s="43">
        <v>40787</v>
      </c>
      <c r="E1371" s="42" t="s">
        <v>17</v>
      </c>
      <c r="F1371" s="44" t="s">
        <v>14</v>
      </c>
      <c r="G1371" s="2">
        <v>52000</v>
      </c>
      <c r="H1371" s="2">
        <v>52000</v>
      </c>
      <c r="I1371" s="39">
        <v>0</v>
      </c>
      <c r="J1371" s="45">
        <v>9979</v>
      </c>
      <c r="K1371" s="43">
        <v>45238</v>
      </c>
    </row>
    <row r="1372" spans="1:11" x14ac:dyDescent="0.2">
      <c r="A1372" s="42" t="s">
        <v>11</v>
      </c>
      <c r="B1372" s="42" t="s">
        <v>12</v>
      </c>
      <c r="C1372" s="43">
        <v>21497</v>
      </c>
      <c r="D1372" s="43">
        <v>40787</v>
      </c>
      <c r="E1372" s="42" t="s">
        <v>17</v>
      </c>
      <c r="F1372" s="44" t="s">
        <v>14</v>
      </c>
      <c r="G1372" s="2">
        <v>88000</v>
      </c>
      <c r="H1372" s="2">
        <v>88000</v>
      </c>
      <c r="I1372" s="39">
        <v>0</v>
      </c>
      <c r="J1372" s="45">
        <v>9979</v>
      </c>
      <c r="K1372" s="43">
        <v>45238</v>
      </c>
    </row>
    <row r="1373" spans="1:11" x14ac:dyDescent="0.2">
      <c r="A1373" s="42" t="s">
        <v>15</v>
      </c>
      <c r="B1373" s="42" t="s">
        <v>12</v>
      </c>
      <c r="C1373" s="43">
        <v>21497</v>
      </c>
      <c r="D1373" s="43">
        <v>40787</v>
      </c>
      <c r="E1373" s="42" t="s">
        <v>17</v>
      </c>
      <c r="F1373" s="44" t="s">
        <v>14</v>
      </c>
      <c r="G1373" s="2">
        <v>52000</v>
      </c>
      <c r="H1373" s="2">
        <v>52000</v>
      </c>
      <c r="I1373" s="39">
        <v>0</v>
      </c>
      <c r="J1373" s="45">
        <v>9979</v>
      </c>
      <c r="K1373" s="43">
        <v>45238</v>
      </c>
    </row>
    <row r="1374" spans="1:11" x14ac:dyDescent="0.2">
      <c r="A1374" s="42" t="s">
        <v>11</v>
      </c>
      <c r="B1374" s="42" t="s">
        <v>12</v>
      </c>
      <c r="C1374" s="43">
        <v>21454</v>
      </c>
      <c r="D1374" s="43">
        <v>40647</v>
      </c>
      <c r="E1374" s="42" t="s">
        <v>17</v>
      </c>
      <c r="F1374" s="44" t="s">
        <v>14</v>
      </c>
      <c r="G1374" s="2">
        <v>19000</v>
      </c>
      <c r="H1374" s="2">
        <v>19000</v>
      </c>
      <c r="I1374" s="39">
        <v>0</v>
      </c>
      <c r="J1374" s="45">
        <v>2155</v>
      </c>
      <c r="K1374" s="43">
        <v>45195</v>
      </c>
    </row>
    <row r="1375" spans="1:11" x14ac:dyDescent="0.2">
      <c r="A1375" s="42" t="s">
        <v>15</v>
      </c>
      <c r="B1375" s="42" t="s">
        <v>12</v>
      </c>
      <c r="C1375" s="43">
        <v>21454</v>
      </c>
      <c r="D1375" s="43">
        <v>40647</v>
      </c>
      <c r="E1375" s="42" t="s">
        <v>17</v>
      </c>
      <c r="F1375" s="44" t="s">
        <v>14</v>
      </c>
      <c r="G1375" s="2">
        <v>88000</v>
      </c>
      <c r="H1375" s="2">
        <v>88000</v>
      </c>
      <c r="I1375" s="39">
        <v>0</v>
      </c>
      <c r="J1375" s="45">
        <v>2155</v>
      </c>
      <c r="K1375" s="43">
        <v>45195</v>
      </c>
    </row>
    <row r="1376" spans="1:11" x14ac:dyDescent="0.2">
      <c r="A1376" s="42" t="s">
        <v>16</v>
      </c>
      <c r="B1376" s="42" t="s">
        <v>12</v>
      </c>
      <c r="C1376" s="43">
        <v>27114</v>
      </c>
      <c r="D1376" s="43">
        <v>40438</v>
      </c>
      <c r="E1376" s="42" t="s">
        <v>17</v>
      </c>
      <c r="F1376" s="44" t="s">
        <v>14</v>
      </c>
      <c r="G1376" s="2">
        <v>87000</v>
      </c>
      <c r="H1376" s="2">
        <v>87000</v>
      </c>
      <c r="I1376" s="39">
        <v>0</v>
      </c>
      <c r="J1376" s="45">
        <v>14720</v>
      </c>
      <c r="K1376" s="43">
        <v>50855</v>
      </c>
    </row>
    <row r="1377" spans="1:11" x14ac:dyDescent="0.2">
      <c r="A1377" s="42" t="s">
        <v>11</v>
      </c>
      <c r="B1377" s="42" t="s">
        <v>12</v>
      </c>
      <c r="C1377" s="43">
        <v>27114</v>
      </c>
      <c r="D1377" s="43">
        <v>40438</v>
      </c>
      <c r="E1377" s="42" t="s">
        <v>17</v>
      </c>
      <c r="F1377" s="44" t="s">
        <v>14</v>
      </c>
      <c r="G1377" s="2">
        <v>87000</v>
      </c>
      <c r="H1377" s="2">
        <v>87000</v>
      </c>
      <c r="I1377" s="39">
        <v>0</v>
      </c>
      <c r="J1377" s="45">
        <v>4907</v>
      </c>
      <c r="K1377" s="43">
        <v>50855</v>
      </c>
    </row>
    <row r="1378" spans="1:11" x14ac:dyDescent="0.2">
      <c r="A1378" s="42" t="s">
        <v>15</v>
      </c>
      <c r="B1378" s="42" t="s">
        <v>12</v>
      </c>
      <c r="C1378" s="43">
        <v>27114</v>
      </c>
      <c r="D1378" s="43">
        <v>40438</v>
      </c>
      <c r="E1378" s="42" t="s">
        <v>17</v>
      </c>
      <c r="F1378" s="44" t="s">
        <v>14</v>
      </c>
      <c r="G1378" s="2">
        <v>29000</v>
      </c>
      <c r="H1378" s="2">
        <v>29000</v>
      </c>
      <c r="I1378" s="39">
        <v>0</v>
      </c>
      <c r="J1378" s="45">
        <v>4907</v>
      </c>
      <c r="K1378" s="43">
        <v>50855</v>
      </c>
    </row>
    <row r="1379" spans="1:11" x14ac:dyDescent="0.2">
      <c r="A1379" s="42" t="s">
        <v>16</v>
      </c>
      <c r="B1379" s="42" t="s">
        <v>12</v>
      </c>
      <c r="C1379" s="43">
        <v>23101</v>
      </c>
      <c r="D1379" s="43">
        <v>40577</v>
      </c>
      <c r="E1379" s="42" t="s">
        <v>13</v>
      </c>
      <c r="F1379" s="44" t="s">
        <v>14</v>
      </c>
      <c r="G1379" s="2">
        <v>195000</v>
      </c>
      <c r="H1379" s="2">
        <v>195000</v>
      </c>
      <c r="I1379" s="39">
        <v>0</v>
      </c>
      <c r="J1379" s="45">
        <v>38961</v>
      </c>
      <c r="K1379" s="43">
        <v>46843</v>
      </c>
    </row>
    <row r="1380" spans="1:11" x14ac:dyDescent="0.2">
      <c r="A1380" s="42" t="s">
        <v>11</v>
      </c>
      <c r="B1380" s="42" t="s">
        <v>12</v>
      </c>
      <c r="C1380" s="43">
        <v>23101</v>
      </c>
      <c r="D1380" s="43">
        <v>40577</v>
      </c>
      <c r="E1380" s="42" t="s">
        <v>13</v>
      </c>
      <c r="F1380" s="44" t="s">
        <v>14</v>
      </c>
      <c r="G1380" s="2">
        <v>195000</v>
      </c>
      <c r="H1380" s="2">
        <v>195000</v>
      </c>
      <c r="I1380" s="39">
        <v>0</v>
      </c>
      <c r="J1380" s="45">
        <v>12987</v>
      </c>
      <c r="K1380" s="43">
        <v>46843</v>
      </c>
    </row>
    <row r="1381" spans="1:11" x14ac:dyDescent="0.2">
      <c r="A1381" s="42" t="s">
        <v>15</v>
      </c>
      <c r="B1381" s="42" t="s">
        <v>12</v>
      </c>
      <c r="C1381" s="43">
        <v>23101</v>
      </c>
      <c r="D1381" s="43">
        <v>40577</v>
      </c>
      <c r="E1381" s="42" t="s">
        <v>13</v>
      </c>
      <c r="F1381" s="44" t="s">
        <v>14</v>
      </c>
      <c r="G1381" s="2">
        <v>65000</v>
      </c>
      <c r="H1381" s="2">
        <v>65000</v>
      </c>
      <c r="I1381" s="39">
        <v>0</v>
      </c>
      <c r="J1381" s="45">
        <v>12987</v>
      </c>
      <c r="K1381" s="43">
        <v>46843</v>
      </c>
    </row>
    <row r="1382" spans="1:11" x14ac:dyDescent="0.2">
      <c r="A1382" s="42" t="s">
        <v>11</v>
      </c>
      <c r="B1382" s="42" t="s">
        <v>12</v>
      </c>
      <c r="C1382" s="43">
        <v>21454</v>
      </c>
      <c r="D1382" s="43">
        <v>40676</v>
      </c>
      <c r="E1382" s="42" t="s">
        <v>17</v>
      </c>
      <c r="F1382" s="44" t="s">
        <v>14</v>
      </c>
      <c r="G1382" s="2">
        <v>34000</v>
      </c>
      <c r="H1382" s="2">
        <v>34000</v>
      </c>
      <c r="I1382" s="39">
        <v>0</v>
      </c>
      <c r="J1382" s="45">
        <v>3856</v>
      </c>
      <c r="K1382" s="43">
        <v>45195</v>
      </c>
    </row>
    <row r="1383" spans="1:11" x14ac:dyDescent="0.2">
      <c r="A1383" s="42" t="s">
        <v>16</v>
      </c>
      <c r="B1383" s="42" t="s">
        <v>12</v>
      </c>
      <c r="C1383" s="43">
        <v>26094</v>
      </c>
      <c r="D1383" s="43">
        <v>40319</v>
      </c>
      <c r="E1383" s="42" t="s">
        <v>17</v>
      </c>
      <c r="F1383" s="44" t="s">
        <v>14</v>
      </c>
      <c r="G1383" s="2">
        <v>34000</v>
      </c>
      <c r="H1383" s="2">
        <v>34000</v>
      </c>
      <c r="I1383" s="39">
        <v>0</v>
      </c>
      <c r="J1383" s="45">
        <v>10376</v>
      </c>
      <c r="K1383" s="43">
        <v>49836</v>
      </c>
    </row>
    <row r="1384" spans="1:11" x14ac:dyDescent="0.2">
      <c r="A1384" s="42" t="s">
        <v>11</v>
      </c>
      <c r="B1384" s="42" t="s">
        <v>12</v>
      </c>
      <c r="C1384" s="43">
        <v>26094</v>
      </c>
      <c r="D1384" s="43">
        <v>40319</v>
      </c>
      <c r="E1384" s="42" t="s">
        <v>17</v>
      </c>
      <c r="F1384" s="44" t="s">
        <v>14</v>
      </c>
      <c r="G1384" s="2">
        <v>61000</v>
      </c>
      <c r="H1384" s="2">
        <v>61000</v>
      </c>
      <c r="I1384" s="39">
        <v>0</v>
      </c>
      <c r="J1384" s="45">
        <v>10376</v>
      </c>
      <c r="K1384" s="43">
        <v>49836</v>
      </c>
    </row>
    <row r="1385" spans="1:11" x14ac:dyDescent="0.2">
      <c r="A1385" s="42" t="s">
        <v>15</v>
      </c>
      <c r="B1385" s="42" t="s">
        <v>12</v>
      </c>
      <c r="C1385" s="43">
        <v>26094</v>
      </c>
      <c r="D1385" s="43">
        <v>40319</v>
      </c>
      <c r="E1385" s="42" t="s">
        <v>17</v>
      </c>
      <c r="F1385" s="44" t="s">
        <v>14</v>
      </c>
      <c r="G1385" s="2">
        <v>34000</v>
      </c>
      <c r="H1385" s="2">
        <v>34000</v>
      </c>
      <c r="I1385" s="39">
        <v>0</v>
      </c>
      <c r="J1385" s="45">
        <v>10376</v>
      </c>
      <c r="K1385" s="43">
        <v>49836</v>
      </c>
    </row>
    <row r="1386" spans="1:11" x14ac:dyDescent="0.2">
      <c r="A1386" s="42" t="s">
        <v>16</v>
      </c>
      <c r="B1386" s="42" t="s">
        <v>12</v>
      </c>
      <c r="C1386" s="43">
        <v>25859</v>
      </c>
      <c r="D1386" s="43">
        <v>40801</v>
      </c>
      <c r="E1386" s="42" t="s">
        <v>13</v>
      </c>
      <c r="F1386" s="44" t="s">
        <v>14</v>
      </c>
      <c r="G1386" s="2">
        <v>61000</v>
      </c>
      <c r="H1386" s="2">
        <v>61000</v>
      </c>
      <c r="I1386" s="39">
        <v>0</v>
      </c>
      <c r="J1386" s="45">
        <v>33210</v>
      </c>
      <c r="K1386" s="43">
        <v>49600</v>
      </c>
    </row>
    <row r="1387" spans="1:11" x14ac:dyDescent="0.2">
      <c r="A1387" s="42" t="s">
        <v>11</v>
      </c>
      <c r="B1387" s="42" t="s">
        <v>12</v>
      </c>
      <c r="C1387" s="43">
        <v>25859</v>
      </c>
      <c r="D1387" s="43">
        <v>40801</v>
      </c>
      <c r="E1387" s="42" t="s">
        <v>13</v>
      </c>
      <c r="F1387" s="44" t="s">
        <v>14</v>
      </c>
      <c r="G1387" s="2">
        <v>50000</v>
      </c>
      <c r="H1387" s="2">
        <v>50000</v>
      </c>
      <c r="I1387" s="39">
        <v>0</v>
      </c>
      <c r="J1387" s="45">
        <v>11070</v>
      </c>
      <c r="K1387" s="43">
        <v>49600</v>
      </c>
    </row>
    <row r="1388" spans="1:11" x14ac:dyDescent="0.2">
      <c r="A1388" s="42" t="s">
        <v>15</v>
      </c>
      <c r="B1388" s="42" t="s">
        <v>12</v>
      </c>
      <c r="C1388" s="43">
        <v>25859</v>
      </c>
      <c r="D1388" s="43">
        <v>40801</v>
      </c>
      <c r="E1388" s="42" t="s">
        <v>13</v>
      </c>
      <c r="F1388" s="44" t="s">
        <v>14</v>
      </c>
      <c r="G1388" s="2">
        <v>61000</v>
      </c>
      <c r="H1388" s="2">
        <v>61000</v>
      </c>
      <c r="I1388" s="39">
        <v>0</v>
      </c>
      <c r="J1388" s="45">
        <v>11070</v>
      </c>
      <c r="K1388" s="43">
        <v>49600</v>
      </c>
    </row>
    <row r="1389" spans="1:11" x14ac:dyDescent="0.2">
      <c r="A1389" s="42" t="s">
        <v>11</v>
      </c>
      <c r="B1389" s="42" t="s">
        <v>12</v>
      </c>
      <c r="C1389" s="43">
        <v>22819</v>
      </c>
      <c r="D1389" s="43">
        <v>40606</v>
      </c>
      <c r="E1389" s="42" t="s">
        <v>13</v>
      </c>
      <c r="F1389" s="44" t="s">
        <v>14</v>
      </c>
      <c r="G1389" s="2">
        <v>36000</v>
      </c>
      <c r="H1389" s="2">
        <v>36000</v>
      </c>
      <c r="I1389" s="39">
        <v>0</v>
      </c>
      <c r="J1389" s="45">
        <v>6772</v>
      </c>
      <c r="K1389" s="43">
        <v>46560</v>
      </c>
    </row>
    <row r="1390" spans="1:11" x14ac:dyDescent="0.2">
      <c r="A1390" s="42" t="s">
        <v>16</v>
      </c>
      <c r="B1390" s="42" t="s">
        <v>12</v>
      </c>
      <c r="C1390" s="43">
        <v>23796</v>
      </c>
      <c r="D1390" s="43">
        <v>40935</v>
      </c>
      <c r="E1390" s="42" t="s">
        <v>13</v>
      </c>
      <c r="F1390" s="44" t="s">
        <v>14</v>
      </c>
      <c r="G1390" s="2">
        <v>192000</v>
      </c>
      <c r="H1390" s="2">
        <v>192000</v>
      </c>
      <c r="I1390" s="39">
        <v>0</v>
      </c>
      <c r="J1390" s="45">
        <v>40608</v>
      </c>
      <c r="K1390" s="43">
        <v>47537</v>
      </c>
    </row>
    <row r="1391" spans="1:11" x14ac:dyDescent="0.2">
      <c r="A1391" s="42" t="s">
        <v>11</v>
      </c>
      <c r="B1391" s="42" t="s">
        <v>12</v>
      </c>
      <c r="C1391" s="43">
        <v>23796</v>
      </c>
      <c r="D1391" s="43">
        <v>40935</v>
      </c>
      <c r="E1391" s="42" t="s">
        <v>13</v>
      </c>
      <c r="F1391" s="44" t="s">
        <v>14</v>
      </c>
      <c r="G1391" s="2">
        <v>192000</v>
      </c>
      <c r="H1391" s="2">
        <v>192000</v>
      </c>
      <c r="I1391" s="39">
        <v>0</v>
      </c>
      <c r="J1391" s="45">
        <v>13536</v>
      </c>
      <c r="K1391" s="43">
        <v>47537</v>
      </c>
    </row>
    <row r="1392" spans="1:11" x14ac:dyDescent="0.2">
      <c r="A1392" s="42" t="s">
        <v>15</v>
      </c>
      <c r="B1392" s="42" t="s">
        <v>12</v>
      </c>
      <c r="C1392" s="43">
        <v>23796</v>
      </c>
      <c r="D1392" s="43">
        <v>40935</v>
      </c>
      <c r="E1392" s="42" t="s">
        <v>13</v>
      </c>
      <c r="F1392" s="44" t="s">
        <v>14</v>
      </c>
      <c r="G1392" s="2">
        <v>36000</v>
      </c>
      <c r="H1392" s="2">
        <v>36000</v>
      </c>
      <c r="I1392" s="39">
        <v>0</v>
      </c>
      <c r="J1392" s="45">
        <v>13536</v>
      </c>
      <c r="K1392" s="43">
        <v>47537</v>
      </c>
    </row>
    <row r="1393" spans="1:11" x14ac:dyDescent="0.2">
      <c r="A1393" s="42" t="s">
        <v>11</v>
      </c>
      <c r="B1393" s="42" t="s">
        <v>12</v>
      </c>
      <c r="C1393" s="43">
        <v>21264</v>
      </c>
      <c r="D1393" s="43">
        <v>40899</v>
      </c>
      <c r="E1393" s="42" t="s">
        <v>17</v>
      </c>
      <c r="F1393" s="44" t="s">
        <v>14</v>
      </c>
      <c r="G1393" s="2">
        <v>69000</v>
      </c>
      <c r="H1393" s="2">
        <v>69000</v>
      </c>
      <c r="I1393" s="39">
        <v>0</v>
      </c>
      <c r="J1393" s="45">
        <v>6645</v>
      </c>
      <c r="K1393" s="43">
        <v>45005</v>
      </c>
    </row>
    <row r="1394" spans="1:11" x14ac:dyDescent="0.2">
      <c r="A1394" s="42" t="s">
        <v>15</v>
      </c>
      <c r="B1394" s="42" t="s">
        <v>12</v>
      </c>
      <c r="C1394" s="43">
        <v>21264</v>
      </c>
      <c r="D1394" s="43">
        <v>40899</v>
      </c>
      <c r="E1394" s="42" t="s">
        <v>17</v>
      </c>
      <c r="F1394" s="44" t="s">
        <v>14</v>
      </c>
      <c r="G1394" s="2">
        <v>192000</v>
      </c>
      <c r="H1394" s="2">
        <v>192000</v>
      </c>
      <c r="I1394" s="39">
        <v>0</v>
      </c>
      <c r="J1394" s="45">
        <v>6645</v>
      </c>
      <c r="K1394" s="43">
        <v>45005</v>
      </c>
    </row>
    <row r="1395" spans="1:11" x14ac:dyDescent="0.2">
      <c r="A1395" s="42" t="s">
        <v>16</v>
      </c>
      <c r="B1395" s="42" t="s">
        <v>12</v>
      </c>
      <c r="C1395" s="43">
        <v>21090</v>
      </c>
      <c r="D1395" s="43">
        <v>40813</v>
      </c>
      <c r="E1395" s="42" t="s">
        <v>17</v>
      </c>
      <c r="F1395" s="44" t="s">
        <v>14</v>
      </c>
      <c r="G1395" s="2">
        <v>69000</v>
      </c>
      <c r="H1395" s="2">
        <v>69000</v>
      </c>
      <c r="I1395" s="39">
        <v>0</v>
      </c>
      <c r="J1395" s="45">
        <v>5544</v>
      </c>
      <c r="K1395" s="43">
        <v>44831</v>
      </c>
    </row>
    <row r="1396" spans="1:11" x14ac:dyDescent="0.2">
      <c r="A1396" s="42" t="s">
        <v>11</v>
      </c>
      <c r="B1396" s="42" t="s">
        <v>12</v>
      </c>
      <c r="C1396" s="43">
        <v>21090</v>
      </c>
      <c r="D1396" s="43">
        <v>40813</v>
      </c>
      <c r="E1396" s="42" t="s">
        <v>17</v>
      </c>
      <c r="F1396" s="44" t="s">
        <v>14</v>
      </c>
      <c r="G1396" s="2">
        <v>35000</v>
      </c>
      <c r="H1396" s="2">
        <v>35000</v>
      </c>
      <c r="I1396" s="39">
        <v>0</v>
      </c>
      <c r="J1396" s="45">
        <v>2772</v>
      </c>
      <c r="K1396" s="43">
        <v>44831</v>
      </c>
    </row>
    <row r="1397" spans="1:11" x14ac:dyDescent="0.2">
      <c r="A1397" s="42" t="s">
        <v>15</v>
      </c>
      <c r="B1397" s="42" t="s">
        <v>12</v>
      </c>
      <c r="C1397" s="43">
        <v>21090</v>
      </c>
      <c r="D1397" s="43">
        <v>40813</v>
      </c>
      <c r="E1397" s="42" t="s">
        <v>17</v>
      </c>
      <c r="F1397" s="44" t="s">
        <v>14</v>
      </c>
      <c r="G1397" s="2">
        <v>69000</v>
      </c>
      <c r="H1397" s="2">
        <v>69000</v>
      </c>
      <c r="I1397" s="39">
        <v>0</v>
      </c>
      <c r="J1397" s="45">
        <v>2772</v>
      </c>
      <c r="K1397" s="43">
        <v>44831</v>
      </c>
    </row>
    <row r="1398" spans="1:11" x14ac:dyDescent="0.2">
      <c r="A1398" s="42" t="s">
        <v>16</v>
      </c>
      <c r="B1398" s="42" t="s">
        <v>12</v>
      </c>
      <c r="C1398" s="43">
        <v>24274</v>
      </c>
      <c r="D1398" s="43">
        <v>40728</v>
      </c>
      <c r="E1398" s="42" t="s">
        <v>17</v>
      </c>
      <c r="F1398" s="44" t="s">
        <v>14</v>
      </c>
      <c r="G1398" s="2">
        <v>70000</v>
      </c>
      <c r="H1398" s="2">
        <v>70000</v>
      </c>
      <c r="I1398" s="39">
        <v>0</v>
      </c>
      <c r="J1398" s="45">
        <v>16708</v>
      </c>
      <c r="K1398" s="43">
        <v>48015</v>
      </c>
    </row>
    <row r="1399" spans="1:11" x14ac:dyDescent="0.2">
      <c r="A1399" s="42" t="s">
        <v>11</v>
      </c>
      <c r="B1399" s="42" t="s">
        <v>12</v>
      </c>
      <c r="C1399" s="43">
        <v>24274</v>
      </c>
      <c r="D1399" s="43">
        <v>40728</v>
      </c>
      <c r="E1399" s="42" t="s">
        <v>17</v>
      </c>
      <c r="F1399" s="44" t="s">
        <v>14</v>
      </c>
      <c r="G1399" s="2">
        <v>34000</v>
      </c>
      <c r="H1399" s="2">
        <v>34000</v>
      </c>
      <c r="I1399" s="39">
        <v>0</v>
      </c>
      <c r="J1399" s="45">
        <v>5569</v>
      </c>
      <c r="K1399" s="43">
        <v>48015</v>
      </c>
    </row>
    <row r="1400" spans="1:11" x14ac:dyDescent="0.2">
      <c r="A1400" s="42" t="s">
        <v>15</v>
      </c>
      <c r="B1400" s="42" t="s">
        <v>12</v>
      </c>
      <c r="C1400" s="43">
        <v>24274</v>
      </c>
      <c r="D1400" s="43">
        <v>40728</v>
      </c>
      <c r="E1400" s="42" t="s">
        <v>17</v>
      </c>
      <c r="F1400" s="44" t="s">
        <v>14</v>
      </c>
      <c r="G1400" s="2">
        <v>70000</v>
      </c>
      <c r="H1400" s="2">
        <v>70000</v>
      </c>
      <c r="I1400" s="39">
        <v>0</v>
      </c>
      <c r="J1400" s="45">
        <v>5569</v>
      </c>
      <c r="K1400" s="43">
        <v>48015</v>
      </c>
    </row>
    <row r="1401" spans="1:11" x14ac:dyDescent="0.2">
      <c r="A1401" s="42" t="s">
        <v>16</v>
      </c>
      <c r="B1401" s="42" t="s">
        <v>12</v>
      </c>
      <c r="C1401" s="43">
        <v>20526</v>
      </c>
      <c r="D1401" s="43">
        <v>40365</v>
      </c>
      <c r="E1401" s="42" t="s">
        <v>17</v>
      </c>
      <c r="F1401" s="44" t="s">
        <v>14</v>
      </c>
      <c r="G1401" s="2">
        <v>102000</v>
      </c>
      <c r="H1401" s="2">
        <v>102000</v>
      </c>
      <c r="I1401" s="39">
        <v>0</v>
      </c>
      <c r="J1401" s="45">
        <v>9185</v>
      </c>
      <c r="K1401" s="43">
        <v>44267</v>
      </c>
    </row>
    <row r="1402" spans="1:11" x14ac:dyDescent="0.2">
      <c r="A1402" s="42" t="s">
        <v>11</v>
      </c>
      <c r="B1402" s="42" t="s">
        <v>12</v>
      </c>
      <c r="C1402" s="43">
        <v>20526</v>
      </c>
      <c r="D1402" s="43">
        <v>40365</v>
      </c>
      <c r="E1402" s="42" t="s">
        <v>17</v>
      </c>
      <c r="F1402" s="44" t="s">
        <v>14</v>
      </c>
      <c r="G1402" s="2">
        <v>49000</v>
      </c>
      <c r="H1402" s="2">
        <v>49000</v>
      </c>
      <c r="I1402" s="39">
        <v>0</v>
      </c>
      <c r="J1402" s="45">
        <v>2867</v>
      </c>
      <c r="K1402" s="43">
        <v>44267</v>
      </c>
    </row>
    <row r="1403" spans="1:11" x14ac:dyDescent="0.2">
      <c r="A1403" s="42" t="s">
        <v>15</v>
      </c>
      <c r="B1403" s="42" t="s">
        <v>12</v>
      </c>
      <c r="C1403" s="43">
        <v>20526</v>
      </c>
      <c r="D1403" s="43">
        <v>40365</v>
      </c>
      <c r="E1403" s="42" t="s">
        <v>17</v>
      </c>
      <c r="F1403" s="44" t="s">
        <v>14</v>
      </c>
      <c r="G1403" s="2">
        <v>102000</v>
      </c>
      <c r="H1403" s="2">
        <v>102000</v>
      </c>
      <c r="I1403" s="39">
        <v>0</v>
      </c>
      <c r="J1403" s="45">
        <v>2867</v>
      </c>
      <c r="K1403" s="43">
        <v>44267</v>
      </c>
    </row>
    <row r="1404" spans="1:11" x14ac:dyDescent="0.2">
      <c r="A1404" s="42" t="s">
        <v>16</v>
      </c>
      <c r="B1404" s="42" t="s">
        <v>12</v>
      </c>
      <c r="C1404" s="43">
        <v>22907</v>
      </c>
      <c r="D1404" s="43">
        <v>40645</v>
      </c>
      <c r="E1404" s="42" t="s">
        <v>17</v>
      </c>
      <c r="F1404" s="44" t="s">
        <v>14</v>
      </c>
      <c r="G1404" s="2">
        <v>157000</v>
      </c>
      <c r="H1404" s="2">
        <v>157000</v>
      </c>
      <c r="I1404" s="39">
        <v>0</v>
      </c>
      <c r="J1404" s="45">
        <v>10671</v>
      </c>
      <c r="K1404" s="43">
        <v>46648</v>
      </c>
    </row>
    <row r="1405" spans="1:11" x14ac:dyDescent="0.2">
      <c r="A1405" s="42" t="s">
        <v>11</v>
      </c>
      <c r="B1405" s="42" t="s">
        <v>12</v>
      </c>
      <c r="C1405" s="43">
        <v>22907</v>
      </c>
      <c r="D1405" s="43">
        <v>40645</v>
      </c>
      <c r="E1405" s="42" t="s">
        <v>17</v>
      </c>
      <c r="F1405" s="44" t="s">
        <v>14</v>
      </c>
      <c r="G1405" s="2">
        <v>71000</v>
      </c>
      <c r="H1405" s="2">
        <v>71000</v>
      </c>
      <c r="I1405" s="39">
        <v>0</v>
      </c>
      <c r="J1405" s="45">
        <v>10671</v>
      </c>
      <c r="K1405" s="43">
        <v>46648</v>
      </c>
    </row>
    <row r="1406" spans="1:11" x14ac:dyDescent="0.2">
      <c r="A1406" s="42" t="s">
        <v>11</v>
      </c>
      <c r="B1406" s="42" t="s">
        <v>12</v>
      </c>
      <c r="C1406" s="43">
        <v>20045</v>
      </c>
      <c r="D1406" s="43">
        <v>40829</v>
      </c>
      <c r="E1406" s="42" t="s">
        <v>17</v>
      </c>
      <c r="F1406" s="44" t="s">
        <v>14</v>
      </c>
      <c r="G1406" s="2">
        <v>41000</v>
      </c>
      <c r="H1406" s="2">
        <v>41000</v>
      </c>
      <c r="I1406" s="39">
        <v>0</v>
      </c>
      <c r="J1406" s="45">
        <v>1845</v>
      </c>
      <c r="K1406" s="43">
        <v>43786</v>
      </c>
    </row>
    <row r="1407" spans="1:11" x14ac:dyDescent="0.2">
      <c r="A1407" s="42" t="s">
        <v>16</v>
      </c>
      <c r="B1407" s="42" t="s">
        <v>12</v>
      </c>
      <c r="C1407" s="43">
        <v>27873</v>
      </c>
      <c r="D1407" s="43">
        <v>40599</v>
      </c>
      <c r="E1407" s="42" t="s">
        <v>17</v>
      </c>
      <c r="F1407" s="44" t="s">
        <v>14</v>
      </c>
      <c r="G1407" s="2">
        <v>41000</v>
      </c>
      <c r="H1407" s="2">
        <v>41000</v>
      </c>
      <c r="I1407" s="39">
        <v>0</v>
      </c>
      <c r="J1407" s="45">
        <v>14823</v>
      </c>
      <c r="K1407" s="43">
        <v>51614</v>
      </c>
    </row>
    <row r="1408" spans="1:11" x14ac:dyDescent="0.2">
      <c r="A1408" s="42" t="s">
        <v>11</v>
      </c>
      <c r="B1408" s="42" t="s">
        <v>12</v>
      </c>
      <c r="C1408" s="43">
        <v>27873</v>
      </c>
      <c r="D1408" s="43">
        <v>40599</v>
      </c>
      <c r="E1408" s="42" t="s">
        <v>17</v>
      </c>
      <c r="F1408" s="44" t="s">
        <v>14</v>
      </c>
      <c r="G1408" s="2">
        <v>30000</v>
      </c>
      <c r="H1408" s="2">
        <v>30000</v>
      </c>
      <c r="I1408" s="39">
        <v>0</v>
      </c>
      <c r="J1408" s="45">
        <v>4941</v>
      </c>
      <c r="K1408" s="43">
        <v>51614</v>
      </c>
    </row>
    <row r="1409" spans="1:11" x14ac:dyDescent="0.2">
      <c r="A1409" s="42" t="s">
        <v>15</v>
      </c>
      <c r="B1409" s="42" t="s">
        <v>12</v>
      </c>
      <c r="C1409" s="43">
        <v>27873</v>
      </c>
      <c r="D1409" s="43">
        <v>40599</v>
      </c>
      <c r="E1409" s="42" t="s">
        <v>17</v>
      </c>
      <c r="F1409" s="44" t="s">
        <v>14</v>
      </c>
      <c r="G1409" s="2">
        <v>41000</v>
      </c>
      <c r="H1409" s="2">
        <v>41000</v>
      </c>
      <c r="I1409" s="39">
        <v>0</v>
      </c>
      <c r="J1409" s="45">
        <v>4941</v>
      </c>
      <c r="K1409" s="43">
        <v>51614</v>
      </c>
    </row>
    <row r="1410" spans="1:11" x14ac:dyDescent="0.2">
      <c r="A1410" s="42" t="s">
        <v>16</v>
      </c>
      <c r="B1410" s="42" t="s">
        <v>12</v>
      </c>
      <c r="C1410" s="43">
        <v>26042</v>
      </c>
      <c r="D1410" s="43">
        <v>40899</v>
      </c>
      <c r="E1410" s="42" t="s">
        <v>13</v>
      </c>
      <c r="F1410" s="44" t="s">
        <v>14</v>
      </c>
      <c r="G1410" s="2">
        <v>90000</v>
      </c>
      <c r="H1410" s="2">
        <v>90000</v>
      </c>
      <c r="I1410" s="39">
        <v>0</v>
      </c>
      <c r="J1410" s="45">
        <v>41845</v>
      </c>
      <c r="K1410" s="43">
        <v>49784</v>
      </c>
    </row>
    <row r="1411" spans="1:11" x14ac:dyDescent="0.2">
      <c r="A1411" s="42" t="s">
        <v>11</v>
      </c>
      <c r="B1411" s="42" t="s">
        <v>12</v>
      </c>
      <c r="C1411" s="43">
        <v>26042</v>
      </c>
      <c r="D1411" s="43">
        <v>40899</v>
      </c>
      <c r="E1411" s="42" t="s">
        <v>13</v>
      </c>
      <c r="F1411" s="44" t="s">
        <v>14</v>
      </c>
      <c r="G1411" s="2">
        <v>63000</v>
      </c>
      <c r="H1411" s="2">
        <v>63000</v>
      </c>
      <c r="I1411" s="39">
        <v>0</v>
      </c>
      <c r="J1411" s="45">
        <v>13948</v>
      </c>
      <c r="K1411" s="43">
        <v>49784</v>
      </c>
    </row>
    <row r="1412" spans="1:11" x14ac:dyDescent="0.2">
      <c r="A1412" s="42" t="s">
        <v>15</v>
      </c>
      <c r="B1412" s="42" t="s">
        <v>12</v>
      </c>
      <c r="C1412" s="43">
        <v>26042</v>
      </c>
      <c r="D1412" s="43">
        <v>40899</v>
      </c>
      <c r="E1412" s="42" t="s">
        <v>13</v>
      </c>
      <c r="F1412" s="44" t="s">
        <v>14</v>
      </c>
      <c r="G1412" s="2">
        <v>90000</v>
      </c>
      <c r="H1412" s="2">
        <v>90000</v>
      </c>
      <c r="I1412" s="39">
        <v>0</v>
      </c>
      <c r="J1412" s="45">
        <v>13948</v>
      </c>
      <c r="K1412" s="43">
        <v>49784</v>
      </c>
    </row>
    <row r="1413" spans="1:11" x14ac:dyDescent="0.2">
      <c r="A1413" s="42" t="s">
        <v>11</v>
      </c>
      <c r="B1413" s="42" t="s">
        <v>12</v>
      </c>
      <c r="C1413" s="43">
        <v>25190</v>
      </c>
      <c r="D1413" s="43">
        <v>40730</v>
      </c>
      <c r="E1413" s="42" t="s">
        <v>13</v>
      </c>
      <c r="F1413" s="44" t="s">
        <v>14</v>
      </c>
      <c r="G1413" s="2">
        <v>52000</v>
      </c>
      <c r="H1413" s="2">
        <v>52000</v>
      </c>
      <c r="I1413" s="39">
        <v>0</v>
      </c>
      <c r="J1413" s="45">
        <v>11513</v>
      </c>
      <c r="K1413" s="43">
        <v>48931</v>
      </c>
    </row>
    <row r="1414" spans="1:11" x14ac:dyDescent="0.2">
      <c r="A1414" s="42" t="s">
        <v>11</v>
      </c>
      <c r="B1414" s="42" t="s">
        <v>12</v>
      </c>
      <c r="C1414" s="43">
        <v>26024</v>
      </c>
      <c r="D1414" s="43">
        <v>40612</v>
      </c>
      <c r="E1414" s="42" t="s">
        <v>17</v>
      </c>
      <c r="F1414" s="44" t="s">
        <v>14</v>
      </c>
      <c r="G1414" s="2">
        <v>43000</v>
      </c>
      <c r="H1414" s="2">
        <v>43000</v>
      </c>
      <c r="I1414" s="39">
        <v>0</v>
      </c>
      <c r="J1414" s="45">
        <v>7276</v>
      </c>
      <c r="K1414" s="43">
        <v>49766</v>
      </c>
    </row>
    <row r="1415" spans="1:11" x14ac:dyDescent="0.2">
      <c r="A1415" s="42" t="s">
        <v>16</v>
      </c>
      <c r="B1415" s="42" t="s">
        <v>12</v>
      </c>
      <c r="C1415" s="43">
        <v>21164</v>
      </c>
      <c r="D1415" s="43">
        <v>40694</v>
      </c>
      <c r="E1415" s="42" t="s">
        <v>17</v>
      </c>
      <c r="F1415" s="44" t="s">
        <v>14</v>
      </c>
      <c r="G1415" s="2">
        <v>219000</v>
      </c>
      <c r="H1415" s="2">
        <v>219000</v>
      </c>
      <c r="I1415" s="39">
        <v>0</v>
      </c>
      <c r="J1415" s="45">
        <v>21090</v>
      </c>
      <c r="K1415" s="43">
        <v>44905</v>
      </c>
    </row>
    <row r="1416" spans="1:11" x14ac:dyDescent="0.2">
      <c r="A1416" s="42" t="s">
        <v>11</v>
      </c>
      <c r="B1416" s="42" t="s">
        <v>12</v>
      </c>
      <c r="C1416" s="43">
        <v>21164</v>
      </c>
      <c r="D1416" s="43">
        <v>40694</v>
      </c>
      <c r="E1416" s="42" t="s">
        <v>17</v>
      </c>
      <c r="F1416" s="44" t="s">
        <v>14</v>
      </c>
      <c r="G1416" s="2">
        <v>219000</v>
      </c>
      <c r="H1416" s="2">
        <v>219000</v>
      </c>
      <c r="I1416" s="39">
        <v>0</v>
      </c>
      <c r="J1416" s="45">
        <v>7030</v>
      </c>
      <c r="K1416" s="43">
        <v>44905</v>
      </c>
    </row>
    <row r="1417" spans="1:11" x14ac:dyDescent="0.2">
      <c r="A1417" s="42" t="s">
        <v>15</v>
      </c>
      <c r="B1417" s="42" t="s">
        <v>12</v>
      </c>
      <c r="C1417" s="43">
        <v>21164</v>
      </c>
      <c r="D1417" s="43">
        <v>40694</v>
      </c>
      <c r="E1417" s="42" t="s">
        <v>17</v>
      </c>
      <c r="F1417" s="44" t="s">
        <v>14</v>
      </c>
      <c r="G1417" s="2">
        <v>73000</v>
      </c>
      <c r="H1417" s="2">
        <v>73000</v>
      </c>
      <c r="I1417" s="39">
        <v>0</v>
      </c>
      <c r="J1417" s="45">
        <v>7030</v>
      </c>
      <c r="K1417" s="43">
        <v>44905</v>
      </c>
    </row>
    <row r="1418" spans="1:11" x14ac:dyDescent="0.2">
      <c r="A1418" s="42" t="s">
        <v>16</v>
      </c>
      <c r="B1418" s="42" t="s">
        <v>12</v>
      </c>
      <c r="C1418" s="43">
        <v>26087</v>
      </c>
      <c r="D1418" s="43">
        <v>40567</v>
      </c>
      <c r="E1418" s="42" t="s">
        <v>17</v>
      </c>
      <c r="F1418" s="44" t="s">
        <v>14</v>
      </c>
      <c r="G1418" s="2">
        <v>93000</v>
      </c>
      <c r="H1418" s="2">
        <v>93000</v>
      </c>
      <c r="I1418" s="39">
        <v>0</v>
      </c>
      <c r="J1418" s="45">
        <v>15736</v>
      </c>
      <c r="K1418" s="43">
        <v>49829</v>
      </c>
    </row>
    <row r="1419" spans="1:11" x14ac:dyDescent="0.2">
      <c r="A1419" s="42" t="s">
        <v>11</v>
      </c>
      <c r="B1419" s="42" t="s">
        <v>12</v>
      </c>
      <c r="C1419" s="43">
        <v>26087</v>
      </c>
      <c r="D1419" s="43">
        <v>40567</v>
      </c>
      <c r="E1419" s="42" t="s">
        <v>17</v>
      </c>
      <c r="F1419" s="44" t="s">
        <v>14</v>
      </c>
      <c r="G1419" s="2">
        <v>93000</v>
      </c>
      <c r="H1419" s="2">
        <v>93000</v>
      </c>
      <c r="I1419" s="39">
        <v>0</v>
      </c>
      <c r="J1419" s="45">
        <v>5245</v>
      </c>
      <c r="K1419" s="43">
        <v>49829</v>
      </c>
    </row>
    <row r="1420" spans="1:11" x14ac:dyDescent="0.2">
      <c r="A1420" s="42" t="s">
        <v>15</v>
      </c>
      <c r="B1420" s="42" t="s">
        <v>12</v>
      </c>
      <c r="C1420" s="43">
        <v>26087</v>
      </c>
      <c r="D1420" s="43">
        <v>40567</v>
      </c>
      <c r="E1420" s="42" t="s">
        <v>17</v>
      </c>
      <c r="F1420" s="44" t="s">
        <v>14</v>
      </c>
      <c r="G1420" s="2">
        <v>31000</v>
      </c>
      <c r="H1420" s="2">
        <v>31000</v>
      </c>
      <c r="I1420" s="39">
        <v>0</v>
      </c>
      <c r="J1420" s="45">
        <v>5245</v>
      </c>
      <c r="K1420" s="43">
        <v>49829</v>
      </c>
    </row>
    <row r="1421" spans="1:11" x14ac:dyDescent="0.2">
      <c r="A1421" s="42" t="s">
        <v>16</v>
      </c>
      <c r="B1421" s="42" t="s">
        <v>12</v>
      </c>
      <c r="C1421" s="43">
        <v>22471</v>
      </c>
      <c r="D1421" s="43">
        <v>40913</v>
      </c>
      <c r="E1421" s="42" t="s">
        <v>17</v>
      </c>
      <c r="F1421" s="44" t="s">
        <v>14</v>
      </c>
      <c r="G1421" s="2">
        <v>43000</v>
      </c>
      <c r="H1421" s="2">
        <v>43000</v>
      </c>
      <c r="I1421" s="39">
        <v>0</v>
      </c>
      <c r="J1421" s="45">
        <v>6153</v>
      </c>
      <c r="K1421" s="43">
        <v>46212</v>
      </c>
    </row>
    <row r="1422" spans="1:11" x14ac:dyDescent="0.2">
      <c r="A1422" s="42" t="s">
        <v>11</v>
      </c>
      <c r="B1422" s="42" t="s">
        <v>12</v>
      </c>
      <c r="C1422" s="43">
        <v>22471</v>
      </c>
      <c r="D1422" s="43">
        <v>40913</v>
      </c>
      <c r="E1422" s="42" t="s">
        <v>17</v>
      </c>
      <c r="F1422" s="44" t="s">
        <v>14</v>
      </c>
      <c r="G1422" s="2">
        <v>43000</v>
      </c>
      <c r="H1422" s="2">
        <v>43000</v>
      </c>
      <c r="I1422" s="39">
        <v>0</v>
      </c>
      <c r="J1422" s="45">
        <v>6153</v>
      </c>
      <c r="K1422" s="43">
        <v>46212</v>
      </c>
    </row>
    <row r="1423" spans="1:11" x14ac:dyDescent="0.2">
      <c r="A1423" s="42" t="s">
        <v>15</v>
      </c>
      <c r="B1423" s="42" t="s">
        <v>12</v>
      </c>
      <c r="C1423" s="43">
        <v>22471</v>
      </c>
      <c r="D1423" s="43">
        <v>40913</v>
      </c>
      <c r="E1423" s="42" t="s">
        <v>17</v>
      </c>
      <c r="F1423" s="44" t="s">
        <v>14</v>
      </c>
      <c r="G1423" s="2">
        <v>43000</v>
      </c>
      <c r="H1423" s="2">
        <v>43000</v>
      </c>
      <c r="I1423" s="39">
        <v>0</v>
      </c>
      <c r="J1423" s="45">
        <v>6153</v>
      </c>
      <c r="K1423" s="43">
        <v>46212</v>
      </c>
    </row>
    <row r="1424" spans="1:11" x14ac:dyDescent="0.2">
      <c r="A1424" s="42" t="s">
        <v>16</v>
      </c>
      <c r="B1424" s="42" t="s">
        <v>12</v>
      </c>
      <c r="C1424" s="43">
        <v>21574</v>
      </c>
      <c r="D1424" s="43">
        <v>40770</v>
      </c>
      <c r="E1424" s="42" t="s">
        <v>13</v>
      </c>
      <c r="F1424" s="44" t="s">
        <v>14</v>
      </c>
      <c r="G1424" s="2">
        <v>135000</v>
      </c>
      <c r="H1424" s="2">
        <v>135000</v>
      </c>
      <c r="I1424" s="39">
        <v>0</v>
      </c>
      <c r="J1424" s="45">
        <v>19076</v>
      </c>
      <c r="K1424" s="43">
        <v>45315</v>
      </c>
    </row>
    <row r="1425" spans="1:11" x14ac:dyDescent="0.2">
      <c r="A1425" s="42" t="s">
        <v>11</v>
      </c>
      <c r="B1425" s="42" t="s">
        <v>12</v>
      </c>
      <c r="C1425" s="43">
        <v>21574</v>
      </c>
      <c r="D1425" s="43">
        <v>40770</v>
      </c>
      <c r="E1425" s="42" t="s">
        <v>13</v>
      </c>
      <c r="F1425" s="44" t="s">
        <v>14</v>
      </c>
      <c r="G1425" s="2">
        <v>135000</v>
      </c>
      <c r="H1425" s="2">
        <v>135000</v>
      </c>
      <c r="I1425" s="39">
        <v>0</v>
      </c>
      <c r="J1425" s="45">
        <v>6359</v>
      </c>
      <c r="K1425" s="43">
        <v>45315</v>
      </c>
    </row>
    <row r="1426" spans="1:11" x14ac:dyDescent="0.2">
      <c r="A1426" s="42" t="s">
        <v>15</v>
      </c>
      <c r="B1426" s="42" t="s">
        <v>12</v>
      </c>
      <c r="C1426" s="43">
        <v>21574</v>
      </c>
      <c r="D1426" s="43">
        <v>40770</v>
      </c>
      <c r="E1426" s="42" t="s">
        <v>13</v>
      </c>
      <c r="F1426" s="44" t="s">
        <v>14</v>
      </c>
      <c r="G1426" s="2">
        <v>45000</v>
      </c>
      <c r="H1426" s="2">
        <v>45000</v>
      </c>
      <c r="I1426" s="39">
        <v>0</v>
      </c>
      <c r="J1426" s="45">
        <v>6359</v>
      </c>
      <c r="K1426" s="43">
        <v>45315</v>
      </c>
    </row>
    <row r="1427" spans="1:11" x14ac:dyDescent="0.2">
      <c r="A1427" s="42" t="s">
        <v>16</v>
      </c>
      <c r="B1427" s="42" t="s">
        <v>12</v>
      </c>
      <c r="C1427" s="43">
        <v>21486</v>
      </c>
      <c r="D1427" s="43">
        <v>40630</v>
      </c>
      <c r="E1427" s="42" t="s">
        <v>13</v>
      </c>
      <c r="F1427" s="44" t="s">
        <v>14</v>
      </c>
      <c r="G1427" s="2">
        <v>63000</v>
      </c>
      <c r="H1427" s="2">
        <v>63000</v>
      </c>
      <c r="I1427" s="39">
        <v>0</v>
      </c>
      <c r="J1427" s="45">
        <v>8902</v>
      </c>
      <c r="K1427" s="43">
        <v>45227</v>
      </c>
    </row>
    <row r="1428" spans="1:11" x14ac:dyDescent="0.2">
      <c r="A1428" s="42" t="s">
        <v>11</v>
      </c>
      <c r="B1428" s="42" t="s">
        <v>12</v>
      </c>
      <c r="C1428" s="43">
        <v>21486</v>
      </c>
      <c r="D1428" s="43">
        <v>40630</v>
      </c>
      <c r="E1428" s="42" t="s">
        <v>13</v>
      </c>
      <c r="F1428" s="44" t="s">
        <v>14</v>
      </c>
      <c r="G1428" s="2">
        <v>63000</v>
      </c>
      <c r="H1428" s="2">
        <v>63000</v>
      </c>
      <c r="I1428" s="39">
        <v>0</v>
      </c>
      <c r="J1428" s="45">
        <v>3956</v>
      </c>
      <c r="K1428" s="43">
        <v>45227</v>
      </c>
    </row>
    <row r="1429" spans="1:11" x14ac:dyDescent="0.2">
      <c r="A1429" s="42" t="s">
        <v>15</v>
      </c>
      <c r="B1429" s="42" t="s">
        <v>12</v>
      </c>
      <c r="C1429" s="43">
        <v>21486</v>
      </c>
      <c r="D1429" s="43">
        <v>40630</v>
      </c>
      <c r="E1429" s="42" t="s">
        <v>13</v>
      </c>
      <c r="F1429" s="44" t="s">
        <v>14</v>
      </c>
      <c r="G1429" s="2">
        <v>28000</v>
      </c>
      <c r="H1429" s="2">
        <v>28000</v>
      </c>
      <c r="I1429" s="39">
        <v>0</v>
      </c>
      <c r="J1429" s="45">
        <v>3956</v>
      </c>
      <c r="K1429" s="43">
        <v>45227</v>
      </c>
    </row>
    <row r="1430" spans="1:11" x14ac:dyDescent="0.2">
      <c r="A1430" s="42" t="s">
        <v>16</v>
      </c>
      <c r="B1430" s="42" t="s">
        <v>12</v>
      </c>
      <c r="C1430" s="43">
        <v>20965</v>
      </c>
      <c r="D1430" s="43">
        <v>40813</v>
      </c>
      <c r="E1430" s="42" t="s">
        <v>17</v>
      </c>
      <c r="F1430" s="44" t="s">
        <v>14</v>
      </c>
      <c r="G1430" s="2">
        <v>294000</v>
      </c>
      <c r="H1430" s="2">
        <v>294000</v>
      </c>
      <c r="I1430" s="39">
        <v>0</v>
      </c>
      <c r="J1430" s="45">
        <v>23285</v>
      </c>
      <c r="K1430" s="43">
        <v>44706</v>
      </c>
    </row>
    <row r="1431" spans="1:11" x14ac:dyDescent="0.2">
      <c r="A1431" s="42" t="s">
        <v>11</v>
      </c>
      <c r="B1431" s="42" t="s">
        <v>12</v>
      </c>
      <c r="C1431" s="43">
        <v>20965</v>
      </c>
      <c r="D1431" s="43">
        <v>40813</v>
      </c>
      <c r="E1431" s="42" t="s">
        <v>17</v>
      </c>
      <c r="F1431" s="44" t="s">
        <v>14</v>
      </c>
      <c r="G1431" s="2">
        <v>294000</v>
      </c>
      <c r="H1431" s="2">
        <v>294000</v>
      </c>
      <c r="I1431" s="39">
        <v>0</v>
      </c>
      <c r="J1431" s="45">
        <v>7762</v>
      </c>
      <c r="K1431" s="43">
        <v>44706</v>
      </c>
    </row>
    <row r="1432" spans="1:11" x14ac:dyDescent="0.2">
      <c r="A1432" s="42" t="s">
        <v>15</v>
      </c>
      <c r="B1432" s="42" t="s">
        <v>12</v>
      </c>
      <c r="C1432" s="43">
        <v>20965</v>
      </c>
      <c r="D1432" s="43">
        <v>40813</v>
      </c>
      <c r="E1432" s="42" t="s">
        <v>17</v>
      </c>
      <c r="F1432" s="44" t="s">
        <v>14</v>
      </c>
      <c r="G1432" s="2">
        <v>98000</v>
      </c>
      <c r="H1432" s="2">
        <v>98000</v>
      </c>
      <c r="I1432" s="39">
        <v>0</v>
      </c>
      <c r="J1432" s="45">
        <v>7762</v>
      </c>
      <c r="K1432" s="43">
        <v>44706</v>
      </c>
    </row>
    <row r="1433" spans="1:11" x14ac:dyDescent="0.2">
      <c r="A1433" s="42" t="s">
        <v>11</v>
      </c>
      <c r="B1433" s="42" t="s">
        <v>12</v>
      </c>
      <c r="C1433" s="43">
        <v>22115</v>
      </c>
      <c r="D1433" s="43">
        <v>40711</v>
      </c>
      <c r="E1433" s="42" t="s">
        <v>13</v>
      </c>
      <c r="F1433" s="44" t="s">
        <v>14</v>
      </c>
      <c r="G1433" s="2">
        <v>74000</v>
      </c>
      <c r="H1433" s="2">
        <v>74000</v>
      </c>
      <c r="I1433" s="39">
        <v>0</v>
      </c>
      <c r="J1433" s="45">
        <v>12188</v>
      </c>
      <c r="K1433" s="43">
        <v>45856</v>
      </c>
    </row>
    <row r="1434" spans="1:11" x14ac:dyDescent="0.2">
      <c r="A1434" s="42" t="s">
        <v>15</v>
      </c>
      <c r="B1434" s="42" t="s">
        <v>12</v>
      </c>
      <c r="C1434" s="43">
        <v>22115</v>
      </c>
      <c r="D1434" s="43">
        <v>40711</v>
      </c>
      <c r="E1434" s="42" t="s">
        <v>13</v>
      </c>
      <c r="F1434" s="44" t="s">
        <v>14</v>
      </c>
      <c r="G1434" s="2">
        <v>74000</v>
      </c>
      <c r="H1434" s="2">
        <v>74000</v>
      </c>
      <c r="I1434" s="39">
        <v>0</v>
      </c>
      <c r="J1434" s="45">
        <v>12188</v>
      </c>
      <c r="K1434" s="43">
        <v>45856</v>
      </c>
    </row>
    <row r="1435" spans="1:11" x14ac:dyDescent="0.2">
      <c r="A1435" s="42" t="s">
        <v>16</v>
      </c>
      <c r="B1435" s="42" t="s">
        <v>12</v>
      </c>
      <c r="C1435" s="43">
        <v>20825</v>
      </c>
      <c r="D1435" s="43">
        <v>40948</v>
      </c>
      <c r="E1435" s="42" t="s">
        <v>13</v>
      </c>
      <c r="F1435" s="44" t="s">
        <v>14</v>
      </c>
      <c r="G1435" s="2">
        <v>35000</v>
      </c>
      <c r="H1435" s="2">
        <v>35000</v>
      </c>
      <c r="I1435" s="39">
        <v>0</v>
      </c>
      <c r="J1435" s="45">
        <v>3528</v>
      </c>
      <c r="K1435" s="43">
        <v>44566</v>
      </c>
    </row>
    <row r="1436" spans="1:11" x14ac:dyDescent="0.2">
      <c r="A1436" s="42" t="s">
        <v>11</v>
      </c>
      <c r="B1436" s="42" t="s">
        <v>12</v>
      </c>
      <c r="C1436" s="43">
        <v>20825</v>
      </c>
      <c r="D1436" s="43">
        <v>40948</v>
      </c>
      <c r="E1436" s="42" t="s">
        <v>13</v>
      </c>
      <c r="F1436" s="44" t="s">
        <v>14</v>
      </c>
      <c r="G1436" s="2">
        <v>35000</v>
      </c>
      <c r="H1436" s="2">
        <v>35000</v>
      </c>
      <c r="I1436" s="39">
        <v>0</v>
      </c>
      <c r="J1436" s="45">
        <v>3528</v>
      </c>
      <c r="K1436" s="43">
        <v>44566</v>
      </c>
    </row>
    <row r="1437" spans="1:11" x14ac:dyDescent="0.2">
      <c r="A1437" s="42" t="s">
        <v>15</v>
      </c>
      <c r="B1437" s="42" t="s">
        <v>12</v>
      </c>
      <c r="C1437" s="43">
        <v>20825</v>
      </c>
      <c r="D1437" s="43">
        <v>40948</v>
      </c>
      <c r="E1437" s="42" t="s">
        <v>13</v>
      </c>
      <c r="F1437" s="44" t="s">
        <v>14</v>
      </c>
      <c r="G1437" s="2">
        <v>74000</v>
      </c>
      <c r="H1437" s="2">
        <v>74000</v>
      </c>
      <c r="I1437" s="39">
        <v>0</v>
      </c>
      <c r="J1437" s="45">
        <v>3528</v>
      </c>
      <c r="K1437" s="43">
        <v>44566</v>
      </c>
    </row>
    <row r="1438" spans="1:11" x14ac:dyDescent="0.2">
      <c r="A1438" s="42" t="s">
        <v>11</v>
      </c>
      <c r="B1438" s="42" t="s">
        <v>12</v>
      </c>
      <c r="C1438" s="43">
        <v>23677</v>
      </c>
      <c r="D1438" s="43">
        <v>40428</v>
      </c>
      <c r="E1438" s="42" t="s">
        <v>17</v>
      </c>
      <c r="F1438" s="44" t="s">
        <v>14</v>
      </c>
      <c r="G1438" s="2">
        <v>76000</v>
      </c>
      <c r="H1438" s="2">
        <v>76000</v>
      </c>
      <c r="I1438" s="39">
        <v>0</v>
      </c>
      <c r="J1438" s="45">
        <v>11970</v>
      </c>
      <c r="K1438" s="43">
        <v>47418</v>
      </c>
    </row>
    <row r="1439" spans="1:11" x14ac:dyDescent="0.2">
      <c r="A1439" s="42" t="s">
        <v>15</v>
      </c>
      <c r="B1439" s="42" t="s">
        <v>12</v>
      </c>
      <c r="C1439" s="43">
        <v>23677</v>
      </c>
      <c r="D1439" s="43">
        <v>40428</v>
      </c>
      <c r="E1439" s="42" t="s">
        <v>17</v>
      </c>
      <c r="F1439" s="44" t="s">
        <v>14</v>
      </c>
      <c r="G1439" s="2">
        <v>35000</v>
      </c>
      <c r="H1439" s="2">
        <v>35000</v>
      </c>
      <c r="I1439" s="39">
        <v>0</v>
      </c>
      <c r="J1439" s="45">
        <v>11970</v>
      </c>
      <c r="K1439" s="43">
        <v>47418</v>
      </c>
    </row>
    <row r="1440" spans="1:11" x14ac:dyDescent="0.2">
      <c r="A1440" s="42" t="s">
        <v>11</v>
      </c>
      <c r="B1440" s="42" t="s">
        <v>12</v>
      </c>
      <c r="C1440" s="43">
        <v>20418</v>
      </c>
      <c r="D1440" s="43">
        <v>40746</v>
      </c>
      <c r="E1440" s="42" t="s">
        <v>13</v>
      </c>
      <c r="F1440" s="44" t="s">
        <v>14</v>
      </c>
      <c r="G1440" s="2">
        <v>39000</v>
      </c>
      <c r="H1440" s="2">
        <v>39000</v>
      </c>
      <c r="I1440" s="39">
        <v>0</v>
      </c>
      <c r="J1440" s="45">
        <v>3019</v>
      </c>
      <c r="K1440" s="43">
        <v>44160</v>
      </c>
    </row>
    <row r="1441" spans="1:11" x14ac:dyDescent="0.2">
      <c r="A1441" s="42" t="s">
        <v>16</v>
      </c>
      <c r="B1441" s="42" t="s">
        <v>12</v>
      </c>
      <c r="C1441" s="43">
        <v>22561</v>
      </c>
      <c r="D1441" s="43">
        <v>40767</v>
      </c>
      <c r="E1441" s="42" t="s">
        <v>17</v>
      </c>
      <c r="F1441" s="44" t="s">
        <v>14</v>
      </c>
      <c r="G1441" s="2">
        <v>204000</v>
      </c>
      <c r="H1441" s="2">
        <v>204000</v>
      </c>
      <c r="I1441" s="39">
        <v>0</v>
      </c>
      <c r="J1441" s="45">
        <v>28642</v>
      </c>
      <c r="K1441" s="43">
        <v>46302</v>
      </c>
    </row>
    <row r="1442" spans="1:11" x14ac:dyDescent="0.2">
      <c r="A1442" s="42" t="s">
        <v>11</v>
      </c>
      <c r="B1442" s="42" t="s">
        <v>12</v>
      </c>
      <c r="C1442" s="43">
        <v>22561</v>
      </c>
      <c r="D1442" s="43">
        <v>40767</v>
      </c>
      <c r="E1442" s="42" t="s">
        <v>17</v>
      </c>
      <c r="F1442" s="44" t="s">
        <v>14</v>
      </c>
      <c r="G1442" s="2">
        <v>204000</v>
      </c>
      <c r="H1442" s="2">
        <v>204000</v>
      </c>
      <c r="I1442" s="39">
        <v>0</v>
      </c>
      <c r="J1442" s="45">
        <v>9547</v>
      </c>
      <c r="K1442" s="43">
        <v>46302</v>
      </c>
    </row>
    <row r="1443" spans="1:11" x14ac:dyDescent="0.2">
      <c r="A1443" s="42" t="s">
        <v>15</v>
      </c>
      <c r="B1443" s="42" t="s">
        <v>12</v>
      </c>
      <c r="C1443" s="43">
        <v>22561</v>
      </c>
      <c r="D1443" s="43">
        <v>40767</v>
      </c>
      <c r="E1443" s="42" t="s">
        <v>17</v>
      </c>
      <c r="F1443" s="44" t="s">
        <v>14</v>
      </c>
      <c r="G1443" s="2">
        <v>39000</v>
      </c>
      <c r="H1443" s="2">
        <v>39000</v>
      </c>
      <c r="I1443" s="39">
        <v>0</v>
      </c>
      <c r="J1443" s="45">
        <v>9547</v>
      </c>
      <c r="K1443" s="43">
        <v>46302</v>
      </c>
    </row>
    <row r="1444" spans="1:11" x14ac:dyDescent="0.2">
      <c r="A1444" s="42" t="s">
        <v>16</v>
      </c>
      <c r="B1444" s="42" t="s">
        <v>12</v>
      </c>
      <c r="C1444" s="43">
        <v>19975</v>
      </c>
      <c r="D1444" s="43">
        <v>40829</v>
      </c>
      <c r="E1444" s="42" t="s">
        <v>13</v>
      </c>
      <c r="F1444" s="44" t="s">
        <v>14</v>
      </c>
      <c r="G1444" s="2">
        <v>87000</v>
      </c>
      <c r="H1444" s="2">
        <v>87000</v>
      </c>
      <c r="I1444" s="39">
        <v>0</v>
      </c>
      <c r="J1444" s="45">
        <v>3132</v>
      </c>
      <c r="K1444" s="43">
        <v>43716</v>
      </c>
    </row>
    <row r="1445" spans="1:11" x14ac:dyDescent="0.2">
      <c r="A1445" s="42" t="s">
        <v>11</v>
      </c>
      <c r="B1445" s="42" t="s">
        <v>12</v>
      </c>
      <c r="C1445" s="43">
        <v>19975</v>
      </c>
      <c r="D1445" s="43">
        <v>40829</v>
      </c>
      <c r="E1445" s="42" t="s">
        <v>13</v>
      </c>
      <c r="F1445" s="44" t="s">
        <v>14</v>
      </c>
      <c r="G1445" s="2">
        <v>87000</v>
      </c>
      <c r="H1445" s="2">
        <v>87000</v>
      </c>
      <c r="I1445" s="39">
        <v>0</v>
      </c>
      <c r="J1445" s="45">
        <v>3132</v>
      </c>
      <c r="K1445" s="43">
        <v>43716</v>
      </c>
    </row>
    <row r="1446" spans="1:11" x14ac:dyDescent="0.2">
      <c r="A1446" s="42" t="s">
        <v>15</v>
      </c>
      <c r="B1446" s="42" t="s">
        <v>12</v>
      </c>
      <c r="C1446" s="43">
        <v>19975</v>
      </c>
      <c r="D1446" s="43">
        <v>40829</v>
      </c>
      <c r="E1446" s="42" t="s">
        <v>13</v>
      </c>
      <c r="F1446" s="44" t="s">
        <v>14</v>
      </c>
      <c r="G1446" s="2">
        <v>204000</v>
      </c>
      <c r="H1446" s="2">
        <v>204000</v>
      </c>
      <c r="I1446" s="39">
        <v>0</v>
      </c>
      <c r="J1446" s="45">
        <v>3132</v>
      </c>
      <c r="K1446" s="43">
        <v>43716</v>
      </c>
    </row>
    <row r="1447" spans="1:11" x14ac:dyDescent="0.2">
      <c r="A1447" s="42" t="s">
        <v>11</v>
      </c>
      <c r="B1447" s="42" t="s">
        <v>12</v>
      </c>
      <c r="C1447" s="43">
        <v>21811</v>
      </c>
      <c r="D1447" s="43">
        <v>40765</v>
      </c>
      <c r="E1447" s="42" t="s">
        <v>17</v>
      </c>
      <c r="F1447" s="44" t="s">
        <v>14</v>
      </c>
      <c r="G1447" s="2">
        <v>36000</v>
      </c>
      <c r="H1447" s="2">
        <v>36000</v>
      </c>
      <c r="I1447" s="39">
        <v>0</v>
      </c>
      <c r="J1447" s="45">
        <v>4406</v>
      </c>
      <c r="K1447" s="43">
        <v>45553</v>
      </c>
    </row>
    <row r="1448" spans="1:11" x14ac:dyDescent="0.2">
      <c r="A1448" s="42" t="s">
        <v>11</v>
      </c>
      <c r="B1448" s="42" t="s">
        <v>12</v>
      </c>
      <c r="C1448" s="43">
        <v>20801</v>
      </c>
      <c r="D1448" s="43">
        <v>41012</v>
      </c>
      <c r="E1448" s="42" t="s">
        <v>17</v>
      </c>
      <c r="F1448" s="44" t="s">
        <v>14</v>
      </c>
      <c r="G1448" s="2">
        <v>121000</v>
      </c>
      <c r="H1448" s="2">
        <v>121000</v>
      </c>
      <c r="I1448" s="39">
        <v>0</v>
      </c>
      <c r="J1448" s="45">
        <v>10128</v>
      </c>
      <c r="K1448" s="43">
        <v>44542</v>
      </c>
    </row>
    <row r="1449" spans="1:11" x14ac:dyDescent="0.2">
      <c r="A1449" s="42" t="s">
        <v>15</v>
      </c>
      <c r="B1449" s="42" t="s">
        <v>12</v>
      </c>
      <c r="C1449" s="43">
        <v>20801</v>
      </c>
      <c r="D1449" s="43">
        <v>41012</v>
      </c>
      <c r="E1449" s="42" t="s">
        <v>17</v>
      </c>
      <c r="F1449" s="44" t="s">
        <v>14</v>
      </c>
      <c r="G1449" s="2">
        <v>121000</v>
      </c>
      <c r="H1449" s="2">
        <v>121000</v>
      </c>
      <c r="I1449" s="39">
        <v>0</v>
      </c>
      <c r="J1449" s="45">
        <v>10128</v>
      </c>
      <c r="K1449" s="43">
        <v>44542</v>
      </c>
    </row>
    <row r="1450" spans="1:11" x14ac:dyDescent="0.2">
      <c r="A1450" s="42" t="s">
        <v>16</v>
      </c>
      <c r="B1450" s="42" t="s">
        <v>12</v>
      </c>
      <c r="C1450" s="43">
        <v>24426</v>
      </c>
      <c r="D1450" s="43">
        <v>40533</v>
      </c>
      <c r="E1450" s="42" t="s">
        <v>17</v>
      </c>
      <c r="F1450" s="44" t="s">
        <v>14</v>
      </c>
      <c r="G1450" s="2">
        <v>60000</v>
      </c>
      <c r="H1450" s="2">
        <v>60000</v>
      </c>
      <c r="I1450" s="39">
        <v>0</v>
      </c>
      <c r="J1450" s="45">
        <v>9666</v>
      </c>
      <c r="K1450" s="43">
        <v>48167</v>
      </c>
    </row>
    <row r="1451" spans="1:11" x14ac:dyDescent="0.2">
      <c r="A1451" s="42" t="s">
        <v>11</v>
      </c>
      <c r="B1451" s="42" t="s">
        <v>12</v>
      </c>
      <c r="C1451" s="43">
        <v>24426</v>
      </c>
      <c r="D1451" s="43">
        <v>40533</v>
      </c>
      <c r="E1451" s="42" t="s">
        <v>17</v>
      </c>
      <c r="F1451" s="44" t="s">
        <v>14</v>
      </c>
      <c r="G1451" s="2">
        <v>60000</v>
      </c>
      <c r="H1451" s="2">
        <v>60000</v>
      </c>
      <c r="I1451" s="39">
        <v>0</v>
      </c>
      <c r="J1451" s="45">
        <v>3222</v>
      </c>
      <c r="K1451" s="43">
        <v>48167</v>
      </c>
    </row>
    <row r="1452" spans="1:11" x14ac:dyDescent="0.2">
      <c r="A1452" s="42" t="s">
        <v>15</v>
      </c>
      <c r="B1452" s="42" t="s">
        <v>12</v>
      </c>
      <c r="C1452" s="43">
        <v>24426</v>
      </c>
      <c r="D1452" s="43">
        <v>40533</v>
      </c>
      <c r="E1452" s="42" t="s">
        <v>17</v>
      </c>
      <c r="F1452" s="44" t="s">
        <v>14</v>
      </c>
      <c r="G1452" s="2">
        <v>121000</v>
      </c>
      <c r="H1452" s="2">
        <v>121000</v>
      </c>
      <c r="I1452" s="39">
        <v>0</v>
      </c>
      <c r="J1452" s="45">
        <v>3222</v>
      </c>
      <c r="K1452" s="43">
        <v>48167</v>
      </c>
    </row>
    <row r="1453" spans="1:11" x14ac:dyDescent="0.2">
      <c r="A1453" s="42" t="s">
        <v>11</v>
      </c>
      <c r="B1453" s="42" t="s">
        <v>12</v>
      </c>
      <c r="C1453" s="43">
        <v>26569</v>
      </c>
      <c r="D1453" s="43">
        <v>40450</v>
      </c>
      <c r="E1453" s="42" t="s">
        <v>17</v>
      </c>
      <c r="F1453" s="44" t="s">
        <v>14</v>
      </c>
      <c r="G1453" s="2">
        <v>32000</v>
      </c>
      <c r="H1453" s="2">
        <v>32000</v>
      </c>
      <c r="I1453" s="39">
        <v>0</v>
      </c>
      <c r="J1453" s="45">
        <v>5443</v>
      </c>
      <c r="K1453" s="43">
        <v>50310</v>
      </c>
    </row>
    <row r="1454" spans="1:11" x14ac:dyDescent="0.2">
      <c r="A1454" s="42" t="s">
        <v>11</v>
      </c>
      <c r="B1454" s="42" t="s">
        <v>12</v>
      </c>
      <c r="C1454" s="43">
        <v>20219</v>
      </c>
      <c r="D1454" s="43">
        <v>40938</v>
      </c>
      <c r="E1454" s="42" t="s">
        <v>17</v>
      </c>
      <c r="F1454" s="44" t="s">
        <v>14</v>
      </c>
      <c r="G1454" s="2">
        <v>44000</v>
      </c>
      <c r="H1454" s="2">
        <v>44000</v>
      </c>
      <c r="I1454" s="39">
        <v>0</v>
      </c>
      <c r="J1454" s="45">
        <v>3049</v>
      </c>
      <c r="K1454" s="43">
        <v>43961</v>
      </c>
    </row>
    <row r="1455" spans="1:11" x14ac:dyDescent="0.2">
      <c r="A1455" s="42" t="s">
        <v>15</v>
      </c>
      <c r="B1455" s="42" t="s">
        <v>12</v>
      </c>
      <c r="C1455" s="43">
        <v>20219</v>
      </c>
      <c r="D1455" s="43">
        <v>40938</v>
      </c>
      <c r="E1455" s="42" t="s">
        <v>17</v>
      </c>
      <c r="F1455" s="44" t="s">
        <v>14</v>
      </c>
      <c r="G1455" s="2">
        <v>44000</v>
      </c>
      <c r="H1455" s="2">
        <v>44000</v>
      </c>
      <c r="I1455" s="39">
        <v>0</v>
      </c>
      <c r="J1455" s="45">
        <v>3049</v>
      </c>
      <c r="K1455" s="43">
        <v>43961</v>
      </c>
    </row>
    <row r="1456" spans="1:11" x14ac:dyDescent="0.2">
      <c r="A1456" s="42" t="s">
        <v>16</v>
      </c>
      <c r="B1456" s="42" t="s">
        <v>12</v>
      </c>
      <c r="C1456" s="43">
        <v>22050</v>
      </c>
      <c r="D1456" s="43">
        <v>40906</v>
      </c>
      <c r="E1456" s="42" t="s">
        <v>13</v>
      </c>
      <c r="F1456" s="44" t="s">
        <v>14</v>
      </c>
      <c r="G1456" s="2">
        <v>108000</v>
      </c>
      <c r="H1456" s="2">
        <v>108000</v>
      </c>
      <c r="I1456" s="39">
        <v>0</v>
      </c>
      <c r="J1456" s="45">
        <v>16524</v>
      </c>
      <c r="K1456" s="43">
        <v>45791</v>
      </c>
    </row>
    <row r="1457" spans="1:11" x14ac:dyDescent="0.2">
      <c r="A1457" s="42" t="s">
        <v>11</v>
      </c>
      <c r="B1457" s="42" t="s">
        <v>12</v>
      </c>
      <c r="C1457" s="43">
        <v>22050</v>
      </c>
      <c r="D1457" s="43">
        <v>40906</v>
      </c>
      <c r="E1457" s="42" t="s">
        <v>13</v>
      </c>
      <c r="F1457" s="44" t="s">
        <v>14</v>
      </c>
      <c r="G1457" s="2">
        <v>108000</v>
      </c>
      <c r="H1457" s="2">
        <v>108000</v>
      </c>
      <c r="I1457" s="39">
        <v>0</v>
      </c>
      <c r="J1457" s="45">
        <v>5508</v>
      </c>
      <c r="K1457" s="43">
        <v>45791</v>
      </c>
    </row>
    <row r="1458" spans="1:11" x14ac:dyDescent="0.2">
      <c r="A1458" s="42" t="s">
        <v>15</v>
      </c>
      <c r="B1458" s="42" t="s">
        <v>12</v>
      </c>
      <c r="C1458" s="43">
        <v>22050</v>
      </c>
      <c r="D1458" s="43">
        <v>40906</v>
      </c>
      <c r="E1458" s="42" t="s">
        <v>13</v>
      </c>
      <c r="F1458" s="44" t="s">
        <v>14</v>
      </c>
      <c r="G1458" s="2">
        <v>44000</v>
      </c>
      <c r="H1458" s="2">
        <v>44000</v>
      </c>
      <c r="I1458" s="39">
        <v>0</v>
      </c>
      <c r="J1458" s="45">
        <v>5508</v>
      </c>
      <c r="K1458" s="43">
        <v>45791</v>
      </c>
    </row>
    <row r="1459" spans="1:11" x14ac:dyDescent="0.2">
      <c r="A1459" s="42" t="s">
        <v>11</v>
      </c>
      <c r="B1459" s="42" t="s">
        <v>12</v>
      </c>
      <c r="C1459" s="43">
        <v>19843</v>
      </c>
      <c r="D1459" s="43">
        <v>40862</v>
      </c>
      <c r="E1459" s="42" t="s">
        <v>17</v>
      </c>
      <c r="F1459" s="44" t="s">
        <v>14</v>
      </c>
      <c r="G1459" s="2">
        <v>66000</v>
      </c>
      <c r="H1459" s="2">
        <v>66000</v>
      </c>
      <c r="I1459" s="39">
        <v>0</v>
      </c>
      <c r="J1459" s="45">
        <v>1901</v>
      </c>
      <c r="K1459" s="43">
        <v>43584</v>
      </c>
    </row>
    <row r="1460" spans="1:11" x14ac:dyDescent="0.2">
      <c r="A1460" s="42" t="s">
        <v>15</v>
      </c>
      <c r="B1460" s="42" t="s">
        <v>12</v>
      </c>
      <c r="C1460" s="43">
        <v>19843</v>
      </c>
      <c r="D1460" s="43">
        <v>40862</v>
      </c>
      <c r="E1460" s="42" t="s">
        <v>17</v>
      </c>
      <c r="F1460" s="44" t="s">
        <v>14</v>
      </c>
      <c r="G1460" s="2">
        <v>108000</v>
      </c>
      <c r="H1460" s="2">
        <v>108000</v>
      </c>
      <c r="I1460" s="39">
        <v>0</v>
      </c>
      <c r="J1460" s="45">
        <v>1901</v>
      </c>
      <c r="K1460" s="43">
        <v>43584</v>
      </c>
    </row>
    <row r="1461" spans="1:11" x14ac:dyDescent="0.2">
      <c r="A1461" s="42" t="s">
        <v>11</v>
      </c>
      <c r="B1461" s="42" t="s">
        <v>12</v>
      </c>
      <c r="C1461" s="43">
        <v>21638</v>
      </c>
      <c r="D1461" s="43">
        <v>40826</v>
      </c>
      <c r="E1461" s="42" t="s">
        <v>17</v>
      </c>
      <c r="F1461" s="44" t="s">
        <v>14</v>
      </c>
      <c r="G1461" s="2">
        <v>34000</v>
      </c>
      <c r="H1461" s="2">
        <v>34000</v>
      </c>
      <c r="I1461" s="39">
        <v>0</v>
      </c>
      <c r="J1461" s="45">
        <v>3856</v>
      </c>
      <c r="K1461" s="43">
        <v>45380</v>
      </c>
    </row>
    <row r="1462" spans="1:11" x14ac:dyDescent="0.2">
      <c r="A1462" s="42" t="s">
        <v>15</v>
      </c>
      <c r="B1462" s="42" t="s">
        <v>12</v>
      </c>
      <c r="C1462" s="43">
        <v>21638</v>
      </c>
      <c r="D1462" s="43">
        <v>40826</v>
      </c>
      <c r="E1462" s="42" t="s">
        <v>17</v>
      </c>
      <c r="F1462" s="44" t="s">
        <v>14</v>
      </c>
      <c r="G1462" s="2">
        <v>66000</v>
      </c>
      <c r="H1462" s="2">
        <v>66000</v>
      </c>
      <c r="I1462" s="39">
        <v>0</v>
      </c>
      <c r="J1462" s="45">
        <v>3856</v>
      </c>
      <c r="K1462" s="43">
        <v>45380</v>
      </c>
    </row>
    <row r="1463" spans="1:11" x14ac:dyDescent="0.2">
      <c r="A1463" s="42" t="s">
        <v>11</v>
      </c>
      <c r="B1463" s="42" t="s">
        <v>12</v>
      </c>
      <c r="C1463" s="43">
        <v>21287</v>
      </c>
      <c r="D1463" s="43">
        <v>40983</v>
      </c>
      <c r="E1463" s="42" t="s">
        <v>17</v>
      </c>
      <c r="F1463" s="44" t="s">
        <v>14</v>
      </c>
      <c r="G1463" s="2">
        <v>32000</v>
      </c>
      <c r="H1463" s="2">
        <v>32000</v>
      </c>
      <c r="I1463" s="39">
        <v>0</v>
      </c>
      <c r="J1463" s="45">
        <v>3629</v>
      </c>
      <c r="K1463" s="43">
        <v>45028</v>
      </c>
    </row>
    <row r="1464" spans="1:11" x14ac:dyDescent="0.2">
      <c r="A1464" s="42" t="s">
        <v>11</v>
      </c>
      <c r="B1464" s="42" t="s">
        <v>12</v>
      </c>
      <c r="C1464" s="43">
        <v>21629</v>
      </c>
      <c r="D1464" s="43">
        <v>40822</v>
      </c>
      <c r="E1464" s="42" t="s">
        <v>17</v>
      </c>
      <c r="F1464" s="44" t="s">
        <v>14</v>
      </c>
      <c r="G1464" s="2">
        <v>57000</v>
      </c>
      <c r="H1464" s="2">
        <v>57000</v>
      </c>
      <c r="I1464" s="39">
        <v>0</v>
      </c>
      <c r="J1464" s="45">
        <v>6464</v>
      </c>
      <c r="K1464" s="43">
        <v>45371</v>
      </c>
    </row>
    <row r="1465" spans="1:11" x14ac:dyDescent="0.2">
      <c r="A1465" s="42" t="s">
        <v>16</v>
      </c>
      <c r="B1465" s="42" t="s">
        <v>12</v>
      </c>
      <c r="C1465" s="43">
        <v>23550</v>
      </c>
      <c r="D1465" s="43">
        <v>41013</v>
      </c>
      <c r="E1465" s="42" t="s">
        <v>17</v>
      </c>
      <c r="F1465" s="44" t="s">
        <v>14</v>
      </c>
      <c r="G1465" s="2">
        <v>56000</v>
      </c>
      <c r="H1465" s="2">
        <v>56000</v>
      </c>
      <c r="I1465" s="39">
        <v>0</v>
      </c>
      <c r="J1465" s="45">
        <v>9324</v>
      </c>
      <c r="K1465" s="43">
        <v>47291</v>
      </c>
    </row>
    <row r="1466" spans="1:11" x14ac:dyDescent="0.2">
      <c r="A1466" s="42" t="s">
        <v>11</v>
      </c>
      <c r="B1466" s="42" t="s">
        <v>12</v>
      </c>
      <c r="C1466" s="43">
        <v>23550</v>
      </c>
      <c r="D1466" s="43">
        <v>41013</v>
      </c>
      <c r="E1466" s="42" t="s">
        <v>17</v>
      </c>
      <c r="F1466" s="44" t="s">
        <v>14</v>
      </c>
      <c r="G1466" s="2">
        <v>56000</v>
      </c>
      <c r="H1466" s="2">
        <v>56000</v>
      </c>
      <c r="I1466" s="39">
        <v>0</v>
      </c>
      <c r="J1466" s="45">
        <v>9324</v>
      </c>
      <c r="K1466" s="43">
        <v>47291</v>
      </c>
    </row>
    <row r="1467" spans="1:11" x14ac:dyDescent="0.2">
      <c r="A1467" s="42" t="s">
        <v>15</v>
      </c>
      <c r="B1467" s="42" t="s">
        <v>12</v>
      </c>
      <c r="C1467" s="43">
        <v>23550</v>
      </c>
      <c r="D1467" s="43">
        <v>41013</v>
      </c>
      <c r="E1467" s="42" t="s">
        <v>17</v>
      </c>
      <c r="F1467" s="44" t="s">
        <v>14</v>
      </c>
      <c r="G1467" s="2">
        <v>57000</v>
      </c>
      <c r="H1467" s="2">
        <v>57000</v>
      </c>
      <c r="I1467" s="39">
        <v>0</v>
      </c>
      <c r="J1467" s="45">
        <v>9324</v>
      </c>
      <c r="K1467" s="43">
        <v>47291</v>
      </c>
    </row>
    <row r="1468" spans="1:11" x14ac:dyDescent="0.2">
      <c r="A1468" s="42" t="s">
        <v>11</v>
      </c>
      <c r="B1468" s="42" t="s">
        <v>12</v>
      </c>
      <c r="C1468" s="43">
        <v>24877</v>
      </c>
      <c r="D1468" s="43">
        <v>40979</v>
      </c>
      <c r="E1468" s="42" t="s">
        <v>17</v>
      </c>
      <c r="F1468" s="44" t="s">
        <v>14</v>
      </c>
      <c r="G1468" s="2">
        <v>32000</v>
      </c>
      <c r="H1468" s="2">
        <v>32000</v>
      </c>
      <c r="I1468" s="39">
        <v>0</v>
      </c>
      <c r="J1468" s="45">
        <v>5472</v>
      </c>
      <c r="K1468" s="43">
        <v>48619</v>
      </c>
    </row>
    <row r="1469" spans="1:11" x14ac:dyDescent="0.2">
      <c r="A1469" s="42" t="s">
        <v>15</v>
      </c>
      <c r="B1469" s="42" t="s">
        <v>12</v>
      </c>
      <c r="C1469" s="43">
        <v>24877</v>
      </c>
      <c r="D1469" s="43">
        <v>40979</v>
      </c>
      <c r="E1469" s="42" t="s">
        <v>17</v>
      </c>
      <c r="F1469" s="44" t="s">
        <v>14</v>
      </c>
      <c r="G1469" s="2">
        <v>32000</v>
      </c>
      <c r="H1469" s="2">
        <v>32000</v>
      </c>
      <c r="I1469" s="39">
        <v>0</v>
      </c>
      <c r="J1469" s="45">
        <v>5472</v>
      </c>
      <c r="K1469" s="43">
        <v>48619</v>
      </c>
    </row>
    <row r="1470" spans="1:11" x14ac:dyDescent="0.2">
      <c r="A1470" s="42" t="s">
        <v>11</v>
      </c>
      <c r="B1470" s="42" t="s">
        <v>12</v>
      </c>
      <c r="C1470" s="43">
        <v>21458</v>
      </c>
      <c r="D1470" s="43">
        <v>40981</v>
      </c>
      <c r="E1470" s="42" t="s">
        <v>13</v>
      </c>
      <c r="F1470" s="44" t="s">
        <v>14</v>
      </c>
      <c r="G1470" s="2">
        <v>85000</v>
      </c>
      <c r="H1470" s="2">
        <v>85000</v>
      </c>
      <c r="I1470" s="39">
        <v>0</v>
      </c>
      <c r="J1470" s="45">
        <v>11628</v>
      </c>
      <c r="K1470" s="43">
        <v>45199</v>
      </c>
    </row>
    <row r="1471" spans="1:11" x14ac:dyDescent="0.2">
      <c r="A1471" s="42" t="s">
        <v>15</v>
      </c>
      <c r="B1471" s="42" t="s">
        <v>12</v>
      </c>
      <c r="C1471" s="43">
        <v>21458</v>
      </c>
      <c r="D1471" s="43">
        <v>40981</v>
      </c>
      <c r="E1471" s="42" t="s">
        <v>13</v>
      </c>
      <c r="F1471" s="44" t="s">
        <v>14</v>
      </c>
      <c r="G1471" s="2">
        <v>32000</v>
      </c>
      <c r="H1471" s="2">
        <v>32000</v>
      </c>
      <c r="I1471" s="39">
        <v>0</v>
      </c>
      <c r="J1471" s="45">
        <v>11628</v>
      </c>
      <c r="K1471" s="43">
        <v>45199</v>
      </c>
    </row>
    <row r="1472" spans="1:11" x14ac:dyDescent="0.2">
      <c r="A1472" s="42" t="s">
        <v>11</v>
      </c>
      <c r="B1472" s="42" t="s">
        <v>12</v>
      </c>
      <c r="C1472" s="43">
        <v>20500</v>
      </c>
      <c r="D1472" s="43">
        <v>40935</v>
      </c>
      <c r="E1472" s="42" t="s">
        <v>17</v>
      </c>
      <c r="F1472" s="44" t="s">
        <v>14</v>
      </c>
      <c r="G1472" s="2">
        <v>31000</v>
      </c>
      <c r="H1472" s="2">
        <v>31000</v>
      </c>
      <c r="I1472" s="39">
        <v>0</v>
      </c>
      <c r="J1472" s="45">
        <v>2595</v>
      </c>
      <c r="K1472" s="43">
        <v>44242</v>
      </c>
    </row>
    <row r="1473" spans="1:11" x14ac:dyDescent="0.2">
      <c r="A1473" s="42" t="s">
        <v>16</v>
      </c>
      <c r="B1473" s="42" t="s">
        <v>12</v>
      </c>
      <c r="C1473" s="43">
        <v>27714</v>
      </c>
      <c r="D1473" s="43">
        <v>40695</v>
      </c>
      <c r="E1473" s="42" t="s">
        <v>13</v>
      </c>
      <c r="F1473" s="44" t="s">
        <v>14</v>
      </c>
      <c r="G1473" s="2">
        <v>111000</v>
      </c>
      <c r="H1473" s="2">
        <v>111000</v>
      </c>
      <c r="I1473" s="39">
        <v>0</v>
      </c>
      <c r="J1473" s="45">
        <v>23976</v>
      </c>
      <c r="K1473" s="43">
        <v>51456</v>
      </c>
    </row>
    <row r="1474" spans="1:11" x14ac:dyDescent="0.2">
      <c r="A1474" s="42" t="s">
        <v>11</v>
      </c>
      <c r="B1474" s="42" t="s">
        <v>12</v>
      </c>
      <c r="C1474" s="43">
        <v>27714</v>
      </c>
      <c r="D1474" s="43">
        <v>40695</v>
      </c>
      <c r="E1474" s="42" t="s">
        <v>13</v>
      </c>
      <c r="F1474" s="44" t="s">
        <v>14</v>
      </c>
      <c r="G1474" s="2">
        <v>111000</v>
      </c>
      <c r="H1474" s="2">
        <v>111000</v>
      </c>
      <c r="I1474" s="39">
        <v>0</v>
      </c>
      <c r="J1474" s="45">
        <v>7992</v>
      </c>
      <c r="K1474" s="43">
        <v>51456</v>
      </c>
    </row>
    <row r="1475" spans="1:11" x14ac:dyDescent="0.2">
      <c r="A1475" s="42" t="s">
        <v>15</v>
      </c>
      <c r="B1475" s="42" t="s">
        <v>12</v>
      </c>
      <c r="C1475" s="43">
        <v>27714</v>
      </c>
      <c r="D1475" s="43">
        <v>40695</v>
      </c>
      <c r="E1475" s="42" t="s">
        <v>13</v>
      </c>
      <c r="F1475" s="44" t="s">
        <v>14</v>
      </c>
      <c r="G1475" s="2">
        <v>31000</v>
      </c>
      <c r="H1475" s="2">
        <v>31000</v>
      </c>
      <c r="I1475" s="39">
        <v>0</v>
      </c>
      <c r="J1475" s="45">
        <v>7992</v>
      </c>
      <c r="K1475" s="43">
        <v>51456</v>
      </c>
    </row>
    <row r="1476" spans="1:11" x14ac:dyDescent="0.2">
      <c r="A1476" s="42" t="s">
        <v>11</v>
      </c>
      <c r="B1476" s="42" t="s">
        <v>12</v>
      </c>
      <c r="C1476" s="43">
        <v>20661</v>
      </c>
      <c r="D1476" s="43">
        <v>40928</v>
      </c>
      <c r="E1476" s="42" t="s">
        <v>13</v>
      </c>
      <c r="F1476" s="44" t="s">
        <v>14</v>
      </c>
      <c r="G1476" s="2">
        <v>63000</v>
      </c>
      <c r="H1476" s="2">
        <v>63000</v>
      </c>
      <c r="I1476" s="39">
        <v>0</v>
      </c>
      <c r="J1476" s="45">
        <v>6350</v>
      </c>
      <c r="K1476" s="43">
        <v>44402</v>
      </c>
    </row>
    <row r="1477" spans="1:11" x14ac:dyDescent="0.2">
      <c r="A1477" s="42" t="s">
        <v>15</v>
      </c>
      <c r="B1477" s="42" t="s">
        <v>12</v>
      </c>
      <c r="C1477" s="43">
        <v>20661</v>
      </c>
      <c r="D1477" s="43">
        <v>40928</v>
      </c>
      <c r="E1477" s="42" t="s">
        <v>13</v>
      </c>
      <c r="F1477" s="44" t="s">
        <v>14</v>
      </c>
      <c r="G1477" s="2">
        <v>111000</v>
      </c>
      <c r="H1477" s="2">
        <v>111000</v>
      </c>
      <c r="I1477" s="39">
        <v>0</v>
      </c>
      <c r="J1477" s="45">
        <v>6350</v>
      </c>
      <c r="K1477" s="43">
        <v>44402</v>
      </c>
    </row>
    <row r="1478" spans="1:11" x14ac:dyDescent="0.2">
      <c r="A1478" s="42" t="s">
        <v>16</v>
      </c>
      <c r="B1478" s="42" t="s">
        <v>12</v>
      </c>
      <c r="C1478" s="43">
        <v>25046</v>
      </c>
      <c r="D1478" s="43">
        <v>41054</v>
      </c>
      <c r="E1478" s="42" t="s">
        <v>17</v>
      </c>
      <c r="F1478" s="44" t="s">
        <v>14</v>
      </c>
      <c r="G1478" s="2">
        <v>63000</v>
      </c>
      <c r="H1478" s="2">
        <v>63000</v>
      </c>
      <c r="I1478" s="39">
        <v>0</v>
      </c>
      <c r="J1478" s="45">
        <v>16674</v>
      </c>
      <c r="K1478" s="43">
        <v>48787</v>
      </c>
    </row>
    <row r="1479" spans="1:11" x14ac:dyDescent="0.2">
      <c r="A1479" s="42" t="s">
        <v>11</v>
      </c>
      <c r="B1479" s="42" t="s">
        <v>12</v>
      </c>
      <c r="C1479" s="43">
        <v>25046</v>
      </c>
      <c r="D1479" s="43">
        <v>41054</v>
      </c>
      <c r="E1479" s="42" t="s">
        <v>17</v>
      </c>
      <c r="F1479" s="44" t="s">
        <v>14</v>
      </c>
      <c r="G1479" s="2">
        <v>97000</v>
      </c>
      <c r="H1479" s="2">
        <v>97000</v>
      </c>
      <c r="I1479" s="39">
        <v>0</v>
      </c>
      <c r="J1479" s="45">
        <v>16674</v>
      </c>
      <c r="K1479" s="43">
        <v>48787</v>
      </c>
    </row>
    <row r="1480" spans="1:11" x14ac:dyDescent="0.2">
      <c r="A1480" s="42" t="s">
        <v>15</v>
      </c>
      <c r="B1480" s="42" t="s">
        <v>12</v>
      </c>
      <c r="C1480" s="43">
        <v>25046</v>
      </c>
      <c r="D1480" s="43">
        <v>41054</v>
      </c>
      <c r="E1480" s="42" t="s">
        <v>17</v>
      </c>
      <c r="F1480" s="44" t="s">
        <v>14</v>
      </c>
      <c r="G1480" s="2">
        <v>63000</v>
      </c>
      <c r="H1480" s="2">
        <v>63000</v>
      </c>
      <c r="I1480" s="39">
        <v>0</v>
      </c>
      <c r="J1480" s="45">
        <v>16674</v>
      </c>
      <c r="K1480" s="43">
        <v>48787</v>
      </c>
    </row>
    <row r="1481" spans="1:11" x14ac:dyDescent="0.2">
      <c r="A1481" s="42" t="s">
        <v>11</v>
      </c>
      <c r="B1481" s="42" t="s">
        <v>12</v>
      </c>
      <c r="C1481" s="43">
        <v>22114</v>
      </c>
      <c r="D1481" s="43">
        <v>41113</v>
      </c>
      <c r="E1481" s="42" t="s">
        <v>17</v>
      </c>
      <c r="F1481" s="44" t="s">
        <v>14</v>
      </c>
      <c r="G1481" s="2">
        <v>32000</v>
      </c>
      <c r="H1481" s="2">
        <v>32000</v>
      </c>
      <c r="I1481" s="39">
        <v>0</v>
      </c>
      <c r="J1481" s="45">
        <v>4090</v>
      </c>
      <c r="K1481" s="43">
        <v>45855</v>
      </c>
    </row>
    <row r="1482" spans="1:11" x14ac:dyDescent="0.2">
      <c r="A1482" s="42" t="s">
        <v>15</v>
      </c>
      <c r="B1482" s="42" t="s">
        <v>12</v>
      </c>
      <c r="C1482" s="43">
        <v>22114</v>
      </c>
      <c r="D1482" s="43">
        <v>41113</v>
      </c>
      <c r="E1482" s="42" t="s">
        <v>17</v>
      </c>
      <c r="F1482" s="44" t="s">
        <v>14</v>
      </c>
      <c r="G1482" s="2">
        <v>97000</v>
      </c>
      <c r="H1482" s="2">
        <v>97000</v>
      </c>
      <c r="I1482" s="39">
        <v>0</v>
      </c>
      <c r="J1482" s="45">
        <v>4090</v>
      </c>
      <c r="K1482" s="43">
        <v>45855</v>
      </c>
    </row>
    <row r="1483" spans="1:11" x14ac:dyDescent="0.2">
      <c r="A1483" s="42" t="s">
        <v>16</v>
      </c>
      <c r="B1483" s="42" t="s">
        <v>12</v>
      </c>
      <c r="C1483" s="43">
        <v>22670</v>
      </c>
      <c r="D1483" s="43">
        <v>41088</v>
      </c>
      <c r="E1483" s="42" t="s">
        <v>17</v>
      </c>
      <c r="F1483" s="44" t="s">
        <v>14</v>
      </c>
      <c r="G1483" s="2">
        <v>88000</v>
      </c>
      <c r="H1483" s="2">
        <v>88000</v>
      </c>
      <c r="I1483" s="39">
        <v>0</v>
      </c>
      <c r="J1483" s="45">
        <v>12593</v>
      </c>
      <c r="K1483" s="43">
        <v>46411</v>
      </c>
    </row>
    <row r="1484" spans="1:11" x14ac:dyDescent="0.2">
      <c r="A1484" s="42" t="s">
        <v>11</v>
      </c>
      <c r="B1484" s="42" t="s">
        <v>12</v>
      </c>
      <c r="C1484" s="43">
        <v>22670</v>
      </c>
      <c r="D1484" s="43">
        <v>41088</v>
      </c>
      <c r="E1484" s="42" t="s">
        <v>17</v>
      </c>
      <c r="F1484" s="44" t="s">
        <v>14</v>
      </c>
      <c r="G1484" s="2">
        <v>88000</v>
      </c>
      <c r="H1484" s="2">
        <v>88000</v>
      </c>
      <c r="I1484" s="39">
        <v>0</v>
      </c>
      <c r="J1484" s="45">
        <v>3148</v>
      </c>
      <c r="K1484" s="43">
        <v>46411</v>
      </c>
    </row>
    <row r="1485" spans="1:11" x14ac:dyDescent="0.2">
      <c r="A1485" s="42" t="s">
        <v>15</v>
      </c>
      <c r="B1485" s="42" t="s">
        <v>12</v>
      </c>
      <c r="C1485" s="43">
        <v>22670</v>
      </c>
      <c r="D1485" s="43">
        <v>41088</v>
      </c>
      <c r="E1485" s="42" t="s">
        <v>17</v>
      </c>
      <c r="F1485" s="44" t="s">
        <v>14</v>
      </c>
      <c r="G1485" s="2">
        <v>22000</v>
      </c>
      <c r="H1485" s="2">
        <v>22000</v>
      </c>
      <c r="I1485" s="39">
        <v>0</v>
      </c>
      <c r="J1485" s="45">
        <v>3148</v>
      </c>
      <c r="K1485" s="43">
        <v>46411</v>
      </c>
    </row>
    <row r="1486" spans="1:11" x14ac:dyDescent="0.2">
      <c r="A1486" s="42" t="s">
        <v>16</v>
      </c>
      <c r="B1486" s="42" t="s">
        <v>12</v>
      </c>
      <c r="C1486" s="43">
        <v>19834</v>
      </c>
      <c r="D1486" s="43">
        <v>41090</v>
      </c>
      <c r="E1486" s="42" t="s">
        <v>13</v>
      </c>
      <c r="F1486" s="44" t="s">
        <v>14</v>
      </c>
      <c r="G1486" s="2">
        <v>174000</v>
      </c>
      <c r="H1486" s="2">
        <v>174000</v>
      </c>
      <c r="I1486" s="39">
        <v>0</v>
      </c>
      <c r="J1486" s="45">
        <v>8926</v>
      </c>
      <c r="K1486" s="43">
        <v>43575</v>
      </c>
    </row>
    <row r="1487" spans="1:11" x14ac:dyDescent="0.2">
      <c r="A1487" s="42" t="s">
        <v>11</v>
      </c>
      <c r="B1487" s="42" t="s">
        <v>12</v>
      </c>
      <c r="C1487" s="43">
        <v>19834</v>
      </c>
      <c r="D1487" s="43">
        <v>41090</v>
      </c>
      <c r="E1487" s="42" t="s">
        <v>13</v>
      </c>
      <c r="F1487" s="44" t="s">
        <v>14</v>
      </c>
      <c r="G1487" s="2">
        <v>174000</v>
      </c>
      <c r="H1487" s="2">
        <v>174000</v>
      </c>
      <c r="I1487" s="39">
        <v>0</v>
      </c>
      <c r="J1487" s="45">
        <v>2975</v>
      </c>
      <c r="K1487" s="43">
        <v>43575</v>
      </c>
    </row>
    <row r="1488" spans="1:11" x14ac:dyDescent="0.2">
      <c r="A1488" s="42" t="s">
        <v>15</v>
      </c>
      <c r="B1488" s="42" t="s">
        <v>12</v>
      </c>
      <c r="C1488" s="43">
        <v>19834</v>
      </c>
      <c r="D1488" s="43">
        <v>41090</v>
      </c>
      <c r="E1488" s="42" t="s">
        <v>13</v>
      </c>
      <c r="F1488" s="44" t="s">
        <v>14</v>
      </c>
      <c r="G1488" s="2">
        <v>58000</v>
      </c>
      <c r="H1488" s="2">
        <v>58000</v>
      </c>
      <c r="I1488" s="39">
        <v>0</v>
      </c>
      <c r="J1488" s="45">
        <v>2975</v>
      </c>
      <c r="K1488" s="43">
        <v>43575</v>
      </c>
    </row>
    <row r="1489" spans="1:11" x14ac:dyDescent="0.2">
      <c r="A1489" s="42" t="s">
        <v>11</v>
      </c>
      <c r="B1489" s="42" t="s">
        <v>12</v>
      </c>
      <c r="C1489" s="43">
        <v>20159</v>
      </c>
      <c r="D1489" s="43">
        <v>40637</v>
      </c>
      <c r="E1489" s="42" t="s">
        <v>13</v>
      </c>
      <c r="F1489" s="44" t="s">
        <v>14</v>
      </c>
      <c r="G1489" s="2">
        <v>34000</v>
      </c>
      <c r="H1489" s="2">
        <v>34000</v>
      </c>
      <c r="I1489" s="39">
        <v>0</v>
      </c>
      <c r="J1489" s="45">
        <v>1928</v>
      </c>
      <c r="K1489" s="43">
        <v>43901</v>
      </c>
    </row>
    <row r="1490" spans="1:11" x14ac:dyDescent="0.2">
      <c r="A1490" s="42" t="s">
        <v>16</v>
      </c>
      <c r="B1490" s="42" t="s">
        <v>12</v>
      </c>
      <c r="C1490" s="43">
        <v>21309</v>
      </c>
      <c r="D1490" s="43">
        <v>40926</v>
      </c>
      <c r="E1490" s="42" t="s">
        <v>13</v>
      </c>
      <c r="F1490" s="44" t="s">
        <v>14</v>
      </c>
      <c r="G1490" s="2">
        <v>34000</v>
      </c>
      <c r="H1490" s="2">
        <v>34000</v>
      </c>
      <c r="I1490" s="39">
        <v>0</v>
      </c>
      <c r="J1490" s="45">
        <v>11491</v>
      </c>
      <c r="K1490" s="43">
        <v>45050</v>
      </c>
    </row>
    <row r="1491" spans="1:11" x14ac:dyDescent="0.2">
      <c r="A1491" s="42" t="s">
        <v>11</v>
      </c>
      <c r="B1491" s="42" t="s">
        <v>12</v>
      </c>
      <c r="C1491" s="43">
        <v>21309</v>
      </c>
      <c r="D1491" s="43">
        <v>40926</v>
      </c>
      <c r="E1491" s="42" t="s">
        <v>13</v>
      </c>
      <c r="F1491" s="44" t="s">
        <v>14</v>
      </c>
      <c r="G1491" s="2">
        <v>28000</v>
      </c>
      <c r="H1491" s="2">
        <v>28000</v>
      </c>
      <c r="I1491" s="39">
        <v>0</v>
      </c>
      <c r="J1491" s="45">
        <v>3830</v>
      </c>
      <c r="K1491" s="43">
        <v>45050</v>
      </c>
    </row>
    <row r="1492" spans="1:11" x14ac:dyDescent="0.2">
      <c r="A1492" s="42" t="s">
        <v>15</v>
      </c>
      <c r="B1492" s="42" t="s">
        <v>12</v>
      </c>
      <c r="C1492" s="43">
        <v>21309</v>
      </c>
      <c r="D1492" s="43">
        <v>40926</v>
      </c>
      <c r="E1492" s="42" t="s">
        <v>13</v>
      </c>
      <c r="F1492" s="44" t="s">
        <v>14</v>
      </c>
      <c r="G1492" s="2">
        <v>34000</v>
      </c>
      <c r="H1492" s="2">
        <v>34000</v>
      </c>
      <c r="I1492" s="39">
        <v>0</v>
      </c>
      <c r="J1492" s="45">
        <v>3830</v>
      </c>
      <c r="K1492" s="43">
        <v>45050</v>
      </c>
    </row>
    <row r="1493" spans="1:11" x14ac:dyDescent="0.2">
      <c r="A1493" s="42" t="s">
        <v>11</v>
      </c>
      <c r="B1493" s="42" t="s">
        <v>12</v>
      </c>
      <c r="C1493" s="43">
        <v>21295</v>
      </c>
      <c r="D1493" s="43">
        <v>40463</v>
      </c>
      <c r="E1493" s="42" t="s">
        <v>13</v>
      </c>
      <c r="F1493" s="44" t="s">
        <v>14</v>
      </c>
      <c r="G1493" s="2">
        <v>26000</v>
      </c>
      <c r="H1493" s="2">
        <v>26000</v>
      </c>
      <c r="I1493" s="39">
        <v>0</v>
      </c>
      <c r="J1493" s="45">
        <v>3276</v>
      </c>
      <c r="K1493" s="43">
        <v>45036</v>
      </c>
    </row>
    <row r="1494" spans="1:11" x14ac:dyDescent="0.2">
      <c r="A1494" s="42" t="s">
        <v>16</v>
      </c>
      <c r="B1494" s="42" t="s">
        <v>12</v>
      </c>
      <c r="C1494" s="43">
        <v>21864</v>
      </c>
      <c r="D1494" s="43">
        <v>40856</v>
      </c>
      <c r="E1494" s="42" t="s">
        <v>17</v>
      </c>
      <c r="F1494" s="44" t="s">
        <v>14</v>
      </c>
      <c r="G1494" s="2">
        <v>180000</v>
      </c>
      <c r="H1494" s="2">
        <v>180000</v>
      </c>
      <c r="I1494" s="39">
        <v>0</v>
      </c>
      <c r="J1494" s="45">
        <v>22032</v>
      </c>
      <c r="K1494" s="43">
        <v>45606</v>
      </c>
    </row>
    <row r="1495" spans="1:11" x14ac:dyDescent="0.2">
      <c r="A1495" s="42" t="s">
        <v>11</v>
      </c>
      <c r="B1495" s="42" t="s">
        <v>12</v>
      </c>
      <c r="C1495" s="43">
        <v>21864</v>
      </c>
      <c r="D1495" s="43">
        <v>40856</v>
      </c>
      <c r="E1495" s="42" t="s">
        <v>17</v>
      </c>
      <c r="F1495" s="44" t="s">
        <v>14</v>
      </c>
      <c r="G1495" s="2">
        <v>180000</v>
      </c>
      <c r="H1495" s="2">
        <v>180000</v>
      </c>
      <c r="I1495" s="39">
        <v>0</v>
      </c>
      <c r="J1495" s="45">
        <v>7344</v>
      </c>
      <c r="K1495" s="43">
        <v>45606</v>
      </c>
    </row>
    <row r="1496" spans="1:11" x14ac:dyDescent="0.2">
      <c r="A1496" s="42" t="s">
        <v>15</v>
      </c>
      <c r="B1496" s="42" t="s">
        <v>12</v>
      </c>
      <c r="C1496" s="43">
        <v>21864</v>
      </c>
      <c r="D1496" s="43">
        <v>40856</v>
      </c>
      <c r="E1496" s="42" t="s">
        <v>17</v>
      </c>
      <c r="F1496" s="44" t="s">
        <v>14</v>
      </c>
      <c r="G1496" s="2">
        <v>26000</v>
      </c>
      <c r="H1496" s="2">
        <v>26000</v>
      </c>
      <c r="I1496" s="39">
        <v>0</v>
      </c>
      <c r="J1496" s="45">
        <v>7344</v>
      </c>
      <c r="K1496" s="43">
        <v>45606</v>
      </c>
    </row>
    <row r="1497" spans="1:11" x14ac:dyDescent="0.2">
      <c r="A1497" s="42" t="s">
        <v>16</v>
      </c>
      <c r="B1497" s="42" t="s">
        <v>12</v>
      </c>
      <c r="C1497" s="43">
        <v>20845</v>
      </c>
      <c r="D1497" s="43">
        <v>40969</v>
      </c>
      <c r="E1497" s="42" t="s">
        <v>17</v>
      </c>
      <c r="F1497" s="44" t="s">
        <v>14</v>
      </c>
      <c r="G1497" s="2">
        <v>36000</v>
      </c>
      <c r="H1497" s="2">
        <v>36000</v>
      </c>
      <c r="I1497" s="39">
        <v>0</v>
      </c>
      <c r="J1497" s="45">
        <v>3013</v>
      </c>
      <c r="K1497" s="43">
        <v>44586</v>
      </c>
    </row>
    <row r="1498" spans="1:11" x14ac:dyDescent="0.2">
      <c r="A1498" s="42" t="s">
        <v>11</v>
      </c>
      <c r="B1498" s="42" t="s">
        <v>12</v>
      </c>
      <c r="C1498" s="43">
        <v>20845</v>
      </c>
      <c r="D1498" s="43">
        <v>40969</v>
      </c>
      <c r="E1498" s="42" t="s">
        <v>17</v>
      </c>
      <c r="F1498" s="44" t="s">
        <v>14</v>
      </c>
      <c r="G1498" s="2">
        <v>36000</v>
      </c>
      <c r="H1498" s="2">
        <v>36000</v>
      </c>
      <c r="I1498" s="39">
        <v>0</v>
      </c>
      <c r="J1498" s="45">
        <v>3013</v>
      </c>
      <c r="K1498" s="43">
        <v>44586</v>
      </c>
    </row>
    <row r="1499" spans="1:11" x14ac:dyDescent="0.2">
      <c r="A1499" s="42" t="s">
        <v>15</v>
      </c>
      <c r="B1499" s="42" t="s">
        <v>12</v>
      </c>
      <c r="C1499" s="43">
        <v>20845</v>
      </c>
      <c r="D1499" s="43">
        <v>40969</v>
      </c>
      <c r="E1499" s="42" t="s">
        <v>17</v>
      </c>
      <c r="F1499" s="44" t="s">
        <v>14</v>
      </c>
      <c r="G1499" s="2">
        <v>180000</v>
      </c>
      <c r="H1499" s="2">
        <v>180000</v>
      </c>
      <c r="I1499" s="39">
        <v>0</v>
      </c>
      <c r="J1499" s="45">
        <v>3013</v>
      </c>
      <c r="K1499" s="43">
        <v>44586</v>
      </c>
    </row>
    <row r="1500" spans="1:11" x14ac:dyDescent="0.2">
      <c r="A1500" s="42" t="s">
        <v>16</v>
      </c>
      <c r="B1500" s="42" t="s">
        <v>12</v>
      </c>
      <c r="C1500" s="43">
        <v>21617</v>
      </c>
      <c r="D1500" s="43">
        <v>40626</v>
      </c>
      <c r="E1500" s="42" t="s">
        <v>17</v>
      </c>
      <c r="F1500" s="44" t="s">
        <v>14</v>
      </c>
      <c r="G1500" s="2">
        <v>195000</v>
      </c>
      <c r="H1500" s="2">
        <v>195000</v>
      </c>
      <c r="I1500" s="39">
        <v>0</v>
      </c>
      <c r="J1500" s="45">
        <v>22113</v>
      </c>
      <c r="K1500" s="43">
        <v>45359</v>
      </c>
    </row>
    <row r="1501" spans="1:11" x14ac:dyDescent="0.2">
      <c r="A1501" s="42" t="s">
        <v>11</v>
      </c>
      <c r="B1501" s="42" t="s">
        <v>12</v>
      </c>
      <c r="C1501" s="43">
        <v>21617</v>
      </c>
      <c r="D1501" s="43">
        <v>40626</v>
      </c>
      <c r="E1501" s="42" t="s">
        <v>17</v>
      </c>
      <c r="F1501" s="44" t="s">
        <v>14</v>
      </c>
      <c r="G1501" s="2">
        <v>195000</v>
      </c>
      <c r="H1501" s="2">
        <v>195000</v>
      </c>
      <c r="I1501" s="39">
        <v>0</v>
      </c>
      <c r="J1501" s="45">
        <v>7371</v>
      </c>
      <c r="K1501" s="43">
        <v>45359</v>
      </c>
    </row>
    <row r="1502" spans="1:11" x14ac:dyDescent="0.2">
      <c r="A1502" s="42" t="s">
        <v>15</v>
      </c>
      <c r="B1502" s="42" t="s">
        <v>12</v>
      </c>
      <c r="C1502" s="43">
        <v>21617</v>
      </c>
      <c r="D1502" s="43">
        <v>40626</v>
      </c>
      <c r="E1502" s="42" t="s">
        <v>17</v>
      </c>
      <c r="F1502" s="44" t="s">
        <v>14</v>
      </c>
      <c r="G1502" s="2">
        <v>36000</v>
      </c>
      <c r="H1502" s="2">
        <v>36000</v>
      </c>
      <c r="I1502" s="39">
        <v>0</v>
      </c>
      <c r="J1502" s="45">
        <v>7371</v>
      </c>
      <c r="K1502" s="43">
        <v>45359</v>
      </c>
    </row>
    <row r="1503" spans="1:11" x14ac:dyDescent="0.2">
      <c r="A1503" s="42" t="s">
        <v>16</v>
      </c>
      <c r="B1503" s="42" t="s">
        <v>12</v>
      </c>
      <c r="C1503" s="43">
        <v>22301</v>
      </c>
      <c r="D1503" s="43">
        <v>40435</v>
      </c>
      <c r="E1503" s="42" t="s">
        <v>17</v>
      </c>
      <c r="F1503" s="44" t="s">
        <v>14</v>
      </c>
      <c r="G1503" s="2">
        <v>99000</v>
      </c>
      <c r="H1503" s="2">
        <v>99000</v>
      </c>
      <c r="I1503" s="39">
        <v>0</v>
      </c>
      <c r="J1503" s="45">
        <v>12920</v>
      </c>
      <c r="K1503" s="43">
        <v>46042</v>
      </c>
    </row>
    <row r="1504" spans="1:11" x14ac:dyDescent="0.2">
      <c r="A1504" s="42" t="s">
        <v>11</v>
      </c>
      <c r="B1504" s="42" t="s">
        <v>12</v>
      </c>
      <c r="C1504" s="43">
        <v>22301</v>
      </c>
      <c r="D1504" s="43">
        <v>40435</v>
      </c>
      <c r="E1504" s="42" t="s">
        <v>17</v>
      </c>
      <c r="F1504" s="44" t="s">
        <v>14</v>
      </c>
      <c r="G1504" s="2">
        <v>99000</v>
      </c>
      <c r="H1504" s="2">
        <v>99000</v>
      </c>
      <c r="I1504" s="39">
        <v>0</v>
      </c>
      <c r="J1504" s="45">
        <v>4307</v>
      </c>
      <c r="K1504" s="43">
        <v>46042</v>
      </c>
    </row>
    <row r="1505" spans="1:11" x14ac:dyDescent="0.2">
      <c r="A1505" s="42" t="s">
        <v>15</v>
      </c>
      <c r="B1505" s="42" t="s">
        <v>12</v>
      </c>
      <c r="C1505" s="43">
        <v>22301</v>
      </c>
      <c r="D1505" s="43">
        <v>40435</v>
      </c>
      <c r="E1505" s="42" t="s">
        <v>17</v>
      </c>
      <c r="F1505" s="44" t="s">
        <v>14</v>
      </c>
      <c r="G1505" s="2">
        <v>195000</v>
      </c>
      <c r="H1505" s="2">
        <v>195000</v>
      </c>
      <c r="I1505" s="39">
        <v>0</v>
      </c>
      <c r="J1505" s="45">
        <v>4307</v>
      </c>
      <c r="K1505" s="43">
        <v>46042</v>
      </c>
    </row>
    <row r="1506" spans="1:11" x14ac:dyDescent="0.2">
      <c r="A1506" s="42" t="s">
        <v>11</v>
      </c>
      <c r="B1506" s="42" t="s">
        <v>12</v>
      </c>
      <c r="C1506" s="43">
        <v>27080</v>
      </c>
      <c r="D1506" s="43">
        <v>40854</v>
      </c>
      <c r="E1506" s="42" t="s">
        <v>17</v>
      </c>
      <c r="F1506" s="44" t="s">
        <v>14</v>
      </c>
      <c r="G1506" s="2">
        <v>30000</v>
      </c>
      <c r="H1506" s="2">
        <v>30000</v>
      </c>
      <c r="I1506" s="39">
        <v>0</v>
      </c>
      <c r="J1506" s="45">
        <v>5076</v>
      </c>
      <c r="K1506" s="43">
        <v>50821</v>
      </c>
    </row>
    <row r="1507" spans="1:11" x14ac:dyDescent="0.2">
      <c r="A1507" s="42" t="s">
        <v>15</v>
      </c>
      <c r="B1507" s="42" t="s">
        <v>12</v>
      </c>
      <c r="C1507" s="43">
        <v>27080</v>
      </c>
      <c r="D1507" s="43">
        <v>40854</v>
      </c>
      <c r="E1507" s="42" t="s">
        <v>17</v>
      </c>
      <c r="F1507" s="44" t="s">
        <v>14</v>
      </c>
      <c r="G1507" s="2">
        <v>99000</v>
      </c>
      <c r="H1507" s="2">
        <v>99000</v>
      </c>
      <c r="I1507" s="39">
        <v>0</v>
      </c>
      <c r="J1507" s="45">
        <v>5076</v>
      </c>
      <c r="K1507" s="43">
        <v>50821</v>
      </c>
    </row>
    <row r="1508" spans="1:11" x14ac:dyDescent="0.2">
      <c r="A1508" s="42" t="s">
        <v>11</v>
      </c>
      <c r="B1508" s="42" t="s">
        <v>12</v>
      </c>
      <c r="C1508" s="43">
        <v>22860</v>
      </c>
      <c r="D1508" s="43">
        <v>41046</v>
      </c>
      <c r="E1508" s="42" t="s">
        <v>13</v>
      </c>
      <c r="F1508" s="44" t="s">
        <v>14</v>
      </c>
      <c r="G1508" s="2">
        <v>44000</v>
      </c>
      <c r="H1508" s="2">
        <v>44000</v>
      </c>
      <c r="I1508" s="39">
        <v>0</v>
      </c>
      <c r="J1508" s="45">
        <v>8237</v>
      </c>
      <c r="K1508" s="43">
        <v>46601</v>
      </c>
    </row>
    <row r="1509" spans="1:11" x14ac:dyDescent="0.2">
      <c r="A1509" s="42" t="s">
        <v>15</v>
      </c>
      <c r="B1509" s="42" t="s">
        <v>12</v>
      </c>
      <c r="C1509" s="43">
        <v>22860</v>
      </c>
      <c r="D1509" s="43">
        <v>41046</v>
      </c>
      <c r="E1509" s="42" t="s">
        <v>13</v>
      </c>
      <c r="F1509" s="44" t="s">
        <v>14</v>
      </c>
      <c r="G1509" s="2">
        <v>30000</v>
      </c>
      <c r="H1509" s="2">
        <v>30000</v>
      </c>
      <c r="I1509" s="39">
        <v>0</v>
      </c>
      <c r="J1509" s="45">
        <v>8237</v>
      </c>
      <c r="K1509" s="43">
        <v>46601</v>
      </c>
    </row>
    <row r="1510" spans="1:11" x14ac:dyDescent="0.2">
      <c r="A1510" s="42" t="s">
        <v>16</v>
      </c>
      <c r="B1510" s="42" t="s">
        <v>12</v>
      </c>
      <c r="C1510" s="43">
        <v>20169</v>
      </c>
      <c r="D1510" s="43">
        <v>40938</v>
      </c>
      <c r="E1510" s="42" t="s">
        <v>13</v>
      </c>
      <c r="F1510" s="44" t="s">
        <v>14</v>
      </c>
      <c r="G1510" s="2">
        <v>195000</v>
      </c>
      <c r="H1510" s="2">
        <v>195000</v>
      </c>
      <c r="I1510" s="39">
        <v>0</v>
      </c>
      <c r="J1510" s="45">
        <v>16146</v>
      </c>
      <c r="K1510" s="43">
        <v>43911</v>
      </c>
    </row>
    <row r="1511" spans="1:11" x14ac:dyDescent="0.2">
      <c r="A1511" s="42" t="s">
        <v>11</v>
      </c>
      <c r="B1511" s="42" t="s">
        <v>12</v>
      </c>
      <c r="C1511" s="43">
        <v>20169</v>
      </c>
      <c r="D1511" s="43">
        <v>40938</v>
      </c>
      <c r="E1511" s="42" t="s">
        <v>13</v>
      </c>
      <c r="F1511" s="44" t="s">
        <v>14</v>
      </c>
      <c r="G1511" s="2">
        <v>195000</v>
      </c>
      <c r="H1511" s="2">
        <v>195000</v>
      </c>
      <c r="I1511" s="39">
        <v>0</v>
      </c>
      <c r="J1511" s="45">
        <v>5382</v>
      </c>
      <c r="K1511" s="43">
        <v>43911</v>
      </c>
    </row>
    <row r="1512" spans="1:11" x14ac:dyDescent="0.2">
      <c r="A1512" s="42" t="s">
        <v>15</v>
      </c>
      <c r="B1512" s="42" t="s">
        <v>12</v>
      </c>
      <c r="C1512" s="43">
        <v>20169</v>
      </c>
      <c r="D1512" s="43">
        <v>40938</v>
      </c>
      <c r="E1512" s="42" t="s">
        <v>13</v>
      </c>
      <c r="F1512" s="44" t="s">
        <v>14</v>
      </c>
      <c r="G1512" s="2">
        <v>65000</v>
      </c>
      <c r="H1512" s="2">
        <v>65000</v>
      </c>
      <c r="I1512" s="39">
        <v>0</v>
      </c>
      <c r="J1512" s="45">
        <v>5382</v>
      </c>
      <c r="K1512" s="43">
        <v>43911</v>
      </c>
    </row>
    <row r="1513" spans="1:11" x14ac:dyDescent="0.2">
      <c r="A1513" s="42" t="s">
        <v>16</v>
      </c>
      <c r="B1513" s="42" t="s">
        <v>12</v>
      </c>
      <c r="C1513" s="43">
        <v>20160</v>
      </c>
      <c r="D1513" s="43">
        <v>40849</v>
      </c>
      <c r="E1513" s="42" t="s">
        <v>13</v>
      </c>
      <c r="F1513" s="44" t="s">
        <v>14</v>
      </c>
      <c r="G1513" s="2">
        <v>26000</v>
      </c>
      <c r="H1513" s="2">
        <v>26000</v>
      </c>
      <c r="I1513" s="39">
        <v>0</v>
      </c>
      <c r="J1513" s="45">
        <v>1474</v>
      </c>
      <c r="K1513" s="43">
        <v>43902</v>
      </c>
    </row>
    <row r="1514" spans="1:11" x14ac:dyDescent="0.2">
      <c r="A1514" s="42" t="s">
        <v>11</v>
      </c>
      <c r="B1514" s="42" t="s">
        <v>12</v>
      </c>
      <c r="C1514" s="43">
        <v>20160</v>
      </c>
      <c r="D1514" s="43">
        <v>40849</v>
      </c>
      <c r="E1514" s="42" t="s">
        <v>13</v>
      </c>
      <c r="F1514" s="44" t="s">
        <v>14</v>
      </c>
      <c r="G1514" s="2">
        <v>26000</v>
      </c>
      <c r="H1514" s="2">
        <v>26000</v>
      </c>
      <c r="I1514" s="39">
        <v>0</v>
      </c>
      <c r="J1514" s="45">
        <v>1474</v>
      </c>
      <c r="K1514" s="43">
        <v>43902</v>
      </c>
    </row>
    <row r="1515" spans="1:11" x14ac:dyDescent="0.2">
      <c r="A1515" s="42" t="s">
        <v>15</v>
      </c>
      <c r="B1515" s="42" t="s">
        <v>12</v>
      </c>
      <c r="C1515" s="43">
        <v>20160</v>
      </c>
      <c r="D1515" s="43">
        <v>40849</v>
      </c>
      <c r="E1515" s="42" t="s">
        <v>13</v>
      </c>
      <c r="F1515" s="44" t="s">
        <v>14</v>
      </c>
      <c r="G1515" s="2">
        <v>26000</v>
      </c>
      <c r="H1515" s="2">
        <v>26000</v>
      </c>
      <c r="I1515" s="39">
        <v>0</v>
      </c>
      <c r="J1515" s="45">
        <v>1474</v>
      </c>
      <c r="K1515" s="43">
        <v>43902</v>
      </c>
    </row>
    <row r="1516" spans="1:11" x14ac:dyDescent="0.2">
      <c r="A1516" s="42" t="s">
        <v>11</v>
      </c>
      <c r="B1516" s="42" t="s">
        <v>12</v>
      </c>
      <c r="C1516" s="43">
        <v>21751</v>
      </c>
      <c r="D1516" s="43">
        <v>40703</v>
      </c>
      <c r="E1516" s="42" t="s">
        <v>17</v>
      </c>
      <c r="F1516" s="44" t="s">
        <v>14</v>
      </c>
      <c r="G1516" s="2">
        <v>45000</v>
      </c>
      <c r="H1516" s="2">
        <v>45000</v>
      </c>
      <c r="I1516" s="39">
        <v>0</v>
      </c>
      <c r="J1516" s="45">
        <v>5508</v>
      </c>
      <c r="K1516" s="43">
        <v>45493</v>
      </c>
    </row>
    <row r="1517" spans="1:11" x14ac:dyDescent="0.2">
      <c r="A1517" s="42" t="s">
        <v>15</v>
      </c>
      <c r="B1517" s="42" t="s">
        <v>12</v>
      </c>
      <c r="C1517" s="43">
        <v>21751</v>
      </c>
      <c r="D1517" s="43">
        <v>40703</v>
      </c>
      <c r="E1517" s="42" t="s">
        <v>17</v>
      </c>
      <c r="F1517" s="44" t="s">
        <v>14</v>
      </c>
      <c r="G1517" s="2">
        <v>26000</v>
      </c>
      <c r="H1517" s="2">
        <v>26000</v>
      </c>
      <c r="I1517" s="39">
        <v>0</v>
      </c>
      <c r="J1517" s="45">
        <v>5508</v>
      </c>
      <c r="K1517" s="43">
        <v>45493</v>
      </c>
    </row>
    <row r="1518" spans="1:11" x14ac:dyDescent="0.2">
      <c r="A1518" s="42" t="s">
        <v>16</v>
      </c>
      <c r="B1518" s="42" t="s">
        <v>12</v>
      </c>
      <c r="C1518" s="43">
        <v>24137</v>
      </c>
      <c r="D1518" s="43">
        <v>41103</v>
      </c>
      <c r="E1518" s="42" t="s">
        <v>17</v>
      </c>
      <c r="F1518" s="44" t="s">
        <v>14</v>
      </c>
      <c r="G1518" s="2">
        <v>216000</v>
      </c>
      <c r="H1518" s="2">
        <v>216000</v>
      </c>
      <c r="I1518" s="39">
        <v>0</v>
      </c>
      <c r="J1518" s="45">
        <v>36353</v>
      </c>
      <c r="K1518" s="43">
        <v>47878</v>
      </c>
    </row>
    <row r="1519" spans="1:11" x14ac:dyDescent="0.2">
      <c r="A1519" s="42" t="s">
        <v>11</v>
      </c>
      <c r="B1519" s="42" t="s">
        <v>12</v>
      </c>
      <c r="C1519" s="43">
        <v>24137</v>
      </c>
      <c r="D1519" s="43">
        <v>41103</v>
      </c>
      <c r="E1519" s="42" t="s">
        <v>17</v>
      </c>
      <c r="F1519" s="44" t="s">
        <v>14</v>
      </c>
      <c r="G1519" s="2">
        <v>216000</v>
      </c>
      <c r="H1519" s="2">
        <v>216000</v>
      </c>
      <c r="I1519" s="39">
        <v>0</v>
      </c>
      <c r="J1519" s="45">
        <v>12118</v>
      </c>
      <c r="K1519" s="43">
        <v>47878</v>
      </c>
    </row>
    <row r="1520" spans="1:11" x14ac:dyDescent="0.2">
      <c r="A1520" s="42" t="s">
        <v>15</v>
      </c>
      <c r="B1520" s="42" t="s">
        <v>12</v>
      </c>
      <c r="C1520" s="43">
        <v>24137</v>
      </c>
      <c r="D1520" s="43">
        <v>41103</v>
      </c>
      <c r="E1520" s="42" t="s">
        <v>17</v>
      </c>
      <c r="F1520" s="44" t="s">
        <v>14</v>
      </c>
      <c r="G1520" s="2">
        <v>72000</v>
      </c>
      <c r="H1520" s="2">
        <v>72000</v>
      </c>
      <c r="I1520" s="39">
        <v>0</v>
      </c>
      <c r="J1520" s="45">
        <v>12118</v>
      </c>
      <c r="K1520" s="43">
        <v>47878</v>
      </c>
    </row>
    <row r="1521" spans="1:11" x14ac:dyDescent="0.2">
      <c r="A1521" s="42" t="s">
        <v>16</v>
      </c>
      <c r="B1521" s="42" t="s">
        <v>12</v>
      </c>
      <c r="C1521" s="43">
        <v>21052</v>
      </c>
      <c r="D1521" s="43">
        <v>41113</v>
      </c>
      <c r="E1521" s="42" t="s">
        <v>13</v>
      </c>
      <c r="F1521" s="44" t="s">
        <v>14</v>
      </c>
      <c r="G1521" s="2">
        <v>126000</v>
      </c>
      <c r="H1521" s="2">
        <v>126000</v>
      </c>
      <c r="I1521" s="39">
        <v>0</v>
      </c>
      <c r="J1521" s="45">
        <v>14969</v>
      </c>
      <c r="K1521" s="43">
        <v>44793</v>
      </c>
    </row>
    <row r="1522" spans="1:11" x14ac:dyDescent="0.2">
      <c r="A1522" s="42" t="s">
        <v>11</v>
      </c>
      <c r="B1522" s="42" t="s">
        <v>12</v>
      </c>
      <c r="C1522" s="43">
        <v>21052</v>
      </c>
      <c r="D1522" s="43">
        <v>41113</v>
      </c>
      <c r="E1522" s="42" t="s">
        <v>13</v>
      </c>
      <c r="F1522" s="44" t="s">
        <v>14</v>
      </c>
      <c r="G1522" s="2">
        <v>126000</v>
      </c>
      <c r="H1522" s="2">
        <v>126000</v>
      </c>
      <c r="I1522" s="39">
        <v>0</v>
      </c>
      <c r="J1522" s="45">
        <v>4990</v>
      </c>
      <c r="K1522" s="43">
        <v>44793</v>
      </c>
    </row>
    <row r="1523" spans="1:11" x14ac:dyDescent="0.2">
      <c r="A1523" s="42" t="s">
        <v>15</v>
      </c>
      <c r="B1523" s="42" t="s">
        <v>12</v>
      </c>
      <c r="C1523" s="43">
        <v>21052</v>
      </c>
      <c r="D1523" s="43">
        <v>41113</v>
      </c>
      <c r="E1523" s="42" t="s">
        <v>13</v>
      </c>
      <c r="F1523" s="44" t="s">
        <v>14</v>
      </c>
      <c r="G1523" s="2">
        <v>42000</v>
      </c>
      <c r="H1523" s="2">
        <v>42000</v>
      </c>
      <c r="I1523" s="39">
        <v>0</v>
      </c>
      <c r="J1523" s="45">
        <v>4990</v>
      </c>
      <c r="K1523" s="43">
        <v>44793</v>
      </c>
    </row>
    <row r="1524" spans="1:11" x14ac:dyDescent="0.2">
      <c r="A1524" s="42" t="s">
        <v>16</v>
      </c>
      <c r="B1524" s="42" t="s">
        <v>12</v>
      </c>
      <c r="C1524" s="43">
        <v>25071</v>
      </c>
      <c r="D1524" s="43">
        <v>41141</v>
      </c>
      <c r="E1524" s="42" t="s">
        <v>17</v>
      </c>
      <c r="F1524" s="44" t="s">
        <v>14</v>
      </c>
      <c r="G1524" s="2">
        <v>62000</v>
      </c>
      <c r="H1524" s="2">
        <v>62000</v>
      </c>
      <c r="I1524" s="39">
        <v>0</v>
      </c>
      <c r="J1524" s="45">
        <v>10658</v>
      </c>
      <c r="K1524" s="43">
        <v>48812</v>
      </c>
    </row>
    <row r="1525" spans="1:11" x14ac:dyDescent="0.2">
      <c r="A1525" s="42" t="s">
        <v>11</v>
      </c>
      <c r="B1525" s="42" t="s">
        <v>12</v>
      </c>
      <c r="C1525" s="43">
        <v>25071</v>
      </c>
      <c r="D1525" s="43">
        <v>41141</v>
      </c>
      <c r="E1525" s="42" t="s">
        <v>17</v>
      </c>
      <c r="F1525" s="44" t="s">
        <v>14</v>
      </c>
      <c r="G1525" s="2">
        <v>62000</v>
      </c>
      <c r="H1525" s="2">
        <v>62000</v>
      </c>
      <c r="I1525" s="39">
        <v>0</v>
      </c>
      <c r="J1525" s="45">
        <v>5329</v>
      </c>
      <c r="K1525" s="43">
        <v>48812</v>
      </c>
    </row>
    <row r="1526" spans="1:11" x14ac:dyDescent="0.2">
      <c r="A1526" s="42" t="s">
        <v>15</v>
      </c>
      <c r="B1526" s="42" t="s">
        <v>12</v>
      </c>
      <c r="C1526" s="43">
        <v>25071</v>
      </c>
      <c r="D1526" s="43">
        <v>41141</v>
      </c>
      <c r="E1526" s="42" t="s">
        <v>17</v>
      </c>
      <c r="F1526" s="44" t="s">
        <v>14</v>
      </c>
      <c r="G1526" s="2">
        <v>31000</v>
      </c>
      <c r="H1526" s="2">
        <v>31000</v>
      </c>
      <c r="I1526" s="39">
        <v>0</v>
      </c>
      <c r="J1526" s="45">
        <v>5329</v>
      </c>
      <c r="K1526" s="43">
        <v>48812</v>
      </c>
    </row>
    <row r="1527" spans="1:11" x14ac:dyDescent="0.2">
      <c r="A1527" s="42" t="s">
        <v>16</v>
      </c>
      <c r="B1527" s="42" t="s">
        <v>12</v>
      </c>
      <c r="C1527" s="43">
        <v>21132</v>
      </c>
      <c r="D1527" s="43">
        <v>41152</v>
      </c>
      <c r="E1527" s="42" t="s">
        <v>13</v>
      </c>
      <c r="F1527" s="44" t="s">
        <v>14</v>
      </c>
      <c r="G1527" s="2">
        <v>76000</v>
      </c>
      <c r="H1527" s="2">
        <v>76000</v>
      </c>
      <c r="I1527" s="39">
        <v>0</v>
      </c>
      <c r="J1527" s="45">
        <v>9029</v>
      </c>
      <c r="K1527" s="43">
        <v>44873</v>
      </c>
    </row>
    <row r="1528" spans="1:11" x14ac:dyDescent="0.2">
      <c r="A1528" s="42" t="s">
        <v>11</v>
      </c>
      <c r="B1528" s="42" t="s">
        <v>12</v>
      </c>
      <c r="C1528" s="43">
        <v>21132</v>
      </c>
      <c r="D1528" s="43">
        <v>41152</v>
      </c>
      <c r="E1528" s="42" t="s">
        <v>13</v>
      </c>
      <c r="F1528" s="44" t="s">
        <v>14</v>
      </c>
      <c r="G1528" s="2">
        <v>76000</v>
      </c>
      <c r="H1528" s="2">
        <v>76000</v>
      </c>
      <c r="I1528" s="39">
        <v>0</v>
      </c>
      <c r="J1528" s="45">
        <v>4514</v>
      </c>
      <c r="K1528" s="43">
        <v>44873</v>
      </c>
    </row>
    <row r="1529" spans="1:11" x14ac:dyDescent="0.2">
      <c r="A1529" s="42" t="s">
        <v>15</v>
      </c>
      <c r="B1529" s="42" t="s">
        <v>12</v>
      </c>
      <c r="C1529" s="43">
        <v>21132</v>
      </c>
      <c r="D1529" s="43">
        <v>41152</v>
      </c>
      <c r="E1529" s="42" t="s">
        <v>13</v>
      </c>
      <c r="F1529" s="44" t="s">
        <v>14</v>
      </c>
      <c r="G1529" s="2">
        <v>38000</v>
      </c>
      <c r="H1529" s="2">
        <v>38000</v>
      </c>
      <c r="I1529" s="39">
        <v>0</v>
      </c>
      <c r="J1529" s="45">
        <v>4514</v>
      </c>
      <c r="K1529" s="43">
        <v>44873</v>
      </c>
    </row>
    <row r="1530" spans="1:11" x14ac:dyDescent="0.2">
      <c r="A1530" s="42" t="s">
        <v>16</v>
      </c>
      <c r="B1530" s="42" t="s">
        <v>12</v>
      </c>
      <c r="C1530" s="43">
        <v>21542</v>
      </c>
      <c r="D1530" s="43">
        <v>41156</v>
      </c>
      <c r="E1530" s="42" t="s">
        <v>17</v>
      </c>
      <c r="F1530" s="44" t="s">
        <v>14</v>
      </c>
      <c r="G1530" s="2">
        <v>35000</v>
      </c>
      <c r="H1530" s="2">
        <v>35000</v>
      </c>
      <c r="I1530" s="39">
        <v>0</v>
      </c>
      <c r="J1530" s="45">
        <v>3969</v>
      </c>
      <c r="K1530" s="43">
        <v>45283</v>
      </c>
    </row>
    <row r="1531" spans="1:11" x14ac:dyDescent="0.2">
      <c r="A1531" s="42" t="s">
        <v>11</v>
      </c>
      <c r="B1531" s="42" t="s">
        <v>12</v>
      </c>
      <c r="C1531" s="43">
        <v>21542</v>
      </c>
      <c r="D1531" s="43">
        <v>41156</v>
      </c>
      <c r="E1531" s="42" t="s">
        <v>17</v>
      </c>
      <c r="F1531" s="44" t="s">
        <v>14</v>
      </c>
      <c r="G1531" s="2">
        <v>35000</v>
      </c>
      <c r="H1531" s="2">
        <v>35000</v>
      </c>
      <c r="I1531" s="39">
        <v>0</v>
      </c>
      <c r="J1531" s="45">
        <v>3969</v>
      </c>
      <c r="K1531" s="43">
        <v>45283</v>
      </c>
    </row>
    <row r="1532" spans="1:11" x14ac:dyDescent="0.2">
      <c r="A1532" s="42" t="s">
        <v>15</v>
      </c>
      <c r="B1532" s="42" t="s">
        <v>12</v>
      </c>
      <c r="C1532" s="43">
        <v>21542</v>
      </c>
      <c r="D1532" s="43">
        <v>41156</v>
      </c>
      <c r="E1532" s="42" t="s">
        <v>17</v>
      </c>
      <c r="F1532" s="44" t="s">
        <v>14</v>
      </c>
      <c r="G1532" s="2">
        <v>35000</v>
      </c>
      <c r="H1532" s="2">
        <v>35000</v>
      </c>
      <c r="I1532" s="39">
        <v>0</v>
      </c>
      <c r="J1532" s="45">
        <v>3969</v>
      </c>
      <c r="K1532" s="43">
        <v>45283</v>
      </c>
    </row>
    <row r="1533" spans="1:11" x14ac:dyDescent="0.2">
      <c r="A1533" s="42" t="s">
        <v>11</v>
      </c>
      <c r="B1533" s="42" t="s">
        <v>12</v>
      </c>
      <c r="C1533" s="43">
        <v>24868</v>
      </c>
      <c r="D1533" s="43">
        <v>41108</v>
      </c>
      <c r="E1533" s="42" t="s">
        <v>13</v>
      </c>
      <c r="F1533" s="44" t="s">
        <v>14</v>
      </c>
      <c r="G1533" s="2">
        <v>79000</v>
      </c>
      <c r="H1533" s="2">
        <v>79000</v>
      </c>
      <c r="I1533" s="39">
        <v>0</v>
      </c>
      <c r="J1533" s="45">
        <v>17277</v>
      </c>
      <c r="K1533" s="43">
        <v>48610</v>
      </c>
    </row>
    <row r="1534" spans="1:11" x14ac:dyDescent="0.2">
      <c r="A1534" s="42" t="s">
        <v>15</v>
      </c>
      <c r="B1534" s="42" t="s">
        <v>12</v>
      </c>
      <c r="C1534" s="43">
        <v>24868</v>
      </c>
      <c r="D1534" s="43">
        <v>41108</v>
      </c>
      <c r="E1534" s="42" t="s">
        <v>13</v>
      </c>
      <c r="F1534" s="44" t="s">
        <v>14</v>
      </c>
      <c r="G1534" s="2">
        <v>79000</v>
      </c>
      <c r="H1534" s="2">
        <v>79000</v>
      </c>
      <c r="I1534" s="39">
        <v>0</v>
      </c>
      <c r="J1534" s="45">
        <v>17277</v>
      </c>
      <c r="K1534" s="43">
        <v>48610</v>
      </c>
    </row>
    <row r="1535" spans="1:11" x14ac:dyDescent="0.2">
      <c r="A1535" s="42" t="s">
        <v>16</v>
      </c>
      <c r="B1535" s="42" t="s">
        <v>12</v>
      </c>
      <c r="C1535" s="43">
        <v>28709</v>
      </c>
      <c r="D1535" s="43">
        <v>41183</v>
      </c>
      <c r="E1535" s="42" t="s">
        <v>17</v>
      </c>
      <c r="F1535" s="44" t="s">
        <v>14</v>
      </c>
      <c r="G1535" s="2">
        <v>80000</v>
      </c>
      <c r="H1535" s="2">
        <v>80000</v>
      </c>
      <c r="I1535" s="39">
        <v>0</v>
      </c>
      <c r="J1535" s="45">
        <v>13032</v>
      </c>
      <c r="K1535" s="43">
        <v>52450</v>
      </c>
    </row>
    <row r="1536" spans="1:11" x14ac:dyDescent="0.2">
      <c r="A1536" s="42" t="s">
        <v>11</v>
      </c>
      <c r="B1536" s="42" t="s">
        <v>12</v>
      </c>
      <c r="C1536" s="43">
        <v>28709</v>
      </c>
      <c r="D1536" s="43">
        <v>41183</v>
      </c>
      <c r="E1536" s="42" t="s">
        <v>17</v>
      </c>
      <c r="F1536" s="44" t="s">
        <v>14</v>
      </c>
      <c r="G1536" s="2">
        <v>80000</v>
      </c>
      <c r="H1536" s="2">
        <v>80000</v>
      </c>
      <c r="I1536" s="39">
        <v>0</v>
      </c>
      <c r="J1536" s="45">
        <v>6516</v>
      </c>
      <c r="K1536" s="43">
        <v>52450</v>
      </c>
    </row>
    <row r="1537" spans="1:11" x14ac:dyDescent="0.2">
      <c r="A1537" s="42" t="s">
        <v>15</v>
      </c>
      <c r="B1537" s="42" t="s">
        <v>12</v>
      </c>
      <c r="C1537" s="43">
        <v>28709</v>
      </c>
      <c r="D1537" s="43">
        <v>41183</v>
      </c>
      <c r="E1537" s="42" t="s">
        <v>17</v>
      </c>
      <c r="F1537" s="44" t="s">
        <v>14</v>
      </c>
      <c r="G1537" s="2">
        <v>79000</v>
      </c>
      <c r="H1537" s="2">
        <v>79000</v>
      </c>
      <c r="I1537" s="39">
        <v>0</v>
      </c>
      <c r="J1537" s="45">
        <v>6516</v>
      </c>
      <c r="K1537" s="43">
        <v>52450</v>
      </c>
    </row>
    <row r="1538" spans="1:11" x14ac:dyDescent="0.2">
      <c r="A1538" s="42" t="s">
        <v>11</v>
      </c>
      <c r="B1538" s="42" t="s">
        <v>12</v>
      </c>
      <c r="C1538" s="43">
        <v>20406</v>
      </c>
      <c r="D1538" s="43">
        <v>41075</v>
      </c>
      <c r="E1538" s="42" t="s">
        <v>13</v>
      </c>
      <c r="F1538" s="44" t="s">
        <v>14</v>
      </c>
      <c r="G1538" s="2">
        <v>37000</v>
      </c>
      <c r="H1538" s="2">
        <v>37000</v>
      </c>
      <c r="I1538" s="39">
        <v>0</v>
      </c>
      <c r="J1538" s="45">
        <v>3064</v>
      </c>
      <c r="K1538" s="43">
        <v>44148</v>
      </c>
    </row>
    <row r="1539" spans="1:11" x14ac:dyDescent="0.2">
      <c r="A1539" s="42" t="s">
        <v>11</v>
      </c>
      <c r="B1539" s="42" t="s">
        <v>12</v>
      </c>
      <c r="C1539" s="43">
        <v>20583</v>
      </c>
      <c r="D1539" s="43">
        <v>41181</v>
      </c>
      <c r="E1539" s="42" t="s">
        <v>13</v>
      </c>
      <c r="F1539" s="44" t="s">
        <v>14</v>
      </c>
      <c r="G1539" s="2">
        <v>65000</v>
      </c>
      <c r="H1539" s="2">
        <v>65000</v>
      </c>
      <c r="I1539" s="39">
        <v>0</v>
      </c>
      <c r="J1539" s="45">
        <v>5382</v>
      </c>
      <c r="K1539" s="43">
        <v>44324</v>
      </c>
    </row>
    <row r="1540" spans="1:11" x14ac:dyDescent="0.2">
      <c r="A1540" s="42" t="s">
        <v>15</v>
      </c>
      <c r="B1540" s="42" t="s">
        <v>12</v>
      </c>
      <c r="C1540" s="43">
        <v>20583</v>
      </c>
      <c r="D1540" s="43">
        <v>41181</v>
      </c>
      <c r="E1540" s="42" t="s">
        <v>13</v>
      </c>
      <c r="F1540" s="44" t="s">
        <v>14</v>
      </c>
      <c r="G1540" s="2">
        <v>65000</v>
      </c>
      <c r="H1540" s="2">
        <v>65000</v>
      </c>
      <c r="I1540" s="39">
        <v>0</v>
      </c>
      <c r="J1540" s="45">
        <v>5382</v>
      </c>
      <c r="K1540" s="43">
        <v>44324</v>
      </c>
    </row>
    <row r="1541" spans="1:11" x14ac:dyDescent="0.2">
      <c r="A1541" s="42" t="s">
        <v>16</v>
      </c>
      <c r="B1541" s="42" t="s">
        <v>12</v>
      </c>
      <c r="C1541" s="43">
        <v>23669</v>
      </c>
      <c r="D1541" s="43">
        <v>41131</v>
      </c>
      <c r="E1541" s="42" t="s">
        <v>17</v>
      </c>
      <c r="F1541" s="44" t="s">
        <v>14</v>
      </c>
      <c r="G1541" s="2">
        <v>33000</v>
      </c>
      <c r="H1541" s="2">
        <v>33000</v>
      </c>
      <c r="I1541" s="39">
        <v>0</v>
      </c>
      <c r="J1541" s="45">
        <v>5495</v>
      </c>
      <c r="K1541" s="43">
        <v>47410</v>
      </c>
    </row>
    <row r="1542" spans="1:11" x14ac:dyDescent="0.2">
      <c r="A1542" s="42" t="s">
        <v>11</v>
      </c>
      <c r="B1542" s="42" t="s">
        <v>12</v>
      </c>
      <c r="C1542" s="43">
        <v>23669</v>
      </c>
      <c r="D1542" s="43">
        <v>41131</v>
      </c>
      <c r="E1542" s="42" t="s">
        <v>17</v>
      </c>
      <c r="F1542" s="44" t="s">
        <v>14</v>
      </c>
      <c r="G1542" s="2">
        <v>33000</v>
      </c>
      <c r="H1542" s="2">
        <v>33000</v>
      </c>
      <c r="I1542" s="39">
        <v>0</v>
      </c>
      <c r="J1542" s="45">
        <v>5495</v>
      </c>
      <c r="K1542" s="43">
        <v>47410</v>
      </c>
    </row>
    <row r="1543" spans="1:11" x14ac:dyDescent="0.2">
      <c r="A1543" s="42" t="s">
        <v>15</v>
      </c>
      <c r="B1543" s="42" t="s">
        <v>12</v>
      </c>
      <c r="C1543" s="43">
        <v>23669</v>
      </c>
      <c r="D1543" s="43">
        <v>41131</v>
      </c>
      <c r="E1543" s="42" t="s">
        <v>17</v>
      </c>
      <c r="F1543" s="44" t="s">
        <v>14</v>
      </c>
      <c r="G1543" s="2">
        <v>65000</v>
      </c>
      <c r="H1543" s="2">
        <v>65000</v>
      </c>
      <c r="I1543" s="39">
        <v>0</v>
      </c>
      <c r="J1543" s="45">
        <v>5495</v>
      </c>
      <c r="K1543" s="43">
        <v>47410</v>
      </c>
    </row>
    <row r="1544" spans="1:11" x14ac:dyDescent="0.2">
      <c r="A1544" s="42" t="s">
        <v>16</v>
      </c>
      <c r="B1544" s="42" t="s">
        <v>12</v>
      </c>
      <c r="C1544" s="43">
        <v>26107</v>
      </c>
      <c r="D1544" s="43">
        <v>40994</v>
      </c>
      <c r="E1544" s="42" t="s">
        <v>17</v>
      </c>
      <c r="F1544" s="44" t="s">
        <v>14</v>
      </c>
      <c r="G1544" s="2">
        <v>141000</v>
      </c>
      <c r="H1544" s="2">
        <v>141000</v>
      </c>
      <c r="I1544" s="39">
        <v>0</v>
      </c>
      <c r="J1544" s="45">
        <v>24111</v>
      </c>
      <c r="K1544" s="43">
        <v>49849</v>
      </c>
    </row>
    <row r="1545" spans="1:11" x14ac:dyDescent="0.2">
      <c r="A1545" s="42" t="s">
        <v>11</v>
      </c>
      <c r="B1545" s="42" t="s">
        <v>12</v>
      </c>
      <c r="C1545" s="43">
        <v>26107</v>
      </c>
      <c r="D1545" s="43">
        <v>40994</v>
      </c>
      <c r="E1545" s="42" t="s">
        <v>17</v>
      </c>
      <c r="F1545" s="44" t="s">
        <v>14</v>
      </c>
      <c r="G1545" s="2">
        <v>141000</v>
      </c>
      <c r="H1545" s="2">
        <v>141000</v>
      </c>
      <c r="I1545" s="39">
        <v>0</v>
      </c>
      <c r="J1545" s="45">
        <v>8037</v>
      </c>
      <c r="K1545" s="43">
        <v>49849</v>
      </c>
    </row>
    <row r="1546" spans="1:11" x14ac:dyDescent="0.2">
      <c r="A1546" s="42" t="s">
        <v>15</v>
      </c>
      <c r="B1546" s="42" t="s">
        <v>12</v>
      </c>
      <c r="C1546" s="43">
        <v>26107</v>
      </c>
      <c r="D1546" s="43">
        <v>40994</v>
      </c>
      <c r="E1546" s="42" t="s">
        <v>17</v>
      </c>
      <c r="F1546" s="44" t="s">
        <v>14</v>
      </c>
      <c r="G1546" s="2">
        <v>33000</v>
      </c>
      <c r="H1546" s="2">
        <v>33000</v>
      </c>
      <c r="I1546" s="39">
        <v>0</v>
      </c>
      <c r="J1546" s="45">
        <v>8037</v>
      </c>
      <c r="K1546" s="43">
        <v>49849</v>
      </c>
    </row>
    <row r="1547" spans="1:11" x14ac:dyDescent="0.2">
      <c r="A1547" s="42" t="s">
        <v>16</v>
      </c>
      <c r="B1547" s="42" t="s">
        <v>12</v>
      </c>
      <c r="C1547" s="43">
        <v>22716</v>
      </c>
      <c r="D1547" s="43">
        <v>40919</v>
      </c>
      <c r="E1547" s="42" t="s">
        <v>17</v>
      </c>
      <c r="F1547" s="44" t="s">
        <v>14</v>
      </c>
      <c r="G1547" s="2">
        <v>68000</v>
      </c>
      <c r="H1547" s="2">
        <v>68000</v>
      </c>
      <c r="I1547" s="39">
        <v>0</v>
      </c>
      <c r="J1547" s="45">
        <v>10282</v>
      </c>
      <c r="K1547" s="43">
        <v>46457</v>
      </c>
    </row>
    <row r="1548" spans="1:11" x14ac:dyDescent="0.2">
      <c r="A1548" s="42" t="s">
        <v>11</v>
      </c>
      <c r="B1548" s="42" t="s">
        <v>12</v>
      </c>
      <c r="C1548" s="43">
        <v>22716</v>
      </c>
      <c r="D1548" s="43">
        <v>40919</v>
      </c>
      <c r="E1548" s="42" t="s">
        <v>17</v>
      </c>
      <c r="F1548" s="44" t="s">
        <v>14</v>
      </c>
      <c r="G1548" s="2">
        <v>68000</v>
      </c>
      <c r="H1548" s="2">
        <v>68000</v>
      </c>
      <c r="I1548" s="39">
        <v>0</v>
      </c>
      <c r="J1548" s="45">
        <v>10282</v>
      </c>
      <c r="K1548" s="43">
        <v>46457</v>
      </c>
    </row>
    <row r="1549" spans="1:11" x14ac:dyDescent="0.2">
      <c r="A1549" s="42" t="s">
        <v>15</v>
      </c>
      <c r="B1549" s="42" t="s">
        <v>12</v>
      </c>
      <c r="C1549" s="43">
        <v>22716</v>
      </c>
      <c r="D1549" s="43">
        <v>40919</v>
      </c>
      <c r="E1549" s="42" t="s">
        <v>17</v>
      </c>
      <c r="F1549" s="44" t="s">
        <v>14</v>
      </c>
      <c r="G1549" s="2">
        <v>141000</v>
      </c>
      <c r="H1549" s="2">
        <v>141000</v>
      </c>
      <c r="I1549" s="39">
        <v>0</v>
      </c>
      <c r="J1549" s="45">
        <v>10282</v>
      </c>
      <c r="K1549" s="43">
        <v>46457</v>
      </c>
    </row>
    <row r="1550" spans="1:11" x14ac:dyDescent="0.2">
      <c r="A1550" s="42" t="s">
        <v>16</v>
      </c>
      <c r="B1550" s="42" t="s">
        <v>12</v>
      </c>
      <c r="C1550" s="43">
        <v>22770</v>
      </c>
      <c r="D1550" s="43">
        <v>40939</v>
      </c>
      <c r="E1550" s="42" t="s">
        <v>17</v>
      </c>
      <c r="F1550" s="44" t="s">
        <v>14</v>
      </c>
      <c r="G1550" s="2">
        <v>87000</v>
      </c>
      <c r="H1550" s="2">
        <v>87000</v>
      </c>
      <c r="I1550" s="39">
        <v>0</v>
      </c>
      <c r="J1550" s="45">
        <v>13154</v>
      </c>
      <c r="K1550" s="43">
        <v>46511</v>
      </c>
    </row>
    <row r="1551" spans="1:11" x14ac:dyDescent="0.2">
      <c r="A1551" s="42" t="s">
        <v>11</v>
      </c>
      <c r="B1551" s="42" t="s">
        <v>12</v>
      </c>
      <c r="C1551" s="43">
        <v>22770</v>
      </c>
      <c r="D1551" s="43">
        <v>40939</v>
      </c>
      <c r="E1551" s="42" t="s">
        <v>17</v>
      </c>
      <c r="F1551" s="44" t="s">
        <v>14</v>
      </c>
      <c r="G1551" s="2">
        <v>87000</v>
      </c>
      <c r="H1551" s="2">
        <v>87000</v>
      </c>
      <c r="I1551" s="39">
        <v>0</v>
      </c>
      <c r="J1551" s="45">
        <v>13154</v>
      </c>
      <c r="K1551" s="43">
        <v>46511</v>
      </c>
    </row>
    <row r="1552" spans="1:11" x14ac:dyDescent="0.2">
      <c r="A1552" s="42" t="s">
        <v>15</v>
      </c>
      <c r="B1552" s="42" t="s">
        <v>12</v>
      </c>
      <c r="C1552" s="43">
        <v>22770</v>
      </c>
      <c r="D1552" s="43">
        <v>40939</v>
      </c>
      <c r="E1552" s="42" t="s">
        <v>17</v>
      </c>
      <c r="F1552" s="44" t="s">
        <v>14</v>
      </c>
      <c r="G1552" s="2">
        <v>68000</v>
      </c>
      <c r="H1552" s="2">
        <v>68000</v>
      </c>
      <c r="I1552" s="39">
        <v>0</v>
      </c>
      <c r="J1552" s="45">
        <v>13154</v>
      </c>
      <c r="K1552" s="43">
        <v>46511</v>
      </c>
    </row>
    <row r="1553" spans="1:11" x14ac:dyDescent="0.2">
      <c r="A1553" s="42" t="s">
        <v>16</v>
      </c>
      <c r="B1553" s="42" t="s">
        <v>12</v>
      </c>
      <c r="C1553" s="43">
        <v>21597</v>
      </c>
      <c r="D1553" s="43">
        <v>41128</v>
      </c>
      <c r="E1553" s="42" t="s">
        <v>17</v>
      </c>
      <c r="F1553" s="44" t="s">
        <v>14</v>
      </c>
      <c r="G1553" s="2">
        <v>36000</v>
      </c>
      <c r="H1553" s="2">
        <v>36000</v>
      </c>
      <c r="I1553" s="39">
        <v>0</v>
      </c>
      <c r="J1553" s="45">
        <v>4082</v>
      </c>
      <c r="K1553" s="43">
        <v>45338</v>
      </c>
    </row>
    <row r="1554" spans="1:11" x14ac:dyDescent="0.2">
      <c r="A1554" s="42" t="s">
        <v>11</v>
      </c>
      <c r="B1554" s="42" t="s">
        <v>12</v>
      </c>
      <c r="C1554" s="43">
        <v>21597</v>
      </c>
      <c r="D1554" s="43">
        <v>41128</v>
      </c>
      <c r="E1554" s="42" t="s">
        <v>17</v>
      </c>
      <c r="F1554" s="44" t="s">
        <v>14</v>
      </c>
      <c r="G1554" s="2">
        <v>36000</v>
      </c>
      <c r="H1554" s="2">
        <v>36000</v>
      </c>
      <c r="I1554" s="39">
        <v>0</v>
      </c>
      <c r="J1554" s="45">
        <v>4082</v>
      </c>
      <c r="K1554" s="43">
        <v>45338</v>
      </c>
    </row>
    <row r="1555" spans="1:11" x14ac:dyDescent="0.2">
      <c r="A1555" s="42" t="s">
        <v>15</v>
      </c>
      <c r="B1555" s="42" t="s">
        <v>12</v>
      </c>
      <c r="C1555" s="43">
        <v>21597</v>
      </c>
      <c r="D1555" s="43">
        <v>41128</v>
      </c>
      <c r="E1555" s="42" t="s">
        <v>17</v>
      </c>
      <c r="F1555" s="44" t="s">
        <v>14</v>
      </c>
      <c r="G1555" s="2">
        <v>87000</v>
      </c>
      <c r="H1555" s="2">
        <v>87000</v>
      </c>
      <c r="I1555" s="39">
        <v>0</v>
      </c>
      <c r="J1555" s="45">
        <v>4082</v>
      </c>
      <c r="K1555" s="43">
        <v>45338</v>
      </c>
    </row>
    <row r="1556" spans="1:11" x14ac:dyDescent="0.2">
      <c r="A1556" s="42" t="s">
        <v>16</v>
      </c>
      <c r="B1556" s="42" t="s">
        <v>12</v>
      </c>
      <c r="C1556" s="43">
        <v>21875</v>
      </c>
      <c r="D1556" s="43">
        <v>40689</v>
      </c>
      <c r="E1556" s="42" t="s">
        <v>13</v>
      </c>
      <c r="F1556" s="44" t="s">
        <v>14</v>
      </c>
      <c r="G1556" s="2">
        <v>210000</v>
      </c>
      <c r="H1556" s="2">
        <v>210000</v>
      </c>
      <c r="I1556" s="39">
        <v>0</v>
      </c>
      <c r="J1556" s="45">
        <v>32130</v>
      </c>
      <c r="K1556" s="43">
        <v>45617</v>
      </c>
    </row>
    <row r="1557" spans="1:11" x14ac:dyDescent="0.2">
      <c r="A1557" s="42" t="s">
        <v>11</v>
      </c>
      <c r="B1557" s="42" t="s">
        <v>12</v>
      </c>
      <c r="C1557" s="43">
        <v>21875</v>
      </c>
      <c r="D1557" s="43">
        <v>40689</v>
      </c>
      <c r="E1557" s="42" t="s">
        <v>13</v>
      </c>
      <c r="F1557" s="44" t="s">
        <v>14</v>
      </c>
      <c r="G1557" s="2">
        <v>210000</v>
      </c>
      <c r="H1557" s="2">
        <v>210000</v>
      </c>
      <c r="I1557" s="39">
        <v>0</v>
      </c>
      <c r="J1557" s="45">
        <v>10710</v>
      </c>
      <c r="K1557" s="43">
        <v>45617</v>
      </c>
    </row>
    <row r="1558" spans="1:11" x14ac:dyDescent="0.2">
      <c r="A1558" s="42" t="s">
        <v>15</v>
      </c>
      <c r="B1558" s="42" t="s">
        <v>12</v>
      </c>
      <c r="C1558" s="43">
        <v>21875</v>
      </c>
      <c r="D1558" s="43">
        <v>40689</v>
      </c>
      <c r="E1558" s="42" t="s">
        <v>13</v>
      </c>
      <c r="F1558" s="44" t="s">
        <v>14</v>
      </c>
      <c r="G1558" s="2">
        <v>36000</v>
      </c>
      <c r="H1558" s="2">
        <v>36000</v>
      </c>
      <c r="I1558" s="39">
        <v>0</v>
      </c>
      <c r="J1558" s="45">
        <v>10710</v>
      </c>
      <c r="K1558" s="43">
        <v>45617</v>
      </c>
    </row>
    <row r="1559" spans="1:11" x14ac:dyDescent="0.2">
      <c r="A1559" s="42" t="s">
        <v>16</v>
      </c>
      <c r="B1559" s="42" t="s">
        <v>12</v>
      </c>
      <c r="C1559" s="43">
        <v>21971</v>
      </c>
      <c r="D1559" s="43">
        <v>41149</v>
      </c>
      <c r="E1559" s="42" t="s">
        <v>17</v>
      </c>
      <c r="F1559" s="44" t="s">
        <v>14</v>
      </c>
      <c r="G1559" s="2">
        <v>72000</v>
      </c>
      <c r="H1559" s="2">
        <v>72000</v>
      </c>
      <c r="I1559" s="39">
        <v>0</v>
      </c>
      <c r="J1559" s="45">
        <v>9202</v>
      </c>
      <c r="K1559" s="43">
        <v>45713</v>
      </c>
    </row>
    <row r="1560" spans="1:11" x14ac:dyDescent="0.2">
      <c r="A1560" s="42" t="s">
        <v>11</v>
      </c>
      <c r="B1560" s="42" t="s">
        <v>12</v>
      </c>
      <c r="C1560" s="43">
        <v>21971</v>
      </c>
      <c r="D1560" s="43">
        <v>41149</v>
      </c>
      <c r="E1560" s="42" t="s">
        <v>17</v>
      </c>
      <c r="F1560" s="44" t="s">
        <v>14</v>
      </c>
      <c r="G1560" s="2">
        <v>72000</v>
      </c>
      <c r="H1560" s="2">
        <v>72000</v>
      </c>
      <c r="I1560" s="39">
        <v>0</v>
      </c>
      <c r="J1560" s="45">
        <v>4601</v>
      </c>
      <c r="K1560" s="43">
        <v>45713</v>
      </c>
    </row>
    <row r="1561" spans="1:11" x14ac:dyDescent="0.2">
      <c r="A1561" s="42" t="s">
        <v>15</v>
      </c>
      <c r="B1561" s="42" t="s">
        <v>12</v>
      </c>
      <c r="C1561" s="43">
        <v>21971</v>
      </c>
      <c r="D1561" s="43">
        <v>41149</v>
      </c>
      <c r="E1561" s="42" t="s">
        <v>17</v>
      </c>
      <c r="F1561" s="44" t="s">
        <v>14</v>
      </c>
      <c r="G1561" s="2">
        <v>210000</v>
      </c>
      <c r="H1561" s="2">
        <v>210000</v>
      </c>
      <c r="I1561" s="39">
        <v>0</v>
      </c>
      <c r="J1561" s="45">
        <v>4601</v>
      </c>
      <c r="K1561" s="43">
        <v>45713</v>
      </c>
    </row>
    <row r="1562" spans="1:11" x14ac:dyDescent="0.2">
      <c r="A1562" s="42" t="s">
        <v>16</v>
      </c>
      <c r="B1562" s="42" t="s">
        <v>12</v>
      </c>
      <c r="C1562" s="43">
        <v>20032</v>
      </c>
      <c r="D1562" s="43">
        <v>41162</v>
      </c>
      <c r="E1562" s="42" t="s">
        <v>17</v>
      </c>
      <c r="F1562" s="44" t="s">
        <v>14</v>
      </c>
      <c r="G1562" s="2">
        <v>55000</v>
      </c>
      <c r="H1562" s="2">
        <v>55000</v>
      </c>
      <c r="I1562" s="39">
        <v>0</v>
      </c>
      <c r="J1562" s="45">
        <v>3020</v>
      </c>
      <c r="K1562" s="43">
        <v>43773</v>
      </c>
    </row>
    <row r="1563" spans="1:11" x14ac:dyDescent="0.2">
      <c r="A1563" s="42" t="s">
        <v>11</v>
      </c>
      <c r="B1563" s="42" t="s">
        <v>12</v>
      </c>
      <c r="C1563" s="43">
        <v>20032</v>
      </c>
      <c r="D1563" s="43">
        <v>41162</v>
      </c>
      <c r="E1563" s="42" t="s">
        <v>17</v>
      </c>
      <c r="F1563" s="44" t="s">
        <v>14</v>
      </c>
      <c r="G1563" s="2">
        <v>55000</v>
      </c>
      <c r="H1563" s="2">
        <v>55000</v>
      </c>
      <c r="I1563" s="39">
        <v>0</v>
      </c>
      <c r="J1563" s="45">
        <v>3020</v>
      </c>
      <c r="K1563" s="43">
        <v>43773</v>
      </c>
    </row>
    <row r="1564" spans="1:11" x14ac:dyDescent="0.2">
      <c r="A1564" s="42" t="s">
        <v>15</v>
      </c>
      <c r="B1564" s="42" t="s">
        <v>12</v>
      </c>
      <c r="C1564" s="43">
        <v>20032</v>
      </c>
      <c r="D1564" s="43">
        <v>41162</v>
      </c>
      <c r="E1564" s="42" t="s">
        <v>17</v>
      </c>
      <c r="F1564" s="44" t="s">
        <v>14</v>
      </c>
      <c r="G1564" s="2">
        <v>55000</v>
      </c>
      <c r="H1564" s="2">
        <v>55000</v>
      </c>
      <c r="I1564" s="39">
        <v>0</v>
      </c>
      <c r="J1564" s="45">
        <v>3020</v>
      </c>
      <c r="K1564" s="43">
        <v>43773</v>
      </c>
    </row>
    <row r="1565" spans="1:11" x14ac:dyDescent="0.2">
      <c r="A1565" s="42" t="s">
        <v>11</v>
      </c>
      <c r="B1565" s="42" t="s">
        <v>12</v>
      </c>
      <c r="C1565" s="43">
        <v>21320</v>
      </c>
      <c r="D1565" s="43">
        <v>41162</v>
      </c>
      <c r="E1565" s="42" t="s">
        <v>13</v>
      </c>
      <c r="F1565" s="44" t="s">
        <v>14</v>
      </c>
      <c r="G1565" s="2">
        <v>62000</v>
      </c>
      <c r="H1565" s="2">
        <v>62000</v>
      </c>
      <c r="I1565" s="39">
        <v>0</v>
      </c>
      <c r="J1565" s="45">
        <v>7366</v>
      </c>
      <c r="K1565" s="43">
        <v>45061</v>
      </c>
    </row>
    <row r="1566" spans="1:11" x14ac:dyDescent="0.2">
      <c r="A1566" s="42" t="s">
        <v>16</v>
      </c>
      <c r="B1566" s="42" t="s">
        <v>12</v>
      </c>
      <c r="C1566" s="43">
        <v>23862</v>
      </c>
      <c r="D1566" s="43">
        <v>41061</v>
      </c>
      <c r="E1566" s="42" t="s">
        <v>17</v>
      </c>
      <c r="F1566" s="44" t="s">
        <v>14</v>
      </c>
      <c r="G1566" s="2">
        <v>62000</v>
      </c>
      <c r="H1566" s="2">
        <v>62000</v>
      </c>
      <c r="I1566" s="39">
        <v>0</v>
      </c>
      <c r="J1566" s="45">
        <v>6494</v>
      </c>
      <c r="K1566" s="43">
        <v>47603</v>
      </c>
    </row>
    <row r="1567" spans="1:11" x14ac:dyDescent="0.2">
      <c r="A1567" s="42" t="s">
        <v>11</v>
      </c>
      <c r="B1567" s="42" t="s">
        <v>12</v>
      </c>
      <c r="C1567" s="43">
        <v>23862</v>
      </c>
      <c r="D1567" s="43">
        <v>41061</v>
      </c>
      <c r="E1567" s="42" t="s">
        <v>17</v>
      </c>
      <c r="F1567" s="44" t="s">
        <v>14</v>
      </c>
      <c r="G1567" s="2">
        <v>39000</v>
      </c>
      <c r="H1567" s="2">
        <v>39000</v>
      </c>
      <c r="I1567" s="39">
        <v>0</v>
      </c>
      <c r="J1567" s="45">
        <v>6494</v>
      </c>
      <c r="K1567" s="43">
        <v>47603</v>
      </c>
    </row>
    <row r="1568" spans="1:11" x14ac:dyDescent="0.2">
      <c r="A1568" s="42" t="s">
        <v>15</v>
      </c>
      <c r="B1568" s="42" t="s">
        <v>12</v>
      </c>
      <c r="C1568" s="43">
        <v>23862</v>
      </c>
      <c r="D1568" s="43">
        <v>41061</v>
      </c>
      <c r="E1568" s="42" t="s">
        <v>17</v>
      </c>
      <c r="F1568" s="44" t="s">
        <v>14</v>
      </c>
      <c r="G1568" s="2">
        <v>62000</v>
      </c>
      <c r="H1568" s="2">
        <v>62000</v>
      </c>
      <c r="I1568" s="39">
        <v>0</v>
      </c>
      <c r="J1568" s="45">
        <v>6494</v>
      </c>
      <c r="K1568" s="43">
        <v>47603</v>
      </c>
    </row>
    <row r="1569" spans="1:11" x14ac:dyDescent="0.2">
      <c r="A1569" s="42" t="s">
        <v>11</v>
      </c>
      <c r="B1569" s="42" t="s">
        <v>12</v>
      </c>
      <c r="C1569" s="43">
        <v>23208</v>
      </c>
      <c r="D1569" s="43">
        <v>41072</v>
      </c>
      <c r="E1569" s="42" t="s">
        <v>13</v>
      </c>
      <c r="F1569" s="44" t="s">
        <v>14</v>
      </c>
      <c r="G1569" s="2">
        <v>55000</v>
      </c>
      <c r="H1569" s="2">
        <v>55000</v>
      </c>
      <c r="I1569" s="39">
        <v>0</v>
      </c>
      <c r="J1569" s="45">
        <v>10841</v>
      </c>
      <c r="K1569" s="43">
        <v>46950</v>
      </c>
    </row>
    <row r="1570" spans="1:11" x14ac:dyDescent="0.2">
      <c r="A1570" s="42" t="s">
        <v>15</v>
      </c>
      <c r="B1570" s="42" t="s">
        <v>12</v>
      </c>
      <c r="C1570" s="43">
        <v>23208</v>
      </c>
      <c r="D1570" s="43">
        <v>41072</v>
      </c>
      <c r="E1570" s="42" t="s">
        <v>13</v>
      </c>
      <c r="F1570" s="44" t="s">
        <v>14</v>
      </c>
      <c r="G1570" s="2">
        <v>39000</v>
      </c>
      <c r="H1570" s="2">
        <v>39000</v>
      </c>
      <c r="I1570" s="39">
        <v>0</v>
      </c>
      <c r="J1570" s="45">
        <v>10841</v>
      </c>
      <c r="K1570" s="43">
        <v>46950</v>
      </c>
    </row>
    <row r="1571" spans="1:11" x14ac:dyDescent="0.2">
      <c r="A1571" s="42" t="s">
        <v>16</v>
      </c>
      <c r="B1571" s="42" t="s">
        <v>12</v>
      </c>
      <c r="C1571" s="43">
        <v>22346</v>
      </c>
      <c r="D1571" s="43">
        <v>41013</v>
      </c>
      <c r="E1571" s="42" t="s">
        <v>13</v>
      </c>
      <c r="F1571" s="44" t="s">
        <v>14</v>
      </c>
      <c r="G1571" s="2">
        <v>51000</v>
      </c>
      <c r="H1571" s="2">
        <v>51000</v>
      </c>
      <c r="I1571" s="39">
        <v>0</v>
      </c>
      <c r="J1571" s="45">
        <v>8446</v>
      </c>
      <c r="K1571" s="43">
        <v>46087</v>
      </c>
    </row>
    <row r="1572" spans="1:11" x14ac:dyDescent="0.2">
      <c r="A1572" s="42" t="s">
        <v>11</v>
      </c>
      <c r="B1572" s="42" t="s">
        <v>12</v>
      </c>
      <c r="C1572" s="43">
        <v>22346</v>
      </c>
      <c r="D1572" s="43">
        <v>41013</v>
      </c>
      <c r="E1572" s="42" t="s">
        <v>13</v>
      </c>
      <c r="F1572" s="44" t="s">
        <v>14</v>
      </c>
      <c r="G1572" s="2">
        <v>51000</v>
      </c>
      <c r="H1572" s="2">
        <v>51000</v>
      </c>
      <c r="I1572" s="39">
        <v>0</v>
      </c>
      <c r="J1572" s="45">
        <v>8446</v>
      </c>
      <c r="K1572" s="43">
        <v>46087</v>
      </c>
    </row>
    <row r="1573" spans="1:11" x14ac:dyDescent="0.2">
      <c r="A1573" s="42" t="s">
        <v>15</v>
      </c>
      <c r="B1573" s="42" t="s">
        <v>12</v>
      </c>
      <c r="C1573" s="43">
        <v>22346</v>
      </c>
      <c r="D1573" s="43">
        <v>41013</v>
      </c>
      <c r="E1573" s="42" t="s">
        <v>13</v>
      </c>
      <c r="F1573" s="44" t="s">
        <v>14</v>
      </c>
      <c r="G1573" s="2">
        <v>51000</v>
      </c>
      <c r="H1573" s="2">
        <v>51000</v>
      </c>
      <c r="I1573" s="39">
        <v>0</v>
      </c>
      <c r="J1573" s="45">
        <v>8446</v>
      </c>
      <c r="K1573" s="43">
        <v>46087</v>
      </c>
    </row>
    <row r="1574" spans="1:11" x14ac:dyDescent="0.2">
      <c r="A1574" s="42" t="s">
        <v>16</v>
      </c>
      <c r="B1574" s="42" t="s">
        <v>12</v>
      </c>
      <c r="C1574" s="43">
        <v>22595</v>
      </c>
      <c r="D1574" s="43">
        <v>40997</v>
      </c>
      <c r="E1574" s="42" t="s">
        <v>17</v>
      </c>
      <c r="F1574" s="44" t="s">
        <v>14</v>
      </c>
      <c r="G1574" s="2">
        <v>126000</v>
      </c>
      <c r="H1574" s="2">
        <v>126000</v>
      </c>
      <c r="I1574" s="39">
        <v>0</v>
      </c>
      <c r="J1574" s="45">
        <v>18031</v>
      </c>
      <c r="K1574" s="43">
        <v>46336</v>
      </c>
    </row>
    <row r="1575" spans="1:11" x14ac:dyDescent="0.2">
      <c r="A1575" s="42" t="s">
        <v>11</v>
      </c>
      <c r="B1575" s="42" t="s">
        <v>12</v>
      </c>
      <c r="C1575" s="43">
        <v>22595</v>
      </c>
      <c r="D1575" s="43">
        <v>40997</v>
      </c>
      <c r="E1575" s="42" t="s">
        <v>17</v>
      </c>
      <c r="F1575" s="44" t="s">
        <v>14</v>
      </c>
      <c r="G1575" s="2">
        <v>126000</v>
      </c>
      <c r="H1575" s="2">
        <v>126000</v>
      </c>
      <c r="I1575" s="39">
        <v>0</v>
      </c>
      <c r="J1575" s="45">
        <v>6010</v>
      </c>
      <c r="K1575" s="43">
        <v>46336</v>
      </c>
    </row>
    <row r="1576" spans="1:11" x14ac:dyDescent="0.2">
      <c r="A1576" s="42" t="s">
        <v>15</v>
      </c>
      <c r="B1576" s="42" t="s">
        <v>12</v>
      </c>
      <c r="C1576" s="43">
        <v>22595</v>
      </c>
      <c r="D1576" s="43">
        <v>40997</v>
      </c>
      <c r="E1576" s="42" t="s">
        <v>17</v>
      </c>
      <c r="F1576" s="44" t="s">
        <v>14</v>
      </c>
      <c r="G1576" s="2">
        <v>42000</v>
      </c>
      <c r="H1576" s="2">
        <v>42000</v>
      </c>
      <c r="I1576" s="39">
        <v>0</v>
      </c>
      <c r="J1576" s="45">
        <v>6010</v>
      </c>
      <c r="K1576" s="43">
        <v>46336</v>
      </c>
    </row>
    <row r="1577" spans="1:11" x14ac:dyDescent="0.2">
      <c r="A1577" s="42" t="s">
        <v>11</v>
      </c>
      <c r="B1577" s="42" t="s">
        <v>12</v>
      </c>
      <c r="C1577" s="43">
        <v>24768</v>
      </c>
      <c r="D1577" s="43">
        <v>41247</v>
      </c>
      <c r="E1577" s="42" t="s">
        <v>13</v>
      </c>
      <c r="F1577" s="44" t="s">
        <v>14</v>
      </c>
      <c r="G1577" s="2">
        <v>28000</v>
      </c>
      <c r="H1577" s="2">
        <v>28000</v>
      </c>
      <c r="I1577" s="39">
        <v>0</v>
      </c>
      <c r="J1577" s="45">
        <v>6023</v>
      </c>
      <c r="K1577" s="43">
        <v>48510</v>
      </c>
    </row>
    <row r="1578" spans="1:11" x14ac:dyDescent="0.2">
      <c r="A1578" s="42" t="s">
        <v>11</v>
      </c>
      <c r="B1578" s="42" t="s">
        <v>12</v>
      </c>
      <c r="C1578" s="43">
        <v>22770</v>
      </c>
      <c r="D1578" s="43">
        <v>40992</v>
      </c>
      <c r="E1578" s="42" t="s">
        <v>13</v>
      </c>
      <c r="F1578" s="44" t="s">
        <v>14</v>
      </c>
      <c r="G1578" s="2">
        <v>29000</v>
      </c>
      <c r="H1578" s="2">
        <v>29000</v>
      </c>
      <c r="I1578" s="39">
        <v>0</v>
      </c>
      <c r="J1578" s="45">
        <v>5429</v>
      </c>
      <c r="K1578" s="43">
        <v>46511</v>
      </c>
    </row>
    <row r="1579" spans="1:11" x14ac:dyDescent="0.2">
      <c r="A1579" s="42" t="s">
        <v>16</v>
      </c>
      <c r="B1579" s="42" t="s">
        <v>12</v>
      </c>
      <c r="C1579" s="43">
        <v>22640</v>
      </c>
      <c r="D1579" s="43">
        <v>41192</v>
      </c>
      <c r="E1579" s="42" t="s">
        <v>17</v>
      </c>
      <c r="F1579" s="44" t="s">
        <v>14</v>
      </c>
      <c r="G1579" s="2">
        <v>75000</v>
      </c>
      <c r="H1579" s="2">
        <v>75000</v>
      </c>
      <c r="I1579" s="39">
        <v>0</v>
      </c>
      <c r="J1579" s="45">
        <v>10733</v>
      </c>
      <c r="K1579" s="43">
        <v>46381</v>
      </c>
    </row>
    <row r="1580" spans="1:11" x14ac:dyDescent="0.2">
      <c r="A1580" s="42" t="s">
        <v>11</v>
      </c>
      <c r="B1580" s="42" t="s">
        <v>12</v>
      </c>
      <c r="C1580" s="43">
        <v>22640</v>
      </c>
      <c r="D1580" s="43">
        <v>41192</v>
      </c>
      <c r="E1580" s="42" t="s">
        <v>17</v>
      </c>
      <c r="F1580" s="44" t="s">
        <v>14</v>
      </c>
      <c r="G1580" s="2">
        <v>75000</v>
      </c>
      <c r="H1580" s="2">
        <v>75000</v>
      </c>
      <c r="I1580" s="39">
        <v>0</v>
      </c>
      <c r="J1580" s="45">
        <v>10733</v>
      </c>
      <c r="K1580" s="43">
        <v>46381</v>
      </c>
    </row>
    <row r="1581" spans="1:11" x14ac:dyDescent="0.2">
      <c r="A1581" s="42" t="s">
        <v>15</v>
      </c>
      <c r="B1581" s="42" t="s">
        <v>12</v>
      </c>
      <c r="C1581" s="43">
        <v>22640</v>
      </c>
      <c r="D1581" s="43">
        <v>41192</v>
      </c>
      <c r="E1581" s="42" t="s">
        <v>17</v>
      </c>
      <c r="F1581" s="44" t="s">
        <v>14</v>
      </c>
      <c r="G1581" s="2">
        <v>29000</v>
      </c>
      <c r="H1581" s="2">
        <v>29000</v>
      </c>
      <c r="I1581" s="39">
        <v>0</v>
      </c>
      <c r="J1581" s="45">
        <v>10733</v>
      </c>
      <c r="K1581" s="43">
        <v>46381</v>
      </c>
    </row>
    <row r="1582" spans="1:11" x14ac:dyDescent="0.2">
      <c r="A1582" s="42" t="s">
        <v>16</v>
      </c>
      <c r="B1582" s="42" t="s">
        <v>12</v>
      </c>
      <c r="C1582" s="43">
        <v>22926</v>
      </c>
      <c r="D1582" s="43">
        <v>41271</v>
      </c>
      <c r="E1582" s="42" t="s">
        <v>17</v>
      </c>
      <c r="F1582" s="44" t="s">
        <v>14</v>
      </c>
      <c r="G1582" s="2">
        <v>67000</v>
      </c>
      <c r="H1582" s="2">
        <v>67000</v>
      </c>
      <c r="I1582" s="39">
        <v>0</v>
      </c>
      <c r="J1582" s="45">
        <v>9588</v>
      </c>
      <c r="K1582" s="43">
        <v>46667</v>
      </c>
    </row>
    <row r="1583" spans="1:11" x14ac:dyDescent="0.2">
      <c r="A1583" s="42" t="s">
        <v>11</v>
      </c>
      <c r="B1583" s="42" t="s">
        <v>12</v>
      </c>
      <c r="C1583" s="43">
        <v>22926</v>
      </c>
      <c r="D1583" s="43">
        <v>41271</v>
      </c>
      <c r="E1583" s="42" t="s">
        <v>17</v>
      </c>
      <c r="F1583" s="44" t="s">
        <v>14</v>
      </c>
      <c r="G1583" s="2">
        <v>67000</v>
      </c>
      <c r="H1583" s="2">
        <v>67000</v>
      </c>
      <c r="I1583" s="39">
        <v>0</v>
      </c>
      <c r="J1583" s="45">
        <v>9588</v>
      </c>
      <c r="K1583" s="43">
        <v>46667</v>
      </c>
    </row>
    <row r="1584" spans="1:11" x14ac:dyDescent="0.2">
      <c r="A1584" s="42" t="s">
        <v>15</v>
      </c>
      <c r="B1584" s="42" t="s">
        <v>12</v>
      </c>
      <c r="C1584" s="43">
        <v>22926</v>
      </c>
      <c r="D1584" s="43">
        <v>41271</v>
      </c>
      <c r="E1584" s="42" t="s">
        <v>17</v>
      </c>
      <c r="F1584" s="44" t="s">
        <v>14</v>
      </c>
      <c r="G1584" s="2">
        <v>75000</v>
      </c>
      <c r="H1584" s="2">
        <v>75000</v>
      </c>
      <c r="I1584" s="39">
        <v>0</v>
      </c>
      <c r="J1584" s="45">
        <v>9588</v>
      </c>
      <c r="K1584" s="43">
        <v>46667</v>
      </c>
    </row>
    <row r="1585" spans="1:11" x14ac:dyDescent="0.2">
      <c r="A1585" s="42" t="s">
        <v>11</v>
      </c>
      <c r="B1585" s="42" t="s">
        <v>12</v>
      </c>
      <c r="C1585" s="43">
        <v>22837</v>
      </c>
      <c r="D1585" s="43">
        <v>40858</v>
      </c>
      <c r="E1585" s="42" t="s">
        <v>13</v>
      </c>
      <c r="F1585" s="44" t="s">
        <v>14</v>
      </c>
      <c r="G1585" s="2">
        <v>41000</v>
      </c>
      <c r="H1585" s="2">
        <v>41000</v>
      </c>
      <c r="I1585" s="39">
        <v>0</v>
      </c>
      <c r="J1585" s="45">
        <v>7232</v>
      </c>
      <c r="K1585" s="43">
        <v>46578</v>
      </c>
    </row>
    <row r="1586" spans="1:11" x14ac:dyDescent="0.2">
      <c r="A1586" s="42" t="s">
        <v>15</v>
      </c>
      <c r="B1586" s="42" t="s">
        <v>12</v>
      </c>
      <c r="C1586" s="43">
        <v>22837</v>
      </c>
      <c r="D1586" s="43">
        <v>40858</v>
      </c>
      <c r="E1586" s="42" t="s">
        <v>13</v>
      </c>
      <c r="F1586" s="44" t="s">
        <v>14</v>
      </c>
      <c r="G1586" s="2">
        <v>67000</v>
      </c>
      <c r="H1586" s="2">
        <v>67000</v>
      </c>
      <c r="I1586" s="39">
        <v>0</v>
      </c>
      <c r="J1586" s="45">
        <v>7232</v>
      </c>
      <c r="K1586" s="43">
        <v>46578</v>
      </c>
    </row>
    <row r="1587" spans="1:11" x14ac:dyDescent="0.2">
      <c r="A1587" s="42" t="s">
        <v>16</v>
      </c>
      <c r="B1587" s="42" t="s">
        <v>12</v>
      </c>
      <c r="C1587" s="43">
        <v>21375</v>
      </c>
      <c r="D1587" s="43">
        <v>41115</v>
      </c>
      <c r="E1587" s="42" t="s">
        <v>13</v>
      </c>
      <c r="F1587" s="44" t="s">
        <v>14</v>
      </c>
      <c r="G1587" s="2">
        <v>41000</v>
      </c>
      <c r="H1587" s="2">
        <v>41000</v>
      </c>
      <c r="I1587" s="39">
        <v>0</v>
      </c>
      <c r="J1587" s="45">
        <v>3802</v>
      </c>
      <c r="K1587" s="43">
        <v>45116</v>
      </c>
    </row>
    <row r="1588" spans="1:11" x14ac:dyDescent="0.2">
      <c r="A1588" s="42" t="s">
        <v>11</v>
      </c>
      <c r="B1588" s="42" t="s">
        <v>12</v>
      </c>
      <c r="C1588" s="43">
        <v>21375</v>
      </c>
      <c r="D1588" s="43">
        <v>41115</v>
      </c>
      <c r="E1588" s="42" t="s">
        <v>13</v>
      </c>
      <c r="F1588" s="44" t="s">
        <v>14</v>
      </c>
      <c r="G1588" s="2">
        <v>32000</v>
      </c>
      <c r="H1588" s="2">
        <v>32000</v>
      </c>
      <c r="I1588" s="39">
        <v>0</v>
      </c>
      <c r="J1588" s="45">
        <v>3802</v>
      </c>
      <c r="K1588" s="43">
        <v>45116</v>
      </c>
    </row>
    <row r="1589" spans="1:11" x14ac:dyDescent="0.2">
      <c r="A1589" s="42" t="s">
        <v>15</v>
      </c>
      <c r="B1589" s="42" t="s">
        <v>12</v>
      </c>
      <c r="C1589" s="43">
        <v>21375</v>
      </c>
      <c r="D1589" s="43">
        <v>41115</v>
      </c>
      <c r="E1589" s="42" t="s">
        <v>13</v>
      </c>
      <c r="F1589" s="44" t="s">
        <v>14</v>
      </c>
      <c r="G1589" s="2">
        <v>41000</v>
      </c>
      <c r="H1589" s="2">
        <v>41000</v>
      </c>
      <c r="I1589" s="39">
        <v>0</v>
      </c>
      <c r="J1589" s="45">
        <v>3802</v>
      </c>
      <c r="K1589" s="43">
        <v>45116</v>
      </c>
    </row>
    <row r="1590" spans="1:11" x14ac:dyDescent="0.2">
      <c r="A1590" s="42" t="s">
        <v>16</v>
      </c>
      <c r="B1590" s="42" t="s">
        <v>12</v>
      </c>
      <c r="C1590" s="43">
        <v>21468</v>
      </c>
      <c r="D1590" s="43">
        <v>41051</v>
      </c>
      <c r="E1590" s="42" t="s">
        <v>17</v>
      </c>
      <c r="F1590" s="44" t="s">
        <v>14</v>
      </c>
      <c r="G1590" s="2">
        <v>32000</v>
      </c>
      <c r="H1590" s="2">
        <v>32000</v>
      </c>
      <c r="I1590" s="39">
        <v>0</v>
      </c>
      <c r="J1590" s="45">
        <v>9526</v>
      </c>
      <c r="K1590" s="43">
        <v>45209</v>
      </c>
    </row>
    <row r="1591" spans="1:11" x14ac:dyDescent="0.2">
      <c r="A1591" s="42" t="s">
        <v>11</v>
      </c>
      <c r="B1591" s="42" t="s">
        <v>12</v>
      </c>
      <c r="C1591" s="43">
        <v>21468</v>
      </c>
      <c r="D1591" s="43">
        <v>41051</v>
      </c>
      <c r="E1591" s="42" t="s">
        <v>17</v>
      </c>
      <c r="F1591" s="44" t="s">
        <v>14</v>
      </c>
      <c r="G1591" s="2">
        <v>28000</v>
      </c>
      <c r="H1591" s="2">
        <v>28000</v>
      </c>
      <c r="I1591" s="39">
        <v>0</v>
      </c>
      <c r="J1591" s="45">
        <v>3175</v>
      </c>
      <c r="K1591" s="43">
        <v>45209</v>
      </c>
    </row>
    <row r="1592" spans="1:11" x14ac:dyDescent="0.2">
      <c r="A1592" s="42" t="s">
        <v>15</v>
      </c>
      <c r="B1592" s="42" t="s">
        <v>12</v>
      </c>
      <c r="C1592" s="43">
        <v>21468</v>
      </c>
      <c r="D1592" s="43">
        <v>41051</v>
      </c>
      <c r="E1592" s="42" t="s">
        <v>17</v>
      </c>
      <c r="F1592" s="44" t="s">
        <v>14</v>
      </c>
      <c r="G1592" s="2">
        <v>32000</v>
      </c>
      <c r="H1592" s="2">
        <v>32000</v>
      </c>
      <c r="I1592" s="39">
        <v>0</v>
      </c>
      <c r="J1592" s="45">
        <v>3175</v>
      </c>
      <c r="K1592" s="43">
        <v>45209</v>
      </c>
    </row>
    <row r="1593" spans="1:11" x14ac:dyDescent="0.2">
      <c r="A1593" s="42" t="s">
        <v>16</v>
      </c>
      <c r="B1593" s="42" t="s">
        <v>12</v>
      </c>
      <c r="C1593" s="43">
        <v>23819</v>
      </c>
      <c r="D1593" s="43">
        <v>41221</v>
      </c>
      <c r="E1593" s="42" t="s">
        <v>13</v>
      </c>
      <c r="F1593" s="44" t="s">
        <v>14</v>
      </c>
      <c r="G1593" s="2">
        <v>84000</v>
      </c>
      <c r="H1593" s="2">
        <v>84000</v>
      </c>
      <c r="I1593" s="39">
        <v>0</v>
      </c>
      <c r="J1593" s="45">
        <v>36175</v>
      </c>
      <c r="K1593" s="43">
        <v>47560</v>
      </c>
    </row>
    <row r="1594" spans="1:11" x14ac:dyDescent="0.2">
      <c r="A1594" s="42" t="s">
        <v>11</v>
      </c>
      <c r="B1594" s="42" t="s">
        <v>12</v>
      </c>
      <c r="C1594" s="43">
        <v>23819</v>
      </c>
      <c r="D1594" s="43">
        <v>41221</v>
      </c>
      <c r="E1594" s="42" t="s">
        <v>13</v>
      </c>
      <c r="F1594" s="44" t="s">
        <v>14</v>
      </c>
      <c r="G1594" s="2">
        <v>58000</v>
      </c>
      <c r="H1594" s="2">
        <v>58000</v>
      </c>
      <c r="I1594" s="39">
        <v>2</v>
      </c>
      <c r="J1594" s="45">
        <v>12058</v>
      </c>
      <c r="K1594" s="43">
        <v>47560</v>
      </c>
    </row>
    <row r="1595" spans="1:11" x14ac:dyDescent="0.2">
      <c r="A1595" s="42" t="s">
        <v>15</v>
      </c>
      <c r="B1595" s="42" t="s">
        <v>12</v>
      </c>
      <c r="C1595" s="43">
        <v>23819</v>
      </c>
      <c r="D1595" s="43">
        <v>41221</v>
      </c>
      <c r="E1595" s="42" t="s">
        <v>13</v>
      </c>
      <c r="F1595" s="44" t="s">
        <v>14</v>
      </c>
      <c r="G1595" s="2">
        <v>84000</v>
      </c>
      <c r="H1595" s="2">
        <v>84000</v>
      </c>
      <c r="I1595" s="39">
        <v>0</v>
      </c>
      <c r="J1595" s="45">
        <v>12058</v>
      </c>
      <c r="K1595" s="43">
        <v>47560</v>
      </c>
    </row>
    <row r="1596" spans="1:11" x14ac:dyDescent="0.2">
      <c r="A1596" s="42" t="s">
        <v>16</v>
      </c>
      <c r="B1596" s="42" t="s">
        <v>12</v>
      </c>
      <c r="C1596" s="43">
        <v>22372</v>
      </c>
      <c r="D1596" s="43">
        <v>40977</v>
      </c>
      <c r="E1596" s="42" t="s">
        <v>17</v>
      </c>
      <c r="F1596" s="44" t="s">
        <v>14</v>
      </c>
      <c r="G1596" s="2">
        <v>174000</v>
      </c>
      <c r="H1596" s="2">
        <v>174000</v>
      </c>
      <c r="I1596" s="39">
        <v>0</v>
      </c>
      <c r="J1596" s="45">
        <v>15884</v>
      </c>
      <c r="K1596" s="43">
        <v>46113</v>
      </c>
    </row>
    <row r="1597" spans="1:11" x14ac:dyDescent="0.2">
      <c r="A1597" s="42" t="s">
        <v>11</v>
      </c>
      <c r="B1597" s="42" t="s">
        <v>12</v>
      </c>
      <c r="C1597" s="43">
        <v>22372</v>
      </c>
      <c r="D1597" s="43">
        <v>40977</v>
      </c>
      <c r="E1597" s="42" t="s">
        <v>17</v>
      </c>
      <c r="F1597" s="44" t="s">
        <v>14</v>
      </c>
      <c r="G1597" s="2">
        <v>37000</v>
      </c>
      <c r="H1597" s="2">
        <v>37000</v>
      </c>
      <c r="I1597" s="39">
        <v>2</v>
      </c>
      <c r="J1597" s="45">
        <v>5295</v>
      </c>
      <c r="K1597" s="43">
        <v>46113</v>
      </c>
    </row>
    <row r="1598" spans="1:11" x14ac:dyDescent="0.2">
      <c r="A1598" s="42" t="s">
        <v>15</v>
      </c>
      <c r="B1598" s="42" t="s">
        <v>12</v>
      </c>
      <c r="C1598" s="43">
        <v>22372</v>
      </c>
      <c r="D1598" s="43">
        <v>40977</v>
      </c>
      <c r="E1598" s="42" t="s">
        <v>17</v>
      </c>
      <c r="F1598" s="44" t="s">
        <v>14</v>
      </c>
      <c r="G1598" s="2">
        <v>174000</v>
      </c>
      <c r="H1598" s="2">
        <v>174000</v>
      </c>
      <c r="I1598" s="39">
        <v>0</v>
      </c>
      <c r="J1598" s="45">
        <v>5295</v>
      </c>
      <c r="K1598" s="43">
        <v>46113</v>
      </c>
    </row>
    <row r="1599" spans="1:11" x14ac:dyDescent="0.2">
      <c r="A1599" s="42" t="s">
        <v>11</v>
      </c>
      <c r="B1599" s="42" t="s">
        <v>12</v>
      </c>
      <c r="C1599" s="43">
        <v>24440</v>
      </c>
      <c r="D1599" s="43">
        <v>41291</v>
      </c>
      <c r="E1599" s="42" t="s">
        <v>17</v>
      </c>
      <c r="F1599" s="44" t="s">
        <v>14</v>
      </c>
      <c r="G1599" s="2">
        <v>56000</v>
      </c>
      <c r="H1599" s="2">
        <v>56000</v>
      </c>
      <c r="I1599" s="39">
        <v>0</v>
      </c>
      <c r="J1599" s="45">
        <v>10130</v>
      </c>
      <c r="K1599" s="43">
        <v>48181</v>
      </c>
    </row>
    <row r="1600" spans="1:11" x14ac:dyDescent="0.2">
      <c r="A1600" s="42" t="s">
        <v>16</v>
      </c>
      <c r="B1600" s="42" t="s">
        <v>12</v>
      </c>
      <c r="C1600" s="43">
        <v>21140</v>
      </c>
      <c r="D1600" s="43">
        <v>40949</v>
      </c>
      <c r="E1600" s="42" t="s">
        <v>17</v>
      </c>
      <c r="F1600" s="44" t="s">
        <v>14</v>
      </c>
      <c r="G1600" s="2">
        <v>53000</v>
      </c>
      <c r="H1600" s="2">
        <v>53000</v>
      </c>
      <c r="I1600" s="39">
        <v>0</v>
      </c>
      <c r="J1600" s="45">
        <v>5199</v>
      </c>
      <c r="K1600" s="43">
        <v>44881</v>
      </c>
    </row>
    <row r="1601" spans="1:11" x14ac:dyDescent="0.2">
      <c r="A1601" s="42" t="s">
        <v>11</v>
      </c>
      <c r="B1601" s="42" t="s">
        <v>12</v>
      </c>
      <c r="C1601" s="43">
        <v>21140</v>
      </c>
      <c r="D1601" s="43">
        <v>40949</v>
      </c>
      <c r="E1601" s="42" t="s">
        <v>17</v>
      </c>
      <c r="F1601" s="44" t="s">
        <v>14</v>
      </c>
      <c r="G1601" s="2">
        <v>53000</v>
      </c>
      <c r="H1601" s="2">
        <v>53000</v>
      </c>
      <c r="I1601" s="39">
        <v>0</v>
      </c>
      <c r="J1601" s="45">
        <v>5199</v>
      </c>
      <c r="K1601" s="43">
        <v>44881</v>
      </c>
    </row>
    <row r="1602" spans="1:11" x14ac:dyDescent="0.2">
      <c r="A1602" s="42" t="s">
        <v>15</v>
      </c>
      <c r="B1602" s="42" t="s">
        <v>12</v>
      </c>
      <c r="C1602" s="43">
        <v>21140</v>
      </c>
      <c r="D1602" s="43">
        <v>40949</v>
      </c>
      <c r="E1602" s="42" t="s">
        <v>17</v>
      </c>
      <c r="F1602" s="44" t="s">
        <v>14</v>
      </c>
      <c r="G1602" s="2">
        <v>56000</v>
      </c>
      <c r="H1602" s="2">
        <v>56000</v>
      </c>
      <c r="I1602" s="39">
        <v>0</v>
      </c>
      <c r="J1602" s="45">
        <v>5199</v>
      </c>
      <c r="K1602" s="43">
        <v>44881</v>
      </c>
    </row>
    <row r="1603" spans="1:11" x14ac:dyDescent="0.2">
      <c r="A1603" s="42" t="s">
        <v>16</v>
      </c>
      <c r="B1603" s="42" t="s">
        <v>12</v>
      </c>
      <c r="C1603" s="43">
        <v>21205</v>
      </c>
      <c r="D1603" s="43">
        <v>41149</v>
      </c>
      <c r="E1603" s="42" t="s">
        <v>17</v>
      </c>
      <c r="F1603" s="44" t="s">
        <v>14</v>
      </c>
      <c r="G1603" s="2">
        <v>96000</v>
      </c>
      <c r="H1603" s="2">
        <v>96000</v>
      </c>
      <c r="I1603" s="39">
        <v>0</v>
      </c>
      <c r="J1603" s="45">
        <v>9418</v>
      </c>
      <c r="K1603" s="43">
        <v>44946</v>
      </c>
    </row>
    <row r="1604" spans="1:11" x14ac:dyDescent="0.2">
      <c r="A1604" s="42" t="s">
        <v>11</v>
      </c>
      <c r="B1604" s="42" t="s">
        <v>12</v>
      </c>
      <c r="C1604" s="43">
        <v>21205</v>
      </c>
      <c r="D1604" s="43">
        <v>41149</v>
      </c>
      <c r="E1604" s="42" t="s">
        <v>17</v>
      </c>
      <c r="F1604" s="44" t="s">
        <v>14</v>
      </c>
      <c r="G1604" s="2">
        <v>96000</v>
      </c>
      <c r="H1604" s="2">
        <v>96000</v>
      </c>
      <c r="I1604" s="39">
        <v>0</v>
      </c>
      <c r="J1604" s="45">
        <v>3139</v>
      </c>
      <c r="K1604" s="43">
        <v>44946</v>
      </c>
    </row>
    <row r="1605" spans="1:11" x14ac:dyDescent="0.2">
      <c r="A1605" s="42" t="s">
        <v>15</v>
      </c>
      <c r="B1605" s="42" t="s">
        <v>12</v>
      </c>
      <c r="C1605" s="43">
        <v>21205</v>
      </c>
      <c r="D1605" s="43">
        <v>41149</v>
      </c>
      <c r="E1605" s="42" t="s">
        <v>17</v>
      </c>
      <c r="F1605" s="44" t="s">
        <v>14</v>
      </c>
      <c r="G1605" s="2">
        <v>53000</v>
      </c>
      <c r="H1605" s="2">
        <v>53000</v>
      </c>
      <c r="I1605" s="39">
        <v>0</v>
      </c>
      <c r="J1605" s="45">
        <v>3139</v>
      </c>
      <c r="K1605" s="43">
        <v>44946</v>
      </c>
    </row>
    <row r="1606" spans="1:11" x14ac:dyDescent="0.2">
      <c r="A1606" s="42" t="s">
        <v>16</v>
      </c>
      <c r="B1606" s="42" t="s">
        <v>12</v>
      </c>
      <c r="C1606" s="43">
        <v>25566</v>
      </c>
      <c r="D1606" s="43">
        <v>41192</v>
      </c>
      <c r="E1606" s="42" t="s">
        <v>17</v>
      </c>
      <c r="F1606" s="44" t="s">
        <v>14</v>
      </c>
      <c r="G1606" s="2">
        <v>180000</v>
      </c>
      <c r="H1606" s="2">
        <v>180000</v>
      </c>
      <c r="I1606" s="39">
        <v>0</v>
      </c>
      <c r="J1606" s="45">
        <v>31104</v>
      </c>
      <c r="K1606" s="43">
        <v>49307</v>
      </c>
    </row>
    <row r="1607" spans="1:11" x14ac:dyDescent="0.2">
      <c r="A1607" s="42" t="s">
        <v>11</v>
      </c>
      <c r="B1607" s="42" t="s">
        <v>12</v>
      </c>
      <c r="C1607" s="43">
        <v>25566</v>
      </c>
      <c r="D1607" s="43">
        <v>41192</v>
      </c>
      <c r="E1607" s="42" t="s">
        <v>17</v>
      </c>
      <c r="F1607" s="44" t="s">
        <v>14</v>
      </c>
      <c r="G1607" s="2">
        <v>180000</v>
      </c>
      <c r="H1607" s="2">
        <v>180000</v>
      </c>
      <c r="I1607" s="39">
        <v>0</v>
      </c>
      <c r="J1607" s="45">
        <v>10368</v>
      </c>
      <c r="K1607" s="43">
        <v>49307</v>
      </c>
    </row>
    <row r="1608" spans="1:11" x14ac:dyDescent="0.2">
      <c r="A1608" s="42" t="s">
        <v>15</v>
      </c>
      <c r="B1608" s="42" t="s">
        <v>12</v>
      </c>
      <c r="C1608" s="43">
        <v>25566</v>
      </c>
      <c r="D1608" s="43">
        <v>41192</v>
      </c>
      <c r="E1608" s="42" t="s">
        <v>17</v>
      </c>
      <c r="F1608" s="44" t="s">
        <v>14</v>
      </c>
      <c r="G1608" s="2">
        <v>96000</v>
      </c>
      <c r="H1608" s="2">
        <v>96000</v>
      </c>
      <c r="I1608" s="39">
        <v>0</v>
      </c>
      <c r="J1608" s="45">
        <v>10368</v>
      </c>
      <c r="K1608" s="43">
        <v>49307</v>
      </c>
    </row>
    <row r="1609" spans="1:11" x14ac:dyDescent="0.2">
      <c r="A1609" s="42" t="s">
        <v>11</v>
      </c>
      <c r="B1609" s="42" t="s">
        <v>12</v>
      </c>
      <c r="C1609" s="43">
        <v>19909</v>
      </c>
      <c r="D1609" s="43">
        <v>41188</v>
      </c>
      <c r="E1609" s="42" t="s">
        <v>13</v>
      </c>
      <c r="F1609" s="44" t="s">
        <v>14</v>
      </c>
      <c r="G1609" s="2">
        <v>53000</v>
      </c>
      <c r="H1609" s="2">
        <v>53000</v>
      </c>
      <c r="I1609" s="39">
        <v>0</v>
      </c>
      <c r="J1609" s="45">
        <v>2719</v>
      </c>
      <c r="K1609" s="43">
        <v>43650</v>
      </c>
    </row>
    <row r="1610" spans="1:11" x14ac:dyDescent="0.2">
      <c r="A1610" s="42" t="s">
        <v>15</v>
      </c>
      <c r="B1610" s="42" t="s">
        <v>12</v>
      </c>
      <c r="C1610" s="43">
        <v>19909</v>
      </c>
      <c r="D1610" s="43">
        <v>41188</v>
      </c>
      <c r="E1610" s="42" t="s">
        <v>13</v>
      </c>
      <c r="F1610" s="44" t="s">
        <v>14</v>
      </c>
      <c r="G1610" s="2">
        <v>180000</v>
      </c>
      <c r="H1610" s="2">
        <v>180000</v>
      </c>
      <c r="I1610" s="39">
        <v>0</v>
      </c>
      <c r="J1610" s="45">
        <v>2719</v>
      </c>
      <c r="K1610" s="43">
        <v>43650</v>
      </c>
    </row>
    <row r="1611" spans="1:11" x14ac:dyDescent="0.2">
      <c r="A1611" s="42" t="s">
        <v>11</v>
      </c>
      <c r="B1611" s="42" t="s">
        <v>12</v>
      </c>
      <c r="C1611" s="43">
        <v>21131</v>
      </c>
      <c r="D1611" s="43">
        <v>41303</v>
      </c>
      <c r="E1611" s="42" t="s">
        <v>17</v>
      </c>
      <c r="F1611" s="44" t="s">
        <v>14</v>
      </c>
      <c r="G1611" s="2">
        <v>53000</v>
      </c>
      <c r="H1611" s="2">
        <v>53000</v>
      </c>
      <c r="I1611" s="39">
        <v>0</v>
      </c>
      <c r="J1611" s="45">
        <v>5629</v>
      </c>
      <c r="K1611" s="43">
        <v>44872</v>
      </c>
    </row>
    <row r="1612" spans="1:11" x14ac:dyDescent="0.2">
      <c r="A1612" s="42" t="s">
        <v>16</v>
      </c>
      <c r="B1612" s="42" t="s">
        <v>12</v>
      </c>
      <c r="C1612" s="43">
        <v>20364</v>
      </c>
      <c r="D1612" s="43">
        <v>41285</v>
      </c>
      <c r="E1612" s="42" t="s">
        <v>13</v>
      </c>
      <c r="F1612" s="44" t="s">
        <v>14</v>
      </c>
      <c r="G1612" s="2">
        <v>146000</v>
      </c>
      <c r="H1612" s="2">
        <v>146000</v>
      </c>
      <c r="I1612" s="39">
        <v>0</v>
      </c>
      <c r="J1612" s="45">
        <v>13797</v>
      </c>
      <c r="K1612" s="43">
        <v>44106</v>
      </c>
    </row>
    <row r="1613" spans="1:11" x14ac:dyDescent="0.2">
      <c r="A1613" s="42" t="s">
        <v>11</v>
      </c>
      <c r="B1613" s="42" t="s">
        <v>12</v>
      </c>
      <c r="C1613" s="43">
        <v>20364</v>
      </c>
      <c r="D1613" s="43">
        <v>41285</v>
      </c>
      <c r="E1613" s="42" t="s">
        <v>13</v>
      </c>
      <c r="F1613" s="44" t="s">
        <v>14</v>
      </c>
      <c r="G1613" s="2">
        <v>146000</v>
      </c>
      <c r="H1613" s="2">
        <v>146000</v>
      </c>
      <c r="I1613" s="39">
        <v>0</v>
      </c>
      <c r="J1613" s="45">
        <v>6899</v>
      </c>
      <c r="K1613" s="43">
        <v>44106</v>
      </c>
    </row>
    <row r="1614" spans="1:11" x14ac:dyDescent="0.2">
      <c r="A1614" s="42" t="s">
        <v>15</v>
      </c>
      <c r="B1614" s="42" t="s">
        <v>12</v>
      </c>
      <c r="C1614" s="43">
        <v>20364</v>
      </c>
      <c r="D1614" s="43">
        <v>41285</v>
      </c>
      <c r="E1614" s="42" t="s">
        <v>13</v>
      </c>
      <c r="F1614" s="44" t="s">
        <v>14</v>
      </c>
      <c r="G1614" s="2">
        <v>53000</v>
      </c>
      <c r="H1614" s="2">
        <v>53000</v>
      </c>
      <c r="I1614" s="39">
        <v>0</v>
      </c>
      <c r="J1614" s="45">
        <v>6899</v>
      </c>
      <c r="K1614" s="43">
        <v>44106</v>
      </c>
    </row>
    <row r="1615" spans="1:11" x14ac:dyDescent="0.2">
      <c r="A1615" s="42" t="s">
        <v>16</v>
      </c>
      <c r="B1615" s="42" t="s">
        <v>12</v>
      </c>
      <c r="C1615" s="43">
        <v>23229</v>
      </c>
      <c r="D1615" s="43">
        <v>41327</v>
      </c>
      <c r="E1615" s="42" t="s">
        <v>17</v>
      </c>
      <c r="F1615" s="44" t="s">
        <v>14</v>
      </c>
      <c r="G1615" s="2">
        <v>183000</v>
      </c>
      <c r="H1615" s="2">
        <v>183000</v>
      </c>
      <c r="I1615" s="39">
        <v>0</v>
      </c>
      <c r="J1615" s="45">
        <v>30305</v>
      </c>
      <c r="K1615" s="43">
        <v>46971</v>
      </c>
    </row>
    <row r="1616" spans="1:11" x14ac:dyDescent="0.2">
      <c r="A1616" s="42" t="s">
        <v>11</v>
      </c>
      <c r="B1616" s="42" t="s">
        <v>12</v>
      </c>
      <c r="C1616" s="43">
        <v>23229</v>
      </c>
      <c r="D1616" s="43">
        <v>41327</v>
      </c>
      <c r="E1616" s="42" t="s">
        <v>17</v>
      </c>
      <c r="F1616" s="44" t="s">
        <v>14</v>
      </c>
      <c r="G1616" s="2">
        <v>183000</v>
      </c>
      <c r="H1616" s="2">
        <v>183000</v>
      </c>
      <c r="I1616" s="39">
        <v>0</v>
      </c>
      <c r="J1616" s="45">
        <v>10102</v>
      </c>
      <c r="K1616" s="43">
        <v>46971</v>
      </c>
    </row>
    <row r="1617" spans="1:11" x14ac:dyDescent="0.2">
      <c r="A1617" s="42" t="s">
        <v>15</v>
      </c>
      <c r="B1617" s="42" t="s">
        <v>12</v>
      </c>
      <c r="C1617" s="43">
        <v>23229</v>
      </c>
      <c r="D1617" s="43">
        <v>41327</v>
      </c>
      <c r="E1617" s="42" t="s">
        <v>17</v>
      </c>
      <c r="F1617" s="44" t="s">
        <v>14</v>
      </c>
      <c r="G1617" s="2">
        <v>146000</v>
      </c>
      <c r="H1617" s="2">
        <v>146000</v>
      </c>
      <c r="I1617" s="39">
        <v>0</v>
      </c>
      <c r="J1617" s="45">
        <v>10102</v>
      </c>
      <c r="K1617" s="43">
        <v>46971</v>
      </c>
    </row>
    <row r="1618" spans="1:11" x14ac:dyDescent="0.2">
      <c r="A1618" s="42" t="s">
        <v>16</v>
      </c>
      <c r="B1618" s="42" t="s">
        <v>12</v>
      </c>
      <c r="C1618" s="43">
        <v>26537</v>
      </c>
      <c r="D1618" s="43">
        <v>41150</v>
      </c>
      <c r="E1618" s="42" t="s">
        <v>17</v>
      </c>
      <c r="F1618" s="44" t="s">
        <v>14</v>
      </c>
      <c r="G1618" s="2">
        <v>141000</v>
      </c>
      <c r="H1618" s="2">
        <v>141000</v>
      </c>
      <c r="I1618" s="39">
        <v>0</v>
      </c>
      <c r="J1618" s="45">
        <v>24111</v>
      </c>
      <c r="K1618" s="43">
        <v>50278</v>
      </c>
    </row>
    <row r="1619" spans="1:11" x14ac:dyDescent="0.2">
      <c r="A1619" s="42" t="s">
        <v>11</v>
      </c>
      <c r="B1619" s="42" t="s">
        <v>12</v>
      </c>
      <c r="C1619" s="43">
        <v>26537</v>
      </c>
      <c r="D1619" s="43">
        <v>41150</v>
      </c>
      <c r="E1619" s="42" t="s">
        <v>17</v>
      </c>
      <c r="F1619" s="44" t="s">
        <v>14</v>
      </c>
      <c r="G1619" s="2">
        <v>141000</v>
      </c>
      <c r="H1619" s="2">
        <v>141000</v>
      </c>
      <c r="I1619" s="39">
        <v>2</v>
      </c>
      <c r="J1619" s="45">
        <v>8037</v>
      </c>
      <c r="K1619" s="43">
        <v>50278</v>
      </c>
    </row>
    <row r="1620" spans="1:11" x14ac:dyDescent="0.2">
      <c r="A1620" s="42" t="s">
        <v>15</v>
      </c>
      <c r="B1620" s="42" t="s">
        <v>12</v>
      </c>
      <c r="C1620" s="43">
        <v>26537</v>
      </c>
      <c r="D1620" s="43">
        <v>41150</v>
      </c>
      <c r="E1620" s="42" t="s">
        <v>17</v>
      </c>
      <c r="F1620" s="44" t="s">
        <v>14</v>
      </c>
      <c r="G1620" s="2">
        <v>183000</v>
      </c>
      <c r="H1620" s="2">
        <v>183000</v>
      </c>
      <c r="I1620" s="39">
        <v>0</v>
      </c>
      <c r="J1620" s="45">
        <v>8037</v>
      </c>
      <c r="K1620" s="43">
        <v>50278</v>
      </c>
    </row>
    <row r="1621" spans="1:11" x14ac:dyDescent="0.2">
      <c r="A1621" s="42" t="s">
        <v>16</v>
      </c>
      <c r="B1621" s="42" t="s">
        <v>12</v>
      </c>
      <c r="C1621" s="43">
        <v>20142</v>
      </c>
      <c r="D1621" s="43">
        <v>41157</v>
      </c>
      <c r="E1621" s="42" t="s">
        <v>13</v>
      </c>
      <c r="F1621" s="44" t="s">
        <v>14</v>
      </c>
      <c r="G1621" s="2">
        <v>21000</v>
      </c>
      <c r="H1621" s="2">
        <v>21000</v>
      </c>
      <c r="I1621" s="39">
        <v>0</v>
      </c>
      <c r="J1621" s="45">
        <v>1361</v>
      </c>
      <c r="K1621" s="43">
        <v>43883</v>
      </c>
    </row>
    <row r="1622" spans="1:11" x14ac:dyDescent="0.2">
      <c r="A1622" s="42" t="s">
        <v>11</v>
      </c>
      <c r="B1622" s="42" t="s">
        <v>12</v>
      </c>
      <c r="C1622" s="43">
        <v>20142</v>
      </c>
      <c r="D1622" s="43">
        <v>41157</v>
      </c>
      <c r="E1622" s="42" t="s">
        <v>13</v>
      </c>
      <c r="F1622" s="44" t="s">
        <v>14</v>
      </c>
      <c r="G1622" s="2">
        <v>21000</v>
      </c>
      <c r="H1622" s="2">
        <v>21000</v>
      </c>
      <c r="I1622" s="39">
        <v>0</v>
      </c>
      <c r="J1622" s="45">
        <v>4536</v>
      </c>
      <c r="K1622" s="43">
        <v>43883</v>
      </c>
    </row>
    <row r="1623" spans="1:11" x14ac:dyDescent="0.2">
      <c r="A1623" s="42" t="s">
        <v>15</v>
      </c>
      <c r="B1623" s="42" t="s">
        <v>12</v>
      </c>
      <c r="C1623" s="43">
        <v>20142</v>
      </c>
      <c r="D1623" s="43">
        <v>41157</v>
      </c>
      <c r="E1623" s="42" t="s">
        <v>13</v>
      </c>
      <c r="F1623" s="44" t="s">
        <v>14</v>
      </c>
      <c r="G1623" s="2">
        <v>141000</v>
      </c>
      <c r="H1623" s="2">
        <v>141000</v>
      </c>
      <c r="I1623" s="39">
        <v>0</v>
      </c>
      <c r="J1623" s="45">
        <v>4536</v>
      </c>
      <c r="K1623" s="43">
        <v>43883</v>
      </c>
    </row>
    <row r="1624" spans="1:11" x14ac:dyDescent="0.2">
      <c r="A1624" s="42" t="s">
        <v>16</v>
      </c>
      <c r="B1624" s="42" t="s">
        <v>12</v>
      </c>
      <c r="C1624" s="43">
        <v>24631</v>
      </c>
      <c r="D1624" s="43">
        <v>41341</v>
      </c>
      <c r="E1624" s="42" t="s">
        <v>13</v>
      </c>
      <c r="F1624" s="44" t="s">
        <v>14</v>
      </c>
      <c r="G1624" s="2">
        <v>58000</v>
      </c>
      <c r="H1624" s="2">
        <v>58000</v>
      </c>
      <c r="I1624" s="39">
        <v>0</v>
      </c>
      <c r="J1624" s="45">
        <v>13572</v>
      </c>
      <c r="K1624" s="43">
        <v>48373</v>
      </c>
    </row>
    <row r="1625" spans="1:11" x14ac:dyDescent="0.2">
      <c r="A1625" s="42" t="s">
        <v>11</v>
      </c>
      <c r="B1625" s="42" t="s">
        <v>12</v>
      </c>
      <c r="C1625" s="43">
        <v>24631</v>
      </c>
      <c r="D1625" s="43">
        <v>41341</v>
      </c>
      <c r="E1625" s="42" t="s">
        <v>13</v>
      </c>
      <c r="F1625" s="44" t="s">
        <v>14</v>
      </c>
      <c r="G1625" s="2">
        <v>58000</v>
      </c>
      <c r="H1625" s="2">
        <v>58000</v>
      </c>
      <c r="I1625" s="39">
        <v>0</v>
      </c>
      <c r="J1625" s="45">
        <v>13572</v>
      </c>
      <c r="K1625" s="43">
        <v>48373</v>
      </c>
    </row>
    <row r="1626" spans="1:11" x14ac:dyDescent="0.2">
      <c r="A1626" s="42" t="s">
        <v>15</v>
      </c>
      <c r="B1626" s="42" t="s">
        <v>12</v>
      </c>
      <c r="C1626" s="43">
        <v>24631</v>
      </c>
      <c r="D1626" s="43">
        <v>41341</v>
      </c>
      <c r="E1626" s="42" t="s">
        <v>13</v>
      </c>
      <c r="F1626" s="44" t="s">
        <v>14</v>
      </c>
      <c r="G1626" s="2">
        <v>21000</v>
      </c>
      <c r="H1626" s="2">
        <v>21000</v>
      </c>
      <c r="I1626" s="39">
        <v>0</v>
      </c>
      <c r="J1626" s="45">
        <v>13572</v>
      </c>
      <c r="K1626" s="43">
        <v>48373</v>
      </c>
    </row>
    <row r="1627" spans="1:11" x14ac:dyDescent="0.2">
      <c r="A1627" s="42" t="s">
        <v>16</v>
      </c>
      <c r="B1627" s="42" t="s">
        <v>12</v>
      </c>
      <c r="C1627" s="43">
        <v>21164</v>
      </c>
      <c r="D1627" s="43">
        <v>40702</v>
      </c>
      <c r="E1627" s="42" t="s">
        <v>17</v>
      </c>
      <c r="F1627" s="44" t="s">
        <v>14</v>
      </c>
      <c r="G1627" s="2">
        <v>66000</v>
      </c>
      <c r="H1627" s="2">
        <v>66000</v>
      </c>
      <c r="I1627" s="39">
        <v>0</v>
      </c>
      <c r="J1627" s="45">
        <v>6356</v>
      </c>
      <c r="K1627" s="43">
        <v>44905</v>
      </c>
    </row>
    <row r="1628" spans="1:11" x14ac:dyDescent="0.2">
      <c r="A1628" s="42" t="s">
        <v>11</v>
      </c>
      <c r="B1628" s="42" t="s">
        <v>12</v>
      </c>
      <c r="C1628" s="43">
        <v>21164</v>
      </c>
      <c r="D1628" s="43">
        <v>40702</v>
      </c>
      <c r="E1628" s="42" t="s">
        <v>17</v>
      </c>
      <c r="F1628" s="44" t="s">
        <v>14</v>
      </c>
      <c r="G1628" s="2">
        <v>66000</v>
      </c>
      <c r="H1628" s="2">
        <v>66000</v>
      </c>
      <c r="I1628" s="39">
        <v>2</v>
      </c>
      <c r="J1628" s="45">
        <v>2119</v>
      </c>
      <c r="K1628" s="43">
        <v>44905</v>
      </c>
    </row>
    <row r="1629" spans="1:11" x14ac:dyDescent="0.2">
      <c r="A1629" s="42" t="s">
        <v>15</v>
      </c>
      <c r="B1629" s="42" t="s">
        <v>12</v>
      </c>
      <c r="C1629" s="43">
        <v>21164</v>
      </c>
      <c r="D1629" s="43">
        <v>40702</v>
      </c>
      <c r="E1629" s="42" t="s">
        <v>17</v>
      </c>
      <c r="F1629" s="44" t="s">
        <v>14</v>
      </c>
      <c r="G1629" s="2">
        <v>58000</v>
      </c>
      <c r="H1629" s="2">
        <v>58000</v>
      </c>
      <c r="I1629" s="39">
        <v>0</v>
      </c>
      <c r="J1629" s="45">
        <v>2119</v>
      </c>
      <c r="K1629" s="43">
        <v>44905</v>
      </c>
    </row>
    <row r="1630" spans="1:11" x14ac:dyDescent="0.2">
      <c r="A1630" s="42" t="s">
        <v>11</v>
      </c>
      <c r="B1630" s="42" t="s">
        <v>12</v>
      </c>
      <c r="C1630" s="43">
        <v>21977</v>
      </c>
      <c r="D1630" s="43">
        <v>41032</v>
      </c>
      <c r="E1630" s="42" t="s">
        <v>13</v>
      </c>
      <c r="F1630" s="44" t="s">
        <v>14</v>
      </c>
      <c r="G1630" s="2">
        <v>54000</v>
      </c>
      <c r="H1630" s="2">
        <v>54000</v>
      </c>
      <c r="I1630" s="39">
        <v>0</v>
      </c>
      <c r="J1630" s="45">
        <v>8359</v>
      </c>
      <c r="K1630" s="43">
        <v>45718</v>
      </c>
    </row>
    <row r="1631" spans="1:11" x14ac:dyDescent="0.2">
      <c r="A1631" s="42" t="s">
        <v>15</v>
      </c>
      <c r="B1631" s="42" t="s">
        <v>12</v>
      </c>
      <c r="C1631" s="43">
        <v>21977</v>
      </c>
      <c r="D1631" s="43">
        <v>41032</v>
      </c>
      <c r="E1631" s="42" t="s">
        <v>13</v>
      </c>
      <c r="F1631" s="44" t="s">
        <v>14</v>
      </c>
      <c r="G1631" s="2">
        <v>66000</v>
      </c>
      <c r="H1631" s="2">
        <v>66000</v>
      </c>
      <c r="I1631" s="39">
        <v>0</v>
      </c>
      <c r="J1631" s="45">
        <v>8359</v>
      </c>
      <c r="K1631" s="43">
        <v>45718</v>
      </c>
    </row>
    <row r="1632" spans="1:11" x14ac:dyDescent="0.2">
      <c r="A1632" s="42" t="s">
        <v>11</v>
      </c>
      <c r="B1632" s="42" t="s">
        <v>12</v>
      </c>
      <c r="C1632" s="43">
        <v>20193</v>
      </c>
      <c r="D1632" s="43">
        <v>41185</v>
      </c>
      <c r="E1632" s="42" t="s">
        <v>17</v>
      </c>
      <c r="F1632" s="44" t="s">
        <v>14</v>
      </c>
      <c r="G1632" s="2">
        <v>75000</v>
      </c>
      <c r="H1632" s="2">
        <v>75000</v>
      </c>
      <c r="I1632" s="39">
        <v>0</v>
      </c>
      <c r="J1632" s="45">
        <v>4118</v>
      </c>
      <c r="K1632" s="43">
        <v>43935</v>
      </c>
    </row>
    <row r="1633" spans="1:11" x14ac:dyDescent="0.2">
      <c r="A1633" s="42" t="s">
        <v>15</v>
      </c>
      <c r="B1633" s="42" t="s">
        <v>12</v>
      </c>
      <c r="C1633" s="43">
        <v>20193</v>
      </c>
      <c r="D1633" s="43">
        <v>41185</v>
      </c>
      <c r="E1633" s="42" t="s">
        <v>17</v>
      </c>
      <c r="F1633" s="44" t="s">
        <v>14</v>
      </c>
      <c r="G1633" s="2">
        <v>54000</v>
      </c>
      <c r="H1633" s="2">
        <v>54000</v>
      </c>
      <c r="I1633" s="39">
        <v>0</v>
      </c>
      <c r="J1633" s="45">
        <v>4118</v>
      </c>
      <c r="K1633" s="43">
        <v>43935</v>
      </c>
    </row>
    <row r="1634" spans="1:11" x14ac:dyDescent="0.2">
      <c r="A1634" s="42" t="s">
        <v>11</v>
      </c>
      <c r="B1634" s="42" t="s">
        <v>12</v>
      </c>
      <c r="C1634" s="43">
        <v>22062</v>
      </c>
      <c r="D1634" s="43">
        <v>41121</v>
      </c>
      <c r="E1634" s="42" t="s">
        <v>17</v>
      </c>
      <c r="F1634" s="44" t="s">
        <v>14</v>
      </c>
      <c r="G1634" s="2">
        <v>39000</v>
      </c>
      <c r="H1634" s="2">
        <v>39000</v>
      </c>
      <c r="I1634" s="39">
        <v>0</v>
      </c>
      <c r="J1634" s="45">
        <v>4984</v>
      </c>
      <c r="K1634" s="43">
        <v>45803</v>
      </c>
    </row>
    <row r="1635" spans="1:11" x14ac:dyDescent="0.2">
      <c r="A1635" s="42" t="s">
        <v>15</v>
      </c>
      <c r="B1635" s="42" t="s">
        <v>12</v>
      </c>
      <c r="C1635" s="43">
        <v>22062</v>
      </c>
      <c r="D1635" s="43">
        <v>41121</v>
      </c>
      <c r="E1635" s="42" t="s">
        <v>17</v>
      </c>
      <c r="F1635" s="44" t="s">
        <v>14</v>
      </c>
      <c r="G1635" s="2">
        <v>39000</v>
      </c>
      <c r="H1635" s="2">
        <v>39000</v>
      </c>
      <c r="I1635" s="39">
        <v>0</v>
      </c>
      <c r="J1635" s="45">
        <v>4984</v>
      </c>
      <c r="K1635" s="43">
        <v>45803</v>
      </c>
    </row>
    <row r="1636" spans="1:11" x14ac:dyDescent="0.2">
      <c r="A1636" s="42" t="s">
        <v>16</v>
      </c>
      <c r="B1636" s="42" t="s">
        <v>12</v>
      </c>
      <c r="C1636" s="43">
        <v>23867</v>
      </c>
      <c r="D1636" s="43">
        <v>41136</v>
      </c>
      <c r="E1636" s="42" t="s">
        <v>13</v>
      </c>
      <c r="F1636" s="44" t="s">
        <v>14</v>
      </c>
      <c r="G1636" s="2">
        <v>30000</v>
      </c>
      <c r="H1636" s="2">
        <v>30000</v>
      </c>
      <c r="I1636" s="39">
        <v>0</v>
      </c>
      <c r="J1636" s="45">
        <v>6237</v>
      </c>
      <c r="K1636" s="43">
        <v>47608</v>
      </c>
    </row>
    <row r="1637" spans="1:11" x14ac:dyDescent="0.2">
      <c r="A1637" s="42" t="s">
        <v>11</v>
      </c>
      <c r="B1637" s="42" t="s">
        <v>12</v>
      </c>
      <c r="C1637" s="43">
        <v>23867</v>
      </c>
      <c r="D1637" s="43">
        <v>41136</v>
      </c>
      <c r="E1637" s="42" t="s">
        <v>13</v>
      </c>
      <c r="F1637" s="44" t="s">
        <v>14</v>
      </c>
      <c r="G1637" s="2">
        <v>30000</v>
      </c>
      <c r="H1637" s="2">
        <v>30000</v>
      </c>
      <c r="I1637" s="39">
        <v>2</v>
      </c>
      <c r="J1637" s="45">
        <v>6237</v>
      </c>
      <c r="K1637" s="43">
        <v>47608</v>
      </c>
    </row>
    <row r="1638" spans="1:11" x14ac:dyDescent="0.2">
      <c r="A1638" s="42" t="s">
        <v>15</v>
      </c>
      <c r="B1638" s="42" t="s">
        <v>12</v>
      </c>
      <c r="C1638" s="43">
        <v>23867</v>
      </c>
      <c r="D1638" s="43">
        <v>41136</v>
      </c>
      <c r="E1638" s="42" t="s">
        <v>13</v>
      </c>
      <c r="F1638" s="44" t="s">
        <v>14</v>
      </c>
      <c r="G1638" s="2">
        <v>39000</v>
      </c>
      <c r="H1638" s="2">
        <v>39000</v>
      </c>
      <c r="I1638" s="39">
        <v>0</v>
      </c>
      <c r="J1638" s="45">
        <v>6237</v>
      </c>
      <c r="K1638" s="43">
        <v>47608</v>
      </c>
    </row>
    <row r="1639" spans="1:11" x14ac:dyDescent="0.2">
      <c r="A1639" s="42" t="s">
        <v>16</v>
      </c>
      <c r="B1639" s="42" t="s">
        <v>12</v>
      </c>
      <c r="C1639" s="43">
        <v>20978</v>
      </c>
      <c r="D1639" s="43">
        <v>41348</v>
      </c>
      <c r="E1639" s="42" t="s">
        <v>17</v>
      </c>
      <c r="F1639" s="44" t="s">
        <v>14</v>
      </c>
      <c r="G1639" s="2">
        <v>210000</v>
      </c>
      <c r="H1639" s="2">
        <v>210000</v>
      </c>
      <c r="I1639" s="39">
        <v>0</v>
      </c>
      <c r="J1639" s="45">
        <v>22302</v>
      </c>
      <c r="K1639" s="43">
        <v>44719</v>
      </c>
    </row>
    <row r="1640" spans="1:11" x14ac:dyDescent="0.2">
      <c r="A1640" s="42" t="s">
        <v>11</v>
      </c>
      <c r="B1640" s="42" t="s">
        <v>12</v>
      </c>
      <c r="C1640" s="43">
        <v>20978</v>
      </c>
      <c r="D1640" s="43">
        <v>41348</v>
      </c>
      <c r="E1640" s="42" t="s">
        <v>17</v>
      </c>
      <c r="F1640" s="44" t="s">
        <v>14</v>
      </c>
      <c r="G1640" s="2">
        <v>210000</v>
      </c>
      <c r="H1640" s="2">
        <v>210000</v>
      </c>
      <c r="I1640" s="39">
        <v>2</v>
      </c>
      <c r="J1640" s="45">
        <v>7434</v>
      </c>
      <c r="K1640" s="43">
        <v>44719</v>
      </c>
    </row>
    <row r="1641" spans="1:11" x14ac:dyDescent="0.2">
      <c r="A1641" s="42" t="s">
        <v>15</v>
      </c>
      <c r="B1641" s="42" t="s">
        <v>12</v>
      </c>
      <c r="C1641" s="43">
        <v>20978</v>
      </c>
      <c r="D1641" s="43">
        <v>41348</v>
      </c>
      <c r="E1641" s="42" t="s">
        <v>17</v>
      </c>
      <c r="F1641" s="44" t="s">
        <v>14</v>
      </c>
      <c r="G1641" s="2">
        <v>30000</v>
      </c>
      <c r="H1641" s="2">
        <v>30000</v>
      </c>
      <c r="I1641" s="39">
        <v>0</v>
      </c>
      <c r="J1641" s="45">
        <v>7434</v>
      </c>
      <c r="K1641" s="43">
        <v>44719</v>
      </c>
    </row>
    <row r="1642" spans="1:11" x14ac:dyDescent="0.2">
      <c r="A1642" s="42" t="s">
        <v>16</v>
      </c>
      <c r="B1642" s="42" t="s">
        <v>12</v>
      </c>
      <c r="C1642" s="43">
        <v>22405</v>
      </c>
      <c r="D1642" s="43">
        <v>41011</v>
      </c>
      <c r="E1642" s="42" t="s">
        <v>13</v>
      </c>
      <c r="F1642" s="44" t="s">
        <v>14</v>
      </c>
      <c r="G1642" s="2">
        <v>150000</v>
      </c>
      <c r="H1642" s="2">
        <v>150000</v>
      </c>
      <c r="I1642" s="39">
        <v>0</v>
      </c>
      <c r="J1642" s="45">
        <v>26460</v>
      </c>
      <c r="K1642" s="43">
        <v>46146</v>
      </c>
    </row>
    <row r="1643" spans="1:11" x14ac:dyDescent="0.2">
      <c r="A1643" s="42" t="s">
        <v>11</v>
      </c>
      <c r="B1643" s="42" t="s">
        <v>12</v>
      </c>
      <c r="C1643" s="43">
        <v>22405</v>
      </c>
      <c r="D1643" s="43">
        <v>41011</v>
      </c>
      <c r="E1643" s="42" t="s">
        <v>13</v>
      </c>
      <c r="F1643" s="44" t="s">
        <v>14</v>
      </c>
      <c r="G1643" s="2">
        <v>150000</v>
      </c>
      <c r="H1643" s="2">
        <v>150000</v>
      </c>
      <c r="I1643" s="39">
        <v>0</v>
      </c>
      <c r="J1643" s="45">
        <v>8820</v>
      </c>
      <c r="K1643" s="43">
        <v>46146</v>
      </c>
    </row>
    <row r="1644" spans="1:11" x14ac:dyDescent="0.2">
      <c r="A1644" s="42" t="s">
        <v>15</v>
      </c>
      <c r="B1644" s="42" t="s">
        <v>12</v>
      </c>
      <c r="C1644" s="43">
        <v>22405</v>
      </c>
      <c r="D1644" s="43">
        <v>41011</v>
      </c>
      <c r="E1644" s="42" t="s">
        <v>13</v>
      </c>
      <c r="F1644" s="44" t="s">
        <v>14</v>
      </c>
      <c r="G1644" s="2">
        <v>210000</v>
      </c>
      <c r="H1644" s="2">
        <v>210000</v>
      </c>
      <c r="I1644" s="39">
        <v>0</v>
      </c>
      <c r="J1644" s="45">
        <v>8820</v>
      </c>
      <c r="K1644" s="43">
        <v>46146</v>
      </c>
    </row>
    <row r="1645" spans="1:11" x14ac:dyDescent="0.2">
      <c r="A1645" s="42" t="s">
        <v>11</v>
      </c>
      <c r="B1645" s="42" t="s">
        <v>12</v>
      </c>
      <c r="C1645" s="43">
        <v>20033</v>
      </c>
      <c r="D1645" s="43">
        <v>41362</v>
      </c>
      <c r="E1645" s="42" t="s">
        <v>17</v>
      </c>
      <c r="F1645" s="44" t="s">
        <v>14</v>
      </c>
      <c r="G1645" s="2">
        <v>55000</v>
      </c>
      <c r="H1645" s="2">
        <v>55000</v>
      </c>
      <c r="I1645" s="39">
        <v>0</v>
      </c>
      <c r="J1645" s="45">
        <v>3515</v>
      </c>
      <c r="K1645" s="43">
        <v>43774</v>
      </c>
    </row>
    <row r="1646" spans="1:11" x14ac:dyDescent="0.2">
      <c r="A1646" s="42" t="s">
        <v>15</v>
      </c>
      <c r="B1646" s="42" t="s">
        <v>12</v>
      </c>
      <c r="C1646" s="43">
        <v>20033</v>
      </c>
      <c r="D1646" s="43">
        <v>41362</v>
      </c>
      <c r="E1646" s="42" t="s">
        <v>17</v>
      </c>
      <c r="F1646" s="44" t="s">
        <v>14</v>
      </c>
      <c r="G1646" s="2">
        <v>150000</v>
      </c>
      <c r="H1646" s="2">
        <v>150000</v>
      </c>
      <c r="I1646" s="39">
        <v>0</v>
      </c>
      <c r="J1646" s="45">
        <v>3515</v>
      </c>
      <c r="K1646" s="43">
        <v>43774</v>
      </c>
    </row>
    <row r="1647" spans="1:11" x14ac:dyDescent="0.2">
      <c r="A1647" s="42" t="s">
        <v>16</v>
      </c>
      <c r="B1647" s="42" t="s">
        <v>12</v>
      </c>
      <c r="C1647" s="43">
        <v>25592</v>
      </c>
      <c r="D1647" s="43">
        <v>40994</v>
      </c>
      <c r="E1647" s="42" t="s">
        <v>17</v>
      </c>
      <c r="F1647" s="44" t="s">
        <v>14</v>
      </c>
      <c r="G1647" s="2">
        <v>55000</v>
      </c>
      <c r="H1647" s="2">
        <v>55000</v>
      </c>
      <c r="I1647" s="39">
        <v>0</v>
      </c>
      <c r="J1647" s="45">
        <v>35251</v>
      </c>
      <c r="K1647" s="43">
        <v>49333</v>
      </c>
    </row>
    <row r="1648" spans="1:11" x14ac:dyDescent="0.2">
      <c r="A1648" s="42" t="s">
        <v>11</v>
      </c>
      <c r="B1648" s="42" t="s">
        <v>12</v>
      </c>
      <c r="C1648" s="43">
        <v>25592</v>
      </c>
      <c r="D1648" s="43">
        <v>40994</v>
      </c>
      <c r="E1648" s="42" t="s">
        <v>17</v>
      </c>
      <c r="F1648" s="44" t="s">
        <v>14</v>
      </c>
      <c r="G1648" s="2">
        <v>68000</v>
      </c>
      <c r="H1648" s="2">
        <v>68000</v>
      </c>
      <c r="I1648" s="39">
        <v>0</v>
      </c>
      <c r="J1648" s="45">
        <v>11750</v>
      </c>
      <c r="K1648" s="43">
        <v>49333</v>
      </c>
    </row>
    <row r="1649" spans="1:11" x14ac:dyDescent="0.2">
      <c r="A1649" s="42" t="s">
        <v>15</v>
      </c>
      <c r="B1649" s="42" t="s">
        <v>12</v>
      </c>
      <c r="C1649" s="43">
        <v>25592</v>
      </c>
      <c r="D1649" s="43">
        <v>40994</v>
      </c>
      <c r="E1649" s="42" t="s">
        <v>17</v>
      </c>
      <c r="F1649" s="44" t="s">
        <v>14</v>
      </c>
      <c r="G1649" s="2">
        <v>55000</v>
      </c>
      <c r="H1649" s="2">
        <v>55000</v>
      </c>
      <c r="I1649" s="39">
        <v>0</v>
      </c>
      <c r="J1649" s="45">
        <v>11750</v>
      </c>
      <c r="K1649" s="43">
        <v>49333</v>
      </c>
    </row>
    <row r="1650" spans="1:11" x14ac:dyDescent="0.2">
      <c r="A1650" s="42" t="s">
        <v>16</v>
      </c>
      <c r="B1650" s="42" t="s">
        <v>12</v>
      </c>
      <c r="C1650" s="43">
        <v>24957</v>
      </c>
      <c r="D1650" s="43">
        <v>41099</v>
      </c>
      <c r="E1650" s="42" t="s">
        <v>13</v>
      </c>
      <c r="F1650" s="44" t="s">
        <v>14</v>
      </c>
      <c r="G1650" s="2">
        <v>204000</v>
      </c>
      <c r="H1650" s="2">
        <v>204000</v>
      </c>
      <c r="I1650" s="39">
        <v>0</v>
      </c>
      <c r="J1650" s="45">
        <v>34773</v>
      </c>
      <c r="K1650" s="43">
        <v>48698</v>
      </c>
    </row>
    <row r="1651" spans="1:11" x14ac:dyDescent="0.2">
      <c r="A1651" s="42" t="s">
        <v>11</v>
      </c>
      <c r="B1651" s="42" t="s">
        <v>12</v>
      </c>
      <c r="C1651" s="43">
        <v>24957</v>
      </c>
      <c r="D1651" s="43">
        <v>41099</v>
      </c>
      <c r="E1651" s="42" t="s">
        <v>13</v>
      </c>
      <c r="F1651" s="44" t="s">
        <v>14</v>
      </c>
      <c r="G1651" s="2">
        <v>53000</v>
      </c>
      <c r="H1651" s="2">
        <v>53000</v>
      </c>
      <c r="I1651" s="39">
        <v>0</v>
      </c>
      <c r="J1651" s="45">
        <v>11591</v>
      </c>
      <c r="K1651" s="43">
        <v>48698</v>
      </c>
    </row>
    <row r="1652" spans="1:11" x14ac:dyDescent="0.2">
      <c r="A1652" s="42" t="s">
        <v>15</v>
      </c>
      <c r="B1652" s="42" t="s">
        <v>12</v>
      </c>
      <c r="C1652" s="43">
        <v>24957</v>
      </c>
      <c r="D1652" s="43">
        <v>41099</v>
      </c>
      <c r="E1652" s="42" t="s">
        <v>13</v>
      </c>
      <c r="F1652" s="44" t="s">
        <v>14</v>
      </c>
      <c r="G1652" s="2">
        <v>204000</v>
      </c>
      <c r="H1652" s="2">
        <v>204000</v>
      </c>
      <c r="I1652" s="39">
        <v>0</v>
      </c>
      <c r="J1652" s="45">
        <v>11591</v>
      </c>
      <c r="K1652" s="43">
        <v>48698</v>
      </c>
    </row>
    <row r="1653" spans="1:11" x14ac:dyDescent="0.2">
      <c r="A1653" s="42" t="s">
        <v>11</v>
      </c>
      <c r="B1653" s="42" t="s">
        <v>12</v>
      </c>
      <c r="C1653" s="43">
        <v>20319</v>
      </c>
      <c r="D1653" s="43">
        <v>41019</v>
      </c>
      <c r="E1653" s="42" t="s">
        <v>13</v>
      </c>
      <c r="F1653" s="44" t="s">
        <v>14</v>
      </c>
      <c r="G1653" s="2">
        <v>42000</v>
      </c>
      <c r="H1653" s="2">
        <v>42000</v>
      </c>
      <c r="I1653" s="39">
        <v>0</v>
      </c>
      <c r="J1653" s="45">
        <v>3478</v>
      </c>
      <c r="K1653" s="43">
        <v>44061</v>
      </c>
    </row>
    <row r="1654" spans="1:11" x14ac:dyDescent="0.2">
      <c r="A1654" s="42" t="s">
        <v>16</v>
      </c>
      <c r="B1654" s="42" t="s">
        <v>12</v>
      </c>
      <c r="C1654" s="43">
        <v>24063</v>
      </c>
      <c r="D1654" s="43">
        <v>41007</v>
      </c>
      <c r="E1654" s="42" t="s">
        <v>17</v>
      </c>
      <c r="F1654" s="44" t="s">
        <v>14</v>
      </c>
      <c r="G1654" s="2">
        <v>177000</v>
      </c>
      <c r="H1654" s="2">
        <v>177000</v>
      </c>
      <c r="I1654" s="39">
        <v>0</v>
      </c>
      <c r="J1654" s="45">
        <v>29789</v>
      </c>
      <c r="K1654" s="43">
        <v>47804</v>
      </c>
    </row>
    <row r="1655" spans="1:11" x14ac:dyDescent="0.2">
      <c r="A1655" s="42" t="s">
        <v>11</v>
      </c>
      <c r="B1655" s="42" t="s">
        <v>12</v>
      </c>
      <c r="C1655" s="43">
        <v>24063</v>
      </c>
      <c r="D1655" s="43">
        <v>41007</v>
      </c>
      <c r="E1655" s="42" t="s">
        <v>17</v>
      </c>
      <c r="F1655" s="44" t="s">
        <v>14</v>
      </c>
      <c r="G1655" s="2">
        <v>177000</v>
      </c>
      <c r="H1655" s="2">
        <v>177000</v>
      </c>
      <c r="I1655" s="39">
        <v>0</v>
      </c>
      <c r="J1655" s="45">
        <v>9930</v>
      </c>
      <c r="K1655" s="43">
        <v>47804</v>
      </c>
    </row>
    <row r="1656" spans="1:11" x14ac:dyDescent="0.2">
      <c r="A1656" s="42" t="s">
        <v>15</v>
      </c>
      <c r="B1656" s="42" t="s">
        <v>12</v>
      </c>
      <c r="C1656" s="43">
        <v>24063</v>
      </c>
      <c r="D1656" s="43">
        <v>41007</v>
      </c>
      <c r="E1656" s="42" t="s">
        <v>17</v>
      </c>
      <c r="F1656" s="44" t="s">
        <v>14</v>
      </c>
      <c r="G1656" s="2">
        <v>42000</v>
      </c>
      <c r="H1656" s="2">
        <v>42000</v>
      </c>
      <c r="I1656" s="39">
        <v>0</v>
      </c>
      <c r="J1656" s="45">
        <v>9930</v>
      </c>
      <c r="K1656" s="43">
        <v>47804</v>
      </c>
    </row>
    <row r="1657" spans="1:11" x14ac:dyDescent="0.2">
      <c r="A1657" s="42" t="s">
        <v>11</v>
      </c>
      <c r="B1657" s="42" t="s">
        <v>12</v>
      </c>
      <c r="C1657" s="43">
        <v>20628</v>
      </c>
      <c r="D1657" s="43">
        <v>41291</v>
      </c>
      <c r="E1657" s="42" t="s">
        <v>13</v>
      </c>
      <c r="F1657" s="44" t="s">
        <v>14</v>
      </c>
      <c r="G1657" s="2">
        <v>64000</v>
      </c>
      <c r="H1657" s="2">
        <v>64000</v>
      </c>
      <c r="I1657" s="39">
        <v>0</v>
      </c>
      <c r="J1657" s="45">
        <v>7085</v>
      </c>
      <c r="K1657" s="43">
        <v>44369</v>
      </c>
    </row>
    <row r="1658" spans="1:11" x14ac:dyDescent="0.2">
      <c r="A1658" s="42" t="s">
        <v>15</v>
      </c>
      <c r="B1658" s="42" t="s">
        <v>12</v>
      </c>
      <c r="C1658" s="43">
        <v>20628</v>
      </c>
      <c r="D1658" s="43">
        <v>41291</v>
      </c>
      <c r="E1658" s="42" t="s">
        <v>13</v>
      </c>
      <c r="F1658" s="44" t="s">
        <v>14</v>
      </c>
      <c r="G1658" s="2">
        <v>64000</v>
      </c>
      <c r="H1658" s="2">
        <v>64000</v>
      </c>
      <c r="I1658" s="39">
        <v>0</v>
      </c>
      <c r="J1658" s="45">
        <v>7085</v>
      </c>
      <c r="K1658" s="43">
        <v>44369</v>
      </c>
    </row>
    <row r="1659" spans="1:11" x14ac:dyDescent="0.2">
      <c r="A1659" s="42" t="s">
        <v>16</v>
      </c>
      <c r="B1659" s="42" t="s">
        <v>12</v>
      </c>
      <c r="C1659" s="43">
        <v>20068</v>
      </c>
      <c r="D1659" s="43">
        <v>41351</v>
      </c>
      <c r="E1659" s="42" t="s">
        <v>13</v>
      </c>
      <c r="F1659" s="44" t="s">
        <v>14</v>
      </c>
      <c r="G1659" s="2">
        <v>195000</v>
      </c>
      <c r="H1659" s="2">
        <v>195000</v>
      </c>
      <c r="I1659" s="39">
        <v>0</v>
      </c>
      <c r="J1659" s="45">
        <v>14742</v>
      </c>
      <c r="K1659" s="43">
        <v>43809</v>
      </c>
    </row>
    <row r="1660" spans="1:11" x14ac:dyDescent="0.2">
      <c r="A1660" s="42" t="s">
        <v>11</v>
      </c>
      <c r="B1660" s="42" t="s">
        <v>12</v>
      </c>
      <c r="C1660" s="43">
        <v>20068</v>
      </c>
      <c r="D1660" s="43">
        <v>41351</v>
      </c>
      <c r="E1660" s="42" t="s">
        <v>13</v>
      </c>
      <c r="F1660" s="44" t="s">
        <v>14</v>
      </c>
      <c r="G1660" s="2">
        <v>195000</v>
      </c>
      <c r="H1660" s="2">
        <v>195000</v>
      </c>
      <c r="I1660" s="39">
        <v>0</v>
      </c>
      <c r="J1660" s="45">
        <v>4914</v>
      </c>
      <c r="K1660" s="43">
        <v>43809</v>
      </c>
    </row>
    <row r="1661" spans="1:11" x14ac:dyDescent="0.2">
      <c r="A1661" s="42" t="s">
        <v>15</v>
      </c>
      <c r="B1661" s="42" t="s">
        <v>12</v>
      </c>
      <c r="C1661" s="43">
        <v>20068</v>
      </c>
      <c r="D1661" s="43">
        <v>41351</v>
      </c>
      <c r="E1661" s="42" t="s">
        <v>13</v>
      </c>
      <c r="F1661" s="44" t="s">
        <v>14</v>
      </c>
      <c r="G1661" s="2">
        <v>64000</v>
      </c>
      <c r="H1661" s="2">
        <v>64000</v>
      </c>
      <c r="I1661" s="39">
        <v>0</v>
      </c>
      <c r="J1661" s="45">
        <v>4914</v>
      </c>
      <c r="K1661" s="43">
        <v>43809</v>
      </c>
    </row>
    <row r="1662" spans="1:11" x14ac:dyDescent="0.2">
      <c r="A1662" s="42" t="s">
        <v>16</v>
      </c>
      <c r="B1662" s="42" t="s">
        <v>12</v>
      </c>
      <c r="C1662" s="43">
        <v>21954</v>
      </c>
      <c r="D1662" s="43">
        <v>41276</v>
      </c>
      <c r="E1662" s="42" t="s">
        <v>17</v>
      </c>
      <c r="F1662" s="44" t="s">
        <v>14</v>
      </c>
      <c r="G1662" s="2">
        <v>165000</v>
      </c>
      <c r="H1662" s="2">
        <v>165000</v>
      </c>
      <c r="I1662" s="39">
        <v>0</v>
      </c>
      <c r="J1662" s="45">
        <v>23760</v>
      </c>
      <c r="K1662" s="43">
        <v>45696</v>
      </c>
    </row>
    <row r="1663" spans="1:11" x14ac:dyDescent="0.2">
      <c r="A1663" s="42" t="s">
        <v>11</v>
      </c>
      <c r="B1663" s="42" t="s">
        <v>12</v>
      </c>
      <c r="C1663" s="43">
        <v>21954</v>
      </c>
      <c r="D1663" s="43">
        <v>41276</v>
      </c>
      <c r="E1663" s="42" t="s">
        <v>17</v>
      </c>
      <c r="F1663" s="44" t="s">
        <v>14</v>
      </c>
      <c r="G1663" s="2">
        <v>165000</v>
      </c>
      <c r="H1663" s="2">
        <v>165000</v>
      </c>
      <c r="I1663" s="39">
        <v>2</v>
      </c>
      <c r="J1663" s="45">
        <v>7920</v>
      </c>
      <c r="K1663" s="43">
        <v>45696</v>
      </c>
    </row>
    <row r="1664" spans="1:11" x14ac:dyDescent="0.2">
      <c r="A1664" s="42" t="s">
        <v>15</v>
      </c>
      <c r="B1664" s="42" t="s">
        <v>12</v>
      </c>
      <c r="C1664" s="43">
        <v>21954</v>
      </c>
      <c r="D1664" s="43">
        <v>41276</v>
      </c>
      <c r="E1664" s="42" t="s">
        <v>17</v>
      </c>
      <c r="F1664" s="44" t="s">
        <v>14</v>
      </c>
      <c r="G1664" s="2">
        <v>195000</v>
      </c>
      <c r="H1664" s="2">
        <v>195000</v>
      </c>
      <c r="I1664" s="39">
        <v>0</v>
      </c>
      <c r="J1664" s="45">
        <v>7920</v>
      </c>
      <c r="K1664" s="43">
        <v>45696</v>
      </c>
    </row>
    <row r="1665" spans="1:11" x14ac:dyDescent="0.2">
      <c r="A1665" s="42" t="s">
        <v>11</v>
      </c>
      <c r="B1665" s="42" t="s">
        <v>12</v>
      </c>
      <c r="C1665" s="43">
        <v>23505</v>
      </c>
      <c r="D1665" s="43">
        <v>41057</v>
      </c>
      <c r="E1665" s="42" t="s">
        <v>13</v>
      </c>
      <c r="F1665" s="44" t="s">
        <v>14</v>
      </c>
      <c r="G1665" s="2">
        <v>38000</v>
      </c>
      <c r="H1665" s="2">
        <v>38000</v>
      </c>
      <c r="I1665" s="39">
        <v>0</v>
      </c>
      <c r="J1665" s="45">
        <v>7490</v>
      </c>
      <c r="K1665" s="43">
        <v>47246</v>
      </c>
    </row>
    <row r="1666" spans="1:11" x14ac:dyDescent="0.2">
      <c r="A1666" s="42" t="s">
        <v>11</v>
      </c>
      <c r="B1666" s="42" t="s">
        <v>12</v>
      </c>
      <c r="C1666" s="43">
        <v>20348</v>
      </c>
      <c r="D1666" s="43">
        <v>41351</v>
      </c>
      <c r="E1666" s="42" t="s">
        <v>13</v>
      </c>
      <c r="F1666" s="44" t="s">
        <v>14</v>
      </c>
      <c r="G1666" s="2">
        <v>44000</v>
      </c>
      <c r="H1666" s="2">
        <v>44000</v>
      </c>
      <c r="I1666" s="39">
        <v>0</v>
      </c>
      <c r="J1666" s="45">
        <v>4158</v>
      </c>
      <c r="K1666" s="43">
        <v>44090</v>
      </c>
    </row>
    <row r="1667" spans="1:11" x14ac:dyDescent="0.2">
      <c r="A1667" s="42" t="s">
        <v>16</v>
      </c>
      <c r="B1667" s="42" t="s">
        <v>12</v>
      </c>
      <c r="C1667" s="43">
        <v>22543</v>
      </c>
      <c r="D1667" s="43">
        <v>41362</v>
      </c>
      <c r="E1667" s="42" t="s">
        <v>13</v>
      </c>
      <c r="F1667" s="44" t="s">
        <v>14</v>
      </c>
      <c r="G1667" s="2">
        <v>44000</v>
      </c>
      <c r="H1667" s="2">
        <v>44000</v>
      </c>
      <c r="I1667" s="39">
        <v>0</v>
      </c>
      <c r="J1667" s="45">
        <v>35942</v>
      </c>
      <c r="K1667" s="43">
        <v>46284</v>
      </c>
    </row>
    <row r="1668" spans="1:11" x14ac:dyDescent="0.2">
      <c r="A1668" s="42" t="s">
        <v>11</v>
      </c>
      <c r="B1668" s="42" t="s">
        <v>12</v>
      </c>
      <c r="C1668" s="43">
        <v>22543</v>
      </c>
      <c r="D1668" s="43">
        <v>41362</v>
      </c>
      <c r="E1668" s="42" t="s">
        <v>13</v>
      </c>
      <c r="F1668" s="44" t="s">
        <v>14</v>
      </c>
      <c r="G1668" s="2">
        <v>64000</v>
      </c>
      <c r="H1668" s="2">
        <v>64000</v>
      </c>
      <c r="I1668" s="39">
        <v>0</v>
      </c>
      <c r="J1668" s="45">
        <v>11981</v>
      </c>
      <c r="K1668" s="43">
        <v>46284</v>
      </c>
    </row>
    <row r="1669" spans="1:11" x14ac:dyDescent="0.2">
      <c r="A1669" s="42" t="s">
        <v>15</v>
      </c>
      <c r="B1669" s="42" t="s">
        <v>12</v>
      </c>
      <c r="C1669" s="43">
        <v>22543</v>
      </c>
      <c r="D1669" s="43">
        <v>41362</v>
      </c>
      <c r="E1669" s="42" t="s">
        <v>13</v>
      </c>
      <c r="F1669" s="44" t="s">
        <v>14</v>
      </c>
      <c r="G1669" s="2">
        <v>44000</v>
      </c>
      <c r="H1669" s="2">
        <v>44000</v>
      </c>
      <c r="I1669" s="39">
        <v>0</v>
      </c>
      <c r="J1669" s="45">
        <v>11981</v>
      </c>
      <c r="K1669" s="43">
        <v>46284</v>
      </c>
    </row>
    <row r="1670" spans="1:11" x14ac:dyDescent="0.2">
      <c r="A1670" s="42" t="s">
        <v>16</v>
      </c>
      <c r="B1670" s="42" t="s">
        <v>12</v>
      </c>
      <c r="C1670" s="43">
        <v>22753</v>
      </c>
      <c r="D1670" s="43">
        <v>41258</v>
      </c>
      <c r="E1670" s="42" t="s">
        <v>17</v>
      </c>
      <c r="F1670" s="44" t="s">
        <v>14</v>
      </c>
      <c r="G1670" s="2">
        <v>192000</v>
      </c>
      <c r="H1670" s="2">
        <v>192000</v>
      </c>
      <c r="I1670" s="39">
        <v>0</v>
      </c>
      <c r="J1670" s="45">
        <v>17172</v>
      </c>
      <c r="K1670" s="43">
        <v>46494</v>
      </c>
    </row>
    <row r="1671" spans="1:11" x14ac:dyDescent="0.2">
      <c r="A1671" s="42" t="s">
        <v>11</v>
      </c>
      <c r="B1671" s="42" t="s">
        <v>12</v>
      </c>
      <c r="C1671" s="43">
        <v>22753</v>
      </c>
      <c r="D1671" s="43">
        <v>41258</v>
      </c>
      <c r="E1671" s="42" t="s">
        <v>17</v>
      </c>
      <c r="F1671" s="44" t="s">
        <v>14</v>
      </c>
      <c r="G1671" s="2">
        <v>40000</v>
      </c>
      <c r="H1671" s="2">
        <v>40000</v>
      </c>
      <c r="I1671" s="39">
        <v>0</v>
      </c>
      <c r="J1671" s="45">
        <v>5724</v>
      </c>
      <c r="K1671" s="43">
        <v>46494</v>
      </c>
    </row>
    <row r="1672" spans="1:11" x14ac:dyDescent="0.2">
      <c r="A1672" s="42" t="s">
        <v>15</v>
      </c>
      <c r="B1672" s="42" t="s">
        <v>12</v>
      </c>
      <c r="C1672" s="43">
        <v>22753</v>
      </c>
      <c r="D1672" s="43">
        <v>41258</v>
      </c>
      <c r="E1672" s="42" t="s">
        <v>17</v>
      </c>
      <c r="F1672" s="44" t="s">
        <v>14</v>
      </c>
      <c r="G1672" s="2">
        <v>192000</v>
      </c>
      <c r="H1672" s="2">
        <v>192000</v>
      </c>
      <c r="I1672" s="39">
        <v>0</v>
      </c>
      <c r="J1672" s="45">
        <v>5724</v>
      </c>
      <c r="K1672" s="43">
        <v>46494</v>
      </c>
    </row>
    <row r="1673" spans="1:11" x14ac:dyDescent="0.2">
      <c r="A1673" s="42" t="s">
        <v>11</v>
      </c>
      <c r="B1673" s="42" t="s">
        <v>12</v>
      </c>
      <c r="C1673" s="43">
        <v>22326</v>
      </c>
      <c r="D1673" s="43">
        <v>41389</v>
      </c>
      <c r="E1673" s="42" t="s">
        <v>17</v>
      </c>
      <c r="F1673" s="44" t="s">
        <v>14</v>
      </c>
      <c r="G1673" s="2">
        <v>57000</v>
      </c>
      <c r="H1673" s="2">
        <v>57000</v>
      </c>
      <c r="I1673" s="39">
        <v>1</v>
      </c>
      <c r="J1673" s="45">
        <v>8208</v>
      </c>
      <c r="K1673" s="43">
        <v>46067</v>
      </c>
    </row>
    <row r="1674" spans="1:11" x14ac:dyDescent="0.2">
      <c r="A1674" s="42" t="s">
        <v>15</v>
      </c>
      <c r="B1674" s="42" t="s">
        <v>12</v>
      </c>
      <c r="C1674" s="43">
        <v>22326</v>
      </c>
      <c r="D1674" s="43">
        <v>41389</v>
      </c>
      <c r="E1674" s="42" t="s">
        <v>17</v>
      </c>
      <c r="F1674" s="44" t="s">
        <v>14</v>
      </c>
      <c r="G1674" s="2">
        <v>120000</v>
      </c>
      <c r="H1674" s="2">
        <v>120000</v>
      </c>
      <c r="I1674" s="39">
        <v>0</v>
      </c>
      <c r="J1674" s="45">
        <v>8208</v>
      </c>
      <c r="K1674" s="43">
        <v>46067</v>
      </c>
    </row>
    <row r="1675" spans="1:11" x14ac:dyDescent="0.2">
      <c r="A1675" s="42" t="s">
        <v>11</v>
      </c>
      <c r="B1675" s="42" t="s">
        <v>12</v>
      </c>
      <c r="C1675" s="43">
        <v>22807</v>
      </c>
      <c r="D1675" s="43">
        <v>41093</v>
      </c>
      <c r="E1675" s="42" t="s">
        <v>17</v>
      </c>
      <c r="F1675" s="44" t="s">
        <v>14</v>
      </c>
      <c r="G1675" s="2">
        <v>21000</v>
      </c>
      <c r="H1675" s="2">
        <v>21000</v>
      </c>
      <c r="I1675" s="39">
        <v>2</v>
      </c>
      <c r="J1675" s="45">
        <v>3005</v>
      </c>
      <c r="K1675" s="43">
        <v>46548</v>
      </c>
    </row>
    <row r="1676" spans="1:11" x14ac:dyDescent="0.2">
      <c r="A1676" s="42" t="s">
        <v>11</v>
      </c>
      <c r="B1676" s="42" t="s">
        <v>12</v>
      </c>
      <c r="C1676" s="43">
        <v>22735</v>
      </c>
      <c r="D1676" s="43">
        <v>41163</v>
      </c>
      <c r="E1676" s="42" t="s">
        <v>13</v>
      </c>
      <c r="F1676" s="44" t="s">
        <v>14</v>
      </c>
      <c r="G1676" s="2">
        <v>28000</v>
      </c>
      <c r="H1676" s="2">
        <v>28000</v>
      </c>
      <c r="I1676" s="39">
        <v>0</v>
      </c>
      <c r="J1676" s="45">
        <v>4939</v>
      </c>
      <c r="K1676" s="43">
        <v>46476</v>
      </c>
    </row>
    <row r="1677" spans="1:11" x14ac:dyDescent="0.2">
      <c r="A1677" s="42" t="s">
        <v>15</v>
      </c>
      <c r="B1677" s="42" t="s">
        <v>12</v>
      </c>
      <c r="C1677" s="43">
        <v>22735</v>
      </c>
      <c r="D1677" s="43">
        <v>41163</v>
      </c>
      <c r="E1677" s="42" t="s">
        <v>13</v>
      </c>
      <c r="F1677" s="44" t="s">
        <v>14</v>
      </c>
      <c r="G1677" s="2">
        <v>21000</v>
      </c>
      <c r="H1677" s="2">
        <v>21000</v>
      </c>
      <c r="I1677" s="39">
        <v>0</v>
      </c>
      <c r="J1677" s="45">
        <v>4939</v>
      </c>
      <c r="K1677" s="43">
        <v>46476</v>
      </c>
    </row>
    <row r="1678" spans="1:11" x14ac:dyDescent="0.2">
      <c r="A1678" s="42" t="s">
        <v>16</v>
      </c>
      <c r="B1678" s="42" t="s">
        <v>12</v>
      </c>
      <c r="C1678" s="43">
        <v>20188</v>
      </c>
      <c r="D1678" s="43">
        <v>41367</v>
      </c>
      <c r="E1678" s="42" t="s">
        <v>17</v>
      </c>
      <c r="F1678" s="44" t="s">
        <v>14</v>
      </c>
      <c r="G1678" s="2">
        <v>99000</v>
      </c>
      <c r="H1678" s="2">
        <v>99000</v>
      </c>
      <c r="I1678" s="39">
        <v>0</v>
      </c>
      <c r="J1678" s="45">
        <v>7930</v>
      </c>
      <c r="K1678" s="43">
        <v>43930</v>
      </c>
    </row>
    <row r="1679" spans="1:11" x14ac:dyDescent="0.2">
      <c r="A1679" s="42" t="s">
        <v>11</v>
      </c>
      <c r="B1679" s="42" t="s">
        <v>12</v>
      </c>
      <c r="C1679" s="43">
        <v>20188</v>
      </c>
      <c r="D1679" s="43">
        <v>41367</v>
      </c>
      <c r="E1679" s="42" t="s">
        <v>17</v>
      </c>
      <c r="F1679" s="44" t="s">
        <v>14</v>
      </c>
      <c r="G1679" s="2">
        <v>99000</v>
      </c>
      <c r="H1679" s="2">
        <v>99000</v>
      </c>
      <c r="I1679" s="39">
        <v>0</v>
      </c>
      <c r="J1679" s="45">
        <v>2643</v>
      </c>
      <c r="K1679" s="43">
        <v>43930</v>
      </c>
    </row>
    <row r="1680" spans="1:11" x14ac:dyDescent="0.2">
      <c r="A1680" s="42" t="s">
        <v>15</v>
      </c>
      <c r="B1680" s="42" t="s">
        <v>12</v>
      </c>
      <c r="C1680" s="43">
        <v>20188</v>
      </c>
      <c r="D1680" s="43">
        <v>41367</v>
      </c>
      <c r="E1680" s="42" t="s">
        <v>17</v>
      </c>
      <c r="F1680" s="44" t="s">
        <v>14</v>
      </c>
      <c r="G1680" s="2">
        <v>33000</v>
      </c>
      <c r="H1680" s="2">
        <v>33000</v>
      </c>
      <c r="I1680" s="39">
        <v>0</v>
      </c>
      <c r="J1680" s="45">
        <v>2643</v>
      </c>
      <c r="K1680" s="43">
        <v>43930</v>
      </c>
    </row>
    <row r="1681" spans="1:11" x14ac:dyDescent="0.2">
      <c r="A1681" s="42" t="s">
        <v>11</v>
      </c>
      <c r="B1681" s="42" t="s">
        <v>12</v>
      </c>
      <c r="C1681" s="43">
        <v>24065</v>
      </c>
      <c r="D1681" s="43">
        <v>41191</v>
      </c>
      <c r="E1681" s="42" t="s">
        <v>17</v>
      </c>
      <c r="F1681" s="44" t="s">
        <v>14</v>
      </c>
      <c r="G1681" s="2">
        <v>95000</v>
      </c>
      <c r="H1681" s="2">
        <v>95000</v>
      </c>
      <c r="I1681" s="39">
        <v>0</v>
      </c>
      <c r="J1681" s="45">
        <v>15989</v>
      </c>
      <c r="K1681" s="43">
        <v>47806</v>
      </c>
    </row>
    <row r="1682" spans="1:11" x14ac:dyDescent="0.2">
      <c r="A1682" s="42" t="s">
        <v>11</v>
      </c>
      <c r="B1682" s="42" t="s">
        <v>12</v>
      </c>
      <c r="C1682" s="43">
        <v>21619</v>
      </c>
      <c r="D1682" s="43">
        <v>41387</v>
      </c>
      <c r="E1682" s="42" t="s">
        <v>17</v>
      </c>
      <c r="F1682" s="44" t="s">
        <v>14</v>
      </c>
      <c r="G1682" s="2">
        <v>29000</v>
      </c>
      <c r="H1682" s="2">
        <v>29000</v>
      </c>
      <c r="I1682" s="39">
        <v>0</v>
      </c>
      <c r="J1682" s="45">
        <v>3445</v>
      </c>
      <c r="K1682" s="43">
        <v>45361</v>
      </c>
    </row>
    <row r="1683" spans="1:11" x14ac:dyDescent="0.2">
      <c r="A1683" s="42" t="s">
        <v>16</v>
      </c>
      <c r="B1683" s="42" t="s">
        <v>12</v>
      </c>
      <c r="C1683" s="43">
        <v>20831</v>
      </c>
      <c r="D1683" s="43">
        <v>41195</v>
      </c>
      <c r="E1683" s="42" t="s">
        <v>17</v>
      </c>
      <c r="F1683" s="44" t="s">
        <v>14</v>
      </c>
      <c r="G1683" s="2">
        <v>135000</v>
      </c>
      <c r="H1683" s="2">
        <v>135000</v>
      </c>
      <c r="I1683" s="39">
        <v>0</v>
      </c>
      <c r="J1683" s="45">
        <v>11300</v>
      </c>
      <c r="K1683" s="43">
        <v>44572</v>
      </c>
    </row>
    <row r="1684" spans="1:11" x14ac:dyDescent="0.2">
      <c r="A1684" s="42" t="s">
        <v>11</v>
      </c>
      <c r="B1684" s="42" t="s">
        <v>12</v>
      </c>
      <c r="C1684" s="43">
        <v>20831</v>
      </c>
      <c r="D1684" s="43">
        <v>41195</v>
      </c>
      <c r="E1684" s="42" t="s">
        <v>17</v>
      </c>
      <c r="F1684" s="44" t="s">
        <v>14</v>
      </c>
      <c r="G1684" s="2">
        <v>135000</v>
      </c>
      <c r="H1684" s="2">
        <v>135000</v>
      </c>
      <c r="I1684" s="39">
        <v>2</v>
      </c>
      <c r="J1684" s="45">
        <v>3767</v>
      </c>
      <c r="K1684" s="43">
        <v>44572</v>
      </c>
    </row>
    <row r="1685" spans="1:11" x14ac:dyDescent="0.2">
      <c r="A1685" s="42" t="s">
        <v>15</v>
      </c>
      <c r="B1685" s="42" t="s">
        <v>12</v>
      </c>
      <c r="C1685" s="43">
        <v>20831</v>
      </c>
      <c r="D1685" s="43">
        <v>41195</v>
      </c>
      <c r="E1685" s="42" t="s">
        <v>17</v>
      </c>
      <c r="F1685" s="44" t="s">
        <v>14</v>
      </c>
      <c r="G1685" s="2">
        <v>29000</v>
      </c>
      <c r="H1685" s="2">
        <v>29000</v>
      </c>
      <c r="I1685" s="39">
        <v>0</v>
      </c>
      <c r="J1685" s="45">
        <v>3767</v>
      </c>
      <c r="K1685" s="43">
        <v>44572</v>
      </c>
    </row>
    <row r="1686" spans="1:11" x14ac:dyDescent="0.2">
      <c r="A1686" s="42" t="s">
        <v>11</v>
      </c>
      <c r="B1686" s="42" t="s">
        <v>12</v>
      </c>
      <c r="C1686" s="43">
        <v>21224</v>
      </c>
      <c r="D1686" s="43">
        <v>41397</v>
      </c>
      <c r="E1686" s="42" t="s">
        <v>17</v>
      </c>
      <c r="F1686" s="44" t="s">
        <v>14</v>
      </c>
      <c r="G1686" s="2">
        <v>54000</v>
      </c>
      <c r="H1686" s="2">
        <v>54000</v>
      </c>
      <c r="I1686" s="39">
        <v>0</v>
      </c>
      <c r="J1686" s="45">
        <v>5735</v>
      </c>
      <c r="K1686" s="43">
        <v>44965</v>
      </c>
    </row>
    <row r="1687" spans="1:11" x14ac:dyDescent="0.2">
      <c r="A1687" s="42" t="s">
        <v>15</v>
      </c>
      <c r="B1687" s="42" t="s">
        <v>12</v>
      </c>
      <c r="C1687" s="43">
        <v>21224</v>
      </c>
      <c r="D1687" s="43">
        <v>41397</v>
      </c>
      <c r="E1687" s="42" t="s">
        <v>17</v>
      </c>
      <c r="F1687" s="44" t="s">
        <v>14</v>
      </c>
      <c r="G1687" s="2">
        <v>135000</v>
      </c>
      <c r="H1687" s="2">
        <v>135000</v>
      </c>
      <c r="I1687" s="39">
        <v>0</v>
      </c>
      <c r="J1687" s="45">
        <v>5735</v>
      </c>
      <c r="K1687" s="43">
        <v>44965</v>
      </c>
    </row>
    <row r="1688" spans="1:11" x14ac:dyDescent="0.2">
      <c r="A1688" s="42" t="s">
        <v>11</v>
      </c>
      <c r="B1688" s="42" t="s">
        <v>12</v>
      </c>
      <c r="C1688" s="43">
        <v>26824</v>
      </c>
      <c r="D1688" s="43">
        <v>41191</v>
      </c>
      <c r="E1688" s="42" t="s">
        <v>17</v>
      </c>
      <c r="F1688" s="44" t="s">
        <v>14</v>
      </c>
      <c r="G1688" s="2">
        <v>36000</v>
      </c>
      <c r="H1688" s="2">
        <v>36000</v>
      </c>
      <c r="I1688" s="39">
        <v>0</v>
      </c>
      <c r="J1688" s="45">
        <v>6091</v>
      </c>
      <c r="K1688" s="43">
        <v>50565</v>
      </c>
    </row>
    <row r="1689" spans="1:11" x14ac:dyDescent="0.2">
      <c r="A1689" s="42" t="s">
        <v>11</v>
      </c>
      <c r="B1689" s="42" t="s">
        <v>12</v>
      </c>
      <c r="C1689" s="43">
        <v>19855</v>
      </c>
      <c r="D1689" s="43">
        <v>41282</v>
      </c>
      <c r="E1689" s="42" t="s">
        <v>17</v>
      </c>
      <c r="F1689" s="44" t="s">
        <v>14</v>
      </c>
      <c r="G1689" s="2">
        <v>43000</v>
      </c>
      <c r="H1689" s="2">
        <v>43000</v>
      </c>
      <c r="I1689" s="39">
        <v>0</v>
      </c>
      <c r="J1689" s="45">
        <v>2748</v>
      </c>
      <c r="K1689" s="43">
        <v>43596</v>
      </c>
    </row>
    <row r="1690" spans="1:11" x14ac:dyDescent="0.2">
      <c r="A1690" s="42" t="s">
        <v>15</v>
      </c>
      <c r="B1690" s="42" t="s">
        <v>12</v>
      </c>
      <c r="C1690" s="43">
        <v>19855</v>
      </c>
      <c r="D1690" s="43">
        <v>41282</v>
      </c>
      <c r="E1690" s="42" t="s">
        <v>17</v>
      </c>
      <c r="F1690" s="44" t="s">
        <v>14</v>
      </c>
      <c r="G1690" s="2">
        <v>36000</v>
      </c>
      <c r="H1690" s="2">
        <v>36000</v>
      </c>
      <c r="I1690" s="39">
        <v>0</v>
      </c>
      <c r="J1690" s="45">
        <v>2748</v>
      </c>
      <c r="K1690" s="43">
        <v>43596</v>
      </c>
    </row>
    <row r="1691" spans="1:11" x14ac:dyDescent="0.2">
      <c r="A1691" s="42" t="s">
        <v>11</v>
      </c>
      <c r="B1691" s="42" t="s">
        <v>12</v>
      </c>
      <c r="C1691" s="43">
        <v>22338</v>
      </c>
      <c r="D1691" s="43">
        <v>41400</v>
      </c>
      <c r="E1691" s="42" t="s">
        <v>17</v>
      </c>
      <c r="F1691" s="44" t="s">
        <v>14</v>
      </c>
      <c r="G1691" s="2">
        <v>48000</v>
      </c>
      <c r="H1691" s="2">
        <v>48000</v>
      </c>
      <c r="I1691" s="39">
        <v>0</v>
      </c>
      <c r="J1691" s="45">
        <v>6912</v>
      </c>
      <c r="K1691" s="43">
        <v>46079</v>
      </c>
    </row>
    <row r="1692" spans="1:11" x14ac:dyDescent="0.2">
      <c r="A1692" s="42" t="s">
        <v>16</v>
      </c>
      <c r="B1692" s="42" t="s">
        <v>12</v>
      </c>
      <c r="C1692" s="43">
        <v>21059</v>
      </c>
      <c r="D1692" s="43">
        <v>41299</v>
      </c>
      <c r="E1692" s="42" t="s">
        <v>17</v>
      </c>
      <c r="F1692" s="44" t="s">
        <v>14</v>
      </c>
      <c r="G1692" s="2">
        <v>129000</v>
      </c>
      <c r="H1692" s="2">
        <v>129000</v>
      </c>
      <c r="I1692" s="39">
        <v>0</v>
      </c>
      <c r="J1692" s="45">
        <v>13700</v>
      </c>
      <c r="K1692" s="43">
        <v>44800</v>
      </c>
    </row>
    <row r="1693" spans="1:11" x14ac:dyDescent="0.2">
      <c r="A1693" s="42" t="s">
        <v>11</v>
      </c>
      <c r="B1693" s="42" t="s">
        <v>12</v>
      </c>
      <c r="C1693" s="43">
        <v>21059</v>
      </c>
      <c r="D1693" s="43">
        <v>41299</v>
      </c>
      <c r="E1693" s="42" t="s">
        <v>17</v>
      </c>
      <c r="F1693" s="44" t="s">
        <v>14</v>
      </c>
      <c r="G1693" s="2">
        <v>129000</v>
      </c>
      <c r="H1693" s="2">
        <v>129000</v>
      </c>
      <c r="I1693" s="39">
        <v>0</v>
      </c>
      <c r="J1693" s="45">
        <v>4567</v>
      </c>
      <c r="K1693" s="43">
        <v>44800</v>
      </c>
    </row>
    <row r="1694" spans="1:11" x14ac:dyDescent="0.2">
      <c r="A1694" s="42" t="s">
        <v>15</v>
      </c>
      <c r="B1694" s="42" t="s">
        <v>12</v>
      </c>
      <c r="C1694" s="43">
        <v>21059</v>
      </c>
      <c r="D1694" s="43">
        <v>41299</v>
      </c>
      <c r="E1694" s="42" t="s">
        <v>17</v>
      </c>
      <c r="F1694" s="44" t="s">
        <v>14</v>
      </c>
      <c r="G1694" s="2">
        <v>48000</v>
      </c>
      <c r="H1694" s="2">
        <v>48000</v>
      </c>
      <c r="I1694" s="39">
        <v>0</v>
      </c>
      <c r="J1694" s="45">
        <v>4567</v>
      </c>
      <c r="K1694" s="43">
        <v>44800</v>
      </c>
    </row>
    <row r="1695" spans="1:11" x14ac:dyDescent="0.2">
      <c r="A1695" s="42" t="s">
        <v>16</v>
      </c>
      <c r="B1695" s="42" t="s">
        <v>12</v>
      </c>
      <c r="C1695" s="43">
        <v>23505</v>
      </c>
      <c r="D1695" s="43">
        <v>41232</v>
      </c>
      <c r="E1695" s="42" t="s">
        <v>17</v>
      </c>
      <c r="F1695" s="44" t="s">
        <v>14</v>
      </c>
      <c r="G1695" s="2">
        <v>45000</v>
      </c>
      <c r="H1695" s="2">
        <v>45000</v>
      </c>
      <c r="I1695" s="39">
        <v>0</v>
      </c>
      <c r="J1695" s="45">
        <v>7169</v>
      </c>
      <c r="K1695" s="43">
        <v>47246</v>
      </c>
    </row>
    <row r="1696" spans="1:11" x14ac:dyDescent="0.2">
      <c r="A1696" s="42" t="s">
        <v>11</v>
      </c>
      <c r="B1696" s="42" t="s">
        <v>12</v>
      </c>
      <c r="C1696" s="43">
        <v>23505</v>
      </c>
      <c r="D1696" s="43">
        <v>41232</v>
      </c>
      <c r="E1696" s="42" t="s">
        <v>17</v>
      </c>
      <c r="F1696" s="44" t="s">
        <v>14</v>
      </c>
      <c r="G1696" s="2">
        <v>45000</v>
      </c>
      <c r="H1696" s="2">
        <v>45000</v>
      </c>
      <c r="I1696" s="39">
        <v>2</v>
      </c>
      <c r="J1696" s="45">
        <v>7169</v>
      </c>
      <c r="K1696" s="43">
        <v>47246</v>
      </c>
    </row>
    <row r="1697" spans="1:11" x14ac:dyDescent="0.2">
      <c r="A1697" s="42" t="s">
        <v>15</v>
      </c>
      <c r="B1697" s="42" t="s">
        <v>12</v>
      </c>
      <c r="C1697" s="43">
        <v>23505</v>
      </c>
      <c r="D1697" s="43">
        <v>41232</v>
      </c>
      <c r="E1697" s="42" t="s">
        <v>17</v>
      </c>
      <c r="F1697" s="44" t="s">
        <v>14</v>
      </c>
      <c r="G1697" s="2">
        <v>129000</v>
      </c>
      <c r="H1697" s="2">
        <v>129000</v>
      </c>
      <c r="I1697" s="39">
        <v>0</v>
      </c>
      <c r="J1697" s="45">
        <v>7169</v>
      </c>
      <c r="K1697" s="43">
        <v>47246</v>
      </c>
    </row>
    <row r="1698" spans="1:11" x14ac:dyDescent="0.2">
      <c r="A1698" s="42" t="s">
        <v>11</v>
      </c>
      <c r="B1698" s="42" t="s">
        <v>12</v>
      </c>
      <c r="C1698" s="43">
        <v>23184</v>
      </c>
      <c r="D1698" s="43">
        <v>41316</v>
      </c>
      <c r="E1698" s="42" t="s">
        <v>17</v>
      </c>
      <c r="F1698" s="44" t="s">
        <v>14</v>
      </c>
      <c r="G1698" s="2">
        <v>27000</v>
      </c>
      <c r="H1698" s="2">
        <v>27000</v>
      </c>
      <c r="I1698" s="39">
        <v>0</v>
      </c>
      <c r="J1698" s="45">
        <v>4471</v>
      </c>
      <c r="K1698" s="43">
        <v>46926</v>
      </c>
    </row>
    <row r="1699" spans="1:11" x14ac:dyDescent="0.2">
      <c r="A1699" s="42" t="s">
        <v>11</v>
      </c>
      <c r="B1699" s="42" t="s">
        <v>12</v>
      </c>
      <c r="C1699" s="43">
        <v>20298</v>
      </c>
      <c r="D1699" s="43">
        <v>41088</v>
      </c>
      <c r="E1699" s="42" t="s">
        <v>13</v>
      </c>
      <c r="F1699" s="44" t="s">
        <v>14</v>
      </c>
      <c r="G1699" s="2">
        <v>96000</v>
      </c>
      <c r="H1699" s="2">
        <v>96000</v>
      </c>
      <c r="I1699" s="39">
        <v>0</v>
      </c>
      <c r="J1699" s="45">
        <v>7949</v>
      </c>
      <c r="K1699" s="43">
        <v>44040</v>
      </c>
    </row>
    <row r="1700" spans="1:11" x14ac:dyDescent="0.2">
      <c r="A1700" s="42" t="s">
        <v>11</v>
      </c>
      <c r="B1700" s="42" t="s">
        <v>12</v>
      </c>
      <c r="C1700" s="43">
        <v>20447</v>
      </c>
      <c r="D1700" s="43">
        <v>41334</v>
      </c>
      <c r="E1700" s="42" t="s">
        <v>13</v>
      </c>
      <c r="F1700" s="44" t="s">
        <v>14</v>
      </c>
      <c r="G1700" s="2">
        <v>32000</v>
      </c>
      <c r="H1700" s="2">
        <v>32000</v>
      </c>
      <c r="I1700" s="39">
        <v>2</v>
      </c>
      <c r="J1700" s="45">
        <v>3024</v>
      </c>
      <c r="K1700" s="43">
        <v>44189</v>
      </c>
    </row>
    <row r="1701" spans="1:11" x14ac:dyDescent="0.2">
      <c r="A1701" s="42" t="s">
        <v>15</v>
      </c>
      <c r="B1701" s="42" t="s">
        <v>12</v>
      </c>
      <c r="C1701" s="43">
        <v>20447</v>
      </c>
      <c r="D1701" s="43">
        <v>41334</v>
      </c>
      <c r="E1701" s="42" t="s">
        <v>13</v>
      </c>
      <c r="F1701" s="44" t="s">
        <v>14</v>
      </c>
      <c r="G1701" s="2">
        <v>96000</v>
      </c>
      <c r="H1701" s="2">
        <v>96000</v>
      </c>
      <c r="I1701" s="39">
        <v>0</v>
      </c>
      <c r="J1701" s="45">
        <v>3024</v>
      </c>
      <c r="K1701" s="43">
        <v>44189</v>
      </c>
    </row>
    <row r="1702" spans="1:11" x14ac:dyDescent="0.2">
      <c r="A1702" s="42" t="s">
        <v>11</v>
      </c>
      <c r="B1702" s="42" t="s">
        <v>12</v>
      </c>
      <c r="C1702" s="43">
        <v>19837</v>
      </c>
      <c r="D1702" s="43">
        <v>41333</v>
      </c>
      <c r="E1702" s="42" t="s">
        <v>17</v>
      </c>
      <c r="F1702" s="44" t="s">
        <v>14</v>
      </c>
      <c r="G1702" s="2">
        <v>29000</v>
      </c>
      <c r="H1702" s="2">
        <v>29000</v>
      </c>
      <c r="I1702" s="39">
        <v>0</v>
      </c>
      <c r="J1702" s="45">
        <v>1853</v>
      </c>
      <c r="K1702" s="43">
        <v>43578</v>
      </c>
    </row>
    <row r="1703" spans="1:11" x14ac:dyDescent="0.2">
      <c r="A1703" s="42" t="s">
        <v>15</v>
      </c>
      <c r="B1703" s="42" t="s">
        <v>12</v>
      </c>
      <c r="C1703" s="43">
        <v>19837</v>
      </c>
      <c r="D1703" s="43">
        <v>41333</v>
      </c>
      <c r="E1703" s="42" t="s">
        <v>17</v>
      </c>
      <c r="F1703" s="44" t="s">
        <v>14</v>
      </c>
      <c r="G1703" s="2">
        <v>29000</v>
      </c>
      <c r="H1703" s="2">
        <v>29000</v>
      </c>
      <c r="I1703" s="39">
        <v>0</v>
      </c>
      <c r="J1703" s="45">
        <v>1853</v>
      </c>
      <c r="K1703" s="43">
        <v>43578</v>
      </c>
    </row>
    <row r="1704" spans="1:11" x14ac:dyDescent="0.2">
      <c r="A1704" s="42" t="s">
        <v>11</v>
      </c>
      <c r="B1704" s="42" t="s">
        <v>12</v>
      </c>
      <c r="C1704" s="43">
        <v>25517</v>
      </c>
      <c r="D1704" s="43">
        <v>41297</v>
      </c>
      <c r="E1704" s="42" t="s">
        <v>13</v>
      </c>
      <c r="F1704" s="44" t="s">
        <v>14</v>
      </c>
      <c r="G1704" s="2">
        <v>38000</v>
      </c>
      <c r="H1704" s="2">
        <v>38000</v>
      </c>
      <c r="I1704" s="39">
        <v>0</v>
      </c>
      <c r="J1704" s="45">
        <v>9166</v>
      </c>
      <c r="K1704" s="43">
        <v>49258</v>
      </c>
    </row>
    <row r="1705" spans="1:11" x14ac:dyDescent="0.2">
      <c r="A1705" s="42" t="s">
        <v>15</v>
      </c>
      <c r="B1705" s="42" t="s">
        <v>12</v>
      </c>
      <c r="C1705" s="43">
        <v>25517</v>
      </c>
      <c r="D1705" s="43">
        <v>41297</v>
      </c>
      <c r="E1705" s="42" t="s">
        <v>13</v>
      </c>
      <c r="F1705" s="44" t="s">
        <v>14</v>
      </c>
      <c r="G1705" s="2">
        <v>29000</v>
      </c>
      <c r="H1705" s="2">
        <v>29000</v>
      </c>
      <c r="I1705" s="39">
        <v>0</v>
      </c>
      <c r="J1705" s="45">
        <v>9166</v>
      </c>
      <c r="K1705" s="43">
        <v>49258</v>
      </c>
    </row>
    <row r="1706" spans="1:11" x14ac:dyDescent="0.2">
      <c r="A1706" s="42" t="s">
        <v>11</v>
      </c>
      <c r="B1706" s="42" t="s">
        <v>12</v>
      </c>
      <c r="C1706" s="43">
        <v>20184</v>
      </c>
      <c r="D1706" s="43">
        <v>41201</v>
      </c>
      <c r="E1706" s="42" t="s">
        <v>17</v>
      </c>
      <c r="F1706" s="44" t="s">
        <v>14</v>
      </c>
      <c r="G1706" s="2">
        <v>38000</v>
      </c>
      <c r="H1706" s="2">
        <v>38000</v>
      </c>
      <c r="I1706" s="39">
        <v>0</v>
      </c>
      <c r="J1706" s="45">
        <v>2086</v>
      </c>
      <c r="K1706" s="43">
        <v>43926</v>
      </c>
    </row>
    <row r="1707" spans="1:11" x14ac:dyDescent="0.2">
      <c r="A1707" s="42" t="s">
        <v>15</v>
      </c>
      <c r="B1707" s="42" t="s">
        <v>12</v>
      </c>
      <c r="C1707" s="43">
        <v>20184</v>
      </c>
      <c r="D1707" s="43">
        <v>41201</v>
      </c>
      <c r="E1707" s="42" t="s">
        <v>17</v>
      </c>
      <c r="F1707" s="44" t="s">
        <v>14</v>
      </c>
      <c r="G1707" s="2">
        <v>38000</v>
      </c>
      <c r="H1707" s="2">
        <v>38000</v>
      </c>
      <c r="I1707" s="39">
        <v>0</v>
      </c>
      <c r="J1707" s="45">
        <v>2086</v>
      </c>
      <c r="K1707" s="43">
        <v>43926</v>
      </c>
    </row>
    <row r="1708" spans="1:11" x14ac:dyDescent="0.2">
      <c r="A1708" s="42" t="s">
        <v>16</v>
      </c>
      <c r="B1708" s="42" t="s">
        <v>12</v>
      </c>
      <c r="C1708" s="43">
        <v>26794</v>
      </c>
      <c r="D1708" s="43">
        <v>41228</v>
      </c>
      <c r="E1708" s="42" t="s">
        <v>13</v>
      </c>
      <c r="F1708" s="44" t="s">
        <v>14</v>
      </c>
      <c r="G1708" s="2">
        <v>51000</v>
      </c>
      <c r="H1708" s="2">
        <v>51000</v>
      </c>
      <c r="I1708" s="39">
        <v>0</v>
      </c>
      <c r="J1708" s="45">
        <v>11383</v>
      </c>
      <c r="K1708" s="43">
        <v>50535</v>
      </c>
    </row>
    <row r="1709" spans="1:11" x14ac:dyDescent="0.2">
      <c r="A1709" s="42" t="s">
        <v>11</v>
      </c>
      <c r="B1709" s="42" t="s">
        <v>12</v>
      </c>
      <c r="C1709" s="43">
        <v>26794</v>
      </c>
      <c r="D1709" s="43">
        <v>41228</v>
      </c>
      <c r="E1709" s="42" t="s">
        <v>13</v>
      </c>
      <c r="F1709" s="44" t="s">
        <v>14</v>
      </c>
      <c r="G1709" s="2">
        <v>51000</v>
      </c>
      <c r="H1709" s="2">
        <v>51000</v>
      </c>
      <c r="I1709" s="39">
        <v>2</v>
      </c>
      <c r="J1709" s="45">
        <v>11383</v>
      </c>
      <c r="K1709" s="43">
        <v>50535</v>
      </c>
    </row>
    <row r="1710" spans="1:11" x14ac:dyDescent="0.2">
      <c r="A1710" s="42" t="s">
        <v>15</v>
      </c>
      <c r="B1710" s="42" t="s">
        <v>12</v>
      </c>
      <c r="C1710" s="43">
        <v>26794</v>
      </c>
      <c r="D1710" s="43">
        <v>41228</v>
      </c>
      <c r="E1710" s="42" t="s">
        <v>13</v>
      </c>
      <c r="F1710" s="44" t="s">
        <v>14</v>
      </c>
      <c r="G1710" s="2">
        <v>51000</v>
      </c>
      <c r="H1710" s="2">
        <v>51000</v>
      </c>
      <c r="I1710" s="39">
        <v>0</v>
      </c>
      <c r="J1710" s="45">
        <v>11383</v>
      </c>
      <c r="K1710" s="43">
        <v>50535</v>
      </c>
    </row>
    <row r="1711" spans="1:11" x14ac:dyDescent="0.2">
      <c r="A1711" s="42" t="s">
        <v>11</v>
      </c>
      <c r="B1711" s="42" t="s">
        <v>12</v>
      </c>
      <c r="C1711" s="43">
        <v>20836</v>
      </c>
      <c r="D1711" s="43">
        <v>41219</v>
      </c>
      <c r="E1711" s="42" t="s">
        <v>17</v>
      </c>
      <c r="F1711" s="44" t="s">
        <v>14</v>
      </c>
      <c r="G1711" s="2">
        <v>41000</v>
      </c>
      <c r="H1711" s="2">
        <v>41000</v>
      </c>
      <c r="I1711" s="39">
        <v>0</v>
      </c>
      <c r="J1711" s="45">
        <v>3432</v>
      </c>
      <c r="K1711" s="43">
        <v>44577</v>
      </c>
    </row>
    <row r="1712" spans="1:11" x14ac:dyDescent="0.2">
      <c r="A1712" s="42" t="s">
        <v>16</v>
      </c>
      <c r="B1712" s="42" t="s">
        <v>12</v>
      </c>
      <c r="C1712" s="43">
        <v>23273</v>
      </c>
      <c r="D1712" s="43">
        <v>41025</v>
      </c>
      <c r="E1712" s="42" t="s">
        <v>13</v>
      </c>
      <c r="F1712" s="44" t="s">
        <v>14</v>
      </c>
      <c r="G1712" s="2">
        <v>41000</v>
      </c>
      <c r="H1712" s="2">
        <v>41000</v>
      </c>
      <c r="I1712" s="39">
        <v>0</v>
      </c>
      <c r="J1712" s="45">
        <v>13009</v>
      </c>
      <c r="K1712" s="43">
        <v>47015</v>
      </c>
    </row>
    <row r="1713" spans="1:11" x14ac:dyDescent="0.2">
      <c r="A1713" s="42" t="s">
        <v>11</v>
      </c>
      <c r="B1713" s="42" t="s">
        <v>12</v>
      </c>
      <c r="C1713" s="43">
        <v>23273</v>
      </c>
      <c r="D1713" s="43">
        <v>41025</v>
      </c>
      <c r="E1713" s="42" t="s">
        <v>13</v>
      </c>
      <c r="F1713" s="44" t="s">
        <v>14</v>
      </c>
      <c r="G1713" s="2">
        <v>66000</v>
      </c>
      <c r="H1713" s="2">
        <v>66000</v>
      </c>
      <c r="I1713" s="39">
        <v>2</v>
      </c>
      <c r="J1713" s="45">
        <v>13009</v>
      </c>
      <c r="K1713" s="43">
        <v>47015</v>
      </c>
    </row>
    <row r="1714" spans="1:11" x14ac:dyDescent="0.2">
      <c r="A1714" s="42" t="s">
        <v>15</v>
      </c>
      <c r="B1714" s="42" t="s">
        <v>12</v>
      </c>
      <c r="C1714" s="43">
        <v>23273</v>
      </c>
      <c r="D1714" s="43">
        <v>41025</v>
      </c>
      <c r="E1714" s="42" t="s">
        <v>13</v>
      </c>
      <c r="F1714" s="44" t="s">
        <v>14</v>
      </c>
      <c r="G1714" s="2">
        <v>41000</v>
      </c>
      <c r="H1714" s="2">
        <v>41000</v>
      </c>
      <c r="I1714" s="39">
        <v>0</v>
      </c>
      <c r="J1714" s="45">
        <v>13009</v>
      </c>
      <c r="K1714" s="43">
        <v>47015</v>
      </c>
    </row>
    <row r="1715" spans="1:11" x14ac:dyDescent="0.2">
      <c r="A1715" s="42" t="s">
        <v>16</v>
      </c>
      <c r="B1715" s="42" t="s">
        <v>12</v>
      </c>
      <c r="C1715" s="43">
        <v>20055</v>
      </c>
      <c r="D1715" s="43">
        <v>41390</v>
      </c>
      <c r="E1715" s="42" t="s">
        <v>13</v>
      </c>
      <c r="F1715" s="44" t="s">
        <v>14</v>
      </c>
      <c r="G1715" s="2">
        <v>66000</v>
      </c>
      <c r="H1715" s="2">
        <v>66000</v>
      </c>
      <c r="I1715" s="39">
        <v>0</v>
      </c>
      <c r="J1715" s="45">
        <v>9299</v>
      </c>
      <c r="K1715" s="43">
        <v>43796</v>
      </c>
    </row>
    <row r="1716" spans="1:11" x14ac:dyDescent="0.2">
      <c r="A1716" s="42" t="s">
        <v>11</v>
      </c>
      <c r="B1716" s="42" t="s">
        <v>12</v>
      </c>
      <c r="C1716" s="43">
        <v>20055</v>
      </c>
      <c r="D1716" s="43">
        <v>41390</v>
      </c>
      <c r="E1716" s="42" t="s">
        <v>13</v>
      </c>
      <c r="F1716" s="44" t="s">
        <v>14</v>
      </c>
      <c r="G1716" s="2">
        <v>41000</v>
      </c>
      <c r="H1716" s="2">
        <v>41000</v>
      </c>
      <c r="I1716" s="39">
        <v>0</v>
      </c>
      <c r="J1716" s="45">
        <v>3100</v>
      </c>
      <c r="K1716" s="43">
        <v>43796</v>
      </c>
    </row>
    <row r="1717" spans="1:11" x14ac:dyDescent="0.2">
      <c r="A1717" s="42" t="s">
        <v>15</v>
      </c>
      <c r="B1717" s="42" t="s">
        <v>12</v>
      </c>
      <c r="C1717" s="43">
        <v>20055</v>
      </c>
      <c r="D1717" s="43">
        <v>41390</v>
      </c>
      <c r="E1717" s="42" t="s">
        <v>13</v>
      </c>
      <c r="F1717" s="44" t="s">
        <v>14</v>
      </c>
      <c r="G1717" s="2">
        <v>66000</v>
      </c>
      <c r="H1717" s="2">
        <v>66000</v>
      </c>
      <c r="I1717" s="39">
        <v>0</v>
      </c>
      <c r="J1717" s="45">
        <v>3100</v>
      </c>
      <c r="K1717" s="43">
        <v>43796</v>
      </c>
    </row>
    <row r="1718" spans="1:11" x14ac:dyDescent="0.2">
      <c r="A1718" s="42" t="s">
        <v>16</v>
      </c>
      <c r="B1718" s="42" t="s">
        <v>12</v>
      </c>
      <c r="C1718" s="43">
        <v>25330</v>
      </c>
      <c r="D1718" s="43">
        <v>41306</v>
      </c>
      <c r="E1718" s="42" t="s">
        <v>13</v>
      </c>
      <c r="F1718" s="44" t="s">
        <v>14</v>
      </c>
      <c r="G1718" s="2">
        <v>123000</v>
      </c>
      <c r="H1718" s="2">
        <v>123000</v>
      </c>
      <c r="I1718" s="39">
        <v>0</v>
      </c>
      <c r="J1718" s="45">
        <v>73807</v>
      </c>
      <c r="K1718" s="43">
        <v>49071</v>
      </c>
    </row>
    <row r="1719" spans="1:11" x14ac:dyDescent="0.2">
      <c r="A1719" s="42" t="s">
        <v>11</v>
      </c>
      <c r="B1719" s="42" t="s">
        <v>12</v>
      </c>
      <c r="C1719" s="43">
        <v>25330</v>
      </c>
      <c r="D1719" s="43">
        <v>41306</v>
      </c>
      <c r="E1719" s="42" t="s">
        <v>13</v>
      </c>
      <c r="F1719" s="44" t="s">
        <v>14</v>
      </c>
      <c r="G1719" s="2">
        <v>102000</v>
      </c>
      <c r="H1719" s="2">
        <v>102000</v>
      </c>
      <c r="I1719" s="39">
        <v>0</v>
      </c>
      <c r="J1719" s="45">
        <v>24602</v>
      </c>
      <c r="K1719" s="43">
        <v>49071</v>
      </c>
    </row>
    <row r="1720" spans="1:11" x14ac:dyDescent="0.2">
      <c r="A1720" s="42" t="s">
        <v>15</v>
      </c>
      <c r="B1720" s="42" t="s">
        <v>12</v>
      </c>
      <c r="C1720" s="43">
        <v>25330</v>
      </c>
      <c r="D1720" s="43">
        <v>41306</v>
      </c>
      <c r="E1720" s="42" t="s">
        <v>13</v>
      </c>
      <c r="F1720" s="44" t="s">
        <v>14</v>
      </c>
      <c r="G1720" s="2">
        <v>123000</v>
      </c>
      <c r="H1720" s="2">
        <v>123000</v>
      </c>
      <c r="I1720" s="39">
        <v>0</v>
      </c>
      <c r="J1720" s="45">
        <v>24602</v>
      </c>
      <c r="K1720" s="43">
        <v>49071</v>
      </c>
    </row>
    <row r="1721" spans="1:11" x14ac:dyDescent="0.2">
      <c r="A1721" s="42" t="s">
        <v>11</v>
      </c>
      <c r="B1721" s="42" t="s">
        <v>12</v>
      </c>
      <c r="C1721" s="43">
        <v>20657</v>
      </c>
      <c r="D1721" s="43">
        <v>41393</v>
      </c>
      <c r="E1721" s="42" t="s">
        <v>17</v>
      </c>
      <c r="F1721" s="44" t="s">
        <v>14</v>
      </c>
      <c r="G1721" s="2">
        <v>38000</v>
      </c>
      <c r="H1721" s="2">
        <v>38000</v>
      </c>
      <c r="I1721" s="39">
        <v>0</v>
      </c>
      <c r="J1721" s="45">
        <v>3523</v>
      </c>
      <c r="K1721" s="43">
        <v>44398</v>
      </c>
    </row>
    <row r="1722" spans="1:11" x14ac:dyDescent="0.2">
      <c r="A1722" s="42" t="s">
        <v>15</v>
      </c>
      <c r="B1722" s="42" t="s">
        <v>12</v>
      </c>
      <c r="C1722" s="43">
        <v>20657</v>
      </c>
      <c r="D1722" s="43">
        <v>41393</v>
      </c>
      <c r="E1722" s="42" t="s">
        <v>17</v>
      </c>
      <c r="F1722" s="44" t="s">
        <v>14</v>
      </c>
      <c r="G1722" s="2">
        <v>306000</v>
      </c>
      <c r="H1722" s="2">
        <v>306000</v>
      </c>
      <c r="I1722" s="39">
        <v>0</v>
      </c>
      <c r="J1722" s="45">
        <v>3523</v>
      </c>
      <c r="K1722" s="43">
        <v>44398</v>
      </c>
    </row>
    <row r="1723" spans="1:11" x14ac:dyDescent="0.2">
      <c r="A1723" s="42" t="s">
        <v>16</v>
      </c>
      <c r="B1723" s="42" t="s">
        <v>12</v>
      </c>
      <c r="C1723" s="43">
        <v>21653</v>
      </c>
      <c r="D1723" s="43">
        <v>41215</v>
      </c>
      <c r="E1723" s="42" t="s">
        <v>13</v>
      </c>
      <c r="F1723" s="44" t="s">
        <v>14</v>
      </c>
      <c r="G1723" s="2">
        <v>183000</v>
      </c>
      <c r="H1723" s="2">
        <v>183000</v>
      </c>
      <c r="I1723" s="39">
        <v>0</v>
      </c>
      <c r="J1723" s="45">
        <v>25034</v>
      </c>
      <c r="K1723" s="43">
        <v>45395</v>
      </c>
    </row>
    <row r="1724" spans="1:11" x14ac:dyDescent="0.2">
      <c r="A1724" s="42" t="s">
        <v>11</v>
      </c>
      <c r="B1724" s="42" t="s">
        <v>12</v>
      </c>
      <c r="C1724" s="43">
        <v>21653</v>
      </c>
      <c r="D1724" s="43">
        <v>41215</v>
      </c>
      <c r="E1724" s="42" t="s">
        <v>13</v>
      </c>
      <c r="F1724" s="44" t="s">
        <v>14</v>
      </c>
      <c r="G1724" s="2">
        <v>183000</v>
      </c>
      <c r="H1724" s="2">
        <v>183000</v>
      </c>
      <c r="I1724" s="39">
        <v>2</v>
      </c>
      <c r="J1724" s="45">
        <v>8345</v>
      </c>
      <c r="K1724" s="43">
        <v>45395</v>
      </c>
    </row>
    <row r="1725" spans="1:11" x14ac:dyDescent="0.2">
      <c r="A1725" s="42" t="s">
        <v>15</v>
      </c>
      <c r="B1725" s="42" t="s">
        <v>12</v>
      </c>
      <c r="C1725" s="43">
        <v>21653</v>
      </c>
      <c r="D1725" s="43">
        <v>41215</v>
      </c>
      <c r="E1725" s="42" t="s">
        <v>13</v>
      </c>
      <c r="F1725" s="44" t="s">
        <v>14</v>
      </c>
      <c r="G1725" s="2">
        <v>61000</v>
      </c>
      <c r="H1725" s="2">
        <v>61000</v>
      </c>
      <c r="I1725" s="39">
        <v>0</v>
      </c>
      <c r="J1725" s="45">
        <v>8345</v>
      </c>
      <c r="K1725" s="43">
        <v>45395</v>
      </c>
    </row>
    <row r="1726" spans="1:11" x14ac:dyDescent="0.2">
      <c r="A1726" s="42" t="s">
        <v>16</v>
      </c>
      <c r="B1726" s="42" t="s">
        <v>12</v>
      </c>
      <c r="C1726" s="43">
        <v>26328</v>
      </c>
      <c r="D1726" s="43">
        <v>41106</v>
      </c>
      <c r="E1726" s="42" t="s">
        <v>17</v>
      </c>
      <c r="F1726" s="44" t="s">
        <v>14</v>
      </c>
      <c r="G1726" s="2">
        <v>252000</v>
      </c>
      <c r="H1726" s="2">
        <v>252000</v>
      </c>
      <c r="I1726" s="39">
        <v>0</v>
      </c>
      <c r="J1726" s="45">
        <v>43092</v>
      </c>
      <c r="K1726" s="43">
        <v>50070</v>
      </c>
    </row>
    <row r="1727" spans="1:11" x14ac:dyDescent="0.2">
      <c r="A1727" s="42" t="s">
        <v>11</v>
      </c>
      <c r="B1727" s="42" t="s">
        <v>12</v>
      </c>
      <c r="C1727" s="43">
        <v>26328</v>
      </c>
      <c r="D1727" s="43">
        <v>41106</v>
      </c>
      <c r="E1727" s="42" t="s">
        <v>17</v>
      </c>
      <c r="F1727" s="44" t="s">
        <v>14</v>
      </c>
      <c r="G1727" s="2">
        <v>252000</v>
      </c>
      <c r="H1727" s="2">
        <v>252000</v>
      </c>
      <c r="I1727" s="39">
        <v>0</v>
      </c>
      <c r="J1727" s="45">
        <v>14364</v>
      </c>
      <c r="K1727" s="43">
        <v>50070</v>
      </c>
    </row>
    <row r="1728" spans="1:11" x14ac:dyDescent="0.2">
      <c r="A1728" s="42" t="s">
        <v>15</v>
      </c>
      <c r="B1728" s="42" t="s">
        <v>12</v>
      </c>
      <c r="C1728" s="43">
        <v>26328</v>
      </c>
      <c r="D1728" s="43">
        <v>41106</v>
      </c>
      <c r="E1728" s="42" t="s">
        <v>17</v>
      </c>
      <c r="F1728" s="44" t="s">
        <v>14</v>
      </c>
      <c r="G1728" s="2">
        <v>84000</v>
      </c>
      <c r="H1728" s="2">
        <v>84000</v>
      </c>
      <c r="I1728" s="39">
        <v>0</v>
      </c>
      <c r="J1728" s="45">
        <v>14364</v>
      </c>
      <c r="K1728" s="43">
        <v>50070</v>
      </c>
    </row>
    <row r="1729" spans="1:11" x14ac:dyDescent="0.2">
      <c r="A1729" s="42" t="s">
        <v>11</v>
      </c>
      <c r="B1729" s="42" t="s">
        <v>12</v>
      </c>
      <c r="C1729" s="43">
        <v>24547</v>
      </c>
      <c r="D1729" s="43">
        <v>41296</v>
      </c>
      <c r="E1729" s="42" t="s">
        <v>13</v>
      </c>
      <c r="F1729" s="44" t="s">
        <v>14</v>
      </c>
      <c r="G1729" s="2">
        <v>70000</v>
      </c>
      <c r="H1729" s="2">
        <v>70000</v>
      </c>
      <c r="I1729" s="39">
        <v>0</v>
      </c>
      <c r="J1729" s="45">
        <v>16380</v>
      </c>
      <c r="K1729" s="43">
        <v>48289</v>
      </c>
    </row>
    <row r="1730" spans="1:11" x14ac:dyDescent="0.2">
      <c r="A1730" s="42" t="s">
        <v>15</v>
      </c>
      <c r="B1730" s="42" t="s">
        <v>12</v>
      </c>
      <c r="C1730" s="43">
        <v>24547</v>
      </c>
      <c r="D1730" s="43">
        <v>41296</v>
      </c>
      <c r="E1730" s="42" t="s">
        <v>13</v>
      </c>
      <c r="F1730" s="44" t="s">
        <v>14</v>
      </c>
      <c r="G1730" s="2">
        <v>70000</v>
      </c>
      <c r="H1730" s="2">
        <v>70000</v>
      </c>
      <c r="I1730" s="39">
        <v>0</v>
      </c>
      <c r="J1730" s="45">
        <v>16380</v>
      </c>
      <c r="K1730" s="43">
        <v>48289</v>
      </c>
    </row>
    <row r="1731" spans="1:11" x14ac:dyDescent="0.2">
      <c r="A1731" s="42" t="s">
        <v>11</v>
      </c>
      <c r="B1731" s="42" t="s">
        <v>12</v>
      </c>
      <c r="C1731" s="43">
        <v>23590</v>
      </c>
      <c r="D1731" s="43">
        <v>41358</v>
      </c>
      <c r="E1731" s="42" t="s">
        <v>17</v>
      </c>
      <c r="F1731" s="44" t="s">
        <v>14</v>
      </c>
      <c r="G1731" s="2">
        <v>48000</v>
      </c>
      <c r="H1731" s="2">
        <v>48000</v>
      </c>
      <c r="I1731" s="39">
        <v>0</v>
      </c>
      <c r="J1731" s="45">
        <v>8294</v>
      </c>
      <c r="K1731" s="43">
        <v>47331</v>
      </c>
    </row>
    <row r="1732" spans="1:11" x14ac:dyDescent="0.2">
      <c r="A1732" s="42" t="s">
        <v>15</v>
      </c>
      <c r="B1732" s="42" t="s">
        <v>12</v>
      </c>
      <c r="C1732" s="43">
        <v>23590</v>
      </c>
      <c r="D1732" s="43">
        <v>41358</v>
      </c>
      <c r="E1732" s="42" t="s">
        <v>17</v>
      </c>
      <c r="F1732" s="44" t="s">
        <v>14</v>
      </c>
      <c r="G1732" s="2">
        <v>70000</v>
      </c>
      <c r="H1732" s="2">
        <v>70000</v>
      </c>
      <c r="I1732" s="39">
        <v>0</v>
      </c>
      <c r="J1732" s="45">
        <v>8294</v>
      </c>
      <c r="K1732" s="43">
        <v>47331</v>
      </c>
    </row>
    <row r="1733" spans="1:11" x14ac:dyDescent="0.2">
      <c r="A1733" s="42" t="s">
        <v>16</v>
      </c>
      <c r="B1733" s="42" t="s">
        <v>12</v>
      </c>
      <c r="C1733" s="43">
        <v>26215</v>
      </c>
      <c r="D1733" s="43">
        <v>41366</v>
      </c>
      <c r="E1733" s="42" t="s">
        <v>17</v>
      </c>
      <c r="F1733" s="44" t="s">
        <v>14</v>
      </c>
      <c r="G1733" s="2">
        <v>48000</v>
      </c>
      <c r="H1733" s="2">
        <v>48000</v>
      </c>
      <c r="I1733" s="39">
        <v>0</v>
      </c>
      <c r="J1733" s="45">
        <v>32886</v>
      </c>
      <c r="K1733" s="43">
        <v>49957</v>
      </c>
    </row>
    <row r="1734" spans="1:11" x14ac:dyDescent="0.2">
      <c r="A1734" s="42" t="s">
        <v>11</v>
      </c>
      <c r="B1734" s="42" t="s">
        <v>12</v>
      </c>
      <c r="C1734" s="43">
        <v>26215</v>
      </c>
      <c r="D1734" s="43">
        <v>41366</v>
      </c>
      <c r="E1734" s="42" t="s">
        <v>17</v>
      </c>
      <c r="F1734" s="44" t="s">
        <v>14</v>
      </c>
      <c r="G1734" s="2">
        <v>60000</v>
      </c>
      <c r="H1734" s="2">
        <v>60000</v>
      </c>
      <c r="I1734" s="39">
        <v>0</v>
      </c>
      <c r="J1734" s="45">
        <v>10962</v>
      </c>
      <c r="K1734" s="43">
        <v>49957</v>
      </c>
    </row>
    <row r="1735" spans="1:11" x14ac:dyDescent="0.2">
      <c r="A1735" s="42" t="s">
        <v>15</v>
      </c>
      <c r="B1735" s="42" t="s">
        <v>12</v>
      </c>
      <c r="C1735" s="43">
        <v>26215</v>
      </c>
      <c r="D1735" s="43">
        <v>41366</v>
      </c>
      <c r="E1735" s="42" t="s">
        <v>17</v>
      </c>
      <c r="F1735" s="44" t="s">
        <v>14</v>
      </c>
      <c r="G1735" s="2">
        <v>48000</v>
      </c>
      <c r="H1735" s="2">
        <v>48000</v>
      </c>
      <c r="I1735" s="39">
        <v>0</v>
      </c>
      <c r="J1735" s="45">
        <v>10962</v>
      </c>
      <c r="K1735" s="43">
        <v>49957</v>
      </c>
    </row>
    <row r="1736" spans="1:11" x14ac:dyDescent="0.2">
      <c r="A1736" s="42" t="s">
        <v>16</v>
      </c>
      <c r="B1736" s="42" t="s">
        <v>12</v>
      </c>
      <c r="C1736" s="43">
        <v>21842</v>
      </c>
      <c r="D1736" s="43">
        <v>41399</v>
      </c>
      <c r="E1736" s="42" t="s">
        <v>13</v>
      </c>
      <c r="F1736" s="44" t="s">
        <v>14</v>
      </c>
      <c r="G1736" s="2">
        <v>180000</v>
      </c>
      <c r="H1736" s="2">
        <v>180000</v>
      </c>
      <c r="I1736" s="39">
        <v>0</v>
      </c>
      <c r="J1736" s="45">
        <v>19224</v>
      </c>
      <c r="K1736" s="43">
        <v>45584</v>
      </c>
    </row>
    <row r="1737" spans="1:11" x14ac:dyDescent="0.2">
      <c r="A1737" s="42" t="s">
        <v>11</v>
      </c>
      <c r="B1737" s="42" t="s">
        <v>12</v>
      </c>
      <c r="C1737" s="43">
        <v>21842</v>
      </c>
      <c r="D1737" s="43">
        <v>41399</v>
      </c>
      <c r="E1737" s="42" t="s">
        <v>13</v>
      </c>
      <c r="F1737" s="44" t="s">
        <v>14</v>
      </c>
      <c r="G1737" s="2">
        <v>40000</v>
      </c>
      <c r="H1737" s="2">
        <v>40000</v>
      </c>
      <c r="I1737" s="39">
        <v>2</v>
      </c>
      <c r="J1737" s="45">
        <v>6408</v>
      </c>
      <c r="K1737" s="43">
        <v>45584</v>
      </c>
    </row>
    <row r="1738" spans="1:11" x14ac:dyDescent="0.2">
      <c r="A1738" s="42" t="s">
        <v>15</v>
      </c>
      <c r="B1738" s="42" t="s">
        <v>12</v>
      </c>
      <c r="C1738" s="43">
        <v>21842</v>
      </c>
      <c r="D1738" s="43">
        <v>41399</v>
      </c>
      <c r="E1738" s="42" t="s">
        <v>13</v>
      </c>
      <c r="F1738" s="44" t="s">
        <v>14</v>
      </c>
      <c r="G1738" s="2">
        <v>180000</v>
      </c>
      <c r="H1738" s="2">
        <v>180000</v>
      </c>
      <c r="I1738" s="39">
        <v>0</v>
      </c>
      <c r="J1738" s="45">
        <v>6408</v>
      </c>
      <c r="K1738" s="43">
        <v>45584</v>
      </c>
    </row>
    <row r="1739" spans="1:11" x14ac:dyDescent="0.2">
      <c r="A1739" s="42" t="s">
        <v>11</v>
      </c>
      <c r="B1739" s="42" t="s">
        <v>12</v>
      </c>
      <c r="C1739" s="43">
        <v>20692</v>
      </c>
      <c r="D1739" s="43">
        <v>41395</v>
      </c>
      <c r="E1739" s="42" t="s">
        <v>17</v>
      </c>
      <c r="F1739" s="44" t="s">
        <v>14</v>
      </c>
      <c r="G1739" s="2">
        <v>57000</v>
      </c>
      <c r="H1739" s="2">
        <v>57000</v>
      </c>
      <c r="I1739" s="39">
        <v>2</v>
      </c>
      <c r="J1739" s="45">
        <v>5284</v>
      </c>
      <c r="K1739" s="43">
        <v>44433</v>
      </c>
    </row>
    <row r="1740" spans="1:11" x14ac:dyDescent="0.2">
      <c r="A1740" s="42" t="s">
        <v>15</v>
      </c>
      <c r="B1740" s="42" t="s">
        <v>12</v>
      </c>
      <c r="C1740" s="43">
        <v>20692</v>
      </c>
      <c r="D1740" s="43">
        <v>41395</v>
      </c>
      <c r="E1740" s="42" t="s">
        <v>17</v>
      </c>
      <c r="F1740" s="44" t="s">
        <v>14</v>
      </c>
      <c r="G1740" s="2">
        <v>120000</v>
      </c>
      <c r="H1740" s="2">
        <v>120000</v>
      </c>
      <c r="I1740" s="39">
        <v>0</v>
      </c>
      <c r="J1740" s="45">
        <v>5284</v>
      </c>
      <c r="K1740" s="43">
        <v>44433</v>
      </c>
    </row>
    <row r="1741" spans="1:11" x14ac:dyDescent="0.2">
      <c r="A1741" s="42" t="s">
        <v>11</v>
      </c>
      <c r="B1741" s="42" t="s">
        <v>12</v>
      </c>
      <c r="C1741" s="43">
        <v>21208</v>
      </c>
      <c r="D1741" s="43">
        <v>41400</v>
      </c>
      <c r="E1741" s="42" t="s">
        <v>13</v>
      </c>
      <c r="F1741" s="44" t="s">
        <v>14</v>
      </c>
      <c r="G1741" s="2">
        <v>33000</v>
      </c>
      <c r="H1741" s="2">
        <v>33000</v>
      </c>
      <c r="I1741" s="39">
        <v>0</v>
      </c>
      <c r="J1741" s="45">
        <v>4188</v>
      </c>
      <c r="K1741" s="43">
        <v>44949</v>
      </c>
    </row>
    <row r="1742" spans="1:11" x14ac:dyDescent="0.2">
      <c r="A1742" s="42" t="s">
        <v>16</v>
      </c>
      <c r="B1742" s="42" t="s">
        <v>12</v>
      </c>
      <c r="C1742" s="43">
        <v>27966</v>
      </c>
      <c r="D1742" s="43">
        <v>41260</v>
      </c>
      <c r="E1742" s="42" t="s">
        <v>17</v>
      </c>
      <c r="F1742" s="44" t="s">
        <v>14</v>
      </c>
      <c r="G1742" s="2">
        <v>33000</v>
      </c>
      <c r="H1742" s="2">
        <v>33000</v>
      </c>
      <c r="I1742" s="39">
        <v>0</v>
      </c>
      <c r="J1742" s="45">
        <v>14904</v>
      </c>
      <c r="K1742" s="43">
        <v>51707</v>
      </c>
    </row>
    <row r="1743" spans="1:11" x14ac:dyDescent="0.2">
      <c r="A1743" s="42" t="s">
        <v>11</v>
      </c>
      <c r="B1743" s="42" t="s">
        <v>12</v>
      </c>
      <c r="C1743" s="43">
        <v>27966</v>
      </c>
      <c r="D1743" s="43">
        <v>41260</v>
      </c>
      <c r="E1743" s="42" t="s">
        <v>17</v>
      </c>
      <c r="F1743" s="44" t="s">
        <v>14</v>
      </c>
      <c r="G1743" s="2">
        <v>30000</v>
      </c>
      <c r="H1743" s="2">
        <v>30000</v>
      </c>
      <c r="I1743" s="39">
        <v>0</v>
      </c>
      <c r="J1743" s="45">
        <v>4968</v>
      </c>
      <c r="K1743" s="43">
        <v>51707</v>
      </c>
    </row>
    <row r="1744" spans="1:11" x14ac:dyDescent="0.2">
      <c r="A1744" s="42" t="s">
        <v>15</v>
      </c>
      <c r="B1744" s="42" t="s">
        <v>12</v>
      </c>
      <c r="C1744" s="43">
        <v>27966</v>
      </c>
      <c r="D1744" s="43">
        <v>41260</v>
      </c>
      <c r="E1744" s="42" t="s">
        <v>17</v>
      </c>
      <c r="F1744" s="44" t="s">
        <v>14</v>
      </c>
      <c r="G1744" s="2">
        <v>33000</v>
      </c>
      <c r="H1744" s="2">
        <v>33000</v>
      </c>
      <c r="I1744" s="39">
        <v>0</v>
      </c>
      <c r="J1744" s="45">
        <v>4968</v>
      </c>
      <c r="K1744" s="43">
        <v>51707</v>
      </c>
    </row>
    <row r="1745" spans="1:11" x14ac:dyDescent="0.2">
      <c r="A1745" s="42" t="s">
        <v>16</v>
      </c>
      <c r="B1745" s="42" t="s">
        <v>12</v>
      </c>
      <c r="C1745" s="43">
        <v>21441</v>
      </c>
      <c r="D1745" s="43">
        <v>41335</v>
      </c>
      <c r="E1745" s="42" t="s">
        <v>13</v>
      </c>
      <c r="F1745" s="44" t="s">
        <v>14</v>
      </c>
      <c r="G1745" s="2">
        <v>90000</v>
      </c>
      <c r="H1745" s="2">
        <v>90000</v>
      </c>
      <c r="I1745" s="39">
        <v>0</v>
      </c>
      <c r="J1745" s="45">
        <v>17280</v>
      </c>
      <c r="K1745" s="43">
        <v>45182</v>
      </c>
    </row>
    <row r="1746" spans="1:11" x14ac:dyDescent="0.2">
      <c r="A1746" s="42" t="s">
        <v>11</v>
      </c>
      <c r="B1746" s="42" t="s">
        <v>12</v>
      </c>
      <c r="C1746" s="43">
        <v>21441</v>
      </c>
      <c r="D1746" s="43">
        <v>41335</v>
      </c>
      <c r="E1746" s="42" t="s">
        <v>13</v>
      </c>
      <c r="F1746" s="44" t="s">
        <v>14</v>
      </c>
      <c r="G1746" s="2">
        <v>40000</v>
      </c>
      <c r="H1746" s="2">
        <v>40000</v>
      </c>
      <c r="I1746" s="39">
        <v>0</v>
      </c>
      <c r="J1746" s="45">
        <v>5760</v>
      </c>
      <c r="K1746" s="43">
        <v>45182</v>
      </c>
    </row>
    <row r="1747" spans="1:11" x14ac:dyDescent="0.2">
      <c r="A1747" s="42" t="s">
        <v>15</v>
      </c>
      <c r="B1747" s="42" t="s">
        <v>12</v>
      </c>
      <c r="C1747" s="43">
        <v>21441</v>
      </c>
      <c r="D1747" s="43">
        <v>41335</v>
      </c>
      <c r="E1747" s="42" t="s">
        <v>13</v>
      </c>
      <c r="F1747" s="44" t="s">
        <v>14</v>
      </c>
      <c r="G1747" s="2">
        <v>90000</v>
      </c>
      <c r="H1747" s="2">
        <v>90000</v>
      </c>
      <c r="I1747" s="39">
        <v>0</v>
      </c>
      <c r="J1747" s="45">
        <v>5760</v>
      </c>
      <c r="K1747" s="43">
        <v>45182</v>
      </c>
    </row>
    <row r="1748" spans="1:11" x14ac:dyDescent="0.2">
      <c r="A1748" s="42" t="s">
        <v>16</v>
      </c>
      <c r="B1748" s="42" t="s">
        <v>12</v>
      </c>
      <c r="C1748" s="43">
        <v>21071</v>
      </c>
      <c r="D1748" s="43">
        <v>41233</v>
      </c>
      <c r="E1748" s="42" t="s">
        <v>13</v>
      </c>
      <c r="F1748" s="44" t="s">
        <v>14</v>
      </c>
      <c r="G1748" s="2">
        <v>120000</v>
      </c>
      <c r="H1748" s="2">
        <v>120000</v>
      </c>
      <c r="I1748" s="39">
        <v>0</v>
      </c>
      <c r="J1748" s="45">
        <v>27518</v>
      </c>
      <c r="K1748" s="43">
        <v>44812</v>
      </c>
    </row>
    <row r="1749" spans="1:11" x14ac:dyDescent="0.2">
      <c r="A1749" s="42" t="s">
        <v>11</v>
      </c>
      <c r="B1749" s="42" t="s">
        <v>12</v>
      </c>
      <c r="C1749" s="43">
        <v>21071</v>
      </c>
      <c r="D1749" s="43">
        <v>41233</v>
      </c>
      <c r="E1749" s="42" t="s">
        <v>13</v>
      </c>
      <c r="F1749" s="44" t="s">
        <v>14</v>
      </c>
      <c r="G1749" s="2">
        <v>91000</v>
      </c>
      <c r="H1749" s="2">
        <v>91000</v>
      </c>
      <c r="I1749" s="39">
        <v>2</v>
      </c>
      <c r="J1749" s="45">
        <v>9173</v>
      </c>
      <c r="K1749" s="43">
        <v>44812</v>
      </c>
    </row>
    <row r="1750" spans="1:11" x14ac:dyDescent="0.2">
      <c r="A1750" s="42" t="s">
        <v>15</v>
      </c>
      <c r="B1750" s="42" t="s">
        <v>12</v>
      </c>
      <c r="C1750" s="43">
        <v>21071</v>
      </c>
      <c r="D1750" s="43">
        <v>41233</v>
      </c>
      <c r="E1750" s="42" t="s">
        <v>13</v>
      </c>
      <c r="F1750" s="44" t="s">
        <v>14</v>
      </c>
      <c r="G1750" s="2">
        <v>120000</v>
      </c>
      <c r="H1750" s="2">
        <v>120000</v>
      </c>
      <c r="I1750" s="39">
        <v>0</v>
      </c>
      <c r="J1750" s="45">
        <v>9173</v>
      </c>
      <c r="K1750" s="43">
        <v>44812</v>
      </c>
    </row>
    <row r="1751" spans="1:11" x14ac:dyDescent="0.2">
      <c r="A1751" s="42" t="s">
        <v>16</v>
      </c>
      <c r="B1751" s="42" t="s">
        <v>12</v>
      </c>
      <c r="C1751" s="43">
        <v>20256</v>
      </c>
      <c r="D1751" s="43">
        <v>41156</v>
      </c>
      <c r="E1751" s="42" t="s">
        <v>17</v>
      </c>
      <c r="F1751" s="44" t="s">
        <v>14</v>
      </c>
      <c r="G1751" s="2">
        <v>273000</v>
      </c>
      <c r="H1751" s="2">
        <v>273000</v>
      </c>
      <c r="I1751" s="39">
        <v>0</v>
      </c>
      <c r="J1751" s="45">
        <v>6753</v>
      </c>
      <c r="K1751" s="43">
        <v>43998</v>
      </c>
    </row>
    <row r="1752" spans="1:11" x14ac:dyDescent="0.2">
      <c r="A1752" s="42" t="s">
        <v>11</v>
      </c>
      <c r="B1752" s="42" t="s">
        <v>12</v>
      </c>
      <c r="C1752" s="43">
        <v>20256</v>
      </c>
      <c r="D1752" s="43">
        <v>41156</v>
      </c>
      <c r="E1752" s="42" t="s">
        <v>17</v>
      </c>
      <c r="F1752" s="44" t="s">
        <v>14</v>
      </c>
      <c r="G1752" s="2">
        <v>41000</v>
      </c>
      <c r="H1752" s="2">
        <v>41000</v>
      </c>
      <c r="I1752" s="39">
        <v>0</v>
      </c>
      <c r="J1752" s="45">
        <v>2251</v>
      </c>
      <c r="K1752" s="43">
        <v>43998</v>
      </c>
    </row>
    <row r="1753" spans="1:11" x14ac:dyDescent="0.2">
      <c r="A1753" s="42" t="s">
        <v>11</v>
      </c>
      <c r="B1753" s="42" t="s">
        <v>12</v>
      </c>
      <c r="C1753" s="43">
        <v>20938</v>
      </c>
      <c r="D1753" s="43">
        <v>41276</v>
      </c>
      <c r="E1753" s="42" t="s">
        <v>17</v>
      </c>
      <c r="F1753" s="44" t="s">
        <v>14</v>
      </c>
      <c r="G1753" s="2">
        <v>59000</v>
      </c>
      <c r="H1753" s="2">
        <v>59000</v>
      </c>
      <c r="I1753" s="39">
        <v>0</v>
      </c>
      <c r="J1753" s="45">
        <v>6266</v>
      </c>
      <c r="K1753" s="43">
        <v>44679</v>
      </c>
    </row>
    <row r="1754" spans="1:11" x14ac:dyDescent="0.2">
      <c r="A1754" s="42" t="s">
        <v>11</v>
      </c>
      <c r="B1754" s="42" t="s">
        <v>12</v>
      </c>
      <c r="C1754" s="43">
        <v>19993</v>
      </c>
      <c r="D1754" s="43">
        <v>41050</v>
      </c>
      <c r="E1754" s="42" t="s">
        <v>17</v>
      </c>
      <c r="F1754" s="44" t="s">
        <v>14</v>
      </c>
      <c r="G1754" s="2">
        <v>37000</v>
      </c>
      <c r="H1754" s="2">
        <v>37000</v>
      </c>
      <c r="I1754" s="39">
        <v>0</v>
      </c>
      <c r="J1754" s="45">
        <v>2031</v>
      </c>
      <c r="K1754" s="43">
        <v>43734</v>
      </c>
    </row>
    <row r="1755" spans="1:11" x14ac:dyDescent="0.2">
      <c r="A1755" s="42" t="s">
        <v>15</v>
      </c>
      <c r="B1755" s="42" t="s">
        <v>12</v>
      </c>
      <c r="C1755" s="43">
        <v>19993</v>
      </c>
      <c r="D1755" s="43">
        <v>41050</v>
      </c>
      <c r="E1755" s="42" t="s">
        <v>17</v>
      </c>
      <c r="F1755" s="44" t="s">
        <v>14</v>
      </c>
      <c r="G1755" s="2">
        <v>59000</v>
      </c>
      <c r="H1755" s="2">
        <v>59000</v>
      </c>
      <c r="I1755" s="39">
        <v>0</v>
      </c>
      <c r="J1755" s="45">
        <v>2031</v>
      </c>
      <c r="K1755" s="43">
        <v>43734</v>
      </c>
    </row>
    <row r="1756" spans="1:11" x14ac:dyDescent="0.2">
      <c r="A1756" s="42" t="s">
        <v>11</v>
      </c>
      <c r="B1756" s="42" t="s">
        <v>12</v>
      </c>
      <c r="C1756" s="43">
        <v>28832</v>
      </c>
      <c r="D1756" s="43">
        <v>41306</v>
      </c>
      <c r="E1756" s="42" t="s">
        <v>13</v>
      </c>
      <c r="F1756" s="44" t="s">
        <v>14</v>
      </c>
      <c r="G1756" s="2">
        <v>35000</v>
      </c>
      <c r="H1756" s="2">
        <v>35000</v>
      </c>
      <c r="I1756" s="39">
        <v>0</v>
      </c>
      <c r="J1756" s="45">
        <v>8285</v>
      </c>
      <c r="K1756" s="43">
        <v>52573</v>
      </c>
    </row>
    <row r="1757" spans="1:11" x14ac:dyDescent="0.2">
      <c r="A1757" s="42" t="s">
        <v>11</v>
      </c>
      <c r="B1757" s="42" t="s">
        <v>12</v>
      </c>
      <c r="C1757" s="43">
        <v>22331</v>
      </c>
      <c r="D1757" s="43">
        <v>41435</v>
      </c>
      <c r="E1757" s="42" t="s">
        <v>17</v>
      </c>
      <c r="F1757" s="44" t="s">
        <v>14</v>
      </c>
      <c r="G1757" s="2">
        <v>27000</v>
      </c>
      <c r="H1757" s="2">
        <v>27000</v>
      </c>
      <c r="I1757" s="39">
        <v>0</v>
      </c>
      <c r="J1757" s="45">
        <v>3888</v>
      </c>
      <c r="K1757" s="43">
        <v>46072</v>
      </c>
    </row>
    <row r="1758" spans="1:11" x14ac:dyDescent="0.2">
      <c r="A1758" s="42" t="s">
        <v>15</v>
      </c>
      <c r="B1758" s="42" t="s">
        <v>12</v>
      </c>
      <c r="C1758" s="43">
        <v>22331</v>
      </c>
      <c r="D1758" s="43">
        <v>41435</v>
      </c>
      <c r="E1758" s="42" t="s">
        <v>17</v>
      </c>
      <c r="F1758" s="44" t="s">
        <v>14</v>
      </c>
      <c r="G1758" s="2">
        <v>35000</v>
      </c>
      <c r="H1758" s="2">
        <v>35000</v>
      </c>
      <c r="I1758" s="39">
        <v>0</v>
      </c>
      <c r="J1758" s="45">
        <v>3888</v>
      </c>
      <c r="K1758" s="43">
        <v>46072</v>
      </c>
    </row>
    <row r="1759" spans="1:11" x14ac:dyDescent="0.2">
      <c r="A1759" s="42" t="s">
        <v>16</v>
      </c>
      <c r="B1759" s="42" t="s">
        <v>12</v>
      </c>
      <c r="C1759" s="43">
        <v>21706</v>
      </c>
      <c r="D1759" s="43">
        <v>40963</v>
      </c>
      <c r="E1759" s="42" t="s">
        <v>17</v>
      </c>
      <c r="F1759" s="44" t="s">
        <v>14</v>
      </c>
      <c r="G1759" s="2">
        <v>27000</v>
      </c>
      <c r="H1759" s="2">
        <v>27000</v>
      </c>
      <c r="I1759" s="39">
        <v>0</v>
      </c>
      <c r="J1759" s="45">
        <v>49842</v>
      </c>
      <c r="K1759" s="43">
        <v>45448</v>
      </c>
    </row>
    <row r="1760" spans="1:11" x14ac:dyDescent="0.2">
      <c r="A1760" s="42" t="s">
        <v>11</v>
      </c>
      <c r="B1760" s="42" t="s">
        <v>12</v>
      </c>
      <c r="C1760" s="43">
        <v>21706</v>
      </c>
      <c r="D1760" s="43">
        <v>40963</v>
      </c>
      <c r="E1760" s="42" t="s">
        <v>17</v>
      </c>
      <c r="F1760" s="44" t="s">
        <v>14</v>
      </c>
      <c r="G1760" s="2">
        <v>130000</v>
      </c>
      <c r="H1760" s="2">
        <v>130000</v>
      </c>
      <c r="I1760" s="39">
        <v>0</v>
      </c>
      <c r="J1760" s="45">
        <v>16614</v>
      </c>
      <c r="K1760" s="43">
        <v>45448</v>
      </c>
    </row>
    <row r="1761" spans="1:11" x14ac:dyDescent="0.2">
      <c r="A1761" s="42" t="s">
        <v>15</v>
      </c>
      <c r="B1761" s="42" t="s">
        <v>12</v>
      </c>
      <c r="C1761" s="43">
        <v>21706</v>
      </c>
      <c r="D1761" s="43">
        <v>40963</v>
      </c>
      <c r="E1761" s="42" t="s">
        <v>17</v>
      </c>
      <c r="F1761" s="44" t="s">
        <v>14</v>
      </c>
      <c r="G1761" s="2">
        <v>27000</v>
      </c>
      <c r="H1761" s="2">
        <v>27000</v>
      </c>
      <c r="I1761" s="39">
        <v>0</v>
      </c>
      <c r="J1761" s="45">
        <v>16614</v>
      </c>
      <c r="K1761" s="43">
        <v>45448</v>
      </c>
    </row>
    <row r="1762" spans="1:11" x14ac:dyDescent="0.2">
      <c r="A1762" s="42" t="s">
        <v>16</v>
      </c>
      <c r="B1762" s="42" t="s">
        <v>12</v>
      </c>
      <c r="C1762" s="43">
        <v>23479</v>
      </c>
      <c r="D1762" s="43">
        <v>40999</v>
      </c>
      <c r="E1762" s="42" t="s">
        <v>17</v>
      </c>
      <c r="F1762" s="44" t="s">
        <v>14</v>
      </c>
      <c r="G1762" s="2">
        <v>390000</v>
      </c>
      <c r="H1762" s="2">
        <v>390000</v>
      </c>
      <c r="I1762" s="39">
        <v>0</v>
      </c>
      <c r="J1762" s="45">
        <v>9990</v>
      </c>
      <c r="K1762" s="43">
        <v>47220</v>
      </c>
    </row>
    <row r="1763" spans="1:11" x14ac:dyDescent="0.2">
      <c r="A1763" s="42" t="s">
        <v>11</v>
      </c>
      <c r="B1763" s="42" t="s">
        <v>12</v>
      </c>
      <c r="C1763" s="43">
        <v>23479</v>
      </c>
      <c r="D1763" s="43">
        <v>40999</v>
      </c>
      <c r="E1763" s="42" t="s">
        <v>17</v>
      </c>
      <c r="F1763" s="44" t="s">
        <v>14</v>
      </c>
      <c r="G1763" s="2">
        <v>30000</v>
      </c>
      <c r="H1763" s="2">
        <v>30000</v>
      </c>
      <c r="I1763" s="39">
        <v>0</v>
      </c>
      <c r="J1763" s="45">
        <v>4995</v>
      </c>
      <c r="K1763" s="43">
        <v>47220</v>
      </c>
    </row>
    <row r="1764" spans="1:11" x14ac:dyDescent="0.2">
      <c r="A1764" s="42" t="s">
        <v>15</v>
      </c>
      <c r="B1764" s="42" t="s">
        <v>12</v>
      </c>
      <c r="C1764" s="43">
        <v>23479</v>
      </c>
      <c r="D1764" s="43">
        <v>40999</v>
      </c>
      <c r="E1764" s="42" t="s">
        <v>17</v>
      </c>
      <c r="F1764" s="44" t="s">
        <v>14</v>
      </c>
      <c r="G1764" s="2">
        <v>390000</v>
      </c>
      <c r="H1764" s="2">
        <v>390000</v>
      </c>
      <c r="I1764" s="39">
        <v>0</v>
      </c>
      <c r="J1764" s="45">
        <v>4995</v>
      </c>
      <c r="K1764" s="43">
        <v>47220</v>
      </c>
    </row>
    <row r="1765" spans="1:11" x14ac:dyDescent="0.2">
      <c r="A1765" s="42" t="s">
        <v>16</v>
      </c>
      <c r="B1765" s="42" t="s">
        <v>12</v>
      </c>
      <c r="C1765" s="43">
        <v>25102</v>
      </c>
      <c r="D1765" s="43">
        <v>41431</v>
      </c>
      <c r="E1765" s="42" t="s">
        <v>17</v>
      </c>
      <c r="F1765" s="44" t="s">
        <v>14</v>
      </c>
      <c r="G1765" s="2">
        <v>60000</v>
      </c>
      <c r="H1765" s="2">
        <v>60000</v>
      </c>
      <c r="I1765" s="39">
        <v>0</v>
      </c>
      <c r="J1765" s="45">
        <v>6760</v>
      </c>
      <c r="K1765" s="43">
        <v>48843</v>
      </c>
    </row>
    <row r="1766" spans="1:11" x14ac:dyDescent="0.2">
      <c r="A1766" s="42" t="s">
        <v>11</v>
      </c>
      <c r="B1766" s="42" t="s">
        <v>12</v>
      </c>
      <c r="C1766" s="43">
        <v>25102</v>
      </c>
      <c r="D1766" s="43">
        <v>41431</v>
      </c>
      <c r="E1766" s="42" t="s">
        <v>17</v>
      </c>
      <c r="F1766" s="44" t="s">
        <v>14</v>
      </c>
      <c r="G1766" s="2">
        <v>37000</v>
      </c>
      <c r="H1766" s="2">
        <v>37000</v>
      </c>
      <c r="I1766" s="39">
        <v>0</v>
      </c>
      <c r="J1766" s="45">
        <v>6760</v>
      </c>
      <c r="K1766" s="43">
        <v>48843</v>
      </c>
    </row>
    <row r="1767" spans="1:11" x14ac:dyDescent="0.2">
      <c r="A1767" s="42" t="s">
        <v>15</v>
      </c>
      <c r="B1767" s="42" t="s">
        <v>12</v>
      </c>
      <c r="C1767" s="43">
        <v>25102</v>
      </c>
      <c r="D1767" s="43">
        <v>41431</v>
      </c>
      <c r="E1767" s="42" t="s">
        <v>17</v>
      </c>
      <c r="F1767" s="44" t="s">
        <v>14</v>
      </c>
      <c r="G1767" s="2">
        <v>60000</v>
      </c>
      <c r="H1767" s="2">
        <v>60000</v>
      </c>
      <c r="I1767" s="39">
        <v>0</v>
      </c>
      <c r="J1767" s="45">
        <v>6760</v>
      </c>
      <c r="K1767" s="43">
        <v>48843</v>
      </c>
    </row>
    <row r="1768" spans="1:11" x14ac:dyDescent="0.2">
      <c r="A1768" s="42" t="s">
        <v>16</v>
      </c>
      <c r="B1768" s="42" t="s">
        <v>12</v>
      </c>
      <c r="C1768" s="43">
        <v>21598</v>
      </c>
      <c r="D1768" s="43">
        <v>41301</v>
      </c>
      <c r="E1768" s="42" t="s">
        <v>13</v>
      </c>
      <c r="F1768" s="44" t="s">
        <v>14</v>
      </c>
      <c r="G1768" s="2">
        <v>37000</v>
      </c>
      <c r="H1768" s="2">
        <v>37000</v>
      </c>
      <c r="I1768" s="39">
        <v>0</v>
      </c>
      <c r="J1768" s="45">
        <v>14098</v>
      </c>
      <c r="K1768" s="43">
        <v>45339</v>
      </c>
    </row>
    <row r="1769" spans="1:11" x14ac:dyDescent="0.2">
      <c r="A1769" s="42" t="s">
        <v>11</v>
      </c>
      <c r="B1769" s="42" t="s">
        <v>12</v>
      </c>
      <c r="C1769" s="43">
        <v>21598</v>
      </c>
      <c r="D1769" s="43">
        <v>41301</v>
      </c>
      <c r="E1769" s="42" t="s">
        <v>13</v>
      </c>
      <c r="F1769" s="44" t="s">
        <v>14</v>
      </c>
      <c r="G1769" s="2">
        <v>44000</v>
      </c>
      <c r="H1769" s="2">
        <v>44000</v>
      </c>
      <c r="I1769" s="39">
        <v>0</v>
      </c>
      <c r="J1769" s="45">
        <v>7049</v>
      </c>
      <c r="K1769" s="43">
        <v>45339</v>
      </c>
    </row>
    <row r="1770" spans="1:11" x14ac:dyDescent="0.2">
      <c r="A1770" s="42" t="s">
        <v>15</v>
      </c>
      <c r="B1770" s="42" t="s">
        <v>12</v>
      </c>
      <c r="C1770" s="43">
        <v>21598</v>
      </c>
      <c r="D1770" s="43">
        <v>41301</v>
      </c>
      <c r="E1770" s="42" t="s">
        <v>13</v>
      </c>
      <c r="F1770" s="44" t="s">
        <v>14</v>
      </c>
      <c r="G1770" s="2">
        <v>37000</v>
      </c>
      <c r="H1770" s="2">
        <v>37000</v>
      </c>
      <c r="I1770" s="39">
        <v>0</v>
      </c>
      <c r="J1770" s="45">
        <v>7049</v>
      </c>
      <c r="K1770" s="43">
        <v>45339</v>
      </c>
    </row>
    <row r="1771" spans="1:11" x14ac:dyDescent="0.2">
      <c r="A1771" s="42" t="s">
        <v>16</v>
      </c>
      <c r="B1771" s="42" t="s">
        <v>12</v>
      </c>
      <c r="C1771" s="43">
        <v>24902</v>
      </c>
      <c r="D1771" s="43">
        <v>41015</v>
      </c>
      <c r="E1771" s="42" t="s">
        <v>17</v>
      </c>
      <c r="F1771" s="44" t="s">
        <v>14</v>
      </c>
      <c r="G1771" s="2">
        <v>88000</v>
      </c>
      <c r="H1771" s="2">
        <v>88000</v>
      </c>
      <c r="I1771" s="39">
        <v>0</v>
      </c>
      <c r="J1771" s="45">
        <v>27702</v>
      </c>
      <c r="K1771" s="43">
        <v>48643</v>
      </c>
    </row>
    <row r="1772" spans="1:11" x14ac:dyDescent="0.2">
      <c r="A1772" s="42" t="s">
        <v>11</v>
      </c>
      <c r="B1772" s="42" t="s">
        <v>12</v>
      </c>
      <c r="C1772" s="43">
        <v>24902</v>
      </c>
      <c r="D1772" s="43">
        <v>41015</v>
      </c>
      <c r="E1772" s="42" t="s">
        <v>17</v>
      </c>
      <c r="F1772" s="44" t="s">
        <v>14</v>
      </c>
      <c r="G1772" s="2">
        <v>54000</v>
      </c>
      <c r="H1772" s="2">
        <v>54000</v>
      </c>
      <c r="I1772" s="39">
        <v>2</v>
      </c>
      <c r="J1772" s="45">
        <v>9234</v>
      </c>
      <c r="K1772" s="43">
        <v>48643</v>
      </c>
    </row>
    <row r="1773" spans="1:11" x14ac:dyDescent="0.2">
      <c r="A1773" s="42" t="s">
        <v>15</v>
      </c>
      <c r="B1773" s="42" t="s">
        <v>12</v>
      </c>
      <c r="C1773" s="43">
        <v>24902</v>
      </c>
      <c r="D1773" s="43">
        <v>41015</v>
      </c>
      <c r="E1773" s="42" t="s">
        <v>17</v>
      </c>
      <c r="F1773" s="44" t="s">
        <v>14</v>
      </c>
      <c r="G1773" s="2">
        <v>88000</v>
      </c>
      <c r="H1773" s="2">
        <v>88000</v>
      </c>
      <c r="I1773" s="39">
        <v>0</v>
      </c>
      <c r="J1773" s="45">
        <v>9234</v>
      </c>
      <c r="K1773" s="43">
        <v>48643</v>
      </c>
    </row>
    <row r="1774" spans="1:11" x14ac:dyDescent="0.2">
      <c r="A1774" s="42" t="s">
        <v>11</v>
      </c>
      <c r="B1774" s="42" t="s">
        <v>12</v>
      </c>
      <c r="C1774" s="43">
        <v>20845</v>
      </c>
      <c r="D1774" s="43">
        <v>41334</v>
      </c>
      <c r="E1774" s="42" t="s">
        <v>17</v>
      </c>
      <c r="F1774" s="44" t="s">
        <v>14</v>
      </c>
      <c r="G1774" s="2">
        <v>41000</v>
      </c>
      <c r="H1774" s="2">
        <v>41000</v>
      </c>
      <c r="I1774" s="39">
        <v>0</v>
      </c>
      <c r="J1774" s="45">
        <v>3801</v>
      </c>
      <c r="K1774" s="43">
        <v>44586</v>
      </c>
    </row>
    <row r="1775" spans="1:11" x14ac:dyDescent="0.2">
      <c r="A1775" s="42" t="s">
        <v>15</v>
      </c>
      <c r="B1775" s="42" t="s">
        <v>12</v>
      </c>
      <c r="C1775" s="43">
        <v>20845</v>
      </c>
      <c r="D1775" s="43">
        <v>41334</v>
      </c>
      <c r="E1775" s="42" t="s">
        <v>17</v>
      </c>
      <c r="F1775" s="44" t="s">
        <v>14</v>
      </c>
      <c r="G1775" s="2">
        <v>162000</v>
      </c>
      <c r="H1775" s="2">
        <v>162000</v>
      </c>
      <c r="I1775" s="39">
        <v>0</v>
      </c>
      <c r="J1775" s="45">
        <v>3801</v>
      </c>
      <c r="K1775" s="43">
        <v>44586</v>
      </c>
    </row>
    <row r="1776" spans="1:11" x14ac:dyDescent="0.2">
      <c r="A1776" s="42" t="s">
        <v>16</v>
      </c>
      <c r="B1776" s="42" t="s">
        <v>12</v>
      </c>
      <c r="C1776" s="43">
        <v>20712</v>
      </c>
      <c r="D1776" s="43">
        <v>41500</v>
      </c>
      <c r="E1776" s="42" t="s">
        <v>13</v>
      </c>
      <c r="F1776" s="44" t="s">
        <v>14</v>
      </c>
      <c r="G1776" s="2">
        <v>49000</v>
      </c>
      <c r="H1776" s="2">
        <v>49000</v>
      </c>
      <c r="I1776" s="39">
        <v>0</v>
      </c>
      <c r="J1776" s="45">
        <v>5424</v>
      </c>
      <c r="K1776" s="43">
        <v>44453</v>
      </c>
    </row>
    <row r="1777" spans="1:11" x14ac:dyDescent="0.2">
      <c r="A1777" s="42" t="s">
        <v>11</v>
      </c>
      <c r="B1777" s="42" t="s">
        <v>12</v>
      </c>
      <c r="C1777" s="43">
        <v>20712</v>
      </c>
      <c r="D1777" s="43">
        <v>41500</v>
      </c>
      <c r="E1777" s="42" t="s">
        <v>13</v>
      </c>
      <c r="F1777" s="44" t="s">
        <v>14</v>
      </c>
      <c r="G1777" s="2">
        <v>49000</v>
      </c>
      <c r="H1777" s="2">
        <v>49000</v>
      </c>
      <c r="I1777" s="39">
        <v>0</v>
      </c>
      <c r="J1777" s="45">
        <v>5424</v>
      </c>
      <c r="K1777" s="43">
        <v>44453</v>
      </c>
    </row>
    <row r="1778" spans="1:11" x14ac:dyDescent="0.2">
      <c r="A1778" s="42" t="s">
        <v>15</v>
      </c>
      <c r="B1778" s="42" t="s">
        <v>12</v>
      </c>
      <c r="C1778" s="43">
        <v>20712</v>
      </c>
      <c r="D1778" s="43">
        <v>41500</v>
      </c>
      <c r="E1778" s="42" t="s">
        <v>13</v>
      </c>
      <c r="F1778" s="44" t="s">
        <v>14</v>
      </c>
      <c r="G1778" s="2">
        <v>49000</v>
      </c>
      <c r="H1778" s="2">
        <v>49000</v>
      </c>
      <c r="I1778" s="39">
        <v>0</v>
      </c>
      <c r="J1778" s="45">
        <v>5424</v>
      </c>
      <c r="K1778" s="43">
        <v>44453</v>
      </c>
    </row>
    <row r="1779" spans="1:11" x14ac:dyDescent="0.2">
      <c r="A1779" s="42" t="s">
        <v>11</v>
      </c>
      <c r="B1779" s="42" t="s">
        <v>12</v>
      </c>
      <c r="C1779" s="43">
        <v>21555</v>
      </c>
      <c r="D1779" s="43">
        <v>41444</v>
      </c>
      <c r="E1779" s="42" t="s">
        <v>13</v>
      </c>
      <c r="F1779" s="44" t="s">
        <v>14</v>
      </c>
      <c r="G1779" s="2">
        <v>46000</v>
      </c>
      <c r="H1779" s="2">
        <v>46000</v>
      </c>
      <c r="I1779" s="39">
        <v>2</v>
      </c>
      <c r="J1779" s="45">
        <v>6624</v>
      </c>
      <c r="K1779" s="43">
        <v>45296</v>
      </c>
    </row>
    <row r="1780" spans="1:11" x14ac:dyDescent="0.2">
      <c r="A1780" s="42" t="s">
        <v>15</v>
      </c>
      <c r="B1780" s="42" t="s">
        <v>12</v>
      </c>
      <c r="C1780" s="43">
        <v>21555</v>
      </c>
      <c r="D1780" s="43">
        <v>41444</v>
      </c>
      <c r="E1780" s="42" t="s">
        <v>13</v>
      </c>
      <c r="F1780" s="44" t="s">
        <v>14</v>
      </c>
      <c r="G1780" s="2">
        <v>46000</v>
      </c>
      <c r="H1780" s="2">
        <v>46000</v>
      </c>
      <c r="I1780" s="39">
        <v>0</v>
      </c>
      <c r="J1780" s="45">
        <v>6624</v>
      </c>
      <c r="K1780" s="43">
        <v>45296</v>
      </c>
    </row>
    <row r="1781" spans="1:11" x14ac:dyDescent="0.2">
      <c r="A1781" s="42" t="s">
        <v>16</v>
      </c>
      <c r="B1781" s="42" t="s">
        <v>12</v>
      </c>
      <c r="C1781" s="43">
        <v>24104</v>
      </c>
      <c r="D1781" s="43">
        <v>41326</v>
      </c>
      <c r="E1781" s="42" t="s">
        <v>17</v>
      </c>
      <c r="F1781" s="44" t="s">
        <v>14</v>
      </c>
      <c r="G1781" s="2">
        <v>108000</v>
      </c>
      <c r="H1781" s="2">
        <v>108000</v>
      </c>
      <c r="I1781" s="39">
        <v>0</v>
      </c>
      <c r="J1781" s="45">
        <v>19440</v>
      </c>
      <c r="K1781" s="43">
        <v>47845</v>
      </c>
    </row>
    <row r="1782" spans="1:11" x14ac:dyDescent="0.2">
      <c r="A1782" s="42" t="s">
        <v>11</v>
      </c>
      <c r="B1782" s="42" t="s">
        <v>12</v>
      </c>
      <c r="C1782" s="43">
        <v>24104</v>
      </c>
      <c r="D1782" s="43">
        <v>41326</v>
      </c>
      <c r="E1782" s="42" t="s">
        <v>17</v>
      </c>
      <c r="F1782" s="44" t="s">
        <v>14</v>
      </c>
      <c r="G1782" s="2">
        <v>108000</v>
      </c>
      <c r="H1782" s="2">
        <v>108000</v>
      </c>
      <c r="I1782" s="39">
        <v>0</v>
      </c>
      <c r="J1782" s="45">
        <v>6480</v>
      </c>
      <c r="K1782" s="43">
        <v>47845</v>
      </c>
    </row>
    <row r="1783" spans="1:11" x14ac:dyDescent="0.2">
      <c r="A1783" s="42" t="s">
        <v>15</v>
      </c>
      <c r="B1783" s="42" t="s">
        <v>12</v>
      </c>
      <c r="C1783" s="43">
        <v>24104</v>
      </c>
      <c r="D1783" s="43">
        <v>41326</v>
      </c>
      <c r="E1783" s="42" t="s">
        <v>17</v>
      </c>
      <c r="F1783" s="44" t="s">
        <v>14</v>
      </c>
      <c r="G1783" s="2">
        <v>46000</v>
      </c>
      <c r="H1783" s="2">
        <v>46000</v>
      </c>
      <c r="I1783" s="39">
        <v>0</v>
      </c>
      <c r="J1783" s="45">
        <v>6480</v>
      </c>
      <c r="K1783" s="43">
        <v>47845</v>
      </c>
    </row>
    <row r="1784" spans="1:11" x14ac:dyDescent="0.2">
      <c r="A1784" s="42" t="s">
        <v>16</v>
      </c>
      <c r="B1784" s="42" t="s">
        <v>12</v>
      </c>
      <c r="C1784" s="43">
        <v>23103</v>
      </c>
      <c r="D1784" s="43">
        <v>41549</v>
      </c>
      <c r="E1784" s="42" t="s">
        <v>17</v>
      </c>
      <c r="F1784" s="44" t="s">
        <v>14</v>
      </c>
      <c r="G1784" s="2">
        <v>126000</v>
      </c>
      <c r="H1784" s="2">
        <v>126000</v>
      </c>
      <c r="I1784" s="39">
        <v>0</v>
      </c>
      <c r="J1784" s="45">
        <v>19958</v>
      </c>
      <c r="K1784" s="43">
        <v>46845</v>
      </c>
    </row>
    <row r="1785" spans="1:11" x14ac:dyDescent="0.2">
      <c r="A1785" s="42" t="s">
        <v>11</v>
      </c>
      <c r="B1785" s="42" t="s">
        <v>12</v>
      </c>
      <c r="C1785" s="43">
        <v>23103</v>
      </c>
      <c r="D1785" s="43">
        <v>41549</v>
      </c>
      <c r="E1785" s="42" t="s">
        <v>17</v>
      </c>
      <c r="F1785" s="44" t="s">
        <v>14</v>
      </c>
      <c r="G1785" s="2">
        <v>126000</v>
      </c>
      <c r="H1785" s="2">
        <v>126000</v>
      </c>
      <c r="I1785" s="39">
        <v>0</v>
      </c>
      <c r="J1785" s="45">
        <v>6653</v>
      </c>
      <c r="K1785" s="43">
        <v>46845</v>
      </c>
    </row>
    <row r="1786" spans="1:11" x14ac:dyDescent="0.2">
      <c r="A1786" s="42" t="s">
        <v>15</v>
      </c>
      <c r="B1786" s="42" t="s">
        <v>12</v>
      </c>
      <c r="C1786" s="43">
        <v>23103</v>
      </c>
      <c r="D1786" s="43">
        <v>41549</v>
      </c>
      <c r="E1786" s="42" t="s">
        <v>17</v>
      </c>
      <c r="F1786" s="44" t="s">
        <v>14</v>
      </c>
      <c r="G1786" s="2">
        <v>108000</v>
      </c>
      <c r="H1786" s="2">
        <v>108000</v>
      </c>
      <c r="I1786" s="39">
        <v>0</v>
      </c>
      <c r="J1786" s="45">
        <v>6653</v>
      </c>
      <c r="K1786" s="43">
        <v>46845</v>
      </c>
    </row>
    <row r="1787" spans="1:11" x14ac:dyDescent="0.2">
      <c r="A1787" s="42" t="s">
        <v>16</v>
      </c>
      <c r="B1787" s="42" t="s">
        <v>12</v>
      </c>
      <c r="C1787" s="43">
        <v>25192</v>
      </c>
      <c r="D1787" s="43">
        <v>41326</v>
      </c>
      <c r="E1787" s="42" t="s">
        <v>13</v>
      </c>
      <c r="F1787" s="44" t="s">
        <v>14</v>
      </c>
      <c r="G1787" s="2">
        <v>234000</v>
      </c>
      <c r="H1787" s="2">
        <v>234000</v>
      </c>
      <c r="I1787" s="39">
        <v>0</v>
      </c>
      <c r="J1787" s="45">
        <v>55598</v>
      </c>
      <c r="K1787" s="43">
        <v>48933</v>
      </c>
    </row>
    <row r="1788" spans="1:11" x14ac:dyDescent="0.2">
      <c r="A1788" s="42" t="s">
        <v>11</v>
      </c>
      <c r="B1788" s="42" t="s">
        <v>12</v>
      </c>
      <c r="C1788" s="43">
        <v>25192</v>
      </c>
      <c r="D1788" s="43">
        <v>41326</v>
      </c>
      <c r="E1788" s="42" t="s">
        <v>13</v>
      </c>
      <c r="F1788" s="44" t="s">
        <v>14</v>
      </c>
      <c r="G1788" s="2">
        <v>234000</v>
      </c>
      <c r="H1788" s="2">
        <v>234000</v>
      </c>
      <c r="I1788" s="39">
        <v>0</v>
      </c>
      <c r="J1788" s="45">
        <v>18533</v>
      </c>
      <c r="K1788" s="43">
        <v>48933</v>
      </c>
    </row>
    <row r="1789" spans="1:11" x14ac:dyDescent="0.2">
      <c r="A1789" s="42" t="s">
        <v>15</v>
      </c>
      <c r="B1789" s="42" t="s">
        <v>12</v>
      </c>
      <c r="C1789" s="43">
        <v>25192</v>
      </c>
      <c r="D1789" s="43">
        <v>41326</v>
      </c>
      <c r="E1789" s="42" t="s">
        <v>13</v>
      </c>
      <c r="F1789" s="44" t="s">
        <v>14</v>
      </c>
      <c r="G1789" s="2">
        <v>126000</v>
      </c>
      <c r="H1789" s="2">
        <v>126000</v>
      </c>
      <c r="I1789" s="39">
        <v>0</v>
      </c>
      <c r="J1789" s="45">
        <v>18533</v>
      </c>
      <c r="K1789" s="43">
        <v>48933</v>
      </c>
    </row>
    <row r="1790" spans="1:11" x14ac:dyDescent="0.2">
      <c r="A1790" s="42" t="s">
        <v>16</v>
      </c>
      <c r="B1790" s="42" t="s">
        <v>12</v>
      </c>
      <c r="C1790" s="43">
        <v>23120</v>
      </c>
      <c r="D1790" s="43">
        <v>41509</v>
      </c>
      <c r="E1790" s="42" t="s">
        <v>17</v>
      </c>
      <c r="F1790" s="44" t="s">
        <v>14</v>
      </c>
      <c r="G1790" s="2">
        <v>297000</v>
      </c>
      <c r="H1790" s="2">
        <v>297000</v>
      </c>
      <c r="I1790" s="39">
        <v>0</v>
      </c>
      <c r="J1790" s="45">
        <v>47045</v>
      </c>
      <c r="K1790" s="43">
        <v>46862</v>
      </c>
    </row>
    <row r="1791" spans="1:11" x14ac:dyDescent="0.2">
      <c r="A1791" s="42" t="s">
        <v>11</v>
      </c>
      <c r="B1791" s="42" t="s">
        <v>12</v>
      </c>
      <c r="C1791" s="43">
        <v>23120</v>
      </c>
      <c r="D1791" s="43">
        <v>41509</v>
      </c>
      <c r="E1791" s="42" t="s">
        <v>17</v>
      </c>
      <c r="F1791" s="44" t="s">
        <v>14</v>
      </c>
      <c r="G1791" s="2">
        <v>297000</v>
      </c>
      <c r="H1791" s="2">
        <v>297000</v>
      </c>
      <c r="I1791" s="39">
        <v>0</v>
      </c>
      <c r="J1791" s="45">
        <v>15682</v>
      </c>
      <c r="K1791" s="43">
        <v>46862</v>
      </c>
    </row>
    <row r="1792" spans="1:11" x14ac:dyDescent="0.2">
      <c r="A1792" s="42" t="s">
        <v>15</v>
      </c>
      <c r="B1792" s="42" t="s">
        <v>12</v>
      </c>
      <c r="C1792" s="43">
        <v>23120</v>
      </c>
      <c r="D1792" s="43">
        <v>41509</v>
      </c>
      <c r="E1792" s="42" t="s">
        <v>17</v>
      </c>
      <c r="F1792" s="44" t="s">
        <v>14</v>
      </c>
      <c r="G1792" s="2">
        <v>234000</v>
      </c>
      <c r="H1792" s="2">
        <v>234000</v>
      </c>
      <c r="I1792" s="39">
        <v>0</v>
      </c>
      <c r="J1792" s="45">
        <v>15682</v>
      </c>
      <c r="K1792" s="43">
        <v>46862</v>
      </c>
    </row>
    <row r="1793" spans="1:11" x14ac:dyDescent="0.2">
      <c r="A1793" s="42" t="s">
        <v>11</v>
      </c>
      <c r="B1793" s="42" t="s">
        <v>12</v>
      </c>
      <c r="C1793" s="43">
        <v>23828</v>
      </c>
      <c r="D1793" s="43">
        <v>41186</v>
      </c>
      <c r="E1793" s="42" t="s">
        <v>17</v>
      </c>
      <c r="F1793" s="44" t="s">
        <v>14</v>
      </c>
      <c r="G1793" s="2">
        <v>29000</v>
      </c>
      <c r="H1793" s="2">
        <v>29000</v>
      </c>
      <c r="I1793" s="39">
        <v>2</v>
      </c>
      <c r="J1793" s="45">
        <v>4829</v>
      </c>
      <c r="K1793" s="43">
        <v>47569</v>
      </c>
    </row>
    <row r="1794" spans="1:11" x14ac:dyDescent="0.2">
      <c r="A1794" s="42" t="s">
        <v>16</v>
      </c>
      <c r="B1794" s="42" t="s">
        <v>12</v>
      </c>
      <c r="C1794" s="43">
        <v>23715</v>
      </c>
      <c r="D1794" s="43">
        <v>41330</v>
      </c>
      <c r="E1794" s="42" t="s">
        <v>13</v>
      </c>
      <c r="F1794" s="44" t="s">
        <v>14</v>
      </c>
      <c r="G1794" s="2">
        <v>267000</v>
      </c>
      <c r="H1794" s="2">
        <v>267000</v>
      </c>
      <c r="I1794" s="39">
        <v>0</v>
      </c>
      <c r="J1794" s="45">
        <v>58153</v>
      </c>
      <c r="K1794" s="43">
        <v>47456</v>
      </c>
    </row>
    <row r="1795" spans="1:11" x14ac:dyDescent="0.2">
      <c r="A1795" s="42" t="s">
        <v>11</v>
      </c>
      <c r="B1795" s="42" t="s">
        <v>12</v>
      </c>
      <c r="C1795" s="43">
        <v>23715</v>
      </c>
      <c r="D1795" s="43">
        <v>41330</v>
      </c>
      <c r="E1795" s="42" t="s">
        <v>13</v>
      </c>
      <c r="F1795" s="44" t="s">
        <v>14</v>
      </c>
      <c r="G1795" s="2">
        <v>267000</v>
      </c>
      <c r="H1795" s="2">
        <v>267000</v>
      </c>
      <c r="I1795" s="39">
        <v>0</v>
      </c>
      <c r="J1795" s="45">
        <v>19384</v>
      </c>
      <c r="K1795" s="43">
        <v>47456</v>
      </c>
    </row>
    <row r="1796" spans="1:11" x14ac:dyDescent="0.2">
      <c r="A1796" s="42" t="s">
        <v>15</v>
      </c>
      <c r="B1796" s="42" t="s">
        <v>12</v>
      </c>
      <c r="C1796" s="43">
        <v>23715</v>
      </c>
      <c r="D1796" s="43">
        <v>41330</v>
      </c>
      <c r="E1796" s="42" t="s">
        <v>13</v>
      </c>
      <c r="F1796" s="44" t="s">
        <v>14</v>
      </c>
      <c r="G1796" s="2">
        <v>89000</v>
      </c>
      <c r="H1796" s="2">
        <v>89000</v>
      </c>
      <c r="I1796" s="39">
        <v>0</v>
      </c>
      <c r="J1796" s="45">
        <v>19384</v>
      </c>
      <c r="K1796" s="43">
        <v>47456</v>
      </c>
    </row>
    <row r="1797" spans="1:11" x14ac:dyDescent="0.2">
      <c r="A1797" s="42" t="s">
        <v>11</v>
      </c>
      <c r="B1797" s="42" t="s">
        <v>12</v>
      </c>
      <c r="C1797" s="43">
        <v>20578</v>
      </c>
      <c r="D1797" s="43">
        <v>41550</v>
      </c>
      <c r="E1797" s="42" t="s">
        <v>17</v>
      </c>
      <c r="F1797" s="44" t="s">
        <v>14</v>
      </c>
      <c r="G1797" s="2">
        <v>53000</v>
      </c>
      <c r="H1797" s="2">
        <v>53000</v>
      </c>
      <c r="I1797" s="39">
        <v>0</v>
      </c>
      <c r="J1797" s="45">
        <v>4245</v>
      </c>
      <c r="K1797" s="43">
        <v>44319</v>
      </c>
    </row>
    <row r="1798" spans="1:11" x14ac:dyDescent="0.2">
      <c r="A1798" s="42" t="s">
        <v>15</v>
      </c>
      <c r="B1798" s="42" t="s">
        <v>12</v>
      </c>
      <c r="C1798" s="43">
        <v>20578</v>
      </c>
      <c r="D1798" s="43">
        <v>41550</v>
      </c>
      <c r="E1798" s="42" t="s">
        <v>17</v>
      </c>
      <c r="F1798" s="44" t="s">
        <v>14</v>
      </c>
      <c r="G1798" s="2">
        <v>53000</v>
      </c>
      <c r="H1798" s="2">
        <v>53000</v>
      </c>
      <c r="I1798" s="39">
        <v>0</v>
      </c>
      <c r="J1798" s="45">
        <v>4245</v>
      </c>
      <c r="K1798" s="43">
        <v>44319</v>
      </c>
    </row>
    <row r="1799" spans="1:11" x14ac:dyDescent="0.2">
      <c r="A1799" s="42" t="s">
        <v>16</v>
      </c>
      <c r="B1799" s="42" t="s">
        <v>12</v>
      </c>
      <c r="C1799" s="43">
        <v>20037</v>
      </c>
      <c r="D1799" s="43">
        <v>41524</v>
      </c>
      <c r="E1799" s="42" t="s">
        <v>17</v>
      </c>
      <c r="F1799" s="44" t="s">
        <v>14</v>
      </c>
      <c r="G1799" s="2">
        <v>42000</v>
      </c>
      <c r="H1799" s="2">
        <v>42000</v>
      </c>
      <c r="I1799" s="39">
        <v>0</v>
      </c>
      <c r="J1799" s="45">
        <v>2684</v>
      </c>
      <c r="K1799" s="43">
        <v>43778</v>
      </c>
    </row>
    <row r="1800" spans="1:11" x14ac:dyDescent="0.2">
      <c r="A1800" s="42" t="s">
        <v>11</v>
      </c>
      <c r="B1800" s="42" t="s">
        <v>12</v>
      </c>
      <c r="C1800" s="43">
        <v>20037</v>
      </c>
      <c r="D1800" s="43">
        <v>41524</v>
      </c>
      <c r="E1800" s="42" t="s">
        <v>17</v>
      </c>
      <c r="F1800" s="44" t="s">
        <v>14</v>
      </c>
      <c r="G1800" s="2">
        <v>42000</v>
      </c>
      <c r="H1800" s="2">
        <v>42000</v>
      </c>
      <c r="I1800" s="39">
        <v>0</v>
      </c>
      <c r="J1800" s="45">
        <v>2684</v>
      </c>
      <c r="K1800" s="43">
        <v>43778</v>
      </c>
    </row>
    <row r="1801" spans="1:11" x14ac:dyDescent="0.2">
      <c r="A1801" s="42" t="s">
        <v>15</v>
      </c>
      <c r="B1801" s="42" t="s">
        <v>12</v>
      </c>
      <c r="C1801" s="43">
        <v>20037</v>
      </c>
      <c r="D1801" s="43">
        <v>41524</v>
      </c>
      <c r="E1801" s="42" t="s">
        <v>17</v>
      </c>
      <c r="F1801" s="44" t="s">
        <v>14</v>
      </c>
      <c r="G1801" s="2">
        <v>53000</v>
      </c>
      <c r="H1801" s="2">
        <v>53000</v>
      </c>
      <c r="I1801" s="39">
        <v>0</v>
      </c>
      <c r="J1801" s="45">
        <v>2684</v>
      </c>
      <c r="K1801" s="43">
        <v>43778</v>
      </c>
    </row>
    <row r="1802" spans="1:11" x14ac:dyDescent="0.2">
      <c r="A1802" s="42" t="s">
        <v>16</v>
      </c>
      <c r="B1802" s="42" t="s">
        <v>12</v>
      </c>
      <c r="C1802" s="43">
        <v>24275</v>
      </c>
      <c r="D1802" s="43">
        <v>41366</v>
      </c>
      <c r="E1802" s="42" t="s">
        <v>17</v>
      </c>
      <c r="F1802" s="44" t="s">
        <v>14</v>
      </c>
      <c r="G1802" s="2">
        <v>99000</v>
      </c>
      <c r="H1802" s="2">
        <v>99000</v>
      </c>
      <c r="I1802" s="39">
        <v>0</v>
      </c>
      <c r="J1802" s="45">
        <v>17909</v>
      </c>
      <c r="K1802" s="43">
        <v>48016</v>
      </c>
    </row>
    <row r="1803" spans="1:11" x14ac:dyDescent="0.2">
      <c r="A1803" s="42" t="s">
        <v>11</v>
      </c>
      <c r="B1803" s="42" t="s">
        <v>12</v>
      </c>
      <c r="C1803" s="43">
        <v>24275</v>
      </c>
      <c r="D1803" s="43">
        <v>41366</v>
      </c>
      <c r="E1803" s="42" t="s">
        <v>17</v>
      </c>
      <c r="F1803" s="44" t="s">
        <v>14</v>
      </c>
      <c r="G1803" s="2">
        <v>99000</v>
      </c>
      <c r="H1803" s="2">
        <v>99000</v>
      </c>
      <c r="I1803" s="39">
        <v>0</v>
      </c>
      <c r="J1803" s="45">
        <v>5970</v>
      </c>
      <c r="K1803" s="43">
        <v>48016</v>
      </c>
    </row>
    <row r="1804" spans="1:11" x14ac:dyDescent="0.2">
      <c r="A1804" s="42" t="s">
        <v>15</v>
      </c>
      <c r="B1804" s="42" t="s">
        <v>12</v>
      </c>
      <c r="C1804" s="43">
        <v>24275</v>
      </c>
      <c r="D1804" s="43">
        <v>41366</v>
      </c>
      <c r="E1804" s="42" t="s">
        <v>17</v>
      </c>
      <c r="F1804" s="44" t="s">
        <v>14</v>
      </c>
      <c r="G1804" s="2">
        <v>42000</v>
      </c>
      <c r="H1804" s="2">
        <v>42000</v>
      </c>
      <c r="I1804" s="39">
        <v>0</v>
      </c>
      <c r="J1804" s="45">
        <v>5970</v>
      </c>
      <c r="K1804" s="43">
        <v>48016</v>
      </c>
    </row>
    <row r="1805" spans="1:11" x14ac:dyDescent="0.2">
      <c r="A1805" s="42" t="s">
        <v>16</v>
      </c>
      <c r="B1805" s="42" t="s">
        <v>12</v>
      </c>
      <c r="C1805" s="43">
        <v>23191</v>
      </c>
      <c r="D1805" s="43">
        <v>41485</v>
      </c>
      <c r="E1805" s="42" t="s">
        <v>17</v>
      </c>
      <c r="F1805" s="44" t="s">
        <v>14</v>
      </c>
      <c r="G1805" s="2">
        <v>159000</v>
      </c>
      <c r="H1805" s="2">
        <v>159000</v>
      </c>
      <c r="I1805" s="39">
        <v>0</v>
      </c>
      <c r="J1805" s="45">
        <v>25186</v>
      </c>
      <c r="K1805" s="43">
        <v>46933</v>
      </c>
    </row>
    <row r="1806" spans="1:11" x14ac:dyDescent="0.2">
      <c r="A1806" s="42" t="s">
        <v>11</v>
      </c>
      <c r="B1806" s="42" t="s">
        <v>12</v>
      </c>
      <c r="C1806" s="43">
        <v>23191</v>
      </c>
      <c r="D1806" s="43">
        <v>41485</v>
      </c>
      <c r="E1806" s="42" t="s">
        <v>17</v>
      </c>
      <c r="F1806" s="44" t="s">
        <v>14</v>
      </c>
      <c r="G1806" s="2">
        <v>159000</v>
      </c>
      <c r="H1806" s="2">
        <v>159000</v>
      </c>
      <c r="I1806" s="39">
        <v>0</v>
      </c>
      <c r="J1806" s="45">
        <v>8395</v>
      </c>
      <c r="K1806" s="43">
        <v>46933</v>
      </c>
    </row>
    <row r="1807" spans="1:11" x14ac:dyDescent="0.2">
      <c r="A1807" s="42" t="s">
        <v>15</v>
      </c>
      <c r="B1807" s="42" t="s">
        <v>12</v>
      </c>
      <c r="C1807" s="43">
        <v>23191</v>
      </c>
      <c r="D1807" s="43">
        <v>41485</v>
      </c>
      <c r="E1807" s="42" t="s">
        <v>17</v>
      </c>
      <c r="F1807" s="44" t="s">
        <v>14</v>
      </c>
      <c r="G1807" s="2">
        <v>99000</v>
      </c>
      <c r="H1807" s="2">
        <v>99000</v>
      </c>
      <c r="I1807" s="39">
        <v>0</v>
      </c>
      <c r="J1807" s="45">
        <v>8395</v>
      </c>
      <c r="K1807" s="43">
        <v>46933</v>
      </c>
    </row>
    <row r="1808" spans="1:11" x14ac:dyDescent="0.2">
      <c r="A1808" s="42" t="s">
        <v>16</v>
      </c>
      <c r="B1808" s="42" t="s">
        <v>12</v>
      </c>
      <c r="C1808" s="43">
        <v>23870</v>
      </c>
      <c r="D1808" s="43">
        <v>41388</v>
      </c>
      <c r="E1808" s="42" t="s">
        <v>13</v>
      </c>
      <c r="F1808" s="44" t="s">
        <v>14</v>
      </c>
      <c r="G1808" s="2">
        <v>68000</v>
      </c>
      <c r="H1808" s="2">
        <v>68000</v>
      </c>
      <c r="I1808" s="39">
        <v>0</v>
      </c>
      <c r="J1808" s="45">
        <v>15484</v>
      </c>
      <c r="K1808" s="43">
        <v>47611</v>
      </c>
    </row>
    <row r="1809" spans="1:11" x14ac:dyDescent="0.2">
      <c r="A1809" s="42" t="s">
        <v>11</v>
      </c>
      <c r="B1809" s="42" t="s">
        <v>12</v>
      </c>
      <c r="C1809" s="43">
        <v>23870</v>
      </c>
      <c r="D1809" s="43">
        <v>41388</v>
      </c>
      <c r="E1809" s="42" t="s">
        <v>13</v>
      </c>
      <c r="F1809" s="44" t="s">
        <v>14</v>
      </c>
      <c r="G1809" s="2">
        <v>68000</v>
      </c>
      <c r="H1809" s="2">
        <v>68000</v>
      </c>
      <c r="I1809" s="39">
        <v>0</v>
      </c>
      <c r="J1809" s="45">
        <v>15484</v>
      </c>
      <c r="K1809" s="43">
        <v>47611</v>
      </c>
    </row>
    <row r="1810" spans="1:11" x14ac:dyDescent="0.2">
      <c r="A1810" s="42" t="s">
        <v>15</v>
      </c>
      <c r="B1810" s="42" t="s">
        <v>12</v>
      </c>
      <c r="C1810" s="43">
        <v>23870</v>
      </c>
      <c r="D1810" s="43">
        <v>41388</v>
      </c>
      <c r="E1810" s="42" t="s">
        <v>13</v>
      </c>
      <c r="F1810" s="44" t="s">
        <v>14</v>
      </c>
      <c r="G1810" s="2">
        <v>159000</v>
      </c>
      <c r="H1810" s="2">
        <v>159000</v>
      </c>
      <c r="I1810" s="39">
        <v>0</v>
      </c>
      <c r="J1810" s="45">
        <v>15484</v>
      </c>
      <c r="K1810" s="43">
        <v>47611</v>
      </c>
    </row>
    <row r="1811" spans="1:11" x14ac:dyDescent="0.2">
      <c r="A1811" s="42" t="s">
        <v>11</v>
      </c>
      <c r="B1811" s="42" t="s">
        <v>12</v>
      </c>
      <c r="C1811" s="43">
        <v>21731</v>
      </c>
      <c r="D1811" s="43">
        <v>41544</v>
      </c>
      <c r="E1811" s="42" t="s">
        <v>17</v>
      </c>
      <c r="F1811" s="44" t="s">
        <v>14</v>
      </c>
      <c r="G1811" s="2">
        <v>94000</v>
      </c>
      <c r="H1811" s="2">
        <v>94000</v>
      </c>
      <c r="I1811" s="39">
        <v>0</v>
      </c>
      <c r="J1811" s="45">
        <v>11167</v>
      </c>
      <c r="K1811" s="43">
        <v>45473</v>
      </c>
    </row>
    <row r="1812" spans="1:11" x14ac:dyDescent="0.2">
      <c r="A1812" s="42" t="s">
        <v>15</v>
      </c>
      <c r="B1812" s="42" t="s">
        <v>12</v>
      </c>
      <c r="C1812" s="43">
        <v>21731</v>
      </c>
      <c r="D1812" s="43">
        <v>41544</v>
      </c>
      <c r="E1812" s="42" t="s">
        <v>17</v>
      </c>
      <c r="F1812" s="44" t="s">
        <v>14</v>
      </c>
      <c r="G1812" s="2">
        <v>68000</v>
      </c>
      <c r="H1812" s="2">
        <v>68000</v>
      </c>
      <c r="I1812" s="39">
        <v>0</v>
      </c>
      <c r="J1812" s="45">
        <v>11167</v>
      </c>
      <c r="K1812" s="43">
        <v>45473</v>
      </c>
    </row>
    <row r="1813" spans="1:11" x14ac:dyDescent="0.2">
      <c r="A1813" s="42" t="s">
        <v>16</v>
      </c>
      <c r="B1813" s="42" t="s">
        <v>12</v>
      </c>
      <c r="C1813" s="43">
        <v>20083</v>
      </c>
      <c r="D1813" s="43">
        <v>41280</v>
      </c>
      <c r="E1813" s="42" t="s">
        <v>17</v>
      </c>
      <c r="F1813" s="44" t="s">
        <v>14</v>
      </c>
      <c r="G1813" s="2">
        <v>94000</v>
      </c>
      <c r="H1813" s="2">
        <v>94000</v>
      </c>
      <c r="I1813" s="39">
        <v>0</v>
      </c>
      <c r="J1813" s="45">
        <v>8627</v>
      </c>
      <c r="K1813" s="43">
        <v>43824</v>
      </c>
    </row>
    <row r="1814" spans="1:11" x14ac:dyDescent="0.2">
      <c r="A1814" s="42" t="s">
        <v>11</v>
      </c>
      <c r="B1814" s="42" t="s">
        <v>12</v>
      </c>
      <c r="C1814" s="43">
        <v>20083</v>
      </c>
      <c r="D1814" s="43">
        <v>41280</v>
      </c>
      <c r="E1814" s="42" t="s">
        <v>17</v>
      </c>
      <c r="F1814" s="44" t="s">
        <v>14</v>
      </c>
      <c r="G1814" s="2">
        <v>45000</v>
      </c>
      <c r="H1814" s="2">
        <v>45000</v>
      </c>
      <c r="I1814" s="39">
        <v>0</v>
      </c>
      <c r="J1814" s="45">
        <v>2876</v>
      </c>
      <c r="K1814" s="43">
        <v>43824</v>
      </c>
    </row>
    <row r="1815" spans="1:11" x14ac:dyDescent="0.2">
      <c r="A1815" s="42" t="s">
        <v>15</v>
      </c>
      <c r="B1815" s="42" t="s">
        <v>12</v>
      </c>
      <c r="C1815" s="43">
        <v>20083</v>
      </c>
      <c r="D1815" s="43">
        <v>41280</v>
      </c>
      <c r="E1815" s="42" t="s">
        <v>17</v>
      </c>
      <c r="F1815" s="44" t="s">
        <v>14</v>
      </c>
      <c r="G1815" s="2">
        <v>94000</v>
      </c>
      <c r="H1815" s="2">
        <v>94000</v>
      </c>
      <c r="I1815" s="39">
        <v>0</v>
      </c>
      <c r="J1815" s="45">
        <v>2876</v>
      </c>
      <c r="K1815" s="43">
        <v>43824</v>
      </c>
    </row>
    <row r="1816" spans="1:11" x14ac:dyDescent="0.2">
      <c r="A1816" s="42" t="s">
        <v>11</v>
      </c>
      <c r="B1816" s="42" t="s">
        <v>12</v>
      </c>
      <c r="C1816" s="43">
        <v>23342</v>
      </c>
      <c r="D1816" s="43">
        <v>41348</v>
      </c>
      <c r="E1816" s="42" t="s">
        <v>17</v>
      </c>
      <c r="F1816" s="44" t="s">
        <v>14</v>
      </c>
      <c r="G1816" s="2">
        <v>60000</v>
      </c>
      <c r="H1816" s="2">
        <v>60000</v>
      </c>
      <c r="I1816" s="39">
        <v>0</v>
      </c>
      <c r="J1816" s="45">
        <v>9936</v>
      </c>
      <c r="K1816" s="43">
        <v>47084</v>
      </c>
    </row>
    <row r="1817" spans="1:11" x14ac:dyDescent="0.2">
      <c r="A1817" s="42" t="s">
        <v>16</v>
      </c>
      <c r="B1817" s="42" t="s">
        <v>12</v>
      </c>
      <c r="C1817" s="43">
        <v>25129</v>
      </c>
      <c r="D1817" s="43">
        <v>41589</v>
      </c>
      <c r="E1817" s="42" t="s">
        <v>17</v>
      </c>
      <c r="F1817" s="44" t="s">
        <v>14</v>
      </c>
      <c r="G1817" s="2">
        <v>66000</v>
      </c>
      <c r="H1817" s="2">
        <v>66000</v>
      </c>
      <c r="I1817" s="39">
        <v>0</v>
      </c>
      <c r="J1817" s="45">
        <v>11999</v>
      </c>
      <c r="K1817" s="43">
        <v>48870</v>
      </c>
    </row>
    <row r="1818" spans="1:11" x14ac:dyDescent="0.2">
      <c r="A1818" s="42" t="s">
        <v>11</v>
      </c>
      <c r="B1818" s="42" t="s">
        <v>12</v>
      </c>
      <c r="C1818" s="43">
        <v>25129</v>
      </c>
      <c r="D1818" s="43">
        <v>41589</v>
      </c>
      <c r="E1818" s="42" t="s">
        <v>17</v>
      </c>
      <c r="F1818" s="44" t="s">
        <v>14</v>
      </c>
      <c r="G1818" s="2">
        <v>66000</v>
      </c>
      <c r="H1818" s="2">
        <v>66000</v>
      </c>
      <c r="I1818" s="39">
        <v>0</v>
      </c>
      <c r="J1818" s="45">
        <v>11999</v>
      </c>
      <c r="K1818" s="43">
        <v>48870</v>
      </c>
    </row>
    <row r="1819" spans="1:11" x14ac:dyDescent="0.2">
      <c r="A1819" s="42" t="s">
        <v>15</v>
      </c>
      <c r="B1819" s="42" t="s">
        <v>12</v>
      </c>
      <c r="C1819" s="43">
        <v>25129</v>
      </c>
      <c r="D1819" s="43">
        <v>41589</v>
      </c>
      <c r="E1819" s="42" t="s">
        <v>17</v>
      </c>
      <c r="F1819" s="44" t="s">
        <v>14</v>
      </c>
      <c r="G1819" s="2">
        <v>60000</v>
      </c>
      <c r="H1819" s="2">
        <v>60000</v>
      </c>
      <c r="I1819" s="39">
        <v>0</v>
      </c>
      <c r="J1819" s="45">
        <v>11999</v>
      </c>
      <c r="K1819" s="43">
        <v>48870</v>
      </c>
    </row>
    <row r="1820" spans="1:11" x14ac:dyDescent="0.2">
      <c r="A1820" s="42" t="s">
        <v>16</v>
      </c>
      <c r="B1820" s="42" t="s">
        <v>12</v>
      </c>
      <c r="C1820" s="43">
        <v>20647</v>
      </c>
      <c r="D1820" s="43">
        <v>41530</v>
      </c>
      <c r="E1820" s="42" t="s">
        <v>13</v>
      </c>
      <c r="F1820" s="44" t="s">
        <v>14</v>
      </c>
      <c r="G1820" s="2">
        <v>66000</v>
      </c>
      <c r="H1820" s="2">
        <v>66000</v>
      </c>
      <c r="I1820" s="39">
        <v>0</v>
      </c>
      <c r="J1820" s="45">
        <v>10206</v>
      </c>
      <c r="K1820" s="43">
        <v>44388</v>
      </c>
    </row>
    <row r="1821" spans="1:11" x14ac:dyDescent="0.2">
      <c r="A1821" s="42" t="s">
        <v>11</v>
      </c>
      <c r="B1821" s="42" t="s">
        <v>12</v>
      </c>
      <c r="C1821" s="43">
        <v>20647</v>
      </c>
      <c r="D1821" s="43">
        <v>41530</v>
      </c>
      <c r="E1821" s="42" t="s">
        <v>13</v>
      </c>
      <c r="F1821" s="44" t="s">
        <v>14</v>
      </c>
      <c r="G1821" s="2">
        <v>36000</v>
      </c>
      <c r="H1821" s="2">
        <v>36000</v>
      </c>
      <c r="I1821" s="39">
        <v>0</v>
      </c>
      <c r="J1821" s="45">
        <v>3402</v>
      </c>
      <c r="K1821" s="43">
        <v>44388</v>
      </c>
    </row>
    <row r="1822" spans="1:11" x14ac:dyDescent="0.2">
      <c r="A1822" s="42" t="s">
        <v>11</v>
      </c>
      <c r="B1822" s="42" t="s">
        <v>12</v>
      </c>
      <c r="C1822" s="43">
        <v>23743</v>
      </c>
      <c r="D1822" s="43">
        <v>41436</v>
      </c>
      <c r="E1822" s="42" t="s">
        <v>17</v>
      </c>
      <c r="F1822" s="44" t="s">
        <v>14</v>
      </c>
      <c r="G1822" s="2">
        <v>41000</v>
      </c>
      <c r="H1822" s="2">
        <v>41000</v>
      </c>
      <c r="I1822" s="39">
        <v>2</v>
      </c>
      <c r="J1822" s="45">
        <v>7085</v>
      </c>
      <c r="K1822" s="43">
        <v>47484</v>
      </c>
    </row>
    <row r="1823" spans="1:11" x14ac:dyDescent="0.2">
      <c r="A1823" s="42" t="s">
        <v>11</v>
      </c>
      <c r="B1823" s="42" t="s">
        <v>12</v>
      </c>
      <c r="C1823" s="43">
        <v>24359</v>
      </c>
      <c r="D1823" s="43">
        <v>41246</v>
      </c>
      <c r="E1823" s="42" t="s">
        <v>13</v>
      </c>
      <c r="F1823" s="44" t="s">
        <v>14</v>
      </c>
      <c r="G1823" s="2">
        <v>48000</v>
      </c>
      <c r="H1823" s="2">
        <v>48000</v>
      </c>
      <c r="I1823" s="39">
        <v>0</v>
      </c>
      <c r="J1823" s="45">
        <v>10152</v>
      </c>
      <c r="K1823" s="43">
        <v>48100</v>
      </c>
    </row>
    <row r="1824" spans="1:11" x14ac:dyDescent="0.2">
      <c r="A1824" s="42" t="s">
        <v>16</v>
      </c>
      <c r="B1824" s="42" t="s">
        <v>12</v>
      </c>
      <c r="C1824" s="43">
        <v>31999</v>
      </c>
      <c r="D1824" s="43">
        <v>41468</v>
      </c>
      <c r="E1824" s="42" t="s">
        <v>13</v>
      </c>
      <c r="F1824" s="44" t="s">
        <v>14</v>
      </c>
      <c r="G1824" s="2">
        <v>108000</v>
      </c>
      <c r="H1824" s="2">
        <v>108000</v>
      </c>
      <c r="I1824" s="39">
        <v>0</v>
      </c>
      <c r="J1824" s="45">
        <v>22453</v>
      </c>
      <c r="K1824" s="43">
        <v>55741</v>
      </c>
    </row>
    <row r="1825" spans="1:11" x14ac:dyDescent="0.2">
      <c r="A1825" s="42" t="s">
        <v>11</v>
      </c>
      <c r="B1825" s="42" t="s">
        <v>12</v>
      </c>
      <c r="C1825" s="43">
        <v>31999</v>
      </c>
      <c r="D1825" s="43">
        <v>41468</v>
      </c>
      <c r="E1825" s="42" t="s">
        <v>13</v>
      </c>
      <c r="F1825" s="44" t="s">
        <v>14</v>
      </c>
      <c r="G1825" s="2">
        <v>108000</v>
      </c>
      <c r="H1825" s="2">
        <v>108000</v>
      </c>
      <c r="I1825" s="39">
        <v>0</v>
      </c>
      <c r="J1825" s="45">
        <v>7484</v>
      </c>
      <c r="K1825" s="43">
        <v>55741</v>
      </c>
    </row>
    <row r="1826" spans="1:11" x14ac:dyDescent="0.2">
      <c r="A1826" s="42" t="s">
        <v>15</v>
      </c>
      <c r="B1826" s="42" t="s">
        <v>12</v>
      </c>
      <c r="C1826" s="43">
        <v>31999</v>
      </c>
      <c r="D1826" s="43">
        <v>41468</v>
      </c>
      <c r="E1826" s="42" t="s">
        <v>13</v>
      </c>
      <c r="F1826" s="44" t="s">
        <v>14</v>
      </c>
      <c r="G1826" s="2">
        <v>36000</v>
      </c>
      <c r="H1826" s="2">
        <v>36000</v>
      </c>
      <c r="I1826" s="39">
        <v>0</v>
      </c>
      <c r="J1826" s="45">
        <v>7484</v>
      </c>
      <c r="K1826" s="43">
        <v>55741</v>
      </c>
    </row>
    <row r="1827" spans="1:11" x14ac:dyDescent="0.2">
      <c r="A1827" s="42" t="s">
        <v>16</v>
      </c>
      <c r="B1827" s="42" t="s">
        <v>12</v>
      </c>
      <c r="C1827" s="43">
        <v>24016</v>
      </c>
      <c r="D1827" s="43">
        <v>41638</v>
      </c>
      <c r="E1827" s="42" t="s">
        <v>17</v>
      </c>
      <c r="F1827" s="44" t="s">
        <v>14</v>
      </c>
      <c r="G1827" s="2">
        <v>117000</v>
      </c>
      <c r="H1827" s="2">
        <v>117000</v>
      </c>
      <c r="I1827" s="39">
        <v>0</v>
      </c>
      <c r="J1827" s="45">
        <v>20218</v>
      </c>
      <c r="K1827" s="43">
        <v>47757</v>
      </c>
    </row>
    <row r="1828" spans="1:11" x14ac:dyDescent="0.2">
      <c r="A1828" s="42" t="s">
        <v>11</v>
      </c>
      <c r="B1828" s="42" t="s">
        <v>12</v>
      </c>
      <c r="C1828" s="43">
        <v>24016</v>
      </c>
      <c r="D1828" s="43">
        <v>41638</v>
      </c>
      <c r="E1828" s="42" t="s">
        <v>17</v>
      </c>
      <c r="F1828" s="44" t="s">
        <v>14</v>
      </c>
      <c r="G1828" s="2">
        <v>117000</v>
      </c>
      <c r="H1828" s="2">
        <v>117000</v>
      </c>
      <c r="I1828" s="39">
        <v>0</v>
      </c>
      <c r="J1828" s="45">
        <v>6739</v>
      </c>
      <c r="K1828" s="43">
        <v>47757</v>
      </c>
    </row>
    <row r="1829" spans="1:11" x14ac:dyDescent="0.2">
      <c r="A1829" s="42" t="s">
        <v>15</v>
      </c>
      <c r="B1829" s="42" t="s">
        <v>12</v>
      </c>
      <c r="C1829" s="43">
        <v>24016</v>
      </c>
      <c r="D1829" s="43">
        <v>41638</v>
      </c>
      <c r="E1829" s="42" t="s">
        <v>17</v>
      </c>
      <c r="F1829" s="44" t="s">
        <v>14</v>
      </c>
      <c r="G1829" s="2">
        <v>39000</v>
      </c>
      <c r="H1829" s="2">
        <v>39000</v>
      </c>
      <c r="I1829" s="39">
        <v>0</v>
      </c>
      <c r="J1829" s="45">
        <v>6739</v>
      </c>
      <c r="K1829" s="43">
        <v>47757</v>
      </c>
    </row>
    <row r="1830" spans="1:11" x14ac:dyDescent="0.2">
      <c r="A1830" s="42" t="s">
        <v>16</v>
      </c>
      <c r="B1830" s="42" t="s">
        <v>12</v>
      </c>
      <c r="C1830" s="43">
        <v>21012</v>
      </c>
      <c r="D1830" s="43">
        <v>41479</v>
      </c>
      <c r="E1830" s="42" t="s">
        <v>13</v>
      </c>
      <c r="F1830" s="44" t="s">
        <v>14</v>
      </c>
      <c r="G1830" s="2">
        <v>210000</v>
      </c>
      <c r="H1830" s="2">
        <v>210000</v>
      </c>
      <c r="I1830" s="39">
        <v>0</v>
      </c>
      <c r="J1830" s="45">
        <v>23247</v>
      </c>
      <c r="K1830" s="43">
        <v>44753</v>
      </c>
    </row>
    <row r="1831" spans="1:11" x14ac:dyDescent="0.2">
      <c r="A1831" s="42" t="s">
        <v>11</v>
      </c>
      <c r="B1831" s="42" t="s">
        <v>12</v>
      </c>
      <c r="C1831" s="43">
        <v>21012</v>
      </c>
      <c r="D1831" s="43">
        <v>41479</v>
      </c>
      <c r="E1831" s="42" t="s">
        <v>13</v>
      </c>
      <c r="F1831" s="44" t="s">
        <v>14</v>
      </c>
      <c r="G1831" s="2">
        <v>210000</v>
      </c>
      <c r="H1831" s="2">
        <v>210000</v>
      </c>
      <c r="I1831" s="39">
        <v>0</v>
      </c>
      <c r="J1831" s="45">
        <v>7749</v>
      </c>
      <c r="K1831" s="43">
        <v>44753</v>
      </c>
    </row>
    <row r="1832" spans="1:11" x14ac:dyDescent="0.2">
      <c r="A1832" s="42" t="s">
        <v>15</v>
      </c>
      <c r="B1832" s="42" t="s">
        <v>12</v>
      </c>
      <c r="C1832" s="43">
        <v>21012</v>
      </c>
      <c r="D1832" s="43">
        <v>41479</v>
      </c>
      <c r="E1832" s="42" t="s">
        <v>13</v>
      </c>
      <c r="F1832" s="44" t="s">
        <v>14</v>
      </c>
      <c r="G1832" s="2">
        <v>70000</v>
      </c>
      <c r="H1832" s="2">
        <v>70000</v>
      </c>
      <c r="I1832" s="39">
        <v>0</v>
      </c>
      <c r="J1832" s="45">
        <v>7749</v>
      </c>
      <c r="K1832" s="43">
        <v>44753</v>
      </c>
    </row>
    <row r="1833" spans="1:11" x14ac:dyDescent="0.2">
      <c r="A1833" s="42" t="s">
        <v>11</v>
      </c>
      <c r="B1833" s="42" t="s">
        <v>12</v>
      </c>
      <c r="C1833" s="43">
        <v>22445</v>
      </c>
      <c r="D1833" s="43">
        <v>41495</v>
      </c>
      <c r="E1833" s="42" t="s">
        <v>17</v>
      </c>
      <c r="F1833" s="44" t="s">
        <v>14</v>
      </c>
      <c r="G1833" s="2">
        <v>51000</v>
      </c>
      <c r="H1833" s="2">
        <v>51000</v>
      </c>
      <c r="I1833" s="39">
        <v>0</v>
      </c>
      <c r="J1833" s="45">
        <v>7344</v>
      </c>
      <c r="K1833" s="43">
        <v>46186</v>
      </c>
    </row>
    <row r="1834" spans="1:11" x14ac:dyDescent="0.2">
      <c r="A1834" s="42" t="s">
        <v>15</v>
      </c>
      <c r="B1834" s="42" t="s">
        <v>12</v>
      </c>
      <c r="C1834" s="43">
        <v>22445</v>
      </c>
      <c r="D1834" s="43">
        <v>41495</v>
      </c>
      <c r="E1834" s="42" t="s">
        <v>17</v>
      </c>
      <c r="F1834" s="44" t="s">
        <v>14</v>
      </c>
      <c r="G1834" s="2">
        <v>51000</v>
      </c>
      <c r="H1834" s="2">
        <v>51000</v>
      </c>
      <c r="I1834" s="39">
        <v>0</v>
      </c>
      <c r="J1834" s="45">
        <v>7344</v>
      </c>
      <c r="K1834" s="43">
        <v>46186</v>
      </c>
    </row>
    <row r="1835" spans="1:11" x14ac:dyDescent="0.2">
      <c r="A1835" s="42" t="s">
        <v>11</v>
      </c>
      <c r="B1835" s="42" t="s">
        <v>12</v>
      </c>
      <c r="C1835" s="43">
        <v>21593</v>
      </c>
      <c r="D1835" s="43">
        <v>41627</v>
      </c>
      <c r="E1835" s="42" t="s">
        <v>17</v>
      </c>
      <c r="F1835" s="44" t="s">
        <v>14</v>
      </c>
      <c r="G1835" s="2">
        <v>34000</v>
      </c>
      <c r="H1835" s="2">
        <v>34000</v>
      </c>
      <c r="I1835" s="39">
        <v>0</v>
      </c>
      <c r="J1835" s="45">
        <v>4039</v>
      </c>
      <c r="K1835" s="43">
        <v>45334</v>
      </c>
    </row>
    <row r="1836" spans="1:11" x14ac:dyDescent="0.2">
      <c r="A1836" s="42" t="s">
        <v>11</v>
      </c>
      <c r="B1836" s="42" t="s">
        <v>12</v>
      </c>
      <c r="C1836" s="43">
        <v>20730</v>
      </c>
      <c r="D1836" s="43">
        <v>41668</v>
      </c>
      <c r="E1836" s="42" t="s">
        <v>13</v>
      </c>
      <c r="F1836" s="44" t="s">
        <v>14</v>
      </c>
      <c r="G1836" s="2">
        <v>58000</v>
      </c>
      <c r="H1836" s="2">
        <v>58000</v>
      </c>
      <c r="I1836" s="39">
        <v>0</v>
      </c>
      <c r="J1836" s="45">
        <v>7151</v>
      </c>
      <c r="K1836" s="43">
        <v>44471</v>
      </c>
    </row>
    <row r="1837" spans="1:11" x14ac:dyDescent="0.2">
      <c r="A1837" s="42" t="s">
        <v>16</v>
      </c>
      <c r="B1837" s="42" t="s">
        <v>12</v>
      </c>
      <c r="C1837" s="43">
        <v>25867</v>
      </c>
      <c r="D1837" s="43">
        <v>41487</v>
      </c>
      <c r="E1837" s="42" t="s">
        <v>17</v>
      </c>
      <c r="F1837" s="44" t="s">
        <v>14</v>
      </c>
      <c r="G1837" s="2">
        <v>58000</v>
      </c>
      <c r="H1837" s="2">
        <v>58000</v>
      </c>
      <c r="I1837" s="39">
        <v>0</v>
      </c>
      <c r="J1837" s="45">
        <v>19926</v>
      </c>
      <c r="K1837" s="43">
        <v>49608</v>
      </c>
    </row>
    <row r="1838" spans="1:11" x14ac:dyDescent="0.2">
      <c r="A1838" s="42" t="s">
        <v>11</v>
      </c>
      <c r="B1838" s="42" t="s">
        <v>12</v>
      </c>
      <c r="C1838" s="43">
        <v>25867</v>
      </c>
      <c r="D1838" s="43">
        <v>41487</v>
      </c>
      <c r="E1838" s="42" t="s">
        <v>17</v>
      </c>
      <c r="F1838" s="44" t="s">
        <v>14</v>
      </c>
      <c r="G1838" s="2">
        <v>36000</v>
      </c>
      <c r="H1838" s="2">
        <v>36000</v>
      </c>
      <c r="I1838" s="39">
        <v>0</v>
      </c>
      <c r="J1838" s="45">
        <v>6642</v>
      </c>
      <c r="K1838" s="43">
        <v>49608</v>
      </c>
    </row>
    <row r="1839" spans="1:11" x14ac:dyDescent="0.2">
      <c r="A1839" s="42" t="s">
        <v>15</v>
      </c>
      <c r="B1839" s="42" t="s">
        <v>12</v>
      </c>
      <c r="C1839" s="43">
        <v>25867</v>
      </c>
      <c r="D1839" s="43">
        <v>41487</v>
      </c>
      <c r="E1839" s="42" t="s">
        <v>17</v>
      </c>
      <c r="F1839" s="44" t="s">
        <v>14</v>
      </c>
      <c r="G1839" s="2">
        <v>58000</v>
      </c>
      <c r="H1839" s="2">
        <v>58000</v>
      </c>
      <c r="I1839" s="39">
        <v>0</v>
      </c>
      <c r="J1839" s="45">
        <v>6642</v>
      </c>
      <c r="K1839" s="43">
        <v>49608</v>
      </c>
    </row>
    <row r="1840" spans="1:11" x14ac:dyDescent="0.2">
      <c r="A1840" s="42" t="s">
        <v>16</v>
      </c>
      <c r="B1840" s="42" t="s">
        <v>12</v>
      </c>
      <c r="C1840" s="43">
        <v>21454</v>
      </c>
      <c r="D1840" s="43">
        <v>41444</v>
      </c>
      <c r="E1840" s="42" t="s">
        <v>13</v>
      </c>
      <c r="F1840" s="44" t="s">
        <v>14</v>
      </c>
      <c r="G1840" s="2">
        <v>108000</v>
      </c>
      <c r="H1840" s="2">
        <v>108000</v>
      </c>
      <c r="I1840" s="39">
        <v>0</v>
      </c>
      <c r="J1840" s="45">
        <v>5616</v>
      </c>
      <c r="K1840" s="43">
        <v>45195</v>
      </c>
    </row>
    <row r="1841" spans="1:11" x14ac:dyDescent="0.2">
      <c r="A1841" s="42" t="s">
        <v>11</v>
      </c>
      <c r="B1841" s="42" t="s">
        <v>12</v>
      </c>
      <c r="C1841" s="43">
        <v>21454</v>
      </c>
      <c r="D1841" s="43">
        <v>41444</v>
      </c>
      <c r="E1841" s="42" t="s">
        <v>13</v>
      </c>
      <c r="F1841" s="44" t="s">
        <v>14</v>
      </c>
      <c r="G1841" s="2">
        <v>39000</v>
      </c>
      <c r="H1841" s="2">
        <v>39000</v>
      </c>
      <c r="I1841" s="39">
        <v>2</v>
      </c>
      <c r="J1841" s="45">
        <v>5616</v>
      </c>
      <c r="K1841" s="43">
        <v>45195</v>
      </c>
    </row>
    <row r="1842" spans="1:11" x14ac:dyDescent="0.2">
      <c r="A1842" s="42" t="s">
        <v>15</v>
      </c>
      <c r="B1842" s="42" t="s">
        <v>12</v>
      </c>
      <c r="C1842" s="43">
        <v>21454</v>
      </c>
      <c r="D1842" s="43">
        <v>41444</v>
      </c>
      <c r="E1842" s="42" t="s">
        <v>13</v>
      </c>
      <c r="F1842" s="44" t="s">
        <v>14</v>
      </c>
      <c r="G1842" s="2">
        <v>108000</v>
      </c>
      <c r="H1842" s="2">
        <v>108000</v>
      </c>
      <c r="I1842" s="39">
        <v>0</v>
      </c>
      <c r="J1842" s="45">
        <v>5616</v>
      </c>
      <c r="K1842" s="43">
        <v>45195</v>
      </c>
    </row>
    <row r="1843" spans="1:11" x14ac:dyDescent="0.2">
      <c r="A1843" s="42" t="s">
        <v>16</v>
      </c>
      <c r="B1843" s="42" t="s">
        <v>12</v>
      </c>
      <c r="C1843" s="43">
        <v>20463</v>
      </c>
      <c r="D1843" s="43">
        <v>41360</v>
      </c>
      <c r="E1843" s="42" t="s">
        <v>13</v>
      </c>
      <c r="F1843" s="44" t="s">
        <v>14</v>
      </c>
      <c r="G1843" s="2">
        <v>39000</v>
      </c>
      <c r="H1843" s="2">
        <v>39000</v>
      </c>
      <c r="I1843" s="39">
        <v>0</v>
      </c>
      <c r="J1843" s="45">
        <v>5103</v>
      </c>
      <c r="K1843" s="43">
        <v>44205</v>
      </c>
    </row>
    <row r="1844" spans="1:11" x14ac:dyDescent="0.2">
      <c r="A1844" s="42" t="s">
        <v>11</v>
      </c>
      <c r="B1844" s="42" t="s">
        <v>12</v>
      </c>
      <c r="C1844" s="43">
        <v>20463</v>
      </c>
      <c r="D1844" s="43">
        <v>41360</v>
      </c>
      <c r="E1844" s="42" t="s">
        <v>13</v>
      </c>
      <c r="F1844" s="44" t="s">
        <v>14</v>
      </c>
      <c r="G1844" s="2">
        <v>54000</v>
      </c>
      <c r="H1844" s="2">
        <v>54000</v>
      </c>
      <c r="I1844" s="39">
        <v>0</v>
      </c>
      <c r="J1844" s="45">
        <v>5103</v>
      </c>
      <c r="K1844" s="43">
        <v>44205</v>
      </c>
    </row>
    <row r="1845" spans="1:11" x14ac:dyDescent="0.2">
      <c r="A1845" s="42" t="s">
        <v>15</v>
      </c>
      <c r="B1845" s="42" t="s">
        <v>12</v>
      </c>
      <c r="C1845" s="43">
        <v>20463</v>
      </c>
      <c r="D1845" s="43">
        <v>41360</v>
      </c>
      <c r="E1845" s="42" t="s">
        <v>13</v>
      </c>
      <c r="F1845" s="44" t="s">
        <v>14</v>
      </c>
      <c r="G1845" s="2">
        <v>39000</v>
      </c>
      <c r="H1845" s="2">
        <v>39000</v>
      </c>
      <c r="I1845" s="39">
        <v>0</v>
      </c>
      <c r="J1845" s="45">
        <v>5103</v>
      </c>
      <c r="K1845" s="43">
        <v>44205</v>
      </c>
    </row>
    <row r="1846" spans="1:11" x14ac:dyDescent="0.2">
      <c r="A1846" s="42" t="s">
        <v>16</v>
      </c>
      <c r="B1846" s="42" t="s">
        <v>12</v>
      </c>
      <c r="C1846" s="43">
        <v>25061</v>
      </c>
      <c r="D1846" s="43">
        <v>41554</v>
      </c>
      <c r="E1846" s="42" t="s">
        <v>17</v>
      </c>
      <c r="F1846" s="44" t="s">
        <v>14</v>
      </c>
      <c r="G1846" s="2">
        <v>54000</v>
      </c>
      <c r="H1846" s="2">
        <v>54000</v>
      </c>
      <c r="I1846" s="39">
        <v>0</v>
      </c>
      <c r="J1846" s="45">
        <v>19816</v>
      </c>
      <c r="K1846" s="43">
        <v>48802</v>
      </c>
    </row>
    <row r="1847" spans="1:11" x14ac:dyDescent="0.2">
      <c r="A1847" s="42" t="s">
        <v>11</v>
      </c>
      <c r="B1847" s="42" t="s">
        <v>12</v>
      </c>
      <c r="C1847" s="43">
        <v>25061</v>
      </c>
      <c r="D1847" s="43">
        <v>41554</v>
      </c>
      <c r="E1847" s="42" t="s">
        <v>17</v>
      </c>
      <c r="F1847" s="44" t="s">
        <v>14</v>
      </c>
      <c r="G1847" s="2">
        <v>53000</v>
      </c>
      <c r="H1847" s="2">
        <v>53000</v>
      </c>
      <c r="I1847" s="39">
        <v>0</v>
      </c>
      <c r="J1847" s="45">
        <v>9635</v>
      </c>
      <c r="K1847" s="43">
        <v>48802</v>
      </c>
    </row>
    <row r="1848" spans="1:11" x14ac:dyDescent="0.2">
      <c r="A1848" s="42" t="s">
        <v>15</v>
      </c>
      <c r="B1848" s="42" t="s">
        <v>12</v>
      </c>
      <c r="C1848" s="43">
        <v>25061</v>
      </c>
      <c r="D1848" s="43">
        <v>41554</v>
      </c>
      <c r="E1848" s="42" t="s">
        <v>17</v>
      </c>
      <c r="F1848" s="44" t="s">
        <v>14</v>
      </c>
      <c r="G1848" s="2">
        <v>54000</v>
      </c>
      <c r="H1848" s="2">
        <v>54000</v>
      </c>
      <c r="I1848" s="39">
        <v>0</v>
      </c>
      <c r="J1848" s="45">
        <v>9635</v>
      </c>
      <c r="K1848" s="43">
        <v>48802</v>
      </c>
    </row>
    <row r="1849" spans="1:11" x14ac:dyDescent="0.2">
      <c r="A1849" s="42" t="s">
        <v>16</v>
      </c>
      <c r="B1849" s="42" t="s">
        <v>12</v>
      </c>
      <c r="C1849" s="43">
        <v>25100</v>
      </c>
      <c r="D1849" s="43">
        <v>41670</v>
      </c>
      <c r="E1849" s="42" t="s">
        <v>13</v>
      </c>
      <c r="F1849" s="44" t="s">
        <v>14</v>
      </c>
      <c r="G1849" s="2">
        <v>108000</v>
      </c>
      <c r="H1849" s="2">
        <v>108000</v>
      </c>
      <c r="I1849" s="39">
        <v>0</v>
      </c>
      <c r="J1849" s="45">
        <v>26730</v>
      </c>
      <c r="K1849" s="43">
        <v>48841</v>
      </c>
    </row>
    <row r="1850" spans="1:11" x14ac:dyDescent="0.2">
      <c r="A1850" s="42" t="s">
        <v>11</v>
      </c>
      <c r="B1850" s="42" t="s">
        <v>12</v>
      </c>
      <c r="C1850" s="43">
        <v>25100</v>
      </c>
      <c r="D1850" s="43">
        <v>41670</v>
      </c>
      <c r="E1850" s="42" t="s">
        <v>13</v>
      </c>
      <c r="F1850" s="44" t="s">
        <v>14</v>
      </c>
      <c r="G1850" s="2">
        <v>108000</v>
      </c>
      <c r="H1850" s="2">
        <v>108000</v>
      </c>
      <c r="I1850" s="39">
        <v>0</v>
      </c>
      <c r="J1850" s="45">
        <v>8910</v>
      </c>
      <c r="K1850" s="43">
        <v>48841</v>
      </c>
    </row>
    <row r="1851" spans="1:11" x14ac:dyDescent="0.2">
      <c r="A1851" s="42" t="s">
        <v>15</v>
      </c>
      <c r="B1851" s="42" t="s">
        <v>12</v>
      </c>
      <c r="C1851" s="43">
        <v>25100</v>
      </c>
      <c r="D1851" s="43">
        <v>41670</v>
      </c>
      <c r="E1851" s="42" t="s">
        <v>13</v>
      </c>
      <c r="F1851" s="44" t="s">
        <v>14</v>
      </c>
      <c r="G1851" s="2">
        <v>109000</v>
      </c>
      <c r="H1851" s="2">
        <v>109000</v>
      </c>
      <c r="I1851" s="39">
        <v>0</v>
      </c>
      <c r="J1851" s="45">
        <v>8910</v>
      </c>
      <c r="K1851" s="43">
        <v>48841</v>
      </c>
    </row>
    <row r="1852" spans="1:11" x14ac:dyDescent="0.2">
      <c r="A1852" s="42" t="s">
        <v>16</v>
      </c>
      <c r="B1852" s="42" t="s">
        <v>12</v>
      </c>
      <c r="C1852" s="43">
        <v>25604</v>
      </c>
      <c r="D1852" s="43">
        <v>41215</v>
      </c>
      <c r="E1852" s="42" t="s">
        <v>17</v>
      </c>
      <c r="F1852" s="44" t="s">
        <v>14</v>
      </c>
      <c r="G1852" s="2">
        <v>132000</v>
      </c>
      <c r="H1852" s="2">
        <v>132000</v>
      </c>
      <c r="I1852" s="39">
        <v>0</v>
      </c>
      <c r="J1852" s="45">
        <v>22810</v>
      </c>
      <c r="K1852" s="43">
        <v>49345</v>
      </c>
    </row>
    <row r="1853" spans="1:11" x14ac:dyDescent="0.2">
      <c r="A1853" s="42" t="s">
        <v>11</v>
      </c>
      <c r="B1853" s="42" t="s">
        <v>12</v>
      </c>
      <c r="C1853" s="43">
        <v>25604</v>
      </c>
      <c r="D1853" s="43">
        <v>41215</v>
      </c>
      <c r="E1853" s="42" t="s">
        <v>17</v>
      </c>
      <c r="F1853" s="44" t="s">
        <v>14</v>
      </c>
      <c r="G1853" s="2">
        <v>132000</v>
      </c>
      <c r="H1853" s="2">
        <v>132000</v>
      </c>
      <c r="I1853" s="39">
        <v>0</v>
      </c>
      <c r="J1853" s="45">
        <v>7603</v>
      </c>
      <c r="K1853" s="43">
        <v>49345</v>
      </c>
    </row>
    <row r="1854" spans="1:11" x14ac:dyDescent="0.2">
      <c r="A1854" s="42" t="s">
        <v>15</v>
      </c>
      <c r="B1854" s="42" t="s">
        <v>12</v>
      </c>
      <c r="C1854" s="43">
        <v>25604</v>
      </c>
      <c r="D1854" s="43">
        <v>41215</v>
      </c>
      <c r="E1854" s="42" t="s">
        <v>17</v>
      </c>
      <c r="F1854" s="44" t="s">
        <v>14</v>
      </c>
      <c r="G1854" s="2">
        <v>108000</v>
      </c>
      <c r="H1854" s="2">
        <v>108000</v>
      </c>
      <c r="I1854" s="39">
        <v>0</v>
      </c>
      <c r="J1854" s="45">
        <v>7603</v>
      </c>
      <c r="K1854" s="43">
        <v>49345</v>
      </c>
    </row>
    <row r="1855" spans="1:11" x14ac:dyDescent="0.2">
      <c r="A1855" s="42" t="s">
        <v>16</v>
      </c>
      <c r="B1855" s="42" t="s">
        <v>12</v>
      </c>
      <c r="C1855" s="43">
        <v>23491</v>
      </c>
      <c r="D1855" s="43">
        <v>41555</v>
      </c>
      <c r="E1855" s="42" t="s">
        <v>17</v>
      </c>
      <c r="F1855" s="44" t="s">
        <v>14</v>
      </c>
      <c r="G1855" s="2">
        <v>126000</v>
      </c>
      <c r="H1855" s="2">
        <v>126000</v>
      </c>
      <c r="I1855" s="39">
        <v>0</v>
      </c>
      <c r="J1855" s="45">
        <v>20866</v>
      </c>
      <c r="K1855" s="43">
        <v>47232</v>
      </c>
    </row>
    <row r="1856" spans="1:11" x14ac:dyDescent="0.2">
      <c r="A1856" s="42" t="s">
        <v>11</v>
      </c>
      <c r="B1856" s="42" t="s">
        <v>12</v>
      </c>
      <c r="C1856" s="43">
        <v>23491</v>
      </c>
      <c r="D1856" s="43">
        <v>41555</v>
      </c>
      <c r="E1856" s="42" t="s">
        <v>17</v>
      </c>
      <c r="F1856" s="44" t="s">
        <v>14</v>
      </c>
      <c r="G1856" s="2">
        <v>126000</v>
      </c>
      <c r="H1856" s="2">
        <v>126000</v>
      </c>
      <c r="I1856" s="39">
        <v>0</v>
      </c>
      <c r="J1856" s="45">
        <v>6955</v>
      </c>
      <c r="K1856" s="43">
        <v>47232</v>
      </c>
    </row>
    <row r="1857" spans="1:11" x14ac:dyDescent="0.2">
      <c r="A1857" s="42" t="s">
        <v>15</v>
      </c>
      <c r="B1857" s="42" t="s">
        <v>12</v>
      </c>
      <c r="C1857" s="43">
        <v>23491</v>
      </c>
      <c r="D1857" s="43">
        <v>41555</v>
      </c>
      <c r="E1857" s="42" t="s">
        <v>17</v>
      </c>
      <c r="F1857" s="44" t="s">
        <v>14</v>
      </c>
      <c r="G1857" s="2">
        <v>132000</v>
      </c>
      <c r="H1857" s="2">
        <v>132000</v>
      </c>
      <c r="I1857" s="39">
        <v>0</v>
      </c>
      <c r="J1857" s="45">
        <v>6955</v>
      </c>
      <c r="K1857" s="43">
        <v>47232</v>
      </c>
    </row>
    <row r="1858" spans="1:11" x14ac:dyDescent="0.2">
      <c r="A1858" s="42" t="s">
        <v>16</v>
      </c>
      <c r="B1858" s="42" t="s">
        <v>12</v>
      </c>
      <c r="C1858" s="43">
        <v>20265</v>
      </c>
      <c r="D1858" s="43">
        <v>41648</v>
      </c>
      <c r="E1858" s="42" t="s">
        <v>17</v>
      </c>
      <c r="F1858" s="44" t="s">
        <v>14</v>
      </c>
      <c r="G1858" s="2">
        <v>99000</v>
      </c>
      <c r="H1858" s="2">
        <v>99000</v>
      </c>
      <c r="I1858" s="39">
        <v>0</v>
      </c>
      <c r="J1858" s="45">
        <v>8197</v>
      </c>
      <c r="K1858" s="43">
        <v>44007</v>
      </c>
    </row>
    <row r="1859" spans="1:11" x14ac:dyDescent="0.2">
      <c r="A1859" s="42" t="s">
        <v>11</v>
      </c>
      <c r="B1859" s="42" t="s">
        <v>12</v>
      </c>
      <c r="C1859" s="43">
        <v>20265</v>
      </c>
      <c r="D1859" s="43">
        <v>41648</v>
      </c>
      <c r="E1859" s="42" t="s">
        <v>17</v>
      </c>
      <c r="F1859" s="44" t="s">
        <v>14</v>
      </c>
      <c r="G1859" s="2">
        <v>99000</v>
      </c>
      <c r="H1859" s="2">
        <v>99000</v>
      </c>
      <c r="I1859" s="39">
        <v>0</v>
      </c>
      <c r="J1859" s="45">
        <v>2732</v>
      </c>
      <c r="K1859" s="43">
        <v>44007</v>
      </c>
    </row>
    <row r="1860" spans="1:11" x14ac:dyDescent="0.2">
      <c r="A1860" s="42" t="s">
        <v>15</v>
      </c>
      <c r="B1860" s="42" t="s">
        <v>12</v>
      </c>
      <c r="C1860" s="43">
        <v>20265</v>
      </c>
      <c r="D1860" s="43">
        <v>41648</v>
      </c>
      <c r="E1860" s="42" t="s">
        <v>17</v>
      </c>
      <c r="F1860" s="44" t="s">
        <v>14</v>
      </c>
      <c r="G1860" s="2">
        <v>126000</v>
      </c>
      <c r="H1860" s="2">
        <v>126000</v>
      </c>
      <c r="I1860" s="39">
        <v>0</v>
      </c>
      <c r="J1860" s="45">
        <v>2732</v>
      </c>
      <c r="K1860" s="43">
        <v>44007</v>
      </c>
    </row>
    <row r="1861" spans="1:11" x14ac:dyDescent="0.2">
      <c r="A1861" s="42" t="s">
        <v>16</v>
      </c>
      <c r="B1861" s="42" t="s">
        <v>12</v>
      </c>
      <c r="C1861" s="43">
        <v>23120</v>
      </c>
      <c r="D1861" s="43">
        <v>41325</v>
      </c>
      <c r="E1861" s="42" t="s">
        <v>17</v>
      </c>
      <c r="F1861" s="44" t="s">
        <v>14</v>
      </c>
      <c r="G1861" s="2">
        <v>239000</v>
      </c>
      <c r="H1861" s="2">
        <v>239000</v>
      </c>
      <c r="I1861" s="39">
        <v>0</v>
      </c>
      <c r="J1861" s="45">
        <v>39578</v>
      </c>
      <c r="K1861" s="43">
        <v>46862</v>
      </c>
    </row>
    <row r="1862" spans="1:11" x14ac:dyDescent="0.2">
      <c r="A1862" s="42" t="s">
        <v>11</v>
      </c>
      <c r="B1862" s="42" t="s">
        <v>12</v>
      </c>
      <c r="C1862" s="43">
        <v>23120</v>
      </c>
      <c r="D1862" s="43">
        <v>41325</v>
      </c>
      <c r="E1862" s="42" t="s">
        <v>17</v>
      </c>
      <c r="F1862" s="44" t="s">
        <v>14</v>
      </c>
      <c r="G1862" s="2">
        <v>239000</v>
      </c>
      <c r="H1862" s="2">
        <v>239000</v>
      </c>
      <c r="I1862" s="39">
        <v>0</v>
      </c>
      <c r="J1862" s="45">
        <v>12751</v>
      </c>
      <c r="K1862" s="43">
        <v>46862</v>
      </c>
    </row>
    <row r="1863" spans="1:11" x14ac:dyDescent="0.2">
      <c r="A1863" s="42" t="s">
        <v>15</v>
      </c>
      <c r="B1863" s="42" t="s">
        <v>12</v>
      </c>
      <c r="C1863" s="43">
        <v>23120</v>
      </c>
      <c r="D1863" s="43">
        <v>41325</v>
      </c>
      <c r="E1863" s="42" t="s">
        <v>17</v>
      </c>
      <c r="F1863" s="44" t="s">
        <v>14</v>
      </c>
      <c r="G1863" s="2">
        <v>99000</v>
      </c>
      <c r="H1863" s="2">
        <v>99000</v>
      </c>
      <c r="I1863" s="39">
        <v>0</v>
      </c>
      <c r="J1863" s="45">
        <v>12751</v>
      </c>
      <c r="K1863" s="43">
        <v>46862</v>
      </c>
    </row>
    <row r="1864" spans="1:11" x14ac:dyDescent="0.2">
      <c r="A1864" s="42" t="s">
        <v>16</v>
      </c>
      <c r="B1864" s="42" t="s">
        <v>12</v>
      </c>
      <c r="C1864" s="43">
        <v>23894</v>
      </c>
      <c r="D1864" s="43">
        <v>41215</v>
      </c>
      <c r="E1864" s="42" t="s">
        <v>13</v>
      </c>
      <c r="F1864" s="44" t="s">
        <v>14</v>
      </c>
      <c r="G1864" s="2">
        <v>90000</v>
      </c>
      <c r="H1864" s="2">
        <v>90000</v>
      </c>
      <c r="I1864" s="39">
        <v>0</v>
      </c>
      <c r="J1864" s="45">
        <v>18711</v>
      </c>
      <c r="K1864" s="43">
        <v>47635</v>
      </c>
    </row>
    <row r="1865" spans="1:11" x14ac:dyDescent="0.2">
      <c r="A1865" s="42" t="s">
        <v>11</v>
      </c>
      <c r="B1865" s="42" t="s">
        <v>12</v>
      </c>
      <c r="C1865" s="43">
        <v>23894</v>
      </c>
      <c r="D1865" s="43">
        <v>41215</v>
      </c>
      <c r="E1865" s="42" t="s">
        <v>13</v>
      </c>
      <c r="F1865" s="44" t="s">
        <v>14</v>
      </c>
      <c r="G1865" s="2">
        <v>90000</v>
      </c>
      <c r="H1865" s="2">
        <v>90000</v>
      </c>
      <c r="I1865" s="39">
        <v>0</v>
      </c>
      <c r="J1865" s="45">
        <v>6237</v>
      </c>
      <c r="K1865" s="43">
        <v>47635</v>
      </c>
    </row>
    <row r="1866" spans="1:11" x14ac:dyDescent="0.2">
      <c r="A1866" s="42" t="s">
        <v>15</v>
      </c>
      <c r="B1866" s="42" t="s">
        <v>12</v>
      </c>
      <c r="C1866" s="43">
        <v>23894</v>
      </c>
      <c r="D1866" s="43">
        <v>41215</v>
      </c>
      <c r="E1866" s="42" t="s">
        <v>13</v>
      </c>
      <c r="F1866" s="44" t="s">
        <v>14</v>
      </c>
      <c r="G1866" s="2">
        <v>239000</v>
      </c>
      <c r="H1866" s="2">
        <v>239000</v>
      </c>
      <c r="I1866" s="39">
        <v>0</v>
      </c>
      <c r="J1866" s="45">
        <v>6237</v>
      </c>
      <c r="K1866" s="43">
        <v>47635</v>
      </c>
    </row>
    <row r="1867" spans="1:11" x14ac:dyDescent="0.2">
      <c r="A1867" s="42" t="s">
        <v>16</v>
      </c>
      <c r="B1867" s="42" t="s">
        <v>12</v>
      </c>
      <c r="C1867" s="43">
        <v>26499</v>
      </c>
      <c r="D1867" s="43">
        <v>41558</v>
      </c>
      <c r="E1867" s="42" t="s">
        <v>17</v>
      </c>
      <c r="F1867" s="44" t="s">
        <v>14</v>
      </c>
      <c r="G1867" s="2">
        <v>132000</v>
      </c>
      <c r="H1867" s="2">
        <v>132000</v>
      </c>
      <c r="I1867" s="39">
        <v>0</v>
      </c>
      <c r="J1867" s="45">
        <v>24116</v>
      </c>
      <c r="K1867" s="43">
        <v>50240</v>
      </c>
    </row>
    <row r="1868" spans="1:11" x14ac:dyDescent="0.2">
      <c r="A1868" s="42" t="s">
        <v>11</v>
      </c>
      <c r="B1868" s="42" t="s">
        <v>12</v>
      </c>
      <c r="C1868" s="43">
        <v>26499</v>
      </c>
      <c r="D1868" s="43">
        <v>41558</v>
      </c>
      <c r="E1868" s="42" t="s">
        <v>17</v>
      </c>
      <c r="F1868" s="44" t="s">
        <v>14</v>
      </c>
      <c r="G1868" s="2">
        <v>132000</v>
      </c>
      <c r="H1868" s="2">
        <v>132000</v>
      </c>
      <c r="I1868" s="39">
        <v>0</v>
      </c>
      <c r="J1868" s="45">
        <v>8039</v>
      </c>
      <c r="K1868" s="43">
        <v>50240</v>
      </c>
    </row>
    <row r="1869" spans="1:11" x14ac:dyDescent="0.2">
      <c r="A1869" s="42" t="s">
        <v>15</v>
      </c>
      <c r="B1869" s="42" t="s">
        <v>12</v>
      </c>
      <c r="C1869" s="43">
        <v>26499</v>
      </c>
      <c r="D1869" s="43">
        <v>41558</v>
      </c>
      <c r="E1869" s="42" t="s">
        <v>17</v>
      </c>
      <c r="F1869" s="44" t="s">
        <v>14</v>
      </c>
      <c r="G1869" s="2">
        <v>90000</v>
      </c>
      <c r="H1869" s="2">
        <v>90000</v>
      </c>
      <c r="I1869" s="39">
        <v>0</v>
      </c>
      <c r="J1869" s="45">
        <v>8039</v>
      </c>
      <c r="K1869" s="43">
        <v>50240</v>
      </c>
    </row>
    <row r="1870" spans="1:11" x14ac:dyDescent="0.2">
      <c r="A1870" s="42" t="s">
        <v>16</v>
      </c>
      <c r="B1870" s="42" t="s">
        <v>12</v>
      </c>
      <c r="C1870" s="43">
        <v>21372</v>
      </c>
      <c r="D1870" s="43">
        <v>41460</v>
      </c>
      <c r="E1870" s="42" t="s">
        <v>17</v>
      </c>
      <c r="F1870" s="44" t="s">
        <v>14</v>
      </c>
      <c r="G1870" s="2">
        <v>132000</v>
      </c>
      <c r="H1870" s="2">
        <v>132000</v>
      </c>
      <c r="I1870" s="39">
        <v>0</v>
      </c>
      <c r="J1870" s="45">
        <v>20671</v>
      </c>
      <c r="K1870" s="43">
        <v>45113</v>
      </c>
    </row>
    <row r="1871" spans="1:11" x14ac:dyDescent="0.2">
      <c r="A1871" s="42" t="s">
        <v>11</v>
      </c>
      <c r="B1871" s="42" t="s">
        <v>12</v>
      </c>
      <c r="C1871" s="43">
        <v>21372</v>
      </c>
      <c r="D1871" s="43">
        <v>41460</v>
      </c>
      <c r="E1871" s="42" t="s">
        <v>17</v>
      </c>
      <c r="F1871" s="44" t="s">
        <v>14</v>
      </c>
      <c r="G1871" s="2">
        <v>58000</v>
      </c>
      <c r="H1871" s="2">
        <v>58000</v>
      </c>
      <c r="I1871" s="39">
        <v>0</v>
      </c>
      <c r="J1871" s="45">
        <v>6890</v>
      </c>
      <c r="K1871" s="43">
        <v>45113</v>
      </c>
    </row>
    <row r="1872" spans="1:11" x14ac:dyDescent="0.2">
      <c r="A1872" s="42" t="s">
        <v>11</v>
      </c>
      <c r="B1872" s="42" t="s">
        <v>12</v>
      </c>
      <c r="C1872" s="43">
        <v>22904</v>
      </c>
      <c r="D1872" s="43">
        <v>41506</v>
      </c>
      <c r="E1872" s="42" t="s">
        <v>17</v>
      </c>
      <c r="F1872" s="44" t="s">
        <v>14</v>
      </c>
      <c r="G1872" s="2">
        <v>35000</v>
      </c>
      <c r="H1872" s="2">
        <v>35000</v>
      </c>
      <c r="I1872" s="39">
        <v>0</v>
      </c>
      <c r="J1872" s="45">
        <v>5544</v>
      </c>
      <c r="K1872" s="43">
        <v>46645</v>
      </c>
    </row>
    <row r="1873" spans="1:11" x14ac:dyDescent="0.2">
      <c r="A1873" s="42" t="s">
        <v>15</v>
      </c>
      <c r="B1873" s="42" t="s">
        <v>12</v>
      </c>
      <c r="C1873" s="43">
        <v>22904</v>
      </c>
      <c r="D1873" s="43">
        <v>41506</v>
      </c>
      <c r="E1873" s="42" t="s">
        <v>17</v>
      </c>
      <c r="F1873" s="44" t="s">
        <v>14</v>
      </c>
      <c r="G1873" s="2">
        <v>174000</v>
      </c>
      <c r="H1873" s="2">
        <v>174000</v>
      </c>
      <c r="I1873" s="39">
        <v>0</v>
      </c>
      <c r="J1873" s="45">
        <v>5544</v>
      </c>
      <c r="K1873" s="43">
        <v>46645</v>
      </c>
    </row>
    <row r="1874" spans="1:11" x14ac:dyDescent="0.2">
      <c r="A1874" s="42" t="s">
        <v>16</v>
      </c>
      <c r="B1874" s="42" t="s">
        <v>12</v>
      </c>
      <c r="C1874" s="43">
        <v>23070</v>
      </c>
      <c r="D1874" s="43">
        <v>41464</v>
      </c>
      <c r="E1874" s="42" t="s">
        <v>17</v>
      </c>
      <c r="F1874" s="44" t="s">
        <v>14</v>
      </c>
      <c r="G1874" s="2">
        <v>111000</v>
      </c>
      <c r="H1874" s="2">
        <v>111000</v>
      </c>
      <c r="I1874" s="39">
        <v>0</v>
      </c>
      <c r="J1874" s="45">
        <v>17582</v>
      </c>
      <c r="K1874" s="43">
        <v>46811</v>
      </c>
    </row>
    <row r="1875" spans="1:11" x14ac:dyDescent="0.2">
      <c r="A1875" s="42" t="s">
        <v>11</v>
      </c>
      <c r="B1875" s="42" t="s">
        <v>12</v>
      </c>
      <c r="C1875" s="43">
        <v>23070</v>
      </c>
      <c r="D1875" s="43">
        <v>41464</v>
      </c>
      <c r="E1875" s="42" t="s">
        <v>17</v>
      </c>
      <c r="F1875" s="44" t="s">
        <v>14</v>
      </c>
      <c r="G1875" s="2">
        <v>111000</v>
      </c>
      <c r="H1875" s="2">
        <v>111000</v>
      </c>
      <c r="I1875" s="39">
        <v>0</v>
      </c>
      <c r="J1875" s="45">
        <v>5861</v>
      </c>
      <c r="K1875" s="43">
        <v>46811</v>
      </c>
    </row>
    <row r="1876" spans="1:11" x14ac:dyDescent="0.2">
      <c r="A1876" s="42" t="s">
        <v>15</v>
      </c>
      <c r="B1876" s="42" t="s">
        <v>12</v>
      </c>
      <c r="C1876" s="43">
        <v>23070</v>
      </c>
      <c r="D1876" s="43">
        <v>41464</v>
      </c>
      <c r="E1876" s="42" t="s">
        <v>17</v>
      </c>
      <c r="F1876" s="44" t="s">
        <v>14</v>
      </c>
      <c r="G1876" s="2">
        <v>37000</v>
      </c>
      <c r="H1876" s="2">
        <v>37000</v>
      </c>
      <c r="I1876" s="39">
        <v>0</v>
      </c>
      <c r="J1876" s="45">
        <v>5861</v>
      </c>
      <c r="K1876" s="43">
        <v>46811</v>
      </c>
    </row>
    <row r="1877" spans="1:11" x14ac:dyDescent="0.2">
      <c r="A1877" s="42" t="s">
        <v>16</v>
      </c>
      <c r="B1877" s="42" t="s">
        <v>12</v>
      </c>
      <c r="C1877" s="43">
        <v>26137</v>
      </c>
      <c r="D1877" s="43">
        <v>41311</v>
      </c>
      <c r="E1877" s="42" t="s">
        <v>13</v>
      </c>
      <c r="F1877" s="44" t="s">
        <v>14</v>
      </c>
      <c r="G1877" s="2">
        <v>183000</v>
      </c>
      <c r="H1877" s="2">
        <v>183000</v>
      </c>
      <c r="I1877" s="39">
        <v>0</v>
      </c>
      <c r="J1877" s="45">
        <v>44634</v>
      </c>
      <c r="K1877" s="43">
        <v>49879</v>
      </c>
    </row>
    <row r="1878" spans="1:11" x14ac:dyDescent="0.2">
      <c r="A1878" s="42" t="s">
        <v>11</v>
      </c>
      <c r="B1878" s="42" t="s">
        <v>12</v>
      </c>
      <c r="C1878" s="43">
        <v>26137</v>
      </c>
      <c r="D1878" s="43">
        <v>41311</v>
      </c>
      <c r="E1878" s="42" t="s">
        <v>13</v>
      </c>
      <c r="F1878" s="44" t="s">
        <v>14</v>
      </c>
      <c r="G1878" s="2">
        <v>183000</v>
      </c>
      <c r="H1878" s="2">
        <v>183000</v>
      </c>
      <c r="I1878" s="39">
        <v>0</v>
      </c>
      <c r="J1878" s="45">
        <v>14878</v>
      </c>
      <c r="K1878" s="43">
        <v>49879</v>
      </c>
    </row>
    <row r="1879" spans="1:11" x14ac:dyDescent="0.2">
      <c r="A1879" s="42" t="s">
        <v>15</v>
      </c>
      <c r="B1879" s="42" t="s">
        <v>12</v>
      </c>
      <c r="C1879" s="43">
        <v>26137</v>
      </c>
      <c r="D1879" s="43">
        <v>41311</v>
      </c>
      <c r="E1879" s="42" t="s">
        <v>13</v>
      </c>
      <c r="F1879" s="44" t="s">
        <v>14</v>
      </c>
      <c r="G1879" s="2">
        <v>61000</v>
      </c>
      <c r="H1879" s="2">
        <v>61000</v>
      </c>
      <c r="I1879" s="39">
        <v>0</v>
      </c>
      <c r="J1879" s="45">
        <v>14878</v>
      </c>
      <c r="K1879" s="43">
        <v>49879</v>
      </c>
    </row>
    <row r="1880" spans="1:11" x14ac:dyDescent="0.2">
      <c r="A1880" s="42" t="s">
        <v>16</v>
      </c>
      <c r="B1880" s="42" t="s">
        <v>12</v>
      </c>
      <c r="C1880" s="43">
        <v>20431</v>
      </c>
      <c r="D1880" s="43">
        <v>41500</v>
      </c>
      <c r="E1880" s="42" t="s">
        <v>17</v>
      </c>
      <c r="F1880" s="44" t="s">
        <v>14</v>
      </c>
      <c r="G1880" s="2">
        <v>43000</v>
      </c>
      <c r="H1880" s="2">
        <v>43000</v>
      </c>
      <c r="I1880" s="39">
        <v>0</v>
      </c>
      <c r="J1880" s="45">
        <v>3444</v>
      </c>
      <c r="K1880" s="43">
        <v>44173</v>
      </c>
    </row>
    <row r="1881" spans="1:11" x14ac:dyDescent="0.2">
      <c r="A1881" s="42" t="s">
        <v>11</v>
      </c>
      <c r="B1881" s="42" t="s">
        <v>12</v>
      </c>
      <c r="C1881" s="43">
        <v>20431</v>
      </c>
      <c r="D1881" s="43">
        <v>41500</v>
      </c>
      <c r="E1881" s="42" t="s">
        <v>17</v>
      </c>
      <c r="F1881" s="44" t="s">
        <v>14</v>
      </c>
      <c r="G1881" s="2">
        <v>43000</v>
      </c>
      <c r="H1881" s="2">
        <v>43000</v>
      </c>
      <c r="I1881" s="39">
        <v>0</v>
      </c>
      <c r="J1881" s="45">
        <v>3444</v>
      </c>
      <c r="K1881" s="43">
        <v>44173</v>
      </c>
    </row>
    <row r="1882" spans="1:11" x14ac:dyDescent="0.2">
      <c r="A1882" s="42" t="s">
        <v>15</v>
      </c>
      <c r="B1882" s="42" t="s">
        <v>12</v>
      </c>
      <c r="C1882" s="43">
        <v>20431</v>
      </c>
      <c r="D1882" s="43">
        <v>41500</v>
      </c>
      <c r="E1882" s="42" t="s">
        <v>17</v>
      </c>
      <c r="F1882" s="44" t="s">
        <v>14</v>
      </c>
      <c r="G1882" s="2">
        <v>43000</v>
      </c>
      <c r="H1882" s="2">
        <v>43000</v>
      </c>
      <c r="I1882" s="39">
        <v>0</v>
      </c>
      <c r="J1882" s="45">
        <v>3444</v>
      </c>
      <c r="K1882" s="43">
        <v>44173</v>
      </c>
    </row>
    <row r="1883" spans="1:11" x14ac:dyDescent="0.2">
      <c r="A1883" s="42" t="s">
        <v>11</v>
      </c>
      <c r="B1883" s="42" t="s">
        <v>12</v>
      </c>
      <c r="C1883" s="43">
        <v>23699</v>
      </c>
      <c r="D1883" s="43">
        <v>41458</v>
      </c>
      <c r="E1883" s="42" t="s">
        <v>13</v>
      </c>
      <c r="F1883" s="44" t="s">
        <v>14</v>
      </c>
      <c r="G1883" s="2">
        <v>28000</v>
      </c>
      <c r="H1883" s="2">
        <v>28000</v>
      </c>
      <c r="I1883" s="39">
        <v>0</v>
      </c>
      <c r="J1883" s="45">
        <v>6098</v>
      </c>
      <c r="K1883" s="43">
        <v>47440</v>
      </c>
    </row>
    <row r="1884" spans="1:11" x14ac:dyDescent="0.2">
      <c r="A1884" s="42" t="s">
        <v>15</v>
      </c>
      <c r="B1884" s="42" t="s">
        <v>12</v>
      </c>
      <c r="C1884" s="43">
        <v>23699</v>
      </c>
      <c r="D1884" s="43">
        <v>41458</v>
      </c>
      <c r="E1884" s="42" t="s">
        <v>13</v>
      </c>
      <c r="F1884" s="44" t="s">
        <v>14</v>
      </c>
      <c r="G1884" s="2">
        <v>28000</v>
      </c>
      <c r="H1884" s="2">
        <v>28000</v>
      </c>
      <c r="I1884" s="39">
        <v>0</v>
      </c>
      <c r="J1884" s="45">
        <v>6098</v>
      </c>
      <c r="K1884" s="43">
        <v>47440</v>
      </c>
    </row>
    <row r="1885" spans="1:11" x14ac:dyDescent="0.2">
      <c r="A1885" s="42" t="s">
        <v>11</v>
      </c>
      <c r="B1885" s="42" t="s">
        <v>12</v>
      </c>
      <c r="C1885" s="43">
        <v>22004</v>
      </c>
      <c r="D1885" s="43">
        <v>41626</v>
      </c>
      <c r="E1885" s="42" t="s">
        <v>17</v>
      </c>
      <c r="F1885" s="44" t="s">
        <v>14</v>
      </c>
      <c r="G1885" s="2">
        <v>32000</v>
      </c>
      <c r="H1885" s="2">
        <v>32000</v>
      </c>
      <c r="I1885" s="39">
        <v>0</v>
      </c>
      <c r="J1885" s="45">
        <v>4205</v>
      </c>
      <c r="K1885" s="43">
        <v>45745</v>
      </c>
    </row>
    <row r="1886" spans="1:11" x14ac:dyDescent="0.2">
      <c r="A1886" s="42" t="s">
        <v>15</v>
      </c>
      <c r="B1886" s="42" t="s">
        <v>12</v>
      </c>
      <c r="C1886" s="43">
        <v>22004</v>
      </c>
      <c r="D1886" s="43">
        <v>41626</v>
      </c>
      <c r="E1886" s="42" t="s">
        <v>17</v>
      </c>
      <c r="F1886" s="44" t="s">
        <v>14</v>
      </c>
      <c r="G1886" s="2">
        <v>28000</v>
      </c>
      <c r="H1886" s="2">
        <v>28000</v>
      </c>
      <c r="I1886" s="39">
        <v>0</v>
      </c>
      <c r="J1886" s="45">
        <v>4205</v>
      </c>
      <c r="K1886" s="43">
        <v>45745</v>
      </c>
    </row>
    <row r="1887" spans="1:11" x14ac:dyDescent="0.2">
      <c r="A1887" s="42" t="s">
        <v>16</v>
      </c>
      <c r="B1887" s="42" t="s">
        <v>12</v>
      </c>
      <c r="C1887" s="43">
        <v>21012</v>
      </c>
      <c r="D1887" s="43">
        <v>41390</v>
      </c>
      <c r="E1887" s="42" t="s">
        <v>17</v>
      </c>
      <c r="F1887" s="44" t="s">
        <v>14</v>
      </c>
      <c r="G1887" s="2">
        <v>32000</v>
      </c>
      <c r="H1887" s="2">
        <v>32000</v>
      </c>
      <c r="I1887" s="39">
        <v>0</v>
      </c>
      <c r="J1887" s="45">
        <v>12744</v>
      </c>
      <c r="K1887" s="43">
        <v>44753</v>
      </c>
    </row>
    <row r="1888" spans="1:11" x14ac:dyDescent="0.2">
      <c r="A1888" s="42" t="s">
        <v>11</v>
      </c>
      <c r="B1888" s="42" t="s">
        <v>12</v>
      </c>
      <c r="C1888" s="43">
        <v>21012</v>
      </c>
      <c r="D1888" s="43">
        <v>41390</v>
      </c>
      <c r="E1888" s="42" t="s">
        <v>17</v>
      </c>
      <c r="F1888" s="44" t="s">
        <v>14</v>
      </c>
      <c r="G1888" s="2">
        <v>40000</v>
      </c>
      <c r="H1888" s="2">
        <v>40000</v>
      </c>
      <c r="I1888" s="39">
        <v>0</v>
      </c>
      <c r="J1888" s="45">
        <v>4248</v>
      </c>
      <c r="K1888" s="43">
        <v>44753</v>
      </c>
    </row>
    <row r="1889" spans="1:11" x14ac:dyDescent="0.2">
      <c r="A1889" s="42" t="s">
        <v>15</v>
      </c>
      <c r="B1889" s="42" t="s">
        <v>12</v>
      </c>
      <c r="C1889" s="43">
        <v>21012</v>
      </c>
      <c r="D1889" s="43">
        <v>41390</v>
      </c>
      <c r="E1889" s="42" t="s">
        <v>17</v>
      </c>
      <c r="F1889" s="44" t="s">
        <v>14</v>
      </c>
      <c r="G1889" s="2">
        <v>32000</v>
      </c>
      <c r="H1889" s="2">
        <v>32000</v>
      </c>
      <c r="I1889" s="39">
        <v>0</v>
      </c>
      <c r="J1889" s="45">
        <v>4248</v>
      </c>
      <c r="K1889" s="43">
        <v>44753</v>
      </c>
    </row>
    <row r="1890" spans="1:11" x14ac:dyDescent="0.2">
      <c r="A1890" s="42" t="s">
        <v>16</v>
      </c>
      <c r="B1890" s="42" t="s">
        <v>12</v>
      </c>
      <c r="C1890" s="43">
        <v>22158</v>
      </c>
      <c r="D1890" s="43">
        <v>41620</v>
      </c>
      <c r="E1890" s="42" t="s">
        <v>13</v>
      </c>
      <c r="F1890" s="44" t="s">
        <v>14</v>
      </c>
      <c r="G1890" s="2">
        <v>120000</v>
      </c>
      <c r="H1890" s="2">
        <v>120000</v>
      </c>
      <c r="I1890" s="39">
        <v>0</v>
      </c>
      <c r="J1890" s="45">
        <v>15860</v>
      </c>
      <c r="K1890" s="43">
        <v>45899</v>
      </c>
    </row>
    <row r="1891" spans="1:11" x14ac:dyDescent="0.2">
      <c r="A1891" s="42" t="s">
        <v>11</v>
      </c>
      <c r="B1891" s="42" t="s">
        <v>12</v>
      </c>
      <c r="C1891" s="43">
        <v>22158</v>
      </c>
      <c r="D1891" s="43">
        <v>41620</v>
      </c>
      <c r="E1891" s="42" t="s">
        <v>13</v>
      </c>
      <c r="F1891" s="44" t="s">
        <v>14</v>
      </c>
      <c r="G1891" s="2">
        <v>33000</v>
      </c>
      <c r="H1891" s="2">
        <v>33000</v>
      </c>
      <c r="I1891" s="39">
        <v>0</v>
      </c>
      <c r="J1891" s="45">
        <v>5287</v>
      </c>
      <c r="K1891" s="43">
        <v>45899</v>
      </c>
    </row>
    <row r="1892" spans="1:11" x14ac:dyDescent="0.2">
      <c r="A1892" s="42" t="s">
        <v>15</v>
      </c>
      <c r="B1892" s="42" t="s">
        <v>12</v>
      </c>
      <c r="C1892" s="43">
        <v>22158</v>
      </c>
      <c r="D1892" s="43">
        <v>41620</v>
      </c>
      <c r="E1892" s="42" t="s">
        <v>13</v>
      </c>
      <c r="F1892" s="44" t="s">
        <v>14</v>
      </c>
      <c r="G1892" s="2">
        <v>120000</v>
      </c>
      <c r="H1892" s="2">
        <v>120000</v>
      </c>
      <c r="I1892" s="39">
        <v>0</v>
      </c>
      <c r="J1892" s="45">
        <v>5287</v>
      </c>
      <c r="K1892" s="43">
        <v>45899</v>
      </c>
    </row>
    <row r="1893" spans="1:11" x14ac:dyDescent="0.2">
      <c r="A1893" s="42" t="s">
        <v>16</v>
      </c>
      <c r="B1893" s="42" t="s">
        <v>12</v>
      </c>
      <c r="C1893" s="43">
        <v>21637</v>
      </c>
      <c r="D1893" s="43">
        <v>41698</v>
      </c>
      <c r="E1893" s="42" t="s">
        <v>13</v>
      </c>
      <c r="F1893" s="44" t="s">
        <v>14</v>
      </c>
      <c r="G1893" s="2">
        <v>99000</v>
      </c>
      <c r="H1893" s="2">
        <v>99000</v>
      </c>
      <c r="I1893" s="39">
        <v>0</v>
      </c>
      <c r="J1893" s="45">
        <v>26114</v>
      </c>
      <c r="K1893" s="43">
        <v>45379</v>
      </c>
    </row>
    <row r="1894" spans="1:11" x14ac:dyDescent="0.2">
      <c r="A1894" s="42" t="s">
        <v>11</v>
      </c>
      <c r="B1894" s="42" t="s">
        <v>12</v>
      </c>
      <c r="C1894" s="43">
        <v>21637</v>
      </c>
      <c r="D1894" s="43">
        <v>41698</v>
      </c>
      <c r="E1894" s="42" t="s">
        <v>13</v>
      </c>
      <c r="F1894" s="44" t="s">
        <v>14</v>
      </c>
      <c r="G1894" s="2">
        <v>52000</v>
      </c>
      <c r="H1894" s="2">
        <v>52000</v>
      </c>
      <c r="I1894" s="39">
        <v>0</v>
      </c>
      <c r="J1894" s="45">
        <v>8705</v>
      </c>
      <c r="K1894" s="43">
        <v>45379</v>
      </c>
    </row>
    <row r="1895" spans="1:11" x14ac:dyDescent="0.2">
      <c r="A1895" s="42" t="s">
        <v>15</v>
      </c>
      <c r="B1895" s="42" t="s">
        <v>12</v>
      </c>
      <c r="C1895" s="43">
        <v>21637</v>
      </c>
      <c r="D1895" s="43">
        <v>41698</v>
      </c>
      <c r="E1895" s="42" t="s">
        <v>13</v>
      </c>
      <c r="F1895" s="44" t="s">
        <v>14</v>
      </c>
      <c r="G1895" s="2">
        <v>99000</v>
      </c>
      <c r="H1895" s="2">
        <v>99000</v>
      </c>
      <c r="I1895" s="39">
        <v>0</v>
      </c>
      <c r="J1895" s="45">
        <v>8705</v>
      </c>
      <c r="K1895" s="43">
        <v>45379</v>
      </c>
    </row>
    <row r="1896" spans="1:11" x14ac:dyDescent="0.2">
      <c r="A1896" s="42" t="s">
        <v>16</v>
      </c>
      <c r="B1896" s="42" t="s">
        <v>12</v>
      </c>
      <c r="C1896" s="43">
        <v>23897</v>
      </c>
      <c r="D1896" s="43">
        <v>41409</v>
      </c>
      <c r="E1896" s="42" t="s">
        <v>13</v>
      </c>
      <c r="F1896" s="44" t="s">
        <v>14</v>
      </c>
      <c r="G1896" s="2">
        <v>114000</v>
      </c>
      <c r="H1896" s="2">
        <v>114000</v>
      </c>
      <c r="I1896" s="39">
        <v>0</v>
      </c>
      <c r="J1896" s="45">
        <v>25958</v>
      </c>
      <c r="K1896" s="43">
        <v>47638</v>
      </c>
    </row>
    <row r="1897" spans="1:11" x14ac:dyDescent="0.2">
      <c r="A1897" s="42" t="s">
        <v>11</v>
      </c>
      <c r="B1897" s="42" t="s">
        <v>12</v>
      </c>
      <c r="C1897" s="43">
        <v>23897</v>
      </c>
      <c r="D1897" s="43">
        <v>41409</v>
      </c>
      <c r="E1897" s="42" t="s">
        <v>13</v>
      </c>
      <c r="F1897" s="44" t="s">
        <v>14</v>
      </c>
      <c r="G1897" s="2">
        <v>114000</v>
      </c>
      <c r="H1897" s="2">
        <v>114000</v>
      </c>
      <c r="I1897" s="39">
        <v>0</v>
      </c>
      <c r="J1897" s="45">
        <v>8653</v>
      </c>
      <c r="K1897" s="43">
        <v>47638</v>
      </c>
    </row>
    <row r="1898" spans="1:11" x14ac:dyDescent="0.2">
      <c r="A1898" s="42" t="s">
        <v>15</v>
      </c>
      <c r="B1898" s="42" t="s">
        <v>12</v>
      </c>
      <c r="C1898" s="43">
        <v>23897</v>
      </c>
      <c r="D1898" s="43">
        <v>41409</v>
      </c>
      <c r="E1898" s="42" t="s">
        <v>13</v>
      </c>
      <c r="F1898" s="44" t="s">
        <v>14</v>
      </c>
      <c r="G1898" s="2">
        <v>156000</v>
      </c>
      <c r="H1898" s="2">
        <v>156000</v>
      </c>
      <c r="I1898" s="39">
        <v>0</v>
      </c>
      <c r="J1898" s="45">
        <v>8653</v>
      </c>
      <c r="K1898" s="43">
        <v>47638</v>
      </c>
    </row>
    <row r="1899" spans="1:11" x14ac:dyDescent="0.2">
      <c r="A1899" s="42" t="s">
        <v>16</v>
      </c>
      <c r="B1899" s="42" t="s">
        <v>12</v>
      </c>
      <c r="C1899" s="43">
        <v>29232</v>
      </c>
      <c r="D1899" s="43">
        <v>41712</v>
      </c>
      <c r="E1899" s="42" t="s">
        <v>17</v>
      </c>
      <c r="F1899" s="44" t="s">
        <v>14</v>
      </c>
      <c r="G1899" s="2">
        <v>41000</v>
      </c>
      <c r="H1899" s="2">
        <v>41000</v>
      </c>
      <c r="I1899" s="39">
        <v>0</v>
      </c>
      <c r="J1899" s="45">
        <v>7122</v>
      </c>
      <c r="K1899" s="43">
        <v>52974</v>
      </c>
    </row>
    <row r="1900" spans="1:11" x14ac:dyDescent="0.2">
      <c r="A1900" s="42" t="s">
        <v>11</v>
      </c>
      <c r="B1900" s="42" t="s">
        <v>12</v>
      </c>
      <c r="C1900" s="43">
        <v>29232</v>
      </c>
      <c r="D1900" s="43">
        <v>41712</v>
      </c>
      <c r="E1900" s="42" t="s">
        <v>17</v>
      </c>
      <c r="F1900" s="44" t="s">
        <v>14</v>
      </c>
      <c r="G1900" s="2">
        <v>41000</v>
      </c>
      <c r="H1900" s="2">
        <v>41000</v>
      </c>
      <c r="I1900" s="39">
        <v>0</v>
      </c>
      <c r="J1900" s="45">
        <v>7122</v>
      </c>
      <c r="K1900" s="43">
        <v>52974</v>
      </c>
    </row>
    <row r="1901" spans="1:11" x14ac:dyDescent="0.2">
      <c r="A1901" s="42" t="s">
        <v>15</v>
      </c>
      <c r="B1901" s="42" t="s">
        <v>12</v>
      </c>
      <c r="C1901" s="43">
        <v>29232</v>
      </c>
      <c r="D1901" s="43">
        <v>41712</v>
      </c>
      <c r="E1901" s="42" t="s">
        <v>17</v>
      </c>
      <c r="F1901" s="44" t="s">
        <v>14</v>
      </c>
      <c r="G1901" s="2">
        <v>114000</v>
      </c>
      <c r="H1901" s="2">
        <v>114000</v>
      </c>
      <c r="I1901" s="39">
        <v>0</v>
      </c>
      <c r="J1901" s="45">
        <v>7122</v>
      </c>
      <c r="K1901" s="43">
        <v>52974</v>
      </c>
    </row>
    <row r="1902" spans="1:11" x14ac:dyDescent="0.2">
      <c r="A1902" s="42" t="s">
        <v>16</v>
      </c>
      <c r="B1902" s="42" t="s">
        <v>12</v>
      </c>
      <c r="C1902" s="43">
        <v>29287</v>
      </c>
      <c r="D1902" s="43">
        <v>41227</v>
      </c>
      <c r="E1902" s="42" t="s">
        <v>17</v>
      </c>
      <c r="F1902" s="44" t="s">
        <v>14</v>
      </c>
      <c r="G1902" s="2">
        <v>111000</v>
      </c>
      <c r="H1902" s="2">
        <v>111000</v>
      </c>
      <c r="I1902" s="39">
        <v>0</v>
      </c>
      <c r="J1902" s="45">
        <v>17682</v>
      </c>
      <c r="K1902" s="43">
        <v>53028</v>
      </c>
    </row>
    <row r="1903" spans="1:11" x14ac:dyDescent="0.2">
      <c r="A1903" s="42" t="s">
        <v>11</v>
      </c>
      <c r="B1903" s="42" t="s">
        <v>12</v>
      </c>
      <c r="C1903" s="43">
        <v>29287</v>
      </c>
      <c r="D1903" s="43">
        <v>41227</v>
      </c>
      <c r="E1903" s="42" t="s">
        <v>17</v>
      </c>
      <c r="F1903" s="44" t="s">
        <v>14</v>
      </c>
      <c r="G1903" s="2">
        <v>111000</v>
      </c>
      <c r="H1903" s="2">
        <v>111000</v>
      </c>
      <c r="I1903" s="39">
        <v>0</v>
      </c>
      <c r="J1903" s="45">
        <v>5894</v>
      </c>
      <c r="K1903" s="43">
        <v>53028</v>
      </c>
    </row>
    <row r="1904" spans="1:11" x14ac:dyDescent="0.2">
      <c r="A1904" s="42" t="s">
        <v>15</v>
      </c>
      <c r="B1904" s="42" t="s">
        <v>12</v>
      </c>
      <c r="C1904" s="43">
        <v>29287</v>
      </c>
      <c r="D1904" s="43">
        <v>41227</v>
      </c>
      <c r="E1904" s="42" t="s">
        <v>17</v>
      </c>
      <c r="F1904" s="44" t="s">
        <v>14</v>
      </c>
      <c r="G1904" s="2">
        <v>41000</v>
      </c>
      <c r="H1904" s="2">
        <v>41000</v>
      </c>
      <c r="I1904" s="39">
        <v>0</v>
      </c>
      <c r="J1904" s="45">
        <v>5894</v>
      </c>
      <c r="K1904" s="43">
        <v>53028</v>
      </c>
    </row>
    <row r="1905" spans="1:11" x14ac:dyDescent="0.2">
      <c r="A1905" s="42" t="s">
        <v>16</v>
      </c>
      <c r="B1905" s="42" t="s">
        <v>12</v>
      </c>
      <c r="C1905" s="43">
        <v>21826</v>
      </c>
      <c r="D1905" s="43">
        <v>40997</v>
      </c>
      <c r="E1905" s="42" t="s">
        <v>13</v>
      </c>
      <c r="F1905" s="44" t="s">
        <v>14</v>
      </c>
      <c r="G1905" s="2">
        <v>71000</v>
      </c>
      <c r="H1905" s="2">
        <v>71000</v>
      </c>
      <c r="I1905" s="39">
        <v>0</v>
      </c>
      <c r="J1905" s="45">
        <v>10991</v>
      </c>
      <c r="K1905" s="43">
        <v>45568</v>
      </c>
    </row>
    <row r="1906" spans="1:11" x14ac:dyDescent="0.2">
      <c r="A1906" s="42" t="s">
        <v>11</v>
      </c>
      <c r="B1906" s="42" t="s">
        <v>12</v>
      </c>
      <c r="C1906" s="43">
        <v>21826</v>
      </c>
      <c r="D1906" s="43">
        <v>40997</v>
      </c>
      <c r="E1906" s="42" t="s">
        <v>13</v>
      </c>
      <c r="F1906" s="44" t="s">
        <v>14</v>
      </c>
      <c r="G1906" s="2">
        <v>71000</v>
      </c>
      <c r="H1906" s="2">
        <v>71000</v>
      </c>
      <c r="I1906" s="39">
        <v>0</v>
      </c>
      <c r="J1906" s="45">
        <v>10991</v>
      </c>
      <c r="K1906" s="43">
        <v>45568</v>
      </c>
    </row>
    <row r="1907" spans="1:11" x14ac:dyDescent="0.2">
      <c r="A1907" s="42" t="s">
        <v>15</v>
      </c>
      <c r="B1907" s="42" t="s">
        <v>12</v>
      </c>
      <c r="C1907" s="43">
        <v>21826</v>
      </c>
      <c r="D1907" s="43">
        <v>40997</v>
      </c>
      <c r="E1907" s="42" t="s">
        <v>13</v>
      </c>
      <c r="F1907" s="44" t="s">
        <v>14</v>
      </c>
      <c r="G1907" s="2">
        <v>111000</v>
      </c>
      <c r="H1907" s="2">
        <v>111000</v>
      </c>
      <c r="I1907" s="39">
        <v>0</v>
      </c>
      <c r="J1907" s="45">
        <v>10991</v>
      </c>
      <c r="K1907" s="43">
        <v>45568</v>
      </c>
    </row>
    <row r="1908" spans="1:11" x14ac:dyDescent="0.2">
      <c r="A1908" s="42" t="s">
        <v>16</v>
      </c>
      <c r="B1908" s="42" t="s">
        <v>12</v>
      </c>
      <c r="C1908" s="43">
        <v>20337</v>
      </c>
      <c r="D1908" s="43">
        <v>41084</v>
      </c>
      <c r="E1908" s="42" t="s">
        <v>13</v>
      </c>
      <c r="F1908" s="44" t="s">
        <v>14</v>
      </c>
      <c r="G1908" s="2">
        <v>78000</v>
      </c>
      <c r="H1908" s="2">
        <v>78000</v>
      </c>
      <c r="I1908" s="39">
        <v>0</v>
      </c>
      <c r="J1908" s="45">
        <v>6458</v>
      </c>
      <c r="K1908" s="43">
        <v>44079</v>
      </c>
    </row>
    <row r="1909" spans="1:11" x14ac:dyDescent="0.2">
      <c r="A1909" s="42" t="s">
        <v>11</v>
      </c>
      <c r="B1909" s="42" t="s">
        <v>12</v>
      </c>
      <c r="C1909" s="43">
        <v>20337</v>
      </c>
      <c r="D1909" s="43">
        <v>41084</v>
      </c>
      <c r="E1909" s="42" t="s">
        <v>13</v>
      </c>
      <c r="F1909" s="44" t="s">
        <v>14</v>
      </c>
      <c r="G1909" s="2">
        <v>78000</v>
      </c>
      <c r="H1909" s="2">
        <v>78000</v>
      </c>
      <c r="I1909" s="39">
        <v>0</v>
      </c>
      <c r="J1909" s="45">
        <v>6458</v>
      </c>
      <c r="K1909" s="43">
        <v>44079</v>
      </c>
    </row>
    <row r="1910" spans="1:11" x14ac:dyDescent="0.2">
      <c r="A1910" s="42" t="s">
        <v>15</v>
      </c>
      <c r="B1910" s="42" t="s">
        <v>12</v>
      </c>
      <c r="C1910" s="43">
        <v>20337</v>
      </c>
      <c r="D1910" s="43">
        <v>41084</v>
      </c>
      <c r="E1910" s="42" t="s">
        <v>13</v>
      </c>
      <c r="F1910" s="44" t="s">
        <v>14</v>
      </c>
      <c r="G1910" s="2">
        <v>71000</v>
      </c>
      <c r="H1910" s="2">
        <v>71000</v>
      </c>
      <c r="I1910" s="39">
        <v>0</v>
      </c>
      <c r="J1910" s="45">
        <v>6458</v>
      </c>
      <c r="K1910" s="43">
        <v>44079</v>
      </c>
    </row>
    <row r="1911" spans="1:11" x14ac:dyDescent="0.2">
      <c r="A1911" s="42" t="s">
        <v>16</v>
      </c>
      <c r="B1911" s="42" t="s">
        <v>12</v>
      </c>
      <c r="C1911" s="43">
        <v>25504</v>
      </c>
      <c r="D1911" s="43">
        <v>41705</v>
      </c>
      <c r="E1911" s="42" t="s">
        <v>13</v>
      </c>
      <c r="F1911" s="44" t="s">
        <v>14</v>
      </c>
      <c r="G1911" s="2">
        <v>84000</v>
      </c>
      <c r="H1911" s="2">
        <v>84000</v>
      </c>
      <c r="I1911" s="39">
        <v>0</v>
      </c>
      <c r="J1911" s="45">
        <v>20941</v>
      </c>
      <c r="K1911" s="43">
        <v>49245</v>
      </c>
    </row>
    <row r="1912" spans="1:11" x14ac:dyDescent="0.2">
      <c r="A1912" s="42" t="s">
        <v>11</v>
      </c>
      <c r="B1912" s="42" t="s">
        <v>12</v>
      </c>
      <c r="C1912" s="43">
        <v>25504</v>
      </c>
      <c r="D1912" s="43">
        <v>41705</v>
      </c>
      <c r="E1912" s="42" t="s">
        <v>13</v>
      </c>
      <c r="F1912" s="44" t="s">
        <v>14</v>
      </c>
      <c r="G1912" s="2">
        <v>84000</v>
      </c>
      <c r="H1912" s="2">
        <v>84000</v>
      </c>
      <c r="I1912" s="39">
        <v>2</v>
      </c>
      <c r="J1912" s="45">
        <v>6980</v>
      </c>
      <c r="K1912" s="43">
        <v>49245</v>
      </c>
    </row>
    <row r="1913" spans="1:11" x14ac:dyDescent="0.2">
      <c r="A1913" s="42" t="s">
        <v>15</v>
      </c>
      <c r="B1913" s="42" t="s">
        <v>12</v>
      </c>
      <c r="C1913" s="43">
        <v>25504</v>
      </c>
      <c r="D1913" s="43">
        <v>41705</v>
      </c>
      <c r="E1913" s="42" t="s">
        <v>13</v>
      </c>
      <c r="F1913" s="44" t="s">
        <v>14</v>
      </c>
      <c r="G1913" s="2">
        <v>78000</v>
      </c>
      <c r="H1913" s="2">
        <v>78000</v>
      </c>
      <c r="I1913" s="39">
        <v>0</v>
      </c>
      <c r="J1913" s="45">
        <v>6980</v>
      </c>
      <c r="K1913" s="43">
        <v>49245</v>
      </c>
    </row>
    <row r="1914" spans="1:11" x14ac:dyDescent="0.2">
      <c r="A1914" s="42" t="s">
        <v>11</v>
      </c>
      <c r="B1914" s="42" t="s">
        <v>12</v>
      </c>
      <c r="C1914" s="43">
        <v>21006</v>
      </c>
      <c r="D1914" s="43">
        <v>41754</v>
      </c>
      <c r="E1914" s="42" t="s">
        <v>17</v>
      </c>
      <c r="F1914" s="44" t="s">
        <v>14</v>
      </c>
      <c r="G1914" s="2">
        <v>62000</v>
      </c>
      <c r="H1914" s="2">
        <v>62000</v>
      </c>
      <c r="I1914" s="39">
        <v>0</v>
      </c>
      <c r="J1914" s="45">
        <v>7087</v>
      </c>
      <c r="K1914" s="43">
        <v>44747</v>
      </c>
    </row>
    <row r="1915" spans="1:11" x14ac:dyDescent="0.2">
      <c r="A1915" s="42" t="s">
        <v>16</v>
      </c>
      <c r="B1915" s="42" t="s">
        <v>12</v>
      </c>
      <c r="C1915" s="43">
        <v>23100</v>
      </c>
      <c r="D1915" s="43">
        <v>41673</v>
      </c>
      <c r="E1915" s="42" t="s">
        <v>13</v>
      </c>
      <c r="F1915" s="44" t="s">
        <v>14</v>
      </c>
      <c r="G1915" s="2">
        <v>156000</v>
      </c>
      <c r="H1915" s="2">
        <v>156000</v>
      </c>
      <c r="I1915" s="39">
        <v>0</v>
      </c>
      <c r="J1915" s="45">
        <v>33556</v>
      </c>
      <c r="K1915" s="43">
        <v>46842</v>
      </c>
    </row>
    <row r="1916" spans="1:11" x14ac:dyDescent="0.2">
      <c r="A1916" s="42" t="s">
        <v>11</v>
      </c>
      <c r="B1916" s="42" t="s">
        <v>12</v>
      </c>
      <c r="C1916" s="43">
        <v>23100</v>
      </c>
      <c r="D1916" s="43">
        <v>41673</v>
      </c>
      <c r="E1916" s="42" t="s">
        <v>13</v>
      </c>
      <c r="F1916" s="44" t="s">
        <v>14</v>
      </c>
      <c r="G1916" s="2">
        <v>156000</v>
      </c>
      <c r="H1916" s="2">
        <v>156000</v>
      </c>
      <c r="I1916" s="39">
        <v>2</v>
      </c>
      <c r="J1916" s="45">
        <v>16778</v>
      </c>
      <c r="K1916" s="43">
        <v>46842</v>
      </c>
    </row>
    <row r="1917" spans="1:11" x14ac:dyDescent="0.2">
      <c r="A1917" s="42" t="s">
        <v>15</v>
      </c>
      <c r="B1917" s="42" t="s">
        <v>12</v>
      </c>
      <c r="C1917" s="43">
        <v>23100</v>
      </c>
      <c r="D1917" s="43">
        <v>41673</v>
      </c>
      <c r="E1917" s="42" t="s">
        <v>13</v>
      </c>
      <c r="F1917" s="44" t="s">
        <v>14</v>
      </c>
      <c r="G1917" s="2">
        <v>78000</v>
      </c>
      <c r="H1917" s="2">
        <v>78000</v>
      </c>
      <c r="I1917" s="39">
        <v>0</v>
      </c>
      <c r="J1917" s="45">
        <v>16778</v>
      </c>
      <c r="K1917" s="43">
        <v>46842</v>
      </c>
    </row>
    <row r="1918" spans="1:11" x14ac:dyDescent="0.2">
      <c r="A1918" s="42" t="s">
        <v>16</v>
      </c>
      <c r="B1918" s="42" t="s">
        <v>12</v>
      </c>
      <c r="C1918" s="43">
        <v>24666</v>
      </c>
      <c r="D1918" s="43">
        <v>41369</v>
      </c>
      <c r="E1918" s="42" t="s">
        <v>13</v>
      </c>
      <c r="F1918" s="44" t="s">
        <v>14</v>
      </c>
      <c r="G1918" s="2">
        <v>58000</v>
      </c>
      <c r="H1918" s="2">
        <v>58000</v>
      </c>
      <c r="I1918" s="39">
        <v>0</v>
      </c>
      <c r="J1918" s="45">
        <v>13572</v>
      </c>
      <c r="K1918" s="43">
        <v>48408</v>
      </c>
    </row>
    <row r="1919" spans="1:11" x14ac:dyDescent="0.2">
      <c r="A1919" s="42" t="s">
        <v>11</v>
      </c>
      <c r="B1919" s="42" t="s">
        <v>12</v>
      </c>
      <c r="C1919" s="43">
        <v>24666</v>
      </c>
      <c r="D1919" s="43">
        <v>41369</v>
      </c>
      <c r="E1919" s="42" t="s">
        <v>13</v>
      </c>
      <c r="F1919" s="44" t="s">
        <v>14</v>
      </c>
      <c r="G1919" s="2">
        <v>58000</v>
      </c>
      <c r="H1919" s="2">
        <v>58000</v>
      </c>
      <c r="I1919" s="39">
        <v>0</v>
      </c>
      <c r="J1919" s="45">
        <v>13572</v>
      </c>
      <c r="K1919" s="43">
        <v>48408</v>
      </c>
    </row>
    <row r="1920" spans="1:11" x14ac:dyDescent="0.2">
      <c r="A1920" s="42" t="s">
        <v>15</v>
      </c>
      <c r="B1920" s="42" t="s">
        <v>12</v>
      </c>
      <c r="C1920" s="43">
        <v>24666</v>
      </c>
      <c r="D1920" s="43">
        <v>41369</v>
      </c>
      <c r="E1920" s="42" t="s">
        <v>13</v>
      </c>
      <c r="F1920" s="44" t="s">
        <v>14</v>
      </c>
      <c r="G1920" s="2">
        <v>58000</v>
      </c>
      <c r="H1920" s="2">
        <v>58000</v>
      </c>
      <c r="I1920" s="39">
        <v>0</v>
      </c>
      <c r="J1920" s="45">
        <v>13572</v>
      </c>
      <c r="K1920" s="43">
        <v>48408</v>
      </c>
    </row>
    <row r="1921" spans="1:11" x14ac:dyDescent="0.2">
      <c r="A1921" s="42" t="s">
        <v>16</v>
      </c>
      <c r="B1921" s="42" t="s">
        <v>12</v>
      </c>
      <c r="C1921" s="43">
        <v>26513</v>
      </c>
      <c r="D1921" s="43">
        <v>41757</v>
      </c>
      <c r="E1921" s="42" t="s">
        <v>17</v>
      </c>
      <c r="F1921" s="44" t="s">
        <v>14</v>
      </c>
      <c r="G1921" s="2">
        <v>135000</v>
      </c>
      <c r="H1921" s="2">
        <v>135000</v>
      </c>
      <c r="I1921" s="39">
        <v>0</v>
      </c>
      <c r="J1921" s="45">
        <v>25151</v>
      </c>
      <c r="K1921" s="43">
        <v>50254</v>
      </c>
    </row>
    <row r="1922" spans="1:11" x14ac:dyDescent="0.2">
      <c r="A1922" s="42" t="s">
        <v>11</v>
      </c>
      <c r="B1922" s="42" t="s">
        <v>12</v>
      </c>
      <c r="C1922" s="43">
        <v>26513</v>
      </c>
      <c r="D1922" s="43">
        <v>41757</v>
      </c>
      <c r="E1922" s="42" t="s">
        <v>17</v>
      </c>
      <c r="F1922" s="44" t="s">
        <v>14</v>
      </c>
      <c r="G1922" s="2">
        <v>135000</v>
      </c>
      <c r="H1922" s="2">
        <v>135000</v>
      </c>
      <c r="I1922" s="39">
        <v>0</v>
      </c>
      <c r="J1922" s="45">
        <v>8384</v>
      </c>
      <c r="K1922" s="43">
        <v>50254</v>
      </c>
    </row>
    <row r="1923" spans="1:11" x14ac:dyDescent="0.2">
      <c r="A1923" s="42" t="s">
        <v>15</v>
      </c>
      <c r="B1923" s="42" t="s">
        <v>12</v>
      </c>
      <c r="C1923" s="43">
        <v>26513</v>
      </c>
      <c r="D1923" s="43">
        <v>41757</v>
      </c>
      <c r="E1923" s="42" t="s">
        <v>17</v>
      </c>
      <c r="F1923" s="44" t="s">
        <v>14</v>
      </c>
      <c r="G1923" s="2">
        <v>45000</v>
      </c>
      <c r="H1923" s="2">
        <v>45000</v>
      </c>
      <c r="I1923" s="39">
        <v>0</v>
      </c>
      <c r="J1923" s="45">
        <v>8384</v>
      </c>
      <c r="K1923" s="43">
        <v>50254</v>
      </c>
    </row>
    <row r="1924" spans="1:11" x14ac:dyDescent="0.2">
      <c r="A1924" s="42" t="s">
        <v>16</v>
      </c>
      <c r="B1924" s="42" t="s">
        <v>12</v>
      </c>
      <c r="C1924" s="43">
        <v>21824</v>
      </c>
      <c r="D1924" s="43">
        <v>41401</v>
      </c>
      <c r="E1924" s="42" t="s">
        <v>17</v>
      </c>
      <c r="F1924" s="44" t="s">
        <v>14</v>
      </c>
      <c r="G1924" s="2">
        <v>126000</v>
      </c>
      <c r="H1924" s="2">
        <v>126000</v>
      </c>
      <c r="I1924" s="39">
        <v>0</v>
      </c>
      <c r="J1924" s="45">
        <v>16556</v>
      </c>
      <c r="K1924" s="43">
        <v>45566</v>
      </c>
    </row>
    <row r="1925" spans="1:11" x14ac:dyDescent="0.2">
      <c r="A1925" s="42" t="s">
        <v>11</v>
      </c>
      <c r="B1925" s="42" t="s">
        <v>12</v>
      </c>
      <c r="C1925" s="43">
        <v>21824</v>
      </c>
      <c r="D1925" s="43">
        <v>41401</v>
      </c>
      <c r="E1925" s="42" t="s">
        <v>17</v>
      </c>
      <c r="F1925" s="44" t="s">
        <v>14</v>
      </c>
      <c r="G1925" s="2">
        <v>126000</v>
      </c>
      <c r="H1925" s="2">
        <v>126000</v>
      </c>
      <c r="I1925" s="39">
        <v>0</v>
      </c>
      <c r="J1925" s="45">
        <v>5519</v>
      </c>
      <c r="K1925" s="43">
        <v>45566</v>
      </c>
    </row>
    <row r="1926" spans="1:11" x14ac:dyDescent="0.2">
      <c r="A1926" s="42" t="s">
        <v>15</v>
      </c>
      <c r="B1926" s="42" t="s">
        <v>12</v>
      </c>
      <c r="C1926" s="43">
        <v>21824</v>
      </c>
      <c r="D1926" s="43">
        <v>41401</v>
      </c>
      <c r="E1926" s="42" t="s">
        <v>17</v>
      </c>
      <c r="F1926" s="44" t="s">
        <v>14</v>
      </c>
      <c r="G1926" s="2">
        <v>42000</v>
      </c>
      <c r="H1926" s="2">
        <v>42000</v>
      </c>
      <c r="I1926" s="39">
        <v>0</v>
      </c>
      <c r="J1926" s="45">
        <v>5519</v>
      </c>
      <c r="K1926" s="43">
        <v>45566</v>
      </c>
    </row>
    <row r="1927" spans="1:11" x14ac:dyDescent="0.2">
      <c r="A1927" s="42" t="s">
        <v>16</v>
      </c>
      <c r="B1927" s="42" t="s">
        <v>12</v>
      </c>
      <c r="C1927" s="43">
        <v>20558</v>
      </c>
      <c r="D1927" s="43">
        <v>41765</v>
      </c>
      <c r="E1927" s="42" t="s">
        <v>17</v>
      </c>
      <c r="F1927" s="44" t="s">
        <v>14</v>
      </c>
      <c r="G1927" s="2">
        <v>20000</v>
      </c>
      <c r="H1927" s="2">
        <v>20000</v>
      </c>
      <c r="I1927" s="39">
        <v>0</v>
      </c>
      <c r="J1927" s="45">
        <v>1656</v>
      </c>
      <c r="K1927" s="43">
        <v>44299</v>
      </c>
    </row>
    <row r="1928" spans="1:11" x14ac:dyDescent="0.2">
      <c r="A1928" s="42" t="s">
        <v>11</v>
      </c>
      <c r="B1928" s="42" t="s">
        <v>12</v>
      </c>
      <c r="C1928" s="43">
        <v>20558</v>
      </c>
      <c r="D1928" s="43">
        <v>41765</v>
      </c>
      <c r="E1928" s="42" t="s">
        <v>17</v>
      </c>
      <c r="F1928" s="44" t="s">
        <v>14</v>
      </c>
      <c r="G1928" s="2">
        <v>20000</v>
      </c>
      <c r="H1928" s="2">
        <v>20000</v>
      </c>
      <c r="I1928" s="39">
        <v>0</v>
      </c>
      <c r="J1928" s="45">
        <v>1656</v>
      </c>
      <c r="K1928" s="43">
        <v>44299</v>
      </c>
    </row>
    <row r="1929" spans="1:11" x14ac:dyDescent="0.2">
      <c r="A1929" s="42" t="s">
        <v>15</v>
      </c>
      <c r="B1929" s="42" t="s">
        <v>12</v>
      </c>
      <c r="C1929" s="43">
        <v>20558</v>
      </c>
      <c r="D1929" s="43">
        <v>41765</v>
      </c>
      <c r="E1929" s="42" t="s">
        <v>17</v>
      </c>
      <c r="F1929" s="44" t="s">
        <v>14</v>
      </c>
      <c r="G1929" s="2">
        <v>20000</v>
      </c>
      <c r="H1929" s="2">
        <v>20000</v>
      </c>
      <c r="I1929" s="39">
        <v>0</v>
      </c>
      <c r="J1929" s="45">
        <v>1656</v>
      </c>
      <c r="K1929" s="43">
        <v>44299</v>
      </c>
    </row>
    <row r="1930" spans="1:11" x14ac:dyDescent="0.2">
      <c r="A1930" s="42" t="s">
        <v>11</v>
      </c>
      <c r="B1930" s="42" t="s">
        <v>12</v>
      </c>
      <c r="C1930" s="43">
        <v>24334</v>
      </c>
      <c r="D1930" s="43">
        <v>41428</v>
      </c>
      <c r="E1930" s="42" t="s">
        <v>17</v>
      </c>
      <c r="F1930" s="44" t="s">
        <v>14</v>
      </c>
      <c r="G1930" s="2">
        <v>37000</v>
      </c>
      <c r="H1930" s="2">
        <v>37000</v>
      </c>
      <c r="I1930" s="39">
        <v>0</v>
      </c>
      <c r="J1930" s="45">
        <v>6693</v>
      </c>
      <c r="K1930" s="43">
        <v>48075</v>
      </c>
    </row>
    <row r="1931" spans="1:11" x14ac:dyDescent="0.2">
      <c r="A1931" s="42" t="s">
        <v>11</v>
      </c>
      <c r="B1931" s="42" t="s">
        <v>12</v>
      </c>
      <c r="C1931" s="43">
        <v>22332</v>
      </c>
      <c r="D1931" s="43">
        <v>41582</v>
      </c>
      <c r="E1931" s="42" t="s">
        <v>17</v>
      </c>
      <c r="F1931" s="44" t="s">
        <v>14</v>
      </c>
      <c r="G1931" s="2">
        <v>91000</v>
      </c>
      <c r="H1931" s="2">
        <v>91000</v>
      </c>
      <c r="I1931" s="39">
        <v>2</v>
      </c>
      <c r="J1931" s="45">
        <v>13104</v>
      </c>
      <c r="K1931" s="43">
        <v>46073</v>
      </c>
    </row>
    <row r="1932" spans="1:11" x14ac:dyDescent="0.2">
      <c r="A1932" s="42" t="s">
        <v>15</v>
      </c>
      <c r="B1932" s="42" t="s">
        <v>12</v>
      </c>
      <c r="C1932" s="43">
        <v>22332</v>
      </c>
      <c r="D1932" s="43">
        <v>41582</v>
      </c>
      <c r="E1932" s="42" t="s">
        <v>17</v>
      </c>
      <c r="F1932" s="44" t="s">
        <v>14</v>
      </c>
      <c r="G1932" s="2">
        <v>37000</v>
      </c>
      <c r="H1932" s="2">
        <v>37000</v>
      </c>
      <c r="I1932" s="39">
        <v>0</v>
      </c>
      <c r="J1932" s="45">
        <v>13104</v>
      </c>
      <c r="K1932" s="43">
        <v>46073</v>
      </c>
    </row>
    <row r="1933" spans="1:11" x14ac:dyDescent="0.2">
      <c r="A1933" s="42" t="s">
        <v>16</v>
      </c>
      <c r="B1933" s="42" t="s">
        <v>12</v>
      </c>
      <c r="C1933" s="43">
        <v>22161</v>
      </c>
      <c r="D1933" s="43">
        <v>41123</v>
      </c>
      <c r="E1933" s="42" t="s">
        <v>17</v>
      </c>
      <c r="F1933" s="44" t="s">
        <v>14</v>
      </c>
      <c r="G1933" s="2">
        <v>132000</v>
      </c>
      <c r="H1933" s="2">
        <v>132000</v>
      </c>
      <c r="I1933" s="39">
        <v>0</v>
      </c>
      <c r="J1933" s="45">
        <v>17939</v>
      </c>
      <c r="K1933" s="43">
        <v>45902</v>
      </c>
    </row>
    <row r="1934" spans="1:11" x14ac:dyDescent="0.2">
      <c r="A1934" s="42" t="s">
        <v>11</v>
      </c>
      <c r="B1934" s="42" t="s">
        <v>12</v>
      </c>
      <c r="C1934" s="43">
        <v>22161</v>
      </c>
      <c r="D1934" s="43">
        <v>41123</v>
      </c>
      <c r="E1934" s="42" t="s">
        <v>17</v>
      </c>
      <c r="F1934" s="44" t="s">
        <v>14</v>
      </c>
      <c r="G1934" s="2">
        <v>132000</v>
      </c>
      <c r="H1934" s="2">
        <v>132000</v>
      </c>
      <c r="I1934" s="39">
        <v>0</v>
      </c>
      <c r="J1934" s="45">
        <v>5980</v>
      </c>
      <c r="K1934" s="43">
        <v>45902</v>
      </c>
    </row>
    <row r="1935" spans="1:11" x14ac:dyDescent="0.2">
      <c r="A1935" s="42" t="s">
        <v>15</v>
      </c>
      <c r="B1935" s="42" t="s">
        <v>12</v>
      </c>
      <c r="C1935" s="43">
        <v>22161</v>
      </c>
      <c r="D1935" s="43">
        <v>41123</v>
      </c>
      <c r="E1935" s="42" t="s">
        <v>17</v>
      </c>
      <c r="F1935" s="44" t="s">
        <v>14</v>
      </c>
      <c r="G1935" s="2">
        <v>44000</v>
      </c>
      <c r="H1935" s="2">
        <v>44000</v>
      </c>
      <c r="I1935" s="39">
        <v>0</v>
      </c>
      <c r="J1935" s="45">
        <v>5980</v>
      </c>
      <c r="K1935" s="43">
        <v>45902</v>
      </c>
    </row>
    <row r="1936" spans="1:11" x14ac:dyDescent="0.2">
      <c r="A1936" s="42" t="s">
        <v>16</v>
      </c>
      <c r="B1936" s="42" t="s">
        <v>12</v>
      </c>
      <c r="C1936" s="43">
        <v>21810</v>
      </c>
      <c r="D1936" s="43">
        <v>41852</v>
      </c>
      <c r="E1936" s="42" t="s">
        <v>13</v>
      </c>
      <c r="F1936" s="44" t="s">
        <v>14</v>
      </c>
      <c r="G1936" s="2">
        <v>69000</v>
      </c>
      <c r="H1936" s="2">
        <v>69000</v>
      </c>
      <c r="I1936" s="39">
        <v>0</v>
      </c>
      <c r="J1936" s="45">
        <v>11551</v>
      </c>
      <c r="K1936" s="43">
        <v>45552</v>
      </c>
    </row>
    <row r="1937" spans="1:11" x14ac:dyDescent="0.2">
      <c r="A1937" s="42" t="s">
        <v>11</v>
      </c>
      <c r="B1937" s="42" t="s">
        <v>12</v>
      </c>
      <c r="C1937" s="43">
        <v>21810</v>
      </c>
      <c r="D1937" s="43">
        <v>41852</v>
      </c>
      <c r="E1937" s="42" t="s">
        <v>13</v>
      </c>
      <c r="F1937" s="44" t="s">
        <v>14</v>
      </c>
      <c r="G1937" s="2">
        <v>69000</v>
      </c>
      <c r="H1937" s="2">
        <v>69000</v>
      </c>
      <c r="I1937" s="39">
        <v>0</v>
      </c>
      <c r="J1937" s="45">
        <v>11551</v>
      </c>
      <c r="K1937" s="43">
        <v>45552</v>
      </c>
    </row>
    <row r="1938" spans="1:11" x14ac:dyDescent="0.2">
      <c r="A1938" s="42" t="s">
        <v>15</v>
      </c>
      <c r="B1938" s="42" t="s">
        <v>12</v>
      </c>
      <c r="C1938" s="43">
        <v>21810</v>
      </c>
      <c r="D1938" s="43">
        <v>41852</v>
      </c>
      <c r="E1938" s="42" t="s">
        <v>13</v>
      </c>
      <c r="F1938" s="44" t="s">
        <v>14</v>
      </c>
      <c r="G1938" s="2">
        <v>69000</v>
      </c>
      <c r="H1938" s="2">
        <v>69000</v>
      </c>
      <c r="I1938" s="39">
        <v>0</v>
      </c>
      <c r="J1938" s="45">
        <v>11551</v>
      </c>
      <c r="K1938" s="43">
        <v>45552</v>
      </c>
    </row>
    <row r="1939" spans="1:11" x14ac:dyDescent="0.2">
      <c r="A1939" s="42" t="s">
        <v>16</v>
      </c>
      <c r="B1939" s="42" t="s">
        <v>12</v>
      </c>
      <c r="C1939" s="43">
        <v>22206</v>
      </c>
      <c r="D1939" s="43">
        <v>41561</v>
      </c>
      <c r="E1939" s="42" t="s">
        <v>13</v>
      </c>
      <c r="F1939" s="44" t="s">
        <v>14</v>
      </c>
      <c r="G1939" s="2">
        <v>80000</v>
      </c>
      <c r="H1939" s="2">
        <v>80000</v>
      </c>
      <c r="I1939" s="39">
        <v>0</v>
      </c>
      <c r="J1939" s="45">
        <v>14112</v>
      </c>
      <c r="K1939" s="43">
        <v>45947</v>
      </c>
    </row>
    <row r="1940" spans="1:11" x14ac:dyDescent="0.2">
      <c r="A1940" s="42" t="s">
        <v>11</v>
      </c>
      <c r="B1940" s="42" t="s">
        <v>12</v>
      </c>
      <c r="C1940" s="43">
        <v>22206</v>
      </c>
      <c r="D1940" s="43">
        <v>41561</v>
      </c>
      <c r="E1940" s="42" t="s">
        <v>13</v>
      </c>
      <c r="F1940" s="44" t="s">
        <v>14</v>
      </c>
      <c r="G1940" s="2">
        <v>80000</v>
      </c>
      <c r="H1940" s="2">
        <v>80000</v>
      </c>
      <c r="I1940" s="39">
        <v>2</v>
      </c>
      <c r="J1940" s="45">
        <v>7056</v>
      </c>
      <c r="K1940" s="43">
        <v>45947</v>
      </c>
    </row>
    <row r="1941" spans="1:11" x14ac:dyDescent="0.2">
      <c r="A1941" s="42" t="s">
        <v>15</v>
      </c>
      <c r="B1941" s="42" t="s">
        <v>12</v>
      </c>
      <c r="C1941" s="43">
        <v>22206</v>
      </c>
      <c r="D1941" s="43">
        <v>41561</v>
      </c>
      <c r="E1941" s="42" t="s">
        <v>13</v>
      </c>
      <c r="F1941" s="44" t="s">
        <v>14</v>
      </c>
      <c r="G1941" s="2">
        <v>40000</v>
      </c>
      <c r="H1941" s="2">
        <v>40000</v>
      </c>
      <c r="I1941" s="39">
        <v>0</v>
      </c>
      <c r="J1941" s="45">
        <v>7056</v>
      </c>
      <c r="K1941" s="43">
        <v>45947</v>
      </c>
    </row>
    <row r="1942" spans="1:11" x14ac:dyDescent="0.2">
      <c r="A1942" s="42" t="s">
        <v>11</v>
      </c>
      <c r="B1942" s="42" t="s">
        <v>12</v>
      </c>
      <c r="C1942" s="43">
        <v>20051</v>
      </c>
      <c r="D1942" s="43">
        <v>41627</v>
      </c>
      <c r="E1942" s="42" t="s">
        <v>13</v>
      </c>
      <c r="F1942" s="44" t="s">
        <v>14</v>
      </c>
      <c r="G1942" s="2">
        <v>37000</v>
      </c>
      <c r="H1942" s="2">
        <v>37000</v>
      </c>
      <c r="I1942" s="39">
        <v>2</v>
      </c>
      <c r="J1942" s="45">
        <v>2098</v>
      </c>
      <c r="K1942" s="43">
        <v>43792</v>
      </c>
    </row>
    <row r="1943" spans="1:11" x14ac:dyDescent="0.2">
      <c r="A1943" s="42" t="s">
        <v>15</v>
      </c>
      <c r="B1943" s="42" t="s">
        <v>12</v>
      </c>
      <c r="C1943" s="43">
        <v>20051</v>
      </c>
      <c r="D1943" s="43">
        <v>41627</v>
      </c>
      <c r="E1943" s="42" t="s">
        <v>13</v>
      </c>
      <c r="F1943" s="44" t="s">
        <v>14</v>
      </c>
      <c r="G1943" s="2">
        <v>80000</v>
      </c>
      <c r="H1943" s="2">
        <v>80000</v>
      </c>
      <c r="I1943" s="39">
        <v>0</v>
      </c>
      <c r="J1943" s="45">
        <v>2098</v>
      </c>
      <c r="K1943" s="43">
        <v>43792</v>
      </c>
    </row>
    <row r="1944" spans="1:11" x14ac:dyDescent="0.2">
      <c r="A1944" s="42" t="s">
        <v>16</v>
      </c>
      <c r="B1944" s="42" t="s">
        <v>12</v>
      </c>
      <c r="C1944" s="43">
        <v>20078</v>
      </c>
      <c r="D1944" s="43">
        <v>41495</v>
      </c>
      <c r="E1944" s="42" t="s">
        <v>13</v>
      </c>
      <c r="F1944" s="44" t="s">
        <v>14</v>
      </c>
      <c r="G1944" s="2">
        <v>29000</v>
      </c>
      <c r="H1944" s="2">
        <v>29000</v>
      </c>
      <c r="I1944" s="39">
        <v>0</v>
      </c>
      <c r="J1944" s="45">
        <v>2192</v>
      </c>
      <c r="K1944" s="43">
        <v>43819</v>
      </c>
    </row>
    <row r="1945" spans="1:11" x14ac:dyDescent="0.2">
      <c r="A1945" s="42" t="s">
        <v>11</v>
      </c>
      <c r="B1945" s="42" t="s">
        <v>12</v>
      </c>
      <c r="C1945" s="43">
        <v>20078</v>
      </c>
      <c r="D1945" s="43">
        <v>41495</v>
      </c>
      <c r="E1945" s="42" t="s">
        <v>13</v>
      </c>
      <c r="F1945" s="44" t="s">
        <v>14</v>
      </c>
      <c r="G1945" s="2">
        <v>29000</v>
      </c>
      <c r="H1945" s="2">
        <v>29000</v>
      </c>
      <c r="I1945" s="39">
        <v>0</v>
      </c>
      <c r="J1945" s="45">
        <v>2192</v>
      </c>
      <c r="K1945" s="43">
        <v>43819</v>
      </c>
    </row>
    <row r="1946" spans="1:11" x14ac:dyDescent="0.2">
      <c r="A1946" s="42" t="s">
        <v>15</v>
      </c>
      <c r="B1946" s="42" t="s">
        <v>12</v>
      </c>
      <c r="C1946" s="43">
        <v>20078</v>
      </c>
      <c r="D1946" s="43">
        <v>41495</v>
      </c>
      <c r="E1946" s="42" t="s">
        <v>13</v>
      </c>
      <c r="F1946" s="44" t="s">
        <v>14</v>
      </c>
      <c r="G1946" s="2">
        <v>29000</v>
      </c>
      <c r="H1946" s="2">
        <v>29000</v>
      </c>
      <c r="I1946" s="39">
        <v>0</v>
      </c>
      <c r="J1946" s="45">
        <v>2192</v>
      </c>
      <c r="K1946" s="43">
        <v>43819</v>
      </c>
    </row>
    <row r="1947" spans="1:11" x14ac:dyDescent="0.2">
      <c r="A1947" s="42" t="s">
        <v>16</v>
      </c>
      <c r="B1947" s="42" t="s">
        <v>12</v>
      </c>
      <c r="C1947" s="43">
        <v>24851</v>
      </c>
      <c r="D1947" s="43">
        <v>41393</v>
      </c>
      <c r="E1947" s="42" t="s">
        <v>17</v>
      </c>
      <c r="F1947" s="44" t="s">
        <v>14</v>
      </c>
      <c r="G1947" s="2">
        <v>104000</v>
      </c>
      <c r="H1947" s="2">
        <v>104000</v>
      </c>
      <c r="I1947" s="39">
        <v>0</v>
      </c>
      <c r="J1947" s="45">
        <v>18907</v>
      </c>
      <c r="K1947" s="43">
        <v>48593</v>
      </c>
    </row>
    <row r="1948" spans="1:11" x14ac:dyDescent="0.2">
      <c r="A1948" s="42" t="s">
        <v>11</v>
      </c>
      <c r="B1948" s="42" t="s">
        <v>12</v>
      </c>
      <c r="C1948" s="43">
        <v>24851</v>
      </c>
      <c r="D1948" s="43">
        <v>41393</v>
      </c>
      <c r="E1948" s="42" t="s">
        <v>17</v>
      </c>
      <c r="F1948" s="44" t="s">
        <v>14</v>
      </c>
      <c r="G1948" s="2">
        <v>104000</v>
      </c>
      <c r="H1948" s="2">
        <v>104000</v>
      </c>
      <c r="I1948" s="39">
        <v>0</v>
      </c>
      <c r="J1948" s="45">
        <v>9454</v>
      </c>
      <c r="K1948" s="43">
        <v>48593</v>
      </c>
    </row>
    <row r="1949" spans="1:11" x14ac:dyDescent="0.2">
      <c r="A1949" s="42" t="s">
        <v>15</v>
      </c>
      <c r="B1949" s="42" t="s">
        <v>12</v>
      </c>
      <c r="C1949" s="43">
        <v>24851</v>
      </c>
      <c r="D1949" s="43">
        <v>41393</v>
      </c>
      <c r="E1949" s="42" t="s">
        <v>17</v>
      </c>
      <c r="F1949" s="44" t="s">
        <v>14</v>
      </c>
      <c r="G1949" s="2">
        <v>52000</v>
      </c>
      <c r="H1949" s="2">
        <v>52000</v>
      </c>
      <c r="I1949" s="39">
        <v>0</v>
      </c>
      <c r="J1949" s="45">
        <v>9454</v>
      </c>
      <c r="K1949" s="43">
        <v>48593</v>
      </c>
    </row>
    <row r="1950" spans="1:11" x14ac:dyDescent="0.2">
      <c r="A1950" s="42" t="s">
        <v>16</v>
      </c>
      <c r="B1950" s="42" t="s">
        <v>12</v>
      </c>
      <c r="C1950" s="43">
        <v>30340</v>
      </c>
      <c r="D1950" s="43">
        <v>41422</v>
      </c>
      <c r="E1950" s="42" t="s">
        <v>13</v>
      </c>
      <c r="F1950" s="44" t="s">
        <v>14</v>
      </c>
      <c r="G1950" s="2">
        <v>138000</v>
      </c>
      <c r="H1950" s="2">
        <v>138000</v>
      </c>
      <c r="I1950" s="39">
        <v>0</v>
      </c>
      <c r="J1950" s="45">
        <v>31174</v>
      </c>
      <c r="K1950" s="43">
        <v>54081</v>
      </c>
    </row>
    <row r="1951" spans="1:11" x14ac:dyDescent="0.2">
      <c r="A1951" s="42" t="s">
        <v>11</v>
      </c>
      <c r="B1951" s="42" t="s">
        <v>12</v>
      </c>
      <c r="C1951" s="43">
        <v>30340</v>
      </c>
      <c r="D1951" s="43">
        <v>41422</v>
      </c>
      <c r="E1951" s="42" t="s">
        <v>13</v>
      </c>
      <c r="F1951" s="44" t="s">
        <v>14</v>
      </c>
      <c r="G1951" s="2">
        <v>138000</v>
      </c>
      <c r="H1951" s="2">
        <v>138000</v>
      </c>
      <c r="I1951" s="39">
        <v>0</v>
      </c>
      <c r="J1951" s="45">
        <v>10391</v>
      </c>
      <c r="K1951" s="43">
        <v>54081</v>
      </c>
    </row>
    <row r="1952" spans="1:11" x14ac:dyDescent="0.2">
      <c r="A1952" s="42" t="s">
        <v>15</v>
      </c>
      <c r="B1952" s="42" t="s">
        <v>12</v>
      </c>
      <c r="C1952" s="43">
        <v>30340</v>
      </c>
      <c r="D1952" s="43">
        <v>41422</v>
      </c>
      <c r="E1952" s="42" t="s">
        <v>13</v>
      </c>
      <c r="F1952" s="44" t="s">
        <v>14</v>
      </c>
      <c r="G1952" s="2">
        <v>46000</v>
      </c>
      <c r="H1952" s="2">
        <v>46000</v>
      </c>
      <c r="I1952" s="39">
        <v>0</v>
      </c>
      <c r="J1952" s="45">
        <v>10391</v>
      </c>
      <c r="K1952" s="43">
        <v>54081</v>
      </c>
    </row>
    <row r="1953" spans="1:11" x14ac:dyDescent="0.2">
      <c r="A1953" s="42" t="s">
        <v>11</v>
      </c>
      <c r="B1953" s="42" t="s">
        <v>12</v>
      </c>
      <c r="C1953" s="43">
        <v>26447</v>
      </c>
      <c r="D1953" s="43">
        <v>41372</v>
      </c>
      <c r="E1953" s="42" t="s">
        <v>17</v>
      </c>
      <c r="F1953" s="44" t="s">
        <v>14</v>
      </c>
      <c r="G1953" s="2">
        <v>45000</v>
      </c>
      <c r="H1953" s="2">
        <v>45000</v>
      </c>
      <c r="I1953" s="39">
        <v>2</v>
      </c>
      <c r="J1953" s="45">
        <v>8181</v>
      </c>
      <c r="K1953" s="43">
        <v>50188</v>
      </c>
    </row>
    <row r="1954" spans="1:11" x14ac:dyDescent="0.2">
      <c r="A1954" s="42" t="s">
        <v>16</v>
      </c>
      <c r="B1954" s="42" t="s">
        <v>12</v>
      </c>
      <c r="C1954" s="43">
        <v>21706</v>
      </c>
      <c r="D1954" s="43">
        <v>41586</v>
      </c>
      <c r="E1954" s="42" t="s">
        <v>17</v>
      </c>
      <c r="F1954" s="44" t="s">
        <v>14</v>
      </c>
      <c r="G1954" s="2">
        <v>63000</v>
      </c>
      <c r="H1954" s="2">
        <v>63000</v>
      </c>
      <c r="I1954" s="39">
        <v>0</v>
      </c>
      <c r="J1954" s="45">
        <v>8910</v>
      </c>
      <c r="K1954" s="43">
        <v>45448</v>
      </c>
    </row>
    <row r="1955" spans="1:11" x14ac:dyDescent="0.2">
      <c r="A1955" s="42" t="s">
        <v>11</v>
      </c>
      <c r="B1955" s="42" t="s">
        <v>12</v>
      </c>
      <c r="C1955" s="43">
        <v>21706</v>
      </c>
      <c r="D1955" s="43">
        <v>41586</v>
      </c>
      <c r="E1955" s="42" t="s">
        <v>17</v>
      </c>
      <c r="F1955" s="44" t="s">
        <v>14</v>
      </c>
      <c r="G1955" s="2">
        <v>25000</v>
      </c>
      <c r="H1955" s="2">
        <v>25000</v>
      </c>
      <c r="I1955" s="39">
        <v>0</v>
      </c>
      <c r="J1955" s="45">
        <v>2970</v>
      </c>
      <c r="K1955" s="43">
        <v>45448</v>
      </c>
    </row>
    <row r="1956" spans="1:11" x14ac:dyDescent="0.2">
      <c r="A1956" s="42" t="s">
        <v>15</v>
      </c>
      <c r="B1956" s="42" t="s">
        <v>12</v>
      </c>
      <c r="C1956" s="43">
        <v>21706</v>
      </c>
      <c r="D1956" s="43">
        <v>41586</v>
      </c>
      <c r="E1956" s="42" t="s">
        <v>17</v>
      </c>
      <c r="F1956" s="44" t="s">
        <v>14</v>
      </c>
      <c r="G1956" s="2">
        <v>63000</v>
      </c>
      <c r="H1956" s="2">
        <v>63000</v>
      </c>
      <c r="I1956" s="39">
        <v>0</v>
      </c>
      <c r="J1956" s="45">
        <v>2970</v>
      </c>
      <c r="K1956" s="43">
        <v>45448</v>
      </c>
    </row>
    <row r="1957" spans="1:11" x14ac:dyDescent="0.2">
      <c r="A1957" s="42" t="s">
        <v>16</v>
      </c>
      <c r="B1957" s="42" t="s">
        <v>12</v>
      </c>
      <c r="C1957" s="43">
        <v>21202</v>
      </c>
      <c r="D1957" s="43">
        <v>41583</v>
      </c>
      <c r="E1957" s="42" t="s">
        <v>13</v>
      </c>
      <c r="F1957" s="44" t="s">
        <v>14</v>
      </c>
      <c r="G1957" s="2">
        <v>75000</v>
      </c>
      <c r="H1957" s="2">
        <v>75000</v>
      </c>
      <c r="I1957" s="39">
        <v>0</v>
      </c>
      <c r="J1957" s="45">
        <v>8629</v>
      </c>
      <c r="K1957" s="43">
        <v>44943</v>
      </c>
    </row>
    <row r="1958" spans="1:11" x14ac:dyDescent="0.2">
      <c r="A1958" s="42" t="s">
        <v>11</v>
      </c>
      <c r="B1958" s="42" t="s">
        <v>12</v>
      </c>
      <c r="C1958" s="43">
        <v>21202</v>
      </c>
      <c r="D1958" s="43">
        <v>41583</v>
      </c>
      <c r="E1958" s="42" t="s">
        <v>13</v>
      </c>
      <c r="F1958" s="44" t="s">
        <v>14</v>
      </c>
      <c r="G1958" s="2">
        <v>34000</v>
      </c>
      <c r="H1958" s="2">
        <v>34000</v>
      </c>
      <c r="I1958" s="39">
        <v>0</v>
      </c>
      <c r="J1958" s="45">
        <v>4315</v>
      </c>
      <c r="K1958" s="43">
        <v>44943</v>
      </c>
    </row>
    <row r="1959" spans="1:11" x14ac:dyDescent="0.2">
      <c r="A1959" s="42" t="s">
        <v>15</v>
      </c>
      <c r="B1959" s="42" t="s">
        <v>12</v>
      </c>
      <c r="C1959" s="43">
        <v>21202</v>
      </c>
      <c r="D1959" s="43">
        <v>41583</v>
      </c>
      <c r="E1959" s="42" t="s">
        <v>13</v>
      </c>
      <c r="F1959" s="44" t="s">
        <v>14</v>
      </c>
      <c r="G1959" s="2">
        <v>75000</v>
      </c>
      <c r="H1959" s="2">
        <v>75000</v>
      </c>
      <c r="I1959" s="39">
        <v>0</v>
      </c>
      <c r="J1959" s="45">
        <v>4315</v>
      </c>
      <c r="K1959" s="43">
        <v>44943</v>
      </c>
    </row>
    <row r="1960" spans="1:11" x14ac:dyDescent="0.2">
      <c r="A1960" s="42" t="s">
        <v>11</v>
      </c>
      <c r="B1960" s="42" t="s">
        <v>12</v>
      </c>
      <c r="C1960" s="43">
        <v>22788</v>
      </c>
      <c r="D1960" s="43">
        <v>41593</v>
      </c>
      <c r="E1960" s="42" t="s">
        <v>17</v>
      </c>
      <c r="F1960" s="44" t="s">
        <v>14</v>
      </c>
      <c r="G1960" s="2">
        <v>56000</v>
      </c>
      <c r="H1960" s="2">
        <v>56000</v>
      </c>
      <c r="I1960" s="39">
        <v>0</v>
      </c>
      <c r="J1960" s="45">
        <v>8467</v>
      </c>
      <c r="K1960" s="43">
        <v>46529</v>
      </c>
    </row>
    <row r="1961" spans="1:11" x14ac:dyDescent="0.2">
      <c r="A1961" s="42" t="s">
        <v>11</v>
      </c>
      <c r="B1961" s="42" t="s">
        <v>12</v>
      </c>
      <c r="C1961" s="43">
        <v>23918</v>
      </c>
      <c r="D1961" s="43">
        <v>41514</v>
      </c>
      <c r="E1961" s="42" t="s">
        <v>17</v>
      </c>
      <c r="F1961" s="44" t="s">
        <v>14</v>
      </c>
      <c r="G1961" s="2">
        <v>33000</v>
      </c>
      <c r="H1961" s="2">
        <v>33000</v>
      </c>
      <c r="I1961" s="39">
        <v>0</v>
      </c>
      <c r="J1961" s="45">
        <v>5702</v>
      </c>
      <c r="K1961" s="43">
        <v>47659</v>
      </c>
    </row>
    <row r="1962" spans="1:11" x14ac:dyDescent="0.2">
      <c r="A1962" s="42" t="s">
        <v>11</v>
      </c>
      <c r="B1962" s="42" t="s">
        <v>12</v>
      </c>
      <c r="C1962" s="43">
        <v>20553</v>
      </c>
      <c r="D1962" s="43">
        <v>41774</v>
      </c>
      <c r="E1962" s="42" t="s">
        <v>13</v>
      </c>
      <c r="F1962" s="44" t="s">
        <v>14</v>
      </c>
      <c r="G1962" s="2">
        <v>58000</v>
      </c>
      <c r="H1962" s="2">
        <v>58000</v>
      </c>
      <c r="I1962" s="39">
        <v>0</v>
      </c>
      <c r="J1962" s="45">
        <v>5742</v>
      </c>
      <c r="K1962" s="43">
        <v>44294</v>
      </c>
    </row>
    <row r="1963" spans="1:11" x14ac:dyDescent="0.2">
      <c r="A1963" s="42" t="s">
        <v>11</v>
      </c>
      <c r="B1963" s="42" t="s">
        <v>12</v>
      </c>
      <c r="C1963" s="43">
        <v>23543</v>
      </c>
      <c r="D1963" s="43">
        <v>41593</v>
      </c>
      <c r="E1963" s="42" t="s">
        <v>17</v>
      </c>
      <c r="F1963" s="44" t="s">
        <v>14</v>
      </c>
      <c r="G1963" s="2">
        <v>26000</v>
      </c>
      <c r="H1963" s="2">
        <v>26000</v>
      </c>
      <c r="I1963" s="39">
        <v>0</v>
      </c>
      <c r="J1963" s="45">
        <v>4306</v>
      </c>
      <c r="K1963" s="43">
        <v>47284</v>
      </c>
    </row>
    <row r="1964" spans="1:11" x14ac:dyDescent="0.2">
      <c r="A1964" s="42" t="s">
        <v>16</v>
      </c>
      <c r="B1964" s="42" t="s">
        <v>12</v>
      </c>
      <c r="C1964" s="43">
        <v>22128</v>
      </c>
      <c r="D1964" s="43">
        <v>41583</v>
      </c>
      <c r="E1964" s="42" t="s">
        <v>13</v>
      </c>
      <c r="F1964" s="44" t="s">
        <v>14</v>
      </c>
      <c r="G1964" s="2">
        <v>180000</v>
      </c>
      <c r="H1964" s="2">
        <v>180000</v>
      </c>
      <c r="I1964" s="39">
        <v>0</v>
      </c>
      <c r="J1964" s="45">
        <v>28836</v>
      </c>
      <c r="K1964" s="43">
        <v>45869</v>
      </c>
    </row>
    <row r="1965" spans="1:11" x14ac:dyDescent="0.2">
      <c r="A1965" s="42" t="s">
        <v>11</v>
      </c>
      <c r="B1965" s="42" t="s">
        <v>12</v>
      </c>
      <c r="C1965" s="43">
        <v>22128</v>
      </c>
      <c r="D1965" s="43">
        <v>41583</v>
      </c>
      <c r="E1965" s="42" t="s">
        <v>13</v>
      </c>
      <c r="F1965" s="44" t="s">
        <v>14</v>
      </c>
      <c r="G1965" s="2">
        <v>180000</v>
      </c>
      <c r="H1965" s="2">
        <v>180000</v>
      </c>
      <c r="I1965" s="39">
        <v>0</v>
      </c>
      <c r="J1965" s="45">
        <v>9612</v>
      </c>
      <c r="K1965" s="43">
        <v>45869</v>
      </c>
    </row>
    <row r="1966" spans="1:11" x14ac:dyDescent="0.2">
      <c r="A1966" s="42" t="s">
        <v>15</v>
      </c>
      <c r="B1966" s="42" t="s">
        <v>12</v>
      </c>
      <c r="C1966" s="43">
        <v>22128</v>
      </c>
      <c r="D1966" s="43">
        <v>41583</v>
      </c>
      <c r="E1966" s="42" t="s">
        <v>13</v>
      </c>
      <c r="F1966" s="44" t="s">
        <v>14</v>
      </c>
      <c r="G1966" s="2">
        <v>26000</v>
      </c>
      <c r="H1966" s="2">
        <v>26000</v>
      </c>
      <c r="I1966" s="39">
        <v>0</v>
      </c>
      <c r="J1966" s="45">
        <v>9612</v>
      </c>
      <c r="K1966" s="43">
        <v>45869</v>
      </c>
    </row>
    <row r="1967" spans="1:11" x14ac:dyDescent="0.2">
      <c r="A1967" s="42" t="s">
        <v>16</v>
      </c>
      <c r="B1967" s="42" t="s">
        <v>12</v>
      </c>
      <c r="C1967" s="43">
        <v>21090</v>
      </c>
      <c r="D1967" s="43">
        <v>41430</v>
      </c>
      <c r="E1967" s="42" t="s">
        <v>17</v>
      </c>
      <c r="F1967" s="44" t="s">
        <v>14</v>
      </c>
      <c r="G1967" s="2">
        <v>180000</v>
      </c>
      <c r="H1967" s="2">
        <v>180000</v>
      </c>
      <c r="I1967" s="39">
        <v>0</v>
      </c>
      <c r="J1967" s="45">
        <v>5735</v>
      </c>
      <c r="K1967" s="43">
        <v>44831</v>
      </c>
    </row>
    <row r="1968" spans="1:11" x14ac:dyDescent="0.2">
      <c r="A1968" s="42" t="s">
        <v>11</v>
      </c>
      <c r="B1968" s="42" t="s">
        <v>12</v>
      </c>
      <c r="C1968" s="43">
        <v>21090</v>
      </c>
      <c r="D1968" s="43">
        <v>41430</v>
      </c>
      <c r="E1968" s="42" t="s">
        <v>17</v>
      </c>
      <c r="F1968" s="44" t="s">
        <v>14</v>
      </c>
      <c r="G1968" s="2">
        <v>18000</v>
      </c>
      <c r="H1968" s="2">
        <v>18000</v>
      </c>
      <c r="I1968" s="39">
        <v>0</v>
      </c>
      <c r="J1968" s="45">
        <v>1912</v>
      </c>
      <c r="K1968" s="43">
        <v>44831</v>
      </c>
    </row>
    <row r="1969" spans="1:11" x14ac:dyDescent="0.2">
      <c r="A1969" s="42" t="s">
        <v>16</v>
      </c>
      <c r="B1969" s="42" t="s">
        <v>12</v>
      </c>
      <c r="C1969" s="43">
        <v>21535</v>
      </c>
      <c r="D1969" s="43">
        <v>41806</v>
      </c>
      <c r="E1969" s="42" t="s">
        <v>13</v>
      </c>
      <c r="F1969" s="44" t="s">
        <v>14</v>
      </c>
      <c r="G1969" s="2">
        <v>54000</v>
      </c>
      <c r="H1969" s="2">
        <v>54000</v>
      </c>
      <c r="I1969" s="39">
        <v>0</v>
      </c>
      <c r="J1969" s="45">
        <v>8213</v>
      </c>
      <c r="K1969" s="43">
        <v>45276</v>
      </c>
    </row>
    <row r="1970" spans="1:11" x14ac:dyDescent="0.2">
      <c r="A1970" s="42" t="s">
        <v>11</v>
      </c>
      <c r="B1970" s="42" t="s">
        <v>12</v>
      </c>
      <c r="C1970" s="43">
        <v>21535</v>
      </c>
      <c r="D1970" s="43">
        <v>41806</v>
      </c>
      <c r="E1970" s="42" t="s">
        <v>13</v>
      </c>
      <c r="F1970" s="44" t="s">
        <v>14</v>
      </c>
      <c r="G1970" s="2">
        <v>54000</v>
      </c>
      <c r="H1970" s="2">
        <v>54000</v>
      </c>
      <c r="I1970" s="39">
        <v>1</v>
      </c>
      <c r="J1970" s="45">
        <v>8213</v>
      </c>
      <c r="K1970" s="43">
        <v>45276</v>
      </c>
    </row>
    <row r="1971" spans="1:11" x14ac:dyDescent="0.2">
      <c r="A1971" s="42" t="s">
        <v>15</v>
      </c>
      <c r="B1971" s="42" t="s">
        <v>12</v>
      </c>
      <c r="C1971" s="43">
        <v>21535</v>
      </c>
      <c r="D1971" s="43">
        <v>41806</v>
      </c>
      <c r="E1971" s="42" t="s">
        <v>13</v>
      </c>
      <c r="F1971" s="44" t="s">
        <v>14</v>
      </c>
      <c r="G1971" s="2">
        <v>54000</v>
      </c>
      <c r="H1971" s="2">
        <v>54000</v>
      </c>
      <c r="I1971" s="39">
        <v>0</v>
      </c>
      <c r="J1971" s="45">
        <v>8213</v>
      </c>
      <c r="K1971" s="43">
        <v>45276</v>
      </c>
    </row>
    <row r="1972" spans="1:11" x14ac:dyDescent="0.2">
      <c r="A1972" s="42" t="s">
        <v>11</v>
      </c>
      <c r="B1972" s="42" t="s">
        <v>12</v>
      </c>
      <c r="C1972" s="43">
        <v>22349</v>
      </c>
      <c r="D1972" s="43">
        <v>41698</v>
      </c>
      <c r="E1972" s="42" t="s">
        <v>17</v>
      </c>
      <c r="F1972" s="44" t="s">
        <v>14</v>
      </c>
      <c r="G1972" s="2">
        <v>82000</v>
      </c>
      <c r="H1972" s="2">
        <v>82000</v>
      </c>
      <c r="I1972" s="39">
        <v>0</v>
      </c>
      <c r="J1972" s="45">
        <v>12989</v>
      </c>
      <c r="K1972" s="43">
        <v>46090</v>
      </c>
    </row>
    <row r="1973" spans="1:11" x14ac:dyDescent="0.2">
      <c r="A1973" s="42" t="s">
        <v>15</v>
      </c>
      <c r="B1973" s="42" t="s">
        <v>12</v>
      </c>
      <c r="C1973" s="43">
        <v>22349</v>
      </c>
      <c r="D1973" s="43">
        <v>41698</v>
      </c>
      <c r="E1973" s="42" t="s">
        <v>17</v>
      </c>
      <c r="F1973" s="44" t="s">
        <v>14</v>
      </c>
      <c r="G1973" s="2">
        <v>54000</v>
      </c>
      <c r="H1973" s="2">
        <v>54000</v>
      </c>
      <c r="I1973" s="39">
        <v>0</v>
      </c>
      <c r="J1973" s="45">
        <v>12989</v>
      </c>
      <c r="K1973" s="43">
        <v>46090</v>
      </c>
    </row>
    <row r="1974" spans="1:11" x14ac:dyDescent="0.2">
      <c r="A1974" s="42" t="s">
        <v>16</v>
      </c>
      <c r="B1974" s="42" t="s">
        <v>12</v>
      </c>
      <c r="C1974" s="43">
        <v>21619</v>
      </c>
      <c r="D1974" s="43">
        <v>41676</v>
      </c>
      <c r="E1974" s="42" t="s">
        <v>17</v>
      </c>
      <c r="F1974" s="44" t="s">
        <v>14</v>
      </c>
      <c r="G1974" s="2">
        <v>39000</v>
      </c>
      <c r="H1974" s="2">
        <v>39000</v>
      </c>
      <c r="I1974" s="39">
        <v>0</v>
      </c>
      <c r="J1974" s="45">
        <v>5335</v>
      </c>
      <c r="K1974" s="43">
        <v>45361</v>
      </c>
    </row>
    <row r="1975" spans="1:11" x14ac:dyDescent="0.2">
      <c r="A1975" s="42" t="s">
        <v>11</v>
      </c>
      <c r="B1975" s="42" t="s">
        <v>12</v>
      </c>
      <c r="C1975" s="43">
        <v>21619</v>
      </c>
      <c r="D1975" s="43">
        <v>41676</v>
      </c>
      <c r="E1975" s="42" t="s">
        <v>17</v>
      </c>
      <c r="F1975" s="44" t="s">
        <v>14</v>
      </c>
      <c r="G1975" s="2">
        <v>39000</v>
      </c>
      <c r="H1975" s="2">
        <v>39000</v>
      </c>
      <c r="I1975" s="39">
        <v>0</v>
      </c>
      <c r="J1975" s="45">
        <v>5335</v>
      </c>
      <c r="K1975" s="43">
        <v>45361</v>
      </c>
    </row>
    <row r="1976" spans="1:11" x14ac:dyDescent="0.2">
      <c r="A1976" s="42" t="s">
        <v>15</v>
      </c>
      <c r="B1976" s="42" t="s">
        <v>12</v>
      </c>
      <c r="C1976" s="43">
        <v>21619</v>
      </c>
      <c r="D1976" s="43">
        <v>41676</v>
      </c>
      <c r="E1976" s="42" t="s">
        <v>17</v>
      </c>
      <c r="F1976" s="44" t="s">
        <v>14</v>
      </c>
      <c r="G1976" s="2">
        <v>39000</v>
      </c>
      <c r="H1976" s="2">
        <v>39000</v>
      </c>
      <c r="I1976" s="39">
        <v>0</v>
      </c>
      <c r="J1976" s="45">
        <v>5335</v>
      </c>
      <c r="K1976" s="43">
        <v>45361</v>
      </c>
    </row>
    <row r="1977" spans="1:11" x14ac:dyDescent="0.2">
      <c r="A1977" s="42" t="s">
        <v>11</v>
      </c>
      <c r="B1977" s="42" t="s">
        <v>12</v>
      </c>
      <c r="C1977" s="43">
        <v>20126</v>
      </c>
      <c r="D1977" s="43">
        <v>41753</v>
      </c>
      <c r="E1977" s="42" t="s">
        <v>17</v>
      </c>
      <c r="F1977" s="44" t="s">
        <v>14</v>
      </c>
      <c r="G1977" s="2">
        <v>55000</v>
      </c>
      <c r="H1977" s="2">
        <v>55000</v>
      </c>
      <c r="I1977" s="39">
        <v>0</v>
      </c>
      <c r="J1977" s="45">
        <v>3416</v>
      </c>
      <c r="K1977" s="43">
        <v>43867</v>
      </c>
    </row>
    <row r="1978" spans="1:11" x14ac:dyDescent="0.2">
      <c r="A1978" s="42" t="s">
        <v>15</v>
      </c>
      <c r="B1978" s="42" t="s">
        <v>12</v>
      </c>
      <c r="C1978" s="43">
        <v>20126</v>
      </c>
      <c r="D1978" s="43">
        <v>41753</v>
      </c>
      <c r="E1978" s="42" t="s">
        <v>17</v>
      </c>
      <c r="F1978" s="44" t="s">
        <v>14</v>
      </c>
      <c r="G1978" s="2">
        <v>55000</v>
      </c>
      <c r="H1978" s="2">
        <v>55000</v>
      </c>
      <c r="I1978" s="39">
        <v>0</v>
      </c>
      <c r="J1978" s="45">
        <v>3416</v>
      </c>
      <c r="K1978" s="43">
        <v>43867</v>
      </c>
    </row>
    <row r="1979" spans="1:11" x14ac:dyDescent="0.2">
      <c r="A1979" s="42" t="s">
        <v>11</v>
      </c>
      <c r="B1979" s="42" t="s">
        <v>12</v>
      </c>
      <c r="C1979" s="43">
        <v>25052</v>
      </c>
      <c r="D1979" s="43">
        <v>41400</v>
      </c>
      <c r="E1979" s="42" t="s">
        <v>17</v>
      </c>
      <c r="F1979" s="44" t="s">
        <v>14</v>
      </c>
      <c r="G1979" s="2">
        <v>103000</v>
      </c>
      <c r="H1979" s="2">
        <v>103000</v>
      </c>
      <c r="I1979" s="39">
        <v>0</v>
      </c>
      <c r="J1979" s="45">
        <v>18818</v>
      </c>
      <c r="K1979" s="43">
        <v>48793</v>
      </c>
    </row>
    <row r="1980" spans="1:11" x14ac:dyDescent="0.2">
      <c r="A1980" s="42" t="s">
        <v>15</v>
      </c>
      <c r="B1980" s="42" t="s">
        <v>12</v>
      </c>
      <c r="C1980" s="43">
        <v>25052</v>
      </c>
      <c r="D1980" s="43">
        <v>41400</v>
      </c>
      <c r="E1980" s="42" t="s">
        <v>17</v>
      </c>
      <c r="F1980" s="44" t="s">
        <v>14</v>
      </c>
      <c r="G1980" s="2">
        <v>55000</v>
      </c>
      <c r="H1980" s="2">
        <v>55000</v>
      </c>
      <c r="I1980" s="39">
        <v>0</v>
      </c>
      <c r="J1980" s="45">
        <v>18818</v>
      </c>
      <c r="K1980" s="43">
        <v>48793</v>
      </c>
    </row>
    <row r="1981" spans="1:11" x14ac:dyDescent="0.2">
      <c r="A1981" s="42" t="s">
        <v>16</v>
      </c>
      <c r="B1981" s="42" t="s">
        <v>12</v>
      </c>
      <c r="C1981" s="43">
        <v>23413</v>
      </c>
      <c r="D1981" s="43">
        <v>41490</v>
      </c>
      <c r="E1981" s="42" t="s">
        <v>13</v>
      </c>
      <c r="F1981" s="44" t="s">
        <v>14</v>
      </c>
      <c r="G1981" s="2">
        <v>103000</v>
      </c>
      <c r="H1981" s="2">
        <v>103000</v>
      </c>
      <c r="I1981" s="39">
        <v>0</v>
      </c>
      <c r="J1981" s="45">
        <v>13662</v>
      </c>
      <c r="K1981" s="43">
        <v>47155</v>
      </c>
    </row>
    <row r="1982" spans="1:11" x14ac:dyDescent="0.2">
      <c r="A1982" s="42" t="s">
        <v>11</v>
      </c>
      <c r="B1982" s="42" t="s">
        <v>12</v>
      </c>
      <c r="C1982" s="43">
        <v>23413</v>
      </c>
      <c r="D1982" s="43">
        <v>41490</v>
      </c>
      <c r="E1982" s="42" t="s">
        <v>13</v>
      </c>
      <c r="F1982" s="44" t="s">
        <v>14</v>
      </c>
      <c r="G1982" s="2">
        <v>66000</v>
      </c>
      <c r="H1982" s="2">
        <v>66000</v>
      </c>
      <c r="I1982" s="39">
        <v>0</v>
      </c>
      <c r="J1982" s="45">
        <v>13662</v>
      </c>
      <c r="K1982" s="43">
        <v>47155</v>
      </c>
    </row>
    <row r="1983" spans="1:11" x14ac:dyDescent="0.2">
      <c r="A1983" s="42" t="s">
        <v>15</v>
      </c>
      <c r="B1983" s="42" t="s">
        <v>12</v>
      </c>
      <c r="C1983" s="43">
        <v>23413</v>
      </c>
      <c r="D1983" s="43">
        <v>41490</v>
      </c>
      <c r="E1983" s="42" t="s">
        <v>13</v>
      </c>
      <c r="F1983" s="44" t="s">
        <v>14</v>
      </c>
      <c r="G1983" s="2">
        <v>103000</v>
      </c>
      <c r="H1983" s="2">
        <v>103000</v>
      </c>
      <c r="I1983" s="39">
        <v>0</v>
      </c>
      <c r="J1983" s="45">
        <v>13662</v>
      </c>
      <c r="K1983" s="43">
        <v>47155</v>
      </c>
    </row>
    <row r="1984" spans="1:11" x14ac:dyDescent="0.2">
      <c r="A1984" s="42" t="s">
        <v>11</v>
      </c>
      <c r="B1984" s="42" t="s">
        <v>12</v>
      </c>
      <c r="C1984" s="43">
        <v>26962</v>
      </c>
      <c r="D1984" s="43">
        <v>41813</v>
      </c>
      <c r="E1984" s="42" t="s">
        <v>17</v>
      </c>
      <c r="F1984" s="44" t="s">
        <v>14</v>
      </c>
      <c r="G1984" s="2">
        <v>32000</v>
      </c>
      <c r="H1984" s="2">
        <v>32000</v>
      </c>
      <c r="I1984" s="39">
        <v>0</v>
      </c>
      <c r="J1984" s="45">
        <v>5904</v>
      </c>
      <c r="K1984" s="43">
        <v>50703</v>
      </c>
    </row>
    <row r="1985" spans="1:11" x14ac:dyDescent="0.2">
      <c r="A1985" s="42" t="s">
        <v>15</v>
      </c>
      <c r="B1985" s="42" t="s">
        <v>12</v>
      </c>
      <c r="C1985" s="43">
        <v>26962</v>
      </c>
      <c r="D1985" s="43">
        <v>41813</v>
      </c>
      <c r="E1985" s="42" t="s">
        <v>17</v>
      </c>
      <c r="F1985" s="44" t="s">
        <v>14</v>
      </c>
      <c r="G1985" s="2">
        <v>66000</v>
      </c>
      <c r="H1985" s="2">
        <v>66000</v>
      </c>
      <c r="I1985" s="39">
        <v>0</v>
      </c>
      <c r="J1985" s="45">
        <v>5904</v>
      </c>
      <c r="K1985" s="43">
        <v>50703</v>
      </c>
    </row>
    <row r="1986" spans="1:11" x14ac:dyDescent="0.2">
      <c r="A1986" s="42" t="s">
        <v>11</v>
      </c>
      <c r="B1986" s="42" t="s">
        <v>12</v>
      </c>
      <c r="C1986" s="43">
        <v>22067</v>
      </c>
      <c r="D1986" s="43">
        <v>41841</v>
      </c>
      <c r="E1986" s="42" t="s">
        <v>17</v>
      </c>
      <c r="F1986" s="44" t="s">
        <v>14</v>
      </c>
      <c r="G1986" s="2">
        <v>46000</v>
      </c>
      <c r="H1986" s="2">
        <v>46000</v>
      </c>
      <c r="I1986" s="39">
        <v>0</v>
      </c>
      <c r="J1986" s="45">
        <v>6293</v>
      </c>
      <c r="K1986" s="43">
        <v>45808</v>
      </c>
    </row>
    <row r="1987" spans="1:11" x14ac:dyDescent="0.2">
      <c r="A1987" s="42" t="s">
        <v>11</v>
      </c>
      <c r="B1987" s="42" t="s">
        <v>12</v>
      </c>
      <c r="C1987" s="43">
        <v>22723</v>
      </c>
      <c r="D1987" s="43">
        <v>41649</v>
      </c>
      <c r="E1987" s="42" t="s">
        <v>17</v>
      </c>
      <c r="F1987" s="44" t="s">
        <v>14</v>
      </c>
      <c r="G1987" s="2">
        <v>74000</v>
      </c>
      <c r="H1987" s="2">
        <v>74000</v>
      </c>
      <c r="I1987" s="39">
        <v>0</v>
      </c>
      <c r="J1987" s="45">
        <v>12121</v>
      </c>
      <c r="K1987" s="43">
        <v>46464</v>
      </c>
    </row>
    <row r="1988" spans="1:11" x14ac:dyDescent="0.2">
      <c r="A1988" s="42" t="s">
        <v>15</v>
      </c>
      <c r="B1988" s="42" t="s">
        <v>12</v>
      </c>
      <c r="C1988" s="43">
        <v>22723</v>
      </c>
      <c r="D1988" s="43">
        <v>41649</v>
      </c>
      <c r="E1988" s="42" t="s">
        <v>17</v>
      </c>
      <c r="F1988" s="44" t="s">
        <v>14</v>
      </c>
      <c r="G1988" s="2">
        <v>46000</v>
      </c>
      <c r="H1988" s="2">
        <v>46000</v>
      </c>
      <c r="I1988" s="39">
        <v>0</v>
      </c>
      <c r="J1988" s="45">
        <v>12121</v>
      </c>
      <c r="K1988" s="43">
        <v>46464</v>
      </c>
    </row>
    <row r="1989" spans="1:11" x14ac:dyDescent="0.2">
      <c r="A1989" s="42" t="s">
        <v>16</v>
      </c>
      <c r="B1989" s="42" t="s">
        <v>12</v>
      </c>
      <c r="C1989" s="43">
        <v>23928</v>
      </c>
      <c r="D1989" s="43">
        <v>41632</v>
      </c>
      <c r="E1989" s="42" t="s">
        <v>17</v>
      </c>
      <c r="F1989" s="44" t="s">
        <v>14</v>
      </c>
      <c r="G1989" s="2">
        <v>34000</v>
      </c>
      <c r="H1989" s="2">
        <v>34000</v>
      </c>
      <c r="I1989" s="39">
        <v>0</v>
      </c>
      <c r="J1989" s="45">
        <v>5875</v>
      </c>
      <c r="K1989" s="43">
        <v>47669</v>
      </c>
    </row>
    <row r="1990" spans="1:11" x14ac:dyDescent="0.2">
      <c r="A1990" s="42" t="s">
        <v>11</v>
      </c>
      <c r="B1990" s="42" t="s">
        <v>12</v>
      </c>
      <c r="C1990" s="43">
        <v>23928</v>
      </c>
      <c r="D1990" s="43">
        <v>41632</v>
      </c>
      <c r="E1990" s="42" t="s">
        <v>17</v>
      </c>
      <c r="F1990" s="44" t="s">
        <v>14</v>
      </c>
      <c r="G1990" s="2">
        <v>34000</v>
      </c>
      <c r="H1990" s="2">
        <v>34000</v>
      </c>
      <c r="I1990" s="39">
        <v>0</v>
      </c>
      <c r="J1990" s="45">
        <v>5875</v>
      </c>
      <c r="K1990" s="43">
        <v>47669</v>
      </c>
    </row>
    <row r="1991" spans="1:11" x14ac:dyDescent="0.2">
      <c r="A1991" s="42" t="s">
        <v>15</v>
      </c>
      <c r="B1991" s="42" t="s">
        <v>12</v>
      </c>
      <c r="C1991" s="43">
        <v>23928</v>
      </c>
      <c r="D1991" s="43">
        <v>41632</v>
      </c>
      <c r="E1991" s="42" t="s">
        <v>17</v>
      </c>
      <c r="F1991" s="44" t="s">
        <v>14</v>
      </c>
      <c r="G1991" s="2">
        <v>34000</v>
      </c>
      <c r="H1991" s="2">
        <v>34000</v>
      </c>
      <c r="I1991" s="39">
        <v>0</v>
      </c>
      <c r="J1991" s="45">
        <v>5875</v>
      </c>
      <c r="K1991" s="43">
        <v>47669</v>
      </c>
    </row>
    <row r="1992" spans="1:11" x14ac:dyDescent="0.2">
      <c r="A1992" s="42" t="s">
        <v>11</v>
      </c>
      <c r="B1992" s="42" t="s">
        <v>12</v>
      </c>
      <c r="C1992" s="43">
        <v>20664</v>
      </c>
      <c r="D1992" s="43">
        <v>41822</v>
      </c>
      <c r="E1992" s="42" t="s">
        <v>17</v>
      </c>
      <c r="F1992" s="44" t="s">
        <v>14</v>
      </c>
      <c r="G1992" s="2">
        <v>31000</v>
      </c>
      <c r="H1992" s="2">
        <v>31000</v>
      </c>
      <c r="I1992" s="39">
        <v>0</v>
      </c>
      <c r="J1992" s="45">
        <v>3209</v>
      </c>
      <c r="K1992" s="43">
        <v>44405</v>
      </c>
    </row>
    <row r="1993" spans="1:11" x14ac:dyDescent="0.2">
      <c r="A1993" s="42" t="s">
        <v>16</v>
      </c>
      <c r="B1993" s="42" t="s">
        <v>12</v>
      </c>
      <c r="C1993" s="43">
        <v>27179</v>
      </c>
      <c r="D1993" s="43">
        <v>41725</v>
      </c>
      <c r="E1993" s="42" t="s">
        <v>13</v>
      </c>
      <c r="F1993" s="44" t="s">
        <v>14</v>
      </c>
      <c r="G1993" s="2">
        <v>31000</v>
      </c>
      <c r="H1993" s="2">
        <v>31000</v>
      </c>
      <c r="I1993" s="39">
        <v>0</v>
      </c>
      <c r="J1993" s="45">
        <v>47798</v>
      </c>
      <c r="K1993" s="43">
        <v>50920</v>
      </c>
    </row>
    <row r="1994" spans="1:11" x14ac:dyDescent="0.2">
      <c r="A1994" s="42" t="s">
        <v>11</v>
      </c>
      <c r="B1994" s="42" t="s">
        <v>12</v>
      </c>
      <c r="C1994" s="43">
        <v>27179</v>
      </c>
      <c r="D1994" s="43">
        <v>41725</v>
      </c>
      <c r="E1994" s="42" t="s">
        <v>13</v>
      </c>
      <c r="F1994" s="44" t="s">
        <v>14</v>
      </c>
      <c r="G1994" s="2">
        <v>63000</v>
      </c>
      <c r="H1994" s="2">
        <v>63000</v>
      </c>
      <c r="I1994" s="39">
        <v>0</v>
      </c>
      <c r="J1994" s="45">
        <v>15933</v>
      </c>
      <c r="K1994" s="43">
        <v>50920</v>
      </c>
    </row>
    <row r="1995" spans="1:11" x14ac:dyDescent="0.2">
      <c r="A1995" s="42" t="s">
        <v>15</v>
      </c>
      <c r="B1995" s="42" t="s">
        <v>12</v>
      </c>
      <c r="C1995" s="43">
        <v>27179</v>
      </c>
      <c r="D1995" s="43">
        <v>41725</v>
      </c>
      <c r="E1995" s="42" t="s">
        <v>13</v>
      </c>
      <c r="F1995" s="44" t="s">
        <v>14</v>
      </c>
      <c r="G1995" s="2">
        <v>31000</v>
      </c>
      <c r="H1995" s="2">
        <v>31000</v>
      </c>
      <c r="I1995" s="39">
        <v>0</v>
      </c>
      <c r="J1995" s="45">
        <v>15933</v>
      </c>
      <c r="K1995" s="43">
        <v>50920</v>
      </c>
    </row>
    <row r="1996" spans="1:11" x14ac:dyDescent="0.2">
      <c r="A1996" s="42" t="s">
        <v>11</v>
      </c>
      <c r="B1996" s="42" t="s">
        <v>12</v>
      </c>
      <c r="C1996" s="43">
        <v>28188</v>
      </c>
      <c r="D1996" s="43">
        <v>41467</v>
      </c>
      <c r="E1996" s="42" t="s">
        <v>17</v>
      </c>
      <c r="F1996" s="44" t="s">
        <v>14</v>
      </c>
      <c r="G1996" s="2">
        <v>58000</v>
      </c>
      <c r="H1996" s="2">
        <v>58000</v>
      </c>
      <c r="I1996" s="39">
        <v>1</v>
      </c>
      <c r="J1996" s="45">
        <v>10231</v>
      </c>
      <c r="K1996" s="43">
        <v>51929</v>
      </c>
    </row>
    <row r="1997" spans="1:11" x14ac:dyDescent="0.2">
      <c r="A1997" s="42" t="s">
        <v>15</v>
      </c>
      <c r="B1997" s="42" t="s">
        <v>12</v>
      </c>
      <c r="C1997" s="43">
        <v>28188</v>
      </c>
      <c r="D1997" s="43">
        <v>41467</v>
      </c>
      <c r="E1997" s="42" t="s">
        <v>17</v>
      </c>
      <c r="F1997" s="44" t="s">
        <v>14</v>
      </c>
      <c r="G1997" s="2">
        <v>189000</v>
      </c>
      <c r="H1997" s="2">
        <v>189000</v>
      </c>
      <c r="I1997" s="39">
        <v>0</v>
      </c>
      <c r="J1997" s="45">
        <v>10231</v>
      </c>
      <c r="K1997" s="43">
        <v>51929</v>
      </c>
    </row>
    <row r="1998" spans="1:11" x14ac:dyDescent="0.2">
      <c r="A1998" s="42" t="s">
        <v>16</v>
      </c>
      <c r="B1998" s="42" t="s">
        <v>12</v>
      </c>
      <c r="C1998" s="43">
        <v>24118</v>
      </c>
      <c r="D1998" s="43">
        <v>41710</v>
      </c>
      <c r="E1998" s="42" t="s">
        <v>17</v>
      </c>
      <c r="F1998" s="44" t="s">
        <v>14</v>
      </c>
      <c r="G1998" s="2">
        <v>261000</v>
      </c>
      <c r="H1998" s="2">
        <v>261000</v>
      </c>
      <c r="I1998" s="39">
        <v>0</v>
      </c>
      <c r="J1998" s="45">
        <v>47450</v>
      </c>
      <c r="K1998" s="43">
        <v>47859</v>
      </c>
    </row>
    <row r="1999" spans="1:11" x14ac:dyDescent="0.2">
      <c r="A1999" s="42" t="s">
        <v>11</v>
      </c>
      <c r="B1999" s="42" t="s">
        <v>12</v>
      </c>
      <c r="C1999" s="43">
        <v>24118</v>
      </c>
      <c r="D1999" s="43">
        <v>41710</v>
      </c>
      <c r="E1999" s="42" t="s">
        <v>17</v>
      </c>
      <c r="F1999" s="44" t="s">
        <v>14</v>
      </c>
      <c r="G1999" s="2">
        <v>261000</v>
      </c>
      <c r="H1999" s="2">
        <v>261000</v>
      </c>
      <c r="I1999" s="39">
        <v>2</v>
      </c>
      <c r="J1999" s="45">
        <v>15817</v>
      </c>
      <c r="K1999" s="43">
        <v>47859</v>
      </c>
    </row>
    <row r="2000" spans="1:11" x14ac:dyDescent="0.2">
      <c r="A2000" s="42" t="s">
        <v>15</v>
      </c>
      <c r="B2000" s="42" t="s">
        <v>12</v>
      </c>
      <c r="C2000" s="43">
        <v>24118</v>
      </c>
      <c r="D2000" s="43">
        <v>41710</v>
      </c>
      <c r="E2000" s="42" t="s">
        <v>17</v>
      </c>
      <c r="F2000" s="44" t="s">
        <v>14</v>
      </c>
      <c r="G2000" s="2">
        <v>87000</v>
      </c>
      <c r="H2000" s="2">
        <v>87000</v>
      </c>
      <c r="I2000" s="39">
        <v>0</v>
      </c>
      <c r="J2000" s="45">
        <v>15817</v>
      </c>
      <c r="K2000" s="43">
        <v>47859</v>
      </c>
    </row>
    <row r="2001" spans="1:11" x14ac:dyDescent="0.2">
      <c r="A2001" s="42" t="s">
        <v>16</v>
      </c>
      <c r="B2001" s="42" t="s">
        <v>12</v>
      </c>
      <c r="C2001" s="43">
        <v>21632</v>
      </c>
      <c r="D2001" s="43">
        <v>41638</v>
      </c>
      <c r="E2001" s="42" t="s">
        <v>13</v>
      </c>
      <c r="F2001" s="44" t="s">
        <v>14</v>
      </c>
      <c r="G2001" s="2">
        <v>288000</v>
      </c>
      <c r="H2001" s="2">
        <v>288000</v>
      </c>
      <c r="I2001" s="39">
        <v>0</v>
      </c>
      <c r="J2001" s="45">
        <v>41472</v>
      </c>
      <c r="K2001" s="43">
        <v>45374</v>
      </c>
    </row>
    <row r="2002" spans="1:11" x14ac:dyDescent="0.2">
      <c r="A2002" s="42" t="s">
        <v>11</v>
      </c>
      <c r="B2002" s="42" t="s">
        <v>12</v>
      </c>
      <c r="C2002" s="43">
        <v>21632</v>
      </c>
      <c r="D2002" s="43">
        <v>41638</v>
      </c>
      <c r="E2002" s="42" t="s">
        <v>13</v>
      </c>
      <c r="F2002" s="44" t="s">
        <v>14</v>
      </c>
      <c r="G2002" s="2">
        <v>288000</v>
      </c>
      <c r="H2002" s="2">
        <v>288000</v>
      </c>
      <c r="I2002" s="39">
        <v>0</v>
      </c>
      <c r="J2002" s="45">
        <v>13824</v>
      </c>
      <c r="K2002" s="43">
        <v>45374</v>
      </c>
    </row>
    <row r="2003" spans="1:11" x14ac:dyDescent="0.2">
      <c r="A2003" s="42" t="s">
        <v>15</v>
      </c>
      <c r="B2003" s="42" t="s">
        <v>12</v>
      </c>
      <c r="C2003" s="43">
        <v>21632</v>
      </c>
      <c r="D2003" s="43">
        <v>41638</v>
      </c>
      <c r="E2003" s="42" t="s">
        <v>13</v>
      </c>
      <c r="F2003" s="44" t="s">
        <v>14</v>
      </c>
      <c r="G2003" s="2">
        <v>96000</v>
      </c>
      <c r="H2003" s="2">
        <v>96000</v>
      </c>
      <c r="I2003" s="39">
        <v>0</v>
      </c>
      <c r="J2003" s="45">
        <v>13824</v>
      </c>
      <c r="K2003" s="43">
        <v>45374</v>
      </c>
    </row>
    <row r="2004" spans="1:11" x14ac:dyDescent="0.2">
      <c r="A2004" s="42" t="s">
        <v>16</v>
      </c>
      <c r="B2004" s="42" t="s">
        <v>12</v>
      </c>
      <c r="C2004" s="43">
        <v>21583</v>
      </c>
      <c r="D2004" s="43">
        <v>41642</v>
      </c>
      <c r="E2004" s="42" t="s">
        <v>13</v>
      </c>
      <c r="F2004" s="44" t="s">
        <v>14</v>
      </c>
      <c r="G2004" s="2">
        <v>144000</v>
      </c>
      <c r="H2004" s="2">
        <v>144000</v>
      </c>
      <c r="I2004" s="39">
        <v>0</v>
      </c>
      <c r="J2004" s="45">
        <v>24106</v>
      </c>
      <c r="K2004" s="43">
        <v>45324</v>
      </c>
    </row>
    <row r="2005" spans="1:11" x14ac:dyDescent="0.2">
      <c r="A2005" s="42" t="s">
        <v>11</v>
      </c>
      <c r="B2005" s="42" t="s">
        <v>12</v>
      </c>
      <c r="C2005" s="43">
        <v>21583</v>
      </c>
      <c r="D2005" s="43">
        <v>41642</v>
      </c>
      <c r="E2005" s="42" t="s">
        <v>13</v>
      </c>
      <c r="F2005" s="44" t="s">
        <v>14</v>
      </c>
      <c r="G2005" s="2">
        <v>144000</v>
      </c>
      <c r="H2005" s="2">
        <v>144000</v>
      </c>
      <c r="I2005" s="39">
        <v>0</v>
      </c>
      <c r="J2005" s="45">
        <v>12053</v>
      </c>
      <c r="K2005" s="43">
        <v>45324</v>
      </c>
    </row>
    <row r="2006" spans="1:11" x14ac:dyDescent="0.2">
      <c r="A2006" s="42" t="s">
        <v>15</v>
      </c>
      <c r="B2006" s="42" t="s">
        <v>12</v>
      </c>
      <c r="C2006" s="43">
        <v>21583</v>
      </c>
      <c r="D2006" s="43">
        <v>41642</v>
      </c>
      <c r="E2006" s="42" t="s">
        <v>13</v>
      </c>
      <c r="F2006" s="44" t="s">
        <v>14</v>
      </c>
      <c r="G2006" s="2">
        <v>72000</v>
      </c>
      <c r="H2006" s="2">
        <v>72000</v>
      </c>
      <c r="I2006" s="39">
        <v>0</v>
      </c>
      <c r="J2006" s="45">
        <v>12053</v>
      </c>
      <c r="K2006" s="43">
        <v>45324</v>
      </c>
    </row>
    <row r="2007" spans="1:11" x14ac:dyDescent="0.2">
      <c r="A2007" s="42" t="s">
        <v>11</v>
      </c>
      <c r="B2007" s="42" t="s">
        <v>12</v>
      </c>
      <c r="C2007" s="43">
        <v>23272</v>
      </c>
      <c r="D2007" s="43">
        <v>41660</v>
      </c>
      <c r="E2007" s="42" t="s">
        <v>13</v>
      </c>
      <c r="F2007" s="44" t="s">
        <v>14</v>
      </c>
      <c r="G2007" s="2">
        <v>70000</v>
      </c>
      <c r="H2007" s="2">
        <v>70000</v>
      </c>
      <c r="I2007" s="39">
        <v>1</v>
      </c>
      <c r="J2007" s="45">
        <v>15057</v>
      </c>
      <c r="K2007" s="43">
        <v>47014</v>
      </c>
    </row>
    <row r="2008" spans="1:11" x14ac:dyDescent="0.2">
      <c r="A2008" s="42" t="s">
        <v>15</v>
      </c>
      <c r="B2008" s="42" t="s">
        <v>12</v>
      </c>
      <c r="C2008" s="43">
        <v>23272</v>
      </c>
      <c r="D2008" s="43">
        <v>41660</v>
      </c>
      <c r="E2008" s="42" t="s">
        <v>13</v>
      </c>
      <c r="F2008" s="44" t="s">
        <v>14</v>
      </c>
      <c r="G2008" s="2">
        <v>70000</v>
      </c>
      <c r="H2008" s="2">
        <v>70000</v>
      </c>
      <c r="I2008" s="39">
        <v>0</v>
      </c>
      <c r="J2008" s="45">
        <v>15057</v>
      </c>
      <c r="K2008" s="43">
        <v>47014</v>
      </c>
    </row>
    <row r="2009" spans="1:11" x14ac:dyDescent="0.2">
      <c r="A2009" s="42" t="s">
        <v>16</v>
      </c>
      <c r="B2009" s="42" t="s">
        <v>12</v>
      </c>
      <c r="C2009" s="43">
        <v>22418</v>
      </c>
      <c r="D2009" s="43">
        <v>41339</v>
      </c>
      <c r="E2009" s="42" t="s">
        <v>17</v>
      </c>
      <c r="F2009" s="44" t="s">
        <v>14</v>
      </c>
      <c r="G2009" s="2">
        <v>99000</v>
      </c>
      <c r="H2009" s="2">
        <v>99000</v>
      </c>
      <c r="I2009" s="39">
        <v>0</v>
      </c>
      <c r="J2009" s="45">
        <v>14969</v>
      </c>
      <c r="K2009" s="43">
        <v>46159</v>
      </c>
    </row>
    <row r="2010" spans="1:11" x14ac:dyDescent="0.2">
      <c r="A2010" s="42" t="s">
        <v>11</v>
      </c>
      <c r="B2010" s="42" t="s">
        <v>12</v>
      </c>
      <c r="C2010" s="43">
        <v>22418</v>
      </c>
      <c r="D2010" s="43">
        <v>41339</v>
      </c>
      <c r="E2010" s="42" t="s">
        <v>17</v>
      </c>
      <c r="F2010" s="44" t="s">
        <v>14</v>
      </c>
      <c r="G2010" s="2">
        <v>99000</v>
      </c>
      <c r="H2010" s="2">
        <v>99000</v>
      </c>
      <c r="I2010" s="39">
        <v>0</v>
      </c>
      <c r="J2010" s="45">
        <v>4990</v>
      </c>
      <c r="K2010" s="43">
        <v>46159</v>
      </c>
    </row>
    <row r="2011" spans="1:11" x14ac:dyDescent="0.2">
      <c r="A2011" s="42" t="s">
        <v>15</v>
      </c>
      <c r="B2011" s="42" t="s">
        <v>12</v>
      </c>
      <c r="C2011" s="43">
        <v>22418</v>
      </c>
      <c r="D2011" s="43">
        <v>41339</v>
      </c>
      <c r="E2011" s="42" t="s">
        <v>17</v>
      </c>
      <c r="F2011" s="44" t="s">
        <v>14</v>
      </c>
      <c r="G2011" s="2">
        <v>70000</v>
      </c>
      <c r="H2011" s="2">
        <v>70000</v>
      </c>
      <c r="I2011" s="39">
        <v>0</v>
      </c>
      <c r="J2011" s="45">
        <v>4990</v>
      </c>
      <c r="K2011" s="43">
        <v>46159</v>
      </c>
    </row>
    <row r="2012" spans="1:11" x14ac:dyDescent="0.2">
      <c r="A2012" s="42" t="s">
        <v>16</v>
      </c>
      <c r="B2012" s="42" t="s">
        <v>12</v>
      </c>
      <c r="C2012" s="43">
        <v>27230</v>
      </c>
      <c r="D2012" s="43">
        <v>41314</v>
      </c>
      <c r="E2012" s="42" t="s">
        <v>17</v>
      </c>
      <c r="F2012" s="44" t="s">
        <v>14</v>
      </c>
      <c r="G2012" s="2">
        <v>99000</v>
      </c>
      <c r="H2012" s="2">
        <v>99000</v>
      </c>
      <c r="I2012" s="39">
        <v>0</v>
      </c>
      <c r="J2012" s="45">
        <v>14686</v>
      </c>
      <c r="K2012" s="43">
        <v>50971</v>
      </c>
    </row>
    <row r="2013" spans="1:11" x14ac:dyDescent="0.2">
      <c r="A2013" s="42" t="s">
        <v>11</v>
      </c>
      <c r="B2013" s="42" t="s">
        <v>12</v>
      </c>
      <c r="C2013" s="43">
        <v>27230</v>
      </c>
      <c r="D2013" s="43">
        <v>41314</v>
      </c>
      <c r="E2013" s="42" t="s">
        <v>17</v>
      </c>
      <c r="F2013" s="44" t="s">
        <v>14</v>
      </c>
      <c r="G2013" s="2">
        <v>41000</v>
      </c>
      <c r="H2013" s="2">
        <v>41000</v>
      </c>
      <c r="I2013" s="39">
        <v>0</v>
      </c>
      <c r="J2013" s="45">
        <v>7343</v>
      </c>
      <c r="K2013" s="43">
        <v>50971</v>
      </c>
    </row>
    <row r="2014" spans="1:11" x14ac:dyDescent="0.2">
      <c r="A2014" s="42" t="s">
        <v>16</v>
      </c>
      <c r="B2014" s="42" t="s">
        <v>12</v>
      </c>
      <c r="C2014" s="43">
        <v>20709</v>
      </c>
      <c r="D2014" s="43">
        <v>41845</v>
      </c>
      <c r="E2014" s="42" t="s">
        <v>17</v>
      </c>
      <c r="F2014" s="44" t="s">
        <v>14</v>
      </c>
      <c r="G2014" s="2">
        <v>82000</v>
      </c>
      <c r="H2014" s="2">
        <v>82000</v>
      </c>
      <c r="I2014" s="39">
        <v>0</v>
      </c>
      <c r="J2014" s="45">
        <v>6831</v>
      </c>
      <c r="K2014" s="43">
        <v>44450</v>
      </c>
    </row>
    <row r="2015" spans="1:11" x14ac:dyDescent="0.2">
      <c r="A2015" s="42" t="s">
        <v>11</v>
      </c>
      <c r="B2015" s="42" t="s">
        <v>12</v>
      </c>
      <c r="C2015" s="43">
        <v>20709</v>
      </c>
      <c r="D2015" s="43">
        <v>41845</v>
      </c>
      <c r="E2015" s="42" t="s">
        <v>17</v>
      </c>
      <c r="F2015" s="44" t="s">
        <v>14</v>
      </c>
      <c r="G2015" s="2">
        <v>33000</v>
      </c>
      <c r="H2015" s="2">
        <v>33000</v>
      </c>
      <c r="I2015" s="39">
        <v>0</v>
      </c>
      <c r="J2015" s="45">
        <v>3416</v>
      </c>
      <c r="K2015" s="43">
        <v>44450</v>
      </c>
    </row>
    <row r="2016" spans="1:11" x14ac:dyDescent="0.2">
      <c r="A2016" s="42" t="s">
        <v>15</v>
      </c>
      <c r="B2016" s="42" t="s">
        <v>12</v>
      </c>
      <c r="C2016" s="43">
        <v>20709</v>
      </c>
      <c r="D2016" s="43">
        <v>41845</v>
      </c>
      <c r="E2016" s="42" t="s">
        <v>17</v>
      </c>
      <c r="F2016" s="44" t="s">
        <v>14</v>
      </c>
      <c r="G2016" s="2">
        <v>82000</v>
      </c>
      <c r="H2016" s="2">
        <v>82000</v>
      </c>
      <c r="I2016" s="39">
        <v>0</v>
      </c>
      <c r="J2016" s="45">
        <v>3416</v>
      </c>
      <c r="K2016" s="43">
        <v>44450</v>
      </c>
    </row>
    <row r="2017" spans="1:11" x14ac:dyDescent="0.2">
      <c r="A2017" s="42" t="s">
        <v>16</v>
      </c>
      <c r="B2017" s="42" t="s">
        <v>12</v>
      </c>
      <c r="C2017" s="43">
        <v>22108</v>
      </c>
      <c r="D2017" s="43">
        <v>41836</v>
      </c>
      <c r="E2017" s="42" t="s">
        <v>17</v>
      </c>
      <c r="F2017" s="44" t="s">
        <v>14</v>
      </c>
      <c r="G2017" s="2">
        <v>66000</v>
      </c>
      <c r="H2017" s="2">
        <v>66000</v>
      </c>
      <c r="I2017" s="39">
        <v>0</v>
      </c>
      <c r="J2017" s="45">
        <v>10670</v>
      </c>
      <c r="K2017" s="43">
        <v>45849</v>
      </c>
    </row>
    <row r="2018" spans="1:11" x14ac:dyDescent="0.2">
      <c r="A2018" s="42" t="s">
        <v>11</v>
      </c>
      <c r="B2018" s="42" t="s">
        <v>12</v>
      </c>
      <c r="C2018" s="43">
        <v>22108</v>
      </c>
      <c r="D2018" s="43">
        <v>41836</v>
      </c>
      <c r="E2018" s="42" t="s">
        <v>17</v>
      </c>
      <c r="F2018" s="44" t="s">
        <v>14</v>
      </c>
      <c r="G2018" s="2">
        <v>26000</v>
      </c>
      <c r="H2018" s="2">
        <v>26000</v>
      </c>
      <c r="I2018" s="39">
        <v>0</v>
      </c>
      <c r="J2018" s="45">
        <v>3557</v>
      </c>
      <c r="K2018" s="43">
        <v>45849</v>
      </c>
    </row>
    <row r="2019" spans="1:11" x14ac:dyDescent="0.2">
      <c r="A2019" s="42" t="s">
        <v>15</v>
      </c>
      <c r="B2019" s="42" t="s">
        <v>12</v>
      </c>
      <c r="C2019" s="43">
        <v>22108</v>
      </c>
      <c r="D2019" s="43">
        <v>41836</v>
      </c>
      <c r="E2019" s="42" t="s">
        <v>17</v>
      </c>
      <c r="F2019" s="44" t="s">
        <v>14</v>
      </c>
      <c r="G2019" s="2">
        <v>66000</v>
      </c>
      <c r="H2019" s="2">
        <v>66000</v>
      </c>
      <c r="I2019" s="39">
        <v>0</v>
      </c>
      <c r="J2019" s="45">
        <v>3557</v>
      </c>
      <c r="K2019" s="43">
        <v>45849</v>
      </c>
    </row>
    <row r="2020" spans="1:11" x14ac:dyDescent="0.2">
      <c r="A2020" s="42" t="s">
        <v>16</v>
      </c>
      <c r="B2020" s="42" t="s">
        <v>12</v>
      </c>
      <c r="C2020" s="43">
        <v>24786</v>
      </c>
      <c r="D2020" s="43">
        <v>41682</v>
      </c>
      <c r="E2020" s="42" t="s">
        <v>17</v>
      </c>
      <c r="F2020" s="44" t="s">
        <v>14</v>
      </c>
      <c r="G2020" s="2">
        <v>78000</v>
      </c>
      <c r="H2020" s="2">
        <v>78000</v>
      </c>
      <c r="I2020" s="39">
        <v>0</v>
      </c>
      <c r="J2020" s="45">
        <v>21341</v>
      </c>
      <c r="K2020" s="43">
        <v>48528</v>
      </c>
    </row>
    <row r="2021" spans="1:11" x14ac:dyDescent="0.2">
      <c r="A2021" s="42" t="s">
        <v>11</v>
      </c>
      <c r="B2021" s="42" t="s">
        <v>12</v>
      </c>
      <c r="C2021" s="43">
        <v>24786</v>
      </c>
      <c r="D2021" s="43">
        <v>41682</v>
      </c>
      <c r="E2021" s="42" t="s">
        <v>17</v>
      </c>
      <c r="F2021" s="44" t="s">
        <v>14</v>
      </c>
      <c r="G2021" s="2">
        <v>38000</v>
      </c>
      <c r="H2021" s="2">
        <v>38000</v>
      </c>
      <c r="I2021" s="39">
        <v>0</v>
      </c>
      <c r="J2021" s="45">
        <v>7114</v>
      </c>
      <c r="K2021" s="43">
        <v>48528</v>
      </c>
    </row>
    <row r="2022" spans="1:11" x14ac:dyDescent="0.2">
      <c r="A2022" s="42" t="s">
        <v>15</v>
      </c>
      <c r="B2022" s="42" t="s">
        <v>12</v>
      </c>
      <c r="C2022" s="43">
        <v>24786</v>
      </c>
      <c r="D2022" s="43">
        <v>41682</v>
      </c>
      <c r="E2022" s="42" t="s">
        <v>17</v>
      </c>
      <c r="F2022" s="44" t="s">
        <v>14</v>
      </c>
      <c r="G2022" s="2">
        <v>78000</v>
      </c>
      <c r="H2022" s="2">
        <v>78000</v>
      </c>
      <c r="I2022" s="39">
        <v>0</v>
      </c>
      <c r="J2022" s="45">
        <v>7114</v>
      </c>
      <c r="K2022" s="43">
        <v>48528</v>
      </c>
    </row>
    <row r="2023" spans="1:11" x14ac:dyDescent="0.2">
      <c r="A2023" s="42" t="s">
        <v>16</v>
      </c>
      <c r="B2023" s="42" t="s">
        <v>12</v>
      </c>
      <c r="C2023" s="43">
        <v>20131</v>
      </c>
      <c r="D2023" s="43">
        <v>41775</v>
      </c>
      <c r="E2023" s="42" t="s">
        <v>17</v>
      </c>
      <c r="F2023" s="44" t="s">
        <v>14</v>
      </c>
      <c r="G2023" s="2">
        <v>114000</v>
      </c>
      <c r="H2023" s="2">
        <v>114000</v>
      </c>
      <c r="I2023" s="39">
        <v>0</v>
      </c>
      <c r="J2023" s="45">
        <v>3229</v>
      </c>
      <c r="K2023" s="43">
        <v>43872</v>
      </c>
    </row>
    <row r="2024" spans="1:11" x14ac:dyDescent="0.2">
      <c r="A2024" s="42" t="s">
        <v>11</v>
      </c>
      <c r="B2024" s="42" t="s">
        <v>12</v>
      </c>
      <c r="C2024" s="43">
        <v>20131</v>
      </c>
      <c r="D2024" s="43">
        <v>41775</v>
      </c>
      <c r="E2024" s="42" t="s">
        <v>17</v>
      </c>
      <c r="F2024" s="44" t="s">
        <v>14</v>
      </c>
      <c r="G2024" s="2">
        <v>52000</v>
      </c>
      <c r="H2024" s="2">
        <v>52000</v>
      </c>
      <c r="I2024" s="39">
        <v>0</v>
      </c>
      <c r="J2024" s="45">
        <v>3229</v>
      </c>
      <c r="K2024" s="43">
        <v>43872</v>
      </c>
    </row>
    <row r="2025" spans="1:11" x14ac:dyDescent="0.2">
      <c r="A2025" s="42" t="s">
        <v>15</v>
      </c>
      <c r="B2025" s="42" t="s">
        <v>12</v>
      </c>
      <c r="C2025" s="43">
        <v>20131</v>
      </c>
      <c r="D2025" s="43">
        <v>41775</v>
      </c>
      <c r="E2025" s="42" t="s">
        <v>17</v>
      </c>
      <c r="F2025" s="44" t="s">
        <v>14</v>
      </c>
      <c r="G2025" s="2">
        <v>114000</v>
      </c>
      <c r="H2025" s="2">
        <v>114000</v>
      </c>
      <c r="I2025" s="39">
        <v>0</v>
      </c>
      <c r="J2025" s="45">
        <v>3229</v>
      </c>
      <c r="K2025" s="43">
        <v>43872</v>
      </c>
    </row>
    <row r="2026" spans="1:11" x14ac:dyDescent="0.2">
      <c r="A2026" s="42" t="s">
        <v>16</v>
      </c>
      <c r="B2026" s="42" t="s">
        <v>12</v>
      </c>
      <c r="C2026" s="43">
        <v>24582</v>
      </c>
      <c r="D2026" s="43">
        <v>41852</v>
      </c>
      <c r="E2026" s="42" t="s">
        <v>17</v>
      </c>
      <c r="F2026" s="44" t="s">
        <v>14</v>
      </c>
      <c r="G2026" s="2">
        <v>52000</v>
      </c>
      <c r="H2026" s="2">
        <v>52000</v>
      </c>
      <c r="I2026" s="39">
        <v>0</v>
      </c>
      <c r="J2026" s="45">
        <v>24149</v>
      </c>
      <c r="K2026" s="43">
        <v>48324</v>
      </c>
    </row>
    <row r="2027" spans="1:11" x14ac:dyDescent="0.2">
      <c r="A2027" s="42" t="s">
        <v>11</v>
      </c>
      <c r="B2027" s="42" t="s">
        <v>12</v>
      </c>
      <c r="C2027" s="43">
        <v>24582</v>
      </c>
      <c r="D2027" s="43">
        <v>41852</v>
      </c>
      <c r="E2027" s="42" t="s">
        <v>17</v>
      </c>
      <c r="F2027" s="44" t="s">
        <v>14</v>
      </c>
      <c r="G2027" s="2">
        <v>43000</v>
      </c>
      <c r="H2027" s="2">
        <v>43000</v>
      </c>
      <c r="I2027" s="39">
        <v>0</v>
      </c>
      <c r="J2027" s="45">
        <v>8050</v>
      </c>
      <c r="K2027" s="43">
        <v>48324</v>
      </c>
    </row>
    <row r="2028" spans="1:11" x14ac:dyDescent="0.2">
      <c r="A2028" s="42" t="s">
        <v>15</v>
      </c>
      <c r="B2028" s="42" t="s">
        <v>12</v>
      </c>
      <c r="C2028" s="43">
        <v>24582</v>
      </c>
      <c r="D2028" s="43">
        <v>41852</v>
      </c>
      <c r="E2028" s="42" t="s">
        <v>17</v>
      </c>
      <c r="F2028" s="44" t="s">
        <v>14</v>
      </c>
      <c r="G2028" s="2">
        <v>52000</v>
      </c>
      <c r="H2028" s="2">
        <v>52000</v>
      </c>
      <c r="I2028" s="39">
        <v>0</v>
      </c>
      <c r="J2028" s="45">
        <v>8050</v>
      </c>
      <c r="K2028" s="43">
        <v>48324</v>
      </c>
    </row>
    <row r="2029" spans="1:11" x14ac:dyDescent="0.2">
      <c r="A2029" s="42" t="s">
        <v>11</v>
      </c>
      <c r="B2029" s="42" t="s">
        <v>12</v>
      </c>
      <c r="C2029" s="43">
        <v>29102</v>
      </c>
      <c r="D2029" s="43">
        <v>41181</v>
      </c>
      <c r="E2029" s="42" t="s">
        <v>17</v>
      </c>
      <c r="F2029" s="44" t="s">
        <v>14</v>
      </c>
      <c r="G2029" s="2">
        <v>72000</v>
      </c>
      <c r="H2029" s="2">
        <v>72000</v>
      </c>
      <c r="I2029" s="39">
        <v>0</v>
      </c>
      <c r="J2029" s="45">
        <v>11599</v>
      </c>
      <c r="K2029" s="43">
        <v>52844</v>
      </c>
    </row>
    <row r="2030" spans="1:11" x14ac:dyDescent="0.2">
      <c r="A2030" s="42" t="s">
        <v>16</v>
      </c>
      <c r="B2030" s="42" t="s">
        <v>12</v>
      </c>
      <c r="C2030" s="43">
        <v>21176</v>
      </c>
      <c r="D2030" s="43">
        <v>41757</v>
      </c>
      <c r="E2030" s="42" t="s">
        <v>17</v>
      </c>
      <c r="F2030" s="44" t="s">
        <v>14</v>
      </c>
      <c r="G2030" s="2">
        <v>47000</v>
      </c>
      <c r="H2030" s="2">
        <v>47000</v>
      </c>
      <c r="I2030" s="39">
        <v>0</v>
      </c>
      <c r="J2030" s="45">
        <v>5372</v>
      </c>
      <c r="K2030" s="43">
        <v>44917</v>
      </c>
    </row>
    <row r="2031" spans="1:11" x14ac:dyDescent="0.2">
      <c r="A2031" s="42" t="s">
        <v>11</v>
      </c>
      <c r="B2031" s="42" t="s">
        <v>12</v>
      </c>
      <c r="C2031" s="43">
        <v>21176</v>
      </c>
      <c r="D2031" s="43">
        <v>41757</v>
      </c>
      <c r="E2031" s="42" t="s">
        <v>17</v>
      </c>
      <c r="F2031" s="44" t="s">
        <v>14</v>
      </c>
      <c r="G2031" s="2">
        <v>47000</v>
      </c>
      <c r="H2031" s="2">
        <v>47000</v>
      </c>
      <c r="I2031" s="39">
        <v>0</v>
      </c>
      <c r="J2031" s="45">
        <v>5372</v>
      </c>
      <c r="K2031" s="43">
        <v>44917</v>
      </c>
    </row>
    <row r="2032" spans="1:11" x14ac:dyDescent="0.2">
      <c r="A2032" s="42" t="s">
        <v>15</v>
      </c>
      <c r="B2032" s="42" t="s">
        <v>12</v>
      </c>
      <c r="C2032" s="43">
        <v>21176</v>
      </c>
      <c r="D2032" s="43">
        <v>41757</v>
      </c>
      <c r="E2032" s="42" t="s">
        <v>17</v>
      </c>
      <c r="F2032" s="44" t="s">
        <v>14</v>
      </c>
      <c r="G2032" s="2">
        <v>72000</v>
      </c>
      <c r="H2032" s="2">
        <v>72000</v>
      </c>
      <c r="I2032" s="39">
        <v>0</v>
      </c>
      <c r="J2032" s="45">
        <v>5372</v>
      </c>
      <c r="K2032" s="43">
        <v>44917</v>
      </c>
    </row>
    <row r="2033" spans="1:11" x14ac:dyDescent="0.2">
      <c r="A2033" s="42" t="s">
        <v>16</v>
      </c>
      <c r="B2033" s="42" t="s">
        <v>12</v>
      </c>
      <c r="C2033" s="43">
        <v>26234</v>
      </c>
      <c r="D2033" s="43">
        <v>41703</v>
      </c>
      <c r="E2033" s="42" t="s">
        <v>13</v>
      </c>
      <c r="F2033" s="44" t="s">
        <v>14</v>
      </c>
      <c r="G2033" s="2">
        <v>123000</v>
      </c>
      <c r="H2033" s="2">
        <v>123000</v>
      </c>
      <c r="I2033" s="39">
        <v>0</v>
      </c>
      <c r="J2033" s="45">
        <v>31328</v>
      </c>
      <c r="K2033" s="43">
        <v>49976</v>
      </c>
    </row>
    <row r="2034" spans="1:11" x14ac:dyDescent="0.2">
      <c r="A2034" s="42" t="s">
        <v>11</v>
      </c>
      <c r="B2034" s="42" t="s">
        <v>12</v>
      </c>
      <c r="C2034" s="43">
        <v>26234</v>
      </c>
      <c r="D2034" s="43">
        <v>41703</v>
      </c>
      <c r="E2034" s="42" t="s">
        <v>13</v>
      </c>
      <c r="F2034" s="44" t="s">
        <v>14</v>
      </c>
      <c r="G2034" s="2">
        <v>123000</v>
      </c>
      <c r="H2034" s="2">
        <v>123000</v>
      </c>
      <c r="I2034" s="39">
        <v>2</v>
      </c>
      <c r="J2034" s="45">
        <v>10443</v>
      </c>
      <c r="K2034" s="43">
        <v>49976</v>
      </c>
    </row>
    <row r="2035" spans="1:11" x14ac:dyDescent="0.2">
      <c r="A2035" s="42" t="s">
        <v>15</v>
      </c>
      <c r="B2035" s="42" t="s">
        <v>12</v>
      </c>
      <c r="C2035" s="43">
        <v>26234</v>
      </c>
      <c r="D2035" s="43">
        <v>41703</v>
      </c>
      <c r="E2035" s="42" t="s">
        <v>13</v>
      </c>
      <c r="F2035" s="44" t="s">
        <v>14</v>
      </c>
      <c r="G2035" s="2">
        <v>41000</v>
      </c>
      <c r="H2035" s="2">
        <v>41000</v>
      </c>
      <c r="I2035" s="39">
        <v>0</v>
      </c>
      <c r="J2035" s="45">
        <v>10443</v>
      </c>
      <c r="K2035" s="43">
        <v>49976</v>
      </c>
    </row>
    <row r="2036" spans="1:11" x14ac:dyDescent="0.2">
      <c r="A2036" s="42" t="s">
        <v>16</v>
      </c>
      <c r="B2036" s="42" t="s">
        <v>12</v>
      </c>
      <c r="C2036" s="43">
        <v>22941</v>
      </c>
      <c r="D2036" s="43">
        <v>41810</v>
      </c>
      <c r="E2036" s="42" t="s">
        <v>13</v>
      </c>
      <c r="F2036" s="44" t="s">
        <v>14</v>
      </c>
      <c r="G2036" s="2">
        <v>93000</v>
      </c>
      <c r="H2036" s="2">
        <v>93000</v>
      </c>
      <c r="I2036" s="39">
        <v>0</v>
      </c>
      <c r="J2036" s="45">
        <v>19084</v>
      </c>
      <c r="K2036" s="43">
        <v>46682</v>
      </c>
    </row>
    <row r="2037" spans="1:11" x14ac:dyDescent="0.2">
      <c r="A2037" s="42" t="s">
        <v>11</v>
      </c>
      <c r="B2037" s="42" t="s">
        <v>12</v>
      </c>
      <c r="C2037" s="43">
        <v>22941</v>
      </c>
      <c r="D2037" s="43">
        <v>41810</v>
      </c>
      <c r="E2037" s="42" t="s">
        <v>13</v>
      </c>
      <c r="F2037" s="44" t="s">
        <v>14</v>
      </c>
      <c r="G2037" s="2">
        <v>93000</v>
      </c>
      <c r="H2037" s="2">
        <v>93000</v>
      </c>
      <c r="I2037" s="39">
        <v>2</v>
      </c>
      <c r="J2037" s="45">
        <v>6361</v>
      </c>
      <c r="K2037" s="43">
        <v>46682</v>
      </c>
    </row>
    <row r="2038" spans="1:11" x14ac:dyDescent="0.2">
      <c r="A2038" s="42" t="s">
        <v>15</v>
      </c>
      <c r="B2038" s="42" t="s">
        <v>12</v>
      </c>
      <c r="C2038" s="43">
        <v>22941</v>
      </c>
      <c r="D2038" s="43">
        <v>41810</v>
      </c>
      <c r="E2038" s="42" t="s">
        <v>13</v>
      </c>
      <c r="F2038" s="44" t="s">
        <v>14</v>
      </c>
      <c r="G2038" s="2">
        <v>31000</v>
      </c>
      <c r="H2038" s="2">
        <v>31000</v>
      </c>
      <c r="I2038" s="39">
        <v>0</v>
      </c>
      <c r="J2038" s="45">
        <v>6361</v>
      </c>
      <c r="K2038" s="43">
        <v>46682</v>
      </c>
    </row>
    <row r="2039" spans="1:11" x14ac:dyDescent="0.2">
      <c r="A2039" s="42" t="s">
        <v>16</v>
      </c>
      <c r="B2039" s="42" t="s">
        <v>12</v>
      </c>
      <c r="C2039" s="43">
        <v>20430</v>
      </c>
      <c r="D2039" s="43">
        <v>41856</v>
      </c>
      <c r="E2039" s="42" t="s">
        <v>13</v>
      </c>
      <c r="F2039" s="44" t="s">
        <v>14</v>
      </c>
      <c r="G2039" s="2">
        <v>102000</v>
      </c>
      <c r="H2039" s="2">
        <v>102000</v>
      </c>
      <c r="I2039" s="39">
        <v>0</v>
      </c>
      <c r="J2039" s="45">
        <v>10098</v>
      </c>
      <c r="K2039" s="43">
        <v>44172</v>
      </c>
    </row>
    <row r="2040" spans="1:11" x14ac:dyDescent="0.2">
      <c r="A2040" s="42" t="s">
        <v>11</v>
      </c>
      <c r="B2040" s="42" t="s">
        <v>12</v>
      </c>
      <c r="C2040" s="43">
        <v>20430</v>
      </c>
      <c r="D2040" s="43">
        <v>41856</v>
      </c>
      <c r="E2040" s="42" t="s">
        <v>13</v>
      </c>
      <c r="F2040" s="44" t="s">
        <v>14</v>
      </c>
      <c r="G2040" s="2">
        <v>102000</v>
      </c>
      <c r="H2040" s="2">
        <v>102000</v>
      </c>
      <c r="I2040" s="39">
        <v>1</v>
      </c>
      <c r="J2040" s="45">
        <v>3366</v>
      </c>
      <c r="K2040" s="43">
        <v>44172</v>
      </c>
    </row>
    <row r="2041" spans="1:11" x14ac:dyDescent="0.2">
      <c r="A2041" s="42" t="s">
        <v>15</v>
      </c>
      <c r="B2041" s="42" t="s">
        <v>12</v>
      </c>
      <c r="C2041" s="43">
        <v>20430</v>
      </c>
      <c r="D2041" s="43">
        <v>41856</v>
      </c>
      <c r="E2041" s="42" t="s">
        <v>13</v>
      </c>
      <c r="F2041" s="44" t="s">
        <v>14</v>
      </c>
      <c r="G2041" s="2">
        <v>34000</v>
      </c>
      <c r="H2041" s="2">
        <v>34000</v>
      </c>
      <c r="I2041" s="39">
        <v>0</v>
      </c>
      <c r="J2041" s="45">
        <v>3366</v>
      </c>
      <c r="K2041" s="43">
        <v>44172</v>
      </c>
    </row>
    <row r="2042" spans="1:11" x14ac:dyDescent="0.2">
      <c r="A2042" s="42" t="s">
        <v>16</v>
      </c>
      <c r="B2042" s="42" t="s">
        <v>12</v>
      </c>
      <c r="C2042" s="43">
        <v>22092</v>
      </c>
      <c r="D2042" s="43">
        <v>41358</v>
      </c>
      <c r="E2042" s="42" t="s">
        <v>13</v>
      </c>
      <c r="F2042" s="44" t="s">
        <v>14</v>
      </c>
      <c r="G2042" s="2">
        <v>44000</v>
      </c>
      <c r="H2042" s="2">
        <v>44000</v>
      </c>
      <c r="I2042" s="39">
        <v>0</v>
      </c>
      <c r="J2042" s="45">
        <v>7762</v>
      </c>
      <c r="K2042" s="43">
        <v>45833</v>
      </c>
    </row>
    <row r="2043" spans="1:11" x14ac:dyDescent="0.2">
      <c r="A2043" s="42" t="s">
        <v>11</v>
      </c>
      <c r="B2043" s="42" t="s">
        <v>12</v>
      </c>
      <c r="C2043" s="43">
        <v>22092</v>
      </c>
      <c r="D2043" s="43">
        <v>41358</v>
      </c>
      <c r="E2043" s="42" t="s">
        <v>13</v>
      </c>
      <c r="F2043" s="44" t="s">
        <v>14</v>
      </c>
      <c r="G2043" s="2">
        <v>44000</v>
      </c>
      <c r="H2043" s="2">
        <v>44000</v>
      </c>
      <c r="I2043" s="39">
        <v>0</v>
      </c>
      <c r="J2043" s="45">
        <v>7762</v>
      </c>
      <c r="K2043" s="43">
        <v>45833</v>
      </c>
    </row>
    <row r="2044" spans="1:11" x14ac:dyDescent="0.2">
      <c r="A2044" s="42" t="s">
        <v>15</v>
      </c>
      <c r="B2044" s="42" t="s">
        <v>12</v>
      </c>
      <c r="C2044" s="43">
        <v>22092</v>
      </c>
      <c r="D2044" s="43">
        <v>41358</v>
      </c>
      <c r="E2044" s="42" t="s">
        <v>13</v>
      </c>
      <c r="F2044" s="44" t="s">
        <v>14</v>
      </c>
      <c r="G2044" s="2">
        <v>44000</v>
      </c>
      <c r="H2044" s="2">
        <v>44000</v>
      </c>
      <c r="I2044" s="39">
        <v>0</v>
      </c>
      <c r="J2044" s="45">
        <v>7762</v>
      </c>
      <c r="K2044" s="43">
        <v>45833</v>
      </c>
    </row>
    <row r="2045" spans="1:11" x14ac:dyDescent="0.2">
      <c r="A2045" s="42" t="s">
        <v>16</v>
      </c>
      <c r="B2045" s="42" t="s">
        <v>12</v>
      </c>
      <c r="C2045" s="43">
        <v>21108</v>
      </c>
      <c r="D2045" s="43">
        <v>41892</v>
      </c>
      <c r="E2045" s="42" t="s">
        <v>13</v>
      </c>
      <c r="F2045" s="44" t="s">
        <v>14</v>
      </c>
      <c r="G2045" s="2">
        <v>108000</v>
      </c>
      <c r="H2045" s="2">
        <v>108000</v>
      </c>
      <c r="I2045" s="39">
        <v>0</v>
      </c>
      <c r="J2045" s="45">
        <v>14872</v>
      </c>
      <c r="K2045" s="43">
        <v>44849</v>
      </c>
    </row>
    <row r="2046" spans="1:11" x14ac:dyDescent="0.2">
      <c r="A2046" s="42" t="s">
        <v>11</v>
      </c>
      <c r="B2046" s="42" t="s">
        <v>12</v>
      </c>
      <c r="C2046" s="43">
        <v>21108</v>
      </c>
      <c r="D2046" s="43">
        <v>41892</v>
      </c>
      <c r="E2046" s="42" t="s">
        <v>13</v>
      </c>
      <c r="F2046" s="44" t="s">
        <v>14</v>
      </c>
      <c r="G2046" s="2">
        <v>108000</v>
      </c>
      <c r="H2046" s="2">
        <v>108000</v>
      </c>
      <c r="I2046" s="39">
        <v>0</v>
      </c>
      <c r="J2046" s="45">
        <v>4957</v>
      </c>
      <c r="K2046" s="43">
        <v>44849</v>
      </c>
    </row>
    <row r="2047" spans="1:11" x14ac:dyDescent="0.2">
      <c r="A2047" s="42" t="s">
        <v>16</v>
      </c>
      <c r="B2047" s="42" t="s">
        <v>12</v>
      </c>
      <c r="C2047" s="43">
        <v>23737</v>
      </c>
      <c r="D2047" s="43">
        <v>41613</v>
      </c>
      <c r="E2047" s="42" t="s">
        <v>17</v>
      </c>
      <c r="F2047" s="44" t="s">
        <v>14</v>
      </c>
      <c r="G2047" s="2">
        <v>57000</v>
      </c>
      <c r="H2047" s="2">
        <v>57000</v>
      </c>
      <c r="I2047" s="39">
        <v>0</v>
      </c>
      <c r="J2047" s="45">
        <v>9850</v>
      </c>
      <c r="K2047" s="43">
        <v>47478</v>
      </c>
    </row>
    <row r="2048" spans="1:11" x14ac:dyDescent="0.2">
      <c r="A2048" s="42" t="s">
        <v>11</v>
      </c>
      <c r="B2048" s="42" t="s">
        <v>12</v>
      </c>
      <c r="C2048" s="43">
        <v>23737</v>
      </c>
      <c r="D2048" s="43">
        <v>41613</v>
      </c>
      <c r="E2048" s="42" t="s">
        <v>17</v>
      </c>
      <c r="F2048" s="44" t="s">
        <v>14</v>
      </c>
      <c r="G2048" s="2">
        <v>57000</v>
      </c>
      <c r="H2048" s="2">
        <v>57000</v>
      </c>
      <c r="I2048" s="39">
        <v>0</v>
      </c>
      <c r="J2048" s="45">
        <v>9850</v>
      </c>
      <c r="K2048" s="43">
        <v>47478</v>
      </c>
    </row>
    <row r="2049" spans="1:11" x14ac:dyDescent="0.2">
      <c r="A2049" s="42" t="s">
        <v>15</v>
      </c>
      <c r="B2049" s="42" t="s">
        <v>12</v>
      </c>
      <c r="C2049" s="43">
        <v>23737</v>
      </c>
      <c r="D2049" s="43">
        <v>41613</v>
      </c>
      <c r="E2049" s="42" t="s">
        <v>17</v>
      </c>
      <c r="F2049" s="44" t="s">
        <v>14</v>
      </c>
      <c r="G2049" s="2">
        <v>108000</v>
      </c>
      <c r="H2049" s="2">
        <v>108000</v>
      </c>
      <c r="I2049" s="39">
        <v>0</v>
      </c>
      <c r="J2049" s="45">
        <v>9850</v>
      </c>
      <c r="K2049" s="43">
        <v>47478</v>
      </c>
    </row>
    <row r="2050" spans="1:11" x14ac:dyDescent="0.2">
      <c r="A2050" s="42" t="s">
        <v>16</v>
      </c>
      <c r="B2050" s="42" t="s">
        <v>12</v>
      </c>
      <c r="C2050" s="43">
        <v>20476</v>
      </c>
      <c r="D2050" s="43">
        <v>41688</v>
      </c>
      <c r="E2050" s="42" t="s">
        <v>17</v>
      </c>
      <c r="F2050" s="44" t="s">
        <v>14</v>
      </c>
      <c r="G2050" s="2">
        <v>33000</v>
      </c>
      <c r="H2050" s="2">
        <v>33000</v>
      </c>
      <c r="I2050" s="39">
        <v>0</v>
      </c>
      <c r="J2050" s="45">
        <v>2732</v>
      </c>
      <c r="K2050" s="43">
        <v>44218</v>
      </c>
    </row>
    <row r="2051" spans="1:11" x14ac:dyDescent="0.2">
      <c r="A2051" s="42" t="s">
        <v>11</v>
      </c>
      <c r="B2051" s="42" t="s">
        <v>12</v>
      </c>
      <c r="C2051" s="43">
        <v>20476</v>
      </c>
      <c r="D2051" s="43">
        <v>41688</v>
      </c>
      <c r="E2051" s="42" t="s">
        <v>17</v>
      </c>
      <c r="F2051" s="44" t="s">
        <v>14</v>
      </c>
      <c r="G2051" s="2">
        <v>33000</v>
      </c>
      <c r="H2051" s="2">
        <v>33000</v>
      </c>
      <c r="I2051" s="39">
        <v>0</v>
      </c>
      <c r="J2051" s="45">
        <v>2732</v>
      </c>
      <c r="K2051" s="43">
        <v>44218</v>
      </c>
    </row>
    <row r="2052" spans="1:11" x14ac:dyDescent="0.2">
      <c r="A2052" s="42" t="s">
        <v>15</v>
      </c>
      <c r="B2052" s="42" t="s">
        <v>12</v>
      </c>
      <c r="C2052" s="43">
        <v>20476</v>
      </c>
      <c r="D2052" s="43">
        <v>41688</v>
      </c>
      <c r="E2052" s="42" t="s">
        <v>17</v>
      </c>
      <c r="F2052" s="44" t="s">
        <v>14</v>
      </c>
      <c r="G2052" s="2">
        <v>57000</v>
      </c>
      <c r="H2052" s="2">
        <v>57000</v>
      </c>
      <c r="I2052" s="39">
        <v>0</v>
      </c>
      <c r="J2052" s="45">
        <v>2732</v>
      </c>
      <c r="K2052" s="43">
        <v>44218</v>
      </c>
    </row>
    <row r="2053" spans="1:11" x14ac:dyDescent="0.2">
      <c r="A2053" s="42" t="s">
        <v>11</v>
      </c>
      <c r="B2053" s="42" t="s">
        <v>12</v>
      </c>
      <c r="C2053" s="43">
        <v>22174</v>
      </c>
      <c r="D2053" s="43">
        <v>41811</v>
      </c>
      <c r="E2053" s="42" t="s">
        <v>13</v>
      </c>
      <c r="F2053" s="44" t="s">
        <v>14</v>
      </c>
      <c r="G2053" s="2">
        <v>47000</v>
      </c>
      <c r="H2053" s="2">
        <v>47000</v>
      </c>
      <c r="I2053" s="39">
        <v>0</v>
      </c>
      <c r="J2053" s="45">
        <v>8545</v>
      </c>
      <c r="K2053" s="43">
        <v>45915</v>
      </c>
    </row>
    <row r="2054" spans="1:11" x14ac:dyDescent="0.2">
      <c r="A2054" s="42" t="s">
        <v>15</v>
      </c>
      <c r="B2054" s="42" t="s">
        <v>12</v>
      </c>
      <c r="C2054" s="43">
        <v>22174</v>
      </c>
      <c r="D2054" s="43">
        <v>41811</v>
      </c>
      <c r="E2054" s="42" t="s">
        <v>13</v>
      </c>
      <c r="F2054" s="44" t="s">
        <v>14</v>
      </c>
      <c r="G2054" s="2">
        <v>33000</v>
      </c>
      <c r="H2054" s="2">
        <v>33000</v>
      </c>
      <c r="I2054" s="39">
        <v>0</v>
      </c>
      <c r="J2054" s="45">
        <v>8545</v>
      </c>
      <c r="K2054" s="43">
        <v>45915</v>
      </c>
    </row>
    <row r="2055" spans="1:11" x14ac:dyDescent="0.2">
      <c r="A2055" s="42" t="s">
        <v>16</v>
      </c>
      <c r="B2055" s="42" t="s">
        <v>12</v>
      </c>
      <c r="C2055" s="43">
        <v>23666</v>
      </c>
      <c r="D2055" s="43">
        <v>41496</v>
      </c>
      <c r="E2055" s="42" t="s">
        <v>17</v>
      </c>
      <c r="F2055" s="44" t="s">
        <v>14</v>
      </c>
      <c r="G2055" s="2">
        <v>47000</v>
      </c>
      <c r="H2055" s="2">
        <v>47000</v>
      </c>
      <c r="I2055" s="39">
        <v>0</v>
      </c>
      <c r="J2055" s="45">
        <v>7430</v>
      </c>
      <c r="K2055" s="43">
        <v>47407</v>
      </c>
    </row>
    <row r="2056" spans="1:11" x14ac:dyDescent="0.2">
      <c r="A2056" s="42" t="s">
        <v>11</v>
      </c>
      <c r="B2056" s="42" t="s">
        <v>12</v>
      </c>
      <c r="C2056" s="43">
        <v>23666</v>
      </c>
      <c r="D2056" s="43">
        <v>41496</v>
      </c>
      <c r="E2056" s="42" t="s">
        <v>17</v>
      </c>
      <c r="F2056" s="44" t="s">
        <v>14</v>
      </c>
      <c r="G2056" s="2">
        <v>43000</v>
      </c>
      <c r="H2056" s="2">
        <v>43000</v>
      </c>
      <c r="I2056" s="39">
        <v>0</v>
      </c>
      <c r="J2056" s="45">
        <v>7430</v>
      </c>
      <c r="K2056" s="43">
        <v>47407</v>
      </c>
    </row>
    <row r="2057" spans="1:11" x14ac:dyDescent="0.2">
      <c r="A2057" s="42" t="s">
        <v>15</v>
      </c>
      <c r="B2057" s="42" t="s">
        <v>12</v>
      </c>
      <c r="C2057" s="43">
        <v>23666</v>
      </c>
      <c r="D2057" s="43">
        <v>41496</v>
      </c>
      <c r="E2057" s="42" t="s">
        <v>17</v>
      </c>
      <c r="F2057" s="44" t="s">
        <v>14</v>
      </c>
      <c r="G2057" s="2">
        <v>47000</v>
      </c>
      <c r="H2057" s="2">
        <v>47000</v>
      </c>
      <c r="I2057" s="39">
        <v>0</v>
      </c>
      <c r="J2057" s="45">
        <v>7430</v>
      </c>
      <c r="K2057" s="43">
        <v>47407</v>
      </c>
    </row>
    <row r="2058" spans="1:11" x14ac:dyDescent="0.2">
      <c r="A2058" s="42" t="s">
        <v>16</v>
      </c>
      <c r="B2058" s="42" t="s">
        <v>12</v>
      </c>
      <c r="C2058" s="43">
        <v>24374</v>
      </c>
      <c r="D2058" s="43">
        <v>41628</v>
      </c>
      <c r="E2058" s="42" t="s">
        <v>17</v>
      </c>
      <c r="F2058" s="44" t="s">
        <v>14</v>
      </c>
      <c r="G2058" s="2">
        <v>43000</v>
      </c>
      <c r="H2058" s="2">
        <v>43000</v>
      </c>
      <c r="I2058" s="39">
        <v>0</v>
      </c>
      <c r="J2058" s="45">
        <v>16560</v>
      </c>
      <c r="K2058" s="43">
        <v>48115</v>
      </c>
    </row>
    <row r="2059" spans="1:11" x14ac:dyDescent="0.2">
      <c r="A2059" s="42" t="s">
        <v>11</v>
      </c>
      <c r="B2059" s="42" t="s">
        <v>12</v>
      </c>
      <c r="C2059" s="43">
        <v>24374</v>
      </c>
      <c r="D2059" s="43">
        <v>41628</v>
      </c>
      <c r="E2059" s="42" t="s">
        <v>17</v>
      </c>
      <c r="F2059" s="44" t="s">
        <v>14</v>
      </c>
      <c r="G2059" s="2">
        <v>92000</v>
      </c>
      <c r="H2059" s="2">
        <v>92000</v>
      </c>
      <c r="I2059" s="39">
        <v>0</v>
      </c>
      <c r="J2059" s="45">
        <v>16560</v>
      </c>
      <c r="K2059" s="43">
        <v>48115</v>
      </c>
    </row>
    <row r="2060" spans="1:11" x14ac:dyDescent="0.2">
      <c r="A2060" s="42" t="s">
        <v>15</v>
      </c>
      <c r="B2060" s="42" t="s">
        <v>12</v>
      </c>
      <c r="C2060" s="43">
        <v>24374</v>
      </c>
      <c r="D2060" s="43">
        <v>41628</v>
      </c>
      <c r="E2060" s="42" t="s">
        <v>17</v>
      </c>
      <c r="F2060" s="44" t="s">
        <v>14</v>
      </c>
      <c r="G2060" s="2">
        <v>43000</v>
      </c>
      <c r="H2060" s="2">
        <v>43000</v>
      </c>
      <c r="I2060" s="39">
        <v>0</v>
      </c>
      <c r="J2060" s="45">
        <v>16560</v>
      </c>
      <c r="K2060" s="43">
        <v>48115</v>
      </c>
    </row>
    <row r="2061" spans="1:11" x14ac:dyDescent="0.2">
      <c r="A2061" s="42" t="s">
        <v>16</v>
      </c>
      <c r="B2061" s="42" t="s">
        <v>12</v>
      </c>
      <c r="C2061" s="43">
        <v>22867</v>
      </c>
      <c r="D2061" s="43">
        <v>41731</v>
      </c>
      <c r="E2061" s="42" t="s">
        <v>13</v>
      </c>
      <c r="F2061" s="44" t="s">
        <v>14</v>
      </c>
      <c r="G2061" s="2">
        <v>92000</v>
      </c>
      <c r="H2061" s="2">
        <v>92000</v>
      </c>
      <c r="I2061" s="39">
        <v>0</v>
      </c>
      <c r="J2061" s="45">
        <v>9644</v>
      </c>
      <c r="K2061" s="43">
        <v>46608</v>
      </c>
    </row>
    <row r="2062" spans="1:11" x14ac:dyDescent="0.2">
      <c r="A2062" s="42" t="s">
        <v>11</v>
      </c>
      <c r="B2062" s="42" t="s">
        <v>12</v>
      </c>
      <c r="C2062" s="43">
        <v>22867</v>
      </c>
      <c r="D2062" s="43">
        <v>41731</v>
      </c>
      <c r="E2062" s="42" t="s">
        <v>13</v>
      </c>
      <c r="F2062" s="44" t="s">
        <v>14</v>
      </c>
      <c r="G2062" s="2">
        <v>47000</v>
      </c>
      <c r="H2062" s="2">
        <v>47000</v>
      </c>
      <c r="I2062" s="39">
        <v>2</v>
      </c>
      <c r="J2062" s="45">
        <v>9644</v>
      </c>
      <c r="K2062" s="43">
        <v>46608</v>
      </c>
    </row>
    <row r="2063" spans="1:11" x14ac:dyDescent="0.2">
      <c r="A2063" s="42" t="s">
        <v>15</v>
      </c>
      <c r="B2063" s="42" t="s">
        <v>12</v>
      </c>
      <c r="C2063" s="43">
        <v>22867</v>
      </c>
      <c r="D2063" s="43">
        <v>41731</v>
      </c>
      <c r="E2063" s="42" t="s">
        <v>13</v>
      </c>
      <c r="F2063" s="44" t="s">
        <v>14</v>
      </c>
      <c r="G2063" s="2">
        <v>92000</v>
      </c>
      <c r="H2063" s="2">
        <v>92000</v>
      </c>
      <c r="I2063" s="39">
        <v>0</v>
      </c>
      <c r="J2063" s="45">
        <v>9644</v>
      </c>
      <c r="K2063" s="43">
        <v>46608</v>
      </c>
    </row>
    <row r="2064" spans="1:11" x14ac:dyDescent="0.2">
      <c r="A2064" s="42" t="s">
        <v>16</v>
      </c>
      <c r="B2064" s="42" t="s">
        <v>12</v>
      </c>
      <c r="C2064" s="43">
        <v>21644</v>
      </c>
      <c r="D2064" s="43">
        <v>41883</v>
      </c>
      <c r="E2064" s="42" t="s">
        <v>17</v>
      </c>
      <c r="F2064" s="44" t="s">
        <v>14</v>
      </c>
      <c r="G2064" s="2">
        <v>47000</v>
      </c>
      <c r="H2064" s="2">
        <v>47000</v>
      </c>
      <c r="I2064" s="39">
        <v>0</v>
      </c>
      <c r="J2064" s="45">
        <v>20642</v>
      </c>
      <c r="K2064" s="43">
        <v>45386</v>
      </c>
    </row>
    <row r="2065" spans="1:11" x14ac:dyDescent="0.2">
      <c r="A2065" s="42" t="s">
        <v>11</v>
      </c>
      <c r="B2065" s="42" t="s">
        <v>12</v>
      </c>
      <c r="C2065" s="43">
        <v>21644</v>
      </c>
      <c r="D2065" s="43">
        <v>41883</v>
      </c>
      <c r="E2065" s="42" t="s">
        <v>17</v>
      </c>
      <c r="F2065" s="44" t="s">
        <v>14</v>
      </c>
      <c r="G2065" s="2">
        <v>55000</v>
      </c>
      <c r="H2065" s="2">
        <v>55000</v>
      </c>
      <c r="I2065" s="39">
        <v>2</v>
      </c>
      <c r="J2065" s="45">
        <v>6881</v>
      </c>
      <c r="K2065" s="43">
        <v>45386</v>
      </c>
    </row>
    <row r="2066" spans="1:11" x14ac:dyDescent="0.2">
      <c r="A2066" s="42" t="s">
        <v>15</v>
      </c>
      <c r="B2066" s="42" t="s">
        <v>12</v>
      </c>
      <c r="C2066" s="43">
        <v>21644</v>
      </c>
      <c r="D2066" s="43">
        <v>41883</v>
      </c>
      <c r="E2066" s="42" t="s">
        <v>17</v>
      </c>
      <c r="F2066" s="44" t="s">
        <v>14</v>
      </c>
      <c r="G2066" s="2">
        <v>47000</v>
      </c>
      <c r="H2066" s="2">
        <v>47000</v>
      </c>
      <c r="I2066" s="39">
        <v>0</v>
      </c>
      <c r="J2066" s="45">
        <v>6881</v>
      </c>
      <c r="K2066" s="43">
        <v>45386</v>
      </c>
    </row>
    <row r="2067" spans="1:11" x14ac:dyDescent="0.2">
      <c r="A2067" s="42" t="s">
        <v>16</v>
      </c>
      <c r="B2067" s="42" t="s">
        <v>12</v>
      </c>
      <c r="C2067" s="43">
        <v>24350</v>
      </c>
      <c r="D2067" s="43">
        <v>41837</v>
      </c>
      <c r="E2067" s="42" t="s">
        <v>13</v>
      </c>
      <c r="F2067" s="44" t="s">
        <v>14</v>
      </c>
      <c r="G2067" s="2">
        <v>165000</v>
      </c>
      <c r="H2067" s="2">
        <v>165000</v>
      </c>
      <c r="I2067" s="39">
        <v>0</v>
      </c>
      <c r="J2067" s="45">
        <v>59557</v>
      </c>
      <c r="K2067" s="43">
        <v>48091</v>
      </c>
    </row>
    <row r="2068" spans="1:11" x14ac:dyDescent="0.2">
      <c r="A2068" s="42" t="s">
        <v>11</v>
      </c>
      <c r="B2068" s="42" t="s">
        <v>12</v>
      </c>
      <c r="C2068" s="43">
        <v>24350</v>
      </c>
      <c r="D2068" s="43">
        <v>41837</v>
      </c>
      <c r="E2068" s="42" t="s">
        <v>13</v>
      </c>
      <c r="F2068" s="44" t="s">
        <v>14</v>
      </c>
      <c r="G2068" s="2">
        <v>82000</v>
      </c>
      <c r="H2068" s="2">
        <v>82000</v>
      </c>
      <c r="I2068" s="39">
        <v>0</v>
      </c>
      <c r="J2068" s="45">
        <v>19852</v>
      </c>
      <c r="K2068" s="43">
        <v>48091</v>
      </c>
    </row>
    <row r="2069" spans="1:11" x14ac:dyDescent="0.2">
      <c r="A2069" s="42" t="s">
        <v>15</v>
      </c>
      <c r="B2069" s="42" t="s">
        <v>12</v>
      </c>
      <c r="C2069" s="43">
        <v>24350</v>
      </c>
      <c r="D2069" s="43">
        <v>41837</v>
      </c>
      <c r="E2069" s="42" t="s">
        <v>13</v>
      </c>
      <c r="F2069" s="44" t="s">
        <v>14</v>
      </c>
      <c r="G2069" s="2">
        <v>165000</v>
      </c>
      <c r="H2069" s="2">
        <v>165000</v>
      </c>
      <c r="I2069" s="39">
        <v>0</v>
      </c>
      <c r="J2069" s="45">
        <v>19852</v>
      </c>
      <c r="K2069" s="43">
        <v>48091</v>
      </c>
    </row>
    <row r="2070" spans="1:11" x14ac:dyDescent="0.2">
      <c r="A2070" s="42" t="s">
        <v>16</v>
      </c>
      <c r="B2070" s="42" t="s">
        <v>12</v>
      </c>
      <c r="C2070" s="43">
        <v>20774</v>
      </c>
      <c r="D2070" s="43">
        <v>41744</v>
      </c>
      <c r="E2070" s="42" t="s">
        <v>13</v>
      </c>
      <c r="F2070" s="44" t="s">
        <v>14</v>
      </c>
      <c r="G2070" s="2">
        <v>246000</v>
      </c>
      <c r="H2070" s="2">
        <v>246000</v>
      </c>
      <c r="I2070" s="39">
        <v>0</v>
      </c>
      <c r="J2070" s="45">
        <v>19605</v>
      </c>
      <c r="K2070" s="43">
        <v>44515</v>
      </c>
    </row>
    <row r="2071" spans="1:11" x14ac:dyDescent="0.2">
      <c r="A2071" s="42" t="s">
        <v>11</v>
      </c>
      <c r="B2071" s="42" t="s">
        <v>12</v>
      </c>
      <c r="C2071" s="43">
        <v>20774</v>
      </c>
      <c r="D2071" s="43">
        <v>41744</v>
      </c>
      <c r="E2071" s="42" t="s">
        <v>13</v>
      </c>
      <c r="F2071" s="44" t="s">
        <v>14</v>
      </c>
      <c r="G2071" s="2">
        <v>53000</v>
      </c>
      <c r="H2071" s="2">
        <v>53000</v>
      </c>
      <c r="I2071" s="39">
        <v>0</v>
      </c>
      <c r="J2071" s="45">
        <v>6535</v>
      </c>
      <c r="K2071" s="43">
        <v>44515</v>
      </c>
    </row>
    <row r="2072" spans="1:11" x14ac:dyDescent="0.2">
      <c r="A2072" s="42" t="s">
        <v>15</v>
      </c>
      <c r="B2072" s="42" t="s">
        <v>12</v>
      </c>
      <c r="C2072" s="43">
        <v>20774</v>
      </c>
      <c r="D2072" s="43">
        <v>41744</v>
      </c>
      <c r="E2072" s="42" t="s">
        <v>13</v>
      </c>
      <c r="F2072" s="44" t="s">
        <v>14</v>
      </c>
      <c r="G2072" s="2">
        <v>246000</v>
      </c>
      <c r="H2072" s="2">
        <v>246000</v>
      </c>
      <c r="I2072" s="39">
        <v>0</v>
      </c>
      <c r="J2072" s="45">
        <v>6535</v>
      </c>
      <c r="K2072" s="43">
        <v>44515</v>
      </c>
    </row>
    <row r="2073" spans="1:11" x14ac:dyDescent="0.2">
      <c r="A2073" s="42" t="s">
        <v>11</v>
      </c>
      <c r="B2073" s="42" t="s">
        <v>12</v>
      </c>
      <c r="C2073" s="43">
        <v>27569</v>
      </c>
      <c r="D2073" s="43">
        <v>41277</v>
      </c>
      <c r="E2073" s="42" t="s">
        <v>17</v>
      </c>
      <c r="F2073" s="44" t="s">
        <v>14</v>
      </c>
      <c r="G2073" s="2">
        <v>41000</v>
      </c>
      <c r="H2073" s="2">
        <v>41000</v>
      </c>
      <c r="I2073" s="39">
        <v>0</v>
      </c>
      <c r="J2073" s="45">
        <v>7306</v>
      </c>
      <c r="K2073" s="43">
        <v>51311</v>
      </c>
    </row>
    <row r="2074" spans="1:11" x14ac:dyDescent="0.2">
      <c r="A2074" s="42" t="s">
        <v>11</v>
      </c>
      <c r="B2074" s="42" t="s">
        <v>12</v>
      </c>
      <c r="C2074" s="43">
        <v>20316</v>
      </c>
      <c r="D2074" s="43">
        <v>41715</v>
      </c>
      <c r="E2074" s="42" t="s">
        <v>17</v>
      </c>
      <c r="F2074" s="44" t="s">
        <v>14</v>
      </c>
      <c r="G2074" s="2">
        <v>90000</v>
      </c>
      <c r="H2074" s="2">
        <v>90000</v>
      </c>
      <c r="I2074" s="39">
        <v>0</v>
      </c>
      <c r="J2074" s="45">
        <v>7452</v>
      </c>
      <c r="K2074" s="43">
        <v>44058</v>
      </c>
    </row>
    <row r="2075" spans="1:11" x14ac:dyDescent="0.2">
      <c r="A2075" s="42" t="s">
        <v>15</v>
      </c>
      <c r="B2075" s="42" t="s">
        <v>12</v>
      </c>
      <c r="C2075" s="43">
        <v>20316</v>
      </c>
      <c r="D2075" s="43">
        <v>41715</v>
      </c>
      <c r="E2075" s="42" t="s">
        <v>17</v>
      </c>
      <c r="F2075" s="44" t="s">
        <v>14</v>
      </c>
      <c r="G2075" s="2">
        <v>41000</v>
      </c>
      <c r="H2075" s="2">
        <v>41000</v>
      </c>
      <c r="I2075" s="39">
        <v>0</v>
      </c>
      <c r="J2075" s="45">
        <v>7452</v>
      </c>
      <c r="K2075" s="43">
        <v>44058</v>
      </c>
    </row>
    <row r="2076" spans="1:11" x14ac:dyDescent="0.2">
      <c r="A2076" s="42" t="s">
        <v>11</v>
      </c>
      <c r="B2076" s="42" t="s">
        <v>12</v>
      </c>
      <c r="C2076" s="43">
        <v>28472</v>
      </c>
      <c r="D2076" s="43">
        <v>41929</v>
      </c>
      <c r="E2076" s="42" t="s">
        <v>17</v>
      </c>
      <c r="F2076" s="44" t="s">
        <v>14</v>
      </c>
      <c r="G2076" s="2">
        <v>48000</v>
      </c>
      <c r="H2076" s="2">
        <v>48000</v>
      </c>
      <c r="I2076" s="39">
        <v>0</v>
      </c>
      <c r="J2076" s="45">
        <v>8554</v>
      </c>
      <c r="K2076" s="43">
        <v>52213</v>
      </c>
    </row>
    <row r="2077" spans="1:11" x14ac:dyDescent="0.2">
      <c r="A2077" s="42" t="s">
        <v>16</v>
      </c>
      <c r="B2077" s="42" t="s">
        <v>12</v>
      </c>
      <c r="C2077" s="43">
        <v>22933</v>
      </c>
      <c r="D2077" s="43">
        <v>41741</v>
      </c>
      <c r="E2077" s="42" t="s">
        <v>13</v>
      </c>
      <c r="F2077" s="44" t="s">
        <v>14</v>
      </c>
      <c r="G2077" s="2">
        <v>126000</v>
      </c>
      <c r="H2077" s="2">
        <v>126000</v>
      </c>
      <c r="I2077" s="39">
        <v>0</v>
      </c>
      <c r="J2077" s="45">
        <v>25855</v>
      </c>
      <c r="K2077" s="43">
        <v>46674</v>
      </c>
    </row>
    <row r="2078" spans="1:11" x14ac:dyDescent="0.2">
      <c r="A2078" s="42" t="s">
        <v>11</v>
      </c>
      <c r="B2078" s="42" t="s">
        <v>12</v>
      </c>
      <c r="C2078" s="43">
        <v>22933</v>
      </c>
      <c r="D2078" s="43">
        <v>41741</v>
      </c>
      <c r="E2078" s="42" t="s">
        <v>13</v>
      </c>
      <c r="F2078" s="44" t="s">
        <v>14</v>
      </c>
      <c r="G2078" s="2">
        <v>126000</v>
      </c>
      <c r="H2078" s="2">
        <v>126000</v>
      </c>
      <c r="I2078" s="39">
        <v>2</v>
      </c>
      <c r="J2078" s="45">
        <v>12928</v>
      </c>
      <c r="K2078" s="43">
        <v>46674</v>
      </c>
    </row>
    <row r="2079" spans="1:11" x14ac:dyDescent="0.2">
      <c r="A2079" s="42" t="s">
        <v>15</v>
      </c>
      <c r="B2079" s="42" t="s">
        <v>12</v>
      </c>
      <c r="C2079" s="43">
        <v>22933</v>
      </c>
      <c r="D2079" s="43">
        <v>41741</v>
      </c>
      <c r="E2079" s="42" t="s">
        <v>13</v>
      </c>
      <c r="F2079" s="44" t="s">
        <v>14</v>
      </c>
      <c r="G2079" s="2">
        <v>48000</v>
      </c>
      <c r="H2079" s="2">
        <v>48000</v>
      </c>
      <c r="I2079" s="39">
        <v>0</v>
      </c>
      <c r="J2079" s="45">
        <v>12928</v>
      </c>
      <c r="K2079" s="43">
        <v>46674</v>
      </c>
    </row>
    <row r="2080" spans="1:11" x14ac:dyDescent="0.2">
      <c r="A2080" s="42" t="s">
        <v>16</v>
      </c>
      <c r="B2080" s="42" t="s">
        <v>12</v>
      </c>
      <c r="C2080" s="43">
        <v>24560</v>
      </c>
      <c r="D2080" s="43">
        <v>41542</v>
      </c>
      <c r="E2080" s="42" t="s">
        <v>17</v>
      </c>
      <c r="F2080" s="44" t="s">
        <v>14</v>
      </c>
      <c r="G2080" s="2">
        <v>53000</v>
      </c>
      <c r="H2080" s="2">
        <v>53000</v>
      </c>
      <c r="I2080" s="39">
        <v>0</v>
      </c>
      <c r="J2080" s="45">
        <v>9588</v>
      </c>
      <c r="K2080" s="43">
        <v>48302</v>
      </c>
    </row>
    <row r="2081" spans="1:11" x14ac:dyDescent="0.2">
      <c r="A2081" s="42" t="s">
        <v>11</v>
      </c>
      <c r="B2081" s="42" t="s">
        <v>12</v>
      </c>
      <c r="C2081" s="43">
        <v>24560</v>
      </c>
      <c r="D2081" s="43">
        <v>41542</v>
      </c>
      <c r="E2081" s="42" t="s">
        <v>17</v>
      </c>
      <c r="F2081" s="44" t="s">
        <v>14</v>
      </c>
      <c r="G2081" s="2">
        <v>53000</v>
      </c>
      <c r="H2081" s="2">
        <v>53000</v>
      </c>
      <c r="I2081" s="39">
        <v>0</v>
      </c>
      <c r="J2081" s="45">
        <v>9588</v>
      </c>
      <c r="K2081" s="43">
        <v>48302</v>
      </c>
    </row>
    <row r="2082" spans="1:11" x14ac:dyDescent="0.2">
      <c r="A2082" s="42" t="s">
        <v>15</v>
      </c>
      <c r="B2082" s="42" t="s">
        <v>12</v>
      </c>
      <c r="C2082" s="43">
        <v>24560</v>
      </c>
      <c r="D2082" s="43">
        <v>41542</v>
      </c>
      <c r="E2082" s="42" t="s">
        <v>17</v>
      </c>
      <c r="F2082" s="44" t="s">
        <v>14</v>
      </c>
      <c r="G2082" s="2">
        <v>126000</v>
      </c>
      <c r="H2082" s="2">
        <v>126000</v>
      </c>
      <c r="I2082" s="39">
        <v>0</v>
      </c>
      <c r="J2082" s="45">
        <v>9588</v>
      </c>
      <c r="K2082" s="43">
        <v>48302</v>
      </c>
    </row>
    <row r="2083" spans="1:11" x14ac:dyDescent="0.2">
      <c r="A2083" s="42" t="s">
        <v>11</v>
      </c>
      <c r="B2083" s="42" t="s">
        <v>12</v>
      </c>
      <c r="C2083" s="43">
        <v>22178</v>
      </c>
      <c r="D2083" s="43">
        <v>41897</v>
      </c>
      <c r="E2083" s="42" t="s">
        <v>17</v>
      </c>
      <c r="F2083" s="44" t="s">
        <v>14</v>
      </c>
      <c r="G2083" s="2">
        <v>34000</v>
      </c>
      <c r="H2083" s="2">
        <v>34000</v>
      </c>
      <c r="I2083" s="39">
        <v>0</v>
      </c>
      <c r="J2083" s="45">
        <v>5018</v>
      </c>
      <c r="K2083" s="43">
        <v>45919</v>
      </c>
    </row>
    <row r="2084" spans="1:11" x14ac:dyDescent="0.2">
      <c r="A2084" s="42" t="s">
        <v>11</v>
      </c>
      <c r="B2084" s="42" t="s">
        <v>12</v>
      </c>
      <c r="C2084" s="43">
        <v>20491</v>
      </c>
      <c r="D2084" s="43">
        <v>41963</v>
      </c>
      <c r="E2084" s="42" t="s">
        <v>13</v>
      </c>
      <c r="F2084" s="44" t="s">
        <v>14</v>
      </c>
      <c r="G2084" s="2">
        <v>32000</v>
      </c>
      <c r="H2084" s="2">
        <v>32000</v>
      </c>
      <c r="I2084" s="39">
        <v>0</v>
      </c>
      <c r="J2084" s="45">
        <v>3168</v>
      </c>
      <c r="K2084" s="43">
        <v>44233</v>
      </c>
    </row>
    <row r="2085" spans="1:11" x14ac:dyDescent="0.2">
      <c r="A2085" s="42" t="s">
        <v>15</v>
      </c>
      <c r="B2085" s="42" t="s">
        <v>12</v>
      </c>
      <c r="C2085" s="43">
        <v>20491</v>
      </c>
      <c r="D2085" s="43">
        <v>41963</v>
      </c>
      <c r="E2085" s="42" t="s">
        <v>13</v>
      </c>
      <c r="F2085" s="44" t="s">
        <v>14</v>
      </c>
      <c r="G2085" s="2">
        <v>32000</v>
      </c>
      <c r="H2085" s="2">
        <v>32000</v>
      </c>
      <c r="I2085" s="39">
        <v>0</v>
      </c>
      <c r="J2085" s="45">
        <v>3168</v>
      </c>
      <c r="K2085" s="43">
        <v>44233</v>
      </c>
    </row>
    <row r="2086" spans="1:11" x14ac:dyDescent="0.2">
      <c r="A2086" s="42" t="s">
        <v>16</v>
      </c>
      <c r="B2086" s="42" t="s">
        <v>12</v>
      </c>
      <c r="C2086" s="43">
        <v>20590</v>
      </c>
      <c r="D2086" s="43">
        <v>41867</v>
      </c>
      <c r="E2086" s="42" t="s">
        <v>17</v>
      </c>
      <c r="F2086" s="44" t="s">
        <v>14</v>
      </c>
      <c r="G2086" s="2">
        <v>30000</v>
      </c>
      <c r="H2086" s="2">
        <v>30000</v>
      </c>
      <c r="I2086" s="39">
        <v>0</v>
      </c>
      <c r="J2086" s="45">
        <v>2484</v>
      </c>
      <c r="K2086" s="43">
        <v>44331</v>
      </c>
    </row>
    <row r="2087" spans="1:11" x14ac:dyDescent="0.2">
      <c r="A2087" s="42" t="s">
        <v>11</v>
      </c>
      <c r="B2087" s="42" t="s">
        <v>12</v>
      </c>
      <c r="C2087" s="43">
        <v>20590</v>
      </c>
      <c r="D2087" s="43">
        <v>41867</v>
      </c>
      <c r="E2087" s="42" t="s">
        <v>17</v>
      </c>
      <c r="F2087" s="44" t="s">
        <v>14</v>
      </c>
      <c r="G2087" s="2">
        <v>30000</v>
      </c>
      <c r="H2087" s="2">
        <v>30000</v>
      </c>
      <c r="I2087" s="39">
        <v>2</v>
      </c>
      <c r="J2087" s="45">
        <v>2484</v>
      </c>
      <c r="K2087" s="43">
        <v>44331</v>
      </c>
    </row>
    <row r="2088" spans="1:11" x14ac:dyDescent="0.2">
      <c r="A2088" s="42" t="s">
        <v>15</v>
      </c>
      <c r="B2088" s="42" t="s">
        <v>12</v>
      </c>
      <c r="C2088" s="43">
        <v>20590</v>
      </c>
      <c r="D2088" s="43">
        <v>41867</v>
      </c>
      <c r="E2088" s="42" t="s">
        <v>17</v>
      </c>
      <c r="F2088" s="44" t="s">
        <v>14</v>
      </c>
      <c r="G2088" s="2">
        <v>32000</v>
      </c>
      <c r="H2088" s="2">
        <v>32000</v>
      </c>
      <c r="I2088" s="39">
        <v>0</v>
      </c>
      <c r="J2088" s="45">
        <v>2484</v>
      </c>
      <c r="K2088" s="43">
        <v>44331</v>
      </c>
    </row>
    <row r="2089" spans="1:11" x14ac:dyDescent="0.2">
      <c r="A2089" s="42" t="s">
        <v>16</v>
      </c>
      <c r="B2089" s="42" t="s">
        <v>12</v>
      </c>
      <c r="C2089" s="43">
        <v>21870</v>
      </c>
      <c r="D2089" s="43">
        <v>41984</v>
      </c>
      <c r="E2089" s="42" t="s">
        <v>13</v>
      </c>
      <c r="F2089" s="44" t="s">
        <v>14</v>
      </c>
      <c r="G2089" s="2">
        <v>61000</v>
      </c>
      <c r="H2089" s="2">
        <v>61000</v>
      </c>
      <c r="I2089" s="39">
        <v>0</v>
      </c>
      <c r="J2089" s="45">
        <v>9278</v>
      </c>
      <c r="K2089" s="43">
        <v>45612</v>
      </c>
    </row>
    <row r="2090" spans="1:11" x14ac:dyDescent="0.2">
      <c r="A2090" s="42" t="s">
        <v>11</v>
      </c>
      <c r="B2090" s="42" t="s">
        <v>12</v>
      </c>
      <c r="C2090" s="43">
        <v>21870</v>
      </c>
      <c r="D2090" s="43">
        <v>41984</v>
      </c>
      <c r="E2090" s="42" t="s">
        <v>13</v>
      </c>
      <c r="F2090" s="44" t="s">
        <v>14</v>
      </c>
      <c r="G2090" s="2">
        <v>61000</v>
      </c>
      <c r="H2090" s="2">
        <v>61000</v>
      </c>
      <c r="I2090" s="39">
        <v>2</v>
      </c>
      <c r="J2090" s="45">
        <v>9278</v>
      </c>
      <c r="K2090" s="43">
        <v>45612</v>
      </c>
    </row>
    <row r="2091" spans="1:11" x14ac:dyDescent="0.2">
      <c r="A2091" s="42" t="s">
        <v>15</v>
      </c>
      <c r="B2091" s="42" t="s">
        <v>12</v>
      </c>
      <c r="C2091" s="43">
        <v>21870</v>
      </c>
      <c r="D2091" s="43">
        <v>41984</v>
      </c>
      <c r="E2091" s="42" t="s">
        <v>13</v>
      </c>
      <c r="F2091" s="44" t="s">
        <v>14</v>
      </c>
      <c r="G2091" s="2">
        <v>30000</v>
      </c>
      <c r="H2091" s="2">
        <v>30000</v>
      </c>
      <c r="I2091" s="39">
        <v>0</v>
      </c>
      <c r="J2091" s="45">
        <v>9278</v>
      </c>
      <c r="K2091" s="43">
        <v>45612</v>
      </c>
    </row>
    <row r="2092" spans="1:11" x14ac:dyDescent="0.2">
      <c r="A2092" s="42" t="s">
        <v>11</v>
      </c>
      <c r="B2092" s="42" t="s">
        <v>12</v>
      </c>
      <c r="C2092" s="43">
        <v>20728</v>
      </c>
      <c r="D2092" s="43">
        <v>41937</v>
      </c>
      <c r="E2092" s="42" t="s">
        <v>13</v>
      </c>
      <c r="F2092" s="44" t="s">
        <v>14</v>
      </c>
      <c r="G2092" s="2">
        <v>51000</v>
      </c>
      <c r="H2092" s="2">
        <v>51000</v>
      </c>
      <c r="I2092" s="39">
        <v>0</v>
      </c>
      <c r="J2092" s="45">
        <v>5049</v>
      </c>
      <c r="K2092" s="43">
        <v>44469</v>
      </c>
    </row>
    <row r="2093" spans="1:11" x14ac:dyDescent="0.2">
      <c r="A2093" s="42" t="s">
        <v>16</v>
      </c>
      <c r="B2093" s="42" t="s">
        <v>12</v>
      </c>
      <c r="C2093" s="43">
        <v>23513</v>
      </c>
      <c r="D2093" s="43">
        <v>41961</v>
      </c>
      <c r="E2093" s="42" t="s">
        <v>13</v>
      </c>
      <c r="F2093" s="44" t="s">
        <v>14</v>
      </c>
      <c r="G2093" s="2">
        <v>237000</v>
      </c>
      <c r="H2093" s="2">
        <v>237000</v>
      </c>
      <c r="I2093" s="39">
        <v>0</v>
      </c>
      <c r="J2093" s="45">
        <v>50979</v>
      </c>
      <c r="K2093" s="43">
        <v>47254</v>
      </c>
    </row>
    <row r="2094" spans="1:11" x14ac:dyDescent="0.2">
      <c r="A2094" s="42" t="s">
        <v>11</v>
      </c>
      <c r="B2094" s="42" t="s">
        <v>12</v>
      </c>
      <c r="C2094" s="43">
        <v>23513</v>
      </c>
      <c r="D2094" s="43">
        <v>41961</v>
      </c>
      <c r="E2094" s="42" t="s">
        <v>13</v>
      </c>
      <c r="F2094" s="44" t="s">
        <v>14</v>
      </c>
      <c r="G2094" s="2">
        <v>237000</v>
      </c>
      <c r="H2094" s="2">
        <v>237000</v>
      </c>
      <c r="I2094" s="39">
        <v>2</v>
      </c>
      <c r="J2094" s="45">
        <v>16993</v>
      </c>
      <c r="K2094" s="43">
        <v>47254</v>
      </c>
    </row>
    <row r="2095" spans="1:11" x14ac:dyDescent="0.2">
      <c r="A2095" s="42" t="s">
        <v>15</v>
      </c>
      <c r="B2095" s="42" t="s">
        <v>12</v>
      </c>
      <c r="C2095" s="43">
        <v>23513</v>
      </c>
      <c r="D2095" s="43">
        <v>41961</v>
      </c>
      <c r="E2095" s="42" t="s">
        <v>13</v>
      </c>
      <c r="F2095" s="44" t="s">
        <v>14</v>
      </c>
      <c r="G2095" s="2">
        <v>79000</v>
      </c>
      <c r="H2095" s="2">
        <v>79000</v>
      </c>
      <c r="I2095" s="39">
        <v>0</v>
      </c>
      <c r="J2095" s="45">
        <v>16993</v>
      </c>
      <c r="K2095" s="43">
        <v>47254</v>
      </c>
    </row>
    <row r="2096" spans="1:11" x14ac:dyDescent="0.2">
      <c r="A2096" s="42" t="s">
        <v>11</v>
      </c>
      <c r="B2096" s="42" t="s">
        <v>12</v>
      </c>
      <c r="C2096" s="43">
        <v>24766</v>
      </c>
      <c r="D2096" s="43">
        <v>41417</v>
      </c>
      <c r="E2096" s="42" t="s">
        <v>17</v>
      </c>
      <c r="F2096" s="44" t="s">
        <v>14</v>
      </c>
      <c r="G2096" s="2">
        <v>32000</v>
      </c>
      <c r="H2096" s="2">
        <v>32000</v>
      </c>
      <c r="I2096" s="39">
        <v>0</v>
      </c>
      <c r="J2096" s="45">
        <v>5818</v>
      </c>
      <c r="K2096" s="43">
        <v>48508</v>
      </c>
    </row>
    <row r="2097" spans="1:11" x14ac:dyDescent="0.2">
      <c r="A2097" s="42" t="s">
        <v>11</v>
      </c>
      <c r="B2097" s="42" t="s">
        <v>12</v>
      </c>
      <c r="C2097" s="43">
        <v>22913</v>
      </c>
      <c r="D2097" s="43">
        <v>41778</v>
      </c>
      <c r="E2097" s="42" t="s">
        <v>13</v>
      </c>
      <c r="F2097" s="44" t="s">
        <v>14</v>
      </c>
      <c r="G2097" s="2">
        <v>30000</v>
      </c>
      <c r="H2097" s="2">
        <v>30000</v>
      </c>
      <c r="I2097" s="39">
        <v>0</v>
      </c>
      <c r="J2097" s="45">
        <v>6156</v>
      </c>
      <c r="K2097" s="43">
        <v>46654</v>
      </c>
    </row>
    <row r="2098" spans="1:11" x14ac:dyDescent="0.2">
      <c r="A2098" s="42" t="s">
        <v>16</v>
      </c>
      <c r="B2098" s="42" t="s">
        <v>12</v>
      </c>
      <c r="C2098" s="43">
        <v>21096</v>
      </c>
      <c r="D2098" s="43">
        <v>41779</v>
      </c>
      <c r="E2098" s="42" t="s">
        <v>13</v>
      </c>
      <c r="F2098" s="44" t="s">
        <v>14</v>
      </c>
      <c r="G2098" s="2">
        <v>62000</v>
      </c>
      <c r="H2098" s="2">
        <v>62000</v>
      </c>
      <c r="I2098" s="39">
        <v>0</v>
      </c>
      <c r="J2098" s="45">
        <v>8537</v>
      </c>
      <c r="K2098" s="43">
        <v>44837</v>
      </c>
    </row>
    <row r="2099" spans="1:11" x14ac:dyDescent="0.2">
      <c r="A2099" s="42" t="s">
        <v>11</v>
      </c>
      <c r="B2099" s="42" t="s">
        <v>12</v>
      </c>
      <c r="C2099" s="43">
        <v>21096</v>
      </c>
      <c r="D2099" s="43">
        <v>41779</v>
      </c>
      <c r="E2099" s="42" t="s">
        <v>13</v>
      </c>
      <c r="F2099" s="44" t="s">
        <v>14</v>
      </c>
      <c r="G2099" s="2">
        <v>62000</v>
      </c>
      <c r="H2099" s="2">
        <v>62000</v>
      </c>
      <c r="I2099" s="39">
        <v>0</v>
      </c>
      <c r="J2099" s="45">
        <v>4269</v>
      </c>
      <c r="K2099" s="43">
        <v>44837</v>
      </c>
    </row>
    <row r="2100" spans="1:11" x14ac:dyDescent="0.2">
      <c r="A2100" s="42" t="s">
        <v>15</v>
      </c>
      <c r="B2100" s="42" t="s">
        <v>12</v>
      </c>
      <c r="C2100" s="43">
        <v>21096</v>
      </c>
      <c r="D2100" s="43">
        <v>41779</v>
      </c>
      <c r="E2100" s="42" t="s">
        <v>13</v>
      </c>
      <c r="F2100" s="44" t="s">
        <v>14</v>
      </c>
      <c r="G2100" s="2">
        <v>30000</v>
      </c>
      <c r="H2100" s="2">
        <v>30000</v>
      </c>
      <c r="I2100" s="39">
        <v>0</v>
      </c>
      <c r="J2100" s="45">
        <v>4269</v>
      </c>
      <c r="K2100" s="43">
        <v>44837</v>
      </c>
    </row>
    <row r="2101" spans="1:11" x14ac:dyDescent="0.2">
      <c r="A2101" s="42" t="s">
        <v>16</v>
      </c>
      <c r="B2101" s="42" t="s">
        <v>12</v>
      </c>
      <c r="C2101" s="43">
        <v>22657</v>
      </c>
      <c r="D2101" s="43">
        <v>41976</v>
      </c>
      <c r="E2101" s="42" t="s">
        <v>17</v>
      </c>
      <c r="F2101" s="44" t="s">
        <v>14</v>
      </c>
      <c r="G2101" s="2">
        <v>228000</v>
      </c>
      <c r="H2101" s="2">
        <v>228000</v>
      </c>
      <c r="I2101" s="39">
        <v>0</v>
      </c>
      <c r="J2101" s="45">
        <v>36115</v>
      </c>
      <c r="K2101" s="43">
        <v>46398</v>
      </c>
    </row>
    <row r="2102" spans="1:11" x14ac:dyDescent="0.2">
      <c r="A2102" s="42" t="s">
        <v>11</v>
      </c>
      <c r="B2102" s="42" t="s">
        <v>12</v>
      </c>
      <c r="C2102" s="43">
        <v>22657</v>
      </c>
      <c r="D2102" s="43">
        <v>41976</v>
      </c>
      <c r="E2102" s="42" t="s">
        <v>17</v>
      </c>
      <c r="F2102" s="44" t="s">
        <v>14</v>
      </c>
      <c r="G2102" s="2">
        <v>228000</v>
      </c>
      <c r="H2102" s="2">
        <v>228000</v>
      </c>
      <c r="I2102" s="39">
        <v>0</v>
      </c>
      <c r="J2102" s="45">
        <v>12038</v>
      </c>
      <c r="K2102" s="43">
        <v>46398</v>
      </c>
    </row>
    <row r="2103" spans="1:11" x14ac:dyDescent="0.2">
      <c r="A2103" s="42" t="s">
        <v>15</v>
      </c>
      <c r="B2103" s="42" t="s">
        <v>12</v>
      </c>
      <c r="C2103" s="43">
        <v>22657</v>
      </c>
      <c r="D2103" s="43">
        <v>41976</v>
      </c>
      <c r="E2103" s="42" t="s">
        <v>17</v>
      </c>
      <c r="F2103" s="44" t="s">
        <v>14</v>
      </c>
      <c r="G2103" s="2">
        <v>62000</v>
      </c>
      <c r="H2103" s="2">
        <v>62000</v>
      </c>
      <c r="I2103" s="39">
        <v>0</v>
      </c>
      <c r="J2103" s="45">
        <v>12038</v>
      </c>
      <c r="K2103" s="43">
        <v>46398</v>
      </c>
    </row>
    <row r="2104" spans="1:11" x14ac:dyDescent="0.2">
      <c r="A2104" s="42" t="s">
        <v>16</v>
      </c>
      <c r="B2104" s="42" t="s">
        <v>12</v>
      </c>
      <c r="C2104" s="43">
        <v>21610</v>
      </c>
      <c r="D2104" s="43">
        <v>41729</v>
      </c>
      <c r="E2104" s="42" t="s">
        <v>17</v>
      </c>
      <c r="F2104" s="44" t="s">
        <v>14</v>
      </c>
      <c r="G2104" s="2">
        <v>44000</v>
      </c>
      <c r="H2104" s="2">
        <v>44000</v>
      </c>
      <c r="I2104" s="39">
        <v>0</v>
      </c>
      <c r="J2104" s="45">
        <v>5504</v>
      </c>
      <c r="K2104" s="43">
        <v>45352</v>
      </c>
    </row>
    <row r="2105" spans="1:11" x14ac:dyDescent="0.2">
      <c r="A2105" s="42" t="s">
        <v>11</v>
      </c>
      <c r="B2105" s="42" t="s">
        <v>12</v>
      </c>
      <c r="C2105" s="43">
        <v>21610</v>
      </c>
      <c r="D2105" s="43">
        <v>41729</v>
      </c>
      <c r="E2105" s="42" t="s">
        <v>17</v>
      </c>
      <c r="F2105" s="44" t="s">
        <v>14</v>
      </c>
      <c r="G2105" s="2">
        <v>44000</v>
      </c>
      <c r="H2105" s="2">
        <v>44000</v>
      </c>
      <c r="I2105" s="39">
        <v>0</v>
      </c>
      <c r="J2105" s="45">
        <v>5504</v>
      </c>
      <c r="K2105" s="43">
        <v>45352</v>
      </c>
    </row>
    <row r="2106" spans="1:11" x14ac:dyDescent="0.2">
      <c r="A2106" s="42" t="s">
        <v>15</v>
      </c>
      <c r="B2106" s="42" t="s">
        <v>12</v>
      </c>
      <c r="C2106" s="43">
        <v>21610</v>
      </c>
      <c r="D2106" s="43">
        <v>41729</v>
      </c>
      <c r="E2106" s="42" t="s">
        <v>17</v>
      </c>
      <c r="F2106" s="44" t="s">
        <v>14</v>
      </c>
      <c r="G2106" s="2">
        <v>228000</v>
      </c>
      <c r="H2106" s="2">
        <v>228000</v>
      </c>
      <c r="I2106" s="39">
        <v>0</v>
      </c>
      <c r="J2106" s="45">
        <v>5504</v>
      </c>
      <c r="K2106" s="43">
        <v>45352</v>
      </c>
    </row>
    <row r="2107" spans="1:11" x14ac:dyDescent="0.2">
      <c r="A2107" s="42" t="s">
        <v>16</v>
      </c>
      <c r="B2107" s="42" t="s">
        <v>12</v>
      </c>
      <c r="C2107" s="43">
        <v>20053</v>
      </c>
      <c r="D2107" s="43">
        <v>42007</v>
      </c>
      <c r="E2107" s="42" t="s">
        <v>13</v>
      </c>
      <c r="F2107" s="44" t="s">
        <v>14</v>
      </c>
      <c r="G2107" s="2">
        <v>154000</v>
      </c>
      <c r="H2107" s="2">
        <v>154000</v>
      </c>
      <c r="I2107" s="39">
        <v>0</v>
      </c>
      <c r="J2107" s="45">
        <v>9702</v>
      </c>
      <c r="K2107" s="43">
        <v>43794</v>
      </c>
    </row>
    <row r="2108" spans="1:11" x14ac:dyDescent="0.2">
      <c r="A2108" s="42" t="s">
        <v>11</v>
      </c>
      <c r="B2108" s="42" t="s">
        <v>12</v>
      </c>
      <c r="C2108" s="43">
        <v>20053</v>
      </c>
      <c r="D2108" s="43">
        <v>42007</v>
      </c>
      <c r="E2108" s="42" t="s">
        <v>13</v>
      </c>
      <c r="F2108" s="44" t="s">
        <v>14</v>
      </c>
      <c r="G2108" s="2">
        <v>154000</v>
      </c>
      <c r="H2108" s="2">
        <v>154000</v>
      </c>
      <c r="I2108" s="39">
        <v>0</v>
      </c>
      <c r="J2108" s="45">
        <v>9702</v>
      </c>
      <c r="K2108" s="43">
        <v>43794</v>
      </c>
    </row>
    <row r="2109" spans="1:11" x14ac:dyDescent="0.2">
      <c r="A2109" s="42" t="s">
        <v>15</v>
      </c>
      <c r="B2109" s="42" t="s">
        <v>12</v>
      </c>
      <c r="C2109" s="43">
        <v>20053</v>
      </c>
      <c r="D2109" s="43">
        <v>42007</v>
      </c>
      <c r="E2109" s="42" t="s">
        <v>13</v>
      </c>
      <c r="F2109" s="44" t="s">
        <v>14</v>
      </c>
      <c r="G2109" s="2">
        <v>44000</v>
      </c>
      <c r="H2109" s="2">
        <v>44000</v>
      </c>
      <c r="I2109" s="39">
        <v>0</v>
      </c>
      <c r="J2109" s="45">
        <v>9702</v>
      </c>
      <c r="K2109" s="43">
        <v>43794</v>
      </c>
    </row>
    <row r="2110" spans="1:11" x14ac:dyDescent="0.2">
      <c r="A2110" s="42" t="s">
        <v>11</v>
      </c>
      <c r="B2110" s="42" t="s">
        <v>12</v>
      </c>
      <c r="C2110" s="43">
        <v>21253</v>
      </c>
      <c r="D2110" s="43">
        <v>41957</v>
      </c>
      <c r="E2110" s="42" t="s">
        <v>17</v>
      </c>
      <c r="F2110" s="44" t="s">
        <v>14</v>
      </c>
      <c r="G2110" s="2">
        <v>49000</v>
      </c>
      <c r="H2110" s="2">
        <v>49000</v>
      </c>
      <c r="I2110" s="39">
        <v>0</v>
      </c>
      <c r="J2110" s="45">
        <v>5601</v>
      </c>
      <c r="K2110" s="43">
        <v>44994</v>
      </c>
    </row>
    <row r="2111" spans="1:11" x14ac:dyDescent="0.2">
      <c r="A2111" s="42" t="s">
        <v>15</v>
      </c>
      <c r="B2111" s="42" t="s">
        <v>12</v>
      </c>
      <c r="C2111" s="43">
        <v>21253</v>
      </c>
      <c r="D2111" s="43">
        <v>41957</v>
      </c>
      <c r="E2111" s="42" t="s">
        <v>17</v>
      </c>
      <c r="F2111" s="44" t="s">
        <v>14</v>
      </c>
      <c r="G2111" s="2">
        <v>154000</v>
      </c>
      <c r="H2111" s="2">
        <v>154000</v>
      </c>
      <c r="I2111" s="39">
        <v>0</v>
      </c>
      <c r="J2111" s="45">
        <v>5601</v>
      </c>
      <c r="K2111" s="43">
        <v>44994</v>
      </c>
    </row>
    <row r="2112" spans="1:11" x14ac:dyDescent="0.2">
      <c r="A2112" s="42" t="s">
        <v>16</v>
      </c>
      <c r="B2112" s="42" t="s">
        <v>12</v>
      </c>
      <c r="C2112" s="43">
        <v>21505</v>
      </c>
      <c r="D2112" s="43">
        <v>41921</v>
      </c>
      <c r="E2112" s="42" t="s">
        <v>17</v>
      </c>
      <c r="F2112" s="44" t="s">
        <v>14</v>
      </c>
      <c r="G2112" s="2">
        <v>49000</v>
      </c>
      <c r="H2112" s="2">
        <v>49000</v>
      </c>
      <c r="I2112" s="39">
        <v>0</v>
      </c>
      <c r="J2112" s="45">
        <v>6130</v>
      </c>
      <c r="K2112" s="43">
        <v>45246</v>
      </c>
    </row>
    <row r="2113" spans="1:11" x14ac:dyDescent="0.2">
      <c r="A2113" s="42" t="s">
        <v>11</v>
      </c>
      <c r="B2113" s="42" t="s">
        <v>12</v>
      </c>
      <c r="C2113" s="43">
        <v>21505</v>
      </c>
      <c r="D2113" s="43">
        <v>41921</v>
      </c>
      <c r="E2113" s="42" t="s">
        <v>17</v>
      </c>
      <c r="F2113" s="44" t="s">
        <v>14</v>
      </c>
      <c r="G2113" s="2">
        <v>49000</v>
      </c>
      <c r="H2113" s="2">
        <v>49000</v>
      </c>
      <c r="I2113" s="39">
        <v>0</v>
      </c>
      <c r="J2113" s="45">
        <v>6130</v>
      </c>
      <c r="K2113" s="43">
        <v>45246</v>
      </c>
    </row>
    <row r="2114" spans="1:11" x14ac:dyDescent="0.2">
      <c r="A2114" s="42" t="s">
        <v>15</v>
      </c>
      <c r="B2114" s="42" t="s">
        <v>12</v>
      </c>
      <c r="C2114" s="43">
        <v>21505</v>
      </c>
      <c r="D2114" s="43">
        <v>41921</v>
      </c>
      <c r="E2114" s="42" t="s">
        <v>17</v>
      </c>
      <c r="F2114" s="44" t="s">
        <v>14</v>
      </c>
      <c r="G2114" s="2">
        <v>49000</v>
      </c>
      <c r="H2114" s="2">
        <v>49000</v>
      </c>
      <c r="I2114" s="39">
        <v>0</v>
      </c>
      <c r="J2114" s="45">
        <v>6130</v>
      </c>
      <c r="K2114" s="43">
        <v>45246</v>
      </c>
    </row>
    <row r="2115" spans="1:11" x14ac:dyDescent="0.2">
      <c r="A2115" s="42" t="s">
        <v>11</v>
      </c>
      <c r="B2115" s="42" t="s">
        <v>12</v>
      </c>
      <c r="C2115" s="43">
        <v>19936</v>
      </c>
      <c r="D2115" s="43">
        <v>42013</v>
      </c>
      <c r="E2115" s="42" t="s">
        <v>13</v>
      </c>
      <c r="F2115" s="44" t="s">
        <v>14</v>
      </c>
      <c r="G2115" s="2">
        <v>48000</v>
      </c>
      <c r="H2115" s="2">
        <v>48000</v>
      </c>
      <c r="I2115" s="39">
        <v>0</v>
      </c>
      <c r="J2115" s="45">
        <v>3024</v>
      </c>
      <c r="K2115" s="43">
        <v>43677</v>
      </c>
    </row>
    <row r="2116" spans="1:11" x14ac:dyDescent="0.2">
      <c r="A2116" s="42" t="s">
        <v>16</v>
      </c>
      <c r="B2116" s="42" t="s">
        <v>12</v>
      </c>
      <c r="C2116" s="43">
        <v>21765</v>
      </c>
      <c r="D2116" s="43">
        <v>41925</v>
      </c>
      <c r="E2116" s="42" t="s">
        <v>17</v>
      </c>
      <c r="F2116" s="44" t="s">
        <v>14</v>
      </c>
      <c r="G2116" s="2">
        <v>35000</v>
      </c>
      <c r="H2116" s="2">
        <v>35000</v>
      </c>
      <c r="I2116" s="39">
        <v>0</v>
      </c>
      <c r="J2116" s="45">
        <v>4379</v>
      </c>
      <c r="K2116" s="43">
        <v>45507</v>
      </c>
    </row>
    <row r="2117" spans="1:11" x14ac:dyDescent="0.2">
      <c r="A2117" s="42" t="s">
        <v>11</v>
      </c>
      <c r="B2117" s="42" t="s">
        <v>12</v>
      </c>
      <c r="C2117" s="43">
        <v>21765</v>
      </c>
      <c r="D2117" s="43">
        <v>41925</v>
      </c>
      <c r="E2117" s="42" t="s">
        <v>17</v>
      </c>
      <c r="F2117" s="44" t="s">
        <v>14</v>
      </c>
      <c r="G2117" s="2">
        <v>35000</v>
      </c>
      <c r="H2117" s="2">
        <v>35000</v>
      </c>
      <c r="I2117" s="39">
        <v>0</v>
      </c>
      <c r="J2117" s="45">
        <v>4379</v>
      </c>
      <c r="K2117" s="43">
        <v>45507</v>
      </c>
    </row>
    <row r="2118" spans="1:11" x14ac:dyDescent="0.2">
      <c r="A2118" s="42" t="s">
        <v>15</v>
      </c>
      <c r="B2118" s="42" t="s">
        <v>12</v>
      </c>
      <c r="C2118" s="43">
        <v>21765</v>
      </c>
      <c r="D2118" s="43">
        <v>41925</v>
      </c>
      <c r="E2118" s="42" t="s">
        <v>17</v>
      </c>
      <c r="F2118" s="44" t="s">
        <v>14</v>
      </c>
      <c r="G2118" s="2">
        <v>48000</v>
      </c>
      <c r="H2118" s="2">
        <v>48000</v>
      </c>
      <c r="I2118" s="39">
        <v>0</v>
      </c>
      <c r="J2118" s="45">
        <v>4379</v>
      </c>
      <c r="K2118" s="43">
        <v>45507</v>
      </c>
    </row>
    <row r="2119" spans="1:11" x14ac:dyDescent="0.2">
      <c r="A2119" s="42" t="s">
        <v>16</v>
      </c>
      <c r="B2119" s="42" t="s">
        <v>12</v>
      </c>
      <c r="C2119" s="43">
        <v>21218</v>
      </c>
      <c r="D2119" s="43">
        <v>41855</v>
      </c>
      <c r="E2119" s="42" t="s">
        <v>17</v>
      </c>
      <c r="F2119" s="44" t="s">
        <v>14</v>
      </c>
      <c r="G2119" s="2">
        <v>126000</v>
      </c>
      <c r="H2119" s="2">
        <v>126000</v>
      </c>
      <c r="I2119" s="39">
        <v>0</v>
      </c>
      <c r="J2119" s="45">
        <v>14402</v>
      </c>
      <c r="K2119" s="43">
        <v>44959</v>
      </c>
    </row>
    <row r="2120" spans="1:11" x14ac:dyDescent="0.2">
      <c r="A2120" s="42" t="s">
        <v>11</v>
      </c>
      <c r="B2120" s="42" t="s">
        <v>12</v>
      </c>
      <c r="C2120" s="43">
        <v>21218</v>
      </c>
      <c r="D2120" s="43">
        <v>41855</v>
      </c>
      <c r="E2120" s="42" t="s">
        <v>17</v>
      </c>
      <c r="F2120" s="44" t="s">
        <v>14</v>
      </c>
      <c r="G2120" s="2">
        <v>126000</v>
      </c>
      <c r="H2120" s="2">
        <v>126000</v>
      </c>
      <c r="I2120" s="39">
        <v>2</v>
      </c>
      <c r="J2120" s="45">
        <v>4801</v>
      </c>
      <c r="K2120" s="43">
        <v>44959</v>
      </c>
    </row>
    <row r="2121" spans="1:11" x14ac:dyDescent="0.2">
      <c r="A2121" s="42" t="s">
        <v>15</v>
      </c>
      <c r="B2121" s="42" t="s">
        <v>12</v>
      </c>
      <c r="C2121" s="43">
        <v>21218</v>
      </c>
      <c r="D2121" s="43">
        <v>41855</v>
      </c>
      <c r="E2121" s="42" t="s">
        <v>17</v>
      </c>
      <c r="F2121" s="44" t="s">
        <v>14</v>
      </c>
      <c r="G2121" s="2">
        <v>35000</v>
      </c>
      <c r="H2121" s="2">
        <v>35000</v>
      </c>
      <c r="I2121" s="39">
        <v>0</v>
      </c>
      <c r="J2121" s="45">
        <v>4801</v>
      </c>
      <c r="K2121" s="43">
        <v>44959</v>
      </c>
    </row>
    <row r="2122" spans="1:11" x14ac:dyDescent="0.2">
      <c r="A2122" s="42" t="s">
        <v>11</v>
      </c>
      <c r="B2122" s="42" t="s">
        <v>12</v>
      </c>
      <c r="C2122" s="43">
        <v>20931</v>
      </c>
      <c r="D2122" s="43">
        <v>41677</v>
      </c>
      <c r="E2122" s="42" t="s">
        <v>13</v>
      </c>
      <c r="F2122" s="44" t="s">
        <v>14</v>
      </c>
      <c r="G2122" s="2">
        <v>39000</v>
      </c>
      <c r="H2122" s="2">
        <v>39000</v>
      </c>
      <c r="I2122" s="39">
        <v>0</v>
      </c>
      <c r="J2122" s="45">
        <v>5370</v>
      </c>
      <c r="K2122" s="43">
        <v>44672</v>
      </c>
    </row>
    <row r="2123" spans="1:11" x14ac:dyDescent="0.2">
      <c r="A2123" s="42" t="s">
        <v>15</v>
      </c>
      <c r="B2123" s="42" t="s">
        <v>12</v>
      </c>
      <c r="C2123" s="43">
        <v>20931</v>
      </c>
      <c r="D2123" s="43">
        <v>41677</v>
      </c>
      <c r="E2123" s="42" t="s">
        <v>13</v>
      </c>
      <c r="F2123" s="44" t="s">
        <v>14</v>
      </c>
      <c r="G2123" s="2">
        <v>126000</v>
      </c>
      <c r="H2123" s="2">
        <v>126000</v>
      </c>
      <c r="I2123" s="39">
        <v>0</v>
      </c>
      <c r="J2123" s="45">
        <v>5370</v>
      </c>
      <c r="K2123" s="43">
        <v>44672</v>
      </c>
    </row>
    <row r="2124" spans="1:11" x14ac:dyDescent="0.2">
      <c r="A2124" s="42" t="s">
        <v>11</v>
      </c>
      <c r="B2124" s="42" t="s">
        <v>12</v>
      </c>
      <c r="C2124" s="43">
        <v>20196</v>
      </c>
      <c r="D2124" s="43">
        <v>41991</v>
      </c>
      <c r="E2124" s="42" t="s">
        <v>17</v>
      </c>
      <c r="F2124" s="44" t="s">
        <v>14</v>
      </c>
      <c r="G2124" s="2">
        <v>58000</v>
      </c>
      <c r="H2124" s="2">
        <v>58000</v>
      </c>
      <c r="I2124" s="39">
        <v>0</v>
      </c>
      <c r="J2124" s="45">
        <v>3602</v>
      </c>
      <c r="K2124" s="43">
        <v>43938</v>
      </c>
    </row>
    <row r="2125" spans="1:11" x14ac:dyDescent="0.2">
      <c r="A2125" s="42" t="s">
        <v>15</v>
      </c>
      <c r="B2125" s="42" t="s">
        <v>12</v>
      </c>
      <c r="C2125" s="43">
        <v>20196</v>
      </c>
      <c r="D2125" s="43">
        <v>41991</v>
      </c>
      <c r="E2125" s="42" t="s">
        <v>17</v>
      </c>
      <c r="F2125" s="44" t="s">
        <v>14</v>
      </c>
      <c r="G2125" s="2">
        <v>39000</v>
      </c>
      <c r="H2125" s="2">
        <v>39000</v>
      </c>
      <c r="I2125" s="39">
        <v>0</v>
      </c>
      <c r="J2125" s="45">
        <v>3602</v>
      </c>
      <c r="K2125" s="43">
        <v>43938</v>
      </c>
    </row>
    <row r="2126" spans="1:11" x14ac:dyDescent="0.2">
      <c r="A2126" s="42" t="s">
        <v>16</v>
      </c>
      <c r="B2126" s="42" t="s">
        <v>12</v>
      </c>
      <c r="C2126" s="43">
        <v>25582</v>
      </c>
      <c r="D2126" s="43">
        <v>41953</v>
      </c>
      <c r="E2126" s="42" t="s">
        <v>17</v>
      </c>
      <c r="F2126" s="44" t="s">
        <v>14</v>
      </c>
      <c r="G2126" s="2">
        <v>58000</v>
      </c>
      <c r="H2126" s="2">
        <v>58000</v>
      </c>
      <c r="I2126" s="39">
        <v>0</v>
      </c>
      <c r="J2126" s="45">
        <v>23701</v>
      </c>
      <c r="K2126" s="43">
        <v>49323</v>
      </c>
    </row>
    <row r="2127" spans="1:11" x14ac:dyDescent="0.2">
      <c r="A2127" s="42" t="s">
        <v>11</v>
      </c>
      <c r="B2127" s="42" t="s">
        <v>12</v>
      </c>
      <c r="C2127" s="43">
        <v>25582</v>
      </c>
      <c r="D2127" s="43">
        <v>41953</v>
      </c>
      <c r="E2127" s="42" t="s">
        <v>17</v>
      </c>
      <c r="F2127" s="44" t="s">
        <v>14</v>
      </c>
      <c r="G2127" s="2">
        <v>42000</v>
      </c>
      <c r="H2127" s="2">
        <v>42000</v>
      </c>
      <c r="I2127" s="39">
        <v>2</v>
      </c>
      <c r="J2127" s="45">
        <v>7900</v>
      </c>
      <c r="K2127" s="43">
        <v>49323</v>
      </c>
    </row>
    <row r="2128" spans="1:11" x14ac:dyDescent="0.2">
      <c r="A2128" s="42" t="s">
        <v>15</v>
      </c>
      <c r="B2128" s="42" t="s">
        <v>12</v>
      </c>
      <c r="C2128" s="43">
        <v>25582</v>
      </c>
      <c r="D2128" s="43">
        <v>41953</v>
      </c>
      <c r="E2128" s="42" t="s">
        <v>17</v>
      </c>
      <c r="F2128" s="44" t="s">
        <v>14</v>
      </c>
      <c r="G2128" s="2">
        <v>58000</v>
      </c>
      <c r="H2128" s="2">
        <v>58000</v>
      </c>
      <c r="I2128" s="39">
        <v>0</v>
      </c>
      <c r="J2128" s="45">
        <v>7900</v>
      </c>
      <c r="K2128" s="43">
        <v>49323</v>
      </c>
    </row>
    <row r="2129" spans="1:11" x14ac:dyDescent="0.2">
      <c r="A2129" s="42" t="s">
        <v>11</v>
      </c>
      <c r="B2129" s="42" t="s">
        <v>12</v>
      </c>
      <c r="C2129" s="43">
        <v>22186</v>
      </c>
      <c r="D2129" s="43">
        <v>41873</v>
      </c>
      <c r="E2129" s="42" t="s">
        <v>17</v>
      </c>
      <c r="F2129" s="44" t="s">
        <v>14</v>
      </c>
      <c r="G2129" s="2">
        <v>37000</v>
      </c>
      <c r="H2129" s="2">
        <v>37000</v>
      </c>
      <c r="I2129" s="39">
        <v>0</v>
      </c>
      <c r="J2129" s="45">
        <v>5461</v>
      </c>
      <c r="K2129" s="43">
        <v>45927</v>
      </c>
    </row>
    <row r="2130" spans="1:11" x14ac:dyDescent="0.2">
      <c r="A2130" s="42" t="s">
        <v>15</v>
      </c>
      <c r="B2130" s="42" t="s">
        <v>12</v>
      </c>
      <c r="C2130" s="43">
        <v>22186</v>
      </c>
      <c r="D2130" s="43">
        <v>41873</v>
      </c>
      <c r="E2130" s="42" t="s">
        <v>17</v>
      </c>
      <c r="F2130" s="44" t="s">
        <v>14</v>
      </c>
      <c r="G2130" s="2">
        <v>126000</v>
      </c>
      <c r="H2130" s="2">
        <v>126000</v>
      </c>
      <c r="I2130" s="39">
        <v>0</v>
      </c>
      <c r="J2130" s="45">
        <v>2804</v>
      </c>
      <c r="K2130" s="43">
        <v>45927</v>
      </c>
    </row>
    <row r="2131" spans="1:11" x14ac:dyDescent="0.2">
      <c r="A2131" s="42" t="s">
        <v>16</v>
      </c>
      <c r="B2131" s="42" t="s">
        <v>12</v>
      </c>
      <c r="C2131" s="43">
        <v>23412</v>
      </c>
      <c r="D2131" s="43">
        <v>41856</v>
      </c>
      <c r="E2131" s="42" t="s">
        <v>13</v>
      </c>
      <c r="F2131" s="44" t="s">
        <v>14</v>
      </c>
      <c r="G2131" s="2">
        <v>28000</v>
      </c>
      <c r="H2131" s="2">
        <v>28000</v>
      </c>
      <c r="I2131" s="39">
        <v>0</v>
      </c>
      <c r="J2131" s="45">
        <v>6023</v>
      </c>
      <c r="K2131" s="43">
        <v>47154</v>
      </c>
    </row>
    <row r="2132" spans="1:11" x14ac:dyDescent="0.2">
      <c r="A2132" s="42" t="s">
        <v>11</v>
      </c>
      <c r="B2132" s="42" t="s">
        <v>12</v>
      </c>
      <c r="C2132" s="43">
        <v>23412</v>
      </c>
      <c r="D2132" s="43">
        <v>41856</v>
      </c>
      <c r="E2132" s="42" t="s">
        <v>13</v>
      </c>
      <c r="F2132" s="44" t="s">
        <v>14</v>
      </c>
      <c r="G2132" s="2">
        <v>28000</v>
      </c>
      <c r="H2132" s="2">
        <v>28000</v>
      </c>
      <c r="I2132" s="39">
        <v>0</v>
      </c>
      <c r="J2132" s="45">
        <v>6023</v>
      </c>
      <c r="K2132" s="43">
        <v>47154</v>
      </c>
    </row>
    <row r="2133" spans="1:11" x14ac:dyDescent="0.2">
      <c r="A2133" s="42" t="s">
        <v>15</v>
      </c>
      <c r="B2133" s="42" t="s">
        <v>12</v>
      </c>
      <c r="C2133" s="43">
        <v>23412</v>
      </c>
      <c r="D2133" s="43">
        <v>41856</v>
      </c>
      <c r="E2133" s="42" t="s">
        <v>13</v>
      </c>
      <c r="F2133" s="44" t="s">
        <v>14</v>
      </c>
      <c r="G2133" s="2">
        <v>28000</v>
      </c>
      <c r="H2133" s="2">
        <v>28000</v>
      </c>
      <c r="I2133" s="39">
        <v>0</v>
      </c>
      <c r="J2133" s="45">
        <v>6023</v>
      </c>
      <c r="K2133" s="43">
        <v>47154</v>
      </c>
    </row>
    <row r="2134" spans="1:11" x14ac:dyDescent="0.2">
      <c r="A2134" s="42" t="s">
        <v>11</v>
      </c>
      <c r="B2134" s="42" t="s">
        <v>12</v>
      </c>
      <c r="C2134" s="43">
        <v>20917</v>
      </c>
      <c r="D2134" s="43">
        <v>41598</v>
      </c>
      <c r="E2134" s="42" t="s">
        <v>13</v>
      </c>
      <c r="F2134" s="44" t="s">
        <v>14</v>
      </c>
      <c r="G2134" s="2">
        <v>26000</v>
      </c>
      <c r="H2134" s="2">
        <v>26000</v>
      </c>
      <c r="I2134" s="39">
        <v>0</v>
      </c>
      <c r="J2134" s="45">
        <v>2878</v>
      </c>
      <c r="K2134" s="43">
        <v>44658</v>
      </c>
    </row>
    <row r="2135" spans="1:11" x14ac:dyDescent="0.2">
      <c r="A2135" s="42" t="s">
        <v>16</v>
      </c>
      <c r="B2135" s="42" t="s">
        <v>12</v>
      </c>
      <c r="C2135" s="43">
        <v>20070</v>
      </c>
      <c r="D2135" s="43">
        <v>42013</v>
      </c>
      <c r="E2135" s="42" t="s">
        <v>17</v>
      </c>
      <c r="F2135" s="44" t="s">
        <v>14</v>
      </c>
      <c r="G2135" s="2">
        <v>26000</v>
      </c>
      <c r="H2135" s="2">
        <v>26000</v>
      </c>
      <c r="I2135" s="39">
        <v>0</v>
      </c>
      <c r="J2135" s="45">
        <v>7047</v>
      </c>
      <c r="K2135" s="43">
        <v>43811</v>
      </c>
    </row>
    <row r="2136" spans="1:11" x14ac:dyDescent="0.2">
      <c r="A2136" s="42" t="s">
        <v>11</v>
      </c>
      <c r="B2136" s="42" t="s">
        <v>12</v>
      </c>
      <c r="C2136" s="43">
        <v>20070</v>
      </c>
      <c r="D2136" s="43">
        <v>42013</v>
      </c>
      <c r="E2136" s="42" t="s">
        <v>17</v>
      </c>
      <c r="F2136" s="44" t="s">
        <v>14</v>
      </c>
      <c r="G2136" s="2">
        <v>45000</v>
      </c>
      <c r="H2136" s="2">
        <v>45000</v>
      </c>
      <c r="I2136" s="39">
        <v>0</v>
      </c>
      <c r="J2136" s="45">
        <v>2349</v>
      </c>
      <c r="K2136" s="43">
        <v>43811</v>
      </c>
    </row>
    <row r="2137" spans="1:11" x14ac:dyDescent="0.2">
      <c r="A2137" s="42" t="s">
        <v>15</v>
      </c>
      <c r="B2137" s="42" t="s">
        <v>12</v>
      </c>
      <c r="C2137" s="43">
        <v>20070</v>
      </c>
      <c r="D2137" s="43">
        <v>42013</v>
      </c>
      <c r="E2137" s="42" t="s">
        <v>17</v>
      </c>
      <c r="F2137" s="44" t="s">
        <v>14</v>
      </c>
      <c r="G2137" s="2">
        <v>26000</v>
      </c>
      <c r="H2137" s="2">
        <v>26000</v>
      </c>
      <c r="I2137" s="39">
        <v>0</v>
      </c>
      <c r="J2137" s="45">
        <v>2349</v>
      </c>
      <c r="K2137" s="43">
        <v>43811</v>
      </c>
    </row>
    <row r="2138" spans="1:11" x14ac:dyDescent="0.2">
      <c r="A2138" s="42" t="s">
        <v>11</v>
      </c>
      <c r="B2138" s="42" t="s">
        <v>12</v>
      </c>
      <c r="C2138" s="43">
        <v>20617</v>
      </c>
      <c r="D2138" s="43">
        <v>41803</v>
      </c>
      <c r="E2138" s="42" t="s">
        <v>13</v>
      </c>
      <c r="F2138" s="44" t="s">
        <v>14</v>
      </c>
      <c r="G2138" s="2">
        <v>36000</v>
      </c>
      <c r="H2138" s="2">
        <v>36000</v>
      </c>
      <c r="I2138" s="39">
        <v>1</v>
      </c>
      <c r="J2138" s="45">
        <v>3564</v>
      </c>
      <c r="K2138" s="43">
        <v>44358</v>
      </c>
    </row>
    <row r="2139" spans="1:11" x14ac:dyDescent="0.2">
      <c r="A2139" s="42" t="s">
        <v>15</v>
      </c>
      <c r="B2139" s="42" t="s">
        <v>12</v>
      </c>
      <c r="C2139" s="43">
        <v>20617</v>
      </c>
      <c r="D2139" s="43">
        <v>41803</v>
      </c>
      <c r="E2139" s="42" t="s">
        <v>13</v>
      </c>
      <c r="F2139" s="44" t="s">
        <v>14</v>
      </c>
      <c r="G2139" s="2">
        <v>135000</v>
      </c>
      <c r="H2139" s="2">
        <v>135000</v>
      </c>
      <c r="I2139" s="39">
        <v>0</v>
      </c>
      <c r="J2139" s="45">
        <v>3564</v>
      </c>
      <c r="K2139" s="43">
        <v>44358</v>
      </c>
    </row>
    <row r="2140" spans="1:11" x14ac:dyDescent="0.2">
      <c r="A2140" s="42" t="s">
        <v>16</v>
      </c>
      <c r="B2140" s="42" t="s">
        <v>12</v>
      </c>
      <c r="C2140" s="43">
        <v>19962</v>
      </c>
      <c r="D2140" s="43">
        <v>41981</v>
      </c>
      <c r="E2140" s="42" t="s">
        <v>17</v>
      </c>
      <c r="F2140" s="44" t="s">
        <v>14</v>
      </c>
      <c r="G2140" s="2">
        <v>55000</v>
      </c>
      <c r="H2140" s="2">
        <v>55000</v>
      </c>
      <c r="I2140" s="39">
        <v>0</v>
      </c>
      <c r="J2140" s="45">
        <v>2277</v>
      </c>
      <c r="K2140" s="43">
        <v>43703</v>
      </c>
    </row>
    <row r="2141" spans="1:11" x14ac:dyDescent="0.2">
      <c r="A2141" s="42" t="s">
        <v>11</v>
      </c>
      <c r="B2141" s="42" t="s">
        <v>12</v>
      </c>
      <c r="C2141" s="43">
        <v>19962</v>
      </c>
      <c r="D2141" s="43">
        <v>41981</v>
      </c>
      <c r="E2141" s="42" t="s">
        <v>17</v>
      </c>
      <c r="F2141" s="44" t="s">
        <v>14</v>
      </c>
      <c r="G2141" s="2">
        <v>55000</v>
      </c>
      <c r="H2141" s="2">
        <v>55000</v>
      </c>
      <c r="I2141" s="39">
        <v>0</v>
      </c>
      <c r="J2141" s="45">
        <v>2277</v>
      </c>
      <c r="K2141" s="43">
        <v>43703</v>
      </c>
    </row>
    <row r="2142" spans="1:11" x14ac:dyDescent="0.2">
      <c r="A2142" s="42" t="s">
        <v>15</v>
      </c>
      <c r="B2142" s="42" t="s">
        <v>12</v>
      </c>
      <c r="C2142" s="43">
        <v>19962</v>
      </c>
      <c r="D2142" s="43">
        <v>41981</v>
      </c>
      <c r="E2142" s="42" t="s">
        <v>17</v>
      </c>
      <c r="F2142" s="44" t="s">
        <v>14</v>
      </c>
      <c r="G2142" s="2">
        <v>55000</v>
      </c>
      <c r="H2142" s="2">
        <v>55000</v>
      </c>
      <c r="I2142" s="39">
        <v>0</v>
      </c>
      <c r="J2142" s="45">
        <v>2277</v>
      </c>
      <c r="K2142" s="43">
        <v>43703</v>
      </c>
    </row>
    <row r="2143" spans="1:11" x14ac:dyDescent="0.2">
      <c r="A2143" s="42" t="s">
        <v>16</v>
      </c>
      <c r="B2143" s="42" t="s">
        <v>12</v>
      </c>
      <c r="C2143" s="43">
        <v>20344</v>
      </c>
      <c r="D2143" s="43">
        <v>41439</v>
      </c>
      <c r="E2143" s="42" t="s">
        <v>17</v>
      </c>
      <c r="F2143" s="44" t="s">
        <v>14</v>
      </c>
      <c r="G2143" s="2">
        <v>138000</v>
      </c>
      <c r="H2143" s="2">
        <v>138000</v>
      </c>
      <c r="I2143" s="39">
        <v>0</v>
      </c>
      <c r="J2143" s="45">
        <v>11054</v>
      </c>
      <c r="K2143" s="43">
        <v>44086</v>
      </c>
    </row>
    <row r="2144" spans="1:11" x14ac:dyDescent="0.2">
      <c r="A2144" s="42" t="s">
        <v>11</v>
      </c>
      <c r="B2144" s="42" t="s">
        <v>12</v>
      </c>
      <c r="C2144" s="43">
        <v>20344</v>
      </c>
      <c r="D2144" s="43">
        <v>41439</v>
      </c>
      <c r="E2144" s="42" t="s">
        <v>17</v>
      </c>
      <c r="F2144" s="44" t="s">
        <v>14</v>
      </c>
      <c r="G2144" s="2">
        <v>138000</v>
      </c>
      <c r="H2144" s="2">
        <v>138000</v>
      </c>
      <c r="I2144" s="39">
        <v>0</v>
      </c>
      <c r="J2144" s="45">
        <v>3685</v>
      </c>
      <c r="K2144" s="43">
        <v>44086</v>
      </c>
    </row>
    <row r="2145" spans="1:11" x14ac:dyDescent="0.2">
      <c r="A2145" s="42" t="s">
        <v>15</v>
      </c>
      <c r="B2145" s="42" t="s">
        <v>12</v>
      </c>
      <c r="C2145" s="43">
        <v>20344</v>
      </c>
      <c r="D2145" s="43">
        <v>41439</v>
      </c>
      <c r="E2145" s="42" t="s">
        <v>17</v>
      </c>
      <c r="F2145" s="44" t="s">
        <v>14</v>
      </c>
      <c r="G2145" s="2">
        <v>46000</v>
      </c>
      <c r="H2145" s="2">
        <v>46000</v>
      </c>
      <c r="I2145" s="39">
        <v>0</v>
      </c>
      <c r="J2145" s="45">
        <v>3685</v>
      </c>
      <c r="K2145" s="43">
        <v>44086</v>
      </c>
    </row>
    <row r="2146" spans="1:11" x14ac:dyDescent="0.2">
      <c r="A2146" s="42" t="s">
        <v>16</v>
      </c>
      <c r="B2146" s="42" t="s">
        <v>12</v>
      </c>
      <c r="C2146" s="43">
        <v>20672</v>
      </c>
      <c r="D2146" s="43">
        <v>41719</v>
      </c>
      <c r="E2146" s="42" t="s">
        <v>17</v>
      </c>
      <c r="F2146" s="44" t="s">
        <v>14</v>
      </c>
      <c r="G2146" s="2">
        <v>146000</v>
      </c>
      <c r="H2146" s="2">
        <v>146000</v>
      </c>
      <c r="I2146" s="39">
        <v>0</v>
      </c>
      <c r="J2146" s="45">
        <v>15111</v>
      </c>
      <c r="K2146" s="43">
        <v>44413</v>
      </c>
    </row>
    <row r="2147" spans="1:11" x14ac:dyDescent="0.2">
      <c r="A2147" s="42" t="s">
        <v>11</v>
      </c>
      <c r="B2147" s="42" t="s">
        <v>12</v>
      </c>
      <c r="C2147" s="43">
        <v>20672</v>
      </c>
      <c r="D2147" s="43">
        <v>41719</v>
      </c>
      <c r="E2147" s="42" t="s">
        <v>17</v>
      </c>
      <c r="F2147" s="44" t="s">
        <v>14</v>
      </c>
      <c r="G2147" s="2">
        <v>146000</v>
      </c>
      <c r="H2147" s="2">
        <v>146000</v>
      </c>
      <c r="I2147" s="39">
        <v>0</v>
      </c>
      <c r="J2147" s="45">
        <v>7556</v>
      </c>
      <c r="K2147" s="43">
        <v>44413</v>
      </c>
    </row>
    <row r="2148" spans="1:11" x14ac:dyDescent="0.2">
      <c r="A2148" s="42" t="s">
        <v>15</v>
      </c>
      <c r="B2148" s="42" t="s">
        <v>12</v>
      </c>
      <c r="C2148" s="43">
        <v>20672</v>
      </c>
      <c r="D2148" s="43">
        <v>41719</v>
      </c>
      <c r="E2148" s="42" t="s">
        <v>17</v>
      </c>
      <c r="F2148" s="44" t="s">
        <v>14</v>
      </c>
      <c r="G2148" s="2">
        <v>73000</v>
      </c>
      <c r="H2148" s="2">
        <v>73000</v>
      </c>
      <c r="I2148" s="39">
        <v>0</v>
      </c>
      <c r="J2148" s="45">
        <v>7556</v>
      </c>
      <c r="K2148" s="43">
        <v>44413</v>
      </c>
    </row>
    <row r="2149" spans="1:11" x14ac:dyDescent="0.2">
      <c r="A2149" s="42" t="s">
        <v>11</v>
      </c>
      <c r="B2149" s="42" t="s">
        <v>12</v>
      </c>
      <c r="C2149" s="43">
        <v>20081</v>
      </c>
      <c r="D2149" s="43">
        <v>41957</v>
      </c>
      <c r="E2149" s="42" t="s">
        <v>13</v>
      </c>
      <c r="F2149" s="44" t="s">
        <v>14</v>
      </c>
      <c r="G2149" s="2">
        <v>41000</v>
      </c>
      <c r="H2149" s="2">
        <v>41000</v>
      </c>
      <c r="I2149" s="39">
        <v>0</v>
      </c>
      <c r="J2149" s="45">
        <v>3026</v>
      </c>
      <c r="K2149" s="43">
        <v>43822</v>
      </c>
    </row>
    <row r="2150" spans="1:11" x14ac:dyDescent="0.2">
      <c r="A2150" s="42" t="s">
        <v>15</v>
      </c>
      <c r="B2150" s="42" t="s">
        <v>12</v>
      </c>
      <c r="C2150" s="43">
        <v>20081</v>
      </c>
      <c r="D2150" s="43">
        <v>41957</v>
      </c>
      <c r="E2150" s="42" t="s">
        <v>13</v>
      </c>
      <c r="F2150" s="44" t="s">
        <v>14</v>
      </c>
      <c r="G2150" s="2">
        <v>41000</v>
      </c>
      <c r="H2150" s="2">
        <v>41000</v>
      </c>
      <c r="I2150" s="39">
        <v>0</v>
      </c>
      <c r="J2150" s="45">
        <v>3026</v>
      </c>
      <c r="K2150" s="43">
        <v>43822</v>
      </c>
    </row>
    <row r="2151" spans="1:11" x14ac:dyDescent="0.2">
      <c r="A2151" s="42" t="s">
        <v>16</v>
      </c>
      <c r="B2151" s="42" t="s">
        <v>12</v>
      </c>
      <c r="C2151" s="43">
        <v>26421</v>
      </c>
      <c r="D2151" s="43">
        <v>41991</v>
      </c>
      <c r="E2151" s="42" t="s">
        <v>13</v>
      </c>
      <c r="F2151" s="44" t="s">
        <v>14</v>
      </c>
      <c r="G2151" s="2">
        <v>70000</v>
      </c>
      <c r="H2151" s="2">
        <v>70000</v>
      </c>
      <c r="I2151" s="39">
        <v>0</v>
      </c>
      <c r="J2151" s="45">
        <v>17829</v>
      </c>
      <c r="K2151" s="43">
        <v>50162</v>
      </c>
    </row>
    <row r="2152" spans="1:11" x14ac:dyDescent="0.2">
      <c r="A2152" s="42" t="s">
        <v>11</v>
      </c>
      <c r="B2152" s="42" t="s">
        <v>12</v>
      </c>
      <c r="C2152" s="43">
        <v>26421</v>
      </c>
      <c r="D2152" s="43">
        <v>41991</v>
      </c>
      <c r="E2152" s="42" t="s">
        <v>13</v>
      </c>
      <c r="F2152" s="44" t="s">
        <v>14</v>
      </c>
      <c r="G2152" s="2">
        <v>70000</v>
      </c>
      <c r="H2152" s="2">
        <v>70000</v>
      </c>
      <c r="I2152" s="39">
        <v>1</v>
      </c>
      <c r="J2152" s="45">
        <v>8915</v>
      </c>
      <c r="K2152" s="43">
        <v>50162</v>
      </c>
    </row>
    <row r="2153" spans="1:11" x14ac:dyDescent="0.2">
      <c r="A2153" s="42" t="s">
        <v>15</v>
      </c>
      <c r="B2153" s="42" t="s">
        <v>12</v>
      </c>
      <c r="C2153" s="43">
        <v>26421</v>
      </c>
      <c r="D2153" s="43">
        <v>41991</v>
      </c>
      <c r="E2153" s="42" t="s">
        <v>13</v>
      </c>
      <c r="F2153" s="44" t="s">
        <v>14</v>
      </c>
      <c r="G2153" s="2">
        <v>41000</v>
      </c>
      <c r="H2153" s="2">
        <v>41000</v>
      </c>
      <c r="I2153" s="39">
        <v>0</v>
      </c>
      <c r="J2153" s="45">
        <v>8915</v>
      </c>
      <c r="K2153" s="43">
        <v>50162</v>
      </c>
    </row>
    <row r="2154" spans="1:11" x14ac:dyDescent="0.2">
      <c r="A2154" s="42" t="s">
        <v>11</v>
      </c>
      <c r="B2154" s="42" t="s">
        <v>12</v>
      </c>
      <c r="C2154" s="43">
        <v>21608</v>
      </c>
      <c r="D2154" s="43">
        <v>42065</v>
      </c>
      <c r="E2154" s="42" t="s">
        <v>17</v>
      </c>
      <c r="F2154" s="44" t="s">
        <v>14</v>
      </c>
      <c r="G2154" s="2">
        <v>48000</v>
      </c>
      <c r="H2154" s="2">
        <v>48000</v>
      </c>
      <c r="I2154" s="39">
        <v>0</v>
      </c>
      <c r="J2154" s="45">
        <v>6696</v>
      </c>
      <c r="K2154" s="43">
        <v>45349</v>
      </c>
    </row>
    <row r="2155" spans="1:11" x14ac:dyDescent="0.2">
      <c r="A2155" s="42" t="s">
        <v>15</v>
      </c>
      <c r="B2155" s="42" t="s">
        <v>12</v>
      </c>
      <c r="C2155" s="43">
        <v>21608</v>
      </c>
      <c r="D2155" s="43">
        <v>42065</v>
      </c>
      <c r="E2155" s="42" t="s">
        <v>17</v>
      </c>
      <c r="F2155" s="44" t="s">
        <v>14</v>
      </c>
      <c r="G2155" s="2">
        <v>70000</v>
      </c>
      <c r="H2155" s="2">
        <v>70000</v>
      </c>
      <c r="I2155" s="39">
        <v>0</v>
      </c>
      <c r="J2155" s="45">
        <v>6696</v>
      </c>
      <c r="K2155" s="43">
        <v>45349</v>
      </c>
    </row>
    <row r="2156" spans="1:11" x14ac:dyDescent="0.2">
      <c r="A2156" s="42" t="s">
        <v>11</v>
      </c>
      <c r="B2156" s="42" t="s">
        <v>12</v>
      </c>
      <c r="C2156" s="43">
        <v>22562</v>
      </c>
      <c r="D2156" s="43">
        <v>42038</v>
      </c>
      <c r="E2156" s="42" t="s">
        <v>17</v>
      </c>
      <c r="F2156" s="44" t="s">
        <v>14</v>
      </c>
      <c r="G2156" s="2">
        <v>42000</v>
      </c>
      <c r="H2156" s="2">
        <v>42000</v>
      </c>
      <c r="I2156" s="39">
        <v>1</v>
      </c>
      <c r="J2156" s="45">
        <v>7031</v>
      </c>
      <c r="K2156" s="43">
        <v>46303</v>
      </c>
    </row>
    <row r="2157" spans="1:11" x14ac:dyDescent="0.2">
      <c r="A2157" s="42" t="s">
        <v>15</v>
      </c>
      <c r="B2157" s="42" t="s">
        <v>12</v>
      </c>
      <c r="C2157" s="43">
        <v>22562</v>
      </c>
      <c r="D2157" s="43">
        <v>42038</v>
      </c>
      <c r="E2157" s="42" t="s">
        <v>17</v>
      </c>
      <c r="F2157" s="44" t="s">
        <v>14</v>
      </c>
      <c r="G2157" s="2">
        <v>48000</v>
      </c>
      <c r="H2157" s="2">
        <v>48000</v>
      </c>
      <c r="I2157" s="39">
        <v>0</v>
      </c>
      <c r="J2157" s="45">
        <v>7031</v>
      </c>
      <c r="K2157" s="43">
        <v>46303</v>
      </c>
    </row>
    <row r="2158" spans="1:11" x14ac:dyDescent="0.2">
      <c r="A2158" s="42" t="s">
        <v>16</v>
      </c>
      <c r="B2158" s="42" t="s">
        <v>12</v>
      </c>
      <c r="C2158" s="43">
        <v>22899</v>
      </c>
      <c r="D2158" s="43">
        <v>41677</v>
      </c>
      <c r="E2158" s="42" t="s">
        <v>17</v>
      </c>
      <c r="F2158" s="44" t="s">
        <v>14</v>
      </c>
      <c r="G2158" s="2">
        <v>243000</v>
      </c>
      <c r="H2158" s="2">
        <v>243000</v>
      </c>
      <c r="I2158" s="39">
        <v>0</v>
      </c>
      <c r="J2158" s="45">
        <v>39803</v>
      </c>
      <c r="K2158" s="43">
        <v>46640</v>
      </c>
    </row>
    <row r="2159" spans="1:11" x14ac:dyDescent="0.2">
      <c r="A2159" s="42" t="s">
        <v>11</v>
      </c>
      <c r="B2159" s="42" t="s">
        <v>12</v>
      </c>
      <c r="C2159" s="43">
        <v>22899</v>
      </c>
      <c r="D2159" s="43">
        <v>41677</v>
      </c>
      <c r="E2159" s="42" t="s">
        <v>17</v>
      </c>
      <c r="F2159" s="44" t="s">
        <v>14</v>
      </c>
      <c r="G2159" s="2">
        <v>243000</v>
      </c>
      <c r="H2159" s="2">
        <v>243000</v>
      </c>
      <c r="I2159" s="39">
        <v>0</v>
      </c>
      <c r="J2159" s="45">
        <v>13268</v>
      </c>
      <c r="K2159" s="43">
        <v>46640</v>
      </c>
    </row>
    <row r="2160" spans="1:11" x14ac:dyDescent="0.2">
      <c r="A2160" s="42" t="s">
        <v>15</v>
      </c>
      <c r="B2160" s="42" t="s">
        <v>12</v>
      </c>
      <c r="C2160" s="43">
        <v>22899</v>
      </c>
      <c r="D2160" s="43">
        <v>41677</v>
      </c>
      <c r="E2160" s="42" t="s">
        <v>17</v>
      </c>
      <c r="F2160" s="44" t="s">
        <v>14</v>
      </c>
      <c r="G2160" s="2">
        <v>81000</v>
      </c>
      <c r="H2160" s="2">
        <v>81000</v>
      </c>
      <c r="I2160" s="39">
        <v>0</v>
      </c>
      <c r="J2160" s="45">
        <v>13268</v>
      </c>
      <c r="K2160" s="43">
        <v>46640</v>
      </c>
    </row>
    <row r="2161" spans="1:11" x14ac:dyDescent="0.2">
      <c r="A2161" s="42" t="s">
        <v>16</v>
      </c>
      <c r="B2161" s="42" t="s">
        <v>12</v>
      </c>
      <c r="C2161" s="43">
        <v>20402</v>
      </c>
      <c r="D2161" s="43">
        <v>42006</v>
      </c>
      <c r="E2161" s="42" t="s">
        <v>13</v>
      </c>
      <c r="F2161" s="44" t="s">
        <v>14</v>
      </c>
      <c r="G2161" s="2">
        <v>144000</v>
      </c>
      <c r="H2161" s="2">
        <v>144000</v>
      </c>
      <c r="I2161" s="39">
        <v>0</v>
      </c>
      <c r="J2161" s="45">
        <v>13478</v>
      </c>
      <c r="K2161" s="43">
        <v>44144</v>
      </c>
    </row>
    <row r="2162" spans="1:11" x14ac:dyDescent="0.2">
      <c r="A2162" s="42" t="s">
        <v>11</v>
      </c>
      <c r="B2162" s="42" t="s">
        <v>12</v>
      </c>
      <c r="C2162" s="43">
        <v>20402</v>
      </c>
      <c r="D2162" s="43">
        <v>42006</v>
      </c>
      <c r="E2162" s="42" t="s">
        <v>13</v>
      </c>
      <c r="F2162" s="44" t="s">
        <v>14</v>
      </c>
      <c r="G2162" s="2">
        <v>144000</v>
      </c>
      <c r="H2162" s="2">
        <v>144000</v>
      </c>
      <c r="I2162" s="39">
        <v>0</v>
      </c>
      <c r="J2162" s="45">
        <v>4493</v>
      </c>
      <c r="K2162" s="43">
        <v>44144</v>
      </c>
    </row>
    <row r="2163" spans="1:11" x14ac:dyDescent="0.2">
      <c r="A2163" s="42" t="s">
        <v>15</v>
      </c>
      <c r="B2163" s="42" t="s">
        <v>12</v>
      </c>
      <c r="C2163" s="43">
        <v>20402</v>
      </c>
      <c r="D2163" s="43">
        <v>42006</v>
      </c>
      <c r="E2163" s="42" t="s">
        <v>13</v>
      </c>
      <c r="F2163" s="44" t="s">
        <v>14</v>
      </c>
      <c r="G2163" s="2">
        <v>48000</v>
      </c>
      <c r="H2163" s="2">
        <v>48000</v>
      </c>
      <c r="I2163" s="39">
        <v>0</v>
      </c>
      <c r="J2163" s="45">
        <v>4493</v>
      </c>
      <c r="K2163" s="43">
        <v>44144</v>
      </c>
    </row>
    <row r="2164" spans="1:11" x14ac:dyDescent="0.2">
      <c r="A2164" s="42" t="s">
        <v>11</v>
      </c>
      <c r="B2164" s="42" t="s">
        <v>12</v>
      </c>
      <c r="C2164" s="43">
        <v>21625</v>
      </c>
      <c r="D2164" s="43">
        <v>42044</v>
      </c>
      <c r="E2164" s="42" t="s">
        <v>17</v>
      </c>
      <c r="F2164" s="44" t="s">
        <v>14</v>
      </c>
      <c r="G2164" s="2">
        <v>33000</v>
      </c>
      <c r="H2164" s="2">
        <v>33000</v>
      </c>
      <c r="I2164" s="39">
        <v>0</v>
      </c>
      <c r="J2164" s="45">
        <v>4930</v>
      </c>
      <c r="K2164" s="43">
        <v>45367</v>
      </c>
    </row>
    <row r="2165" spans="1:11" x14ac:dyDescent="0.2">
      <c r="A2165" s="42" t="s">
        <v>16</v>
      </c>
      <c r="B2165" s="42" t="s">
        <v>12</v>
      </c>
      <c r="C2165" s="43">
        <v>23421</v>
      </c>
      <c r="D2165" s="43">
        <v>41974</v>
      </c>
      <c r="E2165" s="42" t="s">
        <v>17</v>
      </c>
      <c r="F2165" s="44" t="s">
        <v>14</v>
      </c>
      <c r="G2165" s="2">
        <v>33000</v>
      </c>
      <c r="H2165" s="2">
        <v>33000</v>
      </c>
      <c r="I2165" s="39">
        <v>0</v>
      </c>
      <c r="J2165" s="45">
        <v>17010</v>
      </c>
      <c r="K2165" s="43">
        <v>47163</v>
      </c>
    </row>
    <row r="2166" spans="1:11" x14ac:dyDescent="0.2">
      <c r="A2166" s="42" t="s">
        <v>11</v>
      </c>
      <c r="B2166" s="42" t="s">
        <v>12</v>
      </c>
      <c r="C2166" s="43">
        <v>23421</v>
      </c>
      <c r="D2166" s="43">
        <v>41974</v>
      </c>
      <c r="E2166" s="42" t="s">
        <v>17</v>
      </c>
      <c r="F2166" s="44" t="s">
        <v>14</v>
      </c>
      <c r="G2166" s="2">
        <v>50000</v>
      </c>
      <c r="H2166" s="2">
        <v>50000</v>
      </c>
      <c r="I2166" s="39">
        <v>0</v>
      </c>
      <c r="J2166" s="45">
        <v>8505</v>
      </c>
      <c r="K2166" s="43">
        <v>47163</v>
      </c>
    </row>
    <row r="2167" spans="1:11" x14ac:dyDescent="0.2">
      <c r="A2167" s="42" t="s">
        <v>15</v>
      </c>
      <c r="B2167" s="42" t="s">
        <v>12</v>
      </c>
      <c r="C2167" s="43">
        <v>23421</v>
      </c>
      <c r="D2167" s="43">
        <v>41974</v>
      </c>
      <c r="E2167" s="42" t="s">
        <v>17</v>
      </c>
      <c r="F2167" s="44" t="s">
        <v>14</v>
      </c>
      <c r="G2167" s="2">
        <v>33000</v>
      </c>
      <c r="H2167" s="2">
        <v>33000</v>
      </c>
      <c r="I2167" s="39">
        <v>0</v>
      </c>
      <c r="J2167" s="45">
        <v>8505</v>
      </c>
      <c r="K2167" s="43">
        <v>47163</v>
      </c>
    </row>
    <row r="2168" spans="1:11" x14ac:dyDescent="0.2">
      <c r="A2168" s="42" t="s">
        <v>11</v>
      </c>
      <c r="B2168" s="42" t="s">
        <v>12</v>
      </c>
      <c r="C2168" s="43">
        <v>24238</v>
      </c>
      <c r="D2168" s="43">
        <v>42040</v>
      </c>
      <c r="E2168" s="42" t="s">
        <v>13</v>
      </c>
      <c r="F2168" s="44" t="s">
        <v>14</v>
      </c>
      <c r="G2168" s="2">
        <v>42000</v>
      </c>
      <c r="H2168" s="2">
        <v>42000</v>
      </c>
      <c r="I2168" s="39">
        <v>0</v>
      </c>
      <c r="J2168" s="45">
        <v>10546</v>
      </c>
      <c r="K2168" s="43">
        <v>47979</v>
      </c>
    </row>
    <row r="2169" spans="1:11" x14ac:dyDescent="0.2">
      <c r="A2169" s="42" t="s">
        <v>11</v>
      </c>
      <c r="B2169" s="42" t="s">
        <v>12</v>
      </c>
      <c r="C2169" s="43">
        <v>23776</v>
      </c>
      <c r="D2169" s="43">
        <v>42075</v>
      </c>
      <c r="E2169" s="42" t="s">
        <v>17</v>
      </c>
      <c r="F2169" s="44" t="s">
        <v>14</v>
      </c>
      <c r="G2169" s="2">
        <v>38000</v>
      </c>
      <c r="H2169" s="2">
        <v>38000</v>
      </c>
      <c r="I2169" s="39">
        <v>0</v>
      </c>
      <c r="J2169" s="45">
        <v>7011</v>
      </c>
      <c r="K2169" s="43">
        <v>47517</v>
      </c>
    </row>
    <row r="2170" spans="1:11" x14ac:dyDescent="0.2">
      <c r="A2170" s="42" t="s">
        <v>15</v>
      </c>
      <c r="B2170" s="42" t="s">
        <v>12</v>
      </c>
      <c r="C2170" s="43">
        <v>23776</v>
      </c>
      <c r="D2170" s="43">
        <v>42075</v>
      </c>
      <c r="E2170" s="42" t="s">
        <v>17</v>
      </c>
      <c r="F2170" s="44" t="s">
        <v>14</v>
      </c>
      <c r="G2170" s="2">
        <v>42000</v>
      </c>
      <c r="H2170" s="2">
        <v>42000</v>
      </c>
      <c r="I2170" s="39">
        <v>0</v>
      </c>
      <c r="J2170" s="45">
        <v>7011</v>
      </c>
      <c r="K2170" s="43">
        <v>47517</v>
      </c>
    </row>
    <row r="2171" spans="1:11" x14ac:dyDescent="0.2">
      <c r="A2171" s="42" t="s">
        <v>16</v>
      </c>
      <c r="B2171" s="42" t="s">
        <v>12</v>
      </c>
      <c r="C2171" s="43">
        <v>26527</v>
      </c>
      <c r="D2171" s="43">
        <v>41928</v>
      </c>
      <c r="E2171" s="42" t="s">
        <v>17</v>
      </c>
      <c r="F2171" s="44" t="s">
        <v>14</v>
      </c>
      <c r="G2171" s="2">
        <v>38000</v>
      </c>
      <c r="H2171" s="2">
        <v>38000</v>
      </c>
      <c r="I2171" s="39">
        <v>0</v>
      </c>
      <c r="J2171" s="45">
        <v>30472</v>
      </c>
      <c r="K2171" s="43">
        <v>50268</v>
      </c>
    </row>
    <row r="2172" spans="1:11" x14ac:dyDescent="0.2">
      <c r="A2172" s="42" t="s">
        <v>11</v>
      </c>
      <c r="B2172" s="42" t="s">
        <v>12</v>
      </c>
      <c r="C2172" s="43">
        <v>26527</v>
      </c>
      <c r="D2172" s="43">
        <v>41928</v>
      </c>
      <c r="E2172" s="42" t="s">
        <v>17</v>
      </c>
      <c r="F2172" s="44" t="s">
        <v>14</v>
      </c>
      <c r="G2172" s="2">
        <v>54000</v>
      </c>
      <c r="H2172" s="2">
        <v>54000</v>
      </c>
      <c r="I2172" s="39">
        <v>0</v>
      </c>
      <c r="J2172" s="45">
        <v>10157</v>
      </c>
      <c r="K2172" s="43">
        <v>50268</v>
      </c>
    </row>
    <row r="2173" spans="1:11" x14ac:dyDescent="0.2">
      <c r="A2173" s="42" t="s">
        <v>15</v>
      </c>
      <c r="B2173" s="42" t="s">
        <v>12</v>
      </c>
      <c r="C2173" s="43">
        <v>26527</v>
      </c>
      <c r="D2173" s="43">
        <v>41928</v>
      </c>
      <c r="E2173" s="42" t="s">
        <v>17</v>
      </c>
      <c r="F2173" s="44" t="s">
        <v>14</v>
      </c>
      <c r="G2173" s="2">
        <v>38000</v>
      </c>
      <c r="H2173" s="2">
        <v>38000</v>
      </c>
      <c r="I2173" s="39">
        <v>0</v>
      </c>
      <c r="J2173" s="45">
        <v>10157</v>
      </c>
      <c r="K2173" s="43">
        <v>50268</v>
      </c>
    </row>
    <row r="2174" spans="1:11" x14ac:dyDescent="0.2">
      <c r="A2174" s="42" t="s">
        <v>11</v>
      </c>
      <c r="B2174" s="42" t="s">
        <v>12</v>
      </c>
      <c r="C2174" s="43">
        <v>20262</v>
      </c>
      <c r="D2174" s="43">
        <v>42083</v>
      </c>
      <c r="E2174" s="42" t="s">
        <v>17</v>
      </c>
      <c r="F2174" s="44" t="s">
        <v>14</v>
      </c>
      <c r="G2174" s="2">
        <v>93000</v>
      </c>
      <c r="H2174" s="2">
        <v>93000</v>
      </c>
      <c r="I2174" s="39">
        <v>0</v>
      </c>
      <c r="J2174" s="45">
        <v>7282</v>
      </c>
      <c r="K2174" s="43">
        <v>44004</v>
      </c>
    </row>
    <row r="2175" spans="1:11" x14ac:dyDescent="0.2">
      <c r="A2175" s="42" t="s">
        <v>11</v>
      </c>
      <c r="B2175" s="42" t="s">
        <v>12</v>
      </c>
      <c r="C2175" s="43">
        <v>20937</v>
      </c>
      <c r="D2175" s="43">
        <v>42081</v>
      </c>
      <c r="E2175" s="42" t="s">
        <v>13</v>
      </c>
      <c r="F2175" s="44" t="s">
        <v>14</v>
      </c>
      <c r="G2175" s="2">
        <v>50000</v>
      </c>
      <c r="H2175" s="2">
        <v>50000</v>
      </c>
      <c r="I2175" s="39">
        <v>0</v>
      </c>
      <c r="J2175" s="45">
        <v>7830</v>
      </c>
      <c r="K2175" s="43">
        <v>44678</v>
      </c>
    </row>
    <row r="2176" spans="1:11" x14ac:dyDescent="0.2">
      <c r="A2176" s="42" t="s">
        <v>16</v>
      </c>
      <c r="B2176" s="42" t="s">
        <v>12</v>
      </c>
      <c r="C2176" s="43">
        <v>22378</v>
      </c>
      <c r="D2176" s="43">
        <v>41870</v>
      </c>
      <c r="E2176" s="42" t="s">
        <v>17</v>
      </c>
      <c r="F2176" s="44" t="s">
        <v>14</v>
      </c>
      <c r="G2176" s="2">
        <v>108000</v>
      </c>
      <c r="H2176" s="2">
        <v>108000</v>
      </c>
      <c r="I2176" s="39">
        <v>0</v>
      </c>
      <c r="J2176" s="45">
        <v>15941</v>
      </c>
      <c r="K2176" s="43">
        <v>46119</v>
      </c>
    </row>
    <row r="2177" spans="1:11" x14ac:dyDescent="0.2">
      <c r="A2177" s="42" t="s">
        <v>11</v>
      </c>
      <c r="B2177" s="42" t="s">
        <v>12</v>
      </c>
      <c r="C2177" s="43">
        <v>22378</v>
      </c>
      <c r="D2177" s="43">
        <v>41870</v>
      </c>
      <c r="E2177" s="42" t="s">
        <v>17</v>
      </c>
      <c r="F2177" s="44" t="s">
        <v>14</v>
      </c>
      <c r="G2177" s="2">
        <v>108000</v>
      </c>
      <c r="H2177" s="2">
        <v>108000</v>
      </c>
      <c r="I2177" s="39">
        <v>0</v>
      </c>
      <c r="J2177" s="45">
        <v>5314</v>
      </c>
      <c r="K2177" s="43">
        <v>46119</v>
      </c>
    </row>
    <row r="2178" spans="1:11" x14ac:dyDescent="0.2">
      <c r="A2178" s="42" t="s">
        <v>15</v>
      </c>
      <c r="B2178" s="42" t="s">
        <v>12</v>
      </c>
      <c r="C2178" s="43">
        <v>22378</v>
      </c>
      <c r="D2178" s="43">
        <v>41870</v>
      </c>
      <c r="E2178" s="42" t="s">
        <v>17</v>
      </c>
      <c r="F2178" s="44" t="s">
        <v>14</v>
      </c>
      <c r="G2178" s="2">
        <v>36000</v>
      </c>
      <c r="H2178" s="2">
        <v>36000</v>
      </c>
      <c r="I2178" s="39">
        <v>0</v>
      </c>
      <c r="J2178" s="45">
        <v>5314</v>
      </c>
      <c r="K2178" s="43">
        <v>46119</v>
      </c>
    </row>
    <row r="2179" spans="1:11" x14ac:dyDescent="0.2">
      <c r="A2179" s="42" t="s">
        <v>16</v>
      </c>
      <c r="B2179" s="42" t="s">
        <v>12</v>
      </c>
      <c r="C2179" s="43">
        <v>21829</v>
      </c>
      <c r="D2179" s="43">
        <v>41609</v>
      </c>
      <c r="E2179" s="42" t="s">
        <v>13</v>
      </c>
      <c r="F2179" s="44" t="s">
        <v>14</v>
      </c>
      <c r="G2179" s="2">
        <v>55000</v>
      </c>
      <c r="H2179" s="2">
        <v>55000</v>
      </c>
      <c r="I2179" s="39">
        <v>0</v>
      </c>
      <c r="J2179" s="45">
        <v>7920</v>
      </c>
      <c r="K2179" s="43">
        <v>45571</v>
      </c>
    </row>
    <row r="2180" spans="1:11" x14ac:dyDescent="0.2">
      <c r="A2180" s="42" t="s">
        <v>11</v>
      </c>
      <c r="B2180" s="42" t="s">
        <v>12</v>
      </c>
      <c r="C2180" s="43">
        <v>21829</v>
      </c>
      <c r="D2180" s="43">
        <v>41609</v>
      </c>
      <c r="E2180" s="42" t="s">
        <v>13</v>
      </c>
      <c r="F2180" s="44" t="s">
        <v>14</v>
      </c>
      <c r="G2180" s="2">
        <v>55000</v>
      </c>
      <c r="H2180" s="2">
        <v>55000</v>
      </c>
      <c r="I2180" s="39">
        <v>1</v>
      </c>
      <c r="J2180" s="45">
        <v>7920</v>
      </c>
      <c r="K2180" s="43">
        <v>45571</v>
      </c>
    </row>
    <row r="2181" spans="1:11" x14ac:dyDescent="0.2">
      <c r="A2181" s="42" t="s">
        <v>15</v>
      </c>
      <c r="B2181" s="42" t="s">
        <v>12</v>
      </c>
      <c r="C2181" s="43">
        <v>21829</v>
      </c>
      <c r="D2181" s="43">
        <v>41609</v>
      </c>
      <c r="E2181" s="42" t="s">
        <v>13</v>
      </c>
      <c r="F2181" s="44" t="s">
        <v>14</v>
      </c>
      <c r="G2181" s="2">
        <v>55000</v>
      </c>
      <c r="H2181" s="2">
        <v>55000</v>
      </c>
      <c r="I2181" s="39">
        <v>0</v>
      </c>
      <c r="J2181" s="45">
        <v>7920</v>
      </c>
      <c r="K2181" s="43">
        <v>45571</v>
      </c>
    </row>
    <row r="2182" spans="1:11" x14ac:dyDescent="0.2">
      <c r="A2182" s="42" t="s">
        <v>16</v>
      </c>
      <c r="B2182" s="42" t="s">
        <v>12</v>
      </c>
      <c r="C2182" s="43">
        <v>21267</v>
      </c>
      <c r="D2182" s="43">
        <v>41682</v>
      </c>
      <c r="E2182" s="42" t="s">
        <v>13</v>
      </c>
      <c r="F2182" s="44" t="s">
        <v>14</v>
      </c>
      <c r="G2182" s="2">
        <v>54000</v>
      </c>
      <c r="H2182" s="2">
        <v>54000</v>
      </c>
      <c r="I2182" s="39">
        <v>0</v>
      </c>
      <c r="J2182" s="45">
        <v>8213</v>
      </c>
      <c r="K2182" s="43">
        <v>45008</v>
      </c>
    </row>
    <row r="2183" spans="1:11" x14ac:dyDescent="0.2">
      <c r="A2183" s="42" t="s">
        <v>11</v>
      </c>
      <c r="B2183" s="42" t="s">
        <v>12</v>
      </c>
      <c r="C2183" s="43">
        <v>21267</v>
      </c>
      <c r="D2183" s="43">
        <v>41682</v>
      </c>
      <c r="E2183" s="42" t="s">
        <v>13</v>
      </c>
      <c r="F2183" s="44" t="s">
        <v>14</v>
      </c>
      <c r="G2183" s="2">
        <v>54000</v>
      </c>
      <c r="H2183" s="2">
        <v>54000</v>
      </c>
      <c r="I2183" s="39">
        <v>2</v>
      </c>
      <c r="J2183" s="45">
        <v>8213</v>
      </c>
      <c r="K2183" s="43">
        <v>45008</v>
      </c>
    </row>
    <row r="2184" spans="1:11" x14ac:dyDescent="0.2">
      <c r="A2184" s="42" t="s">
        <v>15</v>
      </c>
      <c r="B2184" s="42" t="s">
        <v>12</v>
      </c>
      <c r="C2184" s="43">
        <v>21267</v>
      </c>
      <c r="D2184" s="43">
        <v>41682</v>
      </c>
      <c r="E2184" s="42" t="s">
        <v>13</v>
      </c>
      <c r="F2184" s="44" t="s">
        <v>14</v>
      </c>
      <c r="G2184" s="2">
        <v>54000</v>
      </c>
      <c r="H2184" s="2">
        <v>54000</v>
      </c>
      <c r="I2184" s="39">
        <v>0</v>
      </c>
      <c r="J2184" s="45">
        <v>8213</v>
      </c>
      <c r="K2184" s="43">
        <v>45008</v>
      </c>
    </row>
    <row r="2185" spans="1:11" x14ac:dyDescent="0.2">
      <c r="A2185" s="42" t="s">
        <v>16</v>
      </c>
      <c r="B2185" s="42" t="s">
        <v>12</v>
      </c>
      <c r="C2185" s="43">
        <v>22778</v>
      </c>
      <c r="D2185" s="43">
        <v>42003</v>
      </c>
      <c r="E2185" s="42" t="s">
        <v>17</v>
      </c>
      <c r="F2185" s="44" t="s">
        <v>14</v>
      </c>
      <c r="G2185" s="2">
        <v>192000</v>
      </c>
      <c r="H2185" s="2">
        <v>192000</v>
      </c>
      <c r="I2185" s="39">
        <v>0</v>
      </c>
      <c r="J2185" s="45">
        <v>30413</v>
      </c>
      <c r="K2185" s="43">
        <v>46519</v>
      </c>
    </row>
    <row r="2186" spans="1:11" x14ac:dyDescent="0.2">
      <c r="A2186" s="42" t="s">
        <v>11</v>
      </c>
      <c r="B2186" s="42" t="s">
        <v>12</v>
      </c>
      <c r="C2186" s="43">
        <v>22778</v>
      </c>
      <c r="D2186" s="43">
        <v>42003</v>
      </c>
      <c r="E2186" s="42" t="s">
        <v>17</v>
      </c>
      <c r="F2186" s="44" t="s">
        <v>14</v>
      </c>
      <c r="G2186" s="2">
        <v>192000</v>
      </c>
      <c r="H2186" s="2">
        <v>192000</v>
      </c>
      <c r="I2186" s="39">
        <v>0</v>
      </c>
      <c r="J2186" s="45">
        <v>10138</v>
      </c>
      <c r="K2186" s="43">
        <v>46519</v>
      </c>
    </row>
    <row r="2187" spans="1:11" x14ac:dyDescent="0.2">
      <c r="A2187" s="42" t="s">
        <v>15</v>
      </c>
      <c r="B2187" s="42" t="s">
        <v>12</v>
      </c>
      <c r="C2187" s="43">
        <v>22778</v>
      </c>
      <c r="D2187" s="43">
        <v>42003</v>
      </c>
      <c r="E2187" s="42" t="s">
        <v>17</v>
      </c>
      <c r="F2187" s="44" t="s">
        <v>14</v>
      </c>
      <c r="G2187" s="2">
        <v>64000</v>
      </c>
      <c r="H2187" s="2">
        <v>64000</v>
      </c>
      <c r="I2187" s="39">
        <v>0</v>
      </c>
      <c r="J2187" s="45">
        <v>10138</v>
      </c>
      <c r="K2187" s="43">
        <v>46519</v>
      </c>
    </row>
    <row r="2188" spans="1:11" x14ac:dyDescent="0.2">
      <c r="A2188" s="42" t="s">
        <v>16</v>
      </c>
      <c r="B2188" s="42" t="s">
        <v>12</v>
      </c>
      <c r="C2188" s="43">
        <v>23950</v>
      </c>
      <c r="D2188" s="43">
        <v>41985</v>
      </c>
      <c r="E2188" s="42" t="s">
        <v>13</v>
      </c>
      <c r="F2188" s="44" t="s">
        <v>14</v>
      </c>
      <c r="G2188" s="2">
        <v>195000</v>
      </c>
      <c r="H2188" s="2">
        <v>195000</v>
      </c>
      <c r="I2188" s="39">
        <v>0</v>
      </c>
      <c r="J2188" s="45">
        <v>43700</v>
      </c>
      <c r="K2188" s="43">
        <v>47691</v>
      </c>
    </row>
    <row r="2189" spans="1:11" x14ac:dyDescent="0.2">
      <c r="A2189" s="42" t="s">
        <v>11</v>
      </c>
      <c r="B2189" s="42" t="s">
        <v>12</v>
      </c>
      <c r="C2189" s="43">
        <v>23950</v>
      </c>
      <c r="D2189" s="43">
        <v>41985</v>
      </c>
      <c r="E2189" s="42" t="s">
        <v>13</v>
      </c>
      <c r="F2189" s="44" t="s">
        <v>14</v>
      </c>
      <c r="G2189" s="2">
        <v>195000</v>
      </c>
      <c r="H2189" s="2">
        <v>195000</v>
      </c>
      <c r="I2189" s="39">
        <v>0</v>
      </c>
      <c r="J2189" s="45">
        <v>14567</v>
      </c>
      <c r="K2189" s="43">
        <v>47691</v>
      </c>
    </row>
    <row r="2190" spans="1:11" x14ac:dyDescent="0.2">
      <c r="A2190" s="42" t="s">
        <v>15</v>
      </c>
      <c r="B2190" s="42" t="s">
        <v>12</v>
      </c>
      <c r="C2190" s="43">
        <v>23950</v>
      </c>
      <c r="D2190" s="43">
        <v>41985</v>
      </c>
      <c r="E2190" s="42" t="s">
        <v>13</v>
      </c>
      <c r="F2190" s="44" t="s">
        <v>14</v>
      </c>
      <c r="G2190" s="2">
        <v>65000</v>
      </c>
      <c r="H2190" s="2">
        <v>65000</v>
      </c>
      <c r="I2190" s="39">
        <v>0</v>
      </c>
      <c r="J2190" s="45">
        <v>14567</v>
      </c>
      <c r="K2190" s="43">
        <v>47691</v>
      </c>
    </row>
    <row r="2191" spans="1:11" x14ac:dyDescent="0.2">
      <c r="A2191" s="42" t="s">
        <v>16</v>
      </c>
      <c r="B2191" s="42" t="s">
        <v>12</v>
      </c>
      <c r="C2191" s="43">
        <v>21894</v>
      </c>
      <c r="D2191" s="43">
        <v>42086</v>
      </c>
      <c r="E2191" s="42" t="s">
        <v>17</v>
      </c>
      <c r="F2191" s="44" t="s">
        <v>14</v>
      </c>
      <c r="G2191" s="2">
        <v>162000</v>
      </c>
      <c r="H2191" s="2">
        <v>162000</v>
      </c>
      <c r="I2191" s="39">
        <v>0</v>
      </c>
      <c r="J2191" s="45">
        <v>24203</v>
      </c>
      <c r="K2191" s="43">
        <v>45636</v>
      </c>
    </row>
    <row r="2192" spans="1:11" x14ac:dyDescent="0.2">
      <c r="A2192" s="42" t="s">
        <v>11</v>
      </c>
      <c r="B2192" s="42" t="s">
        <v>12</v>
      </c>
      <c r="C2192" s="43">
        <v>21894</v>
      </c>
      <c r="D2192" s="43">
        <v>42086</v>
      </c>
      <c r="E2192" s="42" t="s">
        <v>17</v>
      </c>
      <c r="F2192" s="44" t="s">
        <v>14</v>
      </c>
      <c r="G2192" s="2">
        <v>162000</v>
      </c>
      <c r="H2192" s="2">
        <v>162000</v>
      </c>
      <c r="I2192" s="39">
        <v>0</v>
      </c>
      <c r="J2192" s="45">
        <v>8068</v>
      </c>
      <c r="K2192" s="43">
        <v>45636</v>
      </c>
    </row>
    <row r="2193" spans="1:11" x14ac:dyDescent="0.2">
      <c r="A2193" s="42" t="s">
        <v>15</v>
      </c>
      <c r="B2193" s="42" t="s">
        <v>12</v>
      </c>
      <c r="C2193" s="43">
        <v>21894</v>
      </c>
      <c r="D2193" s="43">
        <v>42086</v>
      </c>
      <c r="E2193" s="42" t="s">
        <v>17</v>
      </c>
      <c r="F2193" s="44" t="s">
        <v>14</v>
      </c>
      <c r="G2193" s="2">
        <v>54000</v>
      </c>
      <c r="H2193" s="2">
        <v>54000</v>
      </c>
      <c r="I2193" s="39">
        <v>0</v>
      </c>
      <c r="J2193" s="45">
        <v>8068</v>
      </c>
      <c r="K2193" s="43">
        <v>45636</v>
      </c>
    </row>
    <row r="2194" spans="1:11" x14ac:dyDescent="0.2">
      <c r="A2194" s="42" t="s">
        <v>16</v>
      </c>
      <c r="B2194" s="42" t="s">
        <v>12</v>
      </c>
      <c r="C2194" s="43">
        <v>21964</v>
      </c>
      <c r="D2194" s="43">
        <v>42066</v>
      </c>
      <c r="E2194" s="42" t="s">
        <v>13</v>
      </c>
      <c r="F2194" s="44" t="s">
        <v>14</v>
      </c>
      <c r="G2194" s="2">
        <v>159000</v>
      </c>
      <c r="H2194" s="2">
        <v>159000</v>
      </c>
      <c r="I2194" s="39">
        <v>0</v>
      </c>
      <c r="J2194" s="45">
        <v>28906</v>
      </c>
      <c r="K2194" s="43">
        <v>45706</v>
      </c>
    </row>
    <row r="2195" spans="1:11" x14ac:dyDescent="0.2">
      <c r="A2195" s="42" t="s">
        <v>11</v>
      </c>
      <c r="B2195" s="42" t="s">
        <v>12</v>
      </c>
      <c r="C2195" s="43">
        <v>21964</v>
      </c>
      <c r="D2195" s="43">
        <v>42066</v>
      </c>
      <c r="E2195" s="42" t="s">
        <v>13</v>
      </c>
      <c r="F2195" s="44" t="s">
        <v>14</v>
      </c>
      <c r="G2195" s="2">
        <v>159000</v>
      </c>
      <c r="H2195" s="2">
        <v>159000</v>
      </c>
      <c r="I2195" s="39">
        <v>0</v>
      </c>
      <c r="J2195" s="45">
        <v>9635</v>
      </c>
      <c r="K2195" s="43">
        <v>45706</v>
      </c>
    </row>
    <row r="2196" spans="1:11" x14ac:dyDescent="0.2">
      <c r="A2196" s="42" t="s">
        <v>15</v>
      </c>
      <c r="B2196" s="42" t="s">
        <v>12</v>
      </c>
      <c r="C2196" s="43">
        <v>21964</v>
      </c>
      <c r="D2196" s="43">
        <v>42066</v>
      </c>
      <c r="E2196" s="42" t="s">
        <v>13</v>
      </c>
      <c r="F2196" s="44" t="s">
        <v>14</v>
      </c>
      <c r="G2196" s="2">
        <v>53000</v>
      </c>
      <c r="H2196" s="2">
        <v>53000</v>
      </c>
      <c r="I2196" s="39">
        <v>0</v>
      </c>
      <c r="J2196" s="45">
        <v>9635</v>
      </c>
      <c r="K2196" s="43">
        <v>45706</v>
      </c>
    </row>
    <row r="2197" spans="1:11" x14ac:dyDescent="0.2">
      <c r="A2197" s="42" t="s">
        <v>16</v>
      </c>
      <c r="B2197" s="42" t="s">
        <v>12</v>
      </c>
      <c r="C2197" s="43">
        <v>21213</v>
      </c>
      <c r="D2197" s="43">
        <v>42111</v>
      </c>
      <c r="E2197" s="42" t="s">
        <v>13</v>
      </c>
      <c r="F2197" s="44" t="s">
        <v>14</v>
      </c>
      <c r="G2197" s="2">
        <v>76000</v>
      </c>
      <c r="H2197" s="2">
        <v>76000</v>
      </c>
      <c r="I2197" s="39">
        <v>0</v>
      </c>
      <c r="J2197" s="45">
        <v>11902</v>
      </c>
      <c r="K2197" s="43">
        <v>44954</v>
      </c>
    </row>
    <row r="2198" spans="1:11" x14ac:dyDescent="0.2">
      <c r="A2198" s="42" t="s">
        <v>11</v>
      </c>
      <c r="B2198" s="42" t="s">
        <v>12</v>
      </c>
      <c r="C2198" s="43">
        <v>21213</v>
      </c>
      <c r="D2198" s="43">
        <v>42111</v>
      </c>
      <c r="E2198" s="42" t="s">
        <v>13</v>
      </c>
      <c r="F2198" s="44" t="s">
        <v>14</v>
      </c>
      <c r="G2198" s="2">
        <v>76000</v>
      </c>
      <c r="H2198" s="2">
        <v>76000</v>
      </c>
      <c r="I2198" s="39">
        <v>2</v>
      </c>
      <c r="J2198" s="45">
        <v>5951</v>
      </c>
      <c r="K2198" s="43">
        <v>44954</v>
      </c>
    </row>
    <row r="2199" spans="1:11" x14ac:dyDescent="0.2">
      <c r="A2199" s="42" t="s">
        <v>15</v>
      </c>
      <c r="B2199" s="42" t="s">
        <v>12</v>
      </c>
      <c r="C2199" s="43">
        <v>21213</v>
      </c>
      <c r="D2199" s="43">
        <v>42111</v>
      </c>
      <c r="E2199" s="42" t="s">
        <v>13</v>
      </c>
      <c r="F2199" s="44" t="s">
        <v>14</v>
      </c>
      <c r="G2199" s="2">
        <v>38000</v>
      </c>
      <c r="H2199" s="2">
        <v>38000</v>
      </c>
      <c r="I2199" s="39">
        <v>0</v>
      </c>
      <c r="J2199" s="45">
        <v>5951</v>
      </c>
      <c r="K2199" s="43">
        <v>44954</v>
      </c>
    </row>
    <row r="2200" spans="1:11" x14ac:dyDescent="0.2">
      <c r="A2200" s="42" t="s">
        <v>16</v>
      </c>
      <c r="B2200" s="42" t="s">
        <v>12</v>
      </c>
      <c r="C2200" s="43">
        <v>23185</v>
      </c>
      <c r="D2200" s="43">
        <v>42058</v>
      </c>
      <c r="E2200" s="42" t="s">
        <v>17</v>
      </c>
      <c r="F2200" s="44" t="s">
        <v>14</v>
      </c>
      <c r="G2200" s="2">
        <v>117000</v>
      </c>
      <c r="H2200" s="2">
        <v>117000</v>
      </c>
      <c r="I2200" s="39">
        <v>0</v>
      </c>
      <c r="J2200" s="45">
        <v>21165</v>
      </c>
      <c r="K2200" s="43">
        <v>46927</v>
      </c>
    </row>
    <row r="2201" spans="1:11" x14ac:dyDescent="0.2">
      <c r="A2201" s="42" t="s">
        <v>11</v>
      </c>
      <c r="B2201" s="42" t="s">
        <v>12</v>
      </c>
      <c r="C2201" s="43">
        <v>23185</v>
      </c>
      <c r="D2201" s="43">
        <v>42058</v>
      </c>
      <c r="E2201" s="42" t="s">
        <v>17</v>
      </c>
      <c r="F2201" s="44" t="s">
        <v>14</v>
      </c>
      <c r="G2201" s="2">
        <v>117000</v>
      </c>
      <c r="H2201" s="2">
        <v>117000</v>
      </c>
      <c r="I2201" s="39">
        <v>0</v>
      </c>
      <c r="J2201" s="45">
        <v>7055</v>
      </c>
      <c r="K2201" s="43">
        <v>46927</v>
      </c>
    </row>
    <row r="2202" spans="1:11" x14ac:dyDescent="0.2">
      <c r="A2202" s="42" t="s">
        <v>15</v>
      </c>
      <c r="B2202" s="42" t="s">
        <v>12</v>
      </c>
      <c r="C2202" s="43">
        <v>23185</v>
      </c>
      <c r="D2202" s="43">
        <v>42058</v>
      </c>
      <c r="E2202" s="42" t="s">
        <v>17</v>
      </c>
      <c r="F2202" s="44" t="s">
        <v>14</v>
      </c>
      <c r="G2202" s="2">
        <v>39000</v>
      </c>
      <c r="H2202" s="2">
        <v>39000</v>
      </c>
      <c r="I2202" s="39">
        <v>0</v>
      </c>
      <c r="J2202" s="45">
        <v>7055</v>
      </c>
      <c r="K2202" s="43">
        <v>46927</v>
      </c>
    </row>
    <row r="2203" spans="1:11" x14ac:dyDescent="0.2">
      <c r="A2203" s="42" t="s">
        <v>16</v>
      </c>
      <c r="B2203" s="42" t="s">
        <v>12</v>
      </c>
      <c r="C2203" s="43">
        <v>23277</v>
      </c>
      <c r="D2203" s="43">
        <v>42025</v>
      </c>
      <c r="E2203" s="42" t="s">
        <v>13</v>
      </c>
      <c r="F2203" s="44" t="s">
        <v>14</v>
      </c>
      <c r="G2203" s="2">
        <v>88000</v>
      </c>
      <c r="H2203" s="2">
        <v>88000</v>
      </c>
      <c r="I2203" s="39">
        <v>0</v>
      </c>
      <c r="J2203" s="45">
        <v>19958</v>
      </c>
      <c r="K2203" s="43">
        <v>47019</v>
      </c>
    </row>
    <row r="2204" spans="1:11" x14ac:dyDescent="0.2">
      <c r="A2204" s="42" t="s">
        <v>11</v>
      </c>
      <c r="B2204" s="42" t="s">
        <v>12</v>
      </c>
      <c r="C2204" s="43">
        <v>23277</v>
      </c>
      <c r="D2204" s="43">
        <v>42025</v>
      </c>
      <c r="E2204" s="42" t="s">
        <v>13</v>
      </c>
      <c r="F2204" s="44" t="s">
        <v>14</v>
      </c>
      <c r="G2204" s="2">
        <v>88000</v>
      </c>
      <c r="H2204" s="2">
        <v>88000</v>
      </c>
      <c r="I2204" s="39">
        <v>0</v>
      </c>
      <c r="J2204" s="45">
        <v>9979</v>
      </c>
      <c r="K2204" s="43">
        <v>47019</v>
      </c>
    </row>
    <row r="2205" spans="1:11" x14ac:dyDescent="0.2">
      <c r="A2205" s="42" t="s">
        <v>15</v>
      </c>
      <c r="B2205" s="42" t="s">
        <v>12</v>
      </c>
      <c r="C2205" s="43">
        <v>23277</v>
      </c>
      <c r="D2205" s="43">
        <v>42025</v>
      </c>
      <c r="E2205" s="42" t="s">
        <v>13</v>
      </c>
      <c r="F2205" s="44" t="s">
        <v>14</v>
      </c>
      <c r="G2205" s="2">
        <v>44000</v>
      </c>
      <c r="H2205" s="2">
        <v>44000</v>
      </c>
      <c r="I2205" s="39">
        <v>0</v>
      </c>
      <c r="J2205" s="45">
        <v>9979</v>
      </c>
      <c r="K2205" s="43">
        <v>47019</v>
      </c>
    </row>
    <row r="2206" spans="1:11" x14ac:dyDescent="0.2">
      <c r="A2206" s="42" t="s">
        <v>11</v>
      </c>
      <c r="B2206" s="42" t="s">
        <v>12</v>
      </c>
      <c r="C2206" s="43">
        <v>21825</v>
      </c>
      <c r="D2206" s="43">
        <v>42061</v>
      </c>
      <c r="E2206" s="42" t="s">
        <v>17</v>
      </c>
      <c r="F2206" s="44" t="s">
        <v>14</v>
      </c>
      <c r="G2206" s="2">
        <v>33000</v>
      </c>
      <c r="H2206" s="2">
        <v>33000</v>
      </c>
      <c r="I2206" s="39">
        <v>0</v>
      </c>
      <c r="J2206" s="45">
        <v>4930</v>
      </c>
      <c r="K2206" s="43">
        <v>45567</v>
      </c>
    </row>
    <row r="2207" spans="1:11" x14ac:dyDescent="0.2">
      <c r="A2207" s="42" t="s">
        <v>16</v>
      </c>
      <c r="B2207" s="42" t="s">
        <v>12</v>
      </c>
      <c r="C2207" s="43">
        <v>20240</v>
      </c>
      <c r="D2207" s="43">
        <v>42080</v>
      </c>
      <c r="E2207" s="42" t="s">
        <v>13</v>
      </c>
      <c r="F2207" s="44" t="s">
        <v>14</v>
      </c>
      <c r="G2207" s="2">
        <v>33000</v>
      </c>
      <c r="H2207" s="2">
        <v>33000</v>
      </c>
      <c r="I2207" s="39">
        <v>0</v>
      </c>
      <c r="J2207" s="45">
        <v>5054</v>
      </c>
      <c r="K2207" s="43">
        <v>43982</v>
      </c>
    </row>
    <row r="2208" spans="1:11" x14ac:dyDescent="0.2">
      <c r="A2208" s="42" t="s">
        <v>11</v>
      </c>
      <c r="B2208" s="42" t="s">
        <v>12</v>
      </c>
      <c r="C2208" s="43">
        <v>20240</v>
      </c>
      <c r="D2208" s="43">
        <v>42080</v>
      </c>
      <c r="E2208" s="42" t="s">
        <v>13</v>
      </c>
      <c r="F2208" s="44" t="s">
        <v>14</v>
      </c>
      <c r="G2208" s="2">
        <v>27000</v>
      </c>
      <c r="H2208" s="2">
        <v>27000</v>
      </c>
      <c r="I2208" s="39">
        <v>0</v>
      </c>
      <c r="J2208" s="45">
        <v>2527</v>
      </c>
      <c r="K2208" s="43">
        <v>43982</v>
      </c>
    </row>
    <row r="2209" spans="1:11" x14ac:dyDescent="0.2">
      <c r="A2209" s="42" t="s">
        <v>15</v>
      </c>
      <c r="B2209" s="42" t="s">
        <v>12</v>
      </c>
      <c r="C2209" s="43">
        <v>20240</v>
      </c>
      <c r="D2209" s="43">
        <v>42080</v>
      </c>
      <c r="E2209" s="42" t="s">
        <v>13</v>
      </c>
      <c r="F2209" s="44" t="s">
        <v>14</v>
      </c>
      <c r="G2209" s="2">
        <v>33000</v>
      </c>
      <c r="H2209" s="2">
        <v>33000</v>
      </c>
      <c r="I2209" s="39">
        <v>0</v>
      </c>
      <c r="J2209" s="45">
        <v>2527</v>
      </c>
      <c r="K2209" s="43">
        <v>43982</v>
      </c>
    </row>
    <row r="2210" spans="1:11" x14ac:dyDescent="0.2">
      <c r="A2210" s="42" t="s">
        <v>11</v>
      </c>
      <c r="B2210" s="42" t="s">
        <v>12</v>
      </c>
      <c r="C2210" s="43">
        <v>25966</v>
      </c>
      <c r="D2210" s="43">
        <v>41822</v>
      </c>
      <c r="E2210" s="42" t="s">
        <v>17</v>
      </c>
      <c r="F2210" s="44" t="s">
        <v>14</v>
      </c>
      <c r="G2210" s="2">
        <v>71000</v>
      </c>
      <c r="H2210" s="2">
        <v>71000</v>
      </c>
      <c r="I2210" s="39">
        <v>0</v>
      </c>
      <c r="J2210" s="45">
        <v>13355</v>
      </c>
      <c r="K2210" s="43">
        <v>49707</v>
      </c>
    </row>
    <row r="2211" spans="1:11" x14ac:dyDescent="0.2">
      <c r="A2211" s="42" t="s">
        <v>15</v>
      </c>
      <c r="B2211" s="42" t="s">
        <v>12</v>
      </c>
      <c r="C2211" s="43">
        <v>25966</v>
      </c>
      <c r="D2211" s="43">
        <v>41822</v>
      </c>
      <c r="E2211" s="42" t="s">
        <v>17</v>
      </c>
      <c r="F2211" s="44" t="s">
        <v>14</v>
      </c>
      <c r="G2211" s="2">
        <v>54000</v>
      </c>
      <c r="H2211" s="2">
        <v>54000</v>
      </c>
      <c r="I2211" s="39">
        <v>0</v>
      </c>
      <c r="J2211" s="45">
        <v>13355</v>
      </c>
      <c r="K2211" s="43">
        <v>49707</v>
      </c>
    </row>
    <row r="2212" spans="1:11" x14ac:dyDescent="0.2">
      <c r="A2212" s="42" t="s">
        <v>16</v>
      </c>
      <c r="B2212" s="42" t="s">
        <v>12</v>
      </c>
      <c r="C2212" s="43">
        <v>20587</v>
      </c>
      <c r="D2212" s="43">
        <v>42846</v>
      </c>
      <c r="E2212" s="42" t="s">
        <v>13</v>
      </c>
      <c r="F2212" s="44" t="s">
        <v>14</v>
      </c>
      <c r="G2212" s="2">
        <v>216000</v>
      </c>
      <c r="H2212" s="2">
        <v>216000</v>
      </c>
      <c r="I2212" s="39">
        <v>0</v>
      </c>
      <c r="J2212" s="45">
        <v>29354</v>
      </c>
      <c r="K2212" s="43">
        <v>44328</v>
      </c>
    </row>
    <row r="2213" spans="1:11" x14ac:dyDescent="0.2">
      <c r="A2213" s="42" t="s">
        <v>11</v>
      </c>
      <c r="B2213" s="42" t="s">
        <v>12</v>
      </c>
      <c r="C2213" s="43">
        <v>20587</v>
      </c>
      <c r="D2213" s="43">
        <v>42846</v>
      </c>
      <c r="E2213" s="42" t="s">
        <v>13</v>
      </c>
      <c r="F2213" s="44" t="s">
        <v>14</v>
      </c>
      <c r="G2213" s="2">
        <v>216000</v>
      </c>
      <c r="H2213" s="2">
        <v>216000</v>
      </c>
      <c r="I2213" s="39">
        <v>0</v>
      </c>
      <c r="J2213" s="45">
        <v>9785</v>
      </c>
      <c r="K2213" s="43">
        <v>44328</v>
      </c>
    </row>
    <row r="2214" spans="1:11" x14ac:dyDescent="0.2">
      <c r="A2214" s="42" t="s">
        <v>15</v>
      </c>
      <c r="B2214" s="42" t="s">
        <v>12</v>
      </c>
      <c r="C2214" s="43">
        <v>20587</v>
      </c>
      <c r="D2214" s="43">
        <v>42846</v>
      </c>
      <c r="E2214" s="42" t="s">
        <v>13</v>
      </c>
      <c r="F2214" s="44" t="s">
        <v>14</v>
      </c>
      <c r="G2214" s="2">
        <v>72000</v>
      </c>
      <c r="H2214" s="2">
        <v>72000</v>
      </c>
      <c r="I2214" s="39">
        <v>0</v>
      </c>
      <c r="J2214" s="45">
        <v>9785</v>
      </c>
      <c r="K2214" s="43">
        <v>44328</v>
      </c>
    </row>
    <row r="2215" spans="1:11" x14ac:dyDescent="0.2">
      <c r="A2215" s="42" t="s">
        <v>16</v>
      </c>
      <c r="B2215" s="42" t="s">
        <v>12</v>
      </c>
      <c r="C2215" s="43">
        <v>25210</v>
      </c>
      <c r="D2215" s="43">
        <v>42097</v>
      </c>
      <c r="E2215" s="42" t="s">
        <v>13</v>
      </c>
      <c r="F2215" s="44" t="s">
        <v>14</v>
      </c>
      <c r="G2215" s="2">
        <v>261000</v>
      </c>
      <c r="H2215" s="2">
        <v>261000</v>
      </c>
      <c r="I2215" s="39">
        <v>0</v>
      </c>
      <c r="J2215" s="45">
        <v>67886</v>
      </c>
      <c r="K2215" s="43">
        <v>48951</v>
      </c>
    </row>
    <row r="2216" spans="1:11" x14ac:dyDescent="0.2">
      <c r="A2216" s="42" t="s">
        <v>11</v>
      </c>
      <c r="B2216" s="42" t="s">
        <v>12</v>
      </c>
      <c r="C2216" s="43">
        <v>25210</v>
      </c>
      <c r="D2216" s="43">
        <v>42097</v>
      </c>
      <c r="E2216" s="42" t="s">
        <v>13</v>
      </c>
      <c r="F2216" s="44" t="s">
        <v>14</v>
      </c>
      <c r="G2216" s="2">
        <v>261000</v>
      </c>
      <c r="H2216" s="2">
        <v>261000</v>
      </c>
      <c r="I2216" s="39">
        <v>2</v>
      </c>
      <c r="J2216" s="45">
        <v>22629</v>
      </c>
      <c r="K2216" s="43">
        <v>48951</v>
      </c>
    </row>
    <row r="2217" spans="1:11" x14ac:dyDescent="0.2">
      <c r="A2217" s="42" t="s">
        <v>15</v>
      </c>
      <c r="B2217" s="42" t="s">
        <v>12</v>
      </c>
      <c r="C2217" s="43">
        <v>25210</v>
      </c>
      <c r="D2217" s="43">
        <v>42097</v>
      </c>
      <c r="E2217" s="42" t="s">
        <v>13</v>
      </c>
      <c r="F2217" s="44" t="s">
        <v>14</v>
      </c>
      <c r="G2217" s="2">
        <v>87000</v>
      </c>
      <c r="H2217" s="2">
        <v>87000</v>
      </c>
      <c r="I2217" s="39">
        <v>0</v>
      </c>
      <c r="J2217" s="45">
        <v>22629</v>
      </c>
      <c r="K2217" s="43">
        <v>48951</v>
      </c>
    </row>
    <row r="2218" spans="1:11" x14ac:dyDescent="0.2">
      <c r="A2218" s="42" t="s">
        <v>16</v>
      </c>
      <c r="B2218" s="42" t="s">
        <v>12</v>
      </c>
      <c r="C2218" s="43">
        <v>24529</v>
      </c>
      <c r="D2218" s="43">
        <v>42033</v>
      </c>
      <c r="E2218" s="42" t="s">
        <v>13</v>
      </c>
      <c r="F2218" s="44" t="s">
        <v>14</v>
      </c>
      <c r="G2218" s="2">
        <v>180000</v>
      </c>
      <c r="H2218" s="2">
        <v>180000</v>
      </c>
      <c r="I2218" s="39">
        <v>0</v>
      </c>
      <c r="J2218" s="45">
        <v>46494</v>
      </c>
      <c r="K2218" s="43">
        <v>48270</v>
      </c>
    </row>
    <row r="2219" spans="1:11" x14ac:dyDescent="0.2">
      <c r="A2219" s="42" t="s">
        <v>11</v>
      </c>
      <c r="B2219" s="42" t="s">
        <v>12</v>
      </c>
      <c r="C2219" s="43">
        <v>24529</v>
      </c>
      <c r="D2219" s="43">
        <v>42033</v>
      </c>
      <c r="E2219" s="42" t="s">
        <v>13</v>
      </c>
      <c r="F2219" s="44" t="s">
        <v>14</v>
      </c>
      <c r="G2219" s="2">
        <v>180000</v>
      </c>
      <c r="H2219" s="2">
        <v>180000</v>
      </c>
      <c r="I2219" s="39">
        <v>0</v>
      </c>
      <c r="J2219" s="45">
        <v>15498</v>
      </c>
      <c r="K2219" s="43">
        <v>48270</v>
      </c>
    </row>
    <row r="2220" spans="1:11" x14ac:dyDescent="0.2">
      <c r="A2220" s="42" t="s">
        <v>15</v>
      </c>
      <c r="B2220" s="42" t="s">
        <v>12</v>
      </c>
      <c r="C2220" s="43">
        <v>24529</v>
      </c>
      <c r="D2220" s="43">
        <v>42033</v>
      </c>
      <c r="E2220" s="42" t="s">
        <v>13</v>
      </c>
      <c r="F2220" s="44" t="s">
        <v>14</v>
      </c>
      <c r="G2220" s="2">
        <v>60000</v>
      </c>
      <c r="H2220" s="2">
        <v>60000</v>
      </c>
      <c r="I2220" s="39">
        <v>0</v>
      </c>
      <c r="J2220" s="45">
        <v>15498</v>
      </c>
      <c r="K2220" s="43">
        <v>48270</v>
      </c>
    </row>
    <row r="2221" spans="1:11" x14ac:dyDescent="0.2">
      <c r="A2221" s="42" t="s">
        <v>16</v>
      </c>
      <c r="B2221" s="42" t="s">
        <v>12</v>
      </c>
      <c r="C2221" s="43">
        <v>19956</v>
      </c>
      <c r="D2221" s="43">
        <v>41892</v>
      </c>
      <c r="E2221" s="42" t="s">
        <v>13</v>
      </c>
      <c r="F2221" s="44" t="s">
        <v>14</v>
      </c>
      <c r="G2221" s="2">
        <v>180000</v>
      </c>
      <c r="H2221" s="2">
        <v>180000</v>
      </c>
      <c r="I2221" s="39">
        <v>0</v>
      </c>
      <c r="J2221" s="45">
        <v>1931</v>
      </c>
      <c r="K2221" s="43">
        <v>43697</v>
      </c>
    </row>
    <row r="2222" spans="1:11" x14ac:dyDescent="0.2">
      <c r="A2222" s="42" t="s">
        <v>11</v>
      </c>
      <c r="B2222" s="42" t="s">
        <v>12</v>
      </c>
      <c r="C2222" s="43">
        <v>19956</v>
      </c>
      <c r="D2222" s="43">
        <v>41892</v>
      </c>
      <c r="E2222" s="42" t="s">
        <v>13</v>
      </c>
      <c r="F2222" s="44" t="s">
        <v>14</v>
      </c>
      <c r="G2222" s="2">
        <v>39000</v>
      </c>
      <c r="H2222" s="2">
        <v>39000</v>
      </c>
      <c r="I2222" s="39">
        <v>0</v>
      </c>
      <c r="J2222" s="45">
        <v>1931</v>
      </c>
      <c r="K2222" s="43">
        <v>43697</v>
      </c>
    </row>
    <row r="2223" spans="1:11" x14ac:dyDescent="0.2">
      <c r="A2223" s="42" t="s">
        <v>15</v>
      </c>
      <c r="B2223" s="42" t="s">
        <v>12</v>
      </c>
      <c r="C2223" s="43">
        <v>19956</v>
      </c>
      <c r="D2223" s="43">
        <v>41892</v>
      </c>
      <c r="E2223" s="42" t="s">
        <v>13</v>
      </c>
      <c r="F2223" s="44" t="s">
        <v>14</v>
      </c>
      <c r="G2223" s="2">
        <v>180000</v>
      </c>
      <c r="H2223" s="2">
        <v>180000</v>
      </c>
      <c r="I2223" s="39">
        <v>0</v>
      </c>
      <c r="J2223" s="45">
        <v>1931</v>
      </c>
      <c r="K2223" s="43">
        <v>43697</v>
      </c>
    </row>
    <row r="2224" spans="1:11" x14ac:dyDescent="0.2">
      <c r="A2224" s="42" t="s">
        <v>11</v>
      </c>
      <c r="B2224" s="42" t="s">
        <v>12</v>
      </c>
      <c r="C2224" s="43">
        <v>22476</v>
      </c>
      <c r="D2224" s="43">
        <v>42132</v>
      </c>
      <c r="E2224" s="42" t="s">
        <v>17</v>
      </c>
      <c r="F2224" s="44" t="s">
        <v>14</v>
      </c>
      <c r="G2224" s="2">
        <v>37000</v>
      </c>
      <c r="H2224" s="2">
        <v>37000</v>
      </c>
      <c r="I2224" s="39">
        <v>0</v>
      </c>
      <c r="J2224" s="45">
        <v>6194</v>
      </c>
      <c r="K2224" s="43">
        <v>46217</v>
      </c>
    </row>
    <row r="2225" spans="1:11" x14ac:dyDescent="0.2">
      <c r="A2225" s="42" t="s">
        <v>15</v>
      </c>
      <c r="B2225" s="42" t="s">
        <v>12</v>
      </c>
      <c r="C2225" s="43">
        <v>22476</v>
      </c>
      <c r="D2225" s="43">
        <v>42132</v>
      </c>
      <c r="E2225" s="42" t="s">
        <v>17</v>
      </c>
      <c r="F2225" s="44" t="s">
        <v>14</v>
      </c>
      <c r="G2225" s="2">
        <v>39000</v>
      </c>
      <c r="H2225" s="2">
        <v>39000</v>
      </c>
      <c r="I2225" s="39">
        <v>0</v>
      </c>
      <c r="J2225" s="45">
        <v>6194</v>
      </c>
      <c r="K2225" s="43">
        <v>46217</v>
      </c>
    </row>
    <row r="2226" spans="1:11" x14ac:dyDescent="0.2">
      <c r="A2226" s="42" t="s">
        <v>11</v>
      </c>
      <c r="B2226" s="42" t="s">
        <v>12</v>
      </c>
      <c r="C2226" s="43">
        <v>30419</v>
      </c>
      <c r="D2226" s="43">
        <v>41891</v>
      </c>
      <c r="E2226" s="42" t="s">
        <v>13</v>
      </c>
      <c r="F2226" s="44" t="s">
        <v>14</v>
      </c>
      <c r="G2226" s="2">
        <v>37000</v>
      </c>
      <c r="H2226" s="2">
        <v>37000</v>
      </c>
      <c r="I2226" s="39">
        <v>0</v>
      </c>
      <c r="J2226" s="45">
        <v>8725</v>
      </c>
      <c r="K2226" s="43">
        <v>54161</v>
      </c>
    </row>
    <row r="2227" spans="1:11" x14ac:dyDescent="0.2">
      <c r="A2227" s="42" t="s">
        <v>16</v>
      </c>
      <c r="B2227" s="42" t="s">
        <v>12</v>
      </c>
      <c r="C2227" s="43">
        <v>22505</v>
      </c>
      <c r="D2227" s="43">
        <v>42004</v>
      </c>
      <c r="E2227" s="42" t="s">
        <v>17</v>
      </c>
      <c r="F2227" s="44" t="s">
        <v>14</v>
      </c>
      <c r="G2227" s="2">
        <v>37000</v>
      </c>
      <c r="H2227" s="2">
        <v>37000</v>
      </c>
      <c r="I2227" s="39">
        <v>0</v>
      </c>
      <c r="J2227" s="45">
        <v>23911</v>
      </c>
      <c r="K2227" s="43">
        <v>46246</v>
      </c>
    </row>
    <row r="2228" spans="1:11" x14ac:dyDescent="0.2">
      <c r="A2228" s="42" t="s">
        <v>11</v>
      </c>
      <c r="B2228" s="42" t="s">
        <v>12</v>
      </c>
      <c r="C2228" s="43">
        <v>22505</v>
      </c>
      <c r="D2228" s="43">
        <v>42004</v>
      </c>
      <c r="E2228" s="42" t="s">
        <v>17</v>
      </c>
      <c r="F2228" s="44" t="s">
        <v>14</v>
      </c>
      <c r="G2228" s="2">
        <v>54000</v>
      </c>
      <c r="H2228" s="2">
        <v>54000</v>
      </c>
      <c r="I2228" s="39">
        <v>0</v>
      </c>
      <c r="J2228" s="45">
        <v>7970</v>
      </c>
      <c r="K2228" s="43">
        <v>46246</v>
      </c>
    </row>
    <row r="2229" spans="1:11" x14ac:dyDescent="0.2">
      <c r="A2229" s="42" t="s">
        <v>15</v>
      </c>
      <c r="B2229" s="42" t="s">
        <v>12</v>
      </c>
      <c r="C2229" s="43">
        <v>22505</v>
      </c>
      <c r="D2229" s="43">
        <v>42004</v>
      </c>
      <c r="E2229" s="42" t="s">
        <v>17</v>
      </c>
      <c r="F2229" s="44" t="s">
        <v>14</v>
      </c>
      <c r="G2229" s="2">
        <v>37000</v>
      </c>
      <c r="H2229" s="2">
        <v>37000</v>
      </c>
      <c r="I2229" s="39">
        <v>0</v>
      </c>
      <c r="J2229" s="45">
        <v>7970</v>
      </c>
      <c r="K2229" s="43">
        <v>46246</v>
      </c>
    </row>
    <row r="2230" spans="1:11" x14ac:dyDescent="0.2">
      <c r="A2230" s="42" t="s">
        <v>16</v>
      </c>
      <c r="B2230" s="42" t="s">
        <v>12</v>
      </c>
      <c r="C2230" s="43">
        <v>21842</v>
      </c>
      <c r="D2230" s="43">
        <v>42117</v>
      </c>
      <c r="E2230" s="42" t="s">
        <v>17</v>
      </c>
      <c r="F2230" s="44" t="s">
        <v>14</v>
      </c>
      <c r="G2230" s="2">
        <v>162000</v>
      </c>
      <c r="H2230" s="2">
        <v>162000</v>
      </c>
      <c r="I2230" s="39">
        <v>0</v>
      </c>
      <c r="J2230" s="45">
        <v>18376</v>
      </c>
      <c r="K2230" s="43">
        <v>45584</v>
      </c>
    </row>
    <row r="2231" spans="1:11" x14ac:dyDescent="0.2">
      <c r="A2231" s="42" t="s">
        <v>11</v>
      </c>
      <c r="B2231" s="42" t="s">
        <v>12</v>
      </c>
      <c r="C2231" s="43">
        <v>21842</v>
      </c>
      <c r="D2231" s="43">
        <v>42117</v>
      </c>
      <c r="E2231" s="42" t="s">
        <v>17</v>
      </c>
      <c r="F2231" s="44" t="s">
        <v>14</v>
      </c>
      <c r="G2231" s="2">
        <v>41000</v>
      </c>
      <c r="H2231" s="2">
        <v>41000</v>
      </c>
      <c r="I2231" s="39">
        <v>0</v>
      </c>
      <c r="J2231" s="45">
        <v>6125</v>
      </c>
      <c r="K2231" s="43">
        <v>45584</v>
      </c>
    </row>
    <row r="2232" spans="1:11" x14ac:dyDescent="0.2">
      <c r="A2232" s="42" t="s">
        <v>15</v>
      </c>
      <c r="B2232" s="42" t="s">
        <v>12</v>
      </c>
      <c r="C2232" s="43">
        <v>21842</v>
      </c>
      <c r="D2232" s="43">
        <v>42117</v>
      </c>
      <c r="E2232" s="42" t="s">
        <v>17</v>
      </c>
      <c r="F2232" s="44" t="s">
        <v>14</v>
      </c>
      <c r="G2232" s="2">
        <v>162000</v>
      </c>
      <c r="H2232" s="2">
        <v>162000</v>
      </c>
      <c r="I2232" s="39">
        <v>0</v>
      </c>
      <c r="J2232" s="45">
        <v>6125</v>
      </c>
      <c r="K2232" s="43">
        <v>45584</v>
      </c>
    </row>
    <row r="2233" spans="1:11" x14ac:dyDescent="0.2">
      <c r="A2233" s="42" t="s">
        <v>11</v>
      </c>
      <c r="B2233" s="42" t="s">
        <v>12</v>
      </c>
      <c r="C2233" s="43">
        <v>22965</v>
      </c>
      <c r="D2233" s="43">
        <v>42137</v>
      </c>
      <c r="E2233" s="42" t="s">
        <v>13</v>
      </c>
      <c r="F2233" s="44" t="s">
        <v>14</v>
      </c>
      <c r="G2233" s="2">
        <v>30000</v>
      </c>
      <c r="H2233" s="2">
        <v>30000</v>
      </c>
      <c r="I2233" s="39">
        <v>0</v>
      </c>
      <c r="J2233" s="45">
        <v>6561</v>
      </c>
      <c r="K2233" s="43">
        <v>46706</v>
      </c>
    </row>
    <row r="2234" spans="1:11" x14ac:dyDescent="0.2">
      <c r="A2234" s="42" t="s">
        <v>15</v>
      </c>
      <c r="B2234" s="42" t="s">
        <v>12</v>
      </c>
      <c r="C2234" s="43">
        <v>22965</v>
      </c>
      <c r="D2234" s="43">
        <v>42137</v>
      </c>
      <c r="E2234" s="42" t="s">
        <v>13</v>
      </c>
      <c r="F2234" s="44" t="s">
        <v>14</v>
      </c>
      <c r="G2234" s="2">
        <v>123000</v>
      </c>
      <c r="H2234" s="2">
        <v>123000</v>
      </c>
      <c r="I2234" s="39">
        <v>0</v>
      </c>
      <c r="J2234" s="45">
        <v>6561</v>
      </c>
      <c r="K2234" s="43">
        <v>46706</v>
      </c>
    </row>
    <row r="2235" spans="1:11" x14ac:dyDescent="0.2">
      <c r="A2235" s="42" t="s">
        <v>11</v>
      </c>
      <c r="B2235" s="42" t="s">
        <v>12</v>
      </c>
      <c r="C2235" s="43">
        <v>20161</v>
      </c>
      <c r="D2235" s="43">
        <v>41585</v>
      </c>
      <c r="E2235" s="42" t="s">
        <v>13</v>
      </c>
      <c r="F2235" s="44" t="s">
        <v>14</v>
      </c>
      <c r="G2235" s="2">
        <v>32000</v>
      </c>
      <c r="H2235" s="2">
        <v>32000</v>
      </c>
      <c r="I2235" s="39">
        <v>0</v>
      </c>
      <c r="J2235" s="45">
        <v>2419</v>
      </c>
      <c r="K2235" s="43">
        <v>43903</v>
      </c>
    </row>
    <row r="2236" spans="1:11" x14ac:dyDescent="0.2">
      <c r="A2236" s="42" t="s">
        <v>16</v>
      </c>
      <c r="B2236" s="42" t="s">
        <v>12</v>
      </c>
      <c r="C2236" s="43">
        <v>22697</v>
      </c>
      <c r="D2236" s="43">
        <v>42033</v>
      </c>
      <c r="E2236" s="42" t="s">
        <v>17</v>
      </c>
      <c r="F2236" s="44" t="s">
        <v>14</v>
      </c>
      <c r="G2236" s="2">
        <v>32000</v>
      </c>
      <c r="H2236" s="2">
        <v>32000</v>
      </c>
      <c r="I2236" s="39">
        <v>0</v>
      </c>
      <c r="J2236" s="45">
        <v>23814</v>
      </c>
      <c r="K2236" s="43">
        <v>46438</v>
      </c>
    </row>
    <row r="2237" spans="1:11" x14ac:dyDescent="0.2">
      <c r="A2237" s="42" t="s">
        <v>11</v>
      </c>
      <c r="B2237" s="42" t="s">
        <v>12</v>
      </c>
      <c r="C2237" s="43">
        <v>22697</v>
      </c>
      <c r="D2237" s="43">
        <v>42033</v>
      </c>
      <c r="E2237" s="42" t="s">
        <v>17</v>
      </c>
      <c r="F2237" s="44" t="s">
        <v>14</v>
      </c>
      <c r="G2237" s="2">
        <v>45000</v>
      </c>
      <c r="H2237" s="2">
        <v>45000</v>
      </c>
      <c r="I2237" s="39">
        <v>2</v>
      </c>
      <c r="J2237" s="45">
        <v>7938</v>
      </c>
      <c r="K2237" s="43">
        <v>46438</v>
      </c>
    </row>
    <row r="2238" spans="1:11" x14ac:dyDescent="0.2">
      <c r="A2238" s="42" t="s">
        <v>15</v>
      </c>
      <c r="B2238" s="42" t="s">
        <v>12</v>
      </c>
      <c r="C2238" s="43">
        <v>22697</v>
      </c>
      <c r="D2238" s="43">
        <v>42033</v>
      </c>
      <c r="E2238" s="42" t="s">
        <v>17</v>
      </c>
      <c r="F2238" s="44" t="s">
        <v>14</v>
      </c>
      <c r="G2238" s="2">
        <v>32000</v>
      </c>
      <c r="H2238" s="2">
        <v>32000</v>
      </c>
      <c r="I2238" s="39">
        <v>0</v>
      </c>
      <c r="J2238" s="45">
        <v>7938</v>
      </c>
      <c r="K2238" s="43">
        <v>46438</v>
      </c>
    </row>
    <row r="2239" spans="1:11" x14ac:dyDescent="0.2">
      <c r="A2239" s="42" t="s">
        <v>11</v>
      </c>
      <c r="B2239" s="42" t="s">
        <v>12</v>
      </c>
      <c r="C2239" s="43">
        <v>19824</v>
      </c>
      <c r="D2239" s="43">
        <v>41999</v>
      </c>
      <c r="E2239" s="42" t="s">
        <v>13</v>
      </c>
      <c r="F2239" s="44" t="s">
        <v>14</v>
      </c>
      <c r="G2239" s="2">
        <v>82000</v>
      </c>
      <c r="H2239" s="2">
        <v>82000</v>
      </c>
      <c r="I2239" s="39">
        <v>0</v>
      </c>
      <c r="J2239" s="45">
        <v>4059</v>
      </c>
      <c r="K2239" s="43">
        <v>43565</v>
      </c>
    </row>
    <row r="2240" spans="1:11" x14ac:dyDescent="0.2">
      <c r="A2240" s="42" t="s">
        <v>15</v>
      </c>
      <c r="B2240" s="42" t="s">
        <v>12</v>
      </c>
      <c r="C2240" s="43">
        <v>19824</v>
      </c>
      <c r="D2240" s="43">
        <v>41999</v>
      </c>
      <c r="E2240" s="42" t="s">
        <v>13</v>
      </c>
      <c r="F2240" s="44" t="s">
        <v>14</v>
      </c>
      <c r="G2240" s="2">
        <v>135000</v>
      </c>
      <c r="H2240" s="2">
        <v>135000</v>
      </c>
      <c r="I2240" s="39">
        <v>0</v>
      </c>
      <c r="J2240" s="45">
        <v>4059</v>
      </c>
      <c r="K2240" s="43">
        <v>43565</v>
      </c>
    </row>
    <row r="2241" spans="1:11" x14ac:dyDescent="0.2">
      <c r="A2241" s="42" t="s">
        <v>11</v>
      </c>
      <c r="B2241" s="42" t="s">
        <v>12</v>
      </c>
      <c r="C2241" s="43">
        <v>20761</v>
      </c>
      <c r="D2241" s="43">
        <v>42095</v>
      </c>
      <c r="E2241" s="42" t="s">
        <v>17</v>
      </c>
      <c r="F2241" s="44" t="s">
        <v>14</v>
      </c>
      <c r="G2241" s="2">
        <v>47000</v>
      </c>
      <c r="H2241" s="2">
        <v>47000</v>
      </c>
      <c r="I2241" s="39">
        <v>0</v>
      </c>
      <c r="J2241" s="45">
        <v>4907</v>
      </c>
      <c r="K2241" s="43">
        <v>44502</v>
      </c>
    </row>
    <row r="2242" spans="1:11" x14ac:dyDescent="0.2">
      <c r="A2242" s="42" t="s">
        <v>15</v>
      </c>
      <c r="B2242" s="42" t="s">
        <v>12</v>
      </c>
      <c r="C2242" s="43">
        <v>20761</v>
      </c>
      <c r="D2242" s="43">
        <v>42095</v>
      </c>
      <c r="E2242" s="42" t="s">
        <v>17</v>
      </c>
      <c r="F2242" s="44" t="s">
        <v>14</v>
      </c>
      <c r="G2242" s="2">
        <v>47000</v>
      </c>
      <c r="H2242" s="2">
        <v>47000</v>
      </c>
      <c r="I2242" s="39">
        <v>0</v>
      </c>
      <c r="J2242" s="45">
        <v>4907</v>
      </c>
      <c r="K2242" s="43">
        <v>44502</v>
      </c>
    </row>
    <row r="2243" spans="1:11" x14ac:dyDescent="0.2">
      <c r="A2243" s="42" t="s">
        <v>16</v>
      </c>
      <c r="B2243" s="42" t="s">
        <v>12</v>
      </c>
      <c r="C2243" s="43">
        <v>22014</v>
      </c>
      <c r="D2243" s="43">
        <v>42041</v>
      </c>
      <c r="E2243" s="42" t="s">
        <v>17</v>
      </c>
      <c r="F2243" s="44" t="s">
        <v>14</v>
      </c>
      <c r="G2243" s="2">
        <v>38000</v>
      </c>
      <c r="H2243" s="2">
        <v>38000</v>
      </c>
      <c r="I2243" s="39">
        <v>0</v>
      </c>
      <c r="J2243" s="45">
        <v>6019</v>
      </c>
      <c r="K2243" s="43">
        <v>45755</v>
      </c>
    </row>
    <row r="2244" spans="1:11" x14ac:dyDescent="0.2">
      <c r="A2244" s="42" t="s">
        <v>11</v>
      </c>
      <c r="B2244" s="42" t="s">
        <v>12</v>
      </c>
      <c r="C2244" s="43">
        <v>22014</v>
      </c>
      <c r="D2244" s="43">
        <v>42041</v>
      </c>
      <c r="E2244" s="42" t="s">
        <v>17</v>
      </c>
      <c r="F2244" s="44" t="s">
        <v>14</v>
      </c>
      <c r="G2244" s="2">
        <v>38000</v>
      </c>
      <c r="H2244" s="2">
        <v>38000</v>
      </c>
      <c r="I2244" s="39">
        <v>2</v>
      </c>
      <c r="J2244" s="45">
        <v>6019</v>
      </c>
      <c r="K2244" s="43">
        <v>45755</v>
      </c>
    </row>
    <row r="2245" spans="1:11" x14ac:dyDescent="0.2">
      <c r="A2245" s="42" t="s">
        <v>15</v>
      </c>
      <c r="B2245" s="42" t="s">
        <v>12</v>
      </c>
      <c r="C2245" s="43">
        <v>22014</v>
      </c>
      <c r="D2245" s="43">
        <v>42041</v>
      </c>
      <c r="E2245" s="42" t="s">
        <v>17</v>
      </c>
      <c r="F2245" s="44" t="s">
        <v>14</v>
      </c>
      <c r="G2245" s="2">
        <v>47000</v>
      </c>
      <c r="H2245" s="2">
        <v>47000</v>
      </c>
      <c r="I2245" s="39">
        <v>0</v>
      </c>
      <c r="J2245" s="45">
        <v>6019</v>
      </c>
      <c r="K2245" s="43">
        <v>45755</v>
      </c>
    </row>
    <row r="2246" spans="1:11" x14ac:dyDescent="0.2">
      <c r="A2246" s="42" t="s">
        <v>16</v>
      </c>
      <c r="B2246" s="42" t="s">
        <v>12</v>
      </c>
      <c r="C2246" s="43">
        <v>21022</v>
      </c>
      <c r="D2246" s="43">
        <v>42107</v>
      </c>
      <c r="E2246" s="42" t="s">
        <v>17</v>
      </c>
      <c r="F2246" s="44" t="s">
        <v>14</v>
      </c>
      <c r="G2246" s="2">
        <v>44000</v>
      </c>
      <c r="H2246" s="2">
        <v>44000</v>
      </c>
      <c r="I2246" s="39">
        <v>0</v>
      </c>
      <c r="J2246" s="45">
        <v>5742</v>
      </c>
      <c r="K2246" s="43">
        <v>44763</v>
      </c>
    </row>
    <row r="2247" spans="1:11" x14ac:dyDescent="0.2">
      <c r="A2247" s="42" t="s">
        <v>11</v>
      </c>
      <c r="B2247" s="42" t="s">
        <v>12</v>
      </c>
      <c r="C2247" s="43">
        <v>21022</v>
      </c>
      <c r="D2247" s="43">
        <v>42107</v>
      </c>
      <c r="E2247" s="42" t="s">
        <v>17</v>
      </c>
      <c r="F2247" s="44" t="s">
        <v>14</v>
      </c>
      <c r="G2247" s="2">
        <v>44000</v>
      </c>
      <c r="H2247" s="2">
        <v>44000</v>
      </c>
      <c r="I2247" s="39">
        <v>0</v>
      </c>
      <c r="J2247" s="45">
        <v>5742</v>
      </c>
      <c r="K2247" s="43">
        <v>44763</v>
      </c>
    </row>
    <row r="2248" spans="1:11" x14ac:dyDescent="0.2">
      <c r="A2248" s="42" t="s">
        <v>15</v>
      </c>
      <c r="B2248" s="42" t="s">
        <v>12</v>
      </c>
      <c r="C2248" s="43">
        <v>21022</v>
      </c>
      <c r="D2248" s="43">
        <v>42107</v>
      </c>
      <c r="E2248" s="42" t="s">
        <v>17</v>
      </c>
      <c r="F2248" s="44" t="s">
        <v>14</v>
      </c>
      <c r="G2248" s="2">
        <v>38000</v>
      </c>
      <c r="H2248" s="2">
        <v>38000</v>
      </c>
      <c r="I2248" s="39">
        <v>0</v>
      </c>
      <c r="J2248" s="45">
        <v>5742</v>
      </c>
      <c r="K2248" s="43">
        <v>44763</v>
      </c>
    </row>
    <row r="2249" spans="1:11" x14ac:dyDescent="0.2">
      <c r="A2249" s="42" t="s">
        <v>11</v>
      </c>
      <c r="B2249" s="42" t="s">
        <v>12</v>
      </c>
      <c r="C2249" s="43">
        <v>23124</v>
      </c>
      <c r="D2249" s="43">
        <v>41976</v>
      </c>
      <c r="E2249" s="42" t="s">
        <v>13</v>
      </c>
      <c r="F2249" s="44" t="s">
        <v>14</v>
      </c>
      <c r="G2249" s="2">
        <v>45000</v>
      </c>
      <c r="H2249" s="2">
        <v>45000</v>
      </c>
      <c r="I2249" s="39">
        <v>0</v>
      </c>
      <c r="J2249" s="45">
        <v>9234</v>
      </c>
      <c r="K2249" s="43">
        <v>46866</v>
      </c>
    </row>
    <row r="2250" spans="1:11" x14ac:dyDescent="0.2">
      <c r="A2250" s="42" t="s">
        <v>15</v>
      </c>
      <c r="B2250" s="42" t="s">
        <v>12</v>
      </c>
      <c r="C2250" s="43">
        <v>23124</v>
      </c>
      <c r="D2250" s="43">
        <v>41976</v>
      </c>
      <c r="E2250" s="42" t="s">
        <v>13</v>
      </c>
      <c r="F2250" s="44" t="s">
        <v>14</v>
      </c>
      <c r="G2250" s="2">
        <v>44000</v>
      </c>
      <c r="H2250" s="2">
        <v>44000</v>
      </c>
      <c r="I2250" s="39">
        <v>0</v>
      </c>
      <c r="J2250" s="45">
        <v>9234</v>
      </c>
      <c r="K2250" s="43">
        <v>46866</v>
      </c>
    </row>
    <row r="2251" spans="1:11" x14ac:dyDescent="0.2">
      <c r="A2251" s="42" t="s">
        <v>16</v>
      </c>
      <c r="B2251" s="42" t="s">
        <v>12</v>
      </c>
      <c r="C2251" s="43">
        <v>20334</v>
      </c>
      <c r="D2251" s="43">
        <v>42092</v>
      </c>
      <c r="E2251" s="42" t="s">
        <v>17</v>
      </c>
      <c r="F2251" s="44" t="s">
        <v>14</v>
      </c>
      <c r="G2251" s="2">
        <v>45000</v>
      </c>
      <c r="H2251" s="2">
        <v>45000</v>
      </c>
      <c r="I2251" s="39">
        <v>0</v>
      </c>
      <c r="J2251" s="45">
        <v>7047</v>
      </c>
      <c r="K2251" s="43">
        <v>44076</v>
      </c>
    </row>
    <row r="2252" spans="1:11" x14ac:dyDescent="0.2">
      <c r="A2252" s="42" t="s">
        <v>11</v>
      </c>
      <c r="B2252" s="42" t="s">
        <v>12</v>
      </c>
      <c r="C2252" s="43">
        <v>20334</v>
      </c>
      <c r="D2252" s="43">
        <v>42092</v>
      </c>
      <c r="E2252" s="42" t="s">
        <v>17</v>
      </c>
      <c r="F2252" s="44" t="s">
        <v>14</v>
      </c>
      <c r="G2252" s="2">
        <v>90000</v>
      </c>
      <c r="H2252" s="2">
        <v>90000</v>
      </c>
      <c r="I2252" s="39">
        <v>2</v>
      </c>
      <c r="J2252" s="45">
        <v>7047</v>
      </c>
      <c r="K2252" s="43">
        <v>44076</v>
      </c>
    </row>
    <row r="2253" spans="1:11" x14ac:dyDescent="0.2">
      <c r="A2253" s="42" t="s">
        <v>15</v>
      </c>
      <c r="B2253" s="42" t="s">
        <v>12</v>
      </c>
      <c r="C2253" s="43">
        <v>20334</v>
      </c>
      <c r="D2253" s="43">
        <v>42092</v>
      </c>
      <c r="E2253" s="42" t="s">
        <v>17</v>
      </c>
      <c r="F2253" s="44" t="s">
        <v>14</v>
      </c>
      <c r="G2253" s="2">
        <v>45000</v>
      </c>
      <c r="H2253" s="2">
        <v>45000</v>
      </c>
      <c r="I2253" s="39">
        <v>0</v>
      </c>
      <c r="J2253" s="45">
        <v>7047</v>
      </c>
      <c r="K2253" s="43">
        <v>44076</v>
      </c>
    </row>
    <row r="2254" spans="1:11" x14ac:dyDescent="0.2">
      <c r="A2254" s="42" t="s">
        <v>16</v>
      </c>
      <c r="B2254" s="42" t="s">
        <v>12</v>
      </c>
      <c r="C2254" s="43">
        <v>20315</v>
      </c>
      <c r="D2254" s="43">
        <v>42160</v>
      </c>
      <c r="E2254" s="42" t="s">
        <v>17</v>
      </c>
      <c r="F2254" s="44" t="s">
        <v>14</v>
      </c>
      <c r="G2254" s="2">
        <v>90000</v>
      </c>
      <c r="H2254" s="2">
        <v>90000</v>
      </c>
      <c r="I2254" s="39">
        <v>0</v>
      </c>
      <c r="J2254" s="45">
        <v>4228</v>
      </c>
      <c r="K2254" s="43">
        <v>44057</v>
      </c>
    </row>
    <row r="2255" spans="1:11" x14ac:dyDescent="0.2">
      <c r="A2255" s="42" t="s">
        <v>11</v>
      </c>
      <c r="B2255" s="42" t="s">
        <v>12</v>
      </c>
      <c r="C2255" s="43">
        <v>20315</v>
      </c>
      <c r="D2255" s="43">
        <v>42160</v>
      </c>
      <c r="E2255" s="42" t="s">
        <v>17</v>
      </c>
      <c r="F2255" s="44" t="s">
        <v>14</v>
      </c>
      <c r="G2255" s="2">
        <v>54000</v>
      </c>
      <c r="H2255" s="2">
        <v>54000</v>
      </c>
      <c r="I2255" s="39">
        <v>0</v>
      </c>
      <c r="J2255" s="45">
        <v>4228</v>
      </c>
      <c r="K2255" s="43">
        <v>44057</v>
      </c>
    </row>
    <row r="2256" spans="1:11" x14ac:dyDescent="0.2">
      <c r="A2256" s="42" t="s">
        <v>15</v>
      </c>
      <c r="B2256" s="42" t="s">
        <v>12</v>
      </c>
      <c r="C2256" s="43">
        <v>20315</v>
      </c>
      <c r="D2256" s="43">
        <v>42160</v>
      </c>
      <c r="E2256" s="42" t="s">
        <v>17</v>
      </c>
      <c r="F2256" s="44" t="s">
        <v>14</v>
      </c>
      <c r="G2256" s="2">
        <v>90000</v>
      </c>
      <c r="H2256" s="2">
        <v>90000</v>
      </c>
      <c r="I2256" s="39">
        <v>0</v>
      </c>
      <c r="J2256" s="45">
        <v>4228</v>
      </c>
      <c r="K2256" s="43">
        <v>44057</v>
      </c>
    </row>
    <row r="2257" spans="1:11" x14ac:dyDescent="0.2">
      <c r="A2257" s="42" t="s">
        <v>11</v>
      </c>
      <c r="B2257" s="42" t="s">
        <v>12</v>
      </c>
      <c r="C2257" s="43">
        <v>21238</v>
      </c>
      <c r="D2257" s="43">
        <v>41918</v>
      </c>
      <c r="E2257" s="42" t="s">
        <v>17</v>
      </c>
      <c r="F2257" s="44" t="s">
        <v>14</v>
      </c>
      <c r="G2257" s="2">
        <v>34000</v>
      </c>
      <c r="H2257" s="2">
        <v>34000</v>
      </c>
      <c r="I2257" s="39">
        <v>0</v>
      </c>
      <c r="J2257" s="45">
        <v>3886</v>
      </c>
      <c r="K2257" s="43">
        <v>44979</v>
      </c>
    </row>
    <row r="2258" spans="1:11" x14ac:dyDescent="0.2">
      <c r="A2258" s="42" t="s">
        <v>15</v>
      </c>
      <c r="B2258" s="42" t="s">
        <v>12</v>
      </c>
      <c r="C2258" s="43">
        <v>21238</v>
      </c>
      <c r="D2258" s="43">
        <v>41918</v>
      </c>
      <c r="E2258" s="42" t="s">
        <v>17</v>
      </c>
      <c r="F2258" s="44" t="s">
        <v>14</v>
      </c>
      <c r="G2258" s="2">
        <v>54000</v>
      </c>
      <c r="H2258" s="2">
        <v>54000</v>
      </c>
      <c r="I2258" s="39">
        <v>0</v>
      </c>
      <c r="J2258" s="45">
        <v>1943</v>
      </c>
      <c r="K2258" s="43">
        <v>44979</v>
      </c>
    </row>
    <row r="2259" spans="1:11" x14ac:dyDescent="0.2">
      <c r="A2259" s="42" t="s">
        <v>16</v>
      </c>
      <c r="B2259" s="42" t="s">
        <v>12</v>
      </c>
      <c r="C2259" s="43">
        <v>22292</v>
      </c>
      <c r="D2259" s="43">
        <v>42170</v>
      </c>
      <c r="E2259" s="42" t="s">
        <v>17</v>
      </c>
      <c r="F2259" s="44" t="s">
        <v>14</v>
      </c>
      <c r="G2259" s="2">
        <v>37000</v>
      </c>
      <c r="H2259" s="2">
        <v>37000</v>
      </c>
      <c r="I2259" s="39">
        <v>0</v>
      </c>
      <c r="J2259" s="45">
        <v>5861</v>
      </c>
      <c r="K2259" s="43">
        <v>46033</v>
      </c>
    </row>
    <row r="2260" spans="1:11" x14ac:dyDescent="0.2">
      <c r="A2260" s="42" t="s">
        <v>11</v>
      </c>
      <c r="B2260" s="42" t="s">
        <v>12</v>
      </c>
      <c r="C2260" s="43">
        <v>22292</v>
      </c>
      <c r="D2260" s="43">
        <v>42170</v>
      </c>
      <c r="E2260" s="42" t="s">
        <v>17</v>
      </c>
      <c r="F2260" s="44" t="s">
        <v>14</v>
      </c>
      <c r="G2260" s="2">
        <v>37000</v>
      </c>
      <c r="H2260" s="2">
        <v>37000</v>
      </c>
      <c r="I2260" s="39">
        <v>0</v>
      </c>
      <c r="J2260" s="45">
        <v>5861</v>
      </c>
      <c r="K2260" s="43">
        <v>46033</v>
      </c>
    </row>
    <row r="2261" spans="1:11" x14ac:dyDescent="0.2">
      <c r="A2261" s="42" t="s">
        <v>15</v>
      </c>
      <c r="B2261" s="42" t="s">
        <v>12</v>
      </c>
      <c r="C2261" s="43">
        <v>22292</v>
      </c>
      <c r="D2261" s="43">
        <v>42170</v>
      </c>
      <c r="E2261" s="42" t="s">
        <v>17</v>
      </c>
      <c r="F2261" s="44" t="s">
        <v>14</v>
      </c>
      <c r="G2261" s="2">
        <v>37000</v>
      </c>
      <c r="H2261" s="2">
        <v>37000</v>
      </c>
      <c r="I2261" s="39">
        <v>0</v>
      </c>
      <c r="J2261" s="45">
        <v>5861</v>
      </c>
      <c r="K2261" s="43">
        <v>46033</v>
      </c>
    </row>
    <row r="2262" spans="1:11" x14ac:dyDescent="0.2">
      <c r="A2262" s="42" t="s">
        <v>16</v>
      </c>
      <c r="B2262" s="42" t="s">
        <v>12</v>
      </c>
      <c r="C2262" s="43">
        <v>24648</v>
      </c>
      <c r="D2262" s="43">
        <v>41971</v>
      </c>
      <c r="E2262" s="42" t="s">
        <v>17</v>
      </c>
      <c r="F2262" s="44" t="s">
        <v>14</v>
      </c>
      <c r="G2262" s="2">
        <v>96000</v>
      </c>
      <c r="H2262" s="2">
        <v>96000</v>
      </c>
      <c r="I2262" s="39">
        <v>0</v>
      </c>
      <c r="J2262" s="45">
        <v>17971</v>
      </c>
      <c r="K2262" s="43">
        <v>48390</v>
      </c>
    </row>
    <row r="2263" spans="1:11" x14ac:dyDescent="0.2">
      <c r="A2263" s="42" t="s">
        <v>11</v>
      </c>
      <c r="B2263" s="42" t="s">
        <v>12</v>
      </c>
      <c r="C2263" s="43">
        <v>24648</v>
      </c>
      <c r="D2263" s="43">
        <v>41971</v>
      </c>
      <c r="E2263" s="42" t="s">
        <v>17</v>
      </c>
      <c r="F2263" s="44" t="s">
        <v>14</v>
      </c>
      <c r="G2263" s="2">
        <v>96000</v>
      </c>
      <c r="H2263" s="2">
        <v>96000</v>
      </c>
      <c r="I2263" s="39">
        <v>2</v>
      </c>
      <c r="J2263" s="45">
        <v>5990</v>
      </c>
      <c r="K2263" s="43">
        <v>48390</v>
      </c>
    </row>
    <row r="2264" spans="1:11" x14ac:dyDescent="0.2">
      <c r="A2264" s="42" t="s">
        <v>15</v>
      </c>
      <c r="B2264" s="42" t="s">
        <v>12</v>
      </c>
      <c r="C2264" s="43">
        <v>24648</v>
      </c>
      <c r="D2264" s="43">
        <v>41971</v>
      </c>
      <c r="E2264" s="42" t="s">
        <v>17</v>
      </c>
      <c r="F2264" s="44" t="s">
        <v>14</v>
      </c>
      <c r="G2264" s="2">
        <v>32000</v>
      </c>
      <c r="H2264" s="2">
        <v>32000</v>
      </c>
      <c r="I2264" s="39">
        <v>0</v>
      </c>
      <c r="J2264" s="45">
        <v>5990</v>
      </c>
      <c r="K2264" s="43">
        <v>48390</v>
      </c>
    </row>
    <row r="2265" spans="1:11" x14ac:dyDescent="0.2">
      <c r="A2265" s="42" t="s">
        <v>11</v>
      </c>
      <c r="B2265" s="42" t="s">
        <v>12</v>
      </c>
      <c r="C2265" s="43">
        <v>21222</v>
      </c>
      <c r="D2265" s="43">
        <v>42076</v>
      </c>
      <c r="E2265" s="42" t="s">
        <v>17</v>
      </c>
      <c r="F2265" s="44" t="s">
        <v>14</v>
      </c>
      <c r="G2265" s="2">
        <v>28000</v>
      </c>
      <c r="H2265" s="2">
        <v>28000</v>
      </c>
      <c r="I2265" s="39">
        <v>2</v>
      </c>
      <c r="J2265" s="45">
        <v>3654</v>
      </c>
      <c r="K2265" s="43">
        <v>44963</v>
      </c>
    </row>
    <row r="2266" spans="1:11" x14ac:dyDescent="0.2">
      <c r="A2266" s="42" t="s">
        <v>16</v>
      </c>
      <c r="B2266" s="42" t="s">
        <v>12</v>
      </c>
      <c r="C2266" s="43">
        <v>26944</v>
      </c>
      <c r="D2266" s="43">
        <v>41801</v>
      </c>
      <c r="E2266" s="42" t="s">
        <v>17</v>
      </c>
      <c r="F2266" s="44" t="s">
        <v>14</v>
      </c>
      <c r="G2266" s="2">
        <v>28000</v>
      </c>
      <c r="H2266" s="2">
        <v>28000</v>
      </c>
      <c r="I2266" s="39">
        <v>0</v>
      </c>
      <c r="J2266" s="45">
        <v>18819</v>
      </c>
      <c r="K2266" s="43">
        <v>50685</v>
      </c>
    </row>
    <row r="2267" spans="1:11" x14ac:dyDescent="0.2">
      <c r="A2267" s="42" t="s">
        <v>11</v>
      </c>
      <c r="B2267" s="42" t="s">
        <v>12</v>
      </c>
      <c r="C2267" s="43">
        <v>26944</v>
      </c>
      <c r="D2267" s="43">
        <v>41801</v>
      </c>
      <c r="E2267" s="42" t="s">
        <v>17</v>
      </c>
      <c r="F2267" s="44" t="s">
        <v>14</v>
      </c>
      <c r="G2267" s="2">
        <v>51000</v>
      </c>
      <c r="H2267" s="2">
        <v>51000</v>
      </c>
      <c r="I2267" s="39">
        <v>0</v>
      </c>
      <c r="J2267" s="45">
        <v>9410</v>
      </c>
      <c r="K2267" s="43">
        <v>50685</v>
      </c>
    </row>
    <row r="2268" spans="1:11" x14ac:dyDescent="0.2">
      <c r="A2268" s="42" t="s">
        <v>15</v>
      </c>
      <c r="B2268" s="42" t="s">
        <v>12</v>
      </c>
      <c r="C2268" s="43">
        <v>26944</v>
      </c>
      <c r="D2268" s="43">
        <v>41801</v>
      </c>
      <c r="E2268" s="42" t="s">
        <v>17</v>
      </c>
      <c r="F2268" s="44" t="s">
        <v>14</v>
      </c>
      <c r="G2268" s="2">
        <v>28000</v>
      </c>
      <c r="H2268" s="2">
        <v>28000</v>
      </c>
      <c r="I2268" s="39">
        <v>0</v>
      </c>
      <c r="J2268" s="45">
        <v>9410</v>
      </c>
      <c r="K2268" s="43">
        <v>50685</v>
      </c>
    </row>
    <row r="2269" spans="1:11" x14ac:dyDescent="0.2">
      <c r="A2269" s="42" t="s">
        <v>11</v>
      </c>
      <c r="B2269" s="42" t="s">
        <v>12</v>
      </c>
      <c r="C2269" s="43">
        <v>21448</v>
      </c>
      <c r="D2269" s="43">
        <v>42152</v>
      </c>
      <c r="E2269" s="42" t="s">
        <v>17</v>
      </c>
      <c r="F2269" s="44" t="s">
        <v>14</v>
      </c>
      <c r="G2269" s="2">
        <v>81000</v>
      </c>
      <c r="H2269" s="2">
        <v>81000</v>
      </c>
      <c r="I2269" s="39">
        <v>0</v>
      </c>
      <c r="J2269" s="45">
        <v>11300</v>
      </c>
      <c r="K2269" s="43">
        <v>45189</v>
      </c>
    </row>
    <row r="2270" spans="1:11" x14ac:dyDescent="0.2">
      <c r="A2270" s="42" t="s">
        <v>11</v>
      </c>
      <c r="B2270" s="42" t="s">
        <v>12</v>
      </c>
      <c r="C2270" s="43">
        <v>23144</v>
      </c>
      <c r="D2270" s="43">
        <v>41974</v>
      </c>
      <c r="E2270" s="42" t="s">
        <v>17</v>
      </c>
      <c r="F2270" s="44" t="s">
        <v>14</v>
      </c>
      <c r="G2270" s="2">
        <v>61000</v>
      </c>
      <c r="H2270" s="2">
        <v>61000</v>
      </c>
      <c r="I2270" s="39">
        <v>0</v>
      </c>
      <c r="J2270" s="45">
        <v>9992</v>
      </c>
      <c r="K2270" s="43">
        <v>46886</v>
      </c>
    </row>
    <row r="2271" spans="1:11" x14ac:dyDescent="0.2">
      <c r="A2271" s="42" t="s">
        <v>15</v>
      </c>
      <c r="B2271" s="42" t="s">
        <v>12</v>
      </c>
      <c r="C2271" s="43">
        <v>23144</v>
      </c>
      <c r="D2271" s="43">
        <v>41974</v>
      </c>
      <c r="E2271" s="42" t="s">
        <v>17</v>
      </c>
      <c r="F2271" s="44" t="s">
        <v>14</v>
      </c>
      <c r="G2271" s="2">
        <v>61000</v>
      </c>
      <c r="H2271" s="2">
        <v>61000</v>
      </c>
      <c r="I2271" s="39">
        <v>0</v>
      </c>
      <c r="J2271" s="45">
        <v>9992</v>
      </c>
      <c r="K2271" s="43">
        <v>46886</v>
      </c>
    </row>
    <row r="2272" spans="1:11" x14ac:dyDescent="0.2">
      <c r="A2272" s="42" t="s">
        <v>16</v>
      </c>
      <c r="B2272" s="42" t="s">
        <v>12</v>
      </c>
      <c r="C2272" s="43">
        <v>24273</v>
      </c>
      <c r="D2272" s="43">
        <v>42109</v>
      </c>
      <c r="E2272" s="42" t="s">
        <v>13</v>
      </c>
      <c r="F2272" s="44" t="s">
        <v>14</v>
      </c>
      <c r="G2272" s="2">
        <v>31000</v>
      </c>
      <c r="H2272" s="2">
        <v>31000</v>
      </c>
      <c r="I2272" s="39">
        <v>0</v>
      </c>
      <c r="J2272" s="45">
        <v>7784</v>
      </c>
      <c r="K2272" s="43">
        <v>48014</v>
      </c>
    </row>
    <row r="2273" spans="1:11" x14ac:dyDescent="0.2">
      <c r="A2273" s="42" t="s">
        <v>11</v>
      </c>
      <c r="B2273" s="42" t="s">
        <v>12</v>
      </c>
      <c r="C2273" s="43">
        <v>24273</v>
      </c>
      <c r="D2273" s="43">
        <v>42109</v>
      </c>
      <c r="E2273" s="42" t="s">
        <v>13</v>
      </c>
      <c r="F2273" s="44" t="s">
        <v>14</v>
      </c>
      <c r="G2273" s="2">
        <v>31000</v>
      </c>
      <c r="H2273" s="2">
        <v>31000</v>
      </c>
      <c r="I2273" s="39">
        <v>0</v>
      </c>
      <c r="J2273" s="45">
        <v>7784</v>
      </c>
      <c r="K2273" s="43">
        <v>48014</v>
      </c>
    </row>
    <row r="2274" spans="1:11" x14ac:dyDescent="0.2">
      <c r="A2274" s="42" t="s">
        <v>15</v>
      </c>
      <c r="B2274" s="42" t="s">
        <v>12</v>
      </c>
      <c r="C2274" s="43">
        <v>24273</v>
      </c>
      <c r="D2274" s="43">
        <v>42109</v>
      </c>
      <c r="E2274" s="42" t="s">
        <v>13</v>
      </c>
      <c r="F2274" s="44" t="s">
        <v>14</v>
      </c>
      <c r="G2274" s="2">
        <v>61000</v>
      </c>
      <c r="H2274" s="2">
        <v>61000</v>
      </c>
      <c r="I2274" s="39">
        <v>0</v>
      </c>
      <c r="J2274" s="45">
        <v>7784</v>
      </c>
      <c r="K2274" s="43">
        <v>48014</v>
      </c>
    </row>
    <row r="2275" spans="1:11" x14ac:dyDescent="0.2">
      <c r="A2275" s="42" t="s">
        <v>11</v>
      </c>
      <c r="B2275" s="42" t="s">
        <v>12</v>
      </c>
      <c r="C2275" s="43">
        <v>21149</v>
      </c>
      <c r="D2275" s="43">
        <v>42083</v>
      </c>
      <c r="E2275" s="42" t="s">
        <v>17</v>
      </c>
      <c r="F2275" s="44" t="s">
        <v>14</v>
      </c>
      <c r="G2275" s="2">
        <v>34000</v>
      </c>
      <c r="H2275" s="2">
        <v>34000</v>
      </c>
      <c r="I2275" s="39">
        <v>0</v>
      </c>
      <c r="J2275" s="45">
        <v>4437</v>
      </c>
      <c r="K2275" s="43">
        <v>44890</v>
      </c>
    </row>
    <row r="2276" spans="1:11" x14ac:dyDescent="0.2">
      <c r="A2276" s="42" t="s">
        <v>16</v>
      </c>
      <c r="B2276" s="42" t="s">
        <v>12</v>
      </c>
      <c r="C2276" s="43">
        <v>21212</v>
      </c>
      <c r="D2276" s="43">
        <v>42174</v>
      </c>
      <c r="E2276" s="42" t="s">
        <v>13</v>
      </c>
      <c r="F2276" s="44" t="s">
        <v>14</v>
      </c>
      <c r="G2276" s="2">
        <v>93000</v>
      </c>
      <c r="H2276" s="2">
        <v>93000</v>
      </c>
      <c r="I2276" s="39">
        <v>0</v>
      </c>
      <c r="J2276" s="45">
        <v>14564</v>
      </c>
      <c r="K2276" s="43">
        <v>44953</v>
      </c>
    </row>
    <row r="2277" spans="1:11" x14ac:dyDescent="0.2">
      <c r="A2277" s="42" t="s">
        <v>11</v>
      </c>
      <c r="B2277" s="42" t="s">
        <v>12</v>
      </c>
      <c r="C2277" s="43">
        <v>21212</v>
      </c>
      <c r="D2277" s="43">
        <v>42174</v>
      </c>
      <c r="E2277" s="42" t="s">
        <v>13</v>
      </c>
      <c r="F2277" s="44" t="s">
        <v>14</v>
      </c>
      <c r="G2277" s="2">
        <v>93000</v>
      </c>
      <c r="H2277" s="2">
        <v>93000</v>
      </c>
      <c r="I2277" s="39">
        <v>0</v>
      </c>
      <c r="J2277" s="45">
        <v>4855</v>
      </c>
      <c r="K2277" s="43">
        <v>44953</v>
      </c>
    </row>
    <row r="2278" spans="1:11" x14ac:dyDescent="0.2">
      <c r="A2278" s="42" t="s">
        <v>15</v>
      </c>
      <c r="B2278" s="42" t="s">
        <v>12</v>
      </c>
      <c r="C2278" s="43">
        <v>21212</v>
      </c>
      <c r="D2278" s="43">
        <v>42174</v>
      </c>
      <c r="E2278" s="42" t="s">
        <v>13</v>
      </c>
      <c r="F2278" s="44" t="s">
        <v>14</v>
      </c>
      <c r="G2278" s="2">
        <v>31000</v>
      </c>
      <c r="H2278" s="2">
        <v>31000</v>
      </c>
      <c r="I2278" s="39">
        <v>0</v>
      </c>
      <c r="J2278" s="45">
        <v>4855</v>
      </c>
      <c r="K2278" s="43">
        <v>44953</v>
      </c>
    </row>
    <row r="2279" spans="1:11" x14ac:dyDescent="0.2">
      <c r="A2279" s="42" t="s">
        <v>11</v>
      </c>
      <c r="B2279" s="42" t="s">
        <v>12</v>
      </c>
      <c r="C2279" s="43">
        <v>21936</v>
      </c>
      <c r="D2279" s="43">
        <v>42114</v>
      </c>
      <c r="E2279" s="42" t="s">
        <v>17</v>
      </c>
      <c r="F2279" s="44" t="s">
        <v>14</v>
      </c>
      <c r="G2279" s="2">
        <v>56000</v>
      </c>
      <c r="H2279" s="2">
        <v>56000</v>
      </c>
      <c r="I2279" s="39">
        <v>0</v>
      </c>
      <c r="J2279" s="45">
        <v>8366</v>
      </c>
      <c r="K2279" s="43">
        <v>45678</v>
      </c>
    </row>
    <row r="2280" spans="1:11" x14ac:dyDescent="0.2">
      <c r="A2280" s="42" t="s">
        <v>15</v>
      </c>
      <c r="B2280" s="42" t="s">
        <v>12</v>
      </c>
      <c r="C2280" s="43">
        <v>21936</v>
      </c>
      <c r="D2280" s="43">
        <v>42114</v>
      </c>
      <c r="E2280" s="42" t="s">
        <v>17</v>
      </c>
      <c r="F2280" s="44" t="s">
        <v>14</v>
      </c>
      <c r="G2280" s="2">
        <v>56000</v>
      </c>
      <c r="H2280" s="2">
        <v>56000</v>
      </c>
      <c r="I2280" s="39">
        <v>0</v>
      </c>
      <c r="J2280" s="45">
        <v>8366</v>
      </c>
      <c r="K2280" s="43">
        <v>45678</v>
      </c>
    </row>
    <row r="2281" spans="1:11" x14ac:dyDescent="0.2">
      <c r="A2281" s="42" t="s">
        <v>11</v>
      </c>
      <c r="B2281" s="42" t="s">
        <v>12</v>
      </c>
      <c r="C2281" s="43">
        <v>22921</v>
      </c>
      <c r="D2281" s="43">
        <v>41903</v>
      </c>
      <c r="E2281" s="42" t="s">
        <v>13</v>
      </c>
      <c r="F2281" s="44" t="s">
        <v>14</v>
      </c>
      <c r="G2281" s="2">
        <v>48000</v>
      </c>
      <c r="H2281" s="2">
        <v>48000</v>
      </c>
      <c r="I2281" s="39">
        <v>0</v>
      </c>
      <c r="J2281" s="45">
        <v>9850</v>
      </c>
      <c r="K2281" s="43">
        <v>46662</v>
      </c>
    </row>
    <row r="2282" spans="1:11" x14ac:dyDescent="0.2">
      <c r="A2282" s="42" t="s">
        <v>15</v>
      </c>
      <c r="B2282" s="42" t="s">
        <v>12</v>
      </c>
      <c r="C2282" s="43">
        <v>22921</v>
      </c>
      <c r="D2282" s="43">
        <v>41903</v>
      </c>
      <c r="E2282" s="42" t="s">
        <v>13</v>
      </c>
      <c r="F2282" s="44" t="s">
        <v>14</v>
      </c>
      <c r="G2282" s="2">
        <v>56000</v>
      </c>
      <c r="H2282" s="2">
        <v>56000</v>
      </c>
      <c r="I2282" s="39">
        <v>0</v>
      </c>
      <c r="J2282" s="45">
        <v>9850</v>
      </c>
      <c r="K2282" s="43">
        <v>46662</v>
      </c>
    </row>
    <row r="2283" spans="1:11" x14ac:dyDescent="0.2">
      <c r="A2283" s="42" t="s">
        <v>11</v>
      </c>
      <c r="B2283" s="42" t="s">
        <v>12</v>
      </c>
      <c r="C2283" s="43">
        <v>21748</v>
      </c>
      <c r="D2283" s="43">
        <v>42012</v>
      </c>
      <c r="E2283" s="42" t="s">
        <v>13</v>
      </c>
      <c r="F2283" s="44" t="s">
        <v>14</v>
      </c>
      <c r="G2283" s="2">
        <v>46000</v>
      </c>
      <c r="H2283" s="2">
        <v>46000</v>
      </c>
      <c r="I2283" s="39">
        <v>0</v>
      </c>
      <c r="J2283" s="45">
        <v>8363</v>
      </c>
      <c r="K2283" s="43">
        <v>45490</v>
      </c>
    </row>
    <row r="2284" spans="1:11" x14ac:dyDescent="0.2">
      <c r="A2284" s="42" t="s">
        <v>16</v>
      </c>
      <c r="B2284" s="42" t="s">
        <v>12</v>
      </c>
      <c r="C2284" s="43">
        <v>22753</v>
      </c>
      <c r="D2284" s="43">
        <v>42167</v>
      </c>
      <c r="E2284" s="42" t="s">
        <v>17</v>
      </c>
      <c r="F2284" s="44" t="s">
        <v>14</v>
      </c>
      <c r="G2284" s="2">
        <v>49000</v>
      </c>
      <c r="H2284" s="2">
        <v>49000</v>
      </c>
      <c r="I2284" s="39">
        <v>0</v>
      </c>
      <c r="J2284" s="45">
        <v>8203</v>
      </c>
      <c r="K2284" s="43">
        <v>46494</v>
      </c>
    </row>
    <row r="2285" spans="1:11" x14ac:dyDescent="0.2">
      <c r="A2285" s="42" t="s">
        <v>11</v>
      </c>
      <c r="B2285" s="42" t="s">
        <v>12</v>
      </c>
      <c r="C2285" s="43">
        <v>22753</v>
      </c>
      <c r="D2285" s="43">
        <v>42167</v>
      </c>
      <c r="E2285" s="42" t="s">
        <v>17</v>
      </c>
      <c r="F2285" s="44" t="s">
        <v>14</v>
      </c>
      <c r="G2285" s="2">
        <v>49000</v>
      </c>
      <c r="H2285" s="2">
        <v>49000</v>
      </c>
      <c r="I2285" s="39">
        <v>0</v>
      </c>
      <c r="J2285" s="45">
        <v>8203</v>
      </c>
      <c r="K2285" s="43">
        <v>46494</v>
      </c>
    </row>
    <row r="2286" spans="1:11" x14ac:dyDescent="0.2">
      <c r="A2286" s="42" t="s">
        <v>15</v>
      </c>
      <c r="B2286" s="42" t="s">
        <v>12</v>
      </c>
      <c r="C2286" s="43">
        <v>22753</v>
      </c>
      <c r="D2286" s="43">
        <v>42167</v>
      </c>
      <c r="E2286" s="42" t="s">
        <v>17</v>
      </c>
      <c r="F2286" s="44" t="s">
        <v>14</v>
      </c>
      <c r="G2286" s="2">
        <v>46000</v>
      </c>
      <c r="H2286" s="2">
        <v>46000</v>
      </c>
      <c r="I2286" s="39">
        <v>0</v>
      </c>
      <c r="J2286" s="45">
        <v>8203</v>
      </c>
      <c r="K2286" s="43">
        <v>46494</v>
      </c>
    </row>
    <row r="2287" spans="1:11" x14ac:dyDescent="0.2">
      <c r="A2287" s="42" t="s">
        <v>11</v>
      </c>
      <c r="B2287" s="42" t="s">
        <v>12</v>
      </c>
      <c r="C2287" s="43">
        <v>21060</v>
      </c>
      <c r="D2287" s="43">
        <v>42129</v>
      </c>
      <c r="E2287" s="42" t="s">
        <v>13</v>
      </c>
      <c r="F2287" s="44" t="s">
        <v>14</v>
      </c>
      <c r="G2287" s="2">
        <v>32000</v>
      </c>
      <c r="H2287" s="2">
        <v>32000</v>
      </c>
      <c r="I2287" s="39">
        <v>0</v>
      </c>
      <c r="J2287" s="45">
        <v>5011</v>
      </c>
      <c r="K2287" s="43">
        <v>44801</v>
      </c>
    </row>
    <row r="2288" spans="1:11" x14ac:dyDescent="0.2">
      <c r="A2288" s="42" t="s">
        <v>16</v>
      </c>
      <c r="B2288" s="42" t="s">
        <v>12</v>
      </c>
      <c r="C2288" s="43">
        <v>20696</v>
      </c>
      <c r="D2288" s="43">
        <v>41913</v>
      </c>
      <c r="E2288" s="42" t="s">
        <v>17</v>
      </c>
      <c r="F2288" s="44" t="s">
        <v>14</v>
      </c>
      <c r="G2288" s="2">
        <v>153000</v>
      </c>
      <c r="H2288" s="2">
        <v>153000</v>
      </c>
      <c r="I2288" s="39">
        <v>0</v>
      </c>
      <c r="J2288" s="45">
        <v>12668</v>
      </c>
      <c r="K2288" s="43">
        <v>44437</v>
      </c>
    </row>
    <row r="2289" spans="1:11" x14ac:dyDescent="0.2">
      <c r="A2289" s="42" t="s">
        <v>11</v>
      </c>
      <c r="B2289" s="42" t="s">
        <v>12</v>
      </c>
      <c r="C2289" s="43">
        <v>20696</v>
      </c>
      <c r="D2289" s="43">
        <v>41913</v>
      </c>
      <c r="E2289" s="42" t="s">
        <v>17</v>
      </c>
      <c r="F2289" s="44" t="s">
        <v>14</v>
      </c>
      <c r="G2289" s="2">
        <v>153000</v>
      </c>
      <c r="H2289" s="2">
        <v>153000</v>
      </c>
      <c r="I2289" s="39">
        <v>0</v>
      </c>
      <c r="J2289" s="45">
        <v>4223</v>
      </c>
      <c r="K2289" s="43">
        <v>44437</v>
      </c>
    </row>
    <row r="2290" spans="1:11" x14ac:dyDescent="0.2">
      <c r="A2290" s="42" t="s">
        <v>15</v>
      </c>
      <c r="B2290" s="42" t="s">
        <v>12</v>
      </c>
      <c r="C2290" s="43">
        <v>20696</v>
      </c>
      <c r="D2290" s="43">
        <v>41913</v>
      </c>
      <c r="E2290" s="42" t="s">
        <v>17</v>
      </c>
      <c r="F2290" s="44" t="s">
        <v>14</v>
      </c>
      <c r="G2290" s="2">
        <v>51000</v>
      </c>
      <c r="H2290" s="2">
        <v>51000</v>
      </c>
      <c r="I2290" s="39">
        <v>0</v>
      </c>
      <c r="J2290" s="45">
        <v>4223</v>
      </c>
      <c r="K2290" s="43">
        <v>44437</v>
      </c>
    </row>
    <row r="2291" spans="1:11" x14ac:dyDescent="0.2">
      <c r="A2291" s="42" t="s">
        <v>16</v>
      </c>
      <c r="B2291" s="42" t="s">
        <v>12</v>
      </c>
      <c r="C2291" s="43">
        <v>28556</v>
      </c>
      <c r="D2291" s="43">
        <v>42095</v>
      </c>
      <c r="E2291" s="42" t="s">
        <v>17</v>
      </c>
      <c r="F2291" s="44" t="s">
        <v>14</v>
      </c>
      <c r="G2291" s="2">
        <v>102000</v>
      </c>
      <c r="H2291" s="2">
        <v>102000</v>
      </c>
      <c r="I2291" s="39">
        <v>0</v>
      </c>
      <c r="J2291" s="45">
        <v>18452</v>
      </c>
      <c r="K2291" s="43">
        <v>52297</v>
      </c>
    </row>
    <row r="2292" spans="1:11" x14ac:dyDescent="0.2">
      <c r="A2292" s="42" t="s">
        <v>11</v>
      </c>
      <c r="B2292" s="42" t="s">
        <v>12</v>
      </c>
      <c r="C2292" s="43">
        <v>28556</v>
      </c>
      <c r="D2292" s="43">
        <v>42095</v>
      </c>
      <c r="E2292" s="42" t="s">
        <v>17</v>
      </c>
      <c r="F2292" s="44" t="s">
        <v>14</v>
      </c>
      <c r="G2292" s="2">
        <v>102000</v>
      </c>
      <c r="H2292" s="2">
        <v>102000</v>
      </c>
      <c r="I2292" s="39">
        <v>0</v>
      </c>
      <c r="J2292" s="45">
        <v>6151</v>
      </c>
      <c r="K2292" s="43">
        <v>52297</v>
      </c>
    </row>
    <row r="2293" spans="1:11" x14ac:dyDescent="0.2">
      <c r="A2293" s="42" t="s">
        <v>15</v>
      </c>
      <c r="B2293" s="42" t="s">
        <v>12</v>
      </c>
      <c r="C2293" s="43">
        <v>28556</v>
      </c>
      <c r="D2293" s="43">
        <v>42095</v>
      </c>
      <c r="E2293" s="42" t="s">
        <v>17</v>
      </c>
      <c r="F2293" s="44" t="s">
        <v>14</v>
      </c>
      <c r="G2293" s="2">
        <v>34000</v>
      </c>
      <c r="H2293" s="2">
        <v>34000</v>
      </c>
      <c r="I2293" s="39">
        <v>0</v>
      </c>
      <c r="J2293" s="45">
        <v>6151</v>
      </c>
      <c r="K2293" s="43">
        <v>52297</v>
      </c>
    </row>
    <row r="2294" spans="1:11" x14ac:dyDescent="0.2">
      <c r="A2294" s="42" t="s">
        <v>11</v>
      </c>
      <c r="B2294" s="42" t="s">
        <v>12</v>
      </c>
      <c r="C2294" s="43">
        <v>20592</v>
      </c>
      <c r="D2294" s="43">
        <v>42150</v>
      </c>
      <c r="E2294" s="42" t="s">
        <v>17</v>
      </c>
      <c r="F2294" s="44" t="s">
        <v>14</v>
      </c>
      <c r="G2294" s="2">
        <v>43000</v>
      </c>
      <c r="H2294" s="2">
        <v>43000</v>
      </c>
      <c r="I2294" s="39">
        <v>0</v>
      </c>
      <c r="J2294" s="45">
        <v>3367</v>
      </c>
      <c r="K2294" s="43">
        <v>44333</v>
      </c>
    </row>
    <row r="2295" spans="1:11" x14ac:dyDescent="0.2">
      <c r="A2295" s="42" t="s">
        <v>15</v>
      </c>
      <c r="B2295" s="42" t="s">
        <v>12</v>
      </c>
      <c r="C2295" s="43">
        <v>20592</v>
      </c>
      <c r="D2295" s="43">
        <v>42150</v>
      </c>
      <c r="E2295" s="42" t="s">
        <v>17</v>
      </c>
      <c r="F2295" s="44" t="s">
        <v>14</v>
      </c>
      <c r="G2295" s="2">
        <v>43000</v>
      </c>
      <c r="H2295" s="2">
        <v>43000</v>
      </c>
      <c r="I2295" s="39">
        <v>0</v>
      </c>
      <c r="J2295" s="45">
        <v>3367</v>
      </c>
      <c r="K2295" s="43">
        <v>44333</v>
      </c>
    </row>
    <row r="2296" spans="1:11" x14ac:dyDescent="0.2">
      <c r="A2296" s="42" t="s">
        <v>16</v>
      </c>
      <c r="B2296" s="42" t="s">
        <v>12</v>
      </c>
      <c r="C2296" s="43">
        <v>23127</v>
      </c>
      <c r="D2296" s="43">
        <v>42170</v>
      </c>
      <c r="E2296" s="42" t="s">
        <v>13</v>
      </c>
      <c r="F2296" s="44" t="s">
        <v>14</v>
      </c>
      <c r="G2296" s="2">
        <v>141000</v>
      </c>
      <c r="H2296" s="2">
        <v>141000</v>
      </c>
      <c r="I2296" s="39">
        <v>0</v>
      </c>
      <c r="J2296" s="45">
        <v>30837</v>
      </c>
      <c r="K2296" s="43">
        <v>46869</v>
      </c>
    </row>
    <row r="2297" spans="1:11" x14ac:dyDescent="0.2">
      <c r="A2297" s="42" t="s">
        <v>11</v>
      </c>
      <c r="B2297" s="42" t="s">
        <v>12</v>
      </c>
      <c r="C2297" s="43">
        <v>23127</v>
      </c>
      <c r="D2297" s="43">
        <v>42170</v>
      </c>
      <c r="E2297" s="42" t="s">
        <v>13</v>
      </c>
      <c r="F2297" s="44" t="s">
        <v>14</v>
      </c>
      <c r="G2297" s="2">
        <v>141000</v>
      </c>
      <c r="H2297" s="2">
        <v>141000</v>
      </c>
      <c r="I2297" s="39">
        <v>2</v>
      </c>
      <c r="J2297" s="45">
        <v>10279</v>
      </c>
      <c r="K2297" s="43">
        <v>46869</v>
      </c>
    </row>
    <row r="2298" spans="1:11" x14ac:dyDescent="0.2">
      <c r="A2298" s="42" t="s">
        <v>15</v>
      </c>
      <c r="B2298" s="42" t="s">
        <v>12</v>
      </c>
      <c r="C2298" s="43">
        <v>23127</v>
      </c>
      <c r="D2298" s="43">
        <v>42170</v>
      </c>
      <c r="E2298" s="42" t="s">
        <v>13</v>
      </c>
      <c r="F2298" s="44" t="s">
        <v>14</v>
      </c>
      <c r="G2298" s="2">
        <v>43000</v>
      </c>
      <c r="H2298" s="2">
        <v>43000</v>
      </c>
      <c r="I2298" s="39">
        <v>0</v>
      </c>
      <c r="J2298" s="45">
        <v>10279</v>
      </c>
      <c r="K2298" s="43">
        <v>46869</v>
      </c>
    </row>
    <row r="2299" spans="1:11" x14ac:dyDescent="0.2">
      <c r="A2299" s="42" t="s">
        <v>16</v>
      </c>
      <c r="B2299" s="42" t="s">
        <v>12</v>
      </c>
      <c r="C2299" s="43">
        <v>24089</v>
      </c>
      <c r="D2299" s="43">
        <v>42061</v>
      </c>
      <c r="E2299" s="42" t="s">
        <v>13</v>
      </c>
      <c r="F2299" s="44" t="s">
        <v>14</v>
      </c>
      <c r="G2299" s="2">
        <v>189000</v>
      </c>
      <c r="H2299" s="2">
        <v>189000</v>
      </c>
      <c r="I2299" s="39">
        <v>0</v>
      </c>
      <c r="J2299" s="45">
        <v>45927</v>
      </c>
      <c r="K2299" s="43">
        <v>47830</v>
      </c>
    </row>
    <row r="2300" spans="1:11" x14ac:dyDescent="0.2">
      <c r="A2300" s="42" t="s">
        <v>11</v>
      </c>
      <c r="B2300" s="42" t="s">
        <v>12</v>
      </c>
      <c r="C2300" s="43">
        <v>24089</v>
      </c>
      <c r="D2300" s="43">
        <v>42061</v>
      </c>
      <c r="E2300" s="42" t="s">
        <v>13</v>
      </c>
      <c r="F2300" s="44" t="s">
        <v>14</v>
      </c>
      <c r="G2300" s="2">
        <v>189000</v>
      </c>
      <c r="H2300" s="2">
        <v>189000</v>
      </c>
      <c r="I2300" s="39">
        <v>0</v>
      </c>
      <c r="J2300" s="45">
        <v>15309</v>
      </c>
      <c r="K2300" s="43">
        <v>47830</v>
      </c>
    </row>
    <row r="2301" spans="1:11" x14ac:dyDescent="0.2">
      <c r="A2301" s="42" t="s">
        <v>15</v>
      </c>
      <c r="B2301" s="42" t="s">
        <v>12</v>
      </c>
      <c r="C2301" s="43">
        <v>24089</v>
      </c>
      <c r="D2301" s="43">
        <v>42061</v>
      </c>
      <c r="E2301" s="42" t="s">
        <v>13</v>
      </c>
      <c r="F2301" s="44" t="s">
        <v>14</v>
      </c>
      <c r="G2301" s="2">
        <v>141000</v>
      </c>
      <c r="H2301" s="2">
        <v>141000</v>
      </c>
      <c r="I2301" s="39">
        <v>0</v>
      </c>
      <c r="J2301" s="45">
        <v>15309</v>
      </c>
      <c r="K2301" s="43">
        <v>47830</v>
      </c>
    </row>
    <row r="2302" spans="1:11" x14ac:dyDescent="0.2">
      <c r="A2302" s="42" t="s">
        <v>16</v>
      </c>
      <c r="B2302" s="42" t="s">
        <v>12</v>
      </c>
      <c r="C2302" s="43">
        <v>20432</v>
      </c>
      <c r="D2302" s="43">
        <v>42249</v>
      </c>
      <c r="E2302" s="42" t="s">
        <v>13</v>
      </c>
      <c r="F2302" s="44" t="s">
        <v>14</v>
      </c>
      <c r="G2302" s="2">
        <v>83000</v>
      </c>
      <c r="H2302" s="2">
        <v>83000</v>
      </c>
      <c r="I2302" s="39">
        <v>0</v>
      </c>
      <c r="J2302" s="45">
        <v>7769</v>
      </c>
      <c r="K2302" s="43">
        <v>44174</v>
      </c>
    </row>
    <row r="2303" spans="1:11" x14ac:dyDescent="0.2">
      <c r="A2303" s="42" t="s">
        <v>11</v>
      </c>
      <c r="B2303" s="42" t="s">
        <v>12</v>
      </c>
      <c r="C2303" s="43">
        <v>20432</v>
      </c>
      <c r="D2303" s="43">
        <v>42249</v>
      </c>
      <c r="E2303" s="42" t="s">
        <v>13</v>
      </c>
      <c r="F2303" s="44" t="s">
        <v>14</v>
      </c>
      <c r="G2303" s="2">
        <v>83000</v>
      </c>
      <c r="H2303" s="2">
        <v>83000</v>
      </c>
      <c r="I2303" s="39">
        <v>0</v>
      </c>
      <c r="J2303" s="45">
        <v>7769</v>
      </c>
      <c r="K2303" s="43">
        <v>44174</v>
      </c>
    </row>
    <row r="2304" spans="1:11" x14ac:dyDescent="0.2">
      <c r="A2304" s="42" t="s">
        <v>15</v>
      </c>
      <c r="B2304" s="42" t="s">
        <v>12</v>
      </c>
      <c r="C2304" s="43">
        <v>20432</v>
      </c>
      <c r="D2304" s="43">
        <v>42249</v>
      </c>
      <c r="E2304" s="42" t="s">
        <v>13</v>
      </c>
      <c r="F2304" s="44" t="s">
        <v>14</v>
      </c>
      <c r="G2304" s="2">
        <v>189000</v>
      </c>
      <c r="H2304" s="2">
        <v>189000</v>
      </c>
      <c r="I2304" s="39">
        <v>0</v>
      </c>
      <c r="J2304" s="45">
        <v>7769</v>
      </c>
      <c r="K2304" s="43">
        <v>44174</v>
      </c>
    </row>
    <row r="2305" spans="1:11" x14ac:dyDescent="0.2">
      <c r="A2305" s="42" t="s">
        <v>16</v>
      </c>
      <c r="B2305" s="42" t="s">
        <v>12</v>
      </c>
      <c r="C2305" s="43">
        <v>23051</v>
      </c>
      <c r="D2305" s="43">
        <v>41914</v>
      </c>
      <c r="E2305" s="42" t="s">
        <v>17</v>
      </c>
      <c r="F2305" s="44" t="s">
        <v>14</v>
      </c>
      <c r="G2305" s="2">
        <v>147000</v>
      </c>
      <c r="H2305" s="2">
        <v>147000</v>
      </c>
      <c r="I2305" s="39">
        <v>0</v>
      </c>
      <c r="J2305" s="45">
        <v>24079</v>
      </c>
      <c r="K2305" s="43">
        <v>46792</v>
      </c>
    </row>
    <row r="2306" spans="1:11" x14ac:dyDescent="0.2">
      <c r="A2306" s="42" t="s">
        <v>11</v>
      </c>
      <c r="B2306" s="42" t="s">
        <v>12</v>
      </c>
      <c r="C2306" s="43">
        <v>23051</v>
      </c>
      <c r="D2306" s="43">
        <v>41914</v>
      </c>
      <c r="E2306" s="42" t="s">
        <v>17</v>
      </c>
      <c r="F2306" s="44" t="s">
        <v>14</v>
      </c>
      <c r="G2306" s="2">
        <v>147000</v>
      </c>
      <c r="H2306" s="2">
        <v>147000</v>
      </c>
      <c r="I2306" s="39">
        <v>2</v>
      </c>
      <c r="J2306" s="45">
        <v>8026</v>
      </c>
      <c r="K2306" s="43">
        <v>46792</v>
      </c>
    </row>
    <row r="2307" spans="1:11" x14ac:dyDescent="0.2">
      <c r="A2307" s="42" t="s">
        <v>15</v>
      </c>
      <c r="B2307" s="42" t="s">
        <v>12</v>
      </c>
      <c r="C2307" s="43">
        <v>23051</v>
      </c>
      <c r="D2307" s="43">
        <v>41914</v>
      </c>
      <c r="E2307" s="42" t="s">
        <v>17</v>
      </c>
      <c r="F2307" s="44" t="s">
        <v>14</v>
      </c>
      <c r="G2307" s="2">
        <v>83000</v>
      </c>
      <c r="H2307" s="2">
        <v>83000</v>
      </c>
      <c r="I2307" s="39">
        <v>0</v>
      </c>
      <c r="J2307" s="45">
        <v>8026</v>
      </c>
      <c r="K2307" s="43">
        <v>46792</v>
      </c>
    </row>
    <row r="2308" spans="1:11" x14ac:dyDescent="0.2">
      <c r="A2308" s="42" t="s">
        <v>11</v>
      </c>
      <c r="B2308" s="42" t="s">
        <v>12</v>
      </c>
      <c r="C2308" s="43">
        <v>22304</v>
      </c>
      <c r="D2308" s="43">
        <v>42181</v>
      </c>
      <c r="E2308" s="42" t="s">
        <v>13</v>
      </c>
      <c r="F2308" s="44" t="s">
        <v>14</v>
      </c>
      <c r="G2308" s="2">
        <v>33000</v>
      </c>
      <c r="H2308" s="2">
        <v>33000</v>
      </c>
      <c r="I2308" s="39">
        <v>0</v>
      </c>
      <c r="J2308" s="45">
        <v>6386</v>
      </c>
      <c r="K2308" s="43">
        <v>46045</v>
      </c>
    </row>
    <row r="2309" spans="1:11" x14ac:dyDescent="0.2">
      <c r="A2309" s="42" t="s">
        <v>16</v>
      </c>
      <c r="B2309" s="42" t="s">
        <v>12</v>
      </c>
      <c r="C2309" s="43">
        <v>24762</v>
      </c>
      <c r="D2309" s="43">
        <v>41953</v>
      </c>
      <c r="E2309" s="42" t="s">
        <v>13</v>
      </c>
      <c r="F2309" s="44" t="s">
        <v>14</v>
      </c>
      <c r="G2309" s="2">
        <v>75000</v>
      </c>
      <c r="H2309" s="2">
        <v>75000</v>
      </c>
      <c r="I2309" s="39">
        <v>0</v>
      </c>
      <c r="J2309" s="45">
        <v>18158</v>
      </c>
      <c r="K2309" s="43">
        <v>48504</v>
      </c>
    </row>
    <row r="2310" spans="1:11" x14ac:dyDescent="0.2">
      <c r="A2310" s="42" t="s">
        <v>11</v>
      </c>
      <c r="B2310" s="42" t="s">
        <v>12</v>
      </c>
      <c r="C2310" s="43">
        <v>24762</v>
      </c>
      <c r="D2310" s="43">
        <v>41953</v>
      </c>
      <c r="E2310" s="42" t="s">
        <v>13</v>
      </c>
      <c r="F2310" s="44" t="s">
        <v>14</v>
      </c>
      <c r="G2310" s="2">
        <v>75000</v>
      </c>
      <c r="H2310" s="2">
        <v>75000</v>
      </c>
      <c r="I2310" s="39">
        <v>0</v>
      </c>
      <c r="J2310" s="45">
        <v>6053</v>
      </c>
      <c r="K2310" s="43">
        <v>48504</v>
      </c>
    </row>
    <row r="2311" spans="1:11" x14ac:dyDescent="0.2">
      <c r="A2311" s="42" t="s">
        <v>15</v>
      </c>
      <c r="B2311" s="42" t="s">
        <v>12</v>
      </c>
      <c r="C2311" s="43">
        <v>24762</v>
      </c>
      <c r="D2311" s="43">
        <v>41953</v>
      </c>
      <c r="E2311" s="42" t="s">
        <v>13</v>
      </c>
      <c r="F2311" s="44" t="s">
        <v>14</v>
      </c>
      <c r="G2311" s="2">
        <v>25000</v>
      </c>
      <c r="H2311" s="2">
        <v>25000</v>
      </c>
      <c r="I2311" s="39">
        <v>0</v>
      </c>
      <c r="J2311" s="45">
        <v>6053</v>
      </c>
      <c r="K2311" s="43">
        <v>48504</v>
      </c>
    </row>
    <row r="2312" spans="1:11" x14ac:dyDescent="0.2">
      <c r="A2312" s="42" t="s">
        <v>11</v>
      </c>
      <c r="B2312" s="42" t="s">
        <v>12</v>
      </c>
      <c r="C2312" s="43">
        <v>25373</v>
      </c>
      <c r="D2312" s="43">
        <v>41920</v>
      </c>
      <c r="E2312" s="42" t="s">
        <v>17</v>
      </c>
      <c r="F2312" s="44" t="s">
        <v>14</v>
      </c>
      <c r="G2312" s="2">
        <v>33000</v>
      </c>
      <c r="H2312" s="2">
        <v>33000</v>
      </c>
      <c r="I2312" s="39">
        <v>0</v>
      </c>
      <c r="J2312" s="45">
        <v>6207</v>
      </c>
      <c r="K2312" s="43">
        <v>49114</v>
      </c>
    </row>
    <row r="2313" spans="1:11" x14ac:dyDescent="0.2">
      <c r="A2313" s="42" t="s">
        <v>16</v>
      </c>
      <c r="B2313" s="42" t="s">
        <v>12</v>
      </c>
      <c r="C2313" s="43">
        <v>22460</v>
      </c>
      <c r="D2313" s="43">
        <v>42233</v>
      </c>
      <c r="E2313" s="42" t="s">
        <v>13</v>
      </c>
      <c r="F2313" s="44" t="s">
        <v>14</v>
      </c>
      <c r="G2313" s="2">
        <v>33000</v>
      </c>
      <c r="H2313" s="2">
        <v>33000</v>
      </c>
      <c r="I2313" s="39">
        <v>0</v>
      </c>
      <c r="J2313" s="45">
        <v>35991</v>
      </c>
      <c r="K2313" s="43">
        <v>46201</v>
      </c>
    </row>
    <row r="2314" spans="1:11" x14ac:dyDescent="0.2">
      <c r="A2314" s="42" t="s">
        <v>11</v>
      </c>
      <c r="B2314" s="42" t="s">
        <v>12</v>
      </c>
      <c r="C2314" s="43">
        <v>22460</v>
      </c>
      <c r="D2314" s="43">
        <v>42233</v>
      </c>
      <c r="E2314" s="42" t="s">
        <v>13</v>
      </c>
      <c r="F2314" s="44" t="s">
        <v>14</v>
      </c>
      <c r="G2314" s="2">
        <v>62000</v>
      </c>
      <c r="H2314" s="2">
        <v>62000</v>
      </c>
      <c r="I2314" s="39">
        <v>2</v>
      </c>
      <c r="J2314" s="45">
        <v>11997</v>
      </c>
      <c r="K2314" s="43">
        <v>46201</v>
      </c>
    </row>
    <row r="2315" spans="1:11" x14ac:dyDescent="0.2">
      <c r="A2315" s="42" t="s">
        <v>15</v>
      </c>
      <c r="B2315" s="42" t="s">
        <v>12</v>
      </c>
      <c r="C2315" s="43">
        <v>22460</v>
      </c>
      <c r="D2315" s="43">
        <v>42233</v>
      </c>
      <c r="E2315" s="42" t="s">
        <v>13</v>
      </c>
      <c r="F2315" s="44" t="s">
        <v>14</v>
      </c>
      <c r="G2315" s="2">
        <v>33000</v>
      </c>
      <c r="H2315" s="2">
        <v>33000</v>
      </c>
      <c r="I2315" s="39">
        <v>0</v>
      </c>
      <c r="J2315" s="45">
        <v>11997</v>
      </c>
      <c r="K2315" s="43">
        <v>46201</v>
      </c>
    </row>
    <row r="2316" spans="1:11" x14ac:dyDescent="0.2">
      <c r="A2316" s="42" t="s">
        <v>11</v>
      </c>
      <c r="B2316" s="42" t="s">
        <v>12</v>
      </c>
      <c r="C2316" s="43">
        <v>20689</v>
      </c>
      <c r="D2316" s="43">
        <v>42206</v>
      </c>
      <c r="E2316" s="42" t="s">
        <v>17</v>
      </c>
      <c r="F2316" s="44" t="s">
        <v>14</v>
      </c>
      <c r="G2316" s="2">
        <v>94000</v>
      </c>
      <c r="H2316" s="2">
        <v>94000</v>
      </c>
      <c r="I2316" s="39">
        <v>0</v>
      </c>
      <c r="J2316" s="45">
        <v>9814</v>
      </c>
      <c r="K2316" s="43">
        <v>44430</v>
      </c>
    </row>
    <row r="2317" spans="1:11" x14ac:dyDescent="0.2">
      <c r="A2317" s="42" t="s">
        <v>15</v>
      </c>
      <c r="B2317" s="42" t="s">
        <v>12</v>
      </c>
      <c r="C2317" s="43">
        <v>20689</v>
      </c>
      <c r="D2317" s="43">
        <v>42206</v>
      </c>
      <c r="E2317" s="42" t="s">
        <v>17</v>
      </c>
      <c r="F2317" s="44" t="s">
        <v>14</v>
      </c>
      <c r="G2317" s="2">
        <v>186000</v>
      </c>
      <c r="H2317" s="2">
        <v>186000</v>
      </c>
      <c r="I2317" s="39">
        <v>0</v>
      </c>
      <c r="J2317" s="45">
        <v>9814</v>
      </c>
      <c r="K2317" s="43">
        <v>44430</v>
      </c>
    </row>
    <row r="2318" spans="1:11" x14ac:dyDescent="0.2">
      <c r="A2318" s="42" t="s">
        <v>16</v>
      </c>
      <c r="B2318" s="42" t="s">
        <v>12</v>
      </c>
      <c r="C2318" s="43">
        <v>23743</v>
      </c>
      <c r="D2318" s="43">
        <v>41957</v>
      </c>
      <c r="E2318" s="42" t="s">
        <v>17</v>
      </c>
      <c r="F2318" s="44" t="s">
        <v>14</v>
      </c>
      <c r="G2318" s="2">
        <v>94000</v>
      </c>
      <c r="H2318" s="2">
        <v>94000</v>
      </c>
      <c r="I2318" s="39">
        <v>0</v>
      </c>
      <c r="J2318" s="45">
        <v>9653</v>
      </c>
      <c r="K2318" s="43">
        <v>47484</v>
      </c>
    </row>
    <row r="2319" spans="1:11" x14ac:dyDescent="0.2">
      <c r="A2319" s="42" t="s">
        <v>11</v>
      </c>
      <c r="B2319" s="42" t="s">
        <v>12</v>
      </c>
      <c r="C2319" s="43">
        <v>23743</v>
      </c>
      <c r="D2319" s="43">
        <v>41957</v>
      </c>
      <c r="E2319" s="42" t="s">
        <v>17</v>
      </c>
      <c r="F2319" s="44" t="s">
        <v>14</v>
      </c>
      <c r="G2319" s="2">
        <v>55000</v>
      </c>
      <c r="H2319" s="2">
        <v>55000</v>
      </c>
      <c r="I2319" s="39">
        <v>0</v>
      </c>
      <c r="J2319" s="45">
        <v>9653</v>
      </c>
      <c r="K2319" s="43">
        <v>47484</v>
      </c>
    </row>
    <row r="2320" spans="1:11" x14ac:dyDescent="0.2">
      <c r="A2320" s="42" t="s">
        <v>15</v>
      </c>
      <c r="B2320" s="42" t="s">
        <v>12</v>
      </c>
      <c r="C2320" s="43">
        <v>23743</v>
      </c>
      <c r="D2320" s="43">
        <v>41957</v>
      </c>
      <c r="E2320" s="42" t="s">
        <v>17</v>
      </c>
      <c r="F2320" s="44" t="s">
        <v>14</v>
      </c>
      <c r="G2320" s="2">
        <v>94000</v>
      </c>
      <c r="H2320" s="2">
        <v>94000</v>
      </c>
      <c r="I2320" s="39">
        <v>0</v>
      </c>
      <c r="J2320" s="45">
        <v>9653</v>
      </c>
      <c r="K2320" s="43">
        <v>47484</v>
      </c>
    </row>
    <row r="2321" spans="1:11" x14ac:dyDescent="0.2">
      <c r="A2321" s="42" t="s">
        <v>16</v>
      </c>
      <c r="B2321" s="42" t="s">
        <v>12</v>
      </c>
      <c r="C2321" s="43">
        <v>19930</v>
      </c>
      <c r="D2321" s="43">
        <v>42045</v>
      </c>
      <c r="E2321" s="42" t="s">
        <v>17</v>
      </c>
      <c r="F2321" s="44" t="s">
        <v>14</v>
      </c>
      <c r="G2321" s="2">
        <v>55000</v>
      </c>
      <c r="H2321" s="2">
        <v>55000</v>
      </c>
      <c r="I2321" s="39">
        <v>0</v>
      </c>
      <c r="J2321" s="45">
        <v>6890</v>
      </c>
      <c r="K2321" s="43">
        <v>43671</v>
      </c>
    </row>
    <row r="2322" spans="1:11" x14ac:dyDescent="0.2">
      <c r="A2322" s="42" t="s">
        <v>11</v>
      </c>
      <c r="B2322" s="42" t="s">
        <v>12</v>
      </c>
      <c r="C2322" s="43">
        <v>19930</v>
      </c>
      <c r="D2322" s="43">
        <v>42045</v>
      </c>
      <c r="E2322" s="42" t="s">
        <v>17</v>
      </c>
      <c r="F2322" s="44" t="s">
        <v>14</v>
      </c>
      <c r="G2322" s="2">
        <v>44000</v>
      </c>
      <c r="H2322" s="2">
        <v>44000</v>
      </c>
      <c r="I2322" s="39">
        <v>0</v>
      </c>
      <c r="J2322" s="45">
        <v>2297</v>
      </c>
      <c r="K2322" s="43">
        <v>43671</v>
      </c>
    </row>
    <row r="2323" spans="1:11" x14ac:dyDescent="0.2">
      <c r="A2323" s="42" t="s">
        <v>15</v>
      </c>
      <c r="B2323" s="42" t="s">
        <v>12</v>
      </c>
      <c r="C2323" s="43">
        <v>19930</v>
      </c>
      <c r="D2323" s="43">
        <v>42045</v>
      </c>
      <c r="E2323" s="42" t="s">
        <v>17</v>
      </c>
      <c r="F2323" s="44" t="s">
        <v>14</v>
      </c>
      <c r="G2323" s="2">
        <v>55000</v>
      </c>
      <c r="H2323" s="2">
        <v>55000</v>
      </c>
      <c r="I2323" s="39">
        <v>0</v>
      </c>
      <c r="J2323" s="45">
        <v>2297</v>
      </c>
      <c r="K2323" s="43">
        <v>43671</v>
      </c>
    </row>
    <row r="2324" spans="1:11" x14ac:dyDescent="0.2">
      <c r="A2324" s="42" t="s">
        <v>11</v>
      </c>
      <c r="B2324" s="42" t="s">
        <v>12</v>
      </c>
      <c r="C2324" s="43">
        <v>24197</v>
      </c>
      <c r="D2324" s="43">
        <v>42249</v>
      </c>
      <c r="E2324" s="42" t="s">
        <v>13</v>
      </c>
      <c r="F2324" s="44" t="s">
        <v>14</v>
      </c>
      <c r="G2324" s="2">
        <v>102000</v>
      </c>
      <c r="H2324" s="2">
        <v>102000</v>
      </c>
      <c r="I2324" s="39">
        <v>0</v>
      </c>
      <c r="J2324" s="45">
        <v>24786</v>
      </c>
      <c r="K2324" s="43">
        <v>47938</v>
      </c>
    </row>
    <row r="2325" spans="1:11" x14ac:dyDescent="0.2">
      <c r="A2325" s="42" t="s">
        <v>16</v>
      </c>
      <c r="B2325" s="42" t="s">
        <v>12</v>
      </c>
      <c r="C2325" s="43">
        <v>22841</v>
      </c>
      <c r="D2325" s="43">
        <v>41922</v>
      </c>
      <c r="E2325" s="42" t="s">
        <v>13</v>
      </c>
      <c r="F2325" s="44" t="s">
        <v>14</v>
      </c>
      <c r="G2325" s="2">
        <v>165000</v>
      </c>
      <c r="H2325" s="2">
        <v>165000</v>
      </c>
      <c r="I2325" s="39">
        <v>0</v>
      </c>
      <c r="J2325" s="45">
        <v>32373</v>
      </c>
      <c r="K2325" s="43">
        <v>46582</v>
      </c>
    </row>
    <row r="2326" spans="1:11" x14ac:dyDescent="0.2">
      <c r="A2326" s="42" t="s">
        <v>11</v>
      </c>
      <c r="B2326" s="42" t="s">
        <v>12</v>
      </c>
      <c r="C2326" s="43">
        <v>22841</v>
      </c>
      <c r="D2326" s="43">
        <v>41922</v>
      </c>
      <c r="E2326" s="42" t="s">
        <v>13</v>
      </c>
      <c r="F2326" s="44" t="s">
        <v>14</v>
      </c>
      <c r="G2326" s="2">
        <v>165000</v>
      </c>
      <c r="H2326" s="2">
        <v>165000</v>
      </c>
      <c r="I2326" s="39">
        <v>1</v>
      </c>
      <c r="J2326" s="45">
        <v>10791</v>
      </c>
      <c r="K2326" s="43">
        <v>46582</v>
      </c>
    </row>
    <row r="2327" spans="1:11" x14ac:dyDescent="0.2">
      <c r="A2327" s="42" t="s">
        <v>15</v>
      </c>
      <c r="B2327" s="42" t="s">
        <v>12</v>
      </c>
      <c r="C2327" s="43">
        <v>22841</v>
      </c>
      <c r="D2327" s="43">
        <v>41922</v>
      </c>
      <c r="E2327" s="42" t="s">
        <v>13</v>
      </c>
      <c r="F2327" s="44" t="s">
        <v>14</v>
      </c>
      <c r="G2327" s="2">
        <v>102000</v>
      </c>
      <c r="H2327" s="2">
        <v>102000</v>
      </c>
      <c r="I2327" s="39">
        <v>0</v>
      </c>
      <c r="J2327" s="45">
        <v>10791</v>
      </c>
      <c r="K2327" s="43">
        <v>46582</v>
      </c>
    </row>
    <row r="2328" spans="1:11" x14ac:dyDescent="0.2">
      <c r="A2328" s="42" t="s">
        <v>16</v>
      </c>
      <c r="B2328" s="42" t="s">
        <v>12</v>
      </c>
      <c r="C2328" s="43">
        <v>22571</v>
      </c>
      <c r="D2328" s="43">
        <v>42083</v>
      </c>
      <c r="E2328" s="42" t="s">
        <v>17</v>
      </c>
      <c r="F2328" s="44" t="s">
        <v>14</v>
      </c>
      <c r="G2328" s="2">
        <v>165000</v>
      </c>
      <c r="H2328" s="2">
        <v>165000</v>
      </c>
      <c r="I2328" s="39">
        <v>0</v>
      </c>
      <c r="J2328" s="45">
        <v>19084</v>
      </c>
      <c r="K2328" s="43">
        <v>46312</v>
      </c>
    </row>
    <row r="2329" spans="1:11" x14ac:dyDescent="0.2">
      <c r="A2329" s="42" t="s">
        <v>11</v>
      </c>
      <c r="B2329" s="42" t="s">
        <v>12</v>
      </c>
      <c r="C2329" s="43">
        <v>22571</v>
      </c>
      <c r="D2329" s="43">
        <v>42083</v>
      </c>
      <c r="E2329" s="42" t="s">
        <v>17</v>
      </c>
      <c r="F2329" s="44" t="s">
        <v>14</v>
      </c>
      <c r="G2329" s="2">
        <v>38000</v>
      </c>
      <c r="H2329" s="2">
        <v>38000</v>
      </c>
      <c r="I2329" s="39">
        <v>0</v>
      </c>
      <c r="J2329" s="45">
        <v>6361</v>
      </c>
      <c r="K2329" s="43">
        <v>46312</v>
      </c>
    </row>
    <row r="2330" spans="1:11" x14ac:dyDescent="0.2">
      <c r="A2330" s="42" t="s">
        <v>11</v>
      </c>
      <c r="B2330" s="42" t="s">
        <v>12</v>
      </c>
      <c r="C2330" s="43">
        <v>19823</v>
      </c>
      <c r="D2330" s="43">
        <v>41955</v>
      </c>
      <c r="E2330" s="42" t="s">
        <v>17</v>
      </c>
      <c r="F2330" s="44" t="s">
        <v>14</v>
      </c>
      <c r="G2330" s="2">
        <v>73000</v>
      </c>
      <c r="H2330" s="2">
        <v>73000</v>
      </c>
      <c r="I2330" s="39">
        <v>0</v>
      </c>
      <c r="J2330" s="45">
        <v>3022</v>
      </c>
      <c r="K2330" s="43">
        <v>43564</v>
      </c>
    </row>
    <row r="2331" spans="1:11" x14ac:dyDescent="0.2">
      <c r="A2331" s="42" t="s">
        <v>15</v>
      </c>
      <c r="B2331" s="42" t="s">
        <v>12</v>
      </c>
      <c r="C2331" s="43">
        <v>19823</v>
      </c>
      <c r="D2331" s="43">
        <v>41955</v>
      </c>
      <c r="E2331" s="42" t="s">
        <v>17</v>
      </c>
      <c r="F2331" s="44" t="s">
        <v>14</v>
      </c>
      <c r="G2331" s="2">
        <v>114000</v>
      </c>
      <c r="H2331" s="2">
        <v>114000</v>
      </c>
      <c r="I2331" s="39">
        <v>0</v>
      </c>
      <c r="J2331" s="45">
        <v>3022</v>
      </c>
      <c r="K2331" s="43">
        <v>43564</v>
      </c>
    </row>
    <row r="2332" spans="1:11" x14ac:dyDescent="0.2">
      <c r="A2332" s="42" t="s">
        <v>11</v>
      </c>
      <c r="B2332" s="42" t="s">
        <v>12</v>
      </c>
      <c r="C2332" s="43">
        <v>19863</v>
      </c>
      <c r="D2332" s="43">
        <v>42188</v>
      </c>
      <c r="E2332" s="42" t="s">
        <v>13</v>
      </c>
      <c r="F2332" s="44" t="s">
        <v>14</v>
      </c>
      <c r="G2332" s="2">
        <v>63000</v>
      </c>
      <c r="H2332" s="2">
        <v>63000</v>
      </c>
      <c r="I2332" s="39">
        <v>0</v>
      </c>
      <c r="J2332" s="45">
        <v>1985</v>
      </c>
      <c r="K2332" s="43">
        <v>43604</v>
      </c>
    </row>
    <row r="2333" spans="1:11" x14ac:dyDescent="0.2">
      <c r="A2333" s="42" t="s">
        <v>15</v>
      </c>
      <c r="B2333" s="42" t="s">
        <v>12</v>
      </c>
      <c r="C2333" s="43">
        <v>19863</v>
      </c>
      <c r="D2333" s="43">
        <v>42188</v>
      </c>
      <c r="E2333" s="42" t="s">
        <v>13</v>
      </c>
      <c r="F2333" s="44" t="s">
        <v>14</v>
      </c>
      <c r="G2333" s="2">
        <v>63000</v>
      </c>
      <c r="H2333" s="2">
        <v>63000</v>
      </c>
      <c r="I2333" s="39">
        <v>0</v>
      </c>
      <c r="J2333" s="45">
        <v>1985</v>
      </c>
      <c r="K2333" s="43">
        <v>43604</v>
      </c>
    </row>
    <row r="2334" spans="1:11" x14ac:dyDescent="0.2">
      <c r="A2334" s="42" t="s">
        <v>16</v>
      </c>
      <c r="B2334" s="42" t="s">
        <v>12</v>
      </c>
      <c r="C2334" s="43">
        <v>20442</v>
      </c>
      <c r="D2334" s="43">
        <v>42307</v>
      </c>
      <c r="E2334" s="42" t="s">
        <v>13</v>
      </c>
      <c r="F2334" s="44" t="s">
        <v>14</v>
      </c>
      <c r="G2334" s="2">
        <v>75000</v>
      </c>
      <c r="H2334" s="2">
        <v>75000</v>
      </c>
      <c r="I2334" s="39">
        <v>0</v>
      </c>
      <c r="J2334" s="45">
        <v>7020</v>
      </c>
      <c r="K2334" s="43">
        <v>44184</v>
      </c>
    </row>
    <row r="2335" spans="1:11" x14ac:dyDescent="0.2">
      <c r="A2335" s="42" t="s">
        <v>11</v>
      </c>
      <c r="B2335" s="42" t="s">
        <v>12</v>
      </c>
      <c r="C2335" s="43">
        <v>20442</v>
      </c>
      <c r="D2335" s="43">
        <v>42307</v>
      </c>
      <c r="E2335" s="42" t="s">
        <v>13</v>
      </c>
      <c r="F2335" s="44" t="s">
        <v>14</v>
      </c>
      <c r="G2335" s="2">
        <v>75000</v>
      </c>
      <c r="H2335" s="2">
        <v>75000</v>
      </c>
      <c r="I2335" s="39">
        <v>2</v>
      </c>
      <c r="J2335" s="45">
        <v>7020</v>
      </c>
      <c r="K2335" s="43">
        <v>44184</v>
      </c>
    </row>
    <row r="2336" spans="1:11" x14ac:dyDescent="0.2">
      <c r="A2336" s="42" t="s">
        <v>15</v>
      </c>
      <c r="B2336" s="42" t="s">
        <v>12</v>
      </c>
      <c r="C2336" s="43">
        <v>20442</v>
      </c>
      <c r="D2336" s="43">
        <v>42307</v>
      </c>
      <c r="E2336" s="42" t="s">
        <v>13</v>
      </c>
      <c r="F2336" s="44" t="s">
        <v>14</v>
      </c>
      <c r="G2336" s="2">
        <v>63000</v>
      </c>
      <c r="H2336" s="2">
        <v>63000</v>
      </c>
      <c r="I2336" s="39">
        <v>0</v>
      </c>
      <c r="J2336" s="45">
        <v>7020</v>
      </c>
      <c r="K2336" s="43">
        <v>44184</v>
      </c>
    </row>
    <row r="2337" spans="1:11" x14ac:dyDescent="0.2">
      <c r="A2337" s="42" t="s">
        <v>11</v>
      </c>
      <c r="B2337" s="42" t="s">
        <v>12</v>
      </c>
      <c r="C2337" s="43">
        <v>21650</v>
      </c>
      <c r="D2337" s="43">
        <v>42153</v>
      </c>
      <c r="E2337" s="42" t="s">
        <v>17</v>
      </c>
      <c r="F2337" s="44" t="s">
        <v>14</v>
      </c>
      <c r="G2337" s="2">
        <v>50000</v>
      </c>
      <c r="H2337" s="2">
        <v>50000</v>
      </c>
      <c r="I2337" s="39">
        <v>0</v>
      </c>
      <c r="J2337" s="45">
        <v>6975</v>
      </c>
      <c r="K2337" s="43">
        <v>45392</v>
      </c>
    </row>
    <row r="2338" spans="1:11" x14ac:dyDescent="0.2">
      <c r="A2338" s="42" t="s">
        <v>15</v>
      </c>
      <c r="B2338" s="42" t="s">
        <v>12</v>
      </c>
      <c r="C2338" s="43">
        <v>21650</v>
      </c>
      <c r="D2338" s="43">
        <v>42153</v>
      </c>
      <c r="E2338" s="42" t="s">
        <v>17</v>
      </c>
      <c r="F2338" s="44" t="s">
        <v>14</v>
      </c>
      <c r="G2338" s="2">
        <v>75000</v>
      </c>
      <c r="H2338" s="2">
        <v>75000</v>
      </c>
      <c r="I2338" s="39">
        <v>0</v>
      </c>
      <c r="J2338" s="45">
        <v>6975</v>
      </c>
      <c r="K2338" s="43">
        <v>45392</v>
      </c>
    </row>
    <row r="2339" spans="1:11" x14ac:dyDescent="0.2">
      <c r="A2339" s="42" t="s">
        <v>16</v>
      </c>
      <c r="B2339" s="42" t="s">
        <v>12</v>
      </c>
      <c r="C2339" s="43">
        <v>23755</v>
      </c>
      <c r="D2339" s="43">
        <v>41983</v>
      </c>
      <c r="E2339" s="42" t="s">
        <v>17</v>
      </c>
      <c r="F2339" s="44" t="s">
        <v>14</v>
      </c>
      <c r="G2339" s="2">
        <v>50000</v>
      </c>
      <c r="H2339" s="2">
        <v>50000</v>
      </c>
      <c r="I2339" s="39">
        <v>0</v>
      </c>
      <c r="J2339" s="45">
        <v>8424</v>
      </c>
      <c r="K2339" s="43">
        <v>47496</v>
      </c>
    </row>
    <row r="2340" spans="1:11" x14ac:dyDescent="0.2">
      <c r="A2340" s="42" t="s">
        <v>11</v>
      </c>
      <c r="B2340" s="42" t="s">
        <v>12</v>
      </c>
      <c r="C2340" s="43">
        <v>23755</v>
      </c>
      <c r="D2340" s="43">
        <v>41983</v>
      </c>
      <c r="E2340" s="42" t="s">
        <v>17</v>
      </c>
      <c r="F2340" s="44" t="s">
        <v>14</v>
      </c>
      <c r="G2340" s="2">
        <v>48000</v>
      </c>
      <c r="H2340" s="2">
        <v>48000</v>
      </c>
      <c r="I2340" s="39">
        <v>0</v>
      </c>
      <c r="J2340" s="45">
        <v>8424</v>
      </c>
      <c r="K2340" s="43">
        <v>47496</v>
      </c>
    </row>
    <row r="2341" spans="1:11" x14ac:dyDescent="0.2">
      <c r="A2341" s="42" t="s">
        <v>15</v>
      </c>
      <c r="B2341" s="42" t="s">
        <v>12</v>
      </c>
      <c r="C2341" s="43">
        <v>23755</v>
      </c>
      <c r="D2341" s="43">
        <v>41983</v>
      </c>
      <c r="E2341" s="42" t="s">
        <v>17</v>
      </c>
      <c r="F2341" s="44" t="s">
        <v>14</v>
      </c>
      <c r="G2341" s="2">
        <v>50000</v>
      </c>
      <c r="H2341" s="2">
        <v>50000</v>
      </c>
      <c r="I2341" s="39">
        <v>0</v>
      </c>
      <c r="J2341" s="45">
        <v>8424</v>
      </c>
      <c r="K2341" s="43">
        <v>47496</v>
      </c>
    </row>
    <row r="2342" spans="1:11" x14ac:dyDescent="0.2">
      <c r="A2342" s="42" t="s">
        <v>16</v>
      </c>
      <c r="B2342" s="42" t="s">
        <v>12</v>
      </c>
      <c r="C2342" s="43">
        <v>24199</v>
      </c>
      <c r="D2342" s="43">
        <v>41990</v>
      </c>
      <c r="E2342" s="42" t="s">
        <v>17</v>
      </c>
      <c r="F2342" s="44" t="s">
        <v>14</v>
      </c>
      <c r="G2342" s="2">
        <v>48000</v>
      </c>
      <c r="H2342" s="2">
        <v>48000</v>
      </c>
      <c r="I2342" s="39">
        <v>0</v>
      </c>
      <c r="J2342" s="45">
        <v>29997</v>
      </c>
      <c r="K2342" s="43">
        <v>47940</v>
      </c>
    </row>
    <row r="2343" spans="1:11" x14ac:dyDescent="0.2">
      <c r="A2343" s="42" t="s">
        <v>11</v>
      </c>
      <c r="B2343" s="42" t="s">
        <v>12</v>
      </c>
      <c r="C2343" s="43">
        <v>24199</v>
      </c>
      <c r="D2343" s="43">
        <v>41990</v>
      </c>
      <c r="E2343" s="42" t="s">
        <v>17</v>
      </c>
      <c r="F2343" s="44" t="s">
        <v>14</v>
      </c>
      <c r="G2343" s="2">
        <v>55000</v>
      </c>
      <c r="H2343" s="2">
        <v>55000</v>
      </c>
      <c r="I2343" s="39">
        <v>0</v>
      </c>
      <c r="J2343" s="45">
        <v>9999</v>
      </c>
      <c r="K2343" s="43">
        <v>47940</v>
      </c>
    </row>
    <row r="2344" spans="1:11" x14ac:dyDescent="0.2">
      <c r="A2344" s="42" t="s">
        <v>15</v>
      </c>
      <c r="B2344" s="42" t="s">
        <v>12</v>
      </c>
      <c r="C2344" s="43">
        <v>24199</v>
      </c>
      <c r="D2344" s="43">
        <v>41990</v>
      </c>
      <c r="E2344" s="42" t="s">
        <v>17</v>
      </c>
      <c r="F2344" s="44" t="s">
        <v>14</v>
      </c>
      <c r="G2344" s="2">
        <v>48000</v>
      </c>
      <c r="H2344" s="2">
        <v>48000</v>
      </c>
      <c r="I2344" s="39">
        <v>0</v>
      </c>
      <c r="J2344" s="45">
        <v>9999</v>
      </c>
      <c r="K2344" s="43">
        <v>47940</v>
      </c>
    </row>
    <row r="2345" spans="1:11" x14ac:dyDescent="0.2">
      <c r="A2345" s="42" t="s">
        <v>11</v>
      </c>
      <c r="B2345" s="42" t="s">
        <v>12</v>
      </c>
      <c r="C2345" s="43">
        <v>21400</v>
      </c>
      <c r="D2345" s="43">
        <v>42229</v>
      </c>
      <c r="E2345" s="42" t="s">
        <v>13</v>
      </c>
      <c r="F2345" s="44" t="s">
        <v>14</v>
      </c>
      <c r="G2345" s="2">
        <v>58000</v>
      </c>
      <c r="H2345" s="2">
        <v>58000</v>
      </c>
      <c r="I2345" s="39">
        <v>0</v>
      </c>
      <c r="J2345" s="45">
        <v>9083</v>
      </c>
      <c r="K2345" s="43">
        <v>45141</v>
      </c>
    </row>
    <row r="2346" spans="1:11" x14ac:dyDescent="0.2">
      <c r="A2346" s="42" t="s">
        <v>11</v>
      </c>
      <c r="B2346" s="42" t="s">
        <v>12</v>
      </c>
      <c r="C2346" s="43">
        <v>25976</v>
      </c>
      <c r="D2346" s="43">
        <v>42230</v>
      </c>
      <c r="E2346" s="42" t="s">
        <v>17</v>
      </c>
      <c r="F2346" s="44" t="s">
        <v>14</v>
      </c>
      <c r="G2346" s="2">
        <v>40000</v>
      </c>
      <c r="H2346" s="2">
        <v>40000</v>
      </c>
      <c r="I2346" s="39">
        <v>0</v>
      </c>
      <c r="J2346" s="45">
        <v>7740</v>
      </c>
      <c r="K2346" s="43">
        <v>49717</v>
      </c>
    </row>
    <row r="2347" spans="1:11" x14ac:dyDescent="0.2">
      <c r="A2347" s="42" t="s">
        <v>15</v>
      </c>
      <c r="B2347" s="42" t="s">
        <v>12</v>
      </c>
      <c r="C2347" s="43">
        <v>25976</v>
      </c>
      <c r="D2347" s="43">
        <v>42230</v>
      </c>
      <c r="E2347" s="42" t="s">
        <v>17</v>
      </c>
      <c r="F2347" s="44" t="s">
        <v>14</v>
      </c>
      <c r="G2347" s="2">
        <v>58000</v>
      </c>
      <c r="H2347" s="2">
        <v>58000</v>
      </c>
      <c r="I2347" s="39">
        <v>0</v>
      </c>
      <c r="J2347" s="45">
        <v>7740</v>
      </c>
      <c r="K2347" s="43">
        <v>49717</v>
      </c>
    </row>
    <row r="2348" spans="1:11" x14ac:dyDescent="0.2">
      <c r="A2348" s="42" t="s">
        <v>11</v>
      </c>
      <c r="B2348" s="42" t="s">
        <v>12</v>
      </c>
      <c r="C2348" s="43">
        <v>23145</v>
      </c>
      <c r="D2348" s="43">
        <v>42230</v>
      </c>
      <c r="E2348" s="42" t="s">
        <v>13</v>
      </c>
      <c r="F2348" s="44" t="s">
        <v>14</v>
      </c>
      <c r="G2348" s="2">
        <v>33000</v>
      </c>
      <c r="H2348" s="2">
        <v>33000</v>
      </c>
      <c r="I2348" s="39">
        <v>0</v>
      </c>
      <c r="J2348" s="45">
        <v>7217</v>
      </c>
      <c r="K2348" s="43">
        <v>46887</v>
      </c>
    </row>
    <row r="2349" spans="1:11" x14ac:dyDescent="0.2">
      <c r="A2349" s="42" t="s">
        <v>15</v>
      </c>
      <c r="B2349" s="42" t="s">
        <v>12</v>
      </c>
      <c r="C2349" s="43">
        <v>23145</v>
      </c>
      <c r="D2349" s="43">
        <v>42230</v>
      </c>
      <c r="E2349" s="42" t="s">
        <v>13</v>
      </c>
      <c r="F2349" s="44" t="s">
        <v>14</v>
      </c>
      <c r="G2349" s="2">
        <v>40000</v>
      </c>
      <c r="H2349" s="2">
        <v>40000</v>
      </c>
      <c r="I2349" s="39">
        <v>0</v>
      </c>
      <c r="J2349" s="45">
        <v>7217</v>
      </c>
      <c r="K2349" s="43">
        <v>46887</v>
      </c>
    </row>
    <row r="2350" spans="1:11" x14ac:dyDescent="0.2">
      <c r="A2350" s="42" t="s">
        <v>16</v>
      </c>
      <c r="B2350" s="42" t="s">
        <v>12</v>
      </c>
      <c r="C2350" s="43">
        <v>24290</v>
      </c>
      <c r="D2350" s="43">
        <v>42366</v>
      </c>
      <c r="E2350" s="42" t="s">
        <v>13</v>
      </c>
      <c r="F2350" s="44" t="s">
        <v>14</v>
      </c>
      <c r="G2350" s="2">
        <v>102000</v>
      </c>
      <c r="H2350" s="2">
        <v>102000</v>
      </c>
      <c r="I2350" s="39">
        <v>0</v>
      </c>
      <c r="J2350" s="45">
        <v>24786</v>
      </c>
      <c r="K2350" s="43">
        <v>48031</v>
      </c>
    </row>
    <row r="2351" spans="1:11" x14ac:dyDescent="0.2">
      <c r="A2351" s="42" t="s">
        <v>11</v>
      </c>
      <c r="B2351" s="42" t="s">
        <v>12</v>
      </c>
      <c r="C2351" s="43">
        <v>24290</v>
      </c>
      <c r="D2351" s="43">
        <v>42366</v>
      </c>
      <c r="E2351" s="42" t="s">
        <v>13</v>
      </c>
      <c r="F2351" s="44" t="s">
        <v>14</v>
      </c>
      <c r="G2351" s="2">
        <v>102000</v>
      </c>
      <c r="H2351" s="2">
        <v>102000</v>
      </c>
      <c r="I2351" s="39">
        <v>0</v>
      </c>
      <c r="J2351" s="45">
        <v>12393</v>
      </c>
      <c r="K2351" s="43">
        <v>48031</v>
      </c>
    </row>
    <row r="2352" spans="1:11" x14ac:dyDescent="0.2">
      <c r="A2352" s="42" t="s">
        <v>15</v>
      </c>
      <c r="B2352" s="42" t="s">
        <v>12</v>
      </c>
      <c r="C2352" s="43">
        <v>24290</v>
      </c>
      <c r="D2352" s="43">
        <v>42366</v>
      </c>
      <c r="E2352" s="42" t="s">
        <v>13</v>
      </c>
      <c r="F2352" s="44" t="s">
        <v>14</v>
      </c>
      <c r="G2352" s="2">
        <v>51000</v>
      </c>
      <c r="H2352" s="2">
        <v>51000</v>
      </c>
      <c r="I2352" s="39">
        <v>0</v>
      </c>
      <c r="J2352" s="45">
        <v>12393</v>
      </c>
      <c r="K2352" s="43">
        <v>48031</v>
      </c>
    </row>
    <row r="2353" spans="1:11" x14ac:dyDescent="0.2">
      <c r="A2353" s="42" t="s">
        <v>11</v>
      </c>
      <c r="B2353" s="42" t="s">
        <v>12</v>
      </c>
      <c r="C2353" s="43">
        <v>22466</v>
      </c>
      <c r="D2353" s="43">
        <v>42376</v>
      </c>
      <c r="E2353" s="42" t="s">
        <v>17</v>
      </c>
      <c r="F2353" s="44" t="s">
        <v>14</v>
      </c>
      <c r="G2353" s="2">
        <v>39000</v>
      </c>
      <c r="H2353" s="2">
        <v>39000</v>
      </c>
      <c r="I2353" s="39">
        <v>0</v>
      </c>
      <c r="J2353" s="45">
        <v>7196</v>
      </c>
      <c r="K2353" s="43">
        <v>46207</v>
      </c>
    </row>
    <row r="2354" spans="1:11" x14ac:dyDescent="0.2">
      <c r="A2354" s="42" t="s">
        <v>16</v>
      </c>
      <c r="B2354" s="42" t="s">
        <v>12</v>
      </c>
      <c r="C2354" s="43">
        <v>20897</v>
      </c>
      <c r="D2354" s="43">
        <v>42340</v>
      </c>
      <c r="E2354" s="42" t="s">
        <v>17</v>
      </c>
      <c r="F2354" s="44" t="s">
        <v>14</v>
      </c>
      <c r="G2354" s="2">
        <v>39000</v>
      </c>
      <c r="H2354" s="2">
        <v>39000</v>
      </c>
      <c r="I2354" s="39">
        <v>0</v>
      </c>
      <c r="J2354" s="45">
        <v>10858</v>
      </c>
      <c r="K2354" s="43">
        <v>44638</v>
      </c>
    </row>
    <row r="2355" spans="1:11" x14ac:dyDescent="0.2">
      <c r="A2355" s="42" t="s">
        <v>11</v>
      </c>
      <c r="B2355" s="42" t="s">
        <v>12</v>
      </c>
      <c r="C2355" s="43">
        <v>20897</v>
      </c>
      <c r="D2355" s="43">
        <v>42340</v>
      </c>
      <c r="E2355" s="42" t="s">
        <v>17</v>
      </c>
      <c r="F2355" s="44" t="s">
        <v>14</v>
      </c>
      <c r="G2355" s="2">
        <v>104000</v>
      </c>
      <c r="H2355" s="2">
        <v>104000</v>
      </c>
      <c r="I2355" s="39">
        <v>0</v>
      </c>
      <c r="J2355" s="45">
        <v>10858</v>
      </c>
      <c r="K2355" s="43">
        <v>44638</v>
      </c>
    </row>
    <row r="2356" spans="1:11" x14ac:dyDescent="0.2">
      <c r="A2356" s="42" t="s">
        <v>15</v>
      </c>
      <c r="B2356" s="42" t="s">
        <v>12</v>
      </c>
      <c r="C2356" s="43">
        <v>20897</v>
      </c>
      <c r="D2356" s="43">
        <v>42340</v>
      </c>
      <c r="E2356" s="42" t="s">
        <v>17</v>
      </c>
      <c r="F2356" s="44" t="s">
        <v>14</v>
      </c>
      <c r="G2356" s="2">
        <v>39000</v>
      </c>
      <c r="H2356" s="2">
        <v>39000</v>
      </c>
      <c r="I2356" s="39">
        <v>0</v>
      </c>
      <c r="J2356" s="45">
        <v>10858</v>
      </c>
      <c r="K2356" s="43">
        <v>44638</v>
      </c>
    </row>
    <row r="2357" spans="1:11" x14ac:dyDescent="0.2">
      <c r="A2357" s="42" t="s">
        <v>16</v>
      </c>
      <c r="B2357" s="42" t="s">
        <v>12</v>
      </c>
      <c r="C2357" s="43">
        <v>23819</v>
      </c>
      <c r="D2357" s="43">
        <v>42371</v>
      </c>
      <c r="E2357" s="42" t="s">
        <v>13</v>
      </c>
      <c r="F2357" s="44" t="s">
        <v>14</v>
      </c>
      <c r="G2357" s="2">
        <v>104000</v>
      </c>
      <c r="H2357" s="2">
        <v>104000</v>
      </c>
      <c r="I2357" s="39">
        <v>0</v>
      </c>
      <c r="J2357" s="45">
        <v>46332</v>
      </c>
      <c r="K2357" s="43">
        <v>47560</v>
      </c>
    </row>
    <row r="2358" spans="1:11" x14ac:dyDescent="0.2">
      <c r="A2358" s="42" t="s">
        <v>11</v>
      </c>
      <c r="B2358" s="42" t="s">
        <v>12</v>
      </c>
      <c r="C2358" s="43">
        <v>23819</v>
      </c>
      <c r="D2358" s="43">
        <v>42371</v>
      </c>
      <c r="E2358" s="42" t="s">
        <v>13</v>
      </c>
      <c r="F2358" s="44" t="s">
        <v>14</v>
      </c>
      <c r="G2358" s="2">
        <v>60000</v>
      </c>
      <c r="H2358" s="2">
        <v>60000</v>
      </c>
      <c r="I2358" s="39">
        <v>2</v>
      </c>
      <c r="J2358" s="45">
        <v>15444</v>
      </c>
      <c r="K2358" s="43">
        <v>47560</v>
      </c>
    </row>
    <row r="2359" spans="1:11" x14ac:dyDescent="0.2">
      <c r="A2359" s="42" t="s">
        <v>15</v>
      </c>
      <c r="B2359" s="42" t="s">
        <v>12</v>
      </c>
      <c r="C2359" s="43">
        <v>23819</v>
      </c>
      <c r="D2359" s="43">
        <v>42371</v>
      </c>
      <c r="E2359" s="42" t="s">
        <v>13</v>
      </c>
      <c r="F2359" s="44" t="s">
        <v>14</v>
      </c>
      <c r="G2359" s="2">
        <v>104000</v>
      </c>
      <c r="H2359" s="2">
        <v>104000</v>
      </c>
      <c r="I2359" s="39">
        <v>0</v>
      </c>
      <c r="J2359" s="45">
        <v>15444</v>
      </c>
      <c r="K2359" s="43">
        <v>47560</v>
      </c>
    </row>
    <row r="2360" spans="1:11" x14ac:dyDescent="0.2">
      <c r="A2360" s="42" t="s">
        <v>16</v>
      </c>
      <c r="B2360" s="42" t="s">
        <v>12</v>
      </c>
      <c r="C2360" s="43">
        <v>23142</v>
      </c>
      <c r="D2360" s="43">
        <v>42089</v>
      </c>
      <c r="E2360" s="42" t="s">
        <v>17</v>
      </c>
      <c r="F2360" s="44" t="s">
        <v>14</v>
      </c>
      <c r="G2360" s="2">
        <v>180000</v>
      </c>
      <c r="H2360" s="2">
        <v>180000</v>
      </c>
      <c r="I2360" s="39">
        <v>0</v>
      </c>
      <c r="J2360" s="45">
        <v>23879</v>
      </c>
      <c r="K2360" s="43">
        <v>46884</v>
      </c>
    </row>
    <row r="2361" spans="1:11" x14ac:dyDescent="0.2">
      <c r="A2361" s="42" t="s">
        <v>11</v>
      </c>
      <c r="B2361" s="42" t="s">
        <v>12</v>
      </c>
      <c r="C2361" s="43">
        <v>23142</v>
      </c>
      <c r="D2361" s="43">
        <v>42089</v>
      </c>
      <c r="E2361" s="42" t="s">
        <v>17</v>
      </c>
      <c r="F2361" s="44" t="s">
        <v>14</v>
      </c>
      <c r="G2361" s="2">
        <v>44000</v>
      </c>
      <c r="H2361" s="2">
        <v>44000</v>
      </c>
      <c r="I2361" s="39">
        <v>0</v>
      </c>
      <c r="J2361" s="45">
        <v>7960</v>
      </c>
      <c r="K2361" s="43">
        <v>46884</v>
      </c>
    </row>
    <row r="2362" spans="1:11" x14ac:dyDescent="0.2">
      <c r="A2362" s="42" t="s">
        <v>15</v>
      </c>
      <c r="B2362" s="42" t="s">
        <v>12</v>
      </c>
      <c r="C2362" s="43">
        <v>23142</v>
      </c>
      <c r="D2362" s="43">
        <v>42089</v>
      </c>
      <c r="E2362" s="42" t="s">
        <v>17</v>
      </c>
      <c r="F2362" s="44" t="s">
        <v>14</v>
      </c>
      <c r="G2362" s="2">
        <v>180000</v>
      </c>
      <c r="H2362" s="2">
        <v>180000</v>
      </c>
      <c r="I2362" s="39">
        <v>0</v>
      </c>
      <c r="J2362" s="45">
        <v>7960</v>
      </c>
      <c r="K2362" s="43">
        <v>46884</v>
      </c>
    </row>
    <row r="2363" spans="1:11" x14ac:dyDescent="0.2">
      <c r="A2363" s="42" t="s">
        <v>16</v>
      </c>
      <c r="B2363" s="42" t="s">
        <v>12</v>
      </c>
      <c r="C2363" s="43">
        <v>21870</v>
      </c>
      <c r="D2363" s="43">
        <v>42250</v>
      </c>
      <c r="E2363" s="42" t="s">
        <v>17</v>
      </c>
      <c r="F2363" s="44" t="s">
        <v>14</v>
      </c>
      <c r="G2363" s="2">
        <v>132000</v>
      </c>
      <c r="H2363" s="2">
        <v>132000</v>
      </c>
      <c r="I2363" s="39">
        <v>0</v>
      </c>
      <c r="J2363" s="45">
        <v>24203</v>
      </c>
      <c r="K2363" s="43">
        <v>45612</v>
      </c>
    </row>
    <row r="2364" spans="1:11" x14ac:dyDescent="0.2">
      <c r="A2364" s="42" t="s">
        <v>11</v>
      </c>
      <c r="B2364" s="42" t="s">
        <v>12</v>
      </c>
      <c r="C2364" s="43">
        <v>21870</v>
      </c>
      <c r="D2364" s="43">
        <v>42250</v>
      </c>
      <c r="E2364" s="42" t="s">
        <v>17</v>
      </c>
      <c r="F2364" s="44" t="s">
        <v>14</v>
      </c>
      <c r="G2364" s="2">
        <v>54000</v>
      </c>
      <c r="H2364" s="2">
        <v>54000</v>
      </c>
      <c r="I2364" s="39">
        <v>1</v>
      </c>
      <c r="J2364" s="45">
        <v>8068</v>
      </c>
      <c r="K2364" s="43">
        <v>45612</v>
      </c>
    </row>
    <row r="2365" spans="1:11" x14ac:dyDescent="0.2">
      <c r="A2365" s="42" t="s">
        <v>15</v>
      </c>
      <c r="B2365" s="42" t="s">
        <v>12</v>
      </c>
      <c r="C2365" s="43">
        <v>21870</v>
      </c>
      <c r="D2365" s="43">
        <v>42250</v>
      </c>
      <c r="E2365" s="42" t="s">
        <v>17</v>
      </c>
      <c r="F2365" s="44" t="s">
        <v>14</v>
      </c>
      <c r="G2365" s="2">
        <v>132000</v>
      </c>
      <c r="H2365" s="2">
        <v>132000</v>
      </c>
      <c r="I2365" s="39">
        <v>0</v>
      </c>
      <c r="J2365" s="45">
        <v>8068</v>
      </c>
      <c r="K2365" s="43">
        <v>45612</v>
      </c>
    </row>
    <row r="2366" spans="1:11" x14ac:dyDescent="0.2">
      <c r="A2366" s="42" t="s">
        <v>11</v>
      </c>
      <c r="B2366" s="42" t="s">
        <v>12</v>
      </c>
      <c r="C2366" s="43">
        <v>22478</v>
      </c>
      <c r="D2366" s="43">
        <v>41907</v>
      </c>
      <c r="E2366" s="42" t="s">
        <v>17</v>
      </c>
      <c r="F2366" s="44" t="s">
        <v>14</v>
      </c>
      <c r="G2366" s="2">
        <v>33000</v>
      </c>
      <c r="H2366" s="2">
        <v>33000</v>
      </c>
      <c r="I2366" s="39">
        <v>0</v>
      </c>
      <c r="J2366" s="45">
        <v>4871</v>
      </c>
      <c r="K2366" s="43">
        <v>46219</v>
      </c>
    </row>
    <row r="2367" spans="1:11" x14ac:dyDescent="0.2">
      <c r="A2367" s="42" t="s">
        <v>15</v>
      </c>
      <c r="B2367" s="42" t="s">
        <v>12</v>
      </c>
      <c r="C2367" s="43">
        <v>22478</v>
      </c>
      <c r="D2367" s="43">
        <v>41907</v>
      </c>
      <c r="E2367" s="42" t="s">
        <v>17</v>
      </c>
      <c r="F2367" s="44" t="s">
        <v>14</v>
      </c>
      <c r="G2367" s="2">
        <v>162000</v>
      </c>
      <c r="H2367" s="2">
        <v>162000</v>
      </c>
      <c r="I2367" s="39">
        <v>0</v>
      </c>
      <c r="J2367" s="45">
        <v>4871</v>
      </c>
      <c r="K2367" s="43">
        <v>46219</v>
      </c>
    </row>
    <row r="2368" spans="1:11" x14ac:dyDescent="0.2">
      <c r="A2368" s="42" t="s">
        <v>16</v>
      </c>
      <c r="B2368" s="42" t="s">
        <v>12</v>
      </c>
      <c r="C2368" s="43">
        <v>22037</v>
      </c>
      <c r="D2368" s="43">
        <v>42326</v>
      </c>
      <c r="E2368" s="42" t="s">
        <v>13</v>
      </c>
      <c r="F2368" s="44" t="s">
        <v>14</v>
      </c>
      <c r="G2368" s="2">
        <v>80000</v>
      </c>
      <c r="H2368" s="2">
        <v>80000</v>
      </c>
      <c r="I2368" s="39">
        <v>0</v>
      </c>
      <c r="J2368" s="45">
        <v>14544</v>
      </c>
      <c r="K2368" s="43">
        <v>45778</v>
      </c>
    </row>
    <row r="2369" spans="1:11" x14ac:dyDescent="0.2">
      <c r="A2369" s="42" t="s">
        <v>11</v>
      </c>
      <c r="B2369" s="42" t="s">
        <v>12</v>
      </c>
      <c r="C2369" s="43">
        <v>22037</v>
      </c>
      <c r="D2369" s="43">
        <v>42326</v>
      </c>
      <c r="E2369" s="42" t="s">
        <v>13</v>
      </c>
      <c r="F2369" s="44" t="s">
        <v>14</v>
      </c>
      <c r="G2369" s="2">
        <v>80000</v>
      </c>
      <c r="H2369" s="2">
        <v>80000</v>
      </c>
      <c r="I2369" s="39">
        <v>0</v>
      </c>
      <c r="J2369" s="45">
        <v>7272</v>
      </c>
      <c r="K2369" s="43">
        <v>45778</v>
      </c>
    </row>
    <row r="2370" spans="1:11" x14ac:dyDescent="0.2">
      <c r="A2370" s="42" t="s">
        <v>15</v>
      </c>
      <c r="B2370" s="42" t="s">
        <v>12</v>
      </c>
      <c r="C2370" s="43">
        <v>22037</v>
      </c>
      <c r="D2370" s="43">
        <v>42326</v>
      </c>
      <c r="E2370" s="42" t="s">
        <v>13</v>
      </c>
      <c r="F2370" s="44" t="s">
        <v>14</v>
      </c>
      <c r="G2370" s="2">
        <v>40000</v>
      </c>
      <c r="H2370" s="2">
        <v>40000</v>
      </c>
      <c r="I2370" s="39">
        <v>0</v>
      </c>
      <c r="J2370" s="45">
        <v>7272</v>
      </c>
      <c r="K2370" s="43">
        <v>45778</v>
      </c>
    </row>
    <row r="2371" spans="1:11" x14ac:dyDescent="0.2">
      <c r="A2371" s="42" t="s">
        <v>16</v>
      </c>
      <c r="B2371" s="42" t="s">
        <v>12</v>
      </c>
      <c r="C2371" s="43">
        <v>23761</v>
      </c>
      <c r="D2371" s="43">
        <v>42361</v>
      </c>
      <c r="E2371" s="42" t="s">
        <v>17</v>
      </c>
      <c r="F2371" s="44" t="s">
        <v>14</v>
      </c>
      <c r="G2371" s="2">
        <v>219000</v>
      </c>
      <c r="H2371" s="2">
        <v>219000</v>
      </c>
      <c r="I2371" s="39">
        <v>0</v>
      </c>
      <c r="J2371" s="45">
        <v>40406</v>
      </c>
      <c r="K2371" s="43">
        <v>47502</v>
      </c>
    </row>
    <row r="2372" spans="1:11" x14ac:dyDescent="0.2">
      <c r="A2372" s="42" t="s">
        <v>11</v>
      </c>
      <c r="B2372" s="42" t="s">
        <v>12</v>
      </c>
      <c r="C2372" s="43">
        <v>23761</v>
      </c>
      <c r="D2372" s="43">
        <v>42361</v>
      </c>
      <c r="E2372" s="42" t="s">
        <v>17</v>
      </c>
      <c r="F2372" s="44" t="s">
        <v>14</v>
      </c>
      <c r="G2372" s="2">
        <v>219000</v>
      </c>
      <c r="H2372" s="2">
        <v>219000</v>
      </c>
      <c r="I2372" s="39">
        <v>0</v>
      </c>
      <c r="J2372" s="45">
        <v>13469</v>
      </c>
      <c r="K2372" s="43">
        <v>47502</v>
      </c>
    </row>
    <row r="2373" spans="1:11" x14ac:dyDescent="0.2">
      <c r="A2373" s="42" t="s">
        <v>15</v>
      </c>
      <c r="B2373" s="42" t="s">
        <v>12</v>
      </c>
      <c r="C2373" s="43">
        <v>23761</v>
      </c>
      <c r="D2373" s="43">
        <v>42361</v>
      </c>
      <c r="E2373" s="42" t="s">
        <v>17</v>
      </c>
      <c r="F2373" s="44" t="s">
        <v>14</v>
      </c>
      <c r="G2373" s="2">
        <v>73000</v>
      </c>
      <c r="H2373" s="2">
        <v>73000</v>
      </c>
      <c r="I2373" s="39">
        <v>0</v>
      </c>
      <c r="J2373" s="45">
        <v>13469</v>
      </c>
      <c r="K2373" s="43">
        <v>47502</v>
      </c>
    </row>
    <row r="2374" spans="1:11" x14ac:dyDescent="0.2">
      <c r="A2374" s="42" t="s">
        <v>16</v>
      </c>
      <c r="B2374" s="42" t="s">
        <v>12</v>
      </c>
      <c r="C2374" s="43">
        <v>27924</v>
      </c>
      <c r="D2374" s="43">
        <v>42292</v>
      </c>
      <c r="E2374" s="42" t="s">
        <v>13</v>
      </c>
      <c r="F2374" s="44" t="s">
        <v>14</v>
      </c>
      <c r="G2374" s="2">
        <v>123000</v>
      </c>
      <c r="H2374" s="2">
        <v>123000</v>
      </c>
      <c r="I2374" s="39">
        <v>0</v>
      </c>
      <c r="J2374" s="45">
        <v>32546</v>
      </c>
      <c r="K2374" s="43">
        <v>51665</v>
      </c>
    </row>
    <row r="2375" spans="1:11" x14ac:dyDescent="0.2">
      <c r="A2375" s="42" t="s">
        <v>11</v>
      </c>
      <c r="B2375" s="42" t="s">
        <v>12</v>
      </c>
      <c r="C2375" s="43">
        <v>27924</v>
      </c>
      <c r="D2375" s="43">
        <v>42292</v>
      </c>
      <c r="E2375" s="42" t="s">
        <v>13</v>
      </c>
      <c r="F2375" s="44" t="s">
        <v>14</v>
      </c>
      <c r="G2375" s="2">
        <v>123000</v>
      </c>
      <c r="H2375" s="2">
        <v>123000</v>
      </c>
      <c r="I2375" s="39">
        <v>0</v>
      </c>
      <c r="J2375" s="45">
        <v>10849</v>
      </c>
      <c r="K2375" s="43">
        <v>51665</v>
      </c>
    </row>
    <row r="2376" spans="1:11" x14ac:dyDescent="0.2">
      <c r="A2376" s="42" t="s">
        <v>15</v>
      </c>
      <c r="B2376" s="42" t="s">
        <v>12</v>
      </c>
      <c r="C2376" s="43">
        <v>27924</v>
      </c>
      <c r="D2376" s="43">
        <v>42292</v>
      </c>
      <c r="E2376" s="42" t="s">
        <v>13</v>
      </c>
      <c r="F2376" s="44" t="s">
        <v>14</v>
      </c>
      <c r="G2376" s="2">
        <v>41000</v>
      </c>
      <c r="H2376" s="2">
        <v>41000</v>
      </c>
      <c r="I2376" s="39">
        <v>0</v>
      </c>
      <c r="J2376" s="45">
        <v>10849</v>
      </c>
      <c r="K2376" s="43">
        <v>51665</v>
      </c>
    </row>
    <row r="2377" spans="1:11" x14ac:dyDescent="0.2">
      <c r="A2377" s="42" t="s">
        <v>16</v>
      </c>
      <c r="B2377" s="42" t="s">
        <v>12</v>
      </c>
      <c r="C2377" s="43">
        <v>22075</v>
      </c>
      <c r="D2377" s="43">
        <v>42240</v>
      </c>
      <c r="E2377" s="42" t="s">
        <v>13</v>
      </c>
      <c r="F2377" s="44" t="s">
        <v>14</v>
      </c>
      <c r="G2377" s="2">
        <v>27000</v>
      </c>
      <c r="H2377" s="2">
        <v>27000</v>
      </c>
      <c r="I2377" s="39">
        <v>0</v>
      </c>
      <c r="J2377" s="45">
        <v>7999</v>
      </c>
      <c r="K2377" s="43">
        <v>45816</v>
      </c>
    </row>
    <row r="2378" spans="1:11" x14ac:dyDescent="0.2">
      <c r="A2378" s="42" t="s">
        <v>11</v>
      </c>
      <c r="B2378" s="42" t="s">
        <v>12</v>
      </c>
      <c r="C2378" s="43">
        <v>22075</v>
      </c>
      <c r="D2378" s="43">
        <v>42240</v>
      </c>
      <c r="E2378" s="42" t="s">
        <v>13</v>
      </c>
      <c r="F2378" s="44" t="s">
        <v>14</v>
      </c>
      <c r="G2378" s="2">
        <v>44000</v>
      </c>
      <c r="H2378" s="2">
        <v>44000</v>
      </c>
      <c r="I2378" s="39">
        <v>0</v>
      </c>
      <c r="J2378" s="45">
        <v>7999</v>
      </c>
      <c r="K2378" s="43">
        <v>45816</v>
      </c>
    </row>
    <row r="2379" spans="1:11" x14ac:dyDescent="0.2">
      <c r="A2379" s="42" t="s">
        <v>15</v>
      </c>
      <c r="B2379" s="42" t="s">
        <v>12</v>
      </c>
      <c r="C2379" s="43">
        <v>22075</v>
      </c>
      <c r="D2379" s="43">
        <v>42240</v>
      </c>
      <c r="E2379" s="42" t="s">
        <v>13</v>
      </c>
      <c r="F2379" s="44" t="s">
        <v>14</v>
      </c>
      <c r="G2379" s="2">
        <v>27000</v>
      </c>
      <c r="H2379" s="2">
        <v>27000</v>
      </c>
      <c r="I2379" s="39">
        <v>0</v>
      </c>
      <c r="J2379" s="45">
        <v>7999</v>
      </c>
      <c r="K2379" s="43">
        <v>45816</v>
      </c>
    </row>
    <row r="2380" spans="1:11" x14ac:dyDescent="0.2">
      <c r="A2380" s="42" t="s">
        <v>11</v>
      </c>
      <c r="B2380" s="42" t="s">
        <v>12</v>
      </c>
      <c r="C2380" s="43">
        <v>20174</v>
      </c>
      <c r="D2380" s="43">
        <v>42382</v>
      </c>
      <c r="E2380" s="42" t="s">
        <v>17</v>
      </c>
      <c r="F2380" s="44" t="s">
        <v>14</v>
      </c>
      <c r="G2380" s="2">
        <v>38000</v>
      </c>
      <c r="H2380" s="2">
        <v>38000</v>
      </c>
      <c r="I2380" s="39">
        <v>0</v>
      </c>
      <c r="J2380" s="45">
        <v>3454</v>
      </c>
      <c r="K2380" s="43">
        <v>43916</v>
      </c>
    </row>
    <row r="2381" spans="1:11" x14ac:dyDescent="0.2">
      <c r="A2381" s="42" t="s">
        <v>15</v>
      </c>
      <c r="B2381" s="42" t="s">
        <v>12</v>
      </c>
      <c r="C2381" s="43">
        <v>20174</v>
      </c>
      <c r="D2381" s="43">
        <v>42382</v>
      </c>
      <c r="E2381" s="42" t="s">
        <v>17</v>
      </c>
      <c r="F2381" s="44" t="s">
        <v>14</v>
      </c>
      <c r="G2381" s="2">
        <v>44000</v>
      </c>
      <c r="H2381" s="2">
        <v>44000</v>
      </c>
      <c r="I2381" s="39">
        <v>0</v>
      </c>
      <c r="J2381" s="45">
        <v>3454</v>
      </c>
      <c r="K2381" s="43">
        <v>43916</v>
      </c>
    </row>
    <row r="2382" spans="1:11" x14ac:dyDescent="0.2">
      <c r="A2382" s="42" t="s">
        <v>11</v>
      </c>
      <c r="B2382" s="42" t="s">
        <v>12</v>
      </c>
      <c r="C2382" s="43">
        <v>24620</v>
      </c>
      <c r="D2382" s="43">
        <v>42379</v>
      </c>
      <c r="E2382" s="42" t="s">
        <v>17</v>
      </c>
      <c r="F2382" s="44" t="s">
        <v>14</v>
      </c>
      <c r="G2382" s="2">
        <v>87000</v>
      </c>
      <c r="H2382" s="2">
        <v>87000</v>
      </c>
      <c r="I2382" s="39">
        <v>0</v>
      </c>
      <c r="J2382" s="45">
        <v>18166</v>
      </c>
      <c r="K2382" s="43">
        <v>48362</v>
      </c>
    </row>
    <row r="2383" spans="1:11" x14ac:dyDescent="0.2">
      <c r="A2383" s="42" t="s">
        <v>16</v>
      </c>
      <c r="B2383" s="42" t="s">
        <v>12</v>
      </c>
      <c r="C2383" s="43">
        <v>23023</v>
      </c>
      <c r="D2383" s="43">
        <v>42258</v>
      </c>
      <c r="E2383" s="42" t="s">
        <v>13</v>
      </c>
      <c r="F2383" s="44" t="s">
        <v>14</v>
      </c>
      <c r="G2383" s="2">
        <v>87000</v>
      </c>
      <c r="H2383" s="2">
        <v>87000</v>
      </c>
      <c r="I2383" s="39">
        <v>0</v>
      </c>
      <c r="J2383" s="45">
        <v>18371</v>
      </c>
      <c r="K2383" s="43">
        <v>46764</v>
      </c>
    </row>
    <row r="2384" spans="1:11" x14ac:dyDescent="0.2">
      <c r="A2384" s="42" t="s">
        <v>11</v>
      </c>
      <c r="B2384" s="42" t="s">
        <v>12</v>
      </c>
      <c r="C2384" s="43">
        <v>23023</v>
      </c>
      <c r="D2384" s="43">
        <v>42258</v>
      </c>
      <c r="E2384" s="42" t="s">
        <v>13</v>
      </c>
      <c r="F2384" s="44" t="s">
        <v>14</v>
      </c>
      <c r="G2384" s="2">
        <v>28000</v>
      </c>
      <c r="H2384" s="2">
        <v>28000</v>
      </c>
      <c r="I2384" s="39">
        <v>2</v>
      </c>
      <c r="J2384" s="45">
        <v>6124</v>
      </c>
      <c r="K2384" s="43">
        <v>46764</v>
      </c>
    </row>
    <row r="2385" spans="1:11" x14ac:dyDescent="0.2">
      <c r="A2385" s="42" t="s">
        <v>15</v>
      </c>
      <c r="B2385" s="42" t="s">
        <v>12</v>
      </c>
      <c r="C2385" s="43">
        <v>23023</v>
      </c>
      <c r="D2385" s="43">
        <v>42258</v>
      </c>
      <c r="E2385" s="42" t="s">
        <v>13</v>
      </c>
      <c r="F2385" s="44" t="s">
        <v>14</v>
      </c>
      <c r="G2385" s="2">
        <v>87000</v>
      </c>
      <c r="H2385" s="2">
        <v>87000</v>
      </c>
      <c r="I2385" s="39">
        <v>0</v>
      </c>
      <c r="J2385" s="45">
        <v>6124</v>
      </c>
      <c r="K2385" s="43">
        <v>46764</v>
      </c>
    </row>
    <row r="2386" spans="1:11" x14ac:dyDescent="0.2">
      <c r="A2386" s="42" t="s">
        <v>16</v>
      </c>
      <c r="B2386" s="42" t="s">
        <v>12</v>
      </c>
      <c r="C2386" s="43">
        <v>22914</v>
      </c>
      <c r="D2386" s="43">
        <v>42108</v>
      </c>
      <c r="E2386" s="42" t="s">
        <v>17</v>
      </c>
      <c r="F2386" s="44" t="s">
        <v>14</v>
      </c>
      <c r="G2386" s="2">
        <v>84000</v>
      </c>
      <c r="H2386" s="2">
        <v>84000</v>
      </c>
      <c r="I2386" s="39">
        <v>0</v>
      </c>
      <c r="J2386" s="45">
        <v>7585</v>
      </c>
      <c r="K2386" s="43">
        <v>46655</v>
      </c>
    </row>
    <row r="2387" spans="1:11" x14ac:dyDescent="0.2">
      <c r="A2387" s="42" t="s">
        <v>11</v>
      </c>
      <c r="B2387" s="42" t="s">
        <v>12</v>
      </c>
      <c r="C2387" s="43">
        <v>22914</v>
      </c>
      <c r="D2387" s="43">
        <v>42108</v>
      </c>
      <c r="E2387" s="42" t="s">
        <v>17</v>
      </c>
      <c r="F2387" s="44" t="s">
        <v>14</v>
      </c>
      <c r="G2387" s="2">
        <v>43000</v>
      </c>
      <c r="H2387" s="2">
        <v>43000</v>
      </c>
      <c r="I2387" s="39">
        <v>0</v>
      </c>
      <c r="J2387" s="45">
        <v>7585</v>
      </c>
      <c r="K2387" s="43">
        <v>46655</v>
      </c>
    </row>
    <row r="2388" spans="1:11" x14ac:dyDescent="0.2">
      <c r="A2388" s="42" t="s">
        <v>15</v>
      </c>
      <c r="B2388" s="42" t="s">
        <v>12</v>
      </c>
      <c r="C2388" s="43">
        <v>22914</v>
      </c>
      <c r="D2388" s="43">
        <v>42108</v>
      </c>
      <c r="E2388" s="42" t="s">
        <v>17</v>
      </c>
      <c r="F2388" s="44" t="s">
        <v>14</v>
      </c>
      <c r="G2388" s="2">
        <v>84000</v>
      </c>
      <c r="H2388" s="2">
        <v>84000</v>
      </c>
      <c r="I2388" s="39">
        <v>0</v>
      </c>
      <c r="J2388" s="45">
        <v>7585</v>
      </c>
      <c r="K2388" s="43">
        <v>46655</v>
      </c>
    </row>
    <row r="2389" spans="1:11" x14ac:dyDescent="0.2">
      <c r="A2389" s="42" t="s">
        <v>11</v>
      </c>
      <c r="B2389" s="42" t="s">
        <v>12</v>
      </c>
      <c r="C2389" s="43">
        <v>27591</v>
      </c>
      <c r="D2389" s="43">
        <v>42242</v>
      </c>
      <c r="E2389" s="42" t="s">
        <v>17</v>
      </c>
      <c r="F2389" s="44" t="s">
        <v>14</v>
      </c>
      <c r="G2389" s="2">
        <v>61000</v>
      </c>
      <c r="H2389" s="2">
        <v>61000</v>
      </c>
      <c r="I2389" s="39">
        <v>0</v>
      </c>
      <c r="J2389" s="45">
        <v>11419</v>
      </c>
      <c r="K2389" s="43">
        <v>51333</v>
      </c>
    </row>
    <row r="2390" spans="1:11" x14ac:dyDescent="0.2">
      <c r="A2390" s="42" t="s">
        <v>15</v>
      </c>
      <c r="B2390" s="42" t="s">
        <v>12</v>
      </c>
      <c r="C2390" s="43">
        <v>27591</v>
      </c>
      <c r="D2390" s="43">
        <v>42242</v>
      </c>
      <c r="E2390" s="42" t="s">
        <v>17</v>
      </c>
      <c r="F2390" s="44" t="s">
        <v>14</v>
      </c>
      <c r="G2390" s="2">
        <v>43000</v>
      </c>
      <c r="H2390" s="2">
        <v>43000</v>
      </c>
      <c r="I2390" s="39">
        <v>0</v>
      </c>
      <c r="J2390" s="45">
        <v>11419</v>
      </c>
      <c r="K2390" s="43">
        <v>51333</v>
      </c>
    </row>
    <row r="2391" spans="1:11" x14ac:dyDescent="0.2">
      <c r="A2391" s="42" t="s">
        <v>11</v>
      </c>
      <c r="B2391" s="42" t="s">
        <v>12</v>
      </c>
      <c r="C2391" s="43">
        <v>22132</v>
      </c>
      <c r="D2391" s="43">
        <v>42402</v>
      </c>
      <c r="E2391" s="42" t="s">
        <v>17</v>
      </c>
      <c r="F2391" s="44" t="s">
        <v>14</v>
      </c>
      <c r="G2391" s="2">
        <v>55000</v>
      </c>
      <c r="H2391" s="2">
        <v>55000</v>
      </c>
      <c r="I2391" s="39">
        <v>0</v>
      </c>
      <c r="J2391" s="45">
        <v>9702</v>
      </c>
      <c r="K2391" s="43">
        <v>45873</v>
      </c>
    </row>
    <row r="2392" spans="1:11" x14ac:dyDescent="0.2">
      <c r="A2392" s="42" t="s">
        <v>11</v>
      </c>
      <c r="B2392" s="42" t="s">
        <v>12</v>
      </c>
      <c r="C2392" s="43">
        <v>22783</v>
      </c>
      <c r="D2392" s="43">
        <v>42320</v>
      </c>
      <c r="E2392" s="42" t="s">
        <v>17</v>
      </c>
      <c r="F2392" s="44" t="s">
        <v>14</v>
      </c>
      <c r="G2392" s="2">
        <v>27000</v>
      </c>
      <c r="H2392" s="2">
        <v>27000</v>
      </c>
      <c r="I2392" s="39">
        <v>0</v>
      </c>
      <c r="J2392" s="45">
        <v>4520</v>
      </c>
      <c r="K2392" s="43">
        <v>46524</v>
      </c>
    </row>
    <row r="2393" spans="1:11" x14ac:dyDescent="0.2">
      <c r="A2393" s="42" t="s">
        <v>11</v>
      </c>
      <c r="B2393" s="42" t="s">
        <v>12</v>
      </c>
      <c r="C2393" s="43">
        <v>23721</v>
      </c>
      <c r="D2393" s="43">
        <v>42241</v>
      </c>
      <c r="E2393" s="42" t="s">
        <v>13</v>
      </c>
      <c r="F2393" s="44" t="s">
        <v>14</v>
      </c>
      <c r="G2393" s="2">
        <v>74000</v>
      </c>
      <c r="H2393" s="2">
        <v>74000</v>
      </c>
      <c r="I2393" s="39">
        <v>0</v>
      </c>
      <c r="J2393" s="45">
        <v>17383</v>
      </c>
      <c r="K2393" s="43">
        <v>47462</v>
      </c>
    </row>
    <row r="2394" spans="1:11" x14ac:dyDescent="0.2">
      <c r="A2394" s="42" t="s">
        <v>11</v>
      </c>
      <c r="B2394" s="42" t="s">
        <v>12</v>
      </c>
      <c r="C2394" s="43">
        <v>20129</v>
      </c>
      <c r="D2394" s="43">
        <v>42230</v>
      </c>
      <c r="E2394" s="42" t="s">
        <v>17</v>
      </c>
      <c r="F2394" s="44" t="s">
        <v>14</v>
      </c>
      <c r="G2394" s="2">
        <v>33000</v>
      </c>
      <c r="H2394" s="2">
        <v>33000</v>
      </c>
      <c r="I2394" s="39">
        <v>0</v>
      </c>
      <c r="J2394" s="45">
        <v>1723</v>
      </c>
      <c r="K2394" s="43">
        <v>43870</v>
      </c>
    </row>
    <row r="2395" spans="1:11" x14ac:dyDescent="0.2">
      <c r="A2395" s="42" t="s">
        <v>11</v>
      </c>
      <c r="B2395" s="42" t="s">
        <v>12</v>
      </c>
      <c r="C2395" s="43">
        <v>22235</v>
      </c>
      <c r="D2395" s="43">
        <v>42109</v>
      </c>
      <c r="E2395" s="42" t="s">
        <v>17</v>
      </c>
      <c r="F2395" s="44" t="s">
        <v>14</v>
      </c>
      <c r="G2395" s="2">
        <v>72000</v>
      </c>
      <c r="H2395" s="2">
        <v>72000</v>
      </c>
      <c r="I2395" s="39">
        <v>0</v>
      </c>
      <c r="J2395" s="45">
        <v>11405</v>
      </c>
      <c r="K2395" s="43">
        <v>45976</v>
      </c>
    </row>
    <row r="2396" spans="1:11" x14ac:dyDescent="0.2">
      <c r="A2396" s="42" t="s">
        <v>15</v>
      </c>
      <c r="B2396" s="42" t="s">
        <v>12</v>
      </c>
      <c r="C2396" s="43">
        <v>22235</v>
      </c>
      <c r="D2396" s="43">
        <v>42109</v>
      </c>
      <c r="E2396" s="42" t="s">
        <v>17</v>
      </c>
      <c r="F2396" s="44" t="s">
        <v>14</v>
      </c>
      <c r="G2396" s="2">
        <v>33000</v>
      </c>
      <c r="H2396" s="2">
        <v>33000</v>
      </c>
      <c r="I2396" s="39">
        <v>0</v>
      </c>
      <c r="J2396" s="45">
        <v>11405</v>
      </c>
      <c r="K2396" s="43">
        <v>45976</v>
      </c>
    </row>
    <row r="2397" spans="1:11" x14ac:dyDescent="0.2">
      <c r="A2397" s="42" t="s">
        <v>11</v>
      </c>
      <c r="B2397" s="42" t="s">
        <v>12</v>
      </c>
      <c r="C2397" s="43">
        <v>22585</v>
      </c>
      <c r="D2397" s="43">
        <v>42466</v>
      </c>
      <c r="E2397" s="42" t="s">
        <v>13</v>
      </c>
      <c r="F2397" s="44" t="s">
        <v>14</v>
      </c>
      <c r="G2397" s="2">
        <v>30000</v>
      </c>
      <c r="H2397" s="2">
        <v>30000</v>
      </c>
      <c r="I2397" s="39">
        <v>0</v>
      </c>
      <c r="J2397" s="45">
        <v>6723</v>
      </c>
      <c r="K2397" s="43">
        <v>46326</v>
      </c>
    </row>
    <row r="2398" spans="1:11" x14ac:dyDescent="0.2">
      <c r="A2398" s="42" t="s">
        <v>16</v>
      </c>
      <c r="B2398" s="42" t="s">
        <v>12</v>
      </c>
      <c r="C2398" s="43">
        <v>22566</v>
      </c>
      <c r="D2398" s="43">
        <v>42160</v>
      </c>
      <c r="E2398" s="42" t="s">
        <v>13</v>
      </c>
      <c r="F2398" s="44" t="s">
        <v>14</v>
      </c>
      <c r="G2398" s="2">
        <v>30000</v>
      </c>
      <c r="H2398" s="2">
        <v>30000</v>
      </c>
      <c r="I2398" s="39">
        <v>0</v>
      </c>
      <c r="J2398" s="45">
        <v>12160</v>
      </c>
      <c r="K2398" s="43">
        <v>46307</v>
      </c>
    </row>
    <row r="2399" spans="1:11" x14ac:dyDescent="0.2">
      <c r="A2399" s="42" t="s">
        <v>11</v>
      </c>
      <c r="B2399" s="42" t="s">
        <v>12</v>
      </c>
      <c r="C2399" s="43">
        <v>22566</v>
      </c>
      <c r="D2399" s="43">
        <v>42160</v>
      </c>
      <c r="E2399" s="42" t="s">
        <v>13</v>
      </c>
      <c r="F2399" s="44" t="s">
        <v>14</v>
      </c>
      <c r="G2399" s="2">
        <v>59000</v>
      </c>
      <c r="H2399" s="2">
        <v>59000</v>
      </c>
      <c r="I2399" s="39">
        <v>0</v>
      </c>
      <c r="J2399" s="45">
        <v>12160</v>
      </c>
      <c r="K2399" s="43">
        <v>46307</v>
      </c>
    </row>
    <row r="2400" spans="1:11" x14ac:dyDescent="0.2">
      <c r="A2400" s="42" t="s">
        <v>15</v>
      </c>
      <c r="B2400" s="42" t="s">
        <v>12</v>
      </c>
      <c r="C2400" s="43">
        <v>22566</v>
      </c>
      <c r="D2400" s="43">
        <v>42160</v>
      </c>
      <c r="E2400" s="42" t="s">
        <v>13</v>
      </c>
      <c r="F2400" s="44" t="s">
        <v>14</v>
      </c>
      <c r="G2400" s="2">
        <v>30000</v>
      </c>
      <c r="H2400" s="2">
        <v>30000</v>
      </c>
      <c r="I2400" s="39">
        <v>0</v>
      </c>
      <c r="J2400" s="45">
        <v>12160</v>
      </c>
      <c r="K2400" s="43">
        <v>46307</v>
      </c>
    </row>
    <row r="2401" spans="1:11" x14ac:dyDescent="0.2">
      <c r="A2401" s="42" t="s">
        <v>16</v>
      </c>
      <c r="B2401" s="42" t="s">
        <v>12</v>
      </c>
      <c r="C2401" s="43">
        <v>27084</v>
      </c>
      <c r="D2401" s="43">
        <v>42271</v>
      </c>
      <c r="E2401" s="42" t="s">
        <v>13</v>
      </c>
      <c r="F2401" s="44" t="s">
        <v>14</v>
      </c>
      <c r="G2401" s="2">
        <v>59000</v>
      </c>
      <c r="H2401" s="2">
        <v>59000</v>
      </c>
      <c r="I2401" s="39">
        <v>0</v>
      </c>
      <c r="J2401" s="45">
        <v>32767</v>
      </c>
      <c r="K2401" s="43">
        <v>50825</v>
      </c>
    </row>
    <row r="2402" spans="1:11" x14ac:dyDescent="0.2">
      <c r="A2402" s="42" t="s">
        <v>11</v>
      </c>
      <c r="B2402" s="42" t="s">
        <v>12</v>
      </c>
      <c r="C2402" s="43">
        <v>27084</v>
      </c>
      <c r="D2402" s="43">
        <v>42271</v>
      </c>
      <c r="E2402" s="42" t="s">
        <v>13</v>
      </c>
      <c r="F2402" s="44" t="s">
        <v>14</v>
      </c>
      <c r="G2402" s="2">
        <v>41000</v>
      </c>
      <c r="H2402" s="2">
        <v>41000</v>
      </c>
      <c r="I2402" s="39">
        <v>0</v>
      </c>
      <c r="J2402" s="45">
        <v>10922</v>
      </c>
      <c r="K2402" s="43">
        <v>50825</v>
      </c>
    </row>
    <row r="2403" spans="1:11" x14ac:dyDescent="0.2">
      <c r="A2403" s="42" t="s">
        <v>15</v>
      </c>
      <c r="B2403" s="42" t="s">
        <v>12</v>
      </c>
      <c r="C2403" s="43">
        <v>27084</v>
      </c>
      <c r="D2403" s="43">
        <v>42271</v>
      </c>
      <c r="E2403" s="42" t="s">
        <v>13</v>
      </c>
      <c r="F2403" s="44" t="s">
        <v>14</v>
      </c>
      <c r="G2403" s="2">
        <v>59000</v>
      </c>
      <c r="H2403" s="2">
        <v>59000</v>
      </c>
      <c r="I2403" s="39">
        <v>0</v>
      </c>
      <c r="J2403" s="45">
        <v>10922</v>
      </c>
      <c r="K2403" s="43">
        <v>50825</v>
      </c>
    </row>
    <row r="2404" spans="1:11" x14ac:dyDescent="0.2">
      <c r="A2404" s="42" t="s">
        <v>16</v>
      </c>
      <c r="B2404" s="42" t="s">
        <v>12</v>
      </c>
      <c r="C2404" s="43">
        <v>22084</v>
      </c>
      <c r="D2404" s="43">
        <v>42163</v>
      </c>
      <c r="E2404" s="42" t="s">
        <v>17</v>
      </c>
      <c r="F2404" s="44" t="s">
        <v>14</v>
      </c>
      <c r="G2404" s="2">
        <v>123000</v>
      </c>
      <c r="H2404" s="2">
        <v>123000</v>
      </c>
      <c r="I2404" s="39">
        <v>0</v>
      </c>
      <c r="J2404" s="45">
        <v>34214</v>
      </c>
      <c r="K2404" s="43">
        <v>45825</v>
      </c>
    </row>
    <row r="2405" spans="1:11" x14ac:dyDescent="0.2">
      <c r="A2405" s="42" t="s">
        <v>11</v>
      </c>
      <c r="B2405" s="42" t="s">
        <v>12</v>
      </c>
      <c r="C2405" s="43">
        <v>22084</v>
      </c>
      <c r="D2405" s="43">
        <v>42163</v>
      </c>
      <c r="E2405" s="42" t="s">
        <v>17</v>
      </c>
      <c r="F2405" s="44" t="s">
        <v>14</v>
      </c>
      <c r="G2405" s="2">
        <v>72000</v>
      </c>
      <c r="H2405" s="2">
        <v>72000</v>
      </c>
      <c r="I2405" s="39">
        <v>0</v>
      </c>
      <c r="J2405" s="45">
        <v>11405</v>
      </c>
      <c r="K2405" s="43">
        <v>45825</v>
      </c>
    </row>
    <row r="2406" spans="1:11" x14ac:dyDescent="0.2">
      <c r="A2406" s="42" t="s">
        <v>15</v>
      </c>
      <c r="B2406" s="42" t="s">
        <v>12</v>
      </c>
      <c r="C2406" s="43">
        <v>22084</v>
      </c>
      <c r="D2406" s="43">
        <v>42163</v>
      </c>
      <c r="E2406" s="42" t="s">
        <v>17</v>
      </c>
      <c r="F2406" s="44" t="s">
        <v>14</v>
      </c>
      <c r="G2406" s="2">
        <v>123000</v>
      </c>
      <c r="H2406" s="2">
        <v>123000</v>
      </c>
      <c r="I2406" s="39">
        <v>0</v>
      </c>
      <c r="J2406" s="45">
        <v>11405</v>
      </c>
      <c r="K2406" s="43">
        <v>45825</v>
      </c>
    </row>
    <row r="2407" spans="1:11" x14ac:dyDescent="0.2">
      <c r="A2407" s="42" t="s">
        <v>11</v>
      </c>
      <c r="B2407" s="42" t="s">
        <v>12</v>
      </c>
      <c r="C2407" s="43">
        <v>22258</v>
      </c>
      <c r="D2407" s="43">
        <v>42342</v>
      </c>
      <c r="E2407" s="42" t="s">
        <v>17</v>
      </c>
      <c r="F2407" s="44" t="s">
        <v>14</v>
      </c>
      <c r="G2407" s="2">
        <v>52000</v>
      </c>
      <c r="H2407" s="2">
        <v>52000</v>
      </c>
      <c r="I2407" s="39">
        <v>0</v>
      </c>
      <c r="J2407" s="45">
        <v>8237</v>
      </c>
      <c r="K2407" s="43">
        <v>45999</v>
      </c>
    </row>
    <row r="2408" spans="1:11" x14ac:dyDescent="0.2">
      <c r="A2408" s="42" t="s">
        <v>15</v>
      </c>
      <c r="B2408" s="42" t="s">
        <v>12</v>
      </c>
      <c r="C2408" s="43">
        <v>22258</v>
      </c>
      <c r="D2408" s="43">
        <v>42342</v>
      </c>
      <c r="E2408" s="42" t="s">
        <v>17</v>
      </c>
      <c r="F2408" s="44" t="s">
        <v>14</v>
      </c>
      <c r="G2408" s="2">
        <v>216000</v>
      </c>
      <c r="H2408" s="2">
        <v>216000</v>
      </c>
      <c r="I2408" s="39">
        <v>0</v>
      </c>
      <c r="J2408" s="45">
        <v>8237</v>
      </c>
      <c r="K2408" s="43">
        <v>45999</v>
      </c>
    </row>
    <row r="2409" spans="1:11" x14ac:dyDescent="0.2">
      <c r="A2409" s="42" t="s">
        <v>11</v>
      </c>
      <c r="B2409" s="42" t="s">
        <v>12</v>
      </c>
      <c r="C2409" s="43">
        <v>23790</v>
      </c>
      <c r="D2409" s="43">
        <v>42206</v>
      </c>
      <c r="E2409" s="42" t="s">
        <v>17</v>
      </c>
      <c r="F2409" s="44" t="s">
        <v>14</v>
      </c>
      <c r="G2409" s="2">
        <v>32000</v>
      </c>
      <c r="H2409" s="2">
        <v>32000</v>
      </c>
      <c r="I2409" s="39">
        <v>2</v>
      </c>
      <c r="J2409" s="45">
        <v>5904</v>
      </c>
      <c r="K2409" s="43">
        <v>47531</v>
      </c>
    </row>
    <row r="2410" spans="1:11" x14ac:dyDescent="0.2">
      <c r="A2410" s="42" t="s">
        <v>16</v>
      </c>
      <c r="B2410" s="42" t="s">
        <v>12</v>
      </c>
      <c r="C2410" s="43">
        <v>23300</v>
      </c>
      <c r="D2410" s="43">
        <v>42262</v>
      </c>
      <c r="E2410" s="42" t="s">
        <v>17</v>
      </c>
      <c r="F2410" s="44" t="s">
        <v>14</v>
      </c>
      <c r="G2410" s="2">
        <v>82000</v>
      </c>
      <c r="H2410" s="2">
        <v>82000</v>
      </c>
      <c r="I2410" s="39">
        <v>0</v>
      </c>
      <c r="J2410" s="45">
        <v>14834</v>
      </c>
      <c r="K2410" s="43">
        <v>47042</v>
      </c>
    </row>
    <row r="2411" spans="1:11" x14ac:dyDescent="0.2">
      <c r="A2411" s="42" t="s">
        <v>11</v>
      </c>
      <c r="B2411" s="42" t="s">
        <v>12</v>
      </c>
      <c r="C2411" s="43">
        <v>23300</v>
      </c>
      <c r="D2411" s="43">
        <v>42262</v>
      </c>
      <c r="E2411" s="42" t="s">
        <v>17</v>
      </c>
      <c r="F2411" s="44" t="s">
        <v>14</v>
      </c>
      <c r="G2411" s="2">
        <v>82000</v>
      </c>
      <c r="H2411" s="2">
        <v>82000</v>
      </c>
      <c r="I2411" s="39">
        <v>0</v>
      </c>
      <c r="J2411" s="45">
        <v>7417</v>
      </c>
      <c r="K2411" s="43">
        <v>47042</v>
      </c>
    </row>
    <row r="2412" spans="1:11" x14ac:dyDescent="0.2">
      <c r="A2412" s="42" t="s">
        <v>15</v>
      </c>
      <c r="B2412" s="42" t="s">
        <v>12</v>
      </c>
      <c r="C2412" s="43">
        <v>23300</v>
      </c>
      <c r="D2412" s="43">
        <v>42262</v>
      </c>
      <c r="E2412" s="42" t="s">
        <v>17</v>
      </c>
      <c r="F2412" s="44" t="s">
        <v>14</v>
      </c>
      <c r="G2412" s="2">
        <v>32000</v>
      </c>
      <c r="H2412" s="2">
        <v>32000</v>
      </c>
      <c r="I2412" s="39">
        <v>0</v>
      </c>
      <c r="J2412" s="45">
        <v>7417</v>
      </c>
      <c r="K2412" s="43">
        <v>47042</v>
      </c>
    </row>
    <row r="2413" spans="1:11" x14ac:dyDescent="0.2">
      <c r="A2413" s="42" t="s">
        <v>16</v>
      </c>
      <c r="B2413" s="42" t="s">
        <v>12</v>
      </c>
      <c r="C2413" s="43">
        <v>24723</v>
      </c>
      <c r="D2413" s="43">
        <v>42423</v>
      </c>
      <c r="E2413" s="42" t="s">
        <v>13</v>
      </c>
      <c r="F2413" s="44" t="s">
        <v>14</v>
      </c>
      <c r="G2413" s="2">
        <v>198000</v>
      </c>
      <c r="H2413" s="2">
        <v>198000</v>
      </c>
      <c r="I2413" s="39">
        <v>0</v>
      </c>
      <c r="J2413" s="45">
        <v>53460</v>
      </c>
      <c r="K2413" s="43">
        <v>48465</v>
      </c>
    </row>
    <row r="2414" spans="1:11" x14ac:dyDescent="0.2">
      <c r="A2414" s="42" t="s">
        <v>11</v>
      </c>
      <c r="B2414" s="42" t="s">
        <v>12</v>
      </c>
      <c r="C2414" s="43">
        <v>24723</v>
      </c>
      <c r="D2414" s="43">
        <v>42423</v>
      </c>
      <c r="E2414" s="42" t="s">
        <v>13</v>
      </c>
      <c r="F2414" s="44" t="s">
        <v>14</v>
      </c>
      <c r="G2414" s="2">
        <v>198000</v>
      </c>
      <c r="H2414" s="2">
        <v>198000</v>
      </c>
      <c r="I2414" s="39">
        <v>0</v>
      </c>
      <c r="J2414" s="45">
        <v>17820</v>
      </c>
      <c r="K2414" s="43">
        <v>48465</v>
      </c>
    </row>
    <row r="2415" spans="1:11" x14ac:dyDescent="0.2">
      <c r="A2415" s="42" t="s">
        <v>15</v>
      </c>
      <c r="B2415" s="42" t="s">
        <v>12</v>
      </c>
      <c r="C2415" s="43">
        <v>24723</v>
      </c>
      <c r="D2415" s="43">
        <v>42423</v>
      </c>
      <c r="E2415" s="42" t="s">
        <v>13</v>
      </c>
      <c r="F2415" s="44" t="s">
        <v>14</v>
      </c>
      <c r="G2415" s="2">
        <v>82000</v>
      </c>
      <c r="H2415" s="2">
        <v>82000</v>
      </c>
      <c r="I2415" s="39">
        <v>0</v>
      </c>
      <c r="J2415" s="45">
        <v>17820</v>
      </c>
      <c r="K2415" s="43">
        <v>48465</v>
      </c>
    </row>
    <row r="2416" spans="1:11" x14ac:dyDescent="0.2">
      <c r="A2416" s="42" t="s">
        <v>11</v>
      </c>
      <c r="B2416" s="42" t="s">
        <v>12</v>
      </c>
      <c r="C2416" s="43">
        <v>20395</v>
      </c>
      <c r="D2416" s="43">
        <v>42389</v>
      </c>
      <c r="E2416" s="42" t="s">
        <v>17</v>
      </c>
      <c r="F2416" s="44" t="s">
        <v>14</v>
      </c>
      <c r="G2416" s="2">
        <v>95000</v>
      </c>
      <c r="H2416" s="2">
        <v>95000</v>
      </c>
      <c r="I2416" s="39">
        <v>0</v>
      </c>
      <c r="J2416" s="45">
        <v>8636</v>
      </c>
      <c r="K2416" s="43">
        <v>44137</v>
      </c>
    </row>
    <row r="2417" spans="1:11" x14ac:dyDescent="0.2">
      <c r="A2417" s="42" t="s">
        <v>16</v>
      </c>
      <c r="B2417" s="42" t="s">
        <v>12</v>
      </c>
      <c r="C2417" s="43">
        <v>24675</v>
      </c>
      <c r="D2417" s="43">
        <v>42489</v>
      </c>
      <c r="E2417" s="42" t="s">
        <v>13</v>
      </c>
      <c r="F2417" s="44" t="s">
        <v>14</v>
      </c>
      <c r="G2417" s="2">
        <v>105000</v>
      </c>
      <c r="H2417" s="2">
        <v>105000</v>
      </c>
      <c r="I2417" s="39">
        <v>0</v>
      </c>
      <c r="J2417" s="45">
        <v>28350</v>
      </c>
      <c r="K2417" s="43">
        <v>48417</v>
      </c>
    </row>
    <row r="2418" spans="1:11" x14ac:dyDescent="0.2">
      <c r="A2418" s="42" t="s">
        <v>11</v>
      </c>
      <c r="B2418" s="42" t="s">
        <v>12</v>
      </c>
      <c r="C2418" s="43">
        <v>24675</v>
      </c>
      <c r="D2418" s="43">
        <v>42489</v>
      </c>
      <c r="E2418" s="42" t="s">
        <v>13</v>
      </c>
      <c r="F2418" s="44" t="s">
        <v>14</v>
      </c>
      <c r="G2418" s="2">
        <v>105000</v>
      </c>
      <c r="H2418" s="2">
        <v>105000</v>
      </c>
      <c r="I2418" s="39">
        <v>2</v>
      </c>
      <c r="J2418" s="45">
        <v>9450</v>
      </c>
      <c r="K2418" s="43">
        <v>48417</v>
      </c>
    </row>
    <row r="2419" spans="1:11" x14ac:dyDescent="0.2">
      <c r="A2419" s="42" t="s">
        <v>15</v>
      </c>
      <c r="B2419" s="42" t="s">
        <v>12</v>
      </c>
      <c r="C2419" s="43">
        <v>24675</v>
      </c>
      <c r="D2419" s="43">
        <v>42489</v>
      </c>
      <c r="E2419" s="42" t="s">
        <v>13</v>
      </c>
      <c r="F2419" s="44" t="s">
        <v>14</v>
      </c>
      <c r="G2419" s="2">
        <v>35000</v>
      </c>
      <c r="H2419" s="2">
        <v>35000</v>
      </c>
      <c r="I2419" s="39">
        <v>0</v>
      </c>
      <c r="J2419" s="45">
        <v>9450</v>
      </c>
      <c r="K2419" s="43">
        <v>48417</v>
      </c>
    </row>
    <row r="2420" spans="1:11" x14ac:dyDescent="0.2">
      <c r="A2420" s="42" t="s">
        <v>16</v>
      </c>
      <c r="B2420" s="42" t="s">
        <v>12</v>
      </c>
      <c r="C2420" s="43">
        <v>22132</v>
      </c>
      <c r="D2420" s="43">
        <v>42254</v>
      </c>
      <c r="E2420" s="42" t="s">
        <v>17</v>
      </c>
      <c r="F2420" s="44" t="s">
        <v>14</v>
      </c>
      <c r="G2420" s="2">
        <v>48000</v>
      </c>
      <c r="H2420" s="2">
        <v>48000</v>
      </c>
      <c r="I2420" s="39">
        <v>0</v>
      </c>
      <c r="J2420" s="45">
        <v>7171</v>
      </c>
      <c r="K2420" s="43">
        <v>45873</v>
      </c>
    </row>
    <row r="2421" spans="1:11" x14ac:dyDescent="0.2">
      <c r="A2421" s="42" t="s">
        <v>11</v>
      </c>
      <c r="B2421" s="42" t="s">
        <v>12</v>
      </c>
      <c r="C2421" s="43">
        <v>22132</v>
      </c>
      <c r="D2421" s="43">
        <v>42254</v>
      </c>
      <c r="E2421" s="42" t="s">
        <v>17</v>
      </c>
      <c r="F2421" s="44" t="s">
        <v>14</v>
      </c>
      <c r="G2421" s="2">
        <v>48000</v>
      </c>
      <c r="H2421" s="2">
        <v>48000</v>
      </c>
      <c r="I2421" s="39">
        <v>1</v>
      </c>
      <c r="J2421" s="45">
        <v>7171</v>
      </c>
      <c r="K2421" s="43">
        <v>45873</v>
      </c>
    </row>
    <row r="2422" spans="1:11" x14ac:dyDescent="0.2">
      <c r="A2422" s="42" t="s">
        <v>15</v>
      </c>
      <c r="B2422" s="42" t="s">
        <v>12</v>
      </c>
      <c r="C2422" s="43">
        <v>22132</v>
      </c>
      <c r="D2422" s="43">
        <v>42254</v>
      </c>
      <c r="E2422" s="42" t="s">
        <v>17</v>
      </c>
      <c r="F2422" s="44" t="s">
        <v>14</v>
      </c>
      <c r="G2422" s="2">
        <v>48000</v>
      </c>
      <c r="H2422" s="2">
        <v>48000</v>
      </c>
      <c r="I2422" s="39">
        <v>0</v>
      </c>
      <c r="J2422" s="45">
        <v>7171</v>
      </c>
      <c r="K2422" s="43">
        <v>45873</v>
      </c>
    </row>
    <row r="2423" spans="1:11" x14ac:dyDescent="0.2">
      <c r="A2423" s="42" t="s">
        <v>11</v>
      </c>
      <c r="B2423" s="42" t="s">
        <v>12</v>
      </c>
      <c r="C2423" s="43">
        <v>20830</v>
      </c>
      <c r="D2423" s="43">
        <v>42461</v>
      </c>
      <c r="E2423" s="42" t="s">
        <v>13</v>
      </c>
      <c r="F2423" s="44" t="s">
        <v>14</v>
      </c>
      <c r="G2423" s="2">
        <v>40000</v>
      </c>
      <c r="H2423" s="2">
        <v>40000</v>
      </c>
      <c r="I2423" s="39">
        <v>2</v>
      </c>
      <c r="J2423" s="45">
        <v>5508</v>
      </c>
      <c r="K2423" s="43">
        <v>44571</v>
      </c>
    </row>
    <row r="2424" spans="1:11" x14ac:dyDescent="0.2">
      <c r="A2424" s="42" t="s">
        <v>11</v>
      </c>
      <c r="B2424" s="42" t="s">
        <v>12</v>
      </c>
      <c r="C2424" s="43">
        <v>20741</v>
      </c>
      <c r="D2424" s="43">
        <v>42363</v>
      </c>
      <c r="E2424" s="42" t="s">
        <v>13</v>
      </c>
      <c r="F2424" s="44" t="s">
        <v>14</v>
      </c>
      <c r="G2424" s="2">
        <v>46000</v>
      </c>
      <c r="H2424" s="2">
        <v>46000</v>
      </c>
      <c r="I2424" s="39">
        <v>0</v>
      </c>
      <c r="J2424" s="45">
        <v>4306</v>
      </c>
      <c r="K2424" s="43">
        <v>44482</v>
      </c>
    </row>
    <row r="2425" spans="1:11" x14ac:dyDescent="0.2">
      <c r="A2425" s="42" t="s">
        <v>15</v>
      </c>
      <c r="B2425" s="42" t="s">
        <v>12</v>
      </c>
      <c r="C2425" s="43">
        <v>20741</v>
      </c>
      <c r="D2425" s="43">
        <v>42363</v>
      </c>
      <c r="E2425" s="42" t="s">
        <v>13</v>
      </c>
      <c r="F2425" s="44" t="s">
        <v>14</v>
      </c>
      <c r="G2425" s="2">
        <v>40000</v>
      </c>
      <c r="H2425" s="2">
        <v>40000</v>
      </c>
      <c r="I2425" s="39">
        <v>0</v>
      </c>
      <c r="J2425" s="45">
        <v>4306</v>
      </c>
      <c r="K2425" s="43">
        <v>44482</v>
      </c>
    </row>
    <row r="2426" spans="1:11" x14ac:dyDescent="0.2">
      <c r="A2426" s="42" t="s">
        <v>11</v>
      </c>
      <c r="B2426" s="42" t="s">
        <v>12</v>
      </c>
      <c r="C2426" s="43">
        <v>22927</v>
      </c>
      <c r="D2426" s="43">
        <v>42047</v>
      </c>
      <c r="E2426" s="42" t="s">
        <v>17</v>
      </c>
      <c r="F2426" s="44" t="s">
        <v>14</v>
      </c>
      <c r="G2426" s="2">
        <v>32000</v>
      </c>
      <c r="H2426" s="2">
        <v>32000</v>
      </c>
      <c r="I2426" s="39">
        <v>0</v>
      </c>
      <c r="J2426" s="45">
        <v>5645</v>
      </c>
      <c r="K2426" s="43">
        <v>46668</v>
      </c>
    </row>
    <row r="2427" spans="1:11" x14ac:dyDescent="0.2">
      <c r="A2427" s="42" t="s">
        <v>11</v>
      </c>
      <c r="B2427" s="42" t="s">
        <v>12</v>
      </c>
      <c r="C2427" s="43">
        <v>24694</v>
      </c>
      <c r="D2427" s="43">
        <v>42385</v>
      </c>
      <c r="E2427" s="42" t="s">
        <v>13</v>
      </c>
      <c r="F2427" s="44" t="s">
        <v>14</v>
      </c>
      <c r="G2427" s="2">
        <v>69000</v>
      </c>
      <c r="H2427" s="2">
        <v>69000</v>
      </c>
      <c r="I2427" s="39">
        <v>0</v>
      </c>
      <c r="J2427" s="45">
        <v>18630</v>
      </c>
      <c r="K2427" s="43">
        <v>48436</v>
      </c>
    </row>
    <row r="2428" spans="1:11" x14ac:dyDescent="0.2">
      <c r="A2428" s="42" t="s">
        <v>16</v>
      </c>
      <c r="B2428" s="42" t="s">
        <v>12</v>
      </c>
      <c r="C2428" s="43">
        <v>21641</v>
      </c>
      <c r="D2428" s="43">
        <v>42203</v>
      </c>
      <c r="E2428" s="42" t="s">
        <v>17</v>
      </c>
      <c r="F2428" s="44" t="s">
        <v>14</v>
      </c>
      <c r="G2428" s="2">
        <v>219000</v>
      </c>
      <c r="H2428" s="2">
        <v>219000</v>
      </c>
      <c r="I2428" s="39">
        <v>0</v>
      </c>
      <c r="J2428" s="45">
        <v>30551</v>
      </c>
      <c r="K2428" s="43">
        <v>45383</v>
      </c>
    </row>
    <row r="2429" spans="1:11" x14ac:dyDescent="0.2">
      <c r="A2429" s="42" t="s">
        <v>11</v>
      </c>
      <c r="B2429" s="42" t="s">
        <v>12</v>
      </c>
      <c r="C2429" s="43">
        <v>21641</v>
      </c>
      <c r="D2429" s="43">
        <v>42203</v>
      </c>
      <c r="E2429" s="42" t="s">
        <v>17</v>
      </c>
      <c r="F2429" s="44" t="s">
        <v>14</v>
      </c>
      <c r="G2429" s="2">
        <v>219000</v>
      </c>
      <c r="H2429" s="2">
        <v>219000</v>
      </c>
      <c r="I2429" s="39">
        <v>0</v>
      </c>
      <c r="J2429" s="45">
        <v>10184</v>
      </c>
      <c r="K2429" s="43">
        <v>45383</v>
      </c>
    </row>
    <row r="2430" spans="1:11" x14ac:dyDescent="0.2">
      <c r="A2430" s="42" t="s">
        <v>15</v>
      </c>
      <c r="B2430" s="42" t="s">
        <v>12</v>
      </c>
      <c r="C2430" s="43">
        <v>21641</v>
      </c>
      <c r="D2430" s="43">
        <v>42203</v>
      </c>
      <c r="E2430" s="42" t="s">
        <v>17</v>
      </c>
      <c r="F2430" s="44" t="s">
        <v>14</v>
      </c>
      <c r="G2430" s="2">
        <v>69000</v>
      </c>
      <c r="H2430" s="2">
        <v>69000</v>
      </c>
      <c r="I2430" s="39">
        <v>0</v>
      </c>
      <c r="J2430" s="45">
        <v>10184</v>
      </c>
      <c r="K2430" s="43">
        <v>45383</v>
      </c>
    </row>
    <row r="2431" spans="1:11" x14ac:dyDescent="0.2">
      <c r="A2431" s="42" t="s">
        <v>11</v>
      </c>
      <c r="B2431" s="42" t="s">
        <v>12</v>
      </c>
      <c r="C2431" s="43">
        <v>20992</v>
      </c>
      <c r="D2431" s="43">
        <v>42481</v>
      </c>
      <c r="E2431" s="42" t="s">
        <v>17</v>
      </c>
      <c r="F2431" s="44" t="s">
        <v>14</v>
      </c>
      <c r="G2431" s="2">
        <v>142000</v>
      </c>
      <c r="H2431" s="2">
        <v>142000</v>
      </c>
      <c r="I2431" s="39">
        <v>0</v>
      </c>
      <c r="J2431" s="45">
        <v>19553</v>
      </c>
      <c r="K2431" s="43">
        <v>44733</v>
      </c>
    </row>
    <row r="2432" spans="1:11" x14ac:dyDescent="0.2">
      <c r="A2432" s="42" t="s">
        <v>15</v>
      </c>
      <c r="B2432" s="42" t="s">
        <v>12</v>
      </c>
      <c r="C2432" s="43">
        <v>20992</v>
      </c>
      <c r="D2432" s="43">
        <v>42481</v>
      </c>
      <c r="E2432" s="42" t="s">
        <v>17</v>
      </c>
      <c r="F2432" s="44" t="s">
        <v>14</v>
      </c>
      <c r="G2432" s="2">
        <v>219000</v>
      </c>
      <c r="H2432" s="2">
        <v>219000</v>
      </c>
      <c r="I2432" s="39">
        <v>0</v>
      </c>
      <c r="J2432" s="45">
        <v>19553</v>
      </c>
      <c r="K2432" s="43">
        <v>44733</v>
      </c>
    </row>
    <row r="2433" spans="1:11" x14ac:dyDescent="0.2">
      <c r="A2433" s="42" t="s">
        <v>16</v>
      </c>
      <c r="B2433" s="42" t="s">
        <v>12</v>
      </c>
      <c r="C2433" s="43">
        <v>22696</v>
      </c>
      <c r="D2433" s="43">
        <v>42016</v>
      </c>
      <c r="E2433" s="42" t="s">
        <v>17</v>
      </c>
      <c r="F2433" s="44" t="s">
        <v>14</v>
      </c>
      <c r="G2433" s="2">
        <v>142000</v>
      </c>
      <c r="H2433" s="2">
        <v>142000</v>
      </c>
      <c r="I2433" s="39">
        <v>0</v>
      </c>
      <c r="J2433" s="45">
        <v>22756</v>
      </c>
      <c r="K2433" s="43">
        <v>46437</v>
      </c>
    </row>
    <row r="2434" spans="1:11" x14ac:dyDescent="0.2">
      <c r="A2434" s="42" t="s">
        <v>11</v>
      </c>
      <c r="B2434" s="42" t="s">
        <v>12</v>
      </c>
      <c r="C2434" s="43">
        <v>22696</v>
      </c>
      <c r="D2434" s="43">
        <v>42016</v>
      </c>
      <c r="E2434" s="42" t="s">
        <v>17</v>
      </c>
      <c r="F2434" s="44" t="s">
        <v>14</v>
      </c>
      <c r="G2434" s="2">
        <v>43000</v>
      </c>
      <c r="H2434" s="2">
        <v>43000</v>
      </c>
      <c r="I2434" s="39">
        <v>0</v>
      </c>
      <c r="J2434" s="45">
        <v>7585</v>
      </c>
      <c r="K2434" s="43">
        <v>46437</v>
      </c>
    </row>
    <row r="2435" spans="1:11" x14ac:dyDescent="0.2">
      <c r="A2435" s="42" t="s">
        <v>15</v>
      </c>
      <c r="B2435" s="42" t="s">
        <v>12</v>
      </c>
      <c r="C2435" s="43">
        <v>22696</v>
      </c>
      <c r="D2435" s="43">
        <v>42016</v>
      </c>
      <c r="E2435" s="42" t="s">
        <v>17</v>
      </c>
      <c r="F2435" s="44" t="s">
        <v>14</v>
      </c>
      <c r="G2435" s="2">
        <v>142000</v>
      </c>
      <c r="H2435" s="2">
        <v>142000</v>
      </c>
      <c r="I2435" s="39">
        <v>0</v>
      </c>
      <c r="J2435" s="45">
        <v>7585</v>
      </c>
      <c r="K2435" s="43">
        <v>46437</v>
      </c>
    </row>
    <row r="2436" spans="1:11" x14ac:dyDescent="0.2">
      <c r="A2436" s="42" t="s">
        <v>16</v>
      </c>
      <c r="B2436" s="42" t="s">
        <v>12</v>
      </c>
      <c r="C2436" s="43">
        <v>23494</v>
      </c>
      <c r="D2436" s="43">
        <v>42184</v>
      </c>
      <c r="E2436" s="42" t="s">
        <v>17</v>
      </c>
      <c r="F2436" s="44" t="s">
        <v>14</v>
      </c>
      <c r="G2436" s="2">
        <v>129000</v>
      </c>
      <c r="H2436" s="2">
        <v>129000</v>
      </c>
      <c r="I2436" s="39">
        <v>0</v>
      </c>
      <c r="J2436" s="45">
        <v>25507</v>
      </c>
      <c r="K2436" s="43">
        <v>47235</v>
      </c>
    </row>
    <row r="2437" spans="1:11" x14ac:dyDescent="0.2">
      <c r="A2437" s="42" t="s">
        <v>11</v>
      </c>
      <c r="B2437" s="42" t="s">
        <v>12</v>
      </c>
      <c r="C2437" s="43">
        <v>23494</v>
      </c>
      <c r="D2437" s="43">
        <v>42184</v>
      </c>
      <c r="E2437" s="42" t="s">
        <v>17</v>
      </c>
      <c r="F2437" s="44" t="s">
        <v>14</v>
      </c>
      <c r="G2437" s="2">
        <v>47000</v>
      </c>
      <c r="H2437" s="2">
        <v>47000</v>
      </c>
      <c r="I2437" s="39">
        <v>0</v>
      </c>
      <c r="J2437" s="45">
        <v>8502</v>
      </c>
      <c r="K2437" s="43">
        <v>47235</v>
      </c>
    </row>
    <row r="2438" spans="1:11" x14ac:dyDescent="0.2">
      <c r="A2438" s="42" t="s">
        <v>15</v>
      </c>
      <c r="B2438" s="42" t="s">
        <v>12</v>
      </c>
      <c r="C2438" s="43">
        <v>23494</v>
      </c>
      <c r="D2438" s="43">
        <v>42184</v>
      </c>
      <c r="E2438" s="42" t="s">
        <v>17</v>
      </c>
      <c r="F2438" s="44" t="s">
        <v>14</v>
      </c>
      <c r="G2438" s="2">
        <v>129000</v>
      </c>
      <c r="H2438" s="2">
        <v>129000</v>
      </c>
      <c r="I2438" s="39">
        <v>0</v>
      </c>
      <c r="J2438" s="45">
        <v>8502</v>
      </c>
      <c r="K2438" s="43">
        <v>47235</v>
      </c>
    </row>
    <row r="2439" spans="1:11" x14ac:dyDescent="0.2">
      <c r="A2439" s="42" t="s">
        <v>16</v>
      </c>
      <c r="B2439" s="42" t="s">
        <v>12</v>
      </c>
      <c r="C2439" s="43">
        <v>27104</v>
      </c>
      <c r="D2439" s="43">
        <v>42158</v>
      </c>
      <c r="E2439" s="42" t="s">
        <v>17</v>
      </c>
      <c r="F2439" s="44" t="s">
        <v>14</v>
      </c>
      <c r="G2439" s="2">
        <v>141000</v>
      </c>
      <c r="H2439" s="2">
        <v>141000</v>
      </c>
      <c r="I2439" s="39">
        <v>0</v>
      </c>
      <c r="J2439" s="45">
        <v>47061</v>
      </c>
      <c r="K2439" s="43">
        <v>50845</v>
      </c>
    </row>
    <row r="2440" spans="1:11" x14ac:dyDescent="0.2">
      <c r="A2440" s="42" t="s">
        <v>11</v>
      </c>
      <c r="B2440" s="42" t="s">
        <v>12</v>
      </c>
      <c r="C2440" s="43">
        <v>27104</v>
      </c>
      <c r="D2440" s="43">
        <v>42158</v>
      </c>
      <c r="E2440" s="42" t="s">
        <v>17</v>
      </c>
      <c r="F2440" s="44" t="s">
        <v>14</v>
      </c>
      <c r="G2440" s="2">
        <v>83000</v>
      </c>
      <c r="H2440" s="2">
        <v>83000</v>
      </c>
      <c r="I2440" s="39">
        <v>0</v>
      </c>
      <c r="J2440" s="45">
        <v>15687</v>
      </c>
      <c r="K2440" s="43">
        <v>50845</v>
      </c>
    </row>
    <row r="2441" spans="1:11" x14ac:dyDescent="0.2">
      <c r="A2441" s="42" t="s">
        <v>15</v>
      </c>
      <c r="B2441" s="42" t="s">
        <v>12</v>
      </c>
      <c r="C2441" s="43">
        <v>27104</v>
      </c>
      <c r="D2441" s="43">
        <v>42158</v>
      </c>
      <c r="E2441" s="42" t="s">
        <v>17</v>
      </c>
      <c r="F2441" s="44" t="s">
        <v>14</v>
      </c>
      <c r="G2441" s="2">
        <v>141000</v>
      </c>
      <c r="H2441" s="2">
        <v>141000</v>
      </c>
      <c r="I2441" s="39">
        <v>0</v>
      </c>
      <c r="J2441" s="45">
        <v>15687</v>
      </c>
      <c r="K2441" s="43">
        <v>50845</v>
      </c>
    </row>
    <row r="2442" spans="1:11" x14ac:dyDescent="0.2">
      <c r="A2442" s="42" t="s">
        <v>11</v>
      </c>
      <c r="B2442" s="42" t="s">
        <v>12</v>
      </c>
      <c r="C2442" s="43">
        <v>22460</v>
      </c>
      <c r="D2442" s="43">
        <v>42438</v>
      </c>
      <c r="E2442" s="42" t="s">
        <v>13</v>
      </c>
      <c r="F2442" s="44" t="s">
        <v>14</v>
      </c>
      <c r="G2442" s="2">
        <v>69000</v>
      </c>
      <c r="H2442" s="2">
        <v>69000</v>
      </c>
      <c r="I2442" s="39">
        <v>0</v>
      </c>
      <c r="J2442" s="45">
        <v>15463</v>
      </c>
      <c r="K2442" s="43">
        <v>46201</v>
      </c>
    </row>
    <row r="2443" spans="1:11" x14ac:dyDescent="0.2">
      <c r="A2443" s="42" t="s">
        <v>15</v>
      </c>
      <c r="B2443" s="42" t="s">
        <v>12</v>
      </c>
      <c r="C2443" s="43">
        <v>22460</v>
      </c>
      <c r="D2443" s="43">
        <v>42438</v>
      </c>
      <c r="E2443" s="42" t="s">
        <v>13</v>
      </c>
      <c r="F2443" s="44" t="s">
        <v>14</v>
      </c>
      <c r="G2443" s="2">
        <v>249000</v>
      </c>
      <c r="H2443" s="2">
        <v>249000</v>
      </c>
      <c r="I2443" s="39">
        <v>0</v>
      </c>
      <c r="J2443" s="45">
        <v>15463</v>
      </c>
      <c r="K2443" s="43">
        <v>46201</v>
      </c>
    </row>
    <row r="2444" spans="1:11" x14ac:dyDescent="0.2">
      <c r="A2444" s="42" t="s">
        <v>16</v>
      </c>
      <c r="B2444" s="42" t="s">
        <v>12</v>
      </c>
      <c r="C2444" s="43">
        <v>23362</v>
      </c>
      <c r="D2444" s="43">
        <v>42171</v>
      </c>
      <c r="E2444" s="42" t="s">
        <v>13</v>
      </c>
      <c r="F2444" s="44" t="s">
        <v>14</v>
      </c>
      <c r="G2444" s="2">
        <v>35000</v>
      </c>
      <c r="H2444" s="2">
        <v>35000</v>
      </c>
      <c r="I2444" s="39">
        <v>0</v>
      </c>
      <c r="J2444" s="45">
        <v>7938</v>
      </c>
      <c r="K2444" s="43">
        <v>47104</v>
      </c>
    </row>
    <row r="2445" spans="1:11" x14ac:dyDescent="0.2">
      <c r="A2445" s="42" t="s">
        <v>11</v>
      </c>
      <c r="B2445" s="42" t="s">
        <v>12</v>
      </c>
      <c r="C2445" s="43">
        <v>23362</v>
      </c>
      <c r="D2445" s="43">
        <v>42171</v>
      </c>
      <c r="E2445" s="42" t="s">
        <v>13</v>
      </c>
      <c r="F2445" s="44" t="s">
        <v>14</v>
      </c>
      <c r="G2445" s="2">
        <v>35000</v>
      </c>
      <c r="H2445" s="2">
        <v>35000</v>
      </c>
      <c r="I2445" s="39">
        <v>0</v>
      </c>
      <c r="J2445" s="45">
        <v>7938</v>
      </c>
      <c r="K2445" s="43">
        <v>47104</v>
      </c>
    </row>
    <row r="2446" spans="1:11" x14ac:dyDescent="0.2">
      <c r="A2446" s="42" t="s">
        <v>15</v>
      </c>
      <c r="B2446" s="42" t="s">
        <v>12</v>
      </c>
      <c r="C2446" s="43">
        <v>23362</v>
      </c>
      <c r="D2446" s="43">
        <v>42171</v>
      </c>
      <c r="E2446" s="42" t="s">
        <v>13</v>
      </c>
      <c r="F2446" s="44" t="s">
        <v>14</v>
      </c>
      <c r="G2446" s="2">
        <v>35000</v>
      </c>
      <c r="H2446" s="2">
        <v>35000</v>
      </c>
      <c r="I2446" s="39">
        <v>0</v>
      </c>
      <c r="J2446" s="45">
        <v>7938</v>
      </c>
      <c r="K2446" s="43">
        <v>47104</v>
      </c>
    </row>
    <row r="2447" spans="1:11" x14ac:dyDescent="0.2">
      <c r="A2447" s="42" t="s">
        <v>16</v>
      </c>
      <c r="B2447" s="42" t="s">
        <v>12</v>
      </c>
      <c r="C2447" s="43">
        <v>24028</v>
      </c>
      <c r="D2447" s="43">
        <v>42503</v>
      </c>
      <c r="E2447" s="42" t="s">
        <v>17</v>
      </c>
      <c r="F2447" s="44" t="s">
        <v>14</v>
      </c>
      <c r="G2447" s="2">
        <v>144000</v>
      </c>
      <c r="H2447" s="2">
        <v>144000</v>
      </c>
      <c r="I2447" s="39">
        <v>0</v>
      </c>
      <c r="J2447" s="45">
        <v>29419</v>
      </c>
      <c r="K2447" s="43">
        <v>47769</v>
      </c>
    </row>
    <row r="2448" spans="1:11" x14ac:dyDescent="0.2">
      <c r="A2448" s="42" t="s">
        <v>11</v>
      </c>
      <c r="B2448" s="42" t="s">
        <v>12</v>
      </c>
      <c r="C2448" s="43">
        <v>24028</v>
      </c>
      <c r="D2448" s="43">
        <v>42503</v>
      </c>
      <c r="E2448" s="42" t="s">
        <v>17</v>
      </c>
      <c r="F2448" s="44" t="s">
        <v>14</v>
      </c>
      <c r="G2448" s="2">
        <v>144000</v>
      </c>
      <c r="H2448" s="2">
        <v>144000</v>
      </c>
      <c r="I2448" s="39">
        <v>2</v>
      </c>
      <c r="J2448" s="45">
        <v>9806</v>
      </c>
      <c r="K2448" s="43">
        <v>47769</v>
      </c>
    </row>
    <row r="2449" spans="1:11" x14ac:dyDescent="0.2">
      <c r="A2449" s="42" t="s">
        <v>15</v>
      </c>
      <c r="B2449" s="42" t="s">
        <v>12</v>
      </c>
      <c r="C2449" s="43">
        <v>24028</v>
      </c>
      <c r="D2449" s="43">
        <v>42503</v>
      </c>
      <c r="E2449" s="42" t="s">
        <v>17</v>
      </c>
      <c r="F2449" s="44" t="s">
        <v>14</v>
      </c>
      <c r="G2449" s="2">
        <v>48000</v>
      </c>
      <c r="H2449" s="2">
        <v>48000</v>
      </c>
      <c r="I2449" s="39">
        <v>0</v>
      </c>
      <c r="J2449" s="45">
        <v>9806</v>
      </c>
      <c r="K2449" s="43">
        <v>47769</v>
      </c>
    </row>
    <row r="2450" spans="1:11" x14ac:dyDescent="0.2">
      <c r="A2450" s="42" t="s">
        <v>11</v>
      </c>
      <c r="B2450" s="42" t="s">
        <v>12</v>
      </c>
      <c r="C2450" s="43">
        <v>20437</v>
      </c>
      <c r="D2450" s="43">
        <v>42035</v>
      </c>
      <c r="E2450" s="42" t="s">
        <v>17</v>
      </c>
      <c r="F2450" s="44" t="s">
        <v>14</v>
      </c>
      <c r="G2450" s="2">
        <v>85000</v>
      </c>
      <c r="H2450" s="2">
        <v>85000</v>
      </c>
      <c r="I2450" s="39">
        <v>0</v>
      </c>
      <c r="J2450" s="45">
        <v>6656</v>
      </c>
      <c r="K2450" s="43">
        <v>44179</v>
      </c>
    </row>
    <row r="2451" spans="1:11" x14ac:dyDescent="0.2">
      <c r="A2451" s="42" t="s">
        <v>15</v>
      </c>
      <c r="B2451" s="42" t="s">
        <v>12</v>
      </c>
      <c r="C2451" s="43">
        <v>20437</v>
      </c>
      <c r="D2451" s="43">
        <v>42035</v>
      </c>
      <c r="E2451" s="42" t="s">
        <v>17</v>
      </c>
      <c r="F2451" s="44" t="s">
        <v>14</v>
      </c>
      <c r="G2451" s="2">
        <v>85000</v>
      </c>
      <c r="H2451" s="2">
        <v>85000</v>
      </c>
      <c r="I2451" s="39">
        <v>0</v>
      </c>
      <c r="J2451" s="45">
        <v>6656</v>
      </c>
      <c r="K2451" s="43">
        <v>44179</v>
      </c>
    </row>
    <row r="2452" spans="1:11" x14ac:dyDescent="0.2">
      <c r="A2452" s="42" t="s">
        <v>11</v>
      </c>
      <c r="B2452" s="42" t="s">
        <v>12</v>
      </c>
      <c r="C2452" s="43">
        <v>21865</v>
      </c>
      <c r="D2452" s="43">
        <v>42314</v>
      </c>
      <c r="E2452" s="42" t="s">
        <v>17</v>
      </c>
      <c r="F2452" s="44" t="s">
        <v>14</v>
      </c>
      <c r="G2452" s="2">
        <v>56000</v>
      </c>
      <c r="H2452" s="2">
        <v>56000</v>
      </c>
      <c r="I2452" s="39">
        <v>0</v>
      </c>
      <c r="J2452" s="45">
        <v>8366</v>
      </c>
      <c r="K2452" s="43">
        <v>45607</v>
      </c>
    </row>
    <row r="2453" spans="1:11" x14ac:dyDescent="0.2">
      <c r="A2453" s="42" t="s">
        <v>15</v>
      </c>
      <c r="B2453" s="42" t="s">
        <v>12</v>
      </c>
      <c r="C2453" s="43">
        <v>21865</v>
      </c>
      <c r="D2453" s="43">
        <v>42314</v>
      </c>
      <c r="E2453" s="42" t="s">
        <v>17</v>
      </c>
      <c r="F2453" s="44" t="s">
        <v>14</v>
      </c>
      <c r="G2453" s="2">
        <v>85000</v>
      </c>
      <c r="H2453" s="2">
        <v>85000</v>
      </c>
      <c r="I2453" s="39">
        <v>0</v>
      </c>
      <c r="J2453" s="45">
        <v>8366</v>
      </c>
      <c r="K2453" s="43">
        <v>45607</v>
      </c>
    </row>
    <row r="2454" spans="1:11" x14ac:dyDescent="0.2">
      <c r="A2454" s="42" t="s">
        <v>11</v>
      </c>
      <c r="B2454" s="42" t="s">
        <v>12</v>
      </c>
      <c r="C2454" s="43">
        <v>20582</v>
      </c>
      <c r="D2454" s="43">
        <v>42147</v>
      </c>
      <c r="E2454" s="42" t="s">
        <v>13</v>
      </c>
      <c r="F2454" s="44" t="s">
        <v>14</v>
      </c>
      <c r="G2454" s="2">
        <v>55000</v>
      </c>
      <c r="H2454" s="2">
        <v>55000</v>
      </c>
      <c r="I2454" s="39">
        <v>2</v>
      </c>
      <c r="J2454" s="45">
        <v>5148</v>
      </c>
      <c r="K2454" s="43">
        <v>44323</v>
      </c>
    </row>
    <row r="2455" spans="1:11" x14ac:dyDescent="0.2">
      <c r="A2455" s="42" t="s">
        <v>11</v>
      </c>
      <c r="B2455" s="42" t="s">
        <v>12</v>
      </c>
      <c r="C2455" s="43">
        <v>21030</v>
      </c>
      <c r="D2455" s="43">
        <v>42342</v>
      </c>
      <c r="E2455" s="42" t="s">
        <v>17</v>
      </c>
      <c r="F2455" s="44" t="s">
        <v>14</v>
      </c>
      <c r="G2455" s="2">
        <v>27000</v>
      </c>
      <c r="H2455" s="2">
        <v>27000</v>
      </c>
      <c r="I2455" s="39">
        <v>0</v>
      </c>
      <c r="J2455" s="45">
        <v>2819</v>
      </c>
      <c r="K2455" s="43">
        <v>44771</v>
      </c>
    </row>
    <row r="2456" spans="1:11" x14ac:dyDescent="0.2">
      <c r="A2456" s="42" t="s">
        <v>15</v>
      </c>
      <c r="B2456" s="42" t="s">
        <v>12</v>
      </c>
      <c r="C2456" s="43">
        <v>21030</v>
      </c>
      <c r="D2456" s="43">
        <v>42342</v>
      </c>
      <c r="E2456" s="42" t="s">
        <v>17</v>
      </c>
      <c r="F2456" s="44" t="s">
        <v>14</v>
      </c>
      <c r="G2456" s="2">
        <v>55000</v>
      </c>
      <c r="H2456" s="2">
        <v>55000</v>
      </c>
      <c r="I2456" s="39">
        <v>0</v>
      </c>
      <c r="J2456" s="45">
        <v>2819</v>
      </c>
      <c r="K2456" s="43">
        <v>44771</v>
      </c>
    </row>
    <row r="2457" spans="1:11" x14ac:dyDescent="0.2">
      <c r="A2457" s="42" t="s">
        <v>16</v>
      </c>
      <c r="B2457" s="42" t="s">
        <v>12</v>
      </c>
      <c r="C2457" s="43">
        <v>20012</v>
      </c>
      <c r="D2457" s="43">
        <v>42545</v>
      </c>
      <c r="E2457" s="42" t="s">
        <v>17</v>
      </c>
      <c r="F2457" s="44" t="s">
        <v>14</v>
      </c>
      <c r="G2457" s="2">
        <v>27000</v>
      </c>
      <c r="H2457" s="2">
        <v>27000</v>
      </c>
      <c r="I2457" s="39">
        <v>0</v>
      </c>
      <c r="J2457" s="45">
        <v>10125</v>
      </c>
      <c r="K2457" s="43">
        <v>43753</v>
      </c>
    </row>
    <row r="2458" spans="1:11" x14ac:dyDescent="0.2">
      <c r="A2458" s="42" t="s">
        <v>11</v>
      </c>
      <c r="B2458" s="42" t="s">
        <v>12</v>
      </c>
      <c r="C2458" s="43">
        <v>20012</v>
      </c>
      <c r="D2458" s="43">
        <v>42545</v>
      </c>
      <c r="E2458" s="42" t="s">
        <v>17</v>
      </c>
      <c r="F2458" s="44" t="s">
        <v>14</v>
      </c>
      <c r="G2458" s="2">
        <v>50000</v>
      </c>
      <c r="H2458" s="2">
        <v>50000</v>
      </c>
      <c r="I2458" s="39">
        <v>2</v>
      </c>
      <c r="J2458" s="45">
        <v>3375</v>
      </c>
      <c r="K2458" s="43">
        <v>43753</v>
      </c>
    </row>
    <row r="2459" spans="1:11" x14ac:dyDescent="0.2">
      <c r="A2459" s="42" t="s">
        <v>15</v>
      </c>
      <c r="B2459" s="42" t="s">
        <v>12</v>
      </c>
      <c r="C2459" s="43">
        <v>20012</v>
      </c>
      <c r="D2459" s="43">
        <v>42545</v>
      </c>
      <c r="E2459" s="42" t="s">
        <v>17</v>
      </c>
      <c r="F2459" s="44" t="s">
        <v>14</v>
      </c>
      <c r="G2459" s="2">
        <v>27000</v>
      </c>
      <c r="H2459" s="2">
        <v>27000</v>
      </c>
      <c r="I2459" s="39">
        <v>0</v>
      </c>
      <c r="J2459" s="45">
        <v>3375</v>
      </c>
      <c r="K2459" s="43">
        <v>43753</v>
      </c>
    </row>
    <row r="2460" spans="1:11" x14ac:dyDescent="0.2">
      <c r="A2460" s="42" t="s">
        <v>11</v>
      </c>
      <c r="B2460" s="42" t="s">
        <v>12</v>
      </c>
      <c r="C2460" s="43">
        <v>26274</v>
      </c>
      <c r="D2460" s="43">
        <v>42267</v>
      </c>
      <c r="E2460" s="42" t="s">
        <v>13</v>
      </c>
      <c r="F2460" s="44" t="s">
        <v>14</v>
      </c>
      <c r="G2460" s="2">
        <v>66000</v>
      </c>
      <c r="H2460" s="2">
        <v>66000</v>
      </c>
      <c r="I2460" s="39">
        <v>0</v>
      </c>
      <c r="J2460" s="45">
        <v>17582</v>
      </c>
      <c r="K2460" s="43">
        <v>50016</v>
      </c>
    </row>
    <row r="2461" spans="1:11" x14ac:dyDescent="0.2">
      <c r="A2461" s="42" t="s">
        <v>16</v>
      </c>
      <c r="B2461" s="42" t="s">
        <v>12</v>
      </c>
      <c r="C2461" s="43">
        <v>22025</v>
      </c>
      <c r="D2461" s="43">
        <v>42461</v>
      </c>
      <c r="E2461" s="42" t="s">
        <v>17</v>
      </c>
      <c r="F2461" s="44" t="s">
        <v>14</v>
      </c>
      <c r="G2461" s="2">
        <v>84000</v>
      </c>
      <c r="H2461" s="2">
        <v>84000</v>
      </c>
      <c r="I2461" s="39">
        <v>0</v>
      </c>
      <c r="J2461" s="45">
        <v>14818</v>
      </c>
      <c r="K2461" s="43">
        <v>45766</v>
      </c>
    </row>
    <row r="2462" spans="1:11" x14ac:dyDescent="0.2">
      <c r="A2462" s="42" t="s">
        <v>11</v>
      </c>
      <c r="B2462" s="42" t="s">
        <v>12</v>
      </c>
      <c r="C2462" s="43">
        <v>22025</v>
      </c>
      <c r="D2462" s="43">
        <v>42461</v>
      </c>
      <c r="E2462" s="42" t="s">
        <v>17</v>
      </c>
      <c r="F2462" s="44" t="s">
        <v>14</v>
      </c>
      <c r="G2462" s="2">
        <v>84000</v>
      </c>
      <c r="H2462" s="2">
        <v>84000</v>
      </c>
      <c r="I2462" s="39">
        <v>0</v>
      </c>
      <c r="J2462" s="45">
        <v>4939</v>
      </c>
      <c r="K2462" s="43">
        <v>45766</v>
      </c>
    </row>
    <row r="2463" spans="1:11" x14ac:dyDescent="0.2">
      <c r="A2463" s="42" t="s">
        <v>15</v>
      </c>
      <c r="B2463" s="42" t="s">
        <v>12</v>
      </c>
      <c r="C2463" s="43">
        <v>22025</v>
      </c>
      <c r="D2463" s="43">
        <v>42461</v>
      </c>
      <c r="E2463" s="42" t="s">
        <v>17</v>
      </c>
      <c r="F2463" s="44" t="s">
        <v>14</v>
      </c>
      <c r="G2463" s="2">
        <v>66000</v>
      </c>
      <c r="H2463" s="2">
        <v>66000</v>
      </c>
      <c r="I2463" s="39">
        <v>0</v>
      </c>
      <c r="J2463" s="45">
        <v>4939</v>
      </c>
      <c r="K2463" s="43">
        <v>45766</v>
      </c>
    </row>
    <row r="2464" spans="1:11" x14ac:dyDescent="0.2">
      <c r="A2464" s="42" t="s">
        <v>16</v>
      </c>
      <c r="B2464" s="42" t="s">
        <v>12</v>
      </c>
      <c r="C2464" s="43">
        <v>23693</v>
      </c>
      <c r="D2464" s="43">
        <v>42250</v>
      </c>
      <c r="E2464" s="42" t="s">
        <v>17</v>
      </c>
      <c r="F2464" s="44" t="s">
        <v>14</v>
      </c>
      <c r="G2464" s="2">
        <v>100000</v>
      </c>
      <c r="H2464" s="2">
        <v>100000</v>
      </c>
      <c r="I2464" s="39">
        <v>0</v>
      </c>
      <c r="J2464" s="45">
        <v>18450</v>
      </c>
      <c r="K2464" s="43">
        <v>47434</v>
      </c>
    </row>
    <row r="2465" spans="1:11" x14ac:dyDescent="0.2">
      <c r="A2465" s="42" t="s">
        <v>11</v>
      </c>
      <c r="B2465" s="42" t="s">
        <v>12</v>
      </c>
      <c r="C2465" s="43">
        <v>23693</v>
      </c>
      <c r="D2465" s="43">
        <v>42250</v>
      </c>
      <c r="E2465" s="42" t="s">
        <v>17</v>
      </c>
      <c r="F2465" s="44" t="s">
        <v>14</v>
      </c>
      <c r="G2465" s="2">
        <v>100000</v>
      </c>
      <c r="H2465" s="2">
        <v>100000</v>
      </c>
      <c r="I2465" s="39">
        <v>0</v>
      </c>
      <c r="J2465" s="45">
        <v>9225</v>
      </c>
      <c r="K2465" s="43">
        <v>47434</v>
      </c>
    </row>
    <row r="2466" spans="1:11" x14ac:dyDescent="0.2">
      <c r="A2466" s="42" t="s">
        <v>15</v>
      </c>
      <c r="B2466" s="42" t="s">
        <v>12</v>
      </c>
      <c r="C2466" s="43">
        <v>23693</v>
      </c>
      <c r="D2466" s="43">
        <v>42250</v>
      </c>
      <c r="E2466" s="42" t="s">
        <v>17</v>
      </c>
      <c r="F2466" s="44" t="s">
        <v>14</v>
      </c>
      <c r="G2466" s="2">
        <v>84000</v>
      </c>
      <c r="H2466" s="2">
        <v>84000</v>
      </c>
      <c r="I2466" s="39">
        <v>0</v>
      </c>
      <c r="J2466" s="45">
        <v>9225</v>
      </c>
      <c r="K2466" s="43">
        <v>47434</v>
      </c>
    </row>
    <row r="2467" spans="1:11" x14ac:dyDescent="0.2">
      <c r="A2467" s="42" t="s">
        <v>16</v>
      </c>
      <c r="B2467" s="42" t="s">
        <v>12</v>
      </c>
      <c r="C2467" s="43">
        <v>20874</v>
      </c>
      <c r="D2467" s="43">
        <v>42111</v>
      </c>
      <c r="E2467" s="42" t="s">
        <v>17</v>
      </c>
      <c r="F2467" s="44" t="s">
        <v>14</v>
      </c>
      <c r="G2467" s="2">
        <v>68000</v>
      </c>
      <c r="H2467" s="2">
        <v>68000</v>
      </c>
      <c r="I2467" s="39">
        <v>0</v>
      </c>
      <c r="J2467" s="45">
        <v>7099</v>
      </c>
      <c r="K2467" s="43">
        <v>44615</v>
      </c>
    </row>
    <row r="2468" spans="1:11" x14ac:dyDescent="0.2">
      <c r="A2468" s="42" t="s">
        <v>11</v>
      </c>
      <c r="B2468" s="42" t="s">
        <v>12</v>
      </c>
      <c r="C2468" s="43">
        <v>20874</v>
      </c>
      <c r="D2468" s="43">
        <v>42111</v>
      </c>
      <c r="E2468" s="42" t="s">
        <v>17</v>
      </c>
      <c r="F2468" s="44" t="s">
        <v>14</v>
      </c>
      <c r="G2468" s="2">
        <v>68000</v>
      </c>
      <c r="H2468" s="2">
        <v>68000</v>
      </c>
      <c r="I2468" s="39">
        <v>0</v>
      </c>
      <c r="J2468" s="45">
        <v>7099</v>
      </c>
      <c r="K2468" s="43">
        <v>44615</v>
      </c>
    </row>
    <row r="2469" spans="1:11" x14ac:dyDescent="0.2">
      <c r="A2469" s="42" t="s">
        <v>15</v>
      </c>
      <c r="B2469" s="42" t="s">
        <v>12</v>
      </c>
      <c r="C2469" s="43">
        <v>20874</v>
      </c>
      <c r="D2469" s="43">
        <v>42111</v>
      </c>
      <c r="E2469" s="42" t="s">
        <v>17</v>
      </c>
      <c r="F2469" s="44" t="s">
        <v>14</v>
      </c>
      <c r="G2469" s="2">
        <v>100000</v>
      </c>
      <c r="H2469" s="2">
        <v>100000</v>
      </c>
      <c r="I2469" s="39">
        <v>0</v>
      </c>
      <c r="J2469" s="45">
        <v>7099</v>
      </c>
      <c r="K2469" s="43">
        <v>44615</v>
      </c>
    </row>
    <row r="2470" spans="1:11" x14ac:dyDescent="0.2">
      <c r="A2470" s="42" t="s">
        <v>11</v>
      </c>
      <c r="B2470" s="42" t="s">
        <v>12</v>
      </c>
      <c r="C2470" s="43">
        <v>22494</v>
      </c>
      <c r="D2470" s="43">
        <v>42551</v>
      </c>
      <c r="E2470" s="42" t="s">
        <v>17</v>
      </c>
      <c r="F2470" s="44" t="s">
        <v>14</v>
      </c>
      <c r="G2470" s="2">
        <v>47000</v>
      </c>
      <c r="H2470" s="2">
        <v>47000</v>
      </c>
      <c r="I2470" s="39">
        <v>2</v>
      </c>
      <c r="J2470" s="45">
        <v>8672</v>
      </c>
      <c r="K2470" s="43">
        <v>46235</v>
      </c>
    </row>
    <row r="2471" spans="1:11" x14ac:dyDescent="0.2">
      <c r="A2471" s="42" t="s">
        <v>15</v>
      </c>
      <c r="B2471" s="42" t="s">
        <v>12</v>
      </c>
      <c r="C2471" s="43">
        <v>22494</v>
      </c>
      <c r="D2471" s="43">
        <v>42551</v>
      </c>
      <c r="E2471" s="42" t="s">
        <v>17</v>
      </c>
      <c r="F2471" s="44" t="s">
        <v>14</v>
      </c>
      <c r="G2471" s="2">
        <v>68000</v>
      </c>
      <c r="H2471" s="2">
        <v>68000</v>
      </c>
      <c r="I2471" s="39">
        <v>0</v>
      </c>
      <c r="J2471" s="45">
        <v>8672</v>
      </c>
      <c r="K2471" s="43">
        <v>46235</v>
      </c>
    </row>
    <row r="2472" spans="1:11" x14ac:dyDescent="0.2">
      <c r="A2472" s="42" t="s">
        <v>16</v>
      </c>
      <c r="B2472" s="42" t="s">
        <v>12</v>
      </c>
      <c r="C2472" s="43">
        <v>25174</v>
      </c>
      <c r="D2472" s="43">
        <v>42309</v>
      </c>
      <c r="E2472" s="42" t="s">
        <v>17</v>
      </c>
      <c r="F2472" s="44" t="s">
        <v>14</v>
      </c>
      <c r="G2472" s="2">
        <v>47000</v>
      </c>
      <c r="H2472" s="2">
        <v>47000</v>
      </c>
      <c r="I2472" s="39">
        <v>0</v>
      </c>
      <c r="J2472" s="45">
        <v>19424</v>
      </c>
      <c r="K2472" s="43">
        <v>48915</v>
      </c>
    </row>
    <row r="2473" spans="1:11" x14ac:dyDescent="0.2">
      <c r="A2473" s="42" t="s">
        <v>11</v>
      </c>
      <c r="B2473" s="42" t="s">
        <v>12</v>
      </c>
      <c r="C2473" s="43">
        <v>25174</v>
      </c>
      <c r="D2473" s="43">
        <v>42309</v>
      </c>
      <c r="E2473" s="42" t="s">
        <v>17</v>
      </c>
      <c r="F2473" s="44" t="s">
        <v>14</v>
      </c>
      <c r="G2473" s="2">
        <v>33000</v>
      </c>
      <c r="H2473" s="2">
        <v>33000</v>
      </c>
      <c r="I2473" s="39">
        <v>0</v>
      </c>
      <c r="J2473" s="45">
        <v>6475</v>
      </c>
      <c r="K2473" s="43">
        <v>48915</v>
      </c>
    </row>
    <row r="2474" spans="1:11" x14ac:dyDescent="0.2">
      <c r="A2474" s="42" t="s">
        <v>16</v>
      </c>
      <c r="B2474" s="42" t="s">
        <v>12</v>
      </c>
      <c r="C2474" s="43">
        <v>23553</v>
      </c>
      <c r="D2474" s="43">
        <v>41936</v>
      </c>
      <c r="E2474" s="42" t="s">
        <v>17</v>
      </c>
      <c r="F2474" s="44" t="s">
        <v>14</v>
      </c>
      <c r="G2474" s="2">
        <v>105000</v>
      </c>
      <c r="H2474" s="2">
        <v>105000</v>
      </c>
      <c r="I2474" s="39">
        <v>0</v>
      </c>
      <c r="J2474" s="45">
        <v>17861</v>
      </c>
      <c r="K2474" s="43">
        <v>47294</v>
      </c>
    </row>
    <row r="2475" spans="1:11" x14ac:dyDescent="0.2">
      <c r="A2475" s="42" t="s">
        <v>11</v>
      </c>
      <c r="B2475" s="42" t="s">
        <v>12</v>
      </c>
      <c r="C2475" s="43">
        <v>23553</v>
      </c>
      <c r="D2475" s="43">
        <v>41936</v>
      </c>
      <c r="E2475" s="42" t="s">
        <v>17</v>
      </c>
      <c r="F2475" s="44" t="s">
        <v>14</v>
      </c>
      <c r="G2475" s="2">
        <v>105000</v>
      </c>
      <c r="H2475" s="2">
        <v>105000</v>
      </c>
      <c r="I2475" s="39">
        <v>0</v>
      </c>
      <c r="J2475" s="45">
        <v>5954</v>
      </c>
      <c r="K2475" s="43">
        <v>47294</v>
      </c>
    </row>
    <row r="2476" spans="1:11" x14ac:dyDescent="0.2">
      <c r="A2476" s="42" t="s">
        <v>15</v>
      </c>
      <c r="B2476" s="42" t="s">
        <v>12</v>
      </c>
      <c r="C2476" s="43">
        <v>23553</v>
      </c>
      <c r="D2476" s="43">
        <v>41936</v>
      </c>
      <c r="E2476" s="42" t="s">
        <v>17</v>
      </c>
      <c r="F2476" s="44" t="s">
        <v>14</v>
      </c>
      <c r="G2476" s="2">
        <v>35000</v>
      </c>
      <c r="H2476" s="2">
        <v>35000</v>
      </c>
      <c r="I2476" s="39">
        <v>0</v>
      </c>
      <c r="J2476" s="45">
        <v>5954</v>
      </c>
      <c r="K2476" s="43">
        <v>47294</v>
      </c>
    </row>
    <row r="2477" spans="1:11" x14ac:dyDescent="0.2">
      <c r="A2477" s="42" t="s">
        <v>11</v>
      </c>
      <c r="B2477" s="42" t="s">
        <v>12</v>
      </c>
      <c r="C2477" s="43">
        <v>21236</v>
      </c>
      <c r="D2477" s="43">
        <v>42566</v>
      </c>
      <c r="E2477" s="42" t="s">
        <v>17</v>
      </c>
      <c r="F2477" s="44" t="s">
        <v>14</v>
      </c>
      <c r="G2477" s="2">
        <v>25000</v>
      </c>
      <c r="H2477" s="2">
        <v>25000</v>
      </c>
      <c r="I2477" s="39">
        <v>1</v>
      </c>
      <c r="J2477" s="45">
        <v>3443</v>
      </c>
      <c r="K2477" s="43">
        <v>44977</v>
      </c>
    </row>
    <row r="2478" spans="1:11" x14ac:dyDescent="0.2">
      <c r="A2478" s="42" t="s">
        <v>15</v>
      </c>
      <c r="B2478" s="42" t="s">
        <v>12</v>
      </c>
      <c r="C2478" s="43">
        <v>21236</v>
      </c>
      <c r="D2478" s="43">
        <v>42566</v>
      </c>
      <c r="E2478" s="42" t="s">
        <v>17</v>
      </c>
      <c r="F2478" s="44" t="s">
        <v>14</v>
      </c>
      <c r="G2478" s="2">
        <v>25000</v>
      </c>
      <c r="H2478" s="2">
        <v>25000</v>
      </c>
      <c r="I2478" s="39">
        <v>0</v>
      </c>
      <c r="J2478" s="45">
        <v>3443</v>
      </c>
      <c r="K2478" s="43">
        <v>44977</v>
      </c>
    </row>
    <row r="2479" spans="1:11" x14ac:dyDescent="0.2">
      <c r="A2479" s="42" t="s">
        <v>11</v>
      </c>
      <c r="B2479" s="42" t="s">
        <v>12</v>
      </c>
      <c r="C2479" s="43">
        <v>23210</v>
      </c>
      <c r="D2479" s="43">
        <v>42530</v>
      </c>
      <c r="E2479" s="42" t="s">
        <v>13</v>
      </c>
      <c r="F2479" s="44" t="s">
        <v>14</v>
      </c>
      <c r="G2479" s="2">
        <v>56000</v>
      </c>
      <c r="H2479" s="2">
        <v>56000</v>
      </c>
      <c r="I2479" s="39">
        <v>0</v>
      </c>
      <c r="J2479" s="45">
        <v>13658</v>
      </c>
      <c r="K2479" s="43">
        <v>46952</v>
      </c>
    </row>
    <row r="2480" spans="1:11" x14ac:dyDescent="0.2">
      <c r="A2480" s="42" t="s">
        <v>15</v>
      </c>
      <c r="B2480" s="42" t="s">
        <v>12</v>
      </c>
      <c r="C2480" s="43">
        <v>23210</v>
      </c>
      <c r="D2480" s="43">
        <v>42530</v>
      </c>
      <c r="E2480" s="42" t="s">
        <v>13</v>
      </c>
      <c r="F2480" s="44" t="s">
        <v>14</v>
      </c>
      <c r="G2480" s="2">
        <v>25000</v>
      </c>
      <c r="H2480" s="2">
        <v>25000</v>
      </c>
      <c r="I2480" s="39">
        <v>0</v>
      </c>
      <c r="J2480" s="45">
        <v>13658</v>
      </c>
      <c r="K2480" s="43">
        <v>46952</v>
      </c>
    </row>
    <row r="2481" spans="1:11" x14ac:dyDescent="0.2">
      <c r="A2481" s="42" t="s">
        <v>16</v>
      </c>
      <c r="B2481" s="42" t="s">
        <v>12</v>
      </c>
      <c r="C2481" s="43">
        <v>23771</v>
      </c>
      <c r="D2481" s="43">
        <v>42473</v>
      </c>
      <c r="E2481" s="42" t="s">
        <v>17</v>
      </c>
      <c r="F2481" s="44" t="s">
        <v>14</v>
      </c>
      <c r="G2481" s="2">
        <v>56000</v>
      </c>
      <c r="H2481" s="2">
        <v>56000</v>
      </c>
      <c r="I2481" s="39">
        <v>0</v>
      </c>
      <c r="J2481" s="45">
        <v>9113</v>
      </c>
      <c r="K2481" s="43">
        <v>47512</v>
      </c>
    </row>
    <row r="2482" spans="1:11" x14ac:dyDescent="0.2">
      <c r="A2482" s="42" t="s">
        <v>11</v>
      </c>
      <c r="B2482" s="42" t="s">
        <v>12</v>
      </c>
      <c r="C2482" s="43">
        <v>23771</v>
      </c>
      <c r="D2482" s="43">
        <v>42473</v>
      </c>
      <c r="E2482" s="42" t="s">
        <v>17</v>
      </c>
      <c r="F2482" s="44" t="s">
        <v>14</v>
      </c>
      <c r="G2482" s="2">
        <v>45000</v>
      </c>
      <c r="H2482" s="2">
        <v>45000</v>
      </c>
      <c r="I2482" s="39">
        <v>0</v>
      </c>
      <c r="J2482" s="45">
        <v>9113</v>
      </c>
      <c r="K2482" s="43">
        <v>47512</v>
      </c>
    </row>
    <row r="2483" spans="1:11" x14ac:dyDescent="0.2">
      <c r="A2483" s="42" t="s">
        <v>15</v>
      </c>
      <c r="B2483" s="42" t="s">
        <v>12</v>
      </c>
      <c r="C2483" s="43">
        <v>23771</v>
      </c>
      <c r="D2483" s="43">
        <v>42473</v>
      </c>
      <c r="E2483" s="42" t="s">
        <v>17</v>
      </c>
      <c r="F2483" s="44" t="s">
        <v>14</v>
      </c>
      <c r="G2483" s="2">
        <v>56000</v>
      </c>
      <c r="H2483" s="2">
        <v>56000</v>
      </c>
      <c r="I2483" s="39">
        <v>0</v>
      </c>
      <c r="J2483" s="45">
        <v>9113</v>
      </c>
      <c r="K2483" s="43">
        <v>47512</v>
      </c>
    </row>
    <row r="2484" spans="1:11" x14ac:dyDescent="0.2">
      <c r="A2484" s="42" t="s">
        <v>16</v>
      </c>
      <c r="B2484" s="42" t="s">
        <v>12</v>
      </c>
      <c r="C2484" s="43">
        <v>25578</v>
      </c>
      <c r="D2484" s="43">
        <v>42551</v>
      </c>
      <c r="E2484" s="42" t="s">
        <v>13</v>
      </c>
      <c r="F2484" s="44" t="s">
        <v>14</v>
      </c>
      <c r="G2484" s="2">
        <v>45000</v>
      </c>
      <c r="H2484" s="2">
        <v>45000</v>
      </c>
      <c r="I2484" s="39">
        <v>0</v>
      </c>
      <c r="J2484" s="45">
        <v>59044</v>
      </c>
      <c r="K2484" s="43">
        <v>49319</v>
      </c>
    </row>
    <row r="2485" spans="1:11" x14ac:dyDescent="0.2">
      <c r="A2485" s="42" t="s">
        <v>11</v>
      </c>
      <c r="B2485" s="42" t="s">
        <v>12</v>
      </c>
      <c r="C2485" s="43">
        <v>25578</v>
      </c>
      <c r="D2485" s="43">
        <v>42551</v>
      </c>
      <c r="E2485" s="42" t="s">
        <v>13</v>
      </c>
      <c r="F2485" s="44" t="s">
        <v>14</v>
      </c>
      <c r="G2485" s="2">
        <v>71000</v>
      </c>
      <c r="H2485" s="2">
        <v>71000</v>
      </c>
      <c r="I2485" s="39">
        <v>2</v>
      </c>
      <c r="J2485" s="45">
        <v>19681</v>
      </c>
      <c r="K2485" s="43">
        <v>49319</v>
      </c>
    </row>
    <row r="2486" spans="1:11" x14ac:dyDescent="0.2">
      <c r="A2486" s="42" t="s">
        <v>15</v>
      </c>
      <c r="B2486" s="42" t="s">
        <v>12</v>
      </c>
      <c r="C2486" s="43">
        <v>25578</v>
      </c>
      <c r="D2486" s="43">
        <v>42551</v>
      </c>
      <c r="E2486" s="42" t="s">
        <v>13</v>
      </c>
      <c r="F2486" s="44" t="s">
        <v>14</v>
      </c>
      <c r="G2486" s="2">
        <v>45000</v>
      </c>
      <c r="H2486" s="2">
        <v>45000</v>
      </c>
      <c r="I2486" s="39">
        <v>0</v>
      </c>
      <c r="J2486" s="45">
        <v>19681</v>
      </c>
      <c r="K2486" s="43">
        <v>49319</v>
      </c>
    </row>
    <row r="2487" spans="1:11" x14ac:dyDescent="0.2">
      <c r="A2487" s="42" t="s">
        <v>16</v>
      </c>
      <c r="B2487" s="42" t="s">
        <v>12</v>
      </c>
      <c r="C2487" s="43">
        <v>20608</v>
      </c>
      <c r="D2487" s="43">
        <v>42486</v>
      </c>
      <c r="E2487" s="42" t="s">
        <v>17</v>
      </c>
      <c r="F2487" s="44" t="s">
        <v>14</v>
      </c>
      <c r="G2487" s="2">
        <v>213000</v>
      </c>
      <c r="H2487" s="2">
        <v>213000</v>
      </c>
      <c r="I2487" s="39">
        <v>0</v>
      </c>
      <c r="J2487" s="45">
        <v>11316</v>
      </c>
      <c r="K2487" s="43">
        <v>44349</v>
      </c>
    </row>
    <row r="2488" spans="1:11" x14ac:dyDescent="0.2">
      <c r="A2488" s="42" t="s">
        <v>11</v>
      </c>
      <c r="B2488" s="42" t="s">
        <v>12</v>
      </c>
      <c r="C2488" s="43">
        <v>20608</v>
      </c>
      <c r="D2488" s="43">
        <v>42486</v>
      </c>
      <c r="E2488" s="42" t="s">
        <v>17</v>
      </c>
      <c r="F2488" s="44" t="s">
        <v>14</v>
      </c>
      <c r="G2488" s="2">
        <v>33000</v>
      </c>
      <c r="H2488" s="2">
        <v>33000</v>
      </c>
      <c r="I2488" s="39">
        <v>2</v>
      </c>
      <c r="J2488" s="45">
        <v>3772</v>
      </c>
      <c r="K2488" s="43">
        <v>44349</v>
      </c>
    </row>
    <row r="2489" spans="1:11" x14ac:dyDescent="0.2">
      <c r="A2489" s="42" t="s">
        <v>15</v>
      </c>
      <c r="B2489" s="42" t="s">
        <v>12</v>
      </c>
      <c r="C2489" s="43">
        <v>20608</v>
      </c>
      <c r="D2489" s="43">
        <v>42486</v>
      </c>
      <c r="E2489" s="42" t="s">
        <v>17</v>
      </c>
      <c r="F2489" s="44" t="s">
        <v>14</v>
      </c>
      <c r="G2489" s="2">
        <v>213000</v>
      </c>
      <c r="H2489" s="2">
        <v>213000</v>
      </c>
      <c r="I2489" s="39">
        <v>0</v>
      </c>
      <c r="J2489" s="45">
        <v>3772</v>
      </c>
      <c r="K2489" s="43">
        <v>44349</v>
      </c>
    </row>
    <row r="2490" spans="1:11" x14ac:dyDescent="0.2">
      <c r="A2490" s="42" t="s">
        <v>16</v>
      </c>
      <c r="B2490" s="42" t="s">
        <v>12</v>
      </c>
      <c r="C2490" s="43">
        <v>23724</v>
      </c>
      <c r="D2490" s="43">
        <v>42598</v>
      </c>
      <c r="E2490" s="42" t="s">
        <v>17</v>
      </c>
      <c r="F2490" s="44" t="s">
        <v>14</v>
      </c>
      <c r="G2490" s="2">
        <v>99000</v>
      </c>
      <c r="H2490" s="2">
        <v>99000</v>
      </c>
      <c r="I2490" s="39">
        <v>0</v>
      </c>
      <c r="J2490" s="45">
        <v>49208</v>
      </c>
      <c r="K2490" s="43">
        <v>47465</v>
      </c>
    </row>
    <row r="2491" spans="1:11" x14ac:dyDescent="0.2">
      <c r="A2491" s="42" t="s">
        <v>11</v>
      </c>
      <c r="B2491" s="42" t="s">
        <v>12</v>
      </c>
      <c r="C2491" s="43">
        <v>23724</v>
      </c>
      <c r="D2491" s="43">
        <v>42598</v>
      </c>
      <c r="E2491" s="42" t="s">
        <v>17</v>
      </c>
      <c r="F2491" s="44" t="s">
        <v>14</v>
      </c>
      <c r="G2491" s="2">
        <v>81000</v>
      </c>
      <c r="H2491" s="2">
        <v>81000</v>
      </c>
      <c r="I2491" s="39">
        <v>0</v>
      </c>
      <c r="J2491" s="45">
        <v>16403</v>
      </c>
      <c r="K2491" s="43">
        <v>47465</v>
      </c>
    </row>
    <row r="2492" spans="1:11" x14ac:dyDescent="0.2">
      <c r="A2492" s="42" t="s">
        <v>15</v>
      </c>
      <c r="B2492" s="42" t="s">
        <v>12</v>
      </c>
      <c r="C2492" s="43">
        <v>23724</v>
      </c>
      <c r="D2492" s="43">
        <v>42598</v>
      </c>
      <c r="E2492" s="42" t="s">
        <v>17</v>
      </c>
      <c r="F2492" s="44" t="s">
        <v>14</v>
      </c>
      <c r="G2492" s="2">
        <v>99000</v>
      </c>
      <c r="H2492" s="2">
        <v>99000</v>
      </c>
      <c r="I2492" s="39">
        <v>0</v>
      </c>
      <c r="J2492" s="45">
        <v>16403</v>
      </c>
      <c r="K2492" s="43">
        <v>47465</v>
      </c>
    </row>
    <row r="2493" spans="1:11" x14ac:dyDescent="0.2">
      <c r="A2493" s="42" t="s">
        <v>11</v>
      </c>
      <c r="B2493" s="42" t="s">
        <v>12</v>
      </c>
      <c r="C2493" s="43">
        <v>23353</v>
      </c>
      <c r="D2493" s="43">
        <v>42545</v>
      </c>
      <c r="E2493" s="42" t="s">
        <v>17</v>
      </c>
      <c r="F2493" s="44" t="s">
        <v>14</v>
      </c>
      <c r="G2493" s="2">
        <v>75000</v>
      </c>
      <c r="H2493" s="2">
        <v>75000</v>
      </c>
      <c r="I2493" s="39">
        <v>0</v>
      </c>
      <c r="J2493" s="45">
        <v>14985</v>
      </c>
      <c r="K2493" s="43">
        <v>47095</v>
      </c>
    </row>
    <row r="2494" spans="1:11" x14ac:dyDescent="0.2">
      <c r="A2494" s="42" t="s">
        <v>11</v>
      </c>
      <c r="B2494" s="42" t="s">
        <v>12</v>
      </c>
      <c r="C2494" s="43">
        <v>21078</v>
      </c>
      <c r="D2494" s="43">
        <v>42561</v>
      </c>
      <c r="E2494" s="42" t="s">
        <v>17</v>
      </c>
      <c r="F2494" s="44" t="s">
        <v>14</v>
      </c>
      <c r="G2494" s="2">
        <v>38000</v>
      </c>
      <c r="H2494" s="2">
        <v>38000</v>
      </c>
      <c r="I2494" s="39">
        <v>0</v>
      </c>
      <c r="J2494" s="45">
        <v>5233</v>
      </c>
      <c r="K2494" s="43">
        <v>44819</v>
      </c>
    </row>
    <row r="2495" spans="1:11" x14ac:dyDescent="0.2">
      <c r="A2495" s="42" t="s">
        <v>11</v>
      </c>
      <c r="B2495" s="42" t="s">
        <v>12</v>
      </c>
      <c r="C2495" s="43">
        <v>22120</v>
      </c>
      <c r="D2495" s="43">
        <v>42562</v>
      </c>
      <c r="E2495" s="42" t="s">
        <v>17</v>
      </c>
      <c r="F2495" s="44" t="s">
        <v>14</v>
      </c>
      <c r="G2495" s="2">
        <v>35000</v>
      </c>
      <c r="H2495" s="2">
        <v>35000</v>
      </c>
      <c r="I2495" s="39">
        <v>2</v>
      </c>
      <c r="J2495" s="45">
        <v>6174</v>
      </c>
      <c r="K2495" s="43">
        <v>45861</v>
      </c>
    </row>
    <row r="2496" spans="1:11" x14ac:dyDescent="0.2">
      <c r="A2496" s="42" t="s">
        <v>15</v>
      </c>
      <c r="B2496" s="42" t="s">
        <v>12</v>
      </c>
      <c r="C2496" s="43">
        <v>22120</v>
      </c>
      <c r="D2496" s="43">
        <v>42562</v>
      </c>
      <c r="E2496" s="42" t="s">
        <v>17</v>
      </c>
      <c r="F2496" s="44" t="s">
        <v>14</v>
      </c>
      <c r="G2496" s="2">
        <v>35000</v>
      </c>
      <c r="H2496" s="2">
        <v>35000</v>
      </c>
      <c r="I2496" s="39">
        <v>0</v>
      </c>
      <c r="J2496" s="45">
        <v>6174</v>
      </c>
      <c r="K2496" s="43">
        <v>45861</v>
      </c>
    </row>
    <row r="2497" spans="1:11" x14ac:dyDescent="0.2">
      <c r="A2497" s="42" t="s">
        <v>11</v>
      </c>
      <c r="B2497" s="42" t="s">
        <v>12</v>
      </c>
      <c r="C2497" s="43">
        <v>23331</v>
      </c>
      <c r="D2497" s="43">
        <v>42571</v>
      </c>
      <c r="E2497" s="42" t="s">
        <v>13</v>
      </c>
      <c r="F2497" s="44" t="s">
        <v>14</v>
      </c>
      <c r="G2497" s="2">
        <v>61000</v>
      </c>
      <c r="H2497" s="2">
        <v>61000</v>
      </c>
      <c r="I2497" s="39">
        <v>2</v>
      </c>
      <c r="J2497" s="45">
        <v>14878</v>
      </c>
      <c r="K2497" s="43">
        <v>47073</v>
      </c>
    </row>
    <row r="2498" spans="1:11" x14ac:dyDescent="0.2">
      <c r="A2498" s="42" t="s">
        <v>15</v>
      </c>
      <c r="B2498" s="42" t="s">
        <v>12</v>
      </c>
      <c r="C2498" s="43">
        <v>23331</v>
      </c>
      <c r="D2498" s="43">
        <v>42571</v>
      </c>
      <c r="E2498" s="42" t="s">
        <v>13</v>
      </c>
      <c r="F2498" s="44" t="s">
        <v>14</v>
      </c>
      <c r="G2498" s="2">
        <v>35000</v>
      </c>
      <c r="H2498" s="2">
        <v>35000</v>
      </c>
      <c r="I2498" s="39">
        <v>0</v>
      </c>
      <c r="J2498" s="45">
        <v>14878</v>
      </c>
      <c r="K2498" s="43">
        <v>47073</v>
      </c>
    </row>
    <row r="2499" spans="1:11" x14ac:dyDescent="0.2">
      <c r="A2499" s="42" t="s">
        <v>16</v>
      </c>
      <c r="B2499" s="42" t="s">
        <v>12</v>
      </c>
      <c r="C2499" s="43">
        <v>25990</v>
      </c>
      <c r="D2499" s="43">
        <v>42468</v>
      </c>
      <c r="E2499" s="42" t="s">
        <v>13</v>
      </c>
      <c r="F2499" s="44" t="s">
        <v>14</v>
      </c>
      <c r="G2499" s="2">
        <v>61000</v>
      </c>
      <c r="H2499" s="2">
        <v>61000</v>
      </c>
      <c r="I2499" s="39">
        <v>0</v>
      </c>
      <c r="J2499" s="45">
        <v>71750</v>
      </c>
      <c r="K2499" s="43">
        <v>49731</v>
      </c>
    </row>
    <row r="2500" spans="1:11" x14ac:dyDescent="0.2">
      <c r="A2500" s="42" t="s">
        <v>11</v>
      </c>
      <c r="B2500" s="42" t="s">
        <v>12</v>
      </c>
      <c r="C2500" s="43">
        <v>25990</v>
      </c>
      <c r="D2500" s="43">
        <v>42468</v>
      </c>
      <c r="E2500" s="42" t="s">
        <v>13</v>
      </c>
      <c r="F2500" s="44" t="s">
        <v>14</v>
      </c>
      <c r="G2500" s="2">
        <v>86000</v>
      </c>
      <c r="H2500" s="2">
        <v>86000</v>
      </c>
      <c r="I2500" s="39">
        <v>2</v>
      </c>
      <c r="J2500" s="45">
        <v>23917</v>
      </c>
      <c r="K2500" s="43">
        <v>49731</v>
      </c>
    </row>
    <row r="2501" spans="1:11" x14ac:dyDescent="0.2">
      <c r="A2501" s="42" t="s">
        <v>15</v>
      </c>
      <c r="B2501" s="42" t="s">
        <v>12</v>
      </c>
      <c r="C2501" s="43">
        <v>25990</v>
      </c>
      <c r="D2501" s="43">
        <v>42468</v>
      </c>
      <c r="E2501" s="42" t="s">
        <v>13</v>
      </c>
      <c r="F2501" s="44" t="s">
        <v>14</v>
      </c>
      <c r="G2501" s="2">
        <v>61000</v>
      </c>
      <c r="H2501" s="2">
        <v>61000</v>
      </c>
      <c r="I2501" s="39">
        <v>0</v>
      </c>
      <c r="J2501" s="45">
        <v>23917</v>
      </c>
      <c r="K2501" s="43">
        <v>49731</v>
      </c>
    </row>
    <row r="2502" spans="1:11" x14ac:dyDescent="0.2">
      <c r="A2502" s="42" t="s">
        <v>11</v>
      </c>
      <c r="B2502" s="42" t="s">
        <v>12</v>
      </c>
      <c r="C2502" s="43">
        <v>29575</v>
      </c>
      <c r="D2502" s="43">
        <v>42429</v>
      </c>
      <c r="E2502" s="42" t="s">
        <v>17</v>
      </c>
      <c r="F2502" s="44" t="s">
        <v>14</v>
      </c>
      <c r="G2502" s="2">
        <v>85000</v>
      </c>
      <c r="H2502" s="2">
        <v>85000</v>
      </c>
      <c r="I2502" s="39">
        <v>0</v>
      </c>
      <c r="J2502" s="45">
        <v>15300</v>
      </c>
      <c r="K2502" s="43">
        <v>53316</v>
      </c>
    </row>
    <row r="2503" spans="1:11" x14ac:dyDescent="0.2">
      <c r="A2503" s="42" t="s">
        <v>11</v>
      </c>
      <c r="B2503" s="42" t="s">
        <v>12</v>
      </c>
      <c r="C2503" s="43">
        <v>23907</v>
      </c>
      <c r="D2503" s="43">
        <v>42512</v>
      </c>
      <c r="E2503" s="42" t="s">
        <v>13</v>
      </c>
      <c r="F2503" s="44" t="s">
        <v>14</v>
      </c>
      <c r="G2503" s="2">
        <v>61000</v>
      </c>
      <c r="H2503" s="2">
        <v>61000</v>
      </c>
      <c r="I2503" s="39">
        <v>2</v>
      </c>
      <c r="J2503" s="45">
        <v>15701</v>
      </c>
      <c r="K2503" s="43">
        <v>47648</v>
      </c>
    </row>
    <row r="2504" spans="1:11" x14ac:dyDescent="0.2">
      <c r="A2504" s="42" t="s">
        <v>11</v>
      </c>
      <c r="B2504" s="42" t="s">
        <v>12</v>
      </c>
      <c r="C2504" s="43">
        <v>24965</v>
      </c>
      <c r="D2504" s="43">
        <v>42627</v>
      </c>
      <c r="E2504" s="42" t="s">
        <v>17</v>
      </c>
      <c r="F2504" s="44" t="s">
        <v>14</v>
      </c>
      <c r="G2504" s="2">
        <v>61000</v>
      </c>
      <c r="H2504" s="2">
        <v>61000</v>
      </c>
      <c r="I2504" s="39">
        <v>0</v>
      </c>
      <c r="J2504" s="45">
        <v>12737</v>
      </c>
      <c r="K2504" s="43">
        <v>48706</v>
      </c>
    </row>
    <row r="2505" spans="1:11" x14ac:dyDescent="0.2">
      <c r="A2505" s="42" t="s">
        <v>11</v>
      </c>
      <c r="B2505" s="42" t="s">
        <v>12</v>
      </c>
      <c r="C2505" s="43">
        <v>22364</v>
      </c>
      <c r="D2505" s="43">
        <v>42503</v>
      </c>
      <c r="E2505" s="42" t="s">
        <v>17</v>
      </c>
      <c r="F2505" s="44" t="s">
        <v>14</v>
      </c>
      <c r="G2505" s="2">
        <v>51000</v>
      </c>
      <c r="H2505" s="2">
        <v>51000</v>
      </c>
      <c r="I2505" s="39">
        <v>0</v>
      </c>
      <c r="J2505" s="45">
        <v>8996</v>
      </c>
      <c r="K2505" s="43">
        <v>46105</v>
      </c>
    </row>
    <row r="2506" spans="1:11" x14ac:dyDescent="0.2">
      <c r="A2506" s="42" t="s">
        <v>15</v>
      </c>
      <c r="B2506" s="42" t="s">
        <v>12</v>
      </c>
      <c r="C2506" s="43">
        <v>22364</v>
      </c>
      <c r="D2506" s="43">
        <v>42503</v>
      </c>
      <c r="E2506" s="42" t="s">
        <v>17</v>
      </c>
      <c r="F2506" s="44" t="s">
        <v>14</v>
      </c>
      <c r="G2506" s="2">
        <v>61000</v>
      </c>
      <c r="H2506" s="2">
        <v>61000</v>
      </c>
      <c r="I2506" s="39">
        <v>0</v>
      </c>
      <c r="J2506" s="45">
        <v>8996</v>
      </c>
      <c r="K2506" s="43">
        <v>46105</v>
      </c>
    </row>
    <row r="2507" spans="1:11" x14ac:dyDescent="0.2">
      <c r="A2507" s="42" t="s">
        <v>16</v>
      </c>
      <c r="B2507" s="42" t="s">
        <v>12</v>
      </c>
      <c r="C2507" s="43">
        <v>22185</v>
      </c>
      <c r="D2507" s="43">
        <v>42642</v>
      </c>
      <c r="E2507" s="42" t="s">
        <v>17</v>
      </c>
      <c r="F2507" s="44" t="s">
        <v>14</v>
      </c>
      <c r="G2507" s="2">
        <v>51000</v>
      </c>
      <c r="H2507" s="2">
        <v>51000</v>
      </c>
      <c r="I2507" s="39">
        <v>0</v>
      </c>
      <c r="J2507" s="45">
        <v>8460</v>
      </c>
      <c r="K2507" s="43">
        <v>45926</v>
      </c>
    </row>
    <row r="2508" spans="1:11" x14ac:dyDescent="0.2">
      <c r="A2508" s="42" t="s">
        <v>11</v>
      </c>
      <c r="B2508" s="42" t="s">
        <v>12</v>
      </c>
      <c r="C2508" s="43">
        <v>22185</v>
      </c>
      <c r="D2508" s="43">
        <v>42642</v>
      </c>
      <c r="E2508" s="42" t="s">
        <v>17</v>
      </c>
      <c r="F2508" s="44" t="s">
        <v>14</v>
      </c>
      <c r="G2508" s="2">
        <v>25000</v>
      </c>
      <c r="H2508" s="2">
        <v>25000</v>
      </c>
      <c r="I2508" s="39">
        <v>0</v>
      </c>
      <c r="J2508" s="45">
        <v>4230</v>
      </c>
      <c r="K2508" s="43">
        <v>45926</v>
      </c>
    </row>
    <row r="2509" spans="1:11" x14ac:dyDescent="0.2">
      <c r="A2509" s="42" t="s">
        <v>15</v>
      </c>
      <c r="B2509" s="42" t="s">
        <v>12</v>
      </c>
      <c r="C2509" s="43">
        <v>22185</v>
      </c>
      <c r="D2509" s="43">
        <v>42642</v>
      </c>
      <c r="E2509" s="42" t="s">
        <v>17</v>
      </c>
      <c r="F2509" s="44" t="s">
        <v>14</v>
      </c>
      <c r="G2509" s="2">
        <v>51000</v>
      </c>
      <c r="H2509" s="2">
        <v>51000</v>
      </c>
      <c r="I2509" s="39">
        <v>0</v>
      </c>
      <c r="J2509" s="45">
        <v>4230</v>
      </c>
      <c r="K2509" s="43">
        <v>45926</v>
      </c>
    </row>
    <row r="2510" spans="1:11" x14ac:dyDescent="0.2">
      <c r="A2510" s="42" t="s">
        <v>16</v>
      </c>
      <c r="B2510" s="42" t="s">
        <v>12</v>
      </c>
      <c r="C2510" s="43">
        <v>19953</v>
      </c>
      <c r="D2510" s="43">
        <v>42608</v>
      </c>
      <c r="E2510" s="42" t="s">
        <v>13</v>
      </c>
      <c r="F2510" s="44" t="s">
        <v>14</v>
      </c>
      <c r="G2510" s="2">
        <v>50000</v>
      </c>
      <c r="H2510" s="2">
        <v>50000</v>
      </c>
      <c r="I2510" s="39">
        <v>0</v>
      </c>
      <c r="J2510" s="45">
        <v>4941</v>
      </c>
      <c r="K2510" s="43">
        <v>43694</v>
      </c>
    </row>
    <row r="2511" spans="1:11" x14ac:dyDescent="0.2">
      <c r="A2511" s="42" t="s">
        <v>11</v>
      </c>
      <c r="B2511" s="42" t="s">
        <v>12</v>
      </c>
      <c r="C2511" s="43">
        <v>19953</v>
      </c>
      <c r="D2511" s="43">
        <v>42608</v>
      </c>
      <c r="E2511" s="42" t="s">
        <v>13</v>
      </c>
      <c r="F2511" s="44" t="s">
        <v>14</v>
      </c>
      <c r="G2511" s="2">
        <v>30000</v>
      </c>
      <c r="H2511" s="2">
        <v>30000</v>
      </c>
      <c r="I2511" s="39">
        <v>0</v>
      </c>
      <c r="J2511" s="45">
        <v>1647</v>
      </c>
      <c r="K2511" s="43">
        <v>43694</v>
      </c>
    </row>
    <row r="2512" spans="1:11" x14ac:dyDescent="0.2">
      <c r="A2512" s="42" t="s">
        <v>15</v>
      </c>
      <c r="B2512" s="42" t="s">
        <v>12</v>
      </c>
      <c r="C2512" s="43">
        <v>19953</v>
      </c>
      <c r="D2512" s="43">
        <v>42608</v>
      </c>
      <c r="E2512" s="42" t="s">
        <v>13</v>
      </c>
      <c r="F2512" s="44" t="s">
        <v>14</v>
      </c>
      <c r="G2512" s="2">
        <v>50000</v>
      </c>
      <c r="H2512" s="2">
        <v>50000</v>
      </c>
      <c r="I2512" s="39">
        <v>0</v>
      </c>
      <c r="J2512" s="45">
        <v>1647</v>
      </c>
      <c r="K2512" s="43">
        <v>43694</v>
      </c>
    </row>
    <row r="2513" spans="1:11" x14ac:dyDescent="0.2">
      <c r="A2513" s="42" t="s">
        <v>11</v>
      </c>
      <c r="B2513" s="42" t="s">
        <v>12</v>
      </c>
      <c r="C2513" s="43">
        <v>21654</v>
      </c>
      <c r="D2513" s="43">
        <v>42324</v>
      </c>
      <c r="E2513" s="42" t="s">
        <v>13</v>
      </c>
      <c r="F2513" s="44" t="s">
        <v>14</v>
      </c>
      <c r="G2513" s="2">
        <v>31000</v>
      </c>
      <c r="H2513" s="2">
        <v>31000</v>
      </c>
      <c r="I2513" s="39">
        <v>0</v>
      </c>
      <c r="J2513" s="45">
        <v>5245</v>
      </c>
      <c r="K2513" s="43">
        <v>45396</v>
      </c>
    </row>
    <row r="2514" spans="1:11" x14ac:dyDescent="0.2">
      <c r="A2514" s="42" t="s">
        <v>15</v>
      </c>
      <c r="B2514" s="42" t="s">
        <v>12</v>
      </c>
      <c r="C2514" s="43">
        <v>21654</v>
      </c>
      <c r="D2514" s="43">
        <v>42324</v>
      </c>
      <c r="E2514" s="42" t="s">
        <v>13</v>
      </c>
      <c r="F2514" s="44" t="s">
        <v>14</v>
      </c>
      <c r="G2514" s="2">
        <v>90000</v>
      </c>
      <c r="H2514" s="2">
        <v>90000</v>
      </c>
      <c r="I2514" s="39">
        <v>0</v>
      </c>
      <c r="J2514" s="45">
        <v>5245</v>
      </c>
      <c r="K2514" s="43">
        <v>45396</v>
      </c>
    </row>
    <row r="2515" spans="1:11" x14ac:dyDescent="0.2">
      <c r="A2515" s="42" t="s">
        <v>16</v>
      </c>
      <c r="B2515" s="42" t="s">
        <v>12</v>
      </c>
      <c r="C2515" s="43">
        <v>20858</v>
      </c>
      <c r="D2515" s="43">
        <v>42569</v>
      </c>
      <c r="E2515" s="42" t="s">
        <v>13</v>
      </c>
      <c r="F2515" s="44" t="s">
        <v>14</v>
      </c>
      <c r="G2515" s="2">
        <v>159000</v>
      </c>
      <c r="H2515" s="2">
        <v>159000</v>
      </c>
      <c r="I2515" s="39">
        <v>0</v>
      </c>
      <c r="J2515" s="45">
        <v>21894</v>
      </c>
      <c r="K2515" s="43">
        <v>44599</v>
      </c>
    </row>
    <row r="2516" spans="1:11" x14ac:dyDescent="0.2">
      <c r="A2516" s="42" t="s">
        <v>11</v>
      </c>
      <c r="B2516" s="42" t="s">
        <v>12</v>
      </c>
      <c r="C2516" s="43">
        <v>20858</v>
      </c>
      <c r="D2516" s="43">
        <v>42569</v>
      </c>
      <c r="E2516" s="42" t="s">
        <v>13</v>
      </c>
      <c r="F2516" s="44" t="s">
        <v>14</v>
      </c>
      <c r="G2516" s="2">
        <v>159000</v>
      </c>
      <c r="H2516" s="2">
        <v>159000</v>
      </c>
      <c r="I2516" s="39">
        <v>2</v>
      </c>
      <c r="J2516" s="45">
        <v>7298</v>
      </c>
      <c r="K2516" s="43">
        <v>44599</v>
      </c>
    </row>
    <row r="2517" spans="1:11" x14ac:dyDescent="0.2">
      <c r="A2517" s="42" t="s">
        <v>15</v>
      </c>
      <c r="B2517" s="42" t="s">
        <v>12</v>
      </c>
      <c r="C2517" s="43">
        <v>20858</v>
      </c>
      <c r="D2517" s="43">
        <v>42569</v>
      </c>
      <c r="E2517" s="42" t="s">
        <v>13</v>
      </c>
      <c r="F2517" s="44" t="s">
        <v>14</v>
      </c>
      <c r="G2517" s="2">
        <v>53000</v>
      </c>
      <c r="H2517" s="2">
        <v>53000</v>
      </c>
      <c r="I2517" s="39">
        <v>0</v>
      </c>
      <c r="J2517" s="45">
        <v>7298</v>
      </c>
      <c r="K2517" s="43">
        <v>44599</v>
      </c>
    </row>
    <row r="2518" spans="1:11" x14ac:dyDescent="0.2">
      <c r="A2518" s="42" t="s">
        <v>16</v>
      </c>
      <c r="B2518" s="42" t="s">
        <v>12</v>
      </c>
      <c r="C2518" s="43">
        <v>22683</v>
      </c>
      <c r="D2518" s="43">
        <v>42230</v>
      </c>
      <c r="E2518" s="42" t="s">
        <v>17</v>
      </c>
      <c r="F2518" s="44" t="s">
        <v>14</v>
      </c>
      <c r="G2518" s="2">
        <v>129000</v>
      </c>
      <c r="H2518" s="2">
        <v>129000</v>
      </c>
      <c r="I2518" s="39">
        <v>0</v>
      </c>
      <c r="J2518" s="45">
        <v>21595</v>
      </c>
      <c r="K2518" s="43">
        <v>46424</v>
      </c>
    </row>
    <row r="2519" spans="1:11" x14ac:dyDescent="0.2">
      <c r="A2519" s="42" t="s">
        <v>11</v>
      </c>
      <c r="B2519" s="42" t="s">
        <v>12</v>
      </c>
      <c r="C2519" s="43">
        <v>22683</v>
      </c>
      <c r="D2519" s="43">
        <v>42230</v>
      </c>
      <c r="E2519" s="42" t="s">
        <v>17</v>
      </c>
      <c r="F2519" s="44" t="s">
        <v>14</v>
      </c>
      <c r="G2519" s="2">
        <v>129000</v>
      </c>
      <c r="H2519" s="2">
        <v>129000</v>
      </c>
      <c r="I2519" s="39">
        <v>0</v>
      </c>
      <c r="J2519" s="45">
        <v>7198</v>
      </c>
      <c r="K2519" s="43">
        <v>46424</v>
      </c>
    </row>
    <row r="2520" spans="1:11" x14ac:dyDescent="0.2">
      <c r="A2520" s="42" t="s">
        <v>15</v>
      </c>
      <c r="B2520" s="42" t="s">
        <v>12</v>
      </c>
      <c r="C2520" s="43">
        <v>22683</v>
      </c>
      <c r="D2520" s="43">
        <v>42230</v>
      </c>
      <c r="E2520" s="42" t="s">
        <v>17</v>
      </c>
      <c r="F2520" s="44" t="s">
        <v>14</v>
      </c>
      <c r="G2520" s="2">
        <v>43000</v>
      </c>
      <c r="H2520" s="2">
        <v>43000</v>
      </c>
      <c r="I2520" s="39">
        <v>0</v>
      </c>
      <c r="J2520" s="45">
        <v>7198</v>
      </c>
      <c r="K2520" s="43">
        <v>46424</v>
      </c>
    </row>
    <row r="2521" spans="1:11" x14ac:dyDescent="0.2">
      <c r="A2521" s="42" t="s">
        <v>16</v>
      </c>
      <c r="B2521" s="42" t="s">
        <v>12</v>
      </c>
      <c r="C2521" s="43">
        <v>26090</v>
      </c>
      <c r="D2521" s="43">
        <v>42531</v>
      </c>
      <c r="E2521" s="42" t="s">
        <v>17</v>
      </c>
      <c r="F2521" s="44" t="s">
        <v>14</v>
      </c>
      <c r="G2521" s="2">
        <v>90000</v>
      </c>
      <c r="H2521" s="2">
        <v>90000</v>
      </c>
      <c r="I2521" s="39">
        <v>0</v>
      </c>
      <c r="J2521" s="45">
        <v>18549</v>
      </c>
      <c r="K2521" s="43">
        <v>49832</v>
      </c>
    </row>
    <row r="2522" spans="1:11" x14ac:dyDescent="0.2">
      <c r="A2522" s="42" t="s">
        <v>11</v>
      </c>
      <c r="B2522" s="42" t="s">
        <v>12</v>
      </c>
      <c r="C2522" s="43">
        <v>26090</v>
      </c>
      <c r="D2522" s="43">
        <v>42531</v>
      </c>
      <c r="E2522" s="42" t="s">
        <v>17</v>
      </c>
      <c r="F2522" s="44" t="s">
        <v>14</v>
      </c>
      <c r="G2522" s="2">
        <v>90000</v>
      </c>
      <c r="H2522" s="2">
        <v>90000</v>
      </c>
      <c r="I2522" s="39">
        <v>2</v>
      </c>
      <c r="J2522" s="45">
        <v>6183</v>
      </c>
      <c r="K2522" s="43">
        <v>49832</v>
      </c>
    </row>
    <row r="2523" spans="1:11" x14ac:dyDescent="0.2">
      <c r="A2523" s="42" t="s">
        <v>15</v>
      </c>
      <c r="B2523" s="42" t="s">
        <v>12</v>
      </c>
      <c r="C2523" s="43">
        <v>26090</v>
      </c>
      <c r="D2523" s="43">
        <v>42531</v>
      </c>
      <c r="E2523" s="42" t="s">
        <v>17</v>
      </c>
      <c r="F2523" s="44" t="s">
        <v>14</v>
      </c>
      <c r="G2523" s="2">
        <v>30000</v>
      </c>
      <c r="H2523" s="2">
        <v>30000</v>
      </c>
      <c r="I2523" s="39">
        <v>0</v>
      </c>
      <c r="J2523" s="45">
        <v>6183</v>
      </c>
      <c r="K2523" s="43">
        <v>49832</v>
      </c>
    </row>
    <row r="2524" spans="1:11" x14ac:dyDescent="0.2">
      <c r="A2524" s="42" t="s">
        <v>16</v>
      </c>
      <c r="B2524" s="42" t="s">
        <v>12</v>
      </c>
      <c r="C2524" s="43">
        <v>26848</v>
      </c>
      <c r="D2524" s="43">
        <v>42418</v>
      </c>
      <c r="E2524" s="42" t="s">
        <v>17</v>
      </c>
      <c r="F2524" s="44" t="s">
        <v>14</v>
      </c>
      <c r="G2524" s="2">
        <v>123000</v>
      </c>
      <c r="H2524" s="2">
        <v>123000</v>
      </c>
      <c r="I2524" s="39">
        <v>0</v>
      </c>
      <c r="J2524" s="45">
        <v>24465</v>
      </c>
      <c r="K2524" s="43">
        <v>50589</v>
      </c>
    </row>
    <row r="2525" spans="1:11" x14ac:dyDescent="0.2">
      <c r="A2525" s="42" t="s">
        <v>11</v>
      </c>
      <c r="B2525" s="42" t="s">
        <v>12</v>
      </c>
      <c r="C2525" s="43">
        <v>26848</v>
      </c>
      <c r="D2525" s="43">
        <v>42418</v>
      </c>
      <c r="E2525" s="42" t="s">
        <v>17</v>
      </c>
      <c r="F2525" s="44" t="s">
        <v>14</v>
      </c>
      <c r="G2525" s="2">
        <v>123000</v>
      </c>
      <c r="H2525" s="2">
        <v>123000</v>
      </c>
      <c r="I2525" s="39">
        <v>2</v>
      </c>
      <c r="J2525" s="45">
        <v>8155</v>
      </c>
      <c r="K2525" s="43">
        <v>50589</v>
      </c>
    </row>
    <row r="2526" spans="1:11" x14ac:dyDescent="0.2">
      <c r="A2526" s="42" t="s">
        <v>15</v>
      </c>
      <c r="B2526" s="42" t="s">
        <v>12</v>
      </c>
      <c r="C2526" s="43">
        <v>26848</v>
      </c>
      <c r="D2526" s="43">
        <v>42418</v>
      </c>
      <c r="E2526" s="42" t="s">
        <v>17</v>
      </c>
      <c r="F2526" s="44" t="s">
        <v>14</v>
      </c>
      <c r="G2526" s="2">
        <v>41000</v>
      </c>
      <c r="H2526" s="2">
        <v>41000</v>
      </c>
      <c r="I2526" s="39">
        <v>0</v>
      </c>
      <c r="J2526" s="45">
        <v>8155</v>
      </c>
      <c r="K2526" s="43">
        <v>50589</v>
      </c>
    </row>
    <row r="2527" spans="1:11" x14ac:dyDescent="0.2">
      <c r="A2527" s="42" t="s">
        <v>16</v>
      </c>
      <c r="B2527" s="42" t="s">
        <v>12</v>
      </c>
      <c r="C2527" s="43">
        <v>22497</v>
      </c>
      <c r="D2527" s="43">
        <v>42314</v>
      </c>
      <c r="E2527" s="42" t="s">
        <v>13</v>
      </c>
      <c r="F2527" s="44" t="s">
        <v>14</v>
      </c>
      <c r="G2527" s="2">
        <v>153000</v>
      </c>
      <c r="H2527" s="2">
        <v>153000</v>
      </c>
      <c r="I2527" s="39">
        <v>0</v>
      </c>
      <c r="J2527" s="45">
        <v>29606</v>
      </c>
      <c r="K2527" s="43">
        <v>46238</v>
      </c>
    </row>
    <row r="2528" spans="1:11" x14ac:dyDescent="0.2">
      <c r="A2528" s="42" t="s">
        <v>11</v>
      </c>
      <c r="B2528" s="42" t="s">
        <v>12</v>
      </c>
      <c r="C2528" s="43">
        <v>22497</v>
      </c>
      <c r="D2528" s="43">
        <v>42314</v>
      </c>
      <c r="E2528" s="42" t="s">
        <v>13</v>
      </c>
      <c r="F2528" s="44" t="s">
        <v>14</v>
      </c>
      <c r="G2528" s="2">
        <v>153000</v>
      </c>
      <c r="H2528" s="2">
        <v>153000</v>
      </c>
      <c r="I2528" s="39">
        <v>0</v>
      </c>
      <c r="J2528" s="45">
        <v>9869</v>
      </c>
      <c r="K2528" s="43">
        <v>46238</v>
      </c>
    </row>
    <row r="2529" spans="1:11" x14ac:dyDescent="0.2">
      <c r="A2529" s="42" t="s">
        <v>11</v>
      </c>
      <c r="B2529" s="42" t="s">
        <v>12</v>
      </c>
      <c r="C2529" s="43">
        <v>23235</v>
      </c>
      <c r="D2529" s="43">
        <v>42570</v>
      </c>
      <c r="E2529" s="42" t="s">
        <v>17</v>
      </c>
      <c r="F2529" s="44" t="s">
        <v>14</v>
      </c>
      <c r="G2529" s="2">
        <v>48000</v>
      </c>
      <c r="H2529" s="2">
        <v>48000</v>
      </c>
      <c r="I2529" s="39">
        <v>0</v>
      </c>
      <c r="J2529" s="45">
        <v>9590</v>
      </c>
      <c r="K2529" s="43">
        <v>46977</v>
      </c>
    </row>
    <row r="2530" spans="1:11" x14ac:dyDescent="0.2">
      <c r="A2530" s="42" t="s">
        <v>15</v>
      </c>
      <c r="B2530" s="42" t="s">
        <v>12</v>
      </c>
      <c r="C2530" s="43">
        <v>23235</v>
      </c>
      <c r="D2530" s="43">
        <v>42570</v>
      </c>
      <c r="E2530" s="42" t="s">
        <v>17</v>
      </c>
      <c r="F2530" s="44" t="s">
        <v>14</v>
      </c>
      <c r="G2530" s="2">
        <v>153000</v>
      </c>
      <c r="H2530" s="2">
        <v>153000</v>
      </c>
      <c r="I2530" s="39">
        <v>0</v>
      </c>
      <c r="J2530" s="45">
        <v>9590</v>
      </c>
      <c r="K2530" s="43">
        <v>46977</v>
      </c>
    </row>
    <row r="2531" spans="1:11" x14ac:dyDescent="0.2">
      <c r="A2531" s="42" t="s">
        <v>11</v>
      </c>
      <c r="B2531" s="42" t="s">
        <v>12</v>
      </c>
      <c r="C2531" s="43">
        <v>22691</v>
      </c>
      <c r="D2531" s="43">
        <v>42534</v>
      </c>
      <c r="E2531" s="42" t="s">
        <v>17</v>
      </c>
      <c r="F2531" s="44" t="s">
        <v>14</v>
      </c>
      <c r="G2531" s="2">
        <v>31000</v>
      </c>
      <c r="H2531" s="2">
        <v>31000</v>
      </c>
      <c r="I2531" s="39">
        <v>0</v>
      </c>
      <c r="J2531" s="45">
        <v>5720</v>
      </c>
      <c r="K2531" s="43">
        <v>46432</v>
      </c>
    </row>
    <row r="2532" spans="1:11" x14ac:dyDescent="0.2">
      <c r="A2532" s="42" t="s">
        <v>11</v>
      </c>
      <c r="B2532" s="42" t="s">
        <v>12</v>
      </c>
      <c r="C2532" s="43">
        <v>23466</v>
      </c>
      <c r="D2532" s="43">
        <v>42408</v>
      </c>
      <c r="E2532" s="42" t="s">
        <v>17</v>
      </c>
      <c r="F2532" s="44" t="s">
        <v>14</v>
      </c>
      <c r="G2532" s="2">
        <v>45000</v>
      </c>
      <c r="H2532" s="2">
        <v>45000</v>
      </c>
      <c r="I2532" s="39">
        <v>0</v>
      </c>
      <c r="J2532" s="45">
        <v>9113</v>
      </c>
      <c r="K2532" s="43">
        <v>47207</v>
      </c>
    </row>
    <row r="2533" spans="1:11" x14ac:dyDescent="0.2">
      <c r="A2533" s="42" t="s">
        <v>15</v>
      </c>
      <c r="B2533" s="42" t="s">
        <v>12</v>
      </c>
      <c r="C2533" s="43">
        <v>23466</v>
      </c>
      <c r="D2533" s="43">
        <v>42408</v>
      </c>
      <c r="E2533" s="42" t="s">
        <v>17</v>
      </c>
      <c r="F2533" s="44" t="s">
        <v>14</v>
      </c>
      <c r="G2533" s="2">
        <v>31000</v>
      </c>
      <c r="H2533" s="2">
        <v>31000</v>
      </c>
      <c r="I2533" s="39">
        <v>0</v>
      </c>
      <c r="J2533" s="45">
        <v>9113</v>
      </c>
      <c r="K2533" s="43">
        <v>47207</v>
      </c>
    </row>
    <row r="2534" spans="1:11" x14ac:dyDescent="0.2">
      <c r="A2534" s="42" t="s">
        <v>16</v>
      </c>
      <c r="B2534" s="42" t="s">
        <v>12</v>
      </c>
      <c r="C2534" s="43">
        <v>26578</v>
      </c>
      <c r="D2534" s="43">
        <v>42355</v>
      </c>
      <c r="E2534" s="42" t="s">
        <v>17</v>
      </c>
      <c r="F2534" s="44" t="s">
        <v>14</v>
      </c>
      <c r="G2534" s="2">
        <v>45000</v>
      </c>
      <c r="H2534" s="2">
        <v>45000</v>
      </c>
      <c r="I2534" s="39">
        <v>0</v>
      </c>
      <c r="J2534" s="45">
        <v>9630</v>
      </c>
      <c r="K2534" s="43">
        <v>50319</v>
      </c>
    </row>
    <row r="2535" spans="1:11" x14ac:dyDescent="0.2">
      <c r="A2535" s="42" t="s">
        <v>11</v>
      </c>
      <c r="B2535" s="42" t="s">
        <v>12</v>
      </c>
      <c r="C2535" s="43">
        <v>26578</v>
      </c>
      <c r="D2535" s="43">
        <v>42355</v>
      </c>
      <c r="E2535" s="42" t="s">
        <v>17</v>
      </c>
      <c r="F2535" s="44" t="s">
        <v>14</v>
      </c>
      <c r="G2535" s="2">
        <v>50000</v>
      </c>
      <c r="H2535" s="2">
        <v>50000</v>
      </c>
      <c r="I2535" s="39">
        <v>0</v>
      </c>
      <c r="J2535" s="45">
        <v>9630</v>
      </c>
      <c r="K2535" s="43">
        <v>50319</v>
      </c>
    </row>
    <row r="2536" spans="1:11" x14ac:dyDescent="0.2">
      <c r="A2536" s="42" t="s">
        <v>15</v>
      </c>
      <c r="B2536" s="42" t="s">
        <v>12</v>
      </c>
      <c r="C2536" s="43">
        <v>26578</v>
      </c>
      <c r="D2536" s="43">
        <v>42355</v>
      </c>
      <c r="E2536" s="42" t="s">
        <v>17</v>
      </c>
      <c r="F2536" s="44" t="s">
        <v>14</v>
      </c>
      <c r="G2536" s="2">
        <v>45000</v>
      </c>
      <c r="H2536" s="2">
        <v>45000</v>
      </c>
      <c r="I2536" s="39">
        <v>0</v>
      </c>
      <c r="J2536" s="45">
        <v>9630</v>
      </c>
      <c r="K2536" s="43">
        <v>50319</v>
      </c>
    </row>
    <row r="2537" spans="1:11" x14ac:dyDescent="0.2">
      <c r="A2537" s="42" t="s">
        <v>11</v>
      </c>
      <c r="B2537" s="42" t="s">
        <v>12</v>
      </c>
      <c r="C2537" s="43">
        <v>21493</v>
      </c>
      <c r="D2537" s="43">
        <v>42324</v>
      </c>
      <c r="E2537" s="42" t="s">
        <v>13</v>
      </c>
      <c r="F2537" s="44" t="s">
        <v>14</v>
      </c>
      <c r="G2537" s="2">
        <v>32000</v>
      </c>
      <c r="H2537" s="2">
        <v>32000</v>
      </c>
      <c r="I2537" s="39">
        <v>0</v>
      </c>
      <c r="J2537" s="45">
        <v>5011</v>
      </c>
      <c r="K2537" s="43">
        <v>45234</v>
      </c>
    </row>
    <row r="2538" spans="1:11" x14ac:dyDescent="0.2">
      <c r="A2538" s="42" t="s">
        <v>16</v>
      </c>
      <c r="B2538" s="42" t="s">
        <v>12</v>
      </c>
      <c r="C2538" s="43">
        <v>24243</v>
      </c>
      <c r="D2538" s="43">
        <v>42432</v>
      </c>
      <c r="E2538" s="42" t="s">
        <v>17</v>
      </c>
      <c r="F2538" s="44" t="s">
        <v>14</v>
      </c>
      <c r="G2538" s="2">
        <v>102000</v>
      </c>
      <c r="H2538" s="2">
        <v>102000</v>
      </c>
      <c r="I2538" s="39">
        <v>0</v>
      </c>
      <c r="J2538" s="45">
        <v>21114</v>
      </c>
      <c r="K2538" s="43">
        <v>47984</v>
      </c>
    </row>
    <row r="2539" spans="1:11" x14ac:dyDescent="0.2">
      <c r="A2539" s="42" t="s">
        <v>11</v>
      </c>
      <c r="B2539" s="42" t="s">
        <v>12</v>
      </c>
      <c r="C2539" s="43">
        <v>24243</v>
      </c>
      <c r="D2539" s="43">
        <v>42432</v>
      </c>
      <c r="E2539" s="42" t="s">
        <v>17</v>
      </c>
      <c r="F2539" s="44" t="s">
        <v>14</v>
      </c>
      <c r="G2539" s="2">
        <v>102000</v>
      </c>
      <c r="H2539" s="2">
        <v>102000</v>
      </c>
      <c r="I2539" s="39">
        <v>2</v>
      </c>
      <c r="J2539" s="45">
        <v>7038</v>
      </c>
      <c r="K2539" s="43">
        <v>47984</v>
      </c>
    </row>
    <row r="2540" spans="1:11" x14ac:dyDescent="0.2">
      <c r="A2540" s="42" t="s">
        <v>15</v>
      </c>
      <c r="B2540" s="42" t="s">
        <v>12</v>
      </c>
      <c r="C2540" s="43">
        <v>24243</v>
      </c>
      <c r="D2540" s="43">
        <v>42432</v>
      </c>
      <c r="E2540" s="42" t="s">
        <v>17</v>
      </c>
      <c r="F2540" s="44" t="s">
        <v>14</v>
      </c>
      <c r="G2540" s="2">
        <v>32000</v>
      </c>
      <c r="H2540" s="2">
        <v>32000</v>
      </c>
      <c r="I2540" s="39">
        <v>0</v>
      </c>
      <c r="J2540" s="45">
        <v>7038</v>
      </c>
      <c r="K2540" s="43">
        <v>47984</v>
      </c>
    </row>
    <row r="2541" spans="1:11" x14ac:dyDescent="0.2">
      <c r="A2541" s="42" t="s">
        <v>11</v>
      </c>
      <c r="B2541" s="42" t="s">
        <v>12</v>
      </c>
      <c r="C2541" s="43">
        <v>19989</v>
      </c>
      <c r="D2541" s="43">
        <v>42520</v>
      </c>
      <c r="E2541" s="42" t="s">
        <v>13</v>
      </c>
      <c r="F2541" s="44" t="s">
        <v>14</v>
      </c>
      <c r="G2541" s="2">
        <v>46000</v>
      </c>
      <c r="H2541" s="2">
        <v>46000</v>
      </c>
      <c r="I2541" s="39">
        <v>0</v>
      </c>
      <c r="J2541" s="45">
        <v>3767</v>
      </c>
      <c r="K2541" s="43">
        <v>43730</v>
      </c>
    </row>
    <row r="2542" spans="1:11" x14ac:dyDescent="0.2">
      <c r="A2542" s="42" t="s">
        <v>15</v>
      </c>
      <c r="B2542" s="42" t="s">
        <v>12</v>
      </c>
      <c r="C2542" s="43">
        <v>19989</v>
      </c>
      <c r="D2542" s="43">
        <v>42520</v>
      </c>
      <c r="E2542" s="42" t="s">
        <v>13</v>
      </c>
      <c r="F2542" s="44" t="s">
        <v>14</v>
      </c>
      <c r="G2542" s="2">
        <v>102000</v>
      </c>
      <c r="H2542" s="2">
        <v>102000</v>
      </c>
      <c r="I2542" s="39">
        <v>0</v>
      </c>
      <c r="J2542" s="45">
        <v>3767</v>
      </c>
      <c r="K2542" s="43">
        <v>43730</v>
      </c>
    </row>
    <row r="2543" spans="1:11" x14ac:dyDescent="0.2">
      <c r="A2543" s="42" t="s">
        <v>16</v>
      </c>
      <c r="B2543" s="42" t="s">
        <v>12</v>
      </c>
      <c r="C2543" s="43">
        <v>23411</v>
      </c>
      <c r="D2543" s="43">
        <v>42467</v>
      </c>
      <c r="E2543" s="42" t="s">
        <v>17</v>
      </c>
      <c r="F2543" s="44" t="s">
        <v>14</v>
      </c>
      <c r="G2543" s="2">
        <v>46000</v>
      </c>
      <c r="H2543" s="2">
        <v>46000</v>
      </c>
      <c r="I2543" s="39">
        <v>0</v>
      </c>
      <c r="J2543" s="45">
        <v>11988</v>
      </c>
      <c r="K2543" s="43">
        <v>47153</v>
      </c>
    </row>
    <row r="2544" spans="1:11" x14ac:dyDescent="0.2">
      <c r="A2544" s="42" t="s">
        <v>11</v>
      </c>
      <c r="B2544" s="42" t="s">
        <v>12</v>
      </c>
      <c r="C2544" s="43">
        <v>23411</v>
      </c>
      <c r="D2544" s="43">
        <v>42467</v>
      </c>
      <c r="E2544" s="42" t="s">
        <v>17</v>
      </c>
      <c r="F2544" s="44" t="s">
        <v>14</v>
      </c>
      <c r="G2544" s="2">
        <v>60000</v>
      </c>
      <c r="H2544" s="2">
        <v>60000</v>
      </c>
      <c r="I2544" s="39">
        <v>0</v>
      </c>
      <c r="J2544" s="45">
        <v>11988</v>
      </c>
      <c r="K2544" s="43">
        <v>47153</v>
      </c>
    </row>
    <row r="2545" spans="1:11" x14ac:dyDescent="0.2">
      <c r="A2545" s="42" t="s">
        <v>15</v>
      </c>
      <c r="B2545" s="42" t="s">
        <v>12</v>
      </c>
      <c r="C2545" s="43">
        <v>23411</v>
      </c>
      <c r="D2545" s="43">
        <v>42467</v>
      </c>
      <c r="E2545" s="42" t="s">
        <v>17</v>
      </c>
      <c r="F2545" s="44" t="s">
        <v>14</v>
      </c>
      <c r="G2545" s="2">
        <v>46000</v>
      </c>
      <c r="H2545" s="2">
        <v>46000</v>
      </c>
      <c r="I2545" s="39">
        <v>0</v>
      </c>
      <c r="J2545" s="45">
        <v>11988</v>
      </c>
      <c r="K2545" s="43">
        <v>47153</v>
      </c>
    </row>
    <row r="2546" spans="1:11" x14ac:dyDescent="0.2">
      <c r="A2546" s="42" t="s">
        <v>16</v>
      </c>
      <c r="B2546" s="42" t="s">
        <v>12</v>
      </c>
      <c r="C2546" s="43">
        <v>22786</v>
      </c>
      <c r="D2546" s="43">
        <v>42142</v>
      </c>
      <c r="E2546" s="42" t="s">
        <v>17</v>
      </c>
      <c r="F2546" s="44" t="s">
        <v>14</v>
      </c>
      <c r="G2546" s="2">
        <v>60000</v>
      </c>
      <c r="H2546" s="2">
        <v>60000</v>
      </c>
      <c r="I2546" s="39">
        <v>0</v>
      </c>
      <c r="J2546" s="45">
        <v>26460</v>
      </c>
      <c r="K2546" s="43">
        <v>46527</v>
      </c>
    </row>
    <row r="2547" spans="1:11" x14ac:dyDescent="0.2">
      <c r="A2547" s="42" t="s">
        <v>11</v>
      </c>
      <c r="B2547" s="42" t="s">
        <v>12</v>
      </c>
      <c r="C2547" s="43">
        <v>22786</v>
      </c>
      <c r="D2547" s="43">
        <v>42142</v>
      </c>
      <c r="E2547" s="42" t="s">
        <v>17</v>
      </c>
      <c r="F2547" s="44" t="s">
        <v>14</v>
      </c>
      <c r="G2547" s="2">
        <v>75000</v>
      </c>
      <c r="H2547" s="2">
        <v>75000</v>
      </c>
      <c r="I2547" s="39">
        <v>0</v>
      </c>
      <c r="J2547" s="45">
        <v>13230</v>
      </c>
      <c r="K2547" s="43">
        <v>46527</v>
      </c>
    </row>
    <row r="2548" spans="1:11" x14ac:dyDescent="0.2">
      <c r="A2548" s="42" t="s">
        <v>15</v>
      </c>
      <c r="B2548" s="42" t="s">
        <v>12</v>
      </c>
      <c r="C2548" s="43">
        <v>22786</v>
      </c>
      <c r="D2548" s="43">
        <v>42142</v>
      </c>
      <c r="E2548" s="42" t="s">
        <v>17</v>
      </c>
      <c r="F2548" s="44" t="s">
        <v>14</v>
      </c>
      <c r="G2548" s="2">
        <v>60000</v>
      </c>
      <c r="H2548" s="2">
        <v>60000</v>
      </c>
      <c r="I2548" s="39">
        <v>0</v>
      </c>
      <c r="J2548" s="45">
        <v>13230</v>
      </c>
      <c r="K2548" s="43">
        <v>46527</v>
      </c>
    </row>
    <row r="2549" spans="1:11" x14ac:dyDescent="0.2">
      <c r="A2549" s="42" t="s">
        <v>11</v>
      </c>
      <c r="B2549" s="42" t="s">
        <v>12</v>
      </c>
      <c r="C2549" s="43">
        <v>21494</v>
      </c>
      <c r="D2549" s="43">
        <v>42710</v>
      </c>
      <c r="E2549" s="42" t="s">
        <v>17</v>
      </c>
      <c r="F2549" s="44" t="s">
        <v>14</v>
      </c>
      <c r="G2549" s="2">
        <v>68000</v>
      </c>
      <c r="H2549" s="2">
        <v>68000</v>
      </c>
      <c r="I2549" s="39">
        <v>0</v>
      </c>
      <c r="J2549" s="45">
        <v>9364</v>
      </c>
      <c r="K2549" s="43">
        <v>45235</v>
      </c>
    </row>
    <row r="2550" spans="1:11" x14ac:dyDescent="0.2">
      <c r="A2550" s="42" t="s">
        <v>11</v>
      </c>
      <c r="B2550" s="42" t="s">
        <v>12</v>
      </c>
      <c r="C2550" s="43">
        <v>21403</v>
      </c>
      <c r="D2550" s="43">
        <v>42685</v>
      </c>
      <c r="E2550" s="42" t="s">
        <v>13</v>
      </c>
      <c r="F2550" s="44" t="s">
        <v>14</v>
      </c>
      <c r="G2550" s="2">
        <v>35000</v>
      </c>
      <c r="H2550" s="2">
        <v>35000</v>
      </c>
      <c r="I2550" s="39">
        <v>1</v>
      </c>
      <c r="J2550" s="45">
        <v>5796</v>
      </c>
      <c r="K2550" s="43">
        <v>45144</v>
      </c>
    </row>
    <row r="2551" spans="1:11" x14ac:dyDescent="0.2">
      <c r="A2551" s="42" t="s">
        <v>16</v>
      </c>
      <c r="B2551" s="42" t="s">
        <v>12</v>
      </c>
      <c r="C2551" s="43">
        <v>24001</v>
      </c>
      <c r="D2551" s="43">
        <v>42523</v>
      </c>
      <c r="E2551" s="42" t="s">
        <v>17</v>
      </c>
      <c r="F2551" s="44" t="s">
        <v>14</v>
      </c>
      <c r="G2551" s="2">
        <v>37000</v>
      </c>
      <c r="H2551" s="2">
        <v>37000</v>
      </c>
      <c r="I2551" s="39">
        <v>0</v>
      </c>
      <c r="J2551" s="45">
        <v>7559</v>
      </c>
      <c r="K2551" s="43">
        <v>47742</v>
      </c>
    </row>
    <row r="2552" spans="1:11" x14ac:dyDescent="0.2">
      <c r="A2552" s="42" t="s">
        <v>11</v>
      </c>
      <c r="B2552" s="42" t="s">
        <v>12</v>
      </c>
      <c r="C2552" s="43">
        <v>24001</v>
      </c>
      <c r="D2552" s="43">
        <v>42523</v>
      </c>
      <c r="E2552" s="42" t="s">
        <v>17</v>
      </c>
      <c r="F2552" s="44" t="s">
        <v>14</v>
      </c>
      <c r="G2552" s="2">
        <v>37000</v>
      </c>
      <c r="H2552" s="2">
        <v>37000</v>
      </c>
      <c r="I2552" s="39">
        <v>2</v>
      </c>
      <c r="J2552" s="45">
        <v>7559</v>
      </c>
      <c r="K2552" s="43">
        <v>47742</v>
      </c>
    </row>
    <row r="2553" spans="1:11" x14ac:dyDescent="0.2">
      <c r="A2553" s="42" t="s">
        <v>11</v>
      </c>
      <c r="B2553" s="42" t="s">
        <v>12</v>
      </c>
      <c r="C2553" s="43">
        <v>23037</v>
      </c>
      <c r="D2553" s="43">
        <v>42358</v>
      </c>
      <c r="E2553" s="42" t="s">
        <v>13</v>
      </c>
      <c r="F2553" s="44" t="s">
        <v>14</v>
      </c>
      <c r="G2553" s="2">
        <v>25000</v>
      </c>
      <c r="H2553" s="2">
        <v>25000</v>
      </c>
      <c r="I2553" s="39">
        <v>0</v>
      </c>
      <c r="J2553" s="45">
        <v>5468</v>
      </c>
      <c r="K2553" s="43">
        <v>46778</v>
      </c>
    </row>
    <row r="2554" spans="1:11" x14ac:dyDescent="0.2">
      <c r="A2554" s="42" t="s">
        <v>11</v>
      </c>
      <c r="B2554" s="42" t="s">
        <v>12</v>
      </c>
      <c r="C2554" s="43">
        <v>21176</v>
      </c>
      <c r="D2554" s="43">
        <v>42591</v>
      </c>
      <c r="E2554" s="42" t="s">
        <v>13</v>
      </c>
      <c r="F2554" s="44" t="s">
        <v>14</v>
      </c>
      <c r="G2554" s="2">
        <v>55000</v>
      </c>
      <c r="H2554" s="2">
        <v>55000</v>
      </c>
      <c r="I2554" s="39">
        <v>2</v>
      </c>
      <c r="J2554" s="45">
        <v>9108</v>
      </c>
      <c r="K2554" s="43">
        <v>44917</v>
      </c>
    </row>
    <row r="2555" spans="1:11" x14ac:dyDescent="0.2">
      <c r="A2555" s="42" t="s">
        <v>15</v>
      </c>
      <c r="B2555" s="42" t="s">
        <v>12</v>
      </c>
      <c r="C2555" s="43">
        <v>21176</v>
      </c>
      <c r="D2555" s="43">
        <v>42591</v>
      </c>
      <c r="E2555" s="42" t="s">
        <v>13</v>
      </c>
      <c r="F2555" s="44" t="s">
        <v>14</v>
      </c>
      <c r="G2555" s="2">
        <v>55000</v>
      </c>
      <c r="H2555" s="2">
        <v>55000</v>
      </c>
      <c r="I2555" s="39">
        <v>0</v>
      </c>
      <c r="J2555" s="45">
        <v>9108</v>
      </c>
      <c r="K2555" s="43">
        <v>44917</v>
      </c>
    </row>
    <row r="2556" spans="1:11" x14ac:dyDescent="0.2">
      <c r="A2556" s="42" t="s">
        <v>16</v>
      </c>
      <c r="B2556" s="42" t="s">
        <v>12</v>
      </c>
      <c r="C2556" s="43">
        <v>27557</v>
      </c>
      <c r="D2556" s="43">
        <v>42219</v>
      </c>
      <c r="E2556" s="42" t="s">
        <v>17</v>
      </c>
      <c r="F2556" s="44" t="s">
        <v>14</v>
      </c>
      <c r="G2556" s="2">
        <v>219000</v>
      </c>
      <c r="H2556" s="2">
        <v>219000</v>
      </c>
      <c r="I2556" s="39">
        <v>0</v>
      </c>
      <c r="J2556" s="45">
        <v>40997</v>
      </c>
      <c r="K2556" s="43">
        <v>51299</v>
      </c>
    </row>
    <row r="2557" spans="1:11" x14ac:dyDescent="0.2">
      <c r="A2557" s="42" t="s">
        <v>11</v>
      </c>
      <c r="B2557" s="42" t="s">
        <v>12</v>
      </c>
      <c r="C2557" s="43">
        <v>27557</v>
      </c>
      <c r="D2557" s="43">
        <v>42219</v>
      </c>
      <c r="E2557" s="42" t="s">
        <v>17</v>
      </c>
      <c r="F2557" s="44" t="s">
        <v>14</v>
      </c>
      <c r="G2557" s="2">
        <v>219000</v>
      </c>
      <c r="H2557" s="2">
        <v>219000</v>
      </c>
      <c r="I2557" s="39">
        <v>0</v>
      </c>
      <c r="J2557" s="45">
        <v>13666</v>
      </c>
      <c r="K2557" s="43">
        <v>51299</v>
      </c>
    </row>
    <row r="2558" spans="1:11" x14ac:dyDescent="0.2">
      <c r="A2558" s="42" t="s">
        <v>15</v>
      </c>
      <c r="B2558" s="42" t="s">
        <v>12</v>
      </c>
      <c r="C2558" s="43">
        <v>27557</v>
      </c>
      <c r="D2558" s="43">
        <v>42219</v>
      </c>
      <c r="E2558" s="42" t="s">
        <v>17</v>
      </c>
      <c r="F2558" s="44" t="s">
        <v>14</v>
      </c>
      <c r="G2558" s="2">
        <v>55000</v>
      </c>
      <c r="H2558" s="2">
        <v>55000</v>
      </c>
      <c r="I2558" s="39">
        <v>0</v>
      </c>
      <c r="J2558" s="45">
        <v>13666</v>
      </c>
      <c r="K2558" s="43">
        <v>51299</v>
      </c>
    </row>
    <row r="2559" spans="1:11" x14ac:dyDescent="0.2">
      <c r="A2559" s="42" t="s">
        <v>16</v>
      </c>
      <c r="B2559" s="42" t="s">
        <v>12</v>
      </c>
      <c r="C2559" s="43">
        <v>23320</v>
      </c>
      <c r="D2559" s="43">
        <v>42384</v>
      </c>
      <c r="E2559" s="42" t="s">
        <v>17</v>
      </c>
      <c r="F2559" s="44" t="s">
        <v>14</v>
      </c>
      <c r="G2559" s="2">
        <v>54000</v>
      </c>
      <c r="H2559" s="2">
        <v>54000</v>
      </c>
      <c r="I2559" s="39">
        <v>0</v>
      </c>
      <c r="J2559" s="45">
        <v>10789</v>
      </c>
      <c r="K2559" s="43">
        <v>47062</v>
      </c>
    </row>
    <row r="2560" spans="1:11" x14ac:dyDescent="0.2">
      <c r="A2560" s="42" t="s">
        <v>11</v>
      </c>
      <c r="B2560" s="42" t="s">
        <v>12</v>
      </c>
      <c r="C2560" s="43">
        <v>23320</v>
      </c>
      <c r="D2560" s="43">
        <v>42384</v>
      </c>
      <c r="E2560" s="42" t="s">
        <v>17</v>
      </c>
      <c r="F2560" s="44" t="s">
        <v>14</v>
      </c>
      <c r="G2560" s="2">
        <v>54000</v>
      </c>
      <c r="H2560" s="2">
        <v>54000</v>
      </c>
      <c r="I2560" s="39">
        <v>0</v>
      </c>
      <c r="J2560" s="45">
        <v>10789</v>
      </c>
      <c r="K2560" s="43">
        <v>47062</v>
      </c>
    </row>
    <row r="2561" spans="1:11" x14ac:dyDescent="0.2">
      <c r="A2561" s="42" t="s">
        <v>15</v>
      </c>
      <c r="B2561" s="42" t="s">
        <v>12</v>
      </c>
      <c r="C2561" s="43">
        <v>23320</v>
      </c>
      <c r="D2561" s="43">
        <v>42384</v>
      </c>
      <c r="E2561" s="42" t="s">
        <v>17</v>
      </c>
      <c r="F2561" s="44" t="s">
        <v>14</v>
      </c>
      <c r="G2561" s="2">
        <v>219000</v>
      </c>
      <c r="H2561" s="2">
        <v>219000</v>
      </c>
      <c r="I2561" s="39">
        <v>0</v>
      </c>
      <c r="J2561" s="45">
        <v>10789</v>
      </c>
      <c r="K2561" s="43">
        <v>47062</v>
      </c>
    </row>
    <row r="2562" spans="1:11" x14ac:dyDescent="0.2">
      <c r="A2562" s="42" t="s">
        <v>16</v>
      </c>
      <c r="B2562" s="42" t="s">
        <v>12</v>
      </c>
      <c r="C2562" s="43">
        <v>20132</v>
      </c>
      <c r="D2562" s="43">
        <v>42626</v>
      </c>
      <c r="E2562" s="42" t="s">
        <v>17</v>
      </c>
      <c r="F2562" s="44" t="s">
        <v>14</v>
      </c>
      <c r="G2562" s="2">
        <v>105000</v>
      </c>
      <c r="H2562" s="2">
        <v>105000</v>
      </c>
      <c r="I2562" s="39">
        <v>0</v>
      </c>
      <c r="J2562" s="45">
        <v>7088</v>
      </c>
      <c r="K2562" s="43">
        <v>43873</v>
      </c>
    </row>
    <row r="2563" spans="1:11" x14ac:dyDescent="0.2">
      <c r="A2563" s="42" t="s">
        <v>11</v>
      </c>
      <c r="B2563" s="42" t="s">
        <v>12</v>
      </c>
      <c r="C2563" s="43">
        <v>20132</v>
      </c>
      <c r="D2563" s="43">
        <v>42626</v>
      </c>
      <c r="E2563" s="42" t="s">
        <v>17</v>
      </c>
      <c r="F2563" s="44" t="s">
        <v>14</v>
      </c>
      <c r="G2563" s="2">
        <v>105000</v>
      </c>
      <c r="H2563" s="2">
        <v>105000</v>
      </c>
      <c r="I2563" s="39">
        <v>2</v>
      </c>
      <c r="J2563" s="45">
        <v>2363</v>
      </c>
      <c r="K2563" s="43">
        <v>43873</v>
      </c>
    </row>
    <row r="2564" spans="1:11" x14ac:dyDescent="0.2">
      <c r="A2564" s="42" t="s">
        <v>15</v>
      </c>
      <c r="B2564" s="42" t="s">
        <v>12</v>
      </c>
      <c r="C2564" s="43">
        <v>20132</v>
      </c>
      <c r="D2564" s="43">
        <v>42626</v>
      </c>
      <c r="E2564" s="42" t="s">
        <v>17</v>
      </c>
      <c r="F2564" s="44" t="s">
        <v>14</v>
      </c>
      <c r="G2564" s="2">
        <v>54000</v>
      </c>
      <c r="H2564" s="2">
        <v>54000</v>
      </c>
      <c r="I2564" s="39">
        <v>0</v>
      </c>
      <c r="J2564" s="45">
        <v>2363</v>
      </c>
      <c r="K2564" s="43">
        <v>43873</v>
      </c>
    </row>
    <row r="2565" spans="1:11" x14ac:dyDescent="0.2">
      <c r="A2565" s="42" t="s">
        <v>16</v>
      </c>
      <c r="B2565" s="42" t="s">
        <v>12</v>
      </c>
      <c r="C2565" s="43">
        <v>24760</v>
      </c>
      <c r="D2565" s="43">
        <v>42346</v>
      </c>
      <c r="E2565" s="42" t="s">
        <v>13</v>
      </c>
      <c r="F2565" s="44" t="s">
        <v>14</v>
      </c>
      <c r="G2565" s="2">
        <v>186000</v>
      </c>
      <c r="H2565" s="2">
        <v>186000</v>
      </c>
      <c r="I2565" s="39">
        <v>0</v>
      </c>
      <c r="J2565" s="45">
        <v>46705</v>
      </c>
      <c r="K2565" s="43">
        <v>48502</v>
      </c>
    </row>
    <row r="2566" spans="1:11" x14ac:dyDescent="0.2">
      <c r="A2566" s="42" t="s">
        <v>11</v>
      </c>
      <c r="B2566" s="42" t="s">
        <v>12</v>
      </c>
      <c r="C2566" s="43">
        <v>24760</v>
      </c>
      <c r="D2566" s="43">
        <v>42346</v>
      </c>
      <c r="E2566" s="42" t="s">
        <v>13</v>
      </c>
      <c r="F2566" s="44" t="s">
        <v>14</v>
      </c>
      <c r="G2566" s="2">
        <v>186000</v>
      </c>
      <c r="H2566" s="2">
        <v>186000</v>
      </c>
      <c r="I2566" s="39">
        <v>0</v>
      </c>
      <c r="J2566" s="45">
        <v>15568</v>
      </c>
      <c r="K2566" s="43">
        <v>48502</v>
      </c>
    </row>
    <row r="2567" spans="1:11" x14ac:dyDescent="0.2">
      <c r="A2567" s="42" t="s">
        <v>15</v>
      </c>
      <c r="B2567" s="42" t="s">
        <v>12</v>
      </c>
      <c r="C2567" s="43">
        <v>24760</v>
      </c>
      <c r="D2567" s="43">
        <v>42346</v>
      </c>
      <c r="E2567" s="42" t="s">
        <v>13</v>
      </c>
      <c r="F2567" s="44" t="s">
        <v>14</v>
      </c>
      <c r="G2567" s="2">
        <v>105000</v>
      </c>
      <c r="H2567" s="2">
        <v>105000</v>
      </c>
      <c r="I2567" s="39">
        <v>0</v>
      </c>
      <c r="J2567" s="45">
        <v>15568</v>
      </c>
      <c r="K2567" s="43">
        <v>48502</v>
      </c>
    </row>
    <row r="2568" spans="1:11" x14ac:dyDescent="0.2">
      <c r="A2568" s="42" t="s">
        <v>16</v>
      </c>
      <c r="B2568" s="42" t="s">
        <v>12</v>
      </c>
      <c r="C2568" s="43">
        <v>23158</v>
      </c>
      <c r="D2568" s="43">
        <v>42712</v>
      </c>
      <c r="E2568" s="42" t="s">
        <v>17</v>
      </c>
      <c r="F2568" s="44" t="s">
        <v>14</v>
      </c>
      <c r="G2568" s="2">
        <v>60000</v>
      </c>
      <c r="H2568" s="2">
        <v>60000</v>
      </c>
      <c r="I2568" s="39">
        <v>0</v>
      </c>
      <c r="J2568" s="45">
        <v>11556</v>
      </c>
      <c r="K2568" s="43">
        <v>46900</v>
      </c>
    </row>
    <row r="2569" spans="1:11" x14ac:dyDescent="0.2">
      <c r="A2569" s="42" t="s">
        <v>11</v>
      </c>
      <c r="B2569" s="42" t="s">
        <v>12</v>
      </c>
      <c r="C2569" s="43">
        <v>23158</v>
      </c>
      <c r="D2569" s="43">
        <v>42712</v>
      </c>
      <c r="E2569" s="42" t="s">
        <v>17</v>
      </c>
      <c r="F2569" s="44" t="s">
        <v>14</v>
      </c>
      <c r="G2569" s="2">
        <v>60000</v>
      </c>
      <c r="H2569" s="2">
        <v>60000</v>
      </c>
      <c r="I2569" s="39">
        <v>0</v>
      </c>
      <c r="J2569" s="45">
        <v>11556</v>
      </c>
      <c r="K2569" s="43">
        <v>46900</v>
      </c>
    </row>
    <row r="2570" spans="1:11" x14ac:dyDescent="0.2">
      <c r="A2570" s="42" t="s">
        <v>15</v>
      </c>
      <c r="B2570" s="42" t="s">
        <v>12</v>
      </c>
      <c r="C2570" s="43">
        <v>23158</v>
      </c>
      <c r="D2570" s="43">
        <v>42712</v>
      </c>
      <c r="E2570" s="42" t="s">
        <v>17</v>
      </c>
      <c r="F2570" s="44" t="s">
        <v>14</v>
      </c>
      <c r="G2570" s="2">
        <v>186000</v>
      </c>
      <c r="H2570" s="2">
        <v>186000</v>
      </c>
      <c r="I2570" s="39">
        <v>0</v>
      </c>
      <c r="J2570" s="45">
        <v>11556</v>
      </c>
      <c r="K2570" s="43">
        <v>46900</v>
      </c>
    </row>
    <row r="2571" spans="1:11" x14ac:dyDescent="0.2">
      <c r="A2571" s="42" t="s">
        <v>16</v>
      </c>
      <c r="B2571" s="42" t="s">
        <v>12</v>
      </c>
      <c r="C2571" s="43">
        <v>24856</v>
      </c>
      <c r="D2571" s="43">
        <v>42664</v>
      </c>
      <c r="E2571" s="42" t="s">
        <v>13</v>
      </c>
      <c r="F2571" s="44" t="s">
        <v>14</v>
      </c>
      <c r="G2571" s="2">
        <v>57000</v>
      </c>
      <c r="H2571" s="2">
        <v>57000</v>
      </c>
      <c r="I2571" s="39">
        <v>0</v>
      </c>
      <c r="J2571" s="45">
        <v>15390</v>
      </c>
      <c r="K2571" s="43">
        <v>48598</v>
      </c>
    </row>
    <row r="2572" spans="1:11" x14ac:dyDescent="0.2">
      <c r="A2572" s="42" t="s">
        <v>11</v>
      </c>
      <c r="B2572" s="42" t="s">
        <v>12</v>
      </c>
      <c r="C2572" s="43">
        <v>24856</v>
      </c>
      <c r="D2572" s="43">
        <v>42664</v>
      </c>
      <c r="E2572" s="42" t="s">
        <v>13</v>
      </c>
      <c r="F2572" s="44" t="s">
        <v>14</v>
      </c>
      <c r="G2572" s="2">
        <v>57000</v>
      </c>
      <c r="H2572" s="2">
        <v>57000</v>
      </c>
      <c r="I2572" s="39">
        <v>0</v>
      </c>
      <c r="J2572" s="45">
        <v>15390</v>
      </c>
      <c r="K2572" s="43">
        <v>48598</v>
      </c>
    </row>
    <row r="2573" spans="1:11" x14ac:dyDescent="0.2">
      <c r="A2573" s="42" t="s">
        <v>15</v>
      </c>
      <c r="B2573" s="42" t="s">
        <v>12</v>
      </c>
      <c r="C2573" s="43">
        <v>24856</v>
      </c>
      <c r="D2573" s="43">
        <v>42664</v>
      </c>
      <c r="E2573" s="42" t="s">
        <v>13</v>
      </c>
      <c r="F2573" s="44" t="s">
        <v>14</v>
      </c>
      <c r="G2573" s="2">
        <v>60000</v>
      </c>
      <c r="H2573" s="2">
        <v>60000</v>
      </c>
      <c r="I2573" s="39">
        <v>0</v>
      </c>
      <c r="J2573" s="45">
        <v>15390</v>
      </c>
      <c r="K2573" s="43">
        <v>48598</v>
      </c>
    </row>
    <row r="2574" spans="1:11" x14ac:dyDescent="0.2">
      <c r="A2574" s="42" t="s">
        <v>11</v>
      </c>
      <c r="B2574" s="42" t="s">
        <v>12</v>
      </c>
      <c r="C2574" s="43">
        <v>24571</v>
      </c>
      <c r="D2574" s="43">
        <v>42689</v>
      </c>
      <c r="E2574" s="42" t="s">
        <v>13</v>
      </c>
      <c r="F2574" s="44" t="s">
        <v>14</v>
      </c>
      <c r="G2574" s="2">
        <v>43000</v>
      </c>
      <c r="H2574" s="2">
        <v>43000</v>
      </c>
      <c r="I2574" s="39">
        <v>0</v>
      </c>
      <c r="J2574" s="45">
        <v>11339</v>
      </c>
      <c r="K2574" s="43">
        <v>48313</v>
      </c>
    </row>
    <row r="2575" spans="1:11" x14ac:dyDescent="0.2">
      <c r="A2575" s="42" t="s">
        <v>15</v>
      </c>
      <c r="B2575" s="42" t="s">
        <v>12</v>
      </c>
      <c r="C2575" s="43">
        <v>24571</v>
      </c>
      <c r="D2575" s="43">
        <v>42689</v>
      </c>
      <c r="E2575" s="42" t="s">
        <v>13</v>
      </c>
      <c r="F2575" s="44" t="s">
        <v>14</v>
      </c>
      <c r="G2575" s="2">
        <v>57000</v>
      </c>
      <c r="H2575" s="2">
        <v>57000</v>
      </c>
      <c r="I2575" s="39">
        <v>0</v>
      </c>
      <c r="J2575" s="45">
        <v>11339</v>
      </c>
      <c r="K2575" s="43">
        <v>48313</v>
      </c>
    </row>
    <row r="2576" spans="1:11" x14ac:dyDescent="0.2">
      <c r="A2576" s="42" t="s">
        <v>16</v>
      </c>
      <c r="B2576" s="42" t="s">
        <v>12</v>
      </c>
      <c r="C2576" s="43">
        <v>30177</v>
      </c>
      <c r="D2576" s="43">
        <v>42446</v>
      </c>
      <c r="E2576" s="42" t="s">
        <v>17</v>
      </c>
      <c r="F2576" s="44" t="s">
        <v>14</v>
      </c>
      <c r="G2576" s="2">
        <v>43000</v>
      </c>
      <c r="H2576" s="2">
        <v>43000</v>
      </c>
      <c r="I2576" s="39">
        <v>0</v>
      </c>
      <c r="J2576" s="45">
        <v>22523</v>
      </c>
      <c r="K2576" s="43">
        <v>53918</v>
      </c>
    </row>
    <row r="2577" spans="1:11" x14ac:dyDescent="0.2">
      <c r="A2577" s="42" t="s">
        <v>11</v>
      </c>
      <c r="B2577" s="42" t="s">
        <v>12</v>
      </c>
      <c r="C2577" s="43">
        <v>30177</v>
      </c>
      <c r="D2577" s="43">
        <v>42446</v>
      </c>
      <c r="E2577" s="42" t="s">
        <v>17</v>
      </c>
      <c r="F2577" s="44" t="s">
        <v>14</v>
      </c>
      <c r="G2577" s="2">
        <v>43000</v>
      </c>
      <c r="H2577" s="2">
        <v>43000</v>
      </c>
      <c r="I2577" s="39">
        <v>0</v>
      </c>
      <c r="J2577" s="45">
        <v>7508</v>
      </c>
      <c r="K2577" s="43">
        <v>53918</v>
      </c>
    </row>
    <row r="2578" spans="1:11" x14ac:dyDescent="0.2">
      <c r="A2578" s="42" t="s">
        <v>15</v>
      </c>
      <c r="B2578" s="42" t="s">
        <v>12</v>
      </c>
      <c r="C2578" s="43">
        <v>30177</v>
      </c>
      <c r="D2578" s="43">
        <v>42446</v>
      </c>
      <c r="E2578" s="42" t="s">
        <v>17</v>
      </c>
      <c r="F2578" s="44" t="s">
        <v>14</v>
      </c>
      <c r="G2578" s="2">
        <v>43000</v>
      </c>
      <c r="H2578" s="2">
        <v>43000</v>
      </c>
      <c r="I2578" s="39">
        <v>0</v>
      </c>
      <c r="J2578" s="45">
        <v>7508</v>
      </c>
      <c r="K2578" s="43">
        <v>53918</v>
      </c>
    </row>
    <row r="2579" spans="1:11" x14ac:dyDescent="0.2">
      <c r="A2579" s="42" t="s">
        <v>11</v>
      </c>
      <c r="B2579" s="42" t="s">
        <v>12</v>
      </c>
      <c r="C2579" s="43">
        <v>22307</v>
      </c>
      <c r="D2579" s="43">
        <v>42543</v>
      </c>
      <c r="E2579" s="42" t="s">
        <v>17</v>
      </c>
      <c r="F2579" s="44" t="s">
        <v>14</v>
      </c>
      <c r="G2579" s="2">
        <v>36000</v>
      </c>
      <c r="H2579" s="2">
        <v>36000</v>
      </c>
      <c r="I2579" s="39">
        <v>1</v>
      </c>
      <c r="J2579" s="45">
        <v>6350</v>
      </c>
      <c r="K2579" s="43">
        <v>46048</v>
      </c>
    </row>
    <row r="2580" spans="1:11" x14ac:dyDescent="0.2">
      <c r="A2580" s="42" t="s">
        <v>16</v>
      </c>
      <c r="B2580" s="42" t="s">
        <v>12</v>
      </c>
      <c r="C2580" s="43">
        <v>20166</v>
      </c>
      <c r="D2580" s="43">
        <v>42671</v>
      </c>
      <c r="E2580" s="42" t="s">
        <v>13</v>
      </c>
      <c r="F2580" s="44" t="s">
        <v>14</v>
      </c>
      <c r="G2580" s="2">
        <v>141000</v>
      </c>
      <c r="H2580" s="2">
        <v>141000</v>
      </c>
      <c r="I2580" s="39">
        <v>0</v>
      </c>
      <c r="J2580" s="45">
        <v>11548</v>
      </c>
      <c r="K2580" s="43">
        <v>43908</v>
      </c>
    </row>
    <row r="2581" spans="1:11" x14ac:dyDescent="0.2">
      <c r="A2581" s="42" t="s">
        <v>11</v>
      </c>
      <c r="B2581" s="42" t="s">
        <v>12</v>
      </c>
      <c r="C2581" s="43">
        <v>20166</v>
      </c>
      <c r="D2581" s="43">
        <v>42671</v>
      </c>
      <c r="E2581" s="42" t="s">
        <v>13</v>
      </c>
      <c r="F2581" s="44" t="s">
        <v>14</v>
      </c>
      <c r="G2581" s="2">
        <v>141000</v>
      </c>
      <c r="H2581" s="2">
        <v>141000</v>
      </c>
      <c r="I2581" s="39">
        <v>0</v>
      </c>
      <c r="J2581" s="45">
        <v>3849</v>
      </c>
      <c r="K2581" s="43">
        <v>43908</v>
      </c>
    </row>
    <row r="2582" spans="1:11" x14ac:dyDescent="0.2">
      <c r="A2582" s="42" t="s">
        <v>15</v>
      </c>
      <c r="B2582" s="42" t="s">
        <v>12</v>
      </c>
      <c r="C2582" s="43">
        <v>20166</v>
      </c>
      <c r="D2582" s="43">
        <v>42671</v>
      </c>
      <c r="E2582" s="42" t="s">
        <v>13</v>
      </c>
      <c r="F2582" s="44" t="s">
        <v>14</v>
      </c>
      <c r="G2582" s="2">
        <v>36000</v>
      </c>
      <c r="H2582" s="2">
        <v>36000</v>
      </c>
      <c r="I2582" s="39">
        <v>0</v>
      </c>
      <c r="J2582" s="45">
        <v>3849</v>
      </c>
      <c r="K2582" s="43">
        <v>43908</v>
      </c>
    </row>
    <row r="2583" spans="1:11" x14ac:dyDescent="0.2">
      <c r="A2583" s="42" t="s">
        <v>16</v>
      </c>
      <c r="B2583" s="42" t="s">
        <v>12</v>
      </c>
      <c r="C2583" s="43">
        <v>22019</v>
      </c>
      <c r="D2583" s="43">
        <v>42431</v>
      </c>
      <c r="E2583" s="42" t="s">
        <v>17</v>
      </c>
      <c r="F2583" s="44" t="s">
        <v>14</v>
      </c>
      <c r="G2583" s="2">
        <v>47000</v>
      </c>
      <c r="H2583" s="2">
        <v>47000</v>
      </c>
      <c r="I2583" s="39">
        <v>0</v>
      </c>
      <c r="J2583" s="45">
        <v>8291</v>
      </c>
      <c r="K2583" s="43">
        <v>45760</v>
      </c>
    </row>
    <row r="2584" spans="1:11" x14ac:dyDescent="0.2">
      <c r="A2584" s="42" t="s">
        <v>11</v>
      </c>
      <c r="B2584" s="42" t="s">
        <v>12</v>
      </c>
      <c r="C2584" s="43">
        <v>22019</v>
      </c>
      <c r="D2584" s="43">
        <v>42431</v>
      </c>
      <c r="E2584" s="42" t="s">
        <v>17</v>
      </c>
      <c r="F2584" s="44" t="s">
        <v>14</v>
      </c>
      <c r="G2584" s="2">
        <v>47000</v>
      </c>
      <c r="H2584" s="2">
        <v>47000</v>
      </c>
      <c r="I2584" s="39">
        <v>0</v>
      </c>
      <c r="J2584" s="45">
        <v>8291</v>
      </c>
      <c r="K2584" s="43">
        <v>45760</v>
      </c>
    </row>
    <row r="2585" spans="1:11" x14ac:dyDescent="0.2">
      <c r="A2585" s="42" t="s">
        <v>15</v>
      </c>
      <c r="B2585" s="42" t="s">
        <v>12</v>
      </c>
      <c r="C2585" s="43">
        <v>22019</v>
      </c>
      <c r="D2585" s="43">
        <v>42431</v>
      </c>
      <c r="E2585" s="42" t="s">
        <v>17</v>
      </c>
      <c r="F2585" s="44" t="s">
        <v>14</v>
      </c>
      <c r="G2585" s="2">
        <v>141000</v>
      </c>
      <c r="H2585" s="2">
        <v>141000</v>
      </c>
      <c r="I2585" s="39">
        <v>0</v>
      </c>
      <c r="J2585" s="45">
        <v>8291</v>
      </c>
      <c r="K2585" s="43">
        <v>45760</v>
      </c>
    </row>
    <row r="2586" spans="1:11" x14ac:dyDescent="0.2">
      <c r="A2586" s="42" t="s">
        <v>16</v>
      </c>
      <c r="B2586" s="42" t="s">
        <v>12</v>
      </c>
      <c r="C2586" s="43">
        <v>24031</v>
      </c>
      <c r="D2586" s="43">
        <v>42688</v>
      </c>
      <c r="E2586" s="42" t="s">
        <v>13</v>
      </c>
      <c r="F2586" s="44" t="s">
        <v>14</v>
      </c>
      <c r="G2586" s="2">
        <v>228000</v>
      </c>
      <c r="H2586" s="2">
        <v>228000</v>
      </c>
      <c r="I2586" s="39">
        <v>0</v>
      </c>
      <c r="J2586" s="45">
        <v>57046</v>
      </c>
      <c r="K2586" s="43">
        <v>47772</v>
      </c>
    </row>
    <row r="2587" spans="1:11" x14ac:dyDescent="0.2">
      <c r="A2587" s="42" t="s">
        <v>11</v>
      </c>
      <c r="B2587" s="42" t="s">
        <v>12</v>
      </c>
      <c r="C2587" s="43">
        <v>24031</v>
      </c>
      <c r="D2587" s="43">
        <v>42688</v>
      </c>
      <c r="E2587" s="42" t="s">
        <v>13</v>
      </c>
      <c r="F2587" s="44" t="s">
        <v>14</v>
      </c>
      <c r="G2587" s="2">
        <v>228000</v>
      </c>
      <c r="H2587" s="2">
        <v>228000</v>
      </c>
      <c r="I2587" s="39">
        <v>2</v>
      </c>
      <c r="J2587" s="45">
        <v>19015</v>
      </c>
      <c r="K2587" s="43">
        <v>47772</v>
      </c>
    </row>
    <row r="2588" spans="1:11" x14ac:dyDescent="0.2">
      <c r="A2588" s="42" t="s">
        <v>15</v>
      </c>
      <c r="B2588" s="42" t="s">
        <v>12</v>
      </c>
      <c r="C2588" s="43">
        <v>24031</v>
      </c>
      <c r="D2588" s="43">
        <v>42688</v>
      </c>
      <c r="E2588" s="42" t="s">
        <v>13</v>
      </c>
      <c r="F2588" s="44" t="s">
        <v>14</v>
      </c>
      <c r="G2588" s="2">
        <v>47000</v>
      </c>
      <c r="H2588" s="2">
        <v>47000</v>
      </c>
      <c r="I2588" s="39">
        <v>0</v>
      </c>
      <c r="J2588" s="45">
        <v>19015</v>
      </c>
      <c r="K2588" s="43">
        <v>47772</v>
      </c>
    </row>
    <row r="2589" spans="1:11" x14ac:dyDescent="0.2">
      <c r="A2589" s="42" t="s">
        <v>16</v>
      </c>
      <c r="B2589" s="42" t="s">
        <v>12</v>
      </c>
      <c r="C2589" s="43">
        <v>23238</v>
      </c>
      <c r="D2589" s="43">
        <v>42745</v>
      </c>
      <c r="E2589" s="42" t="s">
        <v>17</v>
      </c>
      <c r="F2589" s="44" t="s">
        <v>14</v>
      </c>
      <c r="G2589" s="2">
        <v>108000</v>
      </c>
      <c r="H2589" s="2">
        <v>108000</v>
      </c>
      <c r="I2589" s="39">
        <v>0</v>
      </c>
      <c r="J2589" s="45">
        <v>21676</v>
      </c>
      <c r="K2589" s="43">
        <v>46980</v>
      </c>
    </row>
    <row r="2590" spans="1:11" x14ac:dyDescent="0.2">
      <c r="A2590" s="42" t="s">
        <v>11</v>
      </c>
      <c r="B2590" s="42" t="s">
        <v>12</v>
      </c>
      <c r="C2590" s="43">
        <v>23238</v>
      </c>
      <c r="D2590" s="43">
        <v>42745</v>
      </c>
      <c r="E2590" s="42" t="s">
        <v>17</v>
      </c>
      <c r="F2590" s="44" t="s">
        <v>14</v>
      </c>
      <c r="G2590" s="2">
        <v>108000</v>
      </c>
      <c r="H2590" s="2">
        <v>108000</v>
      </c>
      <c r="I2590" s="39">
        <v>0</v>
      </c>
      <c r="J2590" s="45">
        <v>7225</v>
      </c>
      <c r="K2590" s="43">
        <v>46980</v>
      </c>
    </row>
    <row r="2591" spans="1:11" x14ac:dyDescent="0.2">
      <c r="A2591" s="42" t="s">
        <v>15</v>
      </c>
      <c r="B2591" s="42" t="s">
        <v>12</v>
      </c>
      <c r="C2591" s="43">
        <v>23238</v>
      </c>
      <c r="D2591" s="43">
        <v>42745</v>
      </c>
      <c r="E2591" s="42" t="s">
        <v>17</v>
      </c>
      <c r="F2591" s="44" t="s">
        <v>14</v>
      </c>
      <c r="G2591" s="2">
        <v>228000</v>
      </c>
      <c r="H2591" s="2">
        <v>228000</v>
      </c>
      <c r="I2591" s="39">
        <v>0</v>
      </c>
      <c r="J2591" s="45">
        <v>7225</v>
      </c>
      <c r="K2591" s="43">
        <v>46980</v>
      </c>
    </row>
    <row r="2592" spans="1:11" x14ac:dyDescent="0.2">
      <c r="A2592" s="42" t="s">
        <v>16</v>
      </c>
      <c r="B2592" s="42" t="s">
        <v>12</v>
      </c>
      <c r="C2592" s="43">
        <v>22306</v>
      </c>
      <c r="D2592" s="43">
        <v>42572</v>
      </c>
      <c r="E2592" s="42" t="s">
        <v>13</v>
      </c>
      <c r="F2592" s="44" t="s">
        <v>14</v>
      </c>
      <c r="G2592" s="2">
        <v>150000</v>
      </c>
      <c r="H2592" s="2">
        <v>150000</v>
      </c>
      <c r="I2592" s="39">
        <v>0</v>
      </c>
      <c r="J2592" s="45">
        <v>31995</v>
      </c>
      <c r="K2592" s="43">
        <v>46047</v>
      </c>
    </row>
    <row r="2593" spans="1:11" x14ac:dyDescent="0.2">
      <c r="A2593" s="42" t="s">
        <v>11</v>
      </c>
      <c r="B2593" s="42" t="s">
        <v>12</v>
      </c>
      <c r="C2593" s="43">
        <v>22306</v>
      </c>
      <c r="D2593" s="43">
        <v>42572</v>
      </c>
      <c r="E2593" s="42" t="s">
        <v>13</v>
      </c>
      <c r="F2593" s="44" t="s">
        <v>14</v>
      </c>
      <c r="G2593" s="2">
        <v>150000</v>
      </c>
      <c r="H2593" s="2">
        <v>150000</v>
      </c>
      <c r="I2593" s="39">
        <v>0</v>
      </c>
      <c r="J2593" s="45">
        <v>10665</v>
      </c>
      <c r="K2593" s="43">
        <v>46047</v>
      </c>
    </row>
    <row r="2594" spans="1:11" x14ac:dyDescent="0.2">
      <c r="A2594" s="42" t="s">
        <v>15</v>
      </c>
      <c r="B2594" s="42" t="s">
        <v>12</v>
      </c>
      <c r="C2594" s="43">
        <v>22306</v>
      </c>
      <c r="D2594" s="43">
        <v>42572</v>
      </c>
      <c r="E2594" s="42" t="s">
        <v>13</v>
      </c>
      <c r="F2594" s="44" t="s">
        <v>14</v>
      </c>
      <c r="G2594" s="2">
        <v>108000</v>
      </c>
      <c r="H2594" s="2">
        <v>108000</v>
      </c>
      <c r="I2594" s="39">
        <v>0</v>
      </c>
      <c r="J2594" s="45">
        <v>10665</v>
      </c>
      <c r="K2594" s="43">
        <v>46047</v>
      </c>
    </row>
    <row r="2595" spans="1:11" x14ac:dyDescent="0.2">
      <c r="A2595" s="42" t="s">
        <v>16</v>
      </c>
      <c r="B2595" s="42" t="s">
        <v>12</v>
      </c>
      <c r="C2595" s="43">
        <v>22742</v>
      </c>
      <c r="D2595" s="43">
        <v>42485</v>
      </c>
      <c r="E2595" s="42" t="s">
        <v>17</v>
      </c>
      <c r="F2595" s="44" t="s">
        <v>14</v>
      </c>
      <c r="G2595" s="2">
        <v>42000</v>
      </c>
      <c r="H2595" s="2">
        <v>42000</v>
      </c>
      <c r="I2595" s="39">
        <v>0</v>
      </c>
      <c r="J2595" s="45">
        <v>7749</v>
      </c>
      <c r="K2595" s="43">
        <v>46483</v>
      </c>
    </row>
    <row r="2596" spans="1:11" x14ac:dyDescent="0.2">
      <c r="A2596" s="42" t="s">
        <v>11</v>
      </c>
      <c r="B2596" s="42" t="s">
        <v>12</v>
      </c>
      <c r="C2596" s="43">
        <v>22742</v>
      </c>
      <c r="D2596" s="43">
        <v>42485</v>
      </c>
      <c r="E2596" s="42" t="s">
        <v>17</v>
      </c>
      <c r="F2596" s="44" t="s">
        <v>14</v>
      </c>
      <c r="G2596" s="2">
        <v>42000</v>
      </c>
      <c r="H2596" s="2">
        <v>42000</v>
      </c>
      <c r="I2596" s="39">
        <v>0</v>
      </c>
      <c r="J2596" s="45">
        <v>7749</v>
      </c>
      <c r="K2596" s="43">
        <v>46483</v>
      </c>
    </row>
    <row r="2597" spans="1:11" x14ac:dyDescent="0.2">
      <c r="A2597" s="42" t="s">
        <v>15</v>
      </c>
      <c r="B2597" s="42" t="s">
        <v>12</v>
      </c>
      <c r="C2597" s="43">
        <v>22742</v>
      </c>
      <c r="D2597" s="43">
        <v>42485</v>
      </c>
      <c r="E2597" s="42" t="s">
        <v>17</v>
      </c>
      <c r="F2597" s="44" t="s">
        <v>14</v>
      </c>
      <c r="G2597" s="2">
        <v>150000</v>
      </c>
      <c r="H2597" s="2">
        <v>150000</v>
      </c>
      <c r="I2597" s="39">
        <v>0</v>
      </c>
      <c r="J2597" s="45">
        <v>7749</v>
      </c>
      <c r="K2597" s="43">
        <v>46483</v>
      </c>
    </row>
    <row r="2598" spans="1:11" x14ac:dyDescent="0.2">
      <c r="A2598" s="42" t="s">
        <v>16</v>
      </c>
      <c r="B2598" s="42" t="s">
        <v>12</v>
      </c>
      <c r="C2598" s="43">
        <v>24077</v>
      </c>
      <c r="D2598" s="43">
        <v>42468</v>
      </c>
      <c r="E2598" s="42" t="s">
        <v>17</v>
      </c>
      <c r="F2598" s="44" t="s">
        <v>14</v>
      </c>
      <c r="G2598" s="2">
        <v>64000</v>
      </c>
      <c r="H2598" s="2">
        <v>64000</v>
      </c>
      <c r="I2598" s="39">
        <v>0</v>
      </c>
      <c r="J2598" s="45">
        <v>13075</v>
      </c>
      <c r="K2598" s="43">
        <v>47818</v>
      </c>
    </row>
    <row r="2599" spans="1:11" x14ac:dyDescent="0.2">
      <c r="A2599" s="42" t="s">
        <v>11</v>
      </c>
      <c r="B2599" s="42" t="s">
        <v>12</v>
      </c>
      <c r="C2599" s="43">
        <v>24077</v>
      </c>
      <c r="D2599" s="43">
        <v>42468</v>
      </c>
      <c r="E2599" s="42" t="s">
        <v>17</v>
      </c>
      <c r="F2599" s="44" t="s">
        <v>14</v>
      </c>
      <c r="G2599" s="2">
        <v>64000</v>
      </c>
      <c r="H2599" s="2">
        <v>64000</v>
      </c>
      <c r="I2599" s="39">
        <v>0</v>
      </c>
      <c r="J2599" s="45">
        <v>6538</v>
      </c>
      <c r="K2599" s="43">
        <v>47818</v>
      </c>
    </row>
    <row r="2600" spans="1:11" x14ac:dyDescent="0.2">
      <c r="A2600" s="42" t="s">
        <v>15</v>
      </c>
      <c r="B2600" s="42" t="s">
        <v>12</v>
      </c>
      <c r="C2600" s="43">
        <v>24077</v>
      </c>
      <c r="D2600" s="43">
        <v>42468</v>
      </c>
      <c r="E2600" s="42" t="s">
        <v>17</v>
      </c>
      <c r="F2600" s="44" t="s">
        <v>14</v>
      </c>
      <c r="G2600" s="2">
        <v>32000</v>
      </c>
      <c r="H2600" s="2">
        <v>32000</v>
      </c>
      <c r="I2600" s="39">
        <v>0</v>
      </c>
      <c r="J2600" s="45">
        <v>6538</v>
      </c>
      <c r="K2600" s="43">
        <v>47818</v>
      </c>
    </row>
    <row r="2601" spans="1:11" x14ac:dyDescent="0.2">
      <c r="A2601" s="42" t="s">
        <v>11</v>
      </c>
      <c r="B2601" s="42" t="s">
        <v>12</v>
      </c>
      <c r="C2601" s="43">
        <v>22415</v>
      </c>
      <c r="D2601" s="43">
        <v>42699</v>
      </c>
      <c r="E2601" s="42" t="s">
        <v>13</v>
      </c>
      <c r="F2601" s="44" t="s">
        <v>14</v>
      </c>
      <c r="G2601" s="2">
        <v>56000</v>
      </c>
      <c r="H2601" s="2">
        <v>56000</v>
      </c>
      <c r="I2601" s="39">
        <v>0</v>
      </c>
      <c r="J2601" s="45">
        <v>11945</v>
      </c>
      <c r="K2601" s="43">
        <v>46156</v>
      </c>
    </row>
    <row r="2602" spans="1:11" x14ac:dyDescent="0.2">
      <c r="A2602" s="42" t="s">
        <v>11</v>
      </c>
      <c r="B2602" s="42" t="s">
        <v>12</v>
      </c>
      <c r="C2602" s="43">
        <v>20387</v>
      </c>
      <c r="D2602" s="43">
        <v>42585</v>
      </c>
      <c r="E2602" s="42" t="s">
        <v>13</v>
      </c>
      <c r="F2602" s="44" t="s">
        <v>14</v>
      </c>
      <c r="G2602" s="2">
        <v>28000</v>
      </c>
      <c r="H2602" s="2">
        <v>28000</v>
      </c>
      <c r="I2602" s="39">
        <v>0</v>
      </c>
      <c r="J2602" s="45">
        <v>3074</v>
      </c>
      <c r="K2602" s="43">
        <v>44129</v>
      </c>
    </row>
    <row r="2603" spans="1:11" x14ac:dyDescent="0.2">
      <c r="A2603" s="42" t="s">
        <v>15</v>
      </c>
      <c r="B2603" s="42" t="s">
        <v>12</v>
      </c>
      <c r="C2603" s="43">
        <v>20387</v>
      </c>
      <c r="D2603" s="43">
        <v>42585</v>
      </c>
      <c r="E2603" s="42" t="s">
        <v>13</v>
      </c>
      <c r="F2603" s="44" t="s">
        <v>14</v>
      </c>
      <c r="G2603" s="2">
        <v>56000</v>
      </c>
      <c r="H2603" s="2">
        <v>56000</v>
      </c>
      <c r="I2603" s="39">
        <v>0</v>
      </c>
      <c r="J2603" s="45">
        <v>3074</v>
      </c>
      <c r="K2603" s="43">
        <v>44129</v>
      </c>
    </row>
    <row r="2604" spans="1:11" x14ac:dyDescent="0.2">
      <c r="A2604" s="42" t="s">
        <v>11</v>
      </c>
      <c r="B2604" s="42" t="s">
        <v>12</v>
      </c>
      <c r="C2604" s="43">
        <v>27145</v>
      </c>
      <c r="D2604" s="43">
        <v>42689</v>
      </c>
      <c r="E2604" s="42" t="s">
        <v>13</v>
      </c>
      <c r="F2604" s="44" t="s">
        <v>14</v>
      </c>
      <c r="G2604" s="2">
        <v>53000</v>
      </c>
      <c r="H2604" s="2">
        <v>53000</v>
      </c>
      <c r="I2604" s="39">
        <v>0</v>
      </c>
      <c r="J2604" s="45">
        <v>14930</v>
      </c>
      <c r="K2604" s="43">
        <v>50886</v>
      </c>
    </row>
    <row r="2605" spans="1:11" x14ac:dyDescent="0.2">
      <c r="A2605" s="42" t="s">
        <v>16</v>
      </c>
      <c r="B2605" s="42" t="s">
        <v>12</v>
      </c>
      <c r="C2605" s="43">
        <v>20771</v>
      </c>
      <c r="D2605" s="43">
        <v>42520</v>
      </c>
      <c r="E2605" s="42" t="s">
        <v>13</v>
      </c>
      <c r="F2605" s="44" t="s">
        <v>14</v>
      </c>
      <c r="G2605" s="2">
        <v>53000</v>
      </c>
      <c r="H2605" s="2">
        <v>53000</v>
      </c>
      <c r="I2605" s="39">
        <v>0</v>
      </c>
      <c r="J2605" s="45">
        <v>12944</v>
      </c>
      <c r="K2605" s="43">
        <v>44512</v>
      </c>
    </row>
    <row r="2606" spans="1:11" x14ac:dyDescent="0.2">
      <c r="A2606" s="42" t="s">
        <v>11</v>
      </c>
      <c r="B2606" s="42" t="s">
        <v>12</v>
      </c>
      <c r="C2606" s="43">
        <v>20771</v>
      </c>
      <c r="D2606" s="43">
        <v>42520</v>
      </c>
      <c r="E2606" s="42" t="s">
        <v>13</v>
      </c>
      <c r="F2606" s="44" t="s">
        <v>14</v>
      </c>
      <c r="G2606" s="2">
        <v>47000</v>
      </c>
      <c r="H2606" s="2">
        <v>47000</v>
      </c>
      <c r="I2606" s="39">
        <v>0</v>
      </c>
      <c r="J2606" s="45">
        <v>6472</v>
      </c>
      <c r="K2606" s="43">
        <v>44512</v>
      </c>
    </row>
    <row r="2607" spans="1:11" x14ac:dyDescent="0.2">
      <c r="A2607" s="42" t="s">
        <v>15</v>
      </c>
      <c r="B2607" s="42" t="s">
        <v>12</v>
      </c>
      <c r="C2607" s="43">
        <v>20771</v>
      </c>
      <c r="D2607" s="43">
        <v>42520</v>
      </c>
      <c r="E2607" s="42" t="s">
        <v>13</v>
      </c>
      <c r="F2607" s="44" t="s">
        <v>14</v>
      </c>
      <c r="G2607" s="2">
        <v>53000</v>
      </c>
      <c r="H2607" s="2">
        <v>53000</v>
      </c>
      <c r="I2607" s="39">
        <v>0</v>
      </c>
      <c r="J2607" s="45">
        <v>6472</v>
      </c>
      <c r="K2607" s="43">
        <v>44512</v>
      </c>
    </row>
    <row r="2608" spans="1:11" x14ac:dyDescent="0.2">
      <c r="A2608" s="42" t="s">
        <v>16</v>
      </c>
      <c r="B2608" s="42" t="s">
        <v>12</v>
      </c>
      <c r="C2608" s="43">
        <v>25614</v>
      </c>
      <c r="D2608" s="43">
        <v>42476</v>
      </c>
      <c r="E2608" s="42" t="s">
        <v>17</v>
      </c>
      <c r="F2608" s="44" t="s">
        <v>14</v>
      </c>
      <c r="G2608" s="2">
        <v>94000</v>
      </c>
      <c r="H2608" s="2">
        <v>94000</v>
      </c>
      <c r="I2608" s="39">
        <v>0</v>
      </c>
      <c r="J2608" s="45">
        <v>16286</v>
      </c>
      <c r="K2608" s="43">
        <v>49355</v>
      </c>
    </row>
    <row r="2609" spans="1:11" x14ac:dyDescent="0.2">
      <c r="A2609" s="42" t="s">
        <v>11</v>
      </c>
      <c r="B2609" s="42" t="s">
        <v>12</v>
      </c>
      <c r="C2609" s="43">
        <v>25614</v>
      </c>
      <c r="D2609" s="43">
        <v>42476</v>
      </c>
      <c r="E2609" s="42" t="s">
        <v>17</v>
      </c>
      <c r="F2609" s="44" t="s">
        <v>14</v>
      </c>
      <c r="G2609" s="2">
        <v>26000</v>
      </c>
      <c r="H2609" s="2">
        <v>26000</v>
      </c>
      <c r="I2609" s="39">
        <v>2</v>
      </c>
      <c r="J2609" s="45">
        <v>5429</v>
      </c>
      <c r="K2609" s="43">
        <v>49355</v>
      </c>
    </row>
    <row r="2610" spans="1:11" x14ac:dyDescent="0.2">
      <c r="A2610" s="42" t="s">
        <v>15</v>
      </c>
      <c r="B2610" s="42" t="s">
        <v>12</v>
      </c>
      <c r="C2610" s="43">
        <v>25614</v>
      </c>
      <c r="D2610" s="43">
        <v>42476</v>
      </c>
      <c r="E2610" s="42" t="s">
        <v>17</v>
      </c>
      <c r="F2610" s="44" t="s">
        <v>14</v>
      </c>
      <c r="G2610" s="2">
        <v>94000</v>
      </c>
      <c r="H2610" s="2">
        <v>94000</v>
      </c>
      <c r="I2610" s="39">
        <v>0</v>
      </c>
      <c r="J2610" s="45">
        <v>5429</v>
      </c>
      <c r="K2610" s="43">
        <v>49355</v>
      </c>
    </row>
    <row r="2611" spans="1:11" x14ac:dyDescent="0.2">
      <c r="A2611" s="42" t="s">
        <v>16</v>
      </c>
      <c r="B2611" s="42" t="s">
        <v>12</v>
      </c>
      <c r="C2611" s="43">
        <v>29716</v>
      </c>
      <c r="D2611" s="43">
        <v>42570</v>
      </c>
      <c r="E2611" s="42" t="s">
        <v>17</v>
      </c>
      <c r="F2611" s="44" t="s">
        <v>14</v>
      </c>
      <c r="G2611" s="2">
        <v>78000</v>
      </c>
      <c r="H2611" s="2">
        <v>78000</v>
      </c>
      <c r="I2611" s="39">
        <v>0</v>
      </c>
      <c r="J2611" s="45">
        <v>24300</v>
      </c>
      <c r="K2611" s="43">
        <v>53457</v>
      </c>
    </row>
    <row r="2612" spans="1:11" x14ac:dyDescent="0.2">
      <c r="A2612" s="42" t="s">
        <v>11</v>
      </c>
      <c r="B2612" s="42" t="s">
        <v>12</v>
      </c>
      <c r="C2612" s="43">
        <v>29716</v>
      </c>
      <c r="D2612" s="43">
        <v>42570</v>
      </c>
      <c r="E2612" s="42" t="s">
        <v>17</v>
      </c>
      <c r="F2612" s="44" t="s">
        <v>14</v>
      </c>
      <c r="G2612" s="2">
        <v>45000</v>
      </c>
      <c r="H2612" s="2">
        <v>45000</v>
      </c>
      <c r="I2612" s="39">
        <v>0</v>
      </c>
      <c r="J2612" s="45">
        <v>8100</v>
      </c>
      <c r="K2612" s="43">
        <v>53457</v>
      </c>
    </row>
    <row r="2613" spans="1:11" x14ac:dyDescent="0.2">
      <c r="A2613" s="42" t="s">
        <v>15</v>
      </c>
      <c r="B2613" s="42" t="s">
        <v>12</v>
      </c>
      <c r="C2613" s="43">
        <v>29716</v>
      </c>
      <c r="D2613" s="43">
        <v>42570</v>
      </c>
      <c r="E2613" s="42" t="s">
        <v>17</v>
      </c>
      <c r="F2613" s="44" t="s">
        <v>14</v>
      </c>
      <c r="G2613" s="2">
        <v>78000</v>
      </c>
      <c r="H2613" s="2">
        <v>78000</v>
      </c>
      <c r="I2613" s="39">
        <v>0</v>
      </c>
      <c r="J2613" s="45">
        <v>8100</v>
      </c>
      <c r="K2613" s="43">
        <v>53457</v>
      </c>
    </row>
    <row r="2614" spans="1:11" x14ac:dyDescent="0.2">
      <c r="A2614" s="42" t="s">
        <v>16</v>
      </c>
      <c r="B2614" s="42" t="s">
        <v>12</v>
      </c>
      <c r="C2614" s="43">
        <v>27207</v>
      </c>
      <c r="D2614" s="43">
        <v>42492</v>
      </c>
      <c r="E2614" s="42" t="s">
        <v>17</v>
      </c>
      <c r="F2614" s="44" t="s">
        <v>14</v>
      </c>
      <c r="G2614" s="2">
        <v>135000</v>
      </c>
      <c r="H2614" s="2">
        <v>135000</v>
      </c>
      <c r="I2614" s="39">
        <v>0</v>
      </c>
      <c r="J2614" s="45">
        <v>25310</v>
      </c>
      <c r="K2614" s="43">
        <v>50948</v>
      </c>
    </row>
    <row r="2615" spans="1:11" x14ac:dyDescent="0.2">
      <c r="A2615" s="42" t="s">
        <v>11</v>
      </c>
      <c r="B2615" s="42" t="s">
        <v>12</v>
      </c>
      <c r="C2615" s="43">
        <v>27207</v>
      </c>
      <c r="D2615" s="43">
        <v>42492</v>
      </c>
      <c r="E2615" s="42" t="s">
        <v>17</v>
      </c>
      <c r="F2615" s="44" t="s">
        <v>14</v>
      </c>
      <c r="G2615" s="2">
        <v>43000</v>
      </c>
      <c r="H2615" s="2">
        <v>43000</v>
      </c>
      <c r="I2615" s="39">
        <v>0</v>
      </c>
      <c r="J2615" s="45">
        <v>8437</v>
      </c>
      <c r="K2615" s="43">
        <v>50948</v>
      </c>
    </row>
    <row r="2616" spans="1:11" x14ac:dyDescent="0.2">
      <c r="A2616" s="42" t="s">
        <v>15</v>
      </c>
      <c r="B2616" s="42" t="s">
        <v>12</v>
      </c>
      <c r="C2616" s="43">
        <v>27207</v>
      </c>
      <c r="D2616" s="43">
        <v>42492</v>
      </c>
      <c r="E2616" s="42" t="s">
        <v>17</v>
      </c>
      <c r="F2616" s="44" t="s">
        <v>14</v>
      </c>
      <c r="G2616" s="2">
        <v>135000</v>
      </c>
      <c r="H2616" s="2">
        <v>135000</v>
      </c>
      <c r="I2616" s="39">
        <v>0</v>
      </c>
      <c r="J2616" s="45">
        <v>8437</v>
      </c>
      <c r="K2616" s="43">
        <v>50948</v>
      </c>
    </row>
    <row r="2617" spans="1:11" x14ac:dyDescent="0.2">
      <c r="A2617" s="42" t="s">
        <v>16</v>
      </c>
      <c r="B2617" s="42" t="s">
        <v>12</v>
      </c>
      <c r="C2617" s="43">
        <v>22024</v>
      </c>
      <c r="D2617" s="43">
        <v>42541</v>
      </c>
      <c r="E2617" s="42" t="s">
        <v>13</v>
      </c>
      <c r="F2617" s="44" t="s">
        <v>14</v>
      </c>
      <c r="G2617" s="2">
        <v>129000</v>
      </c>
      <c r="H2617" s="2">
        <v>129000</v>
      </c>
      <c r="I2617" s="39">
        <v>0</v>
      </c>
      <c r="J2617" s="45">
        <v>16475</v>
      </c>
      <c r="K2617" s="43">
        <v>45765</v>
      </c>
    </row>
    <row r="2618" spans="1:11" x14ac:dyDescent="0.2">
      <c r="A2618" s="42" t="s">
        <v>11</v>
      </c>
      <c r="B2618" s="42" t="s">
        <v>12</v>
      </c>
      <c r="C2618" s="43">
        <v>22024</v>
      </c>
      <c r="D2618" s="43">
        <v>42541</v>
      </c>
      <c r="E2618" s="42" t="s">
        <v>13</v>
      </c>
      <c r="F2618" s="44" t="s">
        <v>14</v>
      </c>
      <c r="G2618" s="2">
        <v>27000</v>
      </c>
      <c r="H2618" s="2">
        <v>27000</v>
      </c>
      <c r="I2618" s="39">
        <v>2</v>
      </c>
      <c r="J2618" s="45">
        <v>5492</v>
      </c>
      <c r="K2618" s="43">
        <v>45765</v>
      </c>
    </row>
    <row r="2619" spans="1:11" x14ac:dyDescent="0.2">
      <c r="A2619" s="42" t="s">
        <v>15</v>
      </c>
      <c r="B2619" s="42" t="s">
        <v>12</v>
      </c>
      <c r="C2619" s="43">
        <v>22024</v>
      </c>
      <c r="D2619" s="43">
        <v>42541</v>
      </c>
      <c r="E2619" s="42" t="s">
        <v>13</v>
      </c>
      <c r="F2619" s="44" t="s">
        <v>14</v>
      </c>
      <c r="G2619" s="2">
        <v>129000</v>
      </c>
      <c r="H2619" s="2">
        <v>129000</v>
      </c>
      <c r="I2619" s="39">
        <v>0</v>
      </c>
      <c r="J2619" s="45">
        <v>5492</v>
      </c>
      <c r="K2619" s="43">
        <v>45765</v>
      </c>
    </row>
    <row r="2620" spans="1:11" x14ac:dyDescent="0.2">
      <c r="A2620" s="42" t="s">
        <v>16</v>
      </c>
      <c r="B2620" s="42" t="s">
        <v>12</v>
      </c>
      <c r="C2620" s="43">
        <v>21547</v>
      </c>
      <c r="D2620" s="43">
        <v>42780</v>
      </c>
      <c r="E2620" s="42" t="s">
        <v>17</v>
      </c>
      <c r="F2620" s="44" t="s">
        <v>14</v>
      </c>
      <c r="G2620" s="2">
        <v>81000</v>
      </c>
      <c r="H2620" s="2">
        <v>81000</v>
      </c>
      <c r="I2620" s="39">
        <v>0</v>
      </c>
      <c r="J2620" s="45">
        <v>9889</v>
      </c>
      <c r="K2620" s="43">
        <v>45288</v>
      </c>
    </row>
    <row r="2621" spans="1:11" x14ac:dyDescent="0.2">
      <c r="A2621" s="42" t="s">
        <v>11</v>
      </c>
      <c r="B2621" s="42" t="s">
        <v>12</v>
      </c>
      <c r="C2621" s="43">
        <v>21547</v>
      </c>
      <c r="D2621" s="43">
        <v>42780</v>
      </c>
      <c r="E2621" s="42" t="s">
        <v>17</v>
      </c>
      <c r="F2621" s="44" t="s">
        <v>14</v>
      </c>
      <c r="G2621" s="2">
        <v>67000</v>
      </c>
      <c r="H2621" s="2">
        <v>67000</v>
      </c>
      <c r="I2621" s="39">
        <v>0</v>
      </c>
      <c r="J2621" s="45">
        <v>9889</v>
      </c>
      <c r="K2621" s="43">
        <v>45288</v>
      </c>
    </row>
    <row r="2622" spans="1:11" x14ac:dyDescent="0.2">
      <c r="A2622" s="42" t="s">
        <v>15</v>
      </c>
      <c r="B2622" s="42" t="s">
        <v>12</v>
      </c>
      <c r="C2622" s="43">
        <v>21547</v>
      </c>
      <c r="D2622" s="43">
        <v>42780</v>
      </c>
      <c r="E2622" s="42" t="s">
        <v>17</v>
      </c>
      <c r="F2622" s="44" t="s">
        <v>14</v>
      </c>
      <c r="G2622" s="2">
        <v>81000</v>
      </c>
      <c r="H2622" s="2">
        <v>81000</v>
      </c>
      <c r="I2622" s="39">
        <v>0</v>
      </c>
      <c r="J2622" s="45">
        <v>9889</v>
      </c>
      <c r="K2622" s="43">
        <v>45288</v>
      </c>
    </row>
    <row r="2623" spans="1:11" x14ac:dyDescent="0.2">
      <c r="A2623" s="42" t="s">
        <v>16</v>
      </c>
      <c r="B2623" s="42" t="s">
        <v>12</v>
      </c>
      <c r="C2623" s="43">
        <v>23228</v>
      </c>
      <c r="D2623" s="43">
        <v>42518</v>
      </c>
      <c r="E2623" s="42" t="s">
        <v>17</v>
      </c>
      <c r="F2623" s="44" t="s">
        <v>14</v>
      </c>
      <c r="G2623" s="2">
        <v>67000</v>
      </c>
      <c r="H2623" s="2">
        <v>67000</v>
      </c>
      <c r="I2623" s="39">
        <v>0</v>
      </c>
      <c r="J2623" s="45">
        <v>112687</v>
      </c>
      <c r="K2623" s="43">
        <v>46970</v>
      </c>
    </row>
    <row r="2624" spans="1:11" x14ac:dyDescent="0.2">
      <c r="A2624" s="42" t="s">
        <v>11</v>
      </c>
      <c r="B2624" s="42" t="s">
        <v>12</v>
      </c>
      <c r="C2624" s="43">
        <v>23228</v>
      </c>
      <c r="D2624" s="43">
        <v>42518</v>
      </c>
      <c r="E2624" s="42" t="s">
        <v>17</v>
      </c>
      <c r="F2624" s="44" t="s">
        <v>14</v>
      </c>
      <c r="G2624" s="2">
        <v>188000</v>
      </c>
      <c r="H2624" s="2">
        <v>188000</v>
      </c>
      <c r="I2624" s="39">
        <v>0</v>
      </c>
      <c r="J2624" s="45">
        <v>37562</v>
      </c>
      <c r="K2624" s="43">
        <v>46970</v>
      </c>
    </row>
    <row r="2625" spans="1:11" x14ac:dyDescent="0.2">
      <c r="A2625" s="42" t="s">
        <v>15</v>
      </c>
      <c r="B2625" s="42" t="s">
        <v>12</v>
      </c>
      <c r="C2625" s="43">
        <v>23228</v>
      </c>
      <c r="D2625" s="43">
        <v>42518</v>
      </c>
      <c r="E2625" s="42" t="s">
        <v>17</v>
      </c>
      <c r="F2625" s="44" t="s">
        <v>14</v>
      </c>
      <c r="G2625" s="2">
        <v>67000</v>
      </c>
      <c r="H2625" s="2">
        <v>67000</v>
      </c>
      <c r="I2625" s="39">
        <v>0</v>
      </c>
      <c r="J2625" s="45">
        <v>37562</v>
      </c>
      <c r="K2625" s="43">
        <v>46970</v>
      </c>
    </row>
    <row r="2626" spans="1:11" x14ac:dyDescent="0.2">
      <c r="A2626" s="42" t="s">
        <v>16</v>
      </c>
      <c r="B2626" s="42" t="s">
        <v>12</v>
      </c>
      <c r="C2626" s="43">
        <v>23501</v>
      </c>
      <c r="D2626" s="43">
        <v>42500</v>
      </c>
      <c r="E2626" s="42" t="s">
        <v>17</v>
      </c>
      <c r="F2626" s="44" t="s">
        <v>14</v>
      </c>
      <c r="G2626" s="2">
        <v>564000</v>
      </c>
      <c r="H2626" s="2">
        <v>564000</v>
      </c>
      <c r="I2626" s="39">
        <v>0</v>
      </c>
      <c r="J2626" s="45">
        <v>58741</v>
      </c>
      <c r="K2626" s="43">
        <v>47242</v>
      </c>
    </row>
    <row r="2627" spans="1:11" x14ac:dyDescent="0.2">
      <c r="A2627" s="42" t="s">
        <v>11</v>
      </c>
      <c r="B2627" s="42" t="s">
        <v>12</v>
      </c>
      <c r="C2627" s="43">
        <v>23501</v>
      </c>
      <c r="D2627" s="43">
        <v>42500</v>
      </c>
      <c r="E2627" s="42" t="s">
        <v>17</v>
      </c>
      <c r="F2627" s="44" t="s">
        <v>14</v>
      </c>
      <c r="G2627" s="2">
        <v>98000</v>
      </c>
      <c r="H2627" s="2">
        <v>98000</v>
      </c>
      <c r="I2627" s="39">
        <v>0</v>
      </c>
      <c r="J2627" s="45">
        <v>19580</v>
      </c>
      <c r="K2627" s="43">
        <v>47242</v>
      </c>
    </row>
    <row r="2628" spans="1:11" x14ac:dyDescent="0.2">
      <c r="A2628" s="42" t="s">
        <v>15</v>
      </c>
      <c r="B2628" s="42" t="s">
        <v>12</v>
      </c>
      <c r="C2628" s="43">
        <v>23501</v>
      </c>
      <c r="D2628" s="43">
        <v>42500</v>
      </c>
      <c r="E2628" s="42" t="s">
        <v>17</v>
      </c>
      <c r="F2628" s="44" t="s">
        <v>14</v>
      </c>
      <c r="G2628" s="2">
        <v>564000</v>
      </c>
      <c r="H2628" s="2">
        <v>564000</v>
      </c>
      <c r="I2628" s="39">
        <v>0</v>
      </c>
      <c r="J2628" s="45">
        <v>19580</v>
      </c>
      <c r="K2628" s="43">
        <v>47242</v>
      </c>
    </row>
    <row r="2629" spans="1:11" x14ac:dyDescent="0.2">
      <c r="A2629" s="42" t="s">
        <v>11</v>
      </c>
      <c r="B2629" s="42" t="s">
        <v>12</v>
      </c>
      <c r="C2629" s="43">
        <v>26026</v>
      </c>
      <c r="D2629" s="43">
        <v>42481</v>
      </c>
      <c r="E2629" s="42" t="s">
        <v>17</v>
      </c>
      <c r="F2629" s="44" t="s">
        <v>14</v>
      </c>
      <c r="G2629" s="2">
        <v>34000</v>
      </c>
      <c r="H2629" s="2">
        <v>34000</v>
      </c>
      <c r="I2629" s="39">
        <v>2</v>
      </c>
      <c r="J2629" s="45">
        <v>7007</v>
      </c>
      <c r="K2629" s="43">
        <v>49768</v>
      </c>
    </row>
    <row r="2630" spans="1:11" x14ac:dyDescent="0.2">
      <c r="A2630" s="42" t="s">
        <v>16</v>
      </c>
      <c r="B2630" s="42" t="s">
        <v>12</v>
      </c>
      <c r="C2630" s="43">
        <v>22916</v>
      </c>
      <c r="D2630" s="43">
        <v>42690</v>
      </c>
      <c r="E2630" s="42" t="s">
        <v>13</v>
      </c>
      <c r="F2630" s="44" t="s">
        <v>14</v>
      </c>
      <c r="G2630" s="2">
        <v>159000</v>
      </c>
      <c r="H2630" s="2">
        <v>159000</v>
      </c>
      <c r="I2630" s="39">
        <v>0</v>
      </c>
      <c r="J2630" s="45">
        <v>35632</v>
      </c>
      <c r="K2630" s="43">
        <v>46657</v>
      </c>
    </row>
    <row r="2631" spans="1:11" x14ac:dyDescent="0.2">
      <c r="A2631" s="42" t="s">
        <v>11</v>
      </c>
      <c r="B2631" s="42" t="s">
        <v>12</v>
      </c>
      <c r="C2631" s="43">
        <v>22916</v>
      </c>
      <c r="D2631" s="43">
        <v>42690</v>
      </c>
      <c r="E2631" s="42" t="s">
        <v>13</v>
      </c>
      <c r="F2631" s="44" t="s">
        <v>14</v>
      </c>
      <c r="G2631" s="2">
        <v>159000</v>
      </c>
      <c r="H2631" s="2">
        <v>159000</v>
      </c>
      <c r="I2631" s="39">
        <v>0</v>
      </c>
      <c r="J2631" s="45">
        <v>11877</v>
      </c>
      <c r="K2631" s="43">
        <v>46657</v>
      </c>
    </row>
    <row r="2632" spans="1:11" x14ac:dyDescent="0.2">
      <c r="A2632" s="42" t="s">
        <v>15</v>
      </c>
      <c r="B2632" s="42" t="s">
        <v>12</v>
      </c>
      <c r="C2632" s="43">
        <v>22916</v>
      </c>
      <c r="D2632" s="43">
        <v>42690</v>
      </c>
      <c r="E2632" s="42" t="s">
        <v>13</v>
      </c>
      <c r="F2632" s="44" t="s">
        <v>14</v>
      </c>
      <c r="G2632" s="2">
        <v>34000</v>
      </c>
      <c r="H2632" s="2">
        <v>34000</v>
      </c>
      <c r="I2632" s="39">
        <v>0</v>
      </c>
      <c r="J2632" s="45">
        <v>11877</v>
      </c>
      <c r="K2632" s="43">
        <v>46657</v>
      </c>
    </row>
    <row r="2633" spans="1:11" x14ac:dyDescent="0.2">
      <c r="A2633" s="42" t="s">
        <v>11</v>
      </c>
      <c r="B2633" s="42" t="s">
        <v>12</v>
      </c>
      <c r="C2633" s="43">
        <v>23196</v>
      </c>
      <c r="D2633" s="43">
        <v>42461</v>
      </c>
      <c r="E2633" s="42" t="s">
        <v>17</v>
      </c>
      <c r="F2633" s="44" t="s">
        <v>14</v>
      </c>
      <c r="G2633" s="2">
        <v>28000</v>
      </c>
      <c r="H2633" s="2">
        <v>28000</v>
      </c>
      <c r="I2633" s="39">
        <v>0</v>
      </c>
      <c r="J2633" s="45">
        <v>5594</v>
      </c>
      <c r="K2633" s="43">
        <v>46938</v>
      </c>
    </row>
    <row r="2634" spans="1:11" x14ac:dyDescent="0.2">
      <c r="A2634" s="42" t="s">
        <v>16</v>
      </c>
      <c r="B2634" s="42" t="s">
        <v>12</v>
      </c>
      <c r="C2634" s="43">
        <v>21070</v>
      </c>
      <c r="D2634" s="43">
        <v>42705</v>
      </c>
      <c r="E2634" s="42" t="s">
        <v>13</v>
      </c>
      <c r="F2634" s="44" t="s">
        <v>14</v>
      </c>
      <c r="G2634" s="2">
        <v>57000</v>
      </c>
      <c r="H2634" s="2">
        <v>57000</v>
      </c>
      <c r="I2634" s="39">
        <v>0</v>
      </c>
      <c r="J2634" s="45">
        <v>7849</v>
      </c>
      <c r="K2634" s="43">
        <v>44811</v>
      </c>
    </row>
    <row r="2635" spans="1:11" x14ac:dyDescent="0.2">
      <c r="A2635" s="42" t="s">
        <v>11</v>
      </c>
      <c r="B2635" s="42" t="s">
        <v>12</v>
      </c>
      <c r="C2635" s="43">
        <v>21070</v>
      </c>
      <c r="D2635" s="43">
        <v>42705</v>
      </c>
      <c r="E2635" s="42" t="s">
        <v>13</v>
      </c>
      <c r="F2635" s="44" t="s">
        <v>14</v>
      </c>
      <c r="G2635" s="2">
        <v>57000</v>
      </c>
      <c r="H2635" s="2">
        <v>57000</v>
      </c>
      <c r="I2635" s="39">
        <v>1</v>
      </c>
      <c r="J2635" s="45">
        <v>7849</v>
      </c>
      <c r="K2635" s="43">
        <v>44811</v>
      </c>
    </row>
    <row r="2636" spans="1:11" x14ac:dyDescent="0.2">
      <c r="A2636" s="42" t="s">
        <v>15</v>
      </c>
      <c r="B2636" s="42" t="s">
        <v>12</v>
      </c>
      <c r="C2636" s="43">
        <v>21070</v>
      </c>
      <c r="D2636" s="43">
        <v>42705</v>
      </c>
      <c r="E2636" s="42" t="s">
        <v>13</v>
      </c>
      <c r="F2636" s="44" t="s">
        <v>14</v>
      </c>
      <c r="G2636" s="2">
        <v>57000</v>
      </c>
      <c r="H2636" s="2">
        <v>57000</v>
      </c>
      <c r="I2636" s="39">
        <v>0</v>
      </c>
      <c r="J2636" s="45">
        <v>7849</v>
      </c>
      <c r="K2636" s="43">
        <v>44811</v>
      </c>
    </row>
    <row r="2637" spans="1:11" x14ac:dyDescent="0.2">
      <c r="A2637" s="42" t="s">
        <v>11</v>
      </c>
      <c r="B2637" s="42" t="s">
        <v>12</v>
      </c>
      <c r="C2637" s="43">
        <v>25071</v>
      </c>
      <c r="D2637" s="43">
        <v>42625</v>
      </c>
      <c r="E2637" s="42" t="s">
        <v>13</v>
      </c>
      <c r="F2637" s="44" t="s">
        <v>14</v>
      </c>
      <c r="G2637" s="2">
        <v>89000</v>
      </c>
      <c r="H2637" s="2">
        <v>89000</v>
      </c>
      <c r="I2637" s="39">
        <v>0</v>
      </c>
      <c r="J2637" s="45">
        <v>24030</v>
      </c>
      <c r="K2637" s="43">
        <v>48812</v>
      </c>
    </row>
    <row r="2638" spans="1:11" x14ac:dyDescent="0.2">
      <c r="A2638" s="42" t="s">
        <v>16</v>
      </c>
      <c r="B2638" s="42" t="s">
        <v>12</v>
      </c>
      <c r="C2638" s="43">
        <v>26591</v>
      </c>
      <c r="D2638" s="43">
        <v>42809</v>
      </c>
      <c r="E2638" s="42" t="s">
        <v>17</v>
      </c>
      <c r="F2638" s="44" t="s">
        <v>14</v>
      </c>
      <c r="G2638" s="2">
        <v>89000</v>
      </c>
      <c r="H2638" s="2">
        <v>89000</v>
      </c>
      <c r="I2638" s="39">
        <v>0</v>
      </c>
      <c r="J2638" s="45">
        <v>23906</v>
      </c>
      <c r="K2638" s="43">
        <v>50332</v>
      </c>
    </row>
    <row r="2639" spans="1:11" x14ac:dyDescent="0.2">
      <c r="A2639" s="42" t="s">
        <v>11</v>
      </c>
      <c r="B2639" s="42" t="s">
        <v>12</v>
      </c>
      <c r="C2639" s="43">
        <v>26591</v>
      </c>
      <c r="D2639" s="43">
        <v>42809</v>
      </c>
      <c r="E2639" s="42" t="s">
        <v>17</v>
      </c>
      <c r="F2639" s="44" t="s">
        <v>14</v>
      </c>
      <c r="G2639" s="2">
        <v>38000</v>
      </c>
      <c r="H2639" s="2">
        <v>38000</v>
      </c>
      <c r="I2639" s="39">
        <v>0</v>
      </c>
      <c r="J2639" s="45">
        <v>7969</v>
      </c>
      <c r="K2639" s="43">
        <v>50332</v>
      </c>
    </row>
    <row r="2640" spans="1:11" x14ac:dyDescent="0.2">
      <c r="A2640" s="42" t="s">
        <v>15</v>
      </c>
      <c r="B2640" s="42" t="s">
        <v>12</v>
      </c>
      <c r="C2640" s="43">
        <v>26591</v>
      </c>
      <c r="D2640" s="43">
        <v>42809</v>
      </c>
      <c r="E2640" s="42" t="s">
        <v>17</v>
      </c>
      <c r="F2640" s="44" t="s">
        <v>14</v>
      </c>
      <c r="G2640" s="2">
        <v>89000</v>
      </c>
      <c r="H2640" s="2">
        <v>89000</v>
      </c>
      <c r="I2640" s="39">
        <v>0</v>
      </c>
      <c r="J2640" s="45">
        <v>7969</v>
      </c>
      <c r="K2640" s="43">
        <v>50332</v>
      </c>
    </row>
    <row r="2641" spans="1:11" x14ac:dyDescent="0.2">
      <c r="A2641" s="42" t="s">
        <v>11</v>
      </c>
      <c r="B2641" s="42" t="s">
        <v>12</v>
      </c>
      <c r="C2641" s="43">
        <v>24450</v>
      </c>
      <c r="D2641" s="43">
        <v>42836</v>
      </c>
      <c r="E2641" s="42" t="s">
        <v>17</v>
      </c>
      <c r="F2641" s="44" t="s">
        <v>14</v>
      </c>
      <c r="G2641" s="2">
        <v>41000</v>
      </c>
      <c r="H2641" s="2">
        <v>41000</v>
      </c>
      <c r="I2641" s="39">
        <v>2</v>
      </c>
      <c r="J2641" s="45">
        <v>9077</v>
      </c>
      <c r="K2641" s="43">
        <v>48191</v>
      </c>
    </row>
    <row r="2642" spans="1:11" x14ac:dyDescent="0.2">
      <c r="A2642" s="42" t="s">
        <v>16</v>
      </c>
      <c r="B2642" s="42" t="s">
        <v>12</v>
      </c>
      <c r="C2642" s="43">
        <v>27159</v>
      </c>
      <c r="D2642" s="43">
        <v>42681</v>
      </c>
      <c r="E2642" s="42" t="s">
        <v>13</v>
      </c>
      <c r="F2642" s="44" t="s">
        <v>14</v>
      </c>
      <c r="G2642" s="2">
        <v>195000</v>
      </c>
      <c r="H2642" s="2">
        <v>195000</v>
      </c>
      <c r="I2642" s="39">
        <v>0</v>
      </c>
      <c r="J2642" s="45">
        <v>54932</v>
      </c>
      <c r="K2642" s="43">
        <v>50900</v>
      </c>
    </row>
    <row r="2643" spans="1:11" x14ac:dyDescent="0.2">
      <c r="A2643" s="42" t="s">
        <v>11</v>
      </c>
      <c r="B2643" s="42" t="s">
        <v>12</v>
      </c>
      <c r="C2643" s="43">
        <v>27159</v>
      </c>
      <c r="D2643" s="43">
        <v>42681</v>
      </c>
      <c r="E2643" s="42" t="s">
        <v>13</v>
      </c>
      <c r="F2643" s="44" t="s">
        <v>14</v>
      </c>
      <c r="G2643" s="2">
        <v>195000</v>
      </c>
      <c r="H2643" s="2">
        <v>195000</v>
      </c>
      <c r="I2643" s="39">
        <v>0</v>
      </c>
      <c r="J2643" s="45">
        <v>18311</v>
      </c>
      <c r="K2643" s="43">
        <v>50900</v>
      </c>
    </row>
    <row r="2644" spans="1:11" x14ac:dyDescent="0.2">
      <c r="A2644" s="42" t="s">
        <v>15</v>
      </c>
      <c r="B2644" s="42" t="s">
        <v>12</v>
      </c>
      <c r="C2644" s="43">
        <v>27159</v>
      </c>
      <c r="D2644" s="43">
        <v>42681</v>
      </c>
      <c r="E2644" s="42" t="s">
        <v>13</v>
      </c>
      <c r="F2644" s="44" t="s">
        <v>14</v>
      </c>
      <c r="G2644" s="2">
        <v>41000</v>
      </c>
      <c r="H2644" s="2">
        <v>41000</v>
      </c>
      <c r="I2644" s="39">
        <v>0</v>
      </c>
      <c r="J2644" s="45">
        <v>18311</v>
      </c>
      <c r="K2644" s="43">
        <v>50900</v>
      </c>
    </row>
    <row r="2645" spans="1:11" x14ac:dyDescent="0.2">
      <c r="A2645" s="42" t="s">
        <v>16</v>
      </c>
      <c r="B2645" s="42" t="s">
        <v>12</v>
      </c>
      <c r="C2645" s="43">
        <v>28203</v>
      </c>
      <c r="D2645" s="43">
        <v>41794</v>
      </c>
      <c r="E2645" s="42" t="s">
        <v>17</v>
      </c>
      <c r="F2645" s="44" t="s">
        <v>14</v>
      </c>
      <c r="G2645" s="2">
        <v>204000</v>
      </c>
      <c r="H2645" s="2">
        <v>204000</v>
      </c>
      <c r="I2645" s="39">
        <v>0</v>
      </c>
      <c r="J2645" s="45">
        <v>36720</v>
      </c>
      <c r="K2645" s="43">
        <v>51944</v>
      </c>
    </row>
    <row r="2646" spans="1:11" x14ac:dyDescent="0.2">
      <c r="A2646" s="42" t="s">
        <v>11</v>
      </c>
      <c r="B2646" s="42" t="s">
        <v>12</v>
      </c>
      <c r="C2646" s="43">
        <v>28203</v>
      </c>
      <c r="D2646" s="43">
        <v>41794</v>
      </c>
      <c r="E2646" s="42" t="s">
        <v>17</v>
      </c>
      <c r="F2646" s="44" t="s">
        <v>14</v>
      </c>
      <c r="G2646" s="2">
        <v>204000</v>
      </c>
      <c r="H2646" s="2">
        <v>204000</v>
      </c>
      <c r="I2646" s="39">
        <v>0</v>
      </c>
      <c r="J2646" s="45">
        <v>12240</v>
      </c>
      <c r="K2646" s="43">
        <v>51944</v>
      </c>
    </row>
    <row r="2647" spans="1:11" x14ac:dyDescent="0.2">
      <c r="A2647" s="42" t="s">
        <v>15</v>
      </c>
      <c r="B2647" s="42" t="s">
        <v>12</v>
      </c>
      <c r="C2647" s="43">
        <v>28203</v>
      </c>
      <c r="D2647" s="43">
        <v>41794</v>
      </c>
      <c r="E2647" s="42" t="s">
        <v>17</v>
      </c>
      <c r="F2647" s="44" t="s">
        <v>14</v>
      </c>
      <c r="G2647" s="2">
        <v>68000</v>
      </c>
      <c r="H2647" s="2">
        <v>68000</v>
      </c>
      <c r="I2647" s="39">
        <v>0</v>
      </c>
      <c r="J2647" s="45">
        <v>12240</v>
      </c>
      <c r="K2647" s="43">
        <v>51944</v>
      </c>
    </row>
    <row r="2648" spans="1:11" x14ac:dyDescent="0.2">
      <c r="A2648" s="42" t="s">
        <v>16</v>
      </c>
      <c r="B2648" s="42" t="s">
        <v>12</v>
      </c>
      <c r="C2648" s="43">
        <v>24573</v>
      </c>
      <c r="D2648" s="43">
        <v>42839</v>
      </c>
      <c r="E2648" s="42" t="s">
        <v>13</v>
      </c>
      <c r="F2648" s="44" t="s">
        <v>14</v>
      </c>
      <c r="G2648" s="2">
        <v>237000</v>
      </c>
      <c r="H2648" s="2">
        <v>237000</v>
      </c>
      <c r="I2648" s="39">
        <v>0</v>
      </c>
      <c r="J2648" s="45">
        <v>64630</v>
      </c>
      <c r="K2648" s="43">
        <v>48315</v>
      </c>
    </row>
    <row r="2649" spans="1:11" x14ac:dyDescent="0.2">
      <c r="A2649" s="42" t="s">
        <v>11</v>
      </c>
      <c r="B2649" s="42" t="s">
        <v>12</v>
      </c>
      <c r="C2649" s="43">
        <v>24573</v>
      </c>
      <c r="D2649" s="43">
        <v>42839</v>
      </c>
      <c r="E2649" s="42" t="s">
        <v>13</v>
      </c>
      <c r="F2649" s="44" t="s">
        <v>14</v>
      </c>
      <c r="G2649" s="2">
        <v>237000</v>
      </c>
      <c r="H2649" s="2">
        <v>237000</v>
      </c>
      <c r="I2649" s="39">
        <v>2</v>
      </c>
      <c r="J2649" s="45">
        <v>21543</v>
      </c>
      <c r="K2649" s="43">
        <v>48315</v>
      </c>
    </row>
    <row r="2650" spans="1:11" x14ac:dyDescent="0.2">
      <c r="A2650" s="42" t="s">
        <v>15</v>
      </c>
      <c r="B2650" s="42" t="s">
        <v>12</v>
      </c>
      <c r="C2650" s="43">
        <v>24573</v>
      </c>
      <c r="D2650" s="43">
        <v>42839</v>
      </c>
      <c r="E2650" s="42" t="s">
        <v>13</v>
      </c>
      <c r="F2650" s="44" t="s">
        <v>14</v>
      </c>
      <c r="G2650" s="2">
        <v>79000</v>
      </c>
      <c r="H2650" s="2">
        <v>79000</v>
      </c>
      <c r="I2650" s="39">
        <v>0</v>
      </c>
      <c r="J2650" s="45">
        <v>21543</v>
      </c>
      <c r="K2650" s="43">
        <v>48315</v>
      </c>
    </row>
    <row r="2651" spans="1:11" x14ac:dyDescent="0.2">
      <c r="A2651" s="42" t="s">
        <v>16</v>
      </c>
      <c r="B2651" s="42" t="s">
        <v>12</v>
      </c>
      <c r="C2651" s="43">
        <v>23411</v>
      </c>
      <c r="D2651" s="43">
        <v>42635</v>
      </c>
      <c r="E2651" s="42" t="s">
        <v>13</v>
      </c>
      <c r="F2651" s="44" t="s">
        <v>14</v>
      </c>
      <c r="G2651" s="2">
        <v>114000</v>
      </c>
      <c r="H2651" s="2">
        <v>114000</v>
      </c>
      <c r="I2651" s="39">
        <v>0</v>
      </c>
      <c r="J2651" s="45">
        <v>27805</v>
      </c>
      <c r="K2651" s="43">
        <v>47153</v>
      </c>
    </row>
    <row r="2652" spans="1:11" x14ac:dyDescent="0.2">
      <c r="A2652" s="42" t="s">
        <v>11</v>
      </c>
      <c r="B2652" s="42" t="s">
        <v>12</v>
      </c>
      <c r="C2652" s="43">
        <v>23411</v>
      </c>
      <c r="D2652" s="43">
        <v>42635</v>
      </c>
      <c r="E2652" s="42" t="s">
        <v>13</v>
      </c>
      <c r="F2652" s="44" t="s">
        <v>14</v>
      </c>
      <c r="G2652" s="2">
        <v>114000</v>
      </c>
      <c r="H2652" s="2">
        <v>114000</v>
      </c>
      <c r="I2652" s="39">
        <v>0</v>
      </c>
      <c r="J2652" s="45">
        <v>9268</v>
      </c>
      <c r="K2652" s="43">
        <v>47153</v>
      </c>
    </row>
    <row r="2653" spans="1:11" x14ac:dyDescent="0.2">
      <c r="A2653" s="42" t="s">
        <v>15</v>
      </c>
      <c r="B2653" s="42" t="s">
        <v>12</v>
      </c>
      <c r="C2653" s="43">
        <v>23411</v>
      </c>
      <c r="D2653" s="43">
        <v>42635</v>
      </c>
      <c r="E2653" s="42" t="s">
        <v>13</v>
      </c>
      <c r="F2653" s="44" t="s">
        <v>14</v>
      </c>
      <c r="G2653" s="2">
        <v>38000</v>
      </c>
      <c r="H2653" s="2">
        <v>38000</v>
      </c>
      <c r="I2653" s="39">
        <v>0</v>
      </c>
      <c r="J2653" s="45">
        <v>9268</v>
      </c>
      <c r="K2653" s="43">
        <v>47153</v>
      </c>
    </row>
    <row r="2654" spans="1:11" x14ac:dyDescent="0.2">
      <c r="A2654" s="42" t="s">
        <v>11</v>
      </c>
      <c r="B2654" s="42" t="s">
        <v>12</v>
      </c>
      <c r="C2654" s="43">
        <v>23833</v>
      </c>
      <c r="D2654" s="43">
        <v>42828</v>
      </c>
      <c r="E2654" s="42" t="s">
        <v>17</v>
      </c>
      <c r="F2654" s="44" t="s">
        <v>14</v>
      </c>
      <c r="G2654" s="2">
        <v>51000</v>
      </c>
      <c r="H2654" s="2">
        <v>51000</v>
      </c>
      <c r="I2654" s="39">
        <v>0</v>
      </c>
      <c r="J2654" s="45">
        <v>11108</v>
      </c>
      <c r="K2654" s="43">
        <v>47574</v>
      </c>
    </row>
    <row r="2655" spans="1:11" x14ac:dyDescent="0.2">
      <c r="A2655" s="42" t="s">
        <v>16</v>
      </c>
      <c r="B2655" s="42" t="s">
        <v>12</v>
      </c>
      <c r="C2655" s="43">
        <v>21561</v>
      </c>
      <c r="D2655" s="43">
        <v>42811</v>
      </c>
      <c r="E2655" s="42" t="s">
        <v>17</v>
      </c>
      <c r="F2655" s="44" t="s">
        <v>14</v>
      </c>
      <c r="G2655" s="2">
        <v>51000</v>
      </c>
      <c r="H2655" s="2">
        <v>51000</v>
      </c>
      <c r="I2655" s="39">
        <v>0</v>
      </c>
      <c r="J2655" s="45">
        <v>38524</v>
      </c>
      <c r="K2655" s="43">
        <v>45302</v>
      </c>
    </row>
    <row r="2656" spans="1:11" x14ac:dyDescent="0.2">
      <c r="A2656" s="42" t="s">
        <v>11</v>
      </c>
      <c r="B2656" s="42" t="s">
        <v>12</v>
      </c>
      <c r="C2656" s="43">
        <v>21561</v>
      </c>
      <c r="D2656" s="43">
        <v>42811</v>
      </c>
      <c r="E2656" s="42" t="s">
        <v>17</v>
      </c>
      <c r="F2656" s="44" t="s">
        <v>14</v>
      </c>
      <c r="G2656" s="2">
        <v>87000</v>
      </c>
      <c r="H2656" s="2">
        <v>87000</v>
      </c>
      <c r="I2656" s="39">
        <v>2</v>
      </c>
      <c r="J2656" s="45">
        <v>12841</v>
      </c>
      <c r="K2656" s="43">
        <v>45302</v>
      </c>
    </row>
    <row r="2657" spans="1:11" x14ac:dyDescent="0.2">
      <c r="A2657" s="42" t="s">
        <v>15</v>
      </c>
      <c r="B2657" s="42" t="s">
        <v>12</v>
      </c>
      <c r="C2657" s="43">
        <v>21561</v>
      </c>
      <c r="D2657" s="43">
        <v>42811</v>
      </c>
      <c r="E2657" s="42" t="s">
        <v>17</v>
      </c>
      <c r="F2657" s="44" t="s">
        <v>14</v>
      </c>
      <c r="G2657" s="2">
        <v>51000</v>
      </c>
      <c r="H2657" s="2">
        <v>51000</v>
      </c>
      <c r="I2657" s="39">
        <v>0</v>
      </c>
      <c r="J2657" s="45">
        <v>12841</v>
      </c>
      <c r="K2657" s="43">
        <v>45302</v>
      </c>
    </row>
    <row r="2658" spans="1:11" x14ac:dyDescent="0.2">
      <c r="A2658" s="42" t="s">
        <v>11</v>
      </c>
      <c r="B2658" s="42" t="s">
        <v>12</v>
      </c>
      <c r="C2658" s="43">
        <v>22345</v>
      </c>
      <c r="D2658" s="43">
        <v>42825</v>
      </c>
      <c r="E2658" s="42" t="s">
        <v>17</v>
      </c>
      <c r="F2658" s="44" t="s">
        <v>14</v>
      </c>
      <c r="G2658" s="2">
        <v>42000</v>
      </c>
      <c r="H2658" s="2">
        <v>42000</v>
      </c>
      <c r="I2658" s="39">
        <v>0</v>
      </c>
      <c r="J2658" s="45">
        <v>7447</v>
      </c>
      <c r="K2658" s="43">
        <v>46086</v>
      </c>
    </row>
    <row r="2659" spans="1:11" x14ac:dyDescent="0.2">
      <c r="A2659" s="42" t="s">
        <v>11</v>
      </c>
      <c r="B2659" s="42" t="s">
        <v>12</v>
      </c>
      <c r="C2659" s="43">
        <v>22263</v>
      </c>
      <c r="D2659" s="43">
        <v>42859</v>
      </c>
      <c r="E2659" s="42" t="s">
        <v>17</v>
      </c>
      <c r="F2659" s="44" t="s">
        <v>14</v>
      </c>
      <c r="G2659" s="2">
        <v>48000</v>
      </c>
      <c r="H2659" s="2">
        <v>48000</v>
      </c>
      <c r="I2659" s="39">
        <v>2</v>
      </c>
      <c r="J2659" s="45">
        <v>9072</v>
      </c>
      <c r="K2659" s="43">
        <v>46004</v>
      </c>
    </row>
    <row r="2660" spans="1:11" x14ac:dyDescent="0.2">
      <c r="A2660" s="42" t="s">
        <v>16</v>
      </c>
      <c r="B2660" s="42" t="s">
        <v>12</v>
      </c>
      <c r="C2660" s="43">
        <v>26382</v>
      </c>
      <c r="D2660" s="43">
        <v>42859</v>
      </c>
      <c r="E2660" s="42" t="s">
        <v>17</v>
      </c>
      <c r="F2660" s="44" t="s">
        <v>14</v>
      </c>
      <c r="G2660" s="2">
        <v>225000</v>
      </c>
      <c r="H2660" s="2">
        <v>225000</v>
      </c>
      <c r="I2660" s="39">
        <v>0</v>
      </c>
      <c r="J2660" s="45">
        <v>49613</v>
      </c>
      <c r="K2660" s="43">
        <v>50123</v>
      </c>
    </row>
    <row r="2661" spans="1:11" x14ac:dyDescent="0.2">
      <c r="A2661" s="42" t="s">
        <v>11</v>
      </c>
      <c r="B2661" s="42" t="s">
        <v>12</v>
      </c>
      <c r="C2661" s="43">
        <v>26382</v>
      </c>
      <c r="D2661" s="43">
        <v>42859</v>
      </c>
      <c r="E2661" s="42" t="s">
        <v>17</v>
      </c>
      <c r="F2661" s="44" t="s">
        <v>14</v>
      </c>
      <c r="G2661" s="2">
        <v>225000</v>
      </c>
      <c r="H2661" s="2">
        <v>225000</v>
      </c>
      <c r="I2661" s="39">
        <v>0</v>
      </c>
      <c r="J2661" s="45">
        <v>16538</v>
      </c>
      <c r="K2661" s="43">
        <v>50123</v>
      </c>
    </row>
    <row r="2662" spans="1:11" x14ac:dyDescent="0.2">
      <c r="A2662" s="42" t="s">
        <v>15</v>
      </c>
      <c r="B2662" s="42" t="s">
        <v>12</v>
      </c>
      <c r="C2662" s="43">
        <v>26382</v>
      </c>
      <c r="D2662" s="43">
        <v>42859</v>
      </c>
      <c r="E2662" s="42" t="s">
        <v>17</v>
      </c>
      <c r="F2662" s="44" t="s">
        <v>14</v>
      </c>
      <c r="G2662" s="2">
        <v>75000</v>
      </c>
      <c r="H2662" s="2">
        <v>75000</v>
      </c>
      <c r="I2662" s="39">
        <v>0</v>
      </c>
      <c r="J2662" s="45">
        <v>16538</v>
      </c>
      <c r="K2662" s="43">
        <v>50123</v>
      </c>
    </row>
    <row r="2663" spans="1:11" x14ac:dyDescent="0.2">
      <c r="A2663" s="42" t="s">
        <v>16</v>
      </c>
      <c r="B2663" s="42" t="s">
        <v>12</v>
      </c>
      <c r="C2663" s="43">
        <v>22156</v>
      </c>
      <c r="D2663" s="43">
        <v>42537</v>
      </c>
      <c r="E2663" s="42" t="s">
        <v>17</v>
      </c>
      <c r="F2663" s="44" t="s">
        <v>14</v>
      </c>
      <c r="G2663" s="2">
        <v>132000</v>
      </c>
      <c r="H2663" s="2">
        <v>132000</v>
      </c>
      <c r="I2663" s="39">
        <v>0</v>
      </c>
      <c r="J2663" s="45">
        <v>23285</v>
      </c>
      <c r="K2663" s="43">
        <v>45897</v>
      </c>
    </row>
    <row r="2664" spans="1:11" x14ac:dyDescent="0.2">
      <c r="A2664" s="42" t="s">
        <v>11</v>
      </c>
      <c r="B2664" s="42" t="s">
        <v>12</v>
      </c>
      <c r="C2664" s="43">
        <v>22156</v>
      </c>
      <c r="D2664" s="43">
        <v>42537</v>
      </c>
      <c r="E2664" s="42" t="s">
        <v>17</v>
      </c>
      <c r="F2664" s="44" t="s">
        <v>14</v>
      </c>
      <c r="G2664" s="2">
        <v>132000</v>
      </c>
      <c r="H2664" s="2">
        <v>132000</v>
      </c>
      <c r="I2664" s="39">
        <v>0</v>
      </c>
      <c r="J2664" s="45">
        <v>7762</v>
      </c>
      <c r="K2664" s="43">
        <v>45897</v>
      </c>
    </row>
    <row r="2665" spans="1:11" x14ac:dyDescent="0.2">
      <c r="A2665" s="42" t="s">
        <v>15</v>
      </c>
      <c r="B2665" s="42" t="s">
        <v>12</v>
      </c>
      <c r="C2665" s="43">
        <v>22156</v>
      </c>
      <c r="D2665" s="43">
        <v>42537</v>
      </c>
      <c r="E2665" s="42" t="s">
        <v>17</v>
      </c>
      <c r="F2665" s="44" t="s">
        <v>14</v>
      </c>
      <c r="G2665" s="2">
        <v>44000</v>
      </c>
      <c r="H2665" s="2">
        <v>44000</v>
      </c>
      <c r="I2665" s="39">
        <v>0</v>
      </c>
      <c r="J2665" s="45">
        <v>7762</v>
      </c>
      <c r="K2665" s="43">
        <v>45897</v>
      </c>
    </row>
    <row r="2666" spans="1:11" x14ac:dyDescent="0.2">
      <c r="A2666" s="42" t="s">
        <v>11</v>
      </c>
      <c r="B2666" s="42" t="s">
        <v>12</v>
      </c>
      <c r="C2666" s="43">
        <v>24626</v>
      </c>
      <c r="D2666" s="43">
        <v>42870</v>
      </c>
      <c r="E2666" s="42" t="s">
        <v>17</v>
      </c>
      <c r="F2666" s="44" t="s">
        <v>14</v>
      </c>
      <c r="G2666" s="2">
        <v>41000</v>
      </c>
      <c r="H2666" s="2">
        <v>41000</v>
      </c>
      <c r="I2666" s="39">
        <v>0</v>
      </c>
      <c r="J2666" s="45">
        <v>9151</v>
      </c>
      <c r="K2666" s="43">
        <v>48368</v>
      </c>
    </row>
    <row r="2667" spans="1:11" x14ac:dyDescent="0.2">
      <c r="A2667" s="42" t="s">
        <v>15</v>
      </c>
      <c r="B2667" s="42" t="s">
        <v>12</v>
      </c>
      <c r="C2667" s="43">
        <v>24626</v>
      </c>
      <c r="D2667" s="43">
        <v>42870</v>
      </c>
      <c r="E2667" s="42" t="s">
        <v>17</v>
      </c>
      <c r="F2667" s="44" t="s">
        <v>14</v>
      </c>
      <c r="G2667" s="2">
        <v>41000</v>
      </c>
      <c r="H2667" s="2">
        <v>41000</v>
      </c>
      <c r="I2667" s="39">
        <v>0</v>
      </c>
      <c r="J2667" s="45">
        <v>9151</v>
      </c>
      <c r="K2667" s="43">
        <v>48368</v>
      </c>
    </row>
    <row r="2668" spans="1:11" x14ac:dyDescent="0.2">
      <c r="A2668" s="42" t="s">
        <v>16</v>
      </c>
      <c r="B2668" s="42" t="s">
        <v>12</v>
      </c>
      <c r="C2668" s="43">
        <v>20920</v>
      </c>
      <c r="D2668" s="43">
        <v>42871</v>
      </c>
      <c r="E2668" s="42" t="s">
        <v>17</v>
      </c>
      <c r="F2668" s="44" t="s">
        <v>14</v>
      </c>
      <c r="G2668" s="2">
        <v>99000</v>
      </c>
      <c r="H2668" s="2">
        <v>99000</v>
      </c>
      <c r="I2668" s="39">
        <v>0</v>
      </c>
      <c r="J2668" s="45">
        <v>11494</v>
      </c>
      <c r="K2668" s="43">
        <v>44661</v>
      </c>
    </row>
    <row r="2669" spans="1:11" x14ac:dyDescent="0.2">
      <c r="A2669" s="42" t="s">
        <v>11</v>
      </c>
      <c r="B2669" s="42" t="s">
        <v>12</v>
      </c>
      <c r="C2669" s="43">
        <v>20920</v>
      </c>
      <c r="D2669" s="43">
        <v>42871</v>
      </c>
      <c r="E2669" s="42" t="s">
        <v>17</v>
      </c>
      <c r="F2669" s="44" t="s">
        <v>14</v>
      </c>
      <c r="G2669" s="2">
        <v>99000</v>
      </c>
      <c r="H2669" s="2">
        <v>99000</v>
      </c>
      <c r="I2669" s="39">
        <v>0</v>
      </c>
      <c r="J2669" s="45">
        <v>3831</v>
      </c>
      <c r="K2669" s="43">
        <v>44661</v>
      </c>
    </row>
    <row r="2670" spans="1:11" x14ac:dyDescent="0.2">
      <c r="A2670" s="42" t="s">
        <v>15</v>
      </c>
      <c r="B2670" s="42" t="s">
        <v>12</v>
      </c>
      <c r="C2670" s="43">
        <v>20920</v>
      </c>
      <c r="D2670" s="43">
        <v>42871</v>
      </c>
      <c r="E2670" s="42" t="s">
        <v>17</v>
      </c>
      <c r="F2670" s="44" t="s">
        <v>14</v>
      </c>
      <c r="G2670" s="2">
        <v>41000</v>
      </c>
      <c r="H2670" s="2">
        <v>41000</v>
      </c>
      <c r="I2670" s="39">
        <v>0</v>
      </c>
      <c r="J2670" s="45">
        <v>3831</v>
      </c>
      <c r="K2670" s="43">
        <v>44661</v>
      </c>
    </row>
    <row r="2671" spans="1:11" x14ac:dyDescent="0.2">
      <c r="A2671" s="42" t="s">
        <v>11</v>
      </c>
      <c r="B2671" s="42" t="s">
        <v>12</v>
      </c>
      <c r="C2671" s="43">
        <v>20524</v>
      </c>
      <c r="D2671" s="43">
        <v>42857</v>
      </c>
      <c r="E2671" s="42" t="s">
        <v>17</v>
      </c>
      <c r="F2671" s="44" t="s">
        <v>14</v>
      </c>
      <c r="G2671" s="2">
        <v>82000</v>
      </c>
      <c r="H2671" s="2">
        <v>82000</v>
      </c>
      <c r="I2671" s="39">
        <v>0</v>
      </c>
      <c r="J2671" s="45">
        <v>7749</v>
      </c>
      <c r="K2671" s="43">
        <v>44265</v>
      </c>
    </row>
    <row r="2672" spans="1:11" x14ac:dyDescent="0.2">
      <c r="A2672" s="42" t="s">
        <v>16</v>
      </c>
      <c r="B2672" s="42" t="s">
        <v>12</v>
      </c>
      <c r="C2672" s="43">
        <v>24107</v>
      </c>
      <c r="D2672" s="43">
        <v>42634</v>
      </c>
      <c r="E2672" s="42" t="s">
        <v>13</v>
      </c>
      <c r="F2672" s="44" t="s">
        <v>14</v>
      </c>
      <c r="G2672" s="2">
        <v>135000</v>
      </c>
      <c r="H2672" s="2">
        <v>135000</v>
      </c>
      <c r="I2672" s="39">
        <v>0</v>
      </c>
      <c r="J2672" s="45">
        <v>34749</v>
      </c>
      <c r="K2672" s="43">
        <v>47848</v>
      </c>
    </row>
    <row r="2673" spans="1:11" x14ac:dyDescent="0.2">
      <c r="A2673" s="42" t="s">
        <v>11</v>
      </c>
      <c r="B2673" s="42" t="s">
        <v>12</v>
      </c>
      <c r="C2673" s="43">
        <v>24107</v>
      </c>
      <c r="D2673" s="43">
        <v>42634</v>
      </c>
      <c r="E2673" s="42" t="s">
        <v>13</v>
      </c>
      <c r="F2673" s="44" t="s">
        <v>14</v>
      </c>
      <c r="G2673" s="2">
        <v>135000</v>
      </c>
      <c r="H2673" s="2">
        <v>135000</v>
      </c>
      <c r="I2673" s="39">
        <v>0</v>
      </c>
      <c r="J2673" s="45">
        <v>11583</v>
      </c>
      <c r="K2673" s="43">
        <v>47848</v>
      </c>
    </row>
    <row r="2674" spans="1:11" x14ac:dyDescent="0.2">
      <c r="A2674" s="42" t="s">
        <v>15</v>
      </c>
      <c r="B2674" s="42" t="s">
        <v>12</v>
      </c>
      <c r="C2674" s="43">
        <v>24107</v>
      </c>
      <c r="D2674" s="43">
        <v>42634</v>
      </c>
      <c r="E2674" s="42" t="s">
        <v>13</v>
      </c>
      <c r="F2674" s="44" t="s">
        <v>14</v>
      </c>
      <c r="G2674" s="2">
        <v>45000</v>
      </c>
      <c r="H2674" s="2">
        <v>45000</v>
      </c>
      <c r="I2674" s="39">
        <v>0</v>
      </c>
      <c r="J2674" s="45">
        <v>11583</v>
      </c>
      <c r="K2674" s="43">
        <v>47848</v>
      </c>
    </row>
    <row r="2675" spans="1:11" x14ac:dyDescent="0.2">
      <c r="A2675" s="42" t="s">
        <v>11</v>
      </c>
      <c r="B2675" s="42" t="s">
        <v>12</v>
      </c>
      <c r="C2675" s="43">
        <v>22497</v>
      </c>
      <c r="D2675" s="43">
        <v>42727</v>
      </c>
      <c r="E2675" s="42" t="s">
        <v>17</v>
      </c>
      <c r="F2675" s="44" t="s">
        <v>14</v>
      </c>
      <c r="G2675" s="2">
        <v>33000</v>
      </c>
      <c r="H2675" s="2">
        <v>33000</v>
      </c>
      <c r="I2675" s="39">
        <v>0</v>
      </c>
      <c r="J2675" s="45">
        <v>5821</v>
      </c>
      <c r="K2675" s="43">
        <v>46238</v>
      </c>
    </row>
    <row r="2676" spans="1:11" x14ac:dyDescent="0.2">
      <c r="A2676" s="42" t="s">
        <v>15</v>
      </c>
      <c r="B2676" s="42" t="s">
        <v>12</v>
      </c>
      <c r="C2676" s="43">
        <v>22497</v>
      </c>
      <c r="D2676" s="43">
        <v>42727</v>
      </c>
      <c r="E2676" s="42" t="s">
        <v>17</v>
      </c>
      <c r="F2676" s="44" t="s">
        <v>14</v>
      </c>
      <c r="G2676" s="2">
        <v>33000</v>
      </c>
      <c r="H2676" s="2">
        <v>33000</v>
      </c>
      <c r="I2676" s="39">
        <v>0</v>
      </c>
      <c r="J2676" s="45">
        <v>5821</v>
      </c>
      <c r="K2676" s="43">
        <v>46238</v>
      </c>
    </row>
    <row r="2677" spans="1:11" x14ac:dyDescent="0.2">
      <c r="A2677" s="42" t="s">
        <v>11</v>
      </c>
      <c r="B2677" s="42" t="s">
        <v>12</v>
      </c>
      <c r="C2677" s="43">
        <v>19861</v>
      </c>
      <c r="D2677" s="43">
        <v>42545</v>
      </c>
      <c r="E2677" s="42" t="s">
        <v>13</v>
      </c>
      <c r="F2677" s="44" t="s">
        <v>14</v>
      </c>
      <c r="G2677" s="2">
        <v>76000</v>
      </c>
      <c r="H2677" s="2">
        <v>76000</v>
      </c>
      <c r="I2677" s="39">
        <v>0</v>
      </c>
      <c r="J2677" s="45">
        <v>4172</v>
      </c>
      <c r="K2677" s="43">
        <v>43602</v>
      </c>
    </row>
    <row r="2678" spans="1:11" x14ac:dyDescent="0.2">
      <c r="A2678" s="42" t="s">
        <v>15</v>
      </c>
      <c r="B2678" s="42" t="s">
        <v>12</v>
      </c>
      <c r="C2678" s="43">
        <v>19861</v>
      </c>
      <c r="D2678" s="43">
        <v>42545</v>
      </c>
      <c r="E2678" s="42" t="s">
        <v>13</v>
      </c>
      <c r="F2678" s="44" t="s">
        <v>14</v>
      </c>
      <c r="G2678" s="2">
        <v>33000</v>
      </c>
      <c r="H2678" s="2">
        <v>33000</v>
      </c>
      <c r="I2678" s="39">
        <v>0</v>
      </c>
      <c r="J2678" s="45">
        <v>4172</v>
      </c>
      <c r="K2678" s="43">
        <v>43602</v>
      </c>
    </row>
    <row r="2679" spans="1:11" x14ac:dyDescent="0.2">
      <c r="A2679" s="42" t="s">
        <v>11</v>
      </c>
      <c r="B2679" s="42" t="s">
        <v>12</v>
      </c>
      <c r="C2679" s="43">
        <v>22301</v>
      </c>
      <c r="D2679" s="43">
        <v>42545</v>
      </c>
      <c r="E2679" s="42" t="s">
        <v>17</v>
      </c>
      <c r="F2679" s="44" t="s">
        <v>14</v>
      </c>
      <c r="G2679" s="2">
        <v>37000</v>
      </c>
      <c r="H2679" s="2">
        <v>37000</v>
      </c>
      <c r="I2679" s="39">
        <v>0</v>
      </c>
      <c r="J2679" s="45">
        <v>6527</v>
      </c>
      <c r="K2679" s="43">
        <v>46042</v>
      </c>
    </row>
    <row r="2680" spans="1:11" x14ac:dyDescent="0.2">
      <c r="A2680" s="42" t="s">
        <v>11</v>
      </c>
      <c r="B2680" s="42" t="s">
        <v>12</v>
      </c>
      <c r="C2680" s="43">
        <v>24262</v>
      </c>
      <c r="D2680" s="43">
        <v>42907</v>
      </c>
      <c r="E2680" s="42" t="s">
        <v>13</v>
      </c>
      <c r="F2680" s="44" t="s">
        <v>14</v>
      </c>
      <c r="G2680" s="2">
        <v>54000</v>
      </c>
      <c r="H2680" s="2">
        <v>54000</v>
      </c>
      <c r="I2680" s="39">
        <v>2</v>
      </c>
      <c r="J2680" s="45">
        <v>14434</v>
      </c>
      <c r="K2680" s="43">
        <v>48003</v>
      </c>
    </row>
    <row r="2681" spans="1:11" x14ac:dyDescent="0.2">
      <c r="A2681" s="42" t="s">
        <v>16</v>
      </c>
      <c r="B2681" s="42" t="s">
        <v>12</v>
      </c>
      <c r="C2681" s="43">
        <v>23785</v>
      </c>
      <c r="D2681" s="43">
        <v>42772</v>
      </c>
      <c r="E2681" s="42" t="s">
        <v>17</v>
      </c>
      <c r="F2681" s="44" t="s">
        <v>14</v>
      </c>
      <c r="G2681" s="2">
        <v>162000</v>
      </c>
      <c r="H2681" s="2">
        <v>162000</v>
      </c>
      <c r="I2681" s="39">
        <v>0</v>
      </c>
      <c r="J2681" s="45">
        <v>34117</v>
      </c>
      <c r="K2681" s="43">
        <v>47526</v>
      </c>
    </row>
    <row r="2682" spans="1:11" x14ac:dyDescent="0.2">
      <c r="A2682" s="42" t="s">
        <v>11</v>
      </c>
      <c r="B2682" s="42" t="s">
        <v>12</v>
      </c>
      <c r="C2682" s="43">
        <v>23785</v>
      </c>
      <c r="D2682" s="43">
        <v>42772</v>
      </c>
      <c r="E2682" s="42" t="s">
        <v>17</v>
      </c>
      <c r="F2682" s="44" t="s">
        <v>14</v>
      </c>
      <c r="G2682" s="2">
        <v>162000</v>
      </c>
      <c r="H2682" s="2">
        <v>162000</v>
      </c>
      <c r="I2682" s="39">
        <v>0</v>
      </c>
      <c r="J2682" s="45">
        <v>11372</v>
      </c>
      <c r="K2682" s="43">
        <v>47526</v>
      </c>
    </row>
    <row r="2683" spans="1:11" x14ac:dyDescent="0.2">
      <c r="A2683" s="42" t="s">
        <v>15</v>
      </c>
      <c r="B2683" s="42" t="s">
        <v>12</v>
      </c>
      <c r="C2683" s="43">
        <v>23785</v>
      </c>
      <c r="D2683" s="43">
        <v>42772</v>
      </c>
      <c r="E2683" s="42" t="s">
        <v>17</v>
      </c>
      <c r="F2683" s="44" t="s">
        <v>14</v>
      </c>
      <c r="G2683" s="2">
        <v>54000</v>
      </c>
      <c r="H2683" s="2">
        <v>54000</v>
      </c>
      <c r="I2683" s="39">
        <v>0</v>
      </c>
      <c r="J2683" s="45">
        <v>11372</v>
      </c>
      <c r="K2683" s="43">
        <v>47526</v>
      </c>
    </row>
    <row r="2684" spans="1:11" x14ac:dyDescent="0.2">
      <c r="A2684" s="42" t="s">
        <v>16</v>
      </c>
      <c r="B2684" s="42" t="s">
        <v>12</v>
      </c>
      <c r="C2684" s="43">
        <v>21240</v>
      </c>
      <c r="D2684" s="43">
        <v>42823</v>
      </c>
      <c r="E2684" s="42" t="s">
        <v>17</v>
      </c>
      <c r="F2684" s="44" t="s">
        <v>14</v>
      </c>
      <c r="G2684" s="2">
        <v>57000</v>
      </c>
      <c r="H2684" s="2">
        <v>57000</v>
      </c>
      <c r="I2684" s="39">
        <v>0</v>
      </c>
      <c r="J2684" s="45">
        <v>7079</v>
      </c>
      <c r="K2684" s="43">
        <v>44981</v>
      </c>
    </row>
    <row r="2685" spans="1:11" x14ac:dyDescent="0.2">
      <c r="A2685" s="42" t="s">
        <v>11</v>
      </c>
      <c r="B2685" s="42" t="s">
        <v>12</v>
      </c>
      <c r="C2685" s="43">
        <v>21240</v>
      </c>
      <c r="D2685" s="43">
        <v>42823</v>
      </c>
      <c r="E2685" s="42" t="s">
        <v>17</v>
      </c>
      <c r="F2685" s="44" t="s">
        <v>14</v>
      </c>
      <c r="G2685" s="2">
        <v>57000</v>
      </c>
      <c r="H2685" s="2">
        <v>57000</v>
      </c>
      <c r="I2685" s="39">
        <v>0</v>
      </c>
      <c r="J2685" s="45">
        <v>7079</v>
      </c>
      <c r="K2685" s="43">
        <v>44981</v>
      </c>
    </row>
    <row r="2686" spans="1:11" x14ac:dyDescent="0.2">
      <c r="A2686" s="42" t="s">
        <v>15</v>
      </c>
      <c r="B2686" s="42" t="s">
        <v>12</v>
      </c>
      <c r="C2686" s="43">
        <v>21240</v>
      </c>
      <c r="D2686" s="43">
        <v>42823</v>
      </c>
      <c r="E2686" s="42" t="s">
        <v>17</v>
      </c>
      <c r="F2686" s="44" t="s">
        <v>14</v>
      </c>
      <c r="G2686" s="2">
        <v>57000</v>
      </c>
      <c r="H2686" s="2">
        <v>57000</v>
      </c>
      <c r="I2686" s="39">
        <v>0</v>
      </c>
      <c r="J2686" s="45">
        <v>7079</v>
      </c>
      <c r="K2686" s="43">
        <v>44981</v>
      </c>
    </row>
    <row r="2687" spans="1:11" x14ac:dyDescent="0.2">
      <c r="A2687" s="42" t="s">
        <v>16</v>
      </c>
      <c r="B2687" s="42" t="s">
        <v>12</v>
      </c>
      <c r="C2687" s="43">
        <v>24142</v>
      </c>
      <c r="D2687" s="43">
        <v>42526</v>
      </c>
      <c r="E2687" s="42" t="s">
        <v>13</v>
      </c>
      <c r="F2687" s="44" t="s">
        <v>14</v>
      </c>
      <c r="G2687" s="2">
        <v>118000</v>
      </c>
      <c r="H2687" s="2">
        <v>118000</v>
      </c>
      <c r="I2687" s="39">
        <v>0</v>
      </c>
      <c r="J2687" s="45">
        <v>30373</v>
      </c>
      <c r="K2687" s="43">
        <v>47883</v>
      </c>
    </row>
    <row r="2688" spans="1:11" x14ac:dyDescent="0.2">
      <c r="A2688" s="42" t="s">
        <v>11</v>
      </c>
      <c r="B2688" s="42" t="s">
        <v>12</v>
      </c>
      <c r="C2688" s="43">
        <v>24142</v>
      </c>
      <c r="D2688" s="43">
        <v>42526</v>
      </c>
      <c r="E2688" s="42" t="s">
        <v>13</v>
      </c>
      <c r="F2688" s="44" t="s">
        <v>14</v>
      </c>
      <c r="G2688" s="2">
        <v>118000</v>
      </c>
      <c r="H2688" s="2">
        <v>118000</v>
      </c>
      <c r="I2688" s="39">
        <v>2</v>
      </c>
      <c r="J2688" s="45">
        <v>30373</v>
      </c>
      <c r="K2688" s="43">
        <v>47883</v>
      </c>
    </row>
    <row r="2689" spans="1:11" x14ac:dyDescent="0.2">
      <c r="A2689" s="42" t="s">
        <v>15</v>
      </c>
      <c r="B2689" s="42" t="s">
        <v>12</v>
      </c>
      <c r="C2689" s="43">
        <v>24142</v>
      </c>
      <c r="D2689" s="43">
        <v>42526</v>
      </c>
      <c r="E2689" s="42" t="s">
        <v>13</v>
      </c>
      <c r="F2689" s="44" t="s">
        <v>14</v>
      </c>
      <c r="G2689" s="2">
        <v>118000</v>
      </c>
      <c r="H2689" s="2">
        <v>118000</v>
      </c>
      <c r="I2689" s="39">
        <v>0</v>
      </c>
      <c r="J2689" s="45">
        <v>30373</v>
      </c>
      <c r="K2689" s="43">
        <v>47883</v>
      </c>
    </row>
    <row r="2690" spans="1:11" x14ac:dyDescent="0.2">
      <c r="A2690" s="42" t="s">
        <v>16</v>
      </c>
      <c r="B2690" s="42" t="s">
        <v>12</v>
      </c>
      <c r="C2690" s="43">
        <v>22061</v>
      </c>
      <c r="D2690" s="43">
        <v>42885</v>
      </c>
      <c r="E2690" s="42" t="s">
        <v>13</v>
      </c>
      <c r="F2690" s="44" t="s">
        <v>14</v>
      </c>
      <c r="G2690" s="2">
        <v>138000</v>
      </c>
      <c r="H2690" s="2">
        <v>138000</v>
      </c>
      <c r="I2690" s="39">
        <v>0</v>
      </c>
      <c r="J2690" s="45">
        <v>29560</v>
      </c>
      <c r="K2690" s="43">
        <v>45802</v>
      </c>
    </row>
    <row r="2691" spans="1:11" x14ac:dyDescent="0.2">
      <c r="A2691" s="42" t="s">
        <v>11</v>
      </c>
      <c r="B2691" s="42" t="s">
        <v>12</v>
      </c>
      <c r="C2691" s="43">
        <v>22061</v>
      </c>
      <c r="D2691" s="43">
        <v>42885</v>
      </c>
      <c r="E2691" s="42" t="s">
        <v>13</v>
      </c>
      <c r="F2691" s="44" t="s">
        <v>14</v>
      </c>
      <c r="G2691" s="2">
        <v>138000</v>
      </c>
      <c r="H2691" s="2">
        <v>138000</v>
      </c>
      <c r="I2691" s="39">
        <v>0</v>
      </c>
      <c r="J2691" s="45">
        <v>14780</v>
      </c>
      <c r="K2691" s="43">
        <v>45802</v>
      </c>
    </row>
    <row r="2692" spans="1:11" x14ac:dyDescent="0.2">
      <c r="A2692" s="42" t="s">
        <v>15</v>
      </c>
      <c r="B2692" s="42" t="s">
        <v>12</v>
      </c>
      <c r="C2692" s="43">
        <v>22061</v>
      </c>
      <c r="D2692" s="43">
        <v>42885</v>
      </c>
      <c r="E2692" s="42" t="s">
        <v>13</v>
      </c>
      <c r="F2692" s="44" t="s">
        <v>14</v>
      </c>
      <c r="G2692" s="2">
        <v>69000</v>
      </c>
      <c r="H2692" s="2">
        <v>69000</v>
      </c>
      <c r="I2692" s="39">
        <v>0</v>
      </c>
      <c r="J2692" s="45">
        <v>14780</v>
      </c>
      <c r="K2692" s="43">
        <v>45802</v>
      </c>
    </row>
    <row r="2693" spans="1:11" x14ac:dyDescent="0.2">
      <c r="A2693" s="42" t="s">
        <v>11</v>
      </c>
      <c r="B2693" s="42" t="s">
        <v>12</v>
      </c>
      <c r="C2693" s="43">
        <v>20019</v>
      </c>
      <c r="D2693" s="43">
        <v>42577</v>
      </c>
      <c r="E2693" s="42" t="s">
        <v>17</v>
      </c>
      <c r="F2693" s="44" t="s">
        <v>14</v>
      </c>
      <c r="G2693" s="2">
        <v>40000</v>
      </c>
      <c r="H2693" s="2">
        <v>40000</v>
      </c>
      <c r="I2693" s="39">
        <v>0</v>
      </c>
      <c r="J2693" s="45">
        <v>2700</v>
      </c>
      <c r="K2693" s="43">
        <v>43760</v>
      </c>
    </row>
    <row r="2694" spans="1:11" x14ac:dyDescent="0.2">
      <c r="A2694" s="42" t="s">
        <v>15</v>
      </c>
      <c r="B2694" s="42" t="s">
        <v>12</v>
      </c>
      <c r="C2694" s="43">
        <v>20019</v>
      </c>
      <c r="D2694" s="43">
        <v>42577</v>
      </c>
      <c r="E2694" s="42" t="s">
        <v>17</v>
      </c>
      <c r="F2694" s="44" t="s">
        <v>14</v>
      </c>
      <c r="G2694" s="2">
        <v>138000</v>
      </c>
      <c r="H2694" s="2">
        <v>138000</v>
      </c>
      <c r="I2694" s="39">
        <v>0</v>
      </c>
      <c r="J2694" s="45">
        <v>2700</v>
      </c>
      <c r="K2694" s="43">
        <v>43760</v>
      </c>
    </row>
    <row r="2695" spans="1:11" x14ac:dyDescent="0.2">
      <c r="A2695" s="42" t="s">
        <v>16</v>
      </c>
      <c r="B2695" s="42" t="s">
        <v>12</v>
      </c>
      <c r="C2695" s="43">
        <v>26019</v>
      </c>
      <c r="D2695" s="43">
        <v>42867</v>
      </c>
      <c r="E2695" s="42" t="s">
        <v>17</v>
      </c>
      <c r="F2695" s="44" t="s">
        <v>14</v>
      </c>
      <c r="G2695" s="2">
        <v>195000</v>
      </c>
      <c r="H2695" s="2">
        <v>195000</v>
      </c>
      <c r="I2695" s="39">
        <v>0</v>
      </c>
      <c r="J2695" s="45">
        <v>43524</v>
      </c>
      <c r="K2695" s="43">
        <v>49761</v>
      </c>
    </row>
    <row r="2696" spans="1:11" x14ac:dyDescent="0.2">
      <c r="A2696" s="42" t="s">
        <v>11</v>
      </c>
      <c r="B2696" s="42" t="s">
        <v>12</v>
      </c>
      <c r="C2696" s="43">
        <v>26019</v>
      </c>
      <c r="D2696" s="43">
        <v>42867</v>
      </c>
      <c r="E2696" s="42" t="s">
        <v>17</v>
      </c>
      <c r="F2696" s="44" t="s">
        <v>14</v>
      </c>
      <c r="G2696" s="2">
        <v>195000</v>
      </c>
      <c r="H2696" s="2">
        <v>195000</v>
      </c>
      <c r="I2696" s="39">
        <v>0</v>
      </c>
      <c r="J2696" s="45">
        <v>14508</v>
      </c>
      <c r="K2696" s="43">
        <v>49761</v>
      </c>
    </row>
    <row r="2697" spans="1:11" x14ac:dyDescent="0.2">
      <c r="A2697" s="42" t="s">
        <v>15</v>
      </c>
      <c r="B2697" s="42" t="s">
        <v>12</v>
      </c>
      <c r="C2697" s="43">
        <v>26019</v>
      </c>
      <c r="D2697" s="43">
        <v>42867</v>
      </c>
      <c r="E2697" s="42" t="s">
        <v>17</v>
      </c>
      <c r="F2697" s="44" t="s">
        <v>14</v>
      </c>
      <c r="G2697" s="2">
        <v>65000</v>
      </c>
      <c r="H2697" s="2">
        <v>65000</v>
      </c>
      <c r="I2697" s="39">
        <v>0</v>
      </c>
      <c r="J2697" s="45">
        <v>14508</v>
      </c>
      <c r="K2697" s="43">
        <v>49761</v>
      </c>
    </row>
    <row r="2698" spans="1:11" x14ac:dyDescent="0.2">
      <c r="A2698" s="42" t="s">
        <v>16</v>
      </c>
      <c r="B2698" s="42" t="s">
        <v>12</v>
      </c>
      <c r="C2698" s="43">
        <v>23693</v>
      </c>
      <c r="D2698" s="43">
        <v>42880</v>
      </c>
      <c r="E2698" s="42" t="s">
        <v>17</v>
      </c>
      <c r="F2698" s="44" t="s">
        <v>14</v>
      </c>
      <c r="G2698" s="2">
        <v>81000</v>
      </c>
      <c r="H2698" s="2">
        <v>81000</v>
      </c>
      <c r="I2698" s="39">
        <v>0</v>
      </c>
      <c r="J2698" s="45">
        <v>17642</v>
      </c>
      <c r="K2698" s="43">
        <v>47434</v>
      </c>
    </row>
    <row r="2699" spans="1:11" x14ac:dyDescent="0.2">
      <c r="A2699" s="42" t="s">
        <v>11</v>
      </c>
      <c r="B2699" s="42" t="s">
        <v>12</v>
      </c>
      <c r="C2699" s="43">
        <v>23693</v>
      </c>
      <c r="D2699" s="43">
        <v>42880</v>
      </c>
      <c r="E2699" s="42" t="s">
        <v>17</v>
      </c>
      <c r="F2699" s="44" t="s">
        <v>14</v>
      </c>
      <c r="G2699" s="2">
        <v>81000</v>
      </c>
      <c r="H2699" s="2">
        <v>81000</v>
      </c>
      <c r="I2699" s="39">
        <v>0</v>
      </c>
      <c r="J2699" s="45">
        <v>5881</v>
      </c>
      <c r="K2699" s="43">
        <v>47434</v>
      </c>
    </row>
    <row r="2700" spans="1:11" x14ac:dyDescent="0.2">
      <c r="A2700" s="42" t="s">
        <v>15</v>
      </c>
      <c r="B2700" s="42" t="s">
        <v>12</v>
      </c>
      <c r="C2700" s="43">
        <v>23693</v>
      </c>
      <c r="D2700" s="43">
        <v>42880</v>
      </c>
      <c r="E2700" s="42" t="s">
        <v>17</v>
      </c>
      <c r="F2700" s="44" t="s">
        <v>14</v>
      </c>
      <c r="G2700" s="2">
        <v>27000</v>
      </c>
      <c r="H2700" s="2">
        <v>27000</v>
      </c>
      <c r="I2700" s="39">
        <v>0</v>
      </c>
      <c r="J2700" s="45">
        <v>5881</v>
      </c>
      <c r="K2700" s="43">
        <v>47434</v>
      </c>
    </row>
    <row r="2701" spans="1:11" x14ac:dyDescent="0.2">
      <c r="A2701" s="42" t="s">
        <v>11</v>
      </c>
      <c r="B2701" s="42" t="s">
        <v>12</v>
      </c>
      <c r="C2701" s="43">
        <v>23980</v>
      </c>
      <c r="D2701" s="43">
        <v>42649</v>
      </c>
      <c r="E2701" s="42" t="s">
        <v>13</v>
      </c>
      <c r="F2701" s="44" t="s">
        <v>14</v>
      </c>
      <c r="G2701" s="2">
        <v>46000</v>
      </c>
      <c r="H2701" s="2">
        <v>46000</v>
      </c>
      <c r="I2701" s="39">
        <v>1</v>
      </c>
      <c r="J2701" s="45">
        <v>11509</v>
      </c>
      <c r="K2701" s="43">
        <v>47721</v>
      </c>
    </row>
    <row r="2702" spans="1:11" x14ac:dyDescent="0.2">
      <c r="A2702" s="42" t="s">
        <v>11</v>
      </c>
      <c r="B2702" s="42" t="s">
        <v>12</v>
      </c>
      <c r="C2702" s="43">
        <v>29697</v>
      </c>
      <c r="D2702" s="43">
        <v>42443</v>
      </c>
      <c r="E2702" s="42" t="s">
        <v>13</v>
      </c>
      <c r="F2702" s="44" t="s">
        <v>14</v>
      </c>
      <c r="G2702" s="2">
        <v>44000</v>
      </c>
      <c r="H2702" s="2">
        <v>44000</v>
      </c>
      <c r="I2702" s="39">
        <v>0</v>
      </c>
      <c r="J2702" s="45">
        <v>11682</v>
      </c>
      <c r="K2702" s="43">
        <v>53438</v>
      </c>
    </row>
    <row r="2703" spans="1:11" x14ac:dyDescent="0.2">
      <c r="A2703" s="42" t="s">
        <v>15</v>
      </c>
      <c r="B2703" s="42" t="s">
        <v>12</v>
      </c>
      <c r="C2703" s="43">
        <v>29697</v>
      </c>
      <c r="D2703" s="43">
        <v>42443</v>
      </c>
      <c r="E2703" s="42" t="s">
        <v>13</v>
      </c>
      <c r="F2703" s="44" t="s">
        <v>14</v>
      </c>
      <c r="G2703" s="2">
        <v>46000</v>
      </c>
      <c r="H2703" s="2">
        <v>46000</v>
      </c>
      <c r="I2703" s="39">
        <v>0</v>
      </c>
      <c r="J2703" s="45">
        <v>11682</v>
      </c>
      <c r="K2703" s="43">
        <v>53438</v>
      </c>
    </row>
    <row r="2704" spans="1:11" x14ac:dyDescent="0.2">
      <c r="A2704" s="42" t="s">
        <v>16</v>
      </c>
      <c r="B2704" s="42" t="s">
        <v>12</v>
      </c>
      <c r="C2704" s="43">
        <v>24814</v>
      </c>
      <c r="D2704" s="43">
        <v>42612</v>
      </c>
      <c r="E2704" s="42" t="s">
        <v>13</v>
      </c>
      <c r="F2704" s="44" t="s">
        <v>14</v>
      </c>
      <c r="G2704" s="2">
        <v>222000</v>
      </c>
      <c r="H2704" s="2">
        <v>222000</v>
      </c>
      <c r="I2704" s="39">
        <v>0</v>
      </c>
      <c r="J2704" s="45">
        <v>59940</v>
      </c>
      <c r="K2704" s="43">
        <v>48556</v>
      </c>
    </row>
    <row r="2705" spans="1:11" x14ac:dyDescent="0.2">
      <c r="A2705" s="42" t="s">
        <v>11</v>
      </c>
      <c r="B2705" s="42" t="s">
        <v>12</v>
      </c>
      <c r="C2705" s="43">
        <v>24814</v>
      </c>
      <c r="D2705" s="43">
        <v>42612</v>
      </c>
      <c r="E2705" s="42" t="s">
        <v>13</v>
      </c>
      <c r="F2705" s="44" t="s">
        <v>14</v>
      </c>
      <c r="G2705" s="2">
        <v>222000</v>
      </c>
      <c r="H2705" s="2">
        <v>222000</v>
      </c>
      <c r="I2705" s="39">
        <v>2</v>
      </c>
      <c r="J2705" s="45">
        <v>19980</v>
      </c>
      <c r="K2705" s="43">
        <v>48556</v>
      </c>
    </row>
    <row r="2706" spans="1:11" x14ac:dyDescent="0.2">
      <c r="A2706" s="42" t="s">
        <v>15</v>
      </c>
      <c r="B2706" s="42" t="s">
        <v>12</v>
      </c>
      <c r="C2706" s="43">
        <v>24814</v>
      </c>
      <c r="D2706" s="43">
        <v>42612</v>
      </c>
      <c r="E2706" s="42" t="s">
        <v>13</v>
      </c>
      <c r="F2706" s="44" t="s">
        <v>14</v>
      </c>
      <c r="G2706" s="2">
        <v>74000</v>
      </c>
      <c r="H2706" s="2">
        <v>74000</v>
      </c>
      <c r="I2706" s="39">
        <v>0</v>
      </c>
      <c r="J2706" s="45">
        <v>19980</v>
      </c>
      <c r="K2706" s="43">
        <v>48556</v>
      </c>
    </row>
    <row r="2707" spans="1:11" x14ac:dyDescent="0.2">
      <c r="A2707" s="42" t="s">
        <v>16</v>
      </c>
      <c r="B2707" s="42" t="s">
        <v>12</v>
      </c>
      <c r="C2707" s="43">
        <v>20245</v>
      </c>
      <c r="D2707" s="43">
        <v>42629</v>
      </c>
      <c r="E2707" s="42" t="s">
        <v>13</v>
      </c>
      <c r="F2707" s="44" t="s">
        <v>14</v>
      </c>
      <c r="G2707" s="2">
        <v>78000</v>
      </c>
      <c r="H2707" s="2">
        <v>78000</v>
      </c>
      <c r="I2707" s="39">
        <v>0</v>
      </c>
      <c r="J2707" s="45">
        <v>6388</v>
      </c>
      <c r="K2707" s="43">
        <v>43987</v>
      </c>
    </row>
    <row r="2708" spans="1:11" x14ac:dyDescent="0.2">
      <c r="A2708" s="42" t="s">
        <v>11</v>
      </c>
      <c r="B2708" s="42" t="s">
        <v>12</v>
      </c>
      <c r="C2708" s="43">
        <v>20245</v>
      </c>
      <c r="D2708" s="43">
        <v>42629</v>
      </c>
      <c r="E2708" s="42" t="s">
        <v>13</v>
      </c>
      <c r="F2708" s="44" t="s">
        <v>14</v>
      </c>
      <c r="G2708" s="2">
        <v>78000</v>
      </c>
      <c r="H2708" s="2">
        <v>78000</v>
      </c>
      <c r="I2708" s="39">
        <v>0</v>
      </c>
      <c r="J2708" s="45">
        <v>6388</v>
      </c>
      <c r="K2708" s="43">
        <v>43987</v>
      </c>
    </row>
    <row r="2709" spans="1:11" x14ac:dyDescent="0.2">
      <c r="A2709" s="42" t="s">
        <v>16</v>
      </c>
      <c r="B2709" s="42" t="s">
        <v>12</v>
      </c>
      <c r="C2709" s="43">
        <v>24214</v>
      </c>
      <c r="D2709" s="43">
        <v>42916</v>
      </c>
      <c r="E2709" s="42" t="s">
        <v>17</v>
      </c>
      <c r="F2709" s="44" t="s">
        <v>14</v>
      </c>
      <c r="G2709" s="2">
        <v>165000</v>
      </c>
      <c r="H2709" s="2">
        <v>165000</v>
      </c>
      <c r="I2709" s="39">
        <v>0</v>
      </c>
      <c r="J2709" s="45">
        <v>36234</v>
      </c>
      <c r="K2709" s="43">
        <v>47955</v>
      </c>
    </row>
    <row r="2710" spans="1:11" x14ac:dyDescent="0.2">
      <c r="A2710" s="42" t="s">
        <v>11</v>
      </c>
      <c r="B2710" s="42" t="s">
        <v>12</v>
      </c>
      <c r="C2710" s="43">
        <v>24214</v>
      </c>
      <c r="D2710" s="43">
        <v>42916</v>
      </c>
      <c r="E2710" s="42" t="s">
        <v>17</v>
      </c>
      <c r="F2710" s="44" t="s">
        <v>14</v>
      </c>
      <c r="G2710" s="2">
        <v>165000</v>
      </c>
      <c r="H2710" s="2">
        <v>165000</v>
      </c>
      <c r="I2710" s="39">
        <v>0</v>
      </c>
      <c r="J2710" s="45">
        <v>12078</v>
      </c>
      <c r="K2710" s="43">
        <v>47955</v>
      </c>
    </row>
    <row r="2711" spans="1:11" x14ac:dyDescent="0.2">
      <c r="A2711" s="42" t="s">
        <v>15</v>
      </c>
      <c r="B2711" s="42" t="s">
        <v>12</v>
      </c>
      <c r="C2711" s="43">
        <v>24214</v>
      </c>
      <c r="D2711" s="43">
        <v>42916</v>
      </c>
      <c r="E2711" s="42" t="s">
        <v>17</v>
      </c>
      <c r="F2711" s="44" t="s">
        <v>14</v>
      </c>
      <c r="G2711" s="2">
        <v>78000</v>
      </c>
      <c r="H2711" s="2">
        <v>78000</v>
      </c>
      <c r="I2711" s="39">
        <v>0</v>
      </c>
      <c r="J2711" s="45">
        <v>12078</v>
      </c>
      <c r="K2711" s="43">
        <v>47955</v>
      </c>
    </row>
    <row r="2712" spans="1:11" x14ac:dyDescent="0.2">
      <c r="A2712" s="42" t="s">
        <v>16</v>
      </c>
      <c r="B2712" s="42" t="s">
        <v>12</v>
      </c>
      <c r="C2712" s="43">
        <v>20616</v>
      </c>
      <c r="D2712" s="43">
        <v>42913</v>
      </c>
      <c r="E2712" s="42" t="s">
        <v>17</v>
      </c>
      <c r="F2712" s="44" t="s">
        <v>14</v>
      </c>
      <c r="G2712" s="2">
        <v>102000</v>
      </c>
      <c r="H2712" s="2">
        <v>102000</v>
      </c>
      <c r="I2712" s="39">
        <v>0</v>
      </c>
      <c r="J2712" s="45">
        <v>9639</v>
      </c>
      <c r="K2712" s="43">
        <v>44357</v>
      </c>
    </row>
    <row r="2713" spans="1:11" x14ac:dyDescent="0.2">
      <c r="A2713" s="42" t="s">
        <v>11</v>
      </c>
      <c r="B2713" s="42" t="s">
        <v>12</v>
      </c>
      <c r="C2713" s="43">
        <v>20616</v>
      </c>
      <c r="D2713" s="43">
        <v>42913</v>
      </c>
      <c r="E2713" s="42" t="s">
        <v>17</v>
      </c>
      <c r="F2713" s="44" t="s">
        <v>14</v>
      </c>
      <c r="G2713" s="2">
        <v>102000</v>
      </c>
      <c r="H2713" s="2">
        <v>102000</v>
      </c>
      <c r="I2713" s="39">
        <v>0</v>
      </c>
      <c r="J2713" s="45">
        <v>3213</v>
      </c>
      <c r="K2713" s="43">
        <v>44357</v>
      </c>
    </row>
    <row r="2714" spans="1:11" x14ac:dyDescent="0.2">
      <c r="A2714" s="42" t="s">
        <v>15</v>
      </c>
      <c r="B2714" s="42" t="s">
        <v>12</v>
      </c>
      <c r="C2714" s="43">
        <v>20616</v>
      </c>
      <c r="D2714" s="43">
        <v>42913</v>
      </c>
      <c r="E2714" s="42" t="s">
        <v>17</v>
      </c>
      <c r="F2714" s="44" t="s">
        <v>14</v>
      </c>
      <c r="G2714" s="2">
        <v>165000</v>
      </c>
      <c r="H2714" s="2">
        <v>165000</v>
      </c>
      <c r="I2714" s="39">
        <v>0</v>
      </c>
      <c r="J2714" s="45">
        <v>3213</v>
      </c>
      <c r="K2714" s="43">
        <v>44357</v>
      </c>
    </row>
    <row r="2715" spans="1:11" x14ac:dyDescent="0.2">
      <c r="A2715" s="42" t="s">
        <v>11</v>
      </c>
      <c r="B2715" s="42" t="s">
        <v>12</v>
      </c>
      <c r="C2715" s="43">
        <v>29071</v>
      </c>
      <c r="D2715" s="43">
        <v>42937</v>
      </c>
      <c r="E2715" s="42" t="s">
        <v>17</v>
      </c>
      <c r="F2715" s="44" t="s">
        <v>14</v>
      </c>
      <c r="G2715" s="2">
        <v>59000</v>
      </c>
      <c r="H2715" s="2">
        <v>59000</v>
      </c>
      <c r="I2715" s="39">
        <v>0</v>
      </c>
      <c r="J2715" s="45">
        <v>11788</v>
      </c>
      <c r="K2715" s="43">
        <v>52813</v>
      </c>
    </row>
    <row r="2716" spans="1:11" x14ac:dyDescent="0.2">
      <c r="A2716" s="42" t="s">
        <v>15</v>
      </c>
      <c r="B2716" s="42" t="s">
        <v>12</v>
      </c>
      <c r="C2716" s="43">
        <v>29071</v>
      </c>
      <c r="D2716" s="43">
        <v>42937</v>
      </c>
      <c r="E2716" s="42" t="s">
        <v>17</v>
      </c>
      <c r="F2716" s="44" t="s">
        <v>14</v>
      </c>
      <c r="G2716" s="2">
        <v>102000</v>
      </c>
      <c r="H2716" s="2">
        <v>102000</v>
      </c>
      <c r="I2716" s="39">
        <v>0</v>
      </c>
      <c r="J2716" s="45">
        <v>11788</v>
      </c>
      <c r="K2716" s="43">
        <v>52813</v>
      </c>
    </row>
    <row r="2717" spans="1:11" x14ac:dyDescent="0.2">
      <c r="A2717" s="42" t="s">
        <v>16</v>
      </c>
      <c r="B2717" s="42" t="s">
        <v>12</v>
      </c>
      <c r="C2717" s="43">
        <v>24156</v>
      </c>
      <c r="D2717" s="43">
        <v>42717</v>
      </c>
      <c r="E2717" s="42" t="s">
        <v>13</v>
      </c>
      <c r="F2717" s="44" t="s">
        <v>14</v>
      </c>
      <c r="G2717" s="2">
        <v>59000</v>
      </c>
      <c r="H2717" s="2">
        <v>59000</v>
      </c>
      <c r="I2717" s="39">
        <v>0</v>
      </c>
      <c r="J2717" s="45">
        <v>54054</v>
      </c>
      <c r="K2717" s="43">
        <v>47897</v>
      </c>
    </row>
    <row r="2718" spans="1:11" x14ac:dyDescent="0.2">
      <c r="A2718" s="42" t="s">
        <v>11</v>
      </c>
      <c r="B2718" s="42" t="s">
        <v>12</v>
      </c>
      <c r="C2718" s="43">
        <v>24156</v>
      </c>
      <c r="D2718" s="43">
        <v>42717</v>
      </c>
      <c r="E2718" s="42" t="s">
        <v>13</v>
      </c>
      <c r="F2718" s="44" t="s">
        <v>14</v>
      </c>
      <c r="G2718" s="2">
        <v>70000</v>
      </c>
      <c r="H2718" s="2">
        <v>70000</v>
      </c>
      <c r="I2718" s="39">
        <v>0</v>
      </c>
      <c r="J2718" s="45">
        <v>18018</v>
      </c>
      <c r="K2718" s="43">
        <v>47897</v>
      </c>
    </row>
    <row r="2719" spans="1:11" x14ac:dyDescent="0.2">
      <c r="A2719" s="42" t="s">
        <v>15</v>
      </c>
      <c r="B2719" s="42" t="s">
        <v>12</v>
      </c>
      <c r="C2719" s="43">
        <v>24156</v>
      </c>
      <c r="D2719" s="43">
        <v>42717</v>
      </c>
      <c r="E2719" s="42" t="s">
        <v>13</v>
      </c>
      <c r="F2719" s="44" t="s">
        <v>14</v>
      </c>
      <c r="G2719" s="2">
        <v>59000</v>
      </c>
      <c r="H2719" s="2">
        <v>59000</v>
      </c>
      <c r="I2719" s="39">
        <v>0</v>
      </c>
      <c r="J2719" s="45">
        <v>18018</v>
      </c>
      <c r="K2719" s="43">
        <v>47897</v>
      </c>
    </row>
    <row r="2720" spans="1:11" x14ac:dyDescent="0.2">
      <c r="A2720" s="42" t="s">
        <v>11</v>
      </c>
      <c r="B2720" s="42" t="s">
        <v>12</v>
      </c>
      <c r="C2720" s="43">
        <v>24608</v>
      </c>
      <c r="D2720" s="43">
        <v>42827</v>
      </c>
      <c r="E2720" s="42" t="s">
        <v>17</v>
      </c>
      <c r="F2720" s="44" t="s">
        <v>14</v>
      </c>
      <c r="G2720" s="2">
        <v>76000</v>
      </c>
      <c r="H2720" s="2">
        <v>76000</v>
      </c>
      <c r="I2720" s="39">
        <v>0</v>
      </c>
      <c r="J2720" s="45">
        <v>16963</v>
      </c>
      <c r="K2720" s="43">
        <v>48350</v>
      </c>
    </row>
    <row r="2721" spans="1:11" x14ac:dyDescent="0.2">
      <c r="A2721" s="42" t="s">
        <v>15</v>
      </c>
      <c r="B2721" s="42" t="s">
        <v>12</v>
      </c>
      <c r="C2721" s="43">
        <v>24608</v>
      </c>
      <c r="D2721" s="43">
        <v>42827</v>
      </c>
      <c r="E2721" s="42" t="s">
        <v>17</v>
      </c>
      <c r="F2721" s="44" t="s">
        <v>14</v>
      </c>
      <c r="G2721" s="2">
        <v>210000</v>
      </c>
      <c r="H2721" s="2">
        <v>210000</v>
      </c>
      <c r="I2721" s="39">
        <v>0</v>
      </c>
      <c r="J2721" s="45">
        <v>16963</v>
      </c>
      <c r="K2721" s="43">
        <v>48350</v>
      </c>
    </row>
    <row r="2722" spans="1:11" x14ac:dyDescent="0.2">
      <c r="A2722" s="42" t="s">
        <v>16</v>
      </c>
      <c r="B2722" s="42" t="s">
        <v>12</v>
      </c>
      <c r="C2722" s="43">
        <v>22886</v>
      </c>
      <c r="D2722" s="43">
        <v>42902</v>
      </c>
      <c r="E2722" s="42" t="s">
        <v>13</v>
      </c>
      <c r="F2722" s="44" t="s">
        <v>14</v>
      </c>
      <c r="G2722" s="2">
        <v>126000</v>
      </c>
      <c r="H2722" s="2">
        <v>126000</v>
      </c>
      <c r="I2722" s="39">
        <v>0</v>
      </c>
      <c r="J2722" s="45">
        <v>30505</v>
      </c>
      <c r="K2722" s="43">
        <v>46627</v>
      </c>
    </row>
    <row r="2723" spans="1:11" x14ac:dyDescent="0.2">
      <c r="A2723" s="42" t="s">
        <v>11</v>
      </c>
      <c r="B2723" s="42" t="s">
        <v>12</v>
      </c>
      <c r="C2723" s="43">
        <v>22886</v>
      </c>
      <c r="D2723" s="43">
        <v>42902</v>
      </c>
      <c r="E2723" s="42" t="s">
        <v>13</v>
      </c>
      <c r="F2723" s="44" t="s">
        <v>14</v>
      </c>
      <c r="G2723" s="2">
        <v>126000</v>
      </c>
      <c r="H2723" s="2">
        <v>126000</v>
      </c>
      <c r="I2723" s="39">
        <v>0</v>
      </c>
      <c r="J2723" s="45">
        <v>10168</v>
      </c>
      <c r="K2723" s="43">
        <v>46627</v>
      </c>
    </row>
    <row r="2724" spans="1:11" x14ac:dyDescent="0.2">
      <c r="A2724" s="42" t="s">
        <v>15</v>
      </c>
      <c r="B2724" s="42" t="s">
        <v>12</v>
      </c>
      <c r="C2724" s="43">
        <v>22886</v>
      </c>
      <c r="D2724" s="43">
        <v>42902</v>
      </c>
      <c r="E2724" s="42" t="s">
        <v>13</v>
      </c>
      <c r="F2724" s="44" t="s">
        <v>14</v>
      </c>
      <c r="G2724" s="2">
        <v>42000</v>
      </c>
      <c r="H2724" s="2">
        <v>42000</v>
      </c>
      <c r="I2724" s="39">
        <v>0</v>
      </c>
      <c r="J2724" s="45">
        <v>10168</v>
      </c>
      <c r="K2724" s="43">
        <v>46627</v>
      </c>
    </row>
    <row r="2725" spans="1:11" x14ac:dyDescent="0.2">
      <c r="A2725" s="42" t="s">
        <v>16</v>
      </c>
      <c r="B2725" s="42" t="s">
        <v>12</v>
      </c>
      <c r="C2725" s="43">
        <v>22479</v>
      </c>
      <c r="D2725" s="43">
        <v>42944</v>
      </c>
      <c r="E2725" s="42" t="s">
        <v>17</v>
      </c>
      <c r="F2725" s="44" t="s">
        <v>14</v>
      </c>
      <c r="G2725" s="2">
        <v>129000</v>
      </c>
      <c r="H2725" s="2">
        <v>129000</v>
      </c>
      <c r="I2725" s="39">
        <v>0</v>
      </c>
      <c r="J2725" s="45">
        <v>26123</v>
      </c>
      <c r="K2725" s="43">
        <v>46220</v>
      </c>
    </row>
    <row r="2726" spans="1:11" x14ac:dyDescent="0.2">
      <c r="A2726" s="42" t="s">
        <v>11</v>
      </c>
      <c r="B2726" s="42" t="s">
        <v>12</v>
      </c>
      <c r="C2726" s="43">
        <v>22479</v>
      </c>
      <c r="D2726" s="43">
        <v>42944</v>
      </c>
      <c r="E2726" s="42" t="s">
        <v>17</v>
      </c>
      <c r="F2726" s="44" t="s">
        <v>14</v>
      </c>
      <c r="G2726" s="2">
        <v>129000</v>
      </c>
      <c r="H2726" s="2">
        <v>129000</v>
      </c>
      <c r="I2726" s="39">
        <v>0</v>
      </c>
      <c r="J2726" s="45">
        <v>8708</v>
      </c>
      <c r="K2726" s="43">
        <v>46220</v>
      </c>
    </row>
    <row r="2727" spans="1:11" x14ac:dyDescent="0.2">
      <c r="A2727" s="42" t="s">
        <v>15</v>
      </c>
      <c r="B2727" s="42" t="s">
        <v>12</v>
      </c>
      <c r="C2727" s="43">
        <v>22479</v>
      </c>
      <c r="D2727" s="43">
        <v>42944</v>
      </c>
      <c r="E2727" s="42" t="s">
        <v>17</v>
      </c>
      <c r="F2727" s="44" t="s">
        <v>14</v>
      </c>
      <c r="G2727" s="2">
        <v>43000</v>
      </c>
      <c r="H2727" s="2">
        <v>43000</v>
      </c>
      <c r="I2727" s="39">
        <v>0</v>
      </c>
      <c r="J2727" s="45">
        <v>8708</v>
      </c>
      <c r="K2727" s="43">
        <v>46220</v>
      </c>
    </row>
    <row r="2728" spans="1:11" x14ac:dyDescent="0.2">
      <c r="A2728" s="42" t="s">
        <v>11</v>
      </c>
      <c r="B2728" s="42" t="s">
        <v>12</v>
      </c>
      <c r="C2728" s="43">
        <v>22648</v>
      </c>
      <c r="D2728" s="43">
        <v>42989</v>
      </c>
      <c r="E2728" s="42" t="s">
        <v>17</v>
      </c>
      <c r="F2728" s="44" t="s">
        <v>14</v>
      </c>
      <c r="G2728" s="2">
        <v>95000</v>
      </c>
      <c r="H2728" s="2">
        <v>95000</v>
      </c>
      <c r="I2728" s="39">
        <v>0</v>
      </c>
      <c r="J2728" s="45">
        <v>19836</v>
      </c>
      <c r="K2728" s="43">
        <v>46389</v>
      </c>
    </row>
    <row r="2729" spans="1:11" x14ac:dyDescent="0.2">
      <c r="A2729" s="42" t="s">
        <v>15</v>
      </c>
      <c r="B2729" s="42" t="s">
        <v>12</v>
      </c>
      <c r="C2729" s="43">
        <v>22648</v>
      </c>
      <c r="D2729" s="43">
        <v>42989</v>
      </c>
      <c r="E2729" s="42" t="s">
        <v>17</v>
      </c>
      <c r="F2729" s="44" t="s">
        <v>14</v>
      </c>
      <c r="G2729" s="2">
        <v>95000</v>
      </c>
      <c r="H2729" s="2">
        <v>95000</v>
      </c>
      <c r="I2729" s="39">
        <v>0</v>
      </c>
      <c r="J2729" s="45">
        <v>19836</v>
      </c>
      <c r="K2729" s="43">
        <v>46389</v>
      </c>
    </row>
    <row r="2730" spans="1:11" x14ac:dyDescent="0.2">
      <c r="A2730" s="42" t="s">
        <v>16</v>
      </c>
      <c r="B2730" s="42" t="s">
        <v>12</v>
      </c>
      <c r="C2730" s="43">
        <v>23437</v>
      </c>
      <c r="D2730" s="43">
        <v>42921</v>
      </c>
      <c r="E2730" s="42" t="s">
        <v>17</v>
      </c>
      <c r="F2730" s="44" t="s">
        <v>14</v>
      </c>
      <c r="G2730" s="2">
        <v>120000</v>
      </c>
      <c r="H2730" s="2">
        <v>120000</v>
      </c>
      <c r="I2730" s="39">
        <v>0</v>
      </c>
      <c r="J2730" s="45">
        <v>26676</v>
      </c>
      <c r="K2730" s="43">
        <v>47178</v>
      </c>
    </row>
    <row r="2731" spans="1:11" x14ac:dyDescent="0.2">
      <c r="A2731" s="42" t="s">
        <v>11</v>
      </c>
      <c r="B2731" s="42" t="s">
        <v>12</v>
      </c>
      <c r="C2731" s="43">
        <v>23437</v>
      </c>
      <c r="D2731" s="43">
        <v>42921</v>
      </c>
      <c r="E2731" s="42" t="s">
        <v>17</v>
      </c>
      <c r="F2731" s="44" t="s">
        <v>14</v>
      </c>
      <c r="G2731" s="2">
        <v>120000</v>
      </c>
      <c r="H2731" s="2">
        <v>120000</v>
      </c>
      <c r="I2731" s="39">
        <v>0</v>
      </c>
      <c r="J2731" s="45">
        <v>8892</v>
      </c>
      <c r="K2731" s="43">
        <v>47178</v>
      </c>
    </row>
    <row r="2732" spans="1:11" x14ac:dyDescent="0.2">
      <c r="A2732" s="42" t="s">
        <v>15</v>
      </c>
      <c r="B2732" s="42" t="s">
        <v>12</v>
      </c>
      <c r="C2732" s="43">
        <v>23437</v>
      </c>
      <c r="D2732" s="43">
        <v>42921</v>
      </c>
      <c r="E2732" s="42" t="s">
        <v>17</v>
      </c>
      <c r="F2732" s="44" t="s">
        <v>14</v>
      </c>
      <c r="G2732" s="2">
        <v>95000</v>
      </c>
      <c r="H2732" s="2">
        <v>95000</v>
      </c>
      <c r="I2732" s="39">
        <v>0</v>
      </c>
      <c r="J2732" s="45">
        <v>8892</v>
      </c>
      <c r="K2732" s="43">
        <v>47178</v>
      </c>
    </row>
    <row r="2733" spans="1:11" x14ac:dyDescent="0.2">
      <c r="A2733" s="42" t="s">
        <v>11</v>
      </c>
      <c r="B2733" s="42" t="s">
        <v>12</v>
      </c>
      <c r="C2733" s="43">
        <v>24143</v>
      </c>
      <c r="D2733" s="43">
        <v>42986</v>
      </c>
      <c r="E2733" s="42" t="s">
        <v>17</v>
      </c>
      <c r="F2733" s="44" t="s">
        <v>14</v>
      </c>
      <c r="G2733" s="2">
        <v>59000</v>
      </c>
      <c r="H2733" s="2">
        <v>59000</v>
      </c>
      <c r="I2733" s="39">
        <v>0</v>
      </c>
      <c r="J2733" s="45">
        <v>13594</v>
      </c>
      <c r="K2733" s="43">
        <v>47884</v>
      </c>
    </row>
    <row r="2734" spans="1:11" x14ac:dyDescent="0.2">
      <c r="A2734" s="42" t="s">
        <v>15</v>
      </c>
      <c r="B2734" s="42" t="s">
        <v>12</v>
      </c>
      <c r="C2734" s="43">
        <v>24143</v>
      </c>
      <c r="D2734" s="43">
        <v>42986</v>
      </c>
      <c r="E2734" s="42" t="s">
        <v>17</v>
      </c>
      <c r="F2734" s="44" t="s">
        <v>14</v>
      </c>
      <c r="G2734" s="2">
        <v>120000</v>
      </c>
      <c r="H2734" s="2">
        <v>120000</v>
      </c>
      <c r="I2734" s="39">
        <v>0</v>
      </c>
      <c r="J2734" s="45">
        <v>13594</v>
      </c>
      <c r="K2734" s="43">
        <v>47884</v>
      </c>
    </row>
    <row r="2735" spans="1:11" x14ac:dyDescent="0.2">
      <c r="A2735" s="42" t="s">
        <v>16</v>
      </c>
      <c r="B2735" s="42" t="s">
        <v>12</v>
      </c>
      <c r="C2735" s="43">
        <v>21052</v>
      </c>
      <c r="D2735" s="43">
        <v>42956</v>
      </c>
      <c r="E2735" s="42" t="s">
        <v>17</v>
      </c>
      <c r="F2735" s="44" t="s">
        <v>14</v>
      </c>
      <c r="G2735" s="2">
        <v>59000</v>
      </c>
      <c r="H2735" s="2">
        <v>59000</v>
      </c>
      <c r="I2735" s="39">
        <v>0</v>
      </c>
      <c r="J2735" s="45">
        <v>17545</v>
      </c>
      <c r="K2735" s="43">
        <v>44793</v>
      </c>
    </row>
    <row r="2736" spans="1:11" x14ac:dyDescent="0.2">
      <c r="A2736" s="42" t="s">
        <v>11</v>
      </c>
      <c r="B2736" s="42" t="s">
        <v>12</v>
      </c>
      <c r="C2736" s="43">
        <v>21052</v>
      </c>
      <c r="D2736" s="43">
        <v>42956</v>
      </c>
      <c r="E2736" s="42" t="s">
        <v>17</v>
      </c>
      <c r="F2736" s="44" t="s">
        <v>14</v>
      </c>
      <c r="G2736" s="2">
        <v>57000</v>
      </c>
      <c r="H2736" s="2">
        <v>57000</v>
      </c>
      <c r="I2736" s="39">
        <v>2</v>
      </c>
      <c r="J2736" s="45">
        <v>8772</v>
      </c>
      <c r="K2736" s="43">
        <v>44793</v>
      </c>
    </row>
    <row r="2737" spans="1:11" x14ac:dyDescent="0.2">
      <c r="A2737" s="42" t="s">
        <v>15</v>
      </c>
      <c r="B2737" s="42" t="s">
        <v>12</v>
      </c>
      <c r="C2737" s="43">
        <v>21052</v>
      </c>
      <c r="D2737" s="43">
        <v>42956</v>
      </c>
      <c r="E2737" s="42" t="s">
        <v>17</v>
      </c>
      <c r="F2737" s="44" t="s">
        <v>14</v>
      </c>
      <c r="G2737" s="2">
        <v>59000</v>
      </c>
      <c r="H2737" s="2">
        <v>59000</v>
      </c>
      <c r="I2737" s="39">
        <v>0</v>
      </c>
      <c r="J2737" s="45">
        <v>8772</v>
      </c>
      <c r="K2737" s="43">
        <v>44793</v>
      </c>
    </row>
    <row r="2738" spans="1:11" x14ac:dyDescent="0.2">
      <c r="A2738" s="42" t="s">
        <v>11</v>
      </c>
      <c r="B2738" s="42" t="s">
        <v>12</v>
      </c>
      <c r="C2738" s="43">
        <v>20698</v>
      </c>
      <c r="D2738" s="43">
        <v>42951</v>
      </c>
      <c r="E2738" s="42" t="s">
        <v>13</v>
      </c>
      <c r="F2738" s="44" t="s">
        <v>14</v>
      </c>
      <c r="G2738" s="2">
        <v>54000</v>
      </c>
      <c r="H2738" s="2">
        <v>54000</v>
      </c>
      <c r="I2738" s="39">
        <v>0</v>
      </c>
      <c r="J2738" s="45">
        <v>8262</v>
      </c>
      <c r="K2738" s="43">
        <v>44439</v>
      </c>
    </row>
    <row r="2739" spans="1:11" x14ac:dyDescent="0.2">
      <c r="A2739" s="42" t="s">
        <v>16</v>
      </c>
      <c r="B2739" s="42" t="s">
        <v>12</v>
      </c>
      <c r="C2739" s="43">
        <v>26188</v>
      </c>
      <c r="D2739" s="43">
        <v>43005</v>
      </c>
      <c r="E2739" s="42" t="s">
        <v>13</v>
      </c>
      <c r="F2739" s="44" t="s">
        <v>14</v>
      </c>
      <c r="G2739" s="2">
        <v>282000</v>
      </c>
      <c r="H2739" s="2">
        <v>282000</v>
      </c>
      <c r="I2739" s="39">
        <v>0</v>
      </c>
      <c r="J2739" s="45">
        <v>84515</v>
      </c>
      <c r="K2739" s="43">
        <v>49930</v>
      </c>
    </row>
    <row r="2740" spans="1:11" x14ac:dyDescent="0.2">
      <c r="A2740" s="42" t="s">
        <v>11</v>
      </c>
      <c r="B2740" s="42" t="s">
        <v>12</v>
      </c>
      <c r="C2740" s="43">
        <v>26188</v>
      </c>
      <c r="D2740" s="43">
        <v>43005</v>
      </c>
      <c r="E2740" s="42" t="s">
        <v>13</v>
      </c>
      <c r="F2740" s="44" t="s">
        <v>14</v>
      </c>
      <c r="G2740" s="2">
        <v>282000</v>
      </c>
      <c r="H2740" s="2">
        <v>282000</v>
      </c>
      <c r="I2740" s="39">
        <v>0</v>
      </c>
      <c r="J2740" s="45">
        <v>28172</v>
      </c>
      <c r="K2740" s="43">
        <v>49930</v>
      </c>
    </row>
    <row r="2741" spans="1:11" x14ac:dyDescent="0.2">
      <c r="A2741" s="42" t="s">
        <v>15</v>
      </c>
      <c r="B2741" s="42" t="s">
        <v>12</v>
      </c>
      <c r="C2741" s="43">
        <v>26188</v>
      </c>
      <c r="D2741" s="43">
        <v>43005</v>
      </c>
      <c r="E2741" s="42" t="s">
        <v>13</v>
      </c>
      <c r="F2741" s="44" t="s">
        <v>14</v>
      </c>
      <c r="G2741" s="2">
        <v>54000</v>
      </c>
      <c r="H2741" s="2">
        <v>54000</v>
      </c>
      <c r="I2741" s="39">
        <v>0</v>
      </c>
      <c r="J2741" s="45">
        <v>28172</v>
      </c>
      <c r="K2741" s="43">
        <v>49930</v>
      </c>
    </row>
    <row r="2742" spans="1:11" x14ac:dyDescent="0.2">
      <c r="A2742" s="42" t="s">
        <v>16</v>
      </c>
      <c r="B2742" s="42" t="s">
        <v>12</v>
      </c>
      <c r="C2742" s="43">
        <v>22324</v>
      </c>
      <c r="D2742" s="43">
        <v>42978</v>
      </c>
      <c r="E2742" s="42" t="s">
        <v>13</v>
      </c>
      <c r="F2742" s="44" t="s">
        <v>14</v>
      </c>
      <c r="G2742" s="2">
        <v>56000</v>
      </c>
      <c r="H2742" s="2">
        <v>56000</v>
      </c>
      <c r="I2742" s="39">
        <v>0</v>
      </c>
      <c r="J2742" s="45">
        <v>13255</v>
      </c>
      <c r="K2742" s="43">
        <v>46065</v>
      </c>
    </row>
    <row r="2743" spans="1:11" x14ac:dyDescent="0.2">
      <c r="A2743" s="42" t="s">
        <v>11</v>
      </c>
      <c r="B2743" s="42" t="s">
        <v>12</v>
      </c>
      <c r="C2743" s="43">
        <v>22324</v>
      </c>
      <c r="D2743" s="43">
        <v>42978</v>
      </c>
      <c r="E2743" s="42" t="s">
        <v>13</v>
      </c>
      <c r="F2743" s="44" t="s">
        <v>14</v>
      </c>
      <c r="G2743" s="2">
        <v>56000</v>
      </c>
      <c r="H2743" s="2">
        <v>56000</v>
      </c>
      <c r="I2743" s="39">
        <v>0</v>
      </c>
      <c r="J2743" s="45">
        <v>6628</v>
      </c>
      <c r="K2743" s="43">
        <v>46065</v>
      </c>
    </row>
    <row r="2744" spans="1:11" x14ac:dyDescent="0.2">
      <c r="A2744" s="42" t="s">
        <v>15</v>
      </c>
      <c r="B2744" s="42" t="s">
        <v>12</v>
      </c>
      <c r="C2744" s="43">
        <v>22324</v>
      </c>
      <c r="D2744" s="43">
        <v>42978</v>
      </c>
      <c r="E2744" s="42" t="s">
        <v>13</v>
      </c>
      <c r="F2744" s="44" t="s">
        <v>14</v>
      </c>
      <c r="G2744" s="2">
        <v>282000</v>
      </c>
      <c r="H2744" s="2">
        <v>282000</v>
      </c>
      <c r="I2744" s="39">
        <v>0</v>
      </c>
      <c r="J2744" s="45">
        <v>6628</v>
      </c>
      <c r="K2744" s="43">
        <v>46065</v>
      </c>
    </row>
    <row r="2745" spans="1:11" x14ac:dyDescent="0.2">
      <c r="A2745" s="42" t="s">
        <v>11</v>
      </c>
      <c r="B2745" s="42" t="s">
        <v>12</v>
      </c>
      <c r="C2745" s="43">
        <v>20565</v>
      </c>
      <c r="D2745" s="43">
        <v>42927</v>
      </c>
      <c r="E2745" s="42" t="s">
        <v>13</v>
      </c>
      <c r="F2745" s="44" t="s">
        <v>14</v>
      </c>
      <c r="G2745" s="2">
        <v>30000</v>
      </c>
      <c r="H2745" s="2">
        <v>30000</v>
      </c>
      <c r="I2745" s="39">
        <v>0</v>
      </c>
      <c r="J2745" s="45">
        <v>3834</v>
      </c>
      <c r="K2745" s="43">
        <v>44306</v>
      </c>
    </row>
    <row r="2746" spans="1:11" x14ac:dyDescent="0.2">
      <c r="A2746" s="42" t="s">
        <v>16</v>
      </c>
      <c r="B2746" s="42" t="s">
        <v>12</v>
      </c>
      <c r="C2746" s="43">
        <v>21128</v>
      </c>
      <c r="D2746" s="43">
        <v>42948</v>
      </c>
      <c r="E2746" s="42" t="s">
        <v>17</v>
      </c>
      <c r="F2746" s="44" t="s">
        <v>14</v>
      </c>
      <c r="G2746" s="2">
        <v>32000</v>
      </c>
      <c r="H2746" s="2">
        <v>32000</v>
      </c>
      <c r="I2746" s="39">
        <v>0</v>
      </c>
      <c r="J2746" s="45">
        <v>4925</v>
      </c>
      <c r="K2746" s="43">
        <v>44869</v>
      </c>
    </row>
    <row r="2747" spans="1:11" x14ac:dyDescent="0.2">
      <c r="A2747" s="42" t="s">
        <v>11</v>
      </c>
      <c r="B2747" s="42" t="s">
        <v>12</v>
      </c>
      <c r="C2747" s="43">
        <v>21128</v>
      </c>
      <c r="D2747" s="43">
        <v>42948</v>
      </c>
      <c r="E2747" s="42" t="s">
        <v>17</v>
      </c>
      <c r="F2747" s="44" t="s">
        <v>14</v>
      </c>
      <c r="G2747" s="2">
        <v>32000</v>
      </c>
      <c r="H2747" s="2">
        <v>32000</v>
      </c>
      <c r="I2747" s="39">
        <v>0</v>
      </c>
      <c r="J2747" s="45">
        <v>4925</v>
      </c>
      <c r="K2747" s="43">
        <v>44869</v>
      </c>
    </row>
    <row r="2748" spans="1:11" x14ac:dyDescent="0.2">
      <c r="A2748" s="42" t="s">
        <v>15</v>
      </c>
      <c r="B2748" s="42" t="s">
        <v>12</v>
      </c>
      <c r="C2748" s="43">
        <v>21128</v>
      </c>
      <c r="D2748" s="43">
        <v>42948</v>
      </c>
      <c r="E2748" s="42" t="s">
        <v>17</v>
      </c>
      <c r="F2748" s="44" t="s">
        <v>14</v>
      </c>
      <c r="G2748" s="2">
        <v>32000</v>
      </c>
      <c r="H2748" s="2">
        <v>32000</v>
      </c>
      <c r="I2748" s="39">
        <v>0</v>
      </c>
      <c r="J2748" s="45">
        <v>4925</v>
      </c>
      <c r="K2748" s="43">
        <v>44869</v>
      </c>
    </row>
    <row r="2749" spans="1:11" x14ac:dyDescent="0.2">
      <c r="A2749" s="42" t="s">
        <v>11</v>
      </c>
      <c r="B2749" s="42" t="s">
        <v>12</v>
      </c>
      <c r="C2749" s="43">
        <v>29400</v>
      </c>
      <c r="D2749" s="43">
        <v>43027</v>
      </c>
      <c r="E2749" s="42" t="s">
        <v>13</v>
      </c>
      <c r="F2749" s="44" t="s">
        <v>14</v>
      </c>
      <c r="G2749" s="2">
        <v>45000</v>
      </c>
      <c r="H2749" s="2">
        <v>45000</v>
      </c>
      <c r="I2749" s="39">
        <v>0</v>
      </c>
      <c r="J2749" s="45">
        <v>13487</v>
      </c>
      <c r="K2749" s="43">
        <v>53141</v>
      </c>
    </row>
    <row r="2750" spans="1:11" x14ac:dyDescent="0.2">
      <c r="A2750" s="42" t="s">
        <v>15</v>
      </c>
      <c r="B2750" s="42" t="s">
        <v>12</v>
      </c>
      <c r="C2750" s="43">
        <v>29400</v>
      </c>
      <c r="D2750" s="43">
        <v>43027</v>
      </c>
      <c r="E2750" s="42" t="s">
        <v>13</v>
      </c>
      <c r="F2750" s="44" t="s">
        <v>14</v>
      </c>
      <c r="G2750" s="2">
        <v>45000</v>
      </c>
      <c r="H2750" s="2">
        <v>45000</v>
      </c>
      <c r="I2750" s="39">
        <v>0</v>
      </c>
      <c r="J2750" s="45">
        <v>13487</v>
      </c>
      <c r="K2750" s="43">
        <v>53141</v>
      </c>
    </row>
    <row r="2751" spans="1:11" x14ac:dyDescent="0.2">
      <c r="A2751" s="42" t="s">
        <v>11</v>
      </c>
      <c r="B2751" s="42" t="s">
        <v>12</v>
      </c>
      <c r="C2751" s="43">
        <v>22155</v>
      </c>
      <c r="D2751" s="43">
        <v>42968</v>
      </c>
      <c r="E2751" s="42" t="s">
        <v>17</v>
      </c>
      <c r="F2751" s="44" t="s">
        <v>14</v>
      </c>
      <c r="G2751" s="2">
        <v>37000</v>
      </c>
      <c r="H2751" s="2">
        <v>37000</v>
      </c>
      <c r="I2751" s="39">
        <v>0</v>
      </c>
      <c r="J2751" s="45">
        <v>7493</v>
      </c>
      <c r="K2751" s="43">
        <v>45896</v>
      </c>
    </row>
    <row r="2752" spans="1:11" x14ac:dyDescent="0.2">
      <c r="A2752" s="42" t="s">
        <v>16</v>
      </c>
      <c r="B2752" s="42" t="s">
        <v>12</v>
      </c>
      <c r="C2752" s="43">
        <v>22504</v>
      </c>
      <c r="D2752" s="43">
        <v>42695</v>
      </c>
      <c r="E2752" s="42" t="s">
        <v>17</v>
      </c>
      <c r="F2752" s="44" t="s">
        <v>14</v>
      </c>
      <c r="G2752" s="2">
        <v>44000</v>
      </c>
      <c r="H2752" s="2">
        <v>44000</v>
      </c>
      <c r="I2752" s="39">
        <v>0</v>
      </c>
      <c r="J2752" s="45">
        <v>7762</v>
      </c>
      <c r="K2752" s="43">
        <v>46245</v>
      </c>
    </row>
    <row r="2753" spans="1:11" x14ac:dyDescent="0.2">
      <c r="A2753" s="42" t="s">
        <v>11</v>
      </c>
      <c r="B2753" s="42" t="s">
        <v>12</v>
      </c>
      <c r="C2753" s="43">
        <v>22504</v>
      </c>
      <c r="D2753" s="43">
        <v>42695</v>
      </c>
      <c r="E2753" s="42" t="s">
        <v>17</v>
      </c>
      <c r="F2753" s="44" t="s">
        <v>14</v>
      </c>
      <c r="G2753" s="2">
        <v>44000</v>
      </c>
      <c r="H2753" s="2">
        <v>44000</v>
      </c>
      <c r="I2753" s="39">
        <v>2</v>
      </c>
      <c r="J2753" s="45">
        <v>3881</v>
      </c>
      <c r="K2753" s="43">
        <v>46245</v>
      </c>
    </row>
    <row r="2754" spans="1:11" x14ac:dyDescent="0.2">
      <c r="A2754" s="42" t="s">
        <v>15</v>
      </c>
      <c r="B2754" s="42" t="s">
        <v>12</v>
      </c>
      <c r="C2754" s="43">
        <v>22504</v>
      </c>
      <c r="D2754" s="43">
        <v>42695</v>
      </c>
      <c r="E2754" s="42" t="s">
        <v>17</v>
      </c>
      <c r="F2754" s="44" t="s">
        <v>14</v>
      </c>
      <c r="G2754" s="2">
        <v>22000</v>
      </c>
      <c r="H2754" s="2">
        <v>22000</v>
      </c>
      <c r="I2754" s="39">
        <v>0</v>
      </c>
      <c r="J2754" s="45">
        <v>3881</v>
      </c>
      <c r="K2754" s="43">
        <v>46245</v>
      </c>
    </row>
    <row r="2755" spans="1:11" x14ac:dyDescent="0.2">
      <c r="A2755" s="42" t="s">
        <v>11</v>
      </c>
      <c r="B2755" s="42" t="s">
        <v>12</v>
      </c>
      <c r="C2755" s="43">
        <v>21906</v>
      </c>
      <c r="D2755" s="43">
        <v>42745</v>
      </c>
      <c r="E2755" s="42" t="s">
        <v>13</v>
      </c>
      <c r="F2755" s="44" t="s">
        <v>14</v>
      </c>
      <c r="G2755" s="2">
        <v>60000</v>
      </c>
      <c r="H2755" s="2">
        <v>60000</v>
      </c>
      <c r="I2755" s="39">
        <v>0</v>
      </c>
      <c r="J2755" s="45">
        <v>12096</v>
      </c>
      <c r="K2755" s="43">
        <v>45648</v>
      </c>
    </row>
    <row r="2756" spans="1:11" x14ac:dyDescent="0.2">
      <c r="A2756" s="42" t="s">
        <v>16</v>
      </c>
      <c r="B2756" s="42" t="s">
        <v>12</v>
      </c>
      <c r="C2756" s="43">
        <v>21897</v>
      </c>
      <c r="D2756" s="43">
        <v>43053</v>
      </c>
      <c r="E2756" s="42" t="s">
        <v>13</v>
      </c>
      <c r="F2756" s="44" t="s">
        <v>14</v>
      </c>
      <c r="G2756" s="2">
        <v>60000</v>
      </c>
      <c r="H2756" s="2">
        <v>60000</v>
      </c>
      <c r="I2756" s="39">
        <v>0</v>
      </c>
      <c r="J2756" s="45">
        <v>27216</v>
      </c>
      <c r="K2756" s="43">
        <v>45639</v>
      </c>
    </row>
    <row r="2757" spans="1:11" x14ac:dyDescent="0.2">
      <c r="A2757" s="42" t="s">
        <v>11</v>
      </c>
      <c r="B2757" s="42" t="s">
        <v>12</v>
      </c>
      <c r="C2757" s="43">
        <v>21897</v>
      </c>
      <c r="D2757" s="43">
        <v>43053</v>
      </c>
      <c r="E2757" s="42" t="s">
        <v>13</v>
      </c>
      <c r="F2757" s="44" t="s">
        <v>14</v>
      </c>
      <c r="G2757" s="2">
        <v>56000</v>
      </c>
      <c r="H2757" s="2">
        <v>56000</v>
      </c>
      <c r="I2757" s="39">
        <v>0</v>
      </c>
      <c r="J2757" s="45">
        <v>13608</v>
      </c>
      <c r="K2757" s="43">
        <v>45639</v>
      </c>
    </row>
    <row r="2758" spans="1:11" x14ac:dyDescent="0.2">
      <c r="A2758" s="42" t="s">
        <v>15</v>
      </c>
      <c r="B2758" s="42" t="s">
        <v>12</v>
      </c>
      <c r="C2758" s="43">
        <v>21897</v>
      </c>
      <c r="D2758" s="43">
        <v>43053</v>
      </c>
      <c r="E2758" s="42" t="s">
        <v>13</v>
      </c>
      <c r="F2758" s="44" t="s">
        <v>14</v>
      </c>
      <c r="G2758" s="2">
        <v>60000</v>
      </c>
      <c r="H2758" s="2">
        <v>60000</v>
      </c>
      <c r="I2758" s="39">
        <v>0</v>
      </c>
      <c r="J2758" s="45">
        <v>13608</v>
      </c>
      <c r="K2758" s="43">
        <v>45639</v>
      </c>
    </row>
    <row r="2759" spans="1:11" x14ac:dyDescent="0.2">
      <c r="A2759" s="42" t="s">
        <v>16</v>
      </c>
      <c r="B2759" s="42" t="s">
        <v>12</v>
      </c>
      <c r="C2759" s="43">
        <v>22257</v>
      </c>
      <c r="D2759" s="43">
        <v>42824</v>
      </c>
      <c r="E2759" s="42" t="s">
        <v>17</v>
      </c>
      <c r="F2759" s="44" t="s">
        <v>14</v>
      </c>
      <c r="G2759" s="2">
        <v>112000</v>
      </c>
      <c r="H2759" s="2">
        <v>112000</v>
      </c>
      <c r="I2759" s="39">
        <v>0</v>
      </c>
      <c r="J2759" s="45">
        <v>9752</v>
      </c>
      <c r="K2759" s="43">
        <v>45998</v>
      </c>
    </row>
    <row r="2760" spans="1:11" x14ac:dyDescent="0.2">
      <c r="A2760" s="42" t="s">
        <v>11</v>
      </c>
      <c r="B2760" s="42" t="s">
        <v>12</v>
      </c>
      <c r="C2760" s="43">
        <v>22257</v>
      </c>
      <c r="D2760" s="43">
        <v>42824</v>
      </c>
      <c r="E2760" s="42" t="s">
        <v>17</v>
      </c>
      <c r="F2760" s="44" t="s">
        <v>14</v>
      </c>
      <c r="G2760" s="2">
        <v>55000</v>
      </c>
      <c r="H2760" s="2">
        <v>55000</v>
      </c>
      <c r="I2760" s="39">
        <v>0</v>
      </c>
      <c r="J2760" s="45">
        <v>9752</v>
      </c>
      <c r="K2760" s="43">
        <v>45998</v>
      </c>
    </row>
    <row r="2761" spans="1:11" x14ac:dyDescent="0.2">
      <c r="A2761" s="42" t="s">
        <v>15</v>
      </c>
      <c r="B2761" s="42" t="s">
        <v>12</v>
      </c>
      <c r="C2761" s="43">
        <v>22257</v>
      </c>
      <c r="D2761" s="43">
        <v>42824</v>
      </c>
      <c r="E2761" s="42" t="s">
        <v>17</v>
      </c>
      <c r="F2761" s="44" t="s">
        <v>14</v>
      </c>
      <c r="G2761" s="2">
        <v>112000</v>
      </c>
      <c r="H2761" s="2">
        <v>112000</v>
      </c>
      <c r="I2761" s="39">
        <v>0</v>
      </c>
      <c r="J2761" s="45">
        <v>9752</v>
      </c>
      <c r="K2761" s="43">
        <v>45998</v>
      </c>
    </row>
    <row r="2762" spans="1:11" x14ac:dyDescent="0.2">
      <c r="A2762" s="42" t="s">
        <v>11</v>
      </c>
      <c r="B2762" s="42" t="s">
        <v>12</v>
      </c>
      <c r="C2762" s="43">
        <v>24683</v>
      </c>
      <c r="D2762" s="43">
        <v>42916</v>
      </c>
      <c r="E2762" s="42" t="s">
        <v>17</v>
      </c>
      <c r="F2762" s="44" t="s">
        <v>14</v>
      </c>
      <c r="G2762" s="2">
        <v>75000</v>
      </c>
      <c r="H2762" s="2">
        <v>75000</v>
      </c>
      <c r="I2762" s="39">
        <v>0</v>
      </c>
      <c r="J2762" s="45">
        <v>16740</v>
      </c>
      <c r="K2762" s="43">
        <v>48425</v>
      </c>
    </row>
    <row r="2763" spans="1:11" x14ac:dyDescent="0.2">
      <c r="A2763" s="42" t="s">
        <v>16</v>
      </c>
      <c r="B2763" s="42" t="s">
        <v>12</v>
      </c>
      <c r="C2763" s="43">
        <v>22223</v>
      </c>
      <c r="D2763" s="43">
        <v>43020</v>
      </c>
      <c r="E2763" s="42" t="s">
        <v>17</v>
      </c>
      <c r="F2763" s="44" t="s">
        <v>14</v>
      </c>
      <c r="G2763" s="2">
        <v>120000</v>
      </c>
      <c r="H2763" s="2">
        <v>120000</v>
      </c>
      <c r="I2763" s="39">
        <v>0</v>
      </c>
      <c r="J2763" s="45">
        <v>25812</v>
      </c>
      <c r="K2763" s="43">
        <v>45964</v>
      </c>
    </row>
    <row r="2764" spans="1:11" x14ac:dyDescent="0.2">
      <c r="A2764" s="42" t="s">
        <v>11</v>
      </c>
      <c r="B2764" s="42" t="s">
        <v>12</v>
      </c>
      <c r="C2764" s="43">
        <v>22223</v>
      </c>
      <c r="D2764" s="43">
        <v>43020</v>
      </c>
      <c r="E2764" s="42" t="s">
        <v>17</v>
      </c>
      <c r="F2764" s="44" t="s">
        <v>14</v>
      </c>
      <c r="G2764" s="2">
        <v>120000</v>
      </c>
      <c r="H2764" s="2">
        <v>120000</v>
      </c>
      <c r="I2764" s="39">
        <v>0</v>
      </c>
      <c r="J2764" s="45">
        <v>8604</v>
      </c>
      <c r="K2764" s="43">
        <v>45964</v>
      </c>
    </row>
    <row r="2765" spans="1:11" x14ac:dyDescent="0.2">
      <c r="A2765" s="42" t="s">
        <v>15</v>
      </c>
      <c r="B2765" s="42" t="s">
        <v>12</v>
      </c>
      <c r="C2765" s="43">
        <v>22223</v>
      </c>
      <c r="D2765" s="43">
        <v>43020</v>
      </c>
      <c r="E2765" s="42" t="s">
        <v>17</v>
      </c>
      <c r="F2765" s="44" t="s">
        <v>14</v>
      </c>
      <c r="G2765" s="2">
        <v>75000</v>
      </c>
      <c r="H2765" s="2">
        <v>75000</v>
      </c>
      <c r="I2765" s="39">
        <v>0</v>
      </c>
      <c r="J2765" s="45">
        <v>8604</v>
      </c>
      <c r="K2765" s="43">
        <v>45964</v>
      </c>
    </row>
    <row r="2766" spans="1:11" x14ac:dyDescent="0.2">
      <c r="A2766" s="42" t="s">
        <v>11</v>
      </c>
      <c r="B2766" s="42" t="s">
        <v>12</v>
      </c>
      <c r="C2766" s="43">
        <v>22569</v>
      </c>
      <c r="D2766" s="43">
        <v>42989</v>
      </c>
      <c r="E2766" s="42" t="s">
        <v>17</v>
      </c>
      <c r="F2766" s="44" t="s">
        <v>14</v>
      </c>
      <c r="G2766" s="2">
        <v>36000</v>
      </c>
      <c r="H2766" s="2">
        <v>36000</v>
      </c>
      <c r="I2766" s="39">
        <v>0</v>
      </c>
      <c r="J2766" s="45">
        <v>7517</v>
      </c>
      <c r="K2766" s="43">
        <v>46310</v>
      </c>
    </row>
    <row r="2767" spans="1:11" x14ac:dyDescent="0.2">
      <c r="A2767" s="42" t="s">
        <v>11</v>
      </c>
      <c r="B2767" s="42" t="s">
        <v>12</v>
      </c>
      <c r="C2767" s="43">
        <v>26296</v>
      </c>
      <c r="D2767" s="43">
        <v>42738</v>
      </c>
      <c r="E2767" s="42" t="s">
        <v>17</v>
      </c>
      <c r="F2767" s="44" t="s">
        <v>14</v>
      </c>
      <c r="G2767" s="2">
        <v>39000</v>
      </c>
      <c r="H2767" s="2">
        <v>39000</v>
      </c>
      <c r="I2767" s="39">
        <v>0</v>
      </c>
      <c r="J2767" s="45">
        <v>8284</v>
      </c>
      <c r="K2767" s="43">
        <v>50038</v>
      </c>
    </row>
    <row r="2768" spans="1:11" x14ac:dyDescent="0.2">
      <c r="A2768" s="42" t="s">
        <v>15</v>
      </c>
      <c r="B2768" s="42" t="s">
        <v>12</v>
      </c>
      <c r="C2768" s="43">
        <v>26296</v>
      </c>
      <c r="D2768" s="43">
        <v>42738</v>
      </c>
      <c r="E2768" s="42" t="s">
        <v>17</v>
      </c>
      <c r="F2768" s="44" t="s">
        <v>14</v>
      </c>
      <c r="G2768" s="2">
        <v>39000</v>
      </c>
      <c r="H2768" s="2">
        <v>39000</v>
      </c>
      <c r="I2768" s="39">
        <v>0</v>
      </c>
      <c r="J2768" s="45">
        <v>8284</v>
      </c>
      <c r="K2768" s="43">
        <v>50038</v>
      </c>
    </row>
    <row r="2769" spans="1:11" x14ac:dyDescent="0.2">
      <c r="A2769" s="42" t="s">
        <v>16</v>
      </c>
      <c r="B2769" s="42" t="s">
        <v>12</v>
      </c>
      <c r="C2769" s="43">
        <v>20225</v>
      </c>
      <c r="D2769" s="43">
        <v>43091</v>
      </c>
      <c r="E2769" s="42" t="s">
        <v>17</v>
      </c>
      <c r="F2769" s="44" t="s">
        <v>14</v>
      </c>
      <c r="G2769" s="2">
        <v>153000</v>
      </c>
      <c r="H2769" s="2">
        <v>153000</v>
      </c>
      <c r="I2769" s="39">
        <v>0</v>
      </c>
      <c r="J2769" s="45">
        <v>16937</v>
      </c>
      <c r="K2769" s="43">
        <v>43967</v>
      </c>
    </row>
    <row r="2770" spans="1:11" x14ac:dyDescent="0.2">
      <c r="A2770" s="42" t="s">
        <v>11</v>
      </c>
      <c r="B2770" s="42" t="s">
        <v>12</v>
      </c>
      <c r="C2770" s="43">
        <v>20225</v>
      </c>
      <c r="D2770" s="43">
        <v>43091</v>
      </c>
      <c r="E2770" s="42" t="s">
        <v>17</v>
      </c>
      <c r="F2770" s="44" t="s">
        <v>14</v>
      </c>
      <c r="G2770" s="2">
        <v>153000</v>
      </c>
      <c r="H2770" s="2">
        <v>153000</v>
      </c>
      <c r="I2770" s="39">
        <v>0</v>
      </c>
      <c r="J2770" s="45">
        <v>5646</v>
      </c>
      <c r="K2770" s="43">
        <v>43967</v>
      </c>
    </row>
    <row r="2771" spans="1:11" x14ac:dyDescent="0.2">
      <c r="A2771" s="42" t="s">
        <v>15</v>
      </c>
      <c r="B2771" s="42" t="s">
        <v>12</v>
      </c>
      <c r="C2771" s="43">
        <v>20225</v>
      </c>
      <c r="D2771" s="43">
        <v>43091</v>
      </c>
      <c r="E2771" s="42" t="s">
        <v>17</v>
      </c>
      <c r="F2771" s="44" t="s">
        <v>14</v>
      </c>
      <c r="G2771" s="2">
        <v>39000</v>
      </c>
      <c r="H2771" s="2">
        <v>39000</v>
      </c>
      <c r="I2771" s="39">
        <v>0</v>
      </c>
      <c r="J2771" s="45">
        <v>5646</v>
      </c>
      <c r="K2771" s="43">
        <v>43967</v>
      </c>
    </row>
    <row r="2772" spans="1:11" x14ac:dyDescent="0.2">
      <c r="A2772" s="42" t="s">
        <v>16</v>
      </c>
      <c r="B2772" s="42" t="s">
        <v>12</v>
      </c>
      <c r="C2772" s="43">
        <v>26100</v>
      </c>
      <c r="D2772" s="43">
        <v>42991</v>
      </c>
      <c r="E2772" s="42" t="s">
        <v>17</v>
      </c>
      <c r="F2772" s="44" t="s">
        <v>14</v>
      </c>
      <c r="G2772" s="2">
        <v>183000</v>
      </c>
      <c r="H2772" s="2">
        <v>183000</v>
      </c>
      <c r="I2772" s="39">
        <v>0</v>
      </c>
      <c r="J2772" s="45">
        <v>42493</v>
      </c>
      <c r="K2772" s="43">
        <v>49842</v>
      </c>
    </row>
    <row r="2773" spans="1:11" x14ac:dyDescent="0.2">
      <c r="A2773" s="42" t="s">
        <v>11</v>
      </c>
      <c r="B2773" s="42" t="s">
        <v>12</v>
      </c>
      <c r="C2773" s="43">
        <v>26100</v>
      </c>
      <c r="D2773" s="43">
        <v>42991</v>
      </c>
      <c r="E2773" s="42" t="s">
        <v>17</v>
      </c>
      <c r="F2773" s="44" t="s">
        <v>14</v>
      </c>
      <c r="G2773" s="2">
        <v>183000</v>
      </c>
      <c r="H2773" s="2">
        <v>183000</v>
      </c>
      <c r="I2773" s="39">
        <v>0</v>
      </c>
      <c r="J2773" s="45">
        <v>14164</v>
      </c>
      <c r="K2773" s="43">
        <v>49842</v>
      </c>
    </row>
    <row r="2774" spans="1:11" x14ac:dyDescent="0.2">
      <c r="A2774" s="42" t="s">
        <v>15</v>
      </c>
      <c r="B2774" s="42" t="s">
        <v>12</v>
      </c>
      <c r="C2774" s="43">
        <v>26100</v>
      </c>
      <c r="D2774" s="43">
        <v>42991</v>
      </c>
      <c r="E2774" s="42" t="s">
        <v>17</v>
      </c>
      <c r="F2774" s="44" t="s">
        <v>14</v>
      </c>
      <c r="G2774" s="2">
        <v>153000</v>
      </c>
      <c r="H2774" s="2">
        <v>153000</v>
      </c>
      <c r="I2774" s="39">
        <v>0</v>
      </c>
      <c r="J2774" s="45">
        <v>14164</v>
      </c>
      <c r="K2774" s="43">
        <v>49842</v>
      </c>
    </row>
    <row r="2775" spans="1:11" x14ac:dyDescent="0.2">
      <c r="A2775" s="42" t="s">
        <v>11</v>
      </c>
      <c r="B2775" s="42" t="s">
        <v>12</v>
      </c>
      <c r="C2775" s="43">
        <v>23005</v>
      </c>
      <c r="D2775" s="43">
        <v>43129</v>
      </c>
      <c r="E2775" s="42" t="s">
        <v>13</v>
      </c>
      <c r="F2775" s="44" t="s">
        <v>14</v>
      </c>
      <c r="G2775" s="2">
        <v>52000</v>
      </c>
      <c r="H2775" s="2">
        <v>52000</v>
      </c>
      <c r="I2775" s="39">
        <v>0</v>
      </c>
      <c r="J2775" s="45">
        <v>13832</v>
      </c>
      <c r="K2775" s="43">
        <v>46746</v>
      </c>
    </row>
    <row r="2776" spans="1:11" x14ac:dyDescent="0.2">
      <c r="A2776" s="42" t="s">
        <v>15</v>
      </c>
      <c r="B2776" s="42" t="s">
        <v>12</v>
      </c>
      <c r="C2776" s="43">
        <v>23005</v>
      </c>
      <c r="D2776" s="43">
        <v>43129</v>
      </c>
      <c r="E2776" s="42" t="s">
        <v>13</v>
      </c>
      <c r="F2776" s="44" t="s">
        <v>14</v>
      </c>
      <c r="G2776" s="2">
        <v>183000</v>
      </c>
      <c r="H2776" s="2">
        <v>183000</v>
      </c>
      <c r="I2776" s="39">
        <v>0</v>
      </c>
      <c r="J2776" s="45">
        <v>13832</v>
      </c>
      <c r="K2776" s="43">
        <v>46746</v>
      </c>
    </row>
    <row r="2777" spans="1:11" x14ac:dyDescent="0.2">
      <c r="A2777" s="42" t="s">
        <v>16</v>
      </c>
      <c r="B2777" s="42" t="s">
        <v>12</v>
      </c>
      <c r="C2777" s="43">
        <v>21959</v>
      </c>
      <c r="D2777" s="43">
        <v>42434</v>
      </c>
      <c r="E2777" s="42" t="s">
        <v>17</v>
      </c>
      <c r="F2777" s="44" t="s">
        <v>14</v>
      </c>
      <c r="G2777" s="2">
        <v>52000</v>
      </c>
      <c r="H2777" s="2">
        <v>52000</v>
      </c>
      <c r="I2777" s="39">
        <v>0</v>
      </c>
      <c r="J2777" s="45">
        <v>46192</v>
      </c>
      <c r="K2777" s="43">
        <v>45701</v>
      </c>
    </row>
    <row r="2778" spans="1:11" x14ac:dyDescent="0.2">
      <c r="A2778" s="42" t="s">
        <v>11</v>
      </c>
      <c r="B2778" s="42" t="s">
        <v>12</v>
      </c>
      <c r="C2778" s="43">
        <v>21959</v>
      </c>
      <c r="D2778" s="43">
        <v>42434</v>
      </c>
      <c r="E2778" s="42" t="s">
        <v>17</v>
      </c>
      <c r="F2778" s="44" t="s">
        <v>14</v>
      </c>
      <c r="G2778" s="2">
        <v>91000</v>
      </c>
      <c r="H2778" s="2">
        <v>91000</v>
      </c>
      <c r="I2778" s="39">
        <v>0</v>
      </c>
      <c r="J2778" s="45">
        <v>15397</v>
      </c>
      <c r="K2778" s="43">
        <v>45701</v>
      </c>
    </row>
    <row r="2779" spans="1:11" x14ac:dyDescent="0.2">
      <c r="A2779" s="42" t="s">
        <v>15</v>
      </c>
      <c r="B2779" s="42" t="s">
        <v>12</v>
      </c>
      <c r="C2779" s="43">
        <v>21959</v>
      </c>
      <c r="D2779" s="43">
        <v>42434</v>
      </c>
      <c r="E2779" s="42" t="s">
        <v>17</v>
      </c>
      <c r="F2779" s="44" t="s">
        <v>14</v>
      </c>
      <c r="G2779" s="2">
        <v>52000</v>
      </c>
      <c r="H2779" s="2">
        <v>52000</v>
      </c>
      <c r="I2779" s="39">
        <v>0</v>
      </c>
      <c r="J2779" s="45">
        <v>15397</v>
      </c>
      <c r="K2779" s="43">
        <v>45701</v>
      </c>
    </row>
    <row r="2780" spans="1:11" x14ac:dyDescent="0.2">
      <c r="A2780" s="42" t="s">
        <v>11</v>
      </c>
      <c r="B2780" s="42" t="s">
        <v>12</v>
      </c>
      <c r="C2780" s="43">
        <v>23901</v>
      </c>
      <c r="D2780" s="43">
        <v>42978</v>
      </c>
      <c r="E2780" s="42" t="s">
        <v>13</v>
      </c>
      <c r="F2780" s="44" t="s">
        <v>14</v>
      </c>
      <c r="G2780" s="2">
        <v>59000</v>
      </c>
      <c r="H2780" s="2">
        <v>59000</v>
      </c>
      <c r="I2780" s="39">
        <v>0</v>
      </c>
      <c r="J2780" s="45">
        <v>16089</v>
      </c>
      <c r="K2780" s="43">
        <v>47642</v>
      </c>
    </row>
    <row r="2781" spans="1:11" x14ac:dyDescent="0.2">
      <c r="A2781" s="42" t="s">
        <v>11</v>
      </c>
      <c r="B2781" s="42" t="s">
        <v>12</v>
      </c>
      <c r="C2781" s="43">
        <v>21874</v>
      </c>
      <c r="D2781" s="43">
        <v>42745</v>
      </c>
      <c r="E2781" s="42" t="s">
        <v>17</v>
      </c>
      <c r="F2781" s="44" t="s">
        <v>14</v>
      </c>
      <c r="G2781" s="2">
        <v>94000</v>
      </c>
      <c r="H2781" s="2">
        <v>94000</v>
      </c>
      <c r="I2781" s="39">
        <v>0</v>
      </c>
      <c r="J2781" s="45">
        <v>15989</v>
      </c>
      <c r="K2781" s="43">
        <v>45616</v>
      </c>
    </row>
    <row r="2782" spans="1:11" x14ac:dyDescent="0.2">
      <c r="A2782" s="42" t="s">
        <v>11</v>
      </c>
      <c r="B2782" s="42" t="s">
        <v>12</v>
      </c>
      <c r="C2782" s="43">
        <v>21114</v>
      </c>
      <c r="D2782" s="43">
        <v>43129</v>
      </c>
      <c r="E2782" s="42" t="s">
        <v>17</v>
      </c>
      <c r="F2782" s="44" t="s">
        <v>14</v>
      </c>
      <c r="G2782" s="2">
        <v>38000</v>
      </c>
      <c r="H2782" s="2">
        <v>38000</v>
      </c>
      <c r="I2782" s="39">
        <v>0</v>
      </c>
      <c r="J2782" s="45">
        <v>6612</v>
      </c>
      <c r="K2782" s="43">
        <v>44855</v>
      </c>
    </row>
    <row r="2783" spans="1:11" x14ac:dyDescent="0.2">
      <c r="A2783" s="42" t="s">
        <v>15</v>
      </c>
      <c r="B2783" s="42" t="s">
        <v>12</v>
      </c>
      <c r="C2783" s="43">
        <v>21114</v>
      </c>
      <c r="D2783" s="43">
        <v>43129</v>
      </c>
      <c r="E2783" s="42" t="s">
        <v>17</v>
      </c>
      <c r="F2783" s="44" t="s">
        <v>14</v>
      </c>
      <c r="G2783" s="2">
        <v>38000</v>
      </c>
      <c r="H2783" s="2">
        <v>38000</v>
      </c>
      <c r="I2783" s="39">
        <v>0</v>
      </c>
      <c r="J2783" s="45">
        <v>6612</v>
      </c>
      <c r="K2783" s="43">
        <v>44855</v>
      </c>
    </row>
    <row r="2784" spans="1:11" x14ac:dyDescent="0.2">
      <c r="A2784" s="42" t="s">
        <v>16</v>
      </c>
      <c r="B2784" s="42" t="s">
        <v>12</v>
      </c>
      <c r="C2784" s="43">
        <v>21318</v>
      </c>
      <c r="D2784" s="43">
        <v>43159</v>
      </c>
      <c r="E2784" s="42" t="s">
        <v>13</v>
      </c>
      <c r="F2784" s="44" t="s">
        <v>14</v>
      </c>
      <c r="G2784" s="2">
        <v>291000</v>
      </c>
      <c r="H2784" s="2">
        <v>291000</v>
      </c>
      <c r="I2784" s="39">
        <v>0</v>
      </c>
      <c r="J2784" s="45">
        <v>57909</v>
      </c>
      <c r="K2784" s="43">
        <v>45059</v>
      </c>
    </row>
    <row r="2785" spans="1:11" x14ac:dyDescent="0.2">
      <c r="A2785" s="42" t="s">
        <v>11</v>
      </c>
      <c r="B2785" s="42" t="s">
        <v>12</v>
      </c>
      <c r="C2785" s="43">
        <v>21318</v>
      </c>
      <c r="D2785" s="43">
        <v>43159</v>
      </c>
      <c r="E2785" s="42" t="s">
        <v>13</v>
      </c>
      <c r="F2785" s="44" t="s">
        <v>14</v>
      </c>
      <c r="G2785" s="2">
        <v>291000</v>
      </c>
      <c r="H2785" s="2">
        <v>291000</v>
      </c>
      <c r="I2785" s="39">
        <v>2</v>
      </c>
      <c r="J2785" s="45">
        <v>19303</v>
      </c>
      <c r="K2785" s="43">
        <v>45059</v>
      </c>
    </row>
    <row r="2786" spans="1:11" x14ac:dyDescent="0.2">
      <c r="A2786" s="42" t="s">
        <v>15</v>
      </c>
      <c r="B2786" s="42" t="s">
        <v>12</v>
      </c>
      <c r="C2786" s="43">
        <v>21318</v>
      </c>
      <c r="D2786" s="43">
        <v>43159</v>
      </c>
      <c r="E2786" s="42" t="s">
        <v>13</v>
      </c>
      <c r="F2786" s="44" t="s">
        <v>14</v>
      </c>
      <c r="G2786" s="2">
        <v>38000</v>
      </c>
      <c r="H2786" s="2">
        <v>38000</v>
      </c>
      <c r="I2786" s="39">
        <v>0</v>
      </c>
      <c r="J2786" s="45">
        <v>19303</v>
      </c>
      <c r="K2786" s="43">
        <v>45059</v>
      </c>
    </row>
    <row r="2787" spans="1:11" x14ac:dyDescent="0.2">
      <c r="A2787" s="42" t="s">
        <v>16</v>
      </c>
      <c r="B2787" s="42" t="s">
        <v>12</v>
      </c>
      <c r="C2787" s="43">
        <v>31440</v>
      </c>
      <c r="D2787" s="43">
        <v>43073</v>
      </c>
      <c r="E2787" s="42" t="s">
        <v>17</v>
      </c>
      <c r="F2787" s="44" t="s">
        <v>14</v>
      </c>
      <c r="G2787" s="2">
        <v>147000</v>
      </c>
      <c r="H2787" s="2">
        <v>147000</v>
      </c>
      <c r="I2787" s="39">
        <v>0</v>
      </c>
      <c r="J2787" s="45">
        <v>27386</v>
      </c>
      <c r="K2787" s="43">
        <v>55181</v>
      </c>
    </row>
    <row r="2788" spans="1:11" x14ac:dyDescent="0.2">
      <c r="A2788" s="42" t="s">
        <v>11</v>
      </c>
      <c r="B2788" s="42" t="s">
        <v>12</v>
      </c>
      <c r="C2788" s="43">
        <v>31440</v>
      </c>
      <c r="D2788" s="43">
        <v>43073</v>
      </c>
      <c r="E2788" s="42" t="s">
        <v>17</v>
      </c>
      <c r="F2788" s="44" t="s">
        <v>14</v>
      </c>
      <c r="G2788" s="2">
        <v>147000</v>
      </c>
      <c r="H2788" s="2">
        <v>147000</v>
      </c>
      <c r="I2788" s="39">
        <v>1</v>
      </c>
      <c r="J2788" s="45">
        <v>9129</v>
      </c>
      <c r="K2788" s="43">
        <v>55181</v>
      </c>
    </row>
    <row r="2789" spans="1:11" x14ac:dyDescent="0.2">
      <c r="A2789" s="42" t="s">
        <v>15</v>
      </c>
      <c r="B2789" s="42" t="s">
        <v>12</v>
      </c>
      <c r="C2789" s="43">
        <v>31440</v>
      </c>
      <c r="D2789" s="43">
        <v>43073</v>
      </c>
      <c r="E2789" s="42" t="s">
        <v>17</v>
      </c>
      <c r="F2789" s="44" t="s">
        <v>14</v>
      </c>
      <c r="G2789" s="2">
        <v>49000</v>
      </c>
      <c r="H2789" s="2">
        <v>49000</v>
      </c>
      <c r="I2789" s="39">
        <v>0</v>
      </c>
      <c r="J2789" s="45">
        <v>9129</v>
      </c>
      <c r="K2789" s="43">
        <v>55181</v>
      </c>
    </row>
    <row r="2790" spans="1:11" x14ac:dyDescent="0.2">
      <c r="A2790" s="42" t="s">
        <v>11</v>
      </c>
      <c r="B2790" s="42" t="s">
        <v>12</v>
      </c>
      <c r="C2790" s="43">
        <v>25742</v>
      </c>
      <c r="D2790" s="43">
        <v>42881</v>
      </c>
      <c r="E2790" s="42" t="s">
        <v>13</v>
      </c>
      <c r="F2790" s="44" t="s">
        <v>14</v>
      </c>
      <c r="G2790" s="2">
        <v>41000</v>
      </c>
      <c r="H2790" s="2">
        <v>41000</v>
      </c>
      <c r="I2790" s="39">
        <v>0</v>
      </c>
      <c r="J2790" s="45">
        <v>11919</v>
      </c>
      <c r="K2790" s="43">
        <v>49483</v>
      </c>
    </row>
    <row r="2791" spans="1:11" x14ac:dyDescent="0.2">
      <c r="A2791" s="42" t="s">
        <v>16</v>
      </c>
      <c r="B2791" s="42" t="s">
        <v>12</v>
      </c>
      <c r="C2791" s="43">
        <v>22511</v>
      </c>
      <c r="D2791" s="43">
        <v>42951</v>
      </c>
      <c r="E2791" s="42" t="s">
        <v>13</v>
      </c>
      <c r="F2791" s="44" t="s">
        <v>14</v>
      </c>
      <c r="G2791" s="2">
        <v>41000</v>
      </c>
      <c r="H2791" s="2">
        <v>41000</v>
      </c>
      <c r="I2791" s="39">
        <v>0</v>
      </c>
      <c r="J2791" s="45">
        <v>16462</v>
      </c>
      <c r="K2791" s="43">
        <v>46252</v>
      </c>
    </row>
    <row r="2792" spans="1:11" x14ac:dyDescent="0.2">
      <c r="A2792" s="42" t="s">
        <v>11</v>
      </c>
      <c r="B2792" s="42" t="s">
        <v>12</v>
      </c>
      <c r="C2792" s="43">
        <v>22511</v>
      </c>
      <c r="D2792" s="43">
        <v>42951</v>
      </c>
      <c r="E2792" s="42" t="s">
        <v>13</v>
      </c>
      <c r="F2792" s="44" t="s">
        <v>14</v>
      </c>
      <c r="G2792" s="2">
        <v>67000</v>
      </c>
      <c r="H2792" s="2">
        <v>67000</v>
      </c>
      <c r="I2792" s="39">
        <v>0</v>
      </c>
      <c r="J2792" s="45">
        <v>16462</v>
      </c>
      <c r="K2792" s="43">
        <v>46252</v>
      </c>
    </row>
    <row r="2793" spans="1:11" x14ac:dyDescent="0.2">
      <c r="A2793" s="42" t="s">
        <v>15</v>
      </c>
      <c r="B2793" s="42" t="s">
        <v>12</v>
      </c>
      <c r="C2793" s="43">
        <v>22511</v>
      </c>
      <c r="D2793" s="43">
        <v>42951</v>
      </c>
      <c r="E2793" s="42" t="s">
        <v>13</v>
      </c>
      <c r="F2793" s="44" t="s">
        <v>14</v>
      </c>
      <c r="G2793" s="2">
        <v>41000</v>
      </c>
      <c r="H2793" s="2">
        <v>41000</v>
      </c>
      <c r="I2793" s="39">
        <v>0</v>
      </c>
      <c r="J2793" s="45">
        <v>16462</v>
      </c>
      <c r="K2793" s="43">
        <v>46252</v>
      </c>
    </row>
    <row r="2794" spans="1:11" x14ac:dyDescent="0.2">
      <c r="A2794" s="42" t="s">
        <v>16</v>
      </c>
      <c r="B2794" s="42" t="s">
        <v>12</v>
      </c>
      <c r="C2794" s="43">
        <v>24515</v>
      </c>
      <c r="D2794" s="43">
        <v>42769</v>
      </c>
      <c r="E2794" s="42" t="s">
        <v>13</v>
      </c>
      <c r="F2794" s="44" t="s">
        <v>14</v>
      </c>
      <c r="G2794" s="2">
        <v>67000</v>
      </c>
      <c r="H2794" s="2">
        <v>67000</v>
      </c>
      <c r="I2794" s="39">
        <v>0</v>
      </c>
      <c r="J2794" s="45">
        <v>28080</v>
      </c>
      <c r="K2794" s="43">
        <v>48256</v>
      </c>
    </row>
    <row r="2795" spans="1:11" x14ac:dyDescent="0.2">
      <c r="A2795" s="42" t="s">
        <v>11</v>
      </c>
      <c r="B2795" s="42" t="s">
        <v>12</v>
      </c>
      <c r="C2795" s="43">
        <v>24515</v>
      </c>
      <c r="D2795" s="43">
        <v>42769</v>
      </c>
      <c r="E2795" s="42" t="s">
        <v>13</v>
      </c>
      <c r="F2795" s="44" t="s">
        <v>14</v>
      </c>
      <c r="G2795" s="2">
        <v>52000</v>
      </c>
      <c r="H2795" s="2">
        <v>52000</v>
      </c>
      <c r="I2795" s="39">
        <v>2</v>
      </c>
      <c r="J2795" s="45">
        <v>14040</v>
      </c>
      <c r="K2795" s="43">
        <v>48256</v>
      </c>
    </row>
    <row r="2796" spans="1:11" x14ac:dyDescent="0.2">
      <c r="A2796" s="42" t="s">
        <v>11</v>
      </c>
      <c r="B2796" s="42" t="s">
        <v>12</v>
      </c>
      <c r="C2796" s="43">
        <v>20209</v>
      </c>
      <c r="D2796" s="43">
        <v>43070</v>
      </c>
      <c r="E2796" s="42" t="s">
        <v>13</v>
      </c>
      <c r="F2796" s="44" t="s">
        <v>14</v>
      </c>
      <c r="G2796" s="2">
        <v>45000</v>
      </c>
      <c r="H2796" s="2">
        <v>45000</v>
      </c>
      <c r="I2796" s="39">
        <v>0</v>
      </c>
      <c r="J2796" s="45">
        <v>5549</v>
      </c>
      <c r="K2796" s="43">
        <v>43951</v>
      </c>
    </row>
    <row r="2797" spans="1:11" x14ac:dyDescent="0.2">
      <c r="A2797" s="42" t="s">
        <v>11</v>
      </c>
      <c r="B2797" s="42" t="s">
        <v>12</v>
      </c>
      <c r="C2797" s="43">
        <v>23102</v>
      </c>
      <c r="D2797" s="43">
        <v>43049</v>
      </c>
      <c r="E2797" s="42" t="s">
        <v>13</v>
      </c>
      <c r="F2797" s="44" t="s">
        <v>14</v>
      </c>
      <c r="G2797" s="2">
        <v>79000</v>
      </c>
      <c r="H2797" s="2">
        <v>79000</v>
      </c>
      <c r="I2797" s="39">
        <v>0</v>
      </c>
      <c r="J2797" s="45">
        <v>21188</v>
      </c>
      <c r="K2797" s="43">
        <v>46844</v>
      </c>
    </row>
    <row r="2798" spans="1:11" x14ac:dyDescent="0.2">
      <c r="A2798" s="42" t="s">
        <v>15</v>
      </c>
      <c r="B2798" s="42" t="s">
        <v>12</v>
      </c>
      <c r="C2798" s="43">
        <v>23102</v>
      </c>
      <c r="D2798" s="43">
        <v>43049</v>
      </c>
      <c r="E2798" s="42" t="s">
        <v>13</v>
      </c>
      <c r="F2798" s="44" t="s">
        <v>14</v>
      </c>
      <c r="G2798" s="2">
        <v>45000</v>
      </c>
      <c r="H2798" s="2">
        <v>45000</v>
      </c>
      <c r="I2798" s="39">
        <v>0</v>
      </c>
      <c r="J2798" s="45">
        <v>21188</v>
      </c>
      <c r="K2798" s="43">
        <v>46844</v>
      </c>
    </row>
    <row r="2799" spans="1:11" x14ac:dyDescent="0.2">
      <c r="A2799" s="42" t="s">
        <v>16</v>
      </c>
      <c r="B2799" s="42" t="s">
        <v>12</v>
      </c>
      <c r="C2799" s="43">
        <v>22318</v>
      </c>
      <c r="D2799" s="43">
        <v>42738</v>
      </c>
      <c r="E2799" s="42" t="s">
        <v>17</v>
      </c>
      <c r="F2799" s="44" t="s">
        <v>14</v>
      </c>
      <c r="G2799" s="2">
        <v>141000</v>
      </c>
      <c r="H2799" s="2">
        <v>141000</v>
      </c>
      <c r="I2799" s="39">
        <v>0</v>
      </c>
      <c r="J2799" s="45">
        <v>26141</v>
      </c>
      <c r="K2799" s="43">
        <v>46059</v>
      </c>
    </row>
    <row r="2800" spans="1:11" x14ac:dyDescent="0.2">
      <c r="A2800" s="42" t="s">
        <v>11</v>
      </c>
      <c r="B2800" s="42" t="s">
        <v>12</v>
      </c>
      <c r="C2800" s="43">
        <v>22318</v>
      </c>
      <c r="D2800" s="43">
        <v>42738</v>
      </c>
      <c r="E2800" s="42" t="s">
        <v>17</v>
      </c>
      <c r="F2800" s="44" t="s">
        <v>14</v>
      </c>
      <c r="G2800" s="2">
        <v>141000</v>
      </c>
      <c r="H2800" s="2">
        <v>141000</v>
      </c>
      <c r="I2800" s="39">
        <v>0</v>
      </c>
      <c r="J2800" s="45">
        <v>8714</v>
      </c>
      <c r="K2800" s="43">
        <v>46059</v>
      </c>
    </row>
    <row r="2801" spans="1:11" x14ac:dyDescent="0.2">
      <c r="A2801" s="42" t="s">
        <v>15</v>
      </c>
      <c r="B2801" s="42" t="s">
        <v>12</v>
      </c>
      <c r="C2801" s="43">
        <v>22318</v>
      </c>
      <c r="D2801" s="43">
        <v>42738</v>
      </c>
      <c r="E2801" s="42" t="s">
        <v>17</v>
      </c>
      <c r="F2801" s="44" t="s">
        <v>14</v>
      </c>
      <c r="G2801" s="2">
        <v>47000</v>
      </c>
      <c r="H2801" s="2">
        <v>47000</v>
      </c>
      <c r="I2801" s="39">
        <v>0</v>
      </c>
      <c r="J2801" s="45">
        <v>8714</v>
      </c>
      <c r="K2801" s="43">
        <v>46059</v>
      </c>
    </row>
    <row r="2802" spans="1:11" x14ac:dyDescent="0.2">
      <c r="A2802" s="42" t="s">
        <v>11</v>
      </c>
      <c r="B2802" s="42" t="s">
        <v>12</v>
      </c>
      <c r="C2802" s="43">
        <v>28254</v>
      </c>
      <c r="D2802" s="43">
        <v>43027</v>
      </c>
      <c r="E2802" s="42" t="s">
        <v>17</v>
      </c>
      <c r="F2802" s="44" t="s">
        <v>14</v>
      </c>
      <c r="G2802" s="2">
        <v>58000</v>
      </c>
      <c r="H2802" s="2">
        <v>58000</v>
      </c>
      <c r="I2802" s="39">
        <v>0</v>
      </c>
      <c r="J2802" s="45">
        <v>12424</v>
      </c>
      <c r="K2802" s="43">
        <v>51995</v>
      </c>
    </row>
    <row r="2803" spans="1:11" x14ac:dyDescent="0.2">
      <c r="A2803" s="42" t="s">
        <v>15</v>
      </c>
      <c r="B2803" s="42" t="s">
        <v>12</v>
      </c>
      <c r="C2803" s="43">
        <v>28254</v>
      </c>
      <c r="D2803" s="43">
        <v>43027</v>
      </c>
      <c r="E2803" s="42" t="s">
        <v>17</v>
      </c>
      <c r="F2803" s="44" t="s">
        <v>14</v>
      </c>
      <c r="G2803" s="2">
        <v>58000</v>
      </c>
      <c r="H2803" s="2">
        <v>58000</v>
      </c>
      <c r="I2803" s="39">
        <v>0</v>
      </c>
      <c r="J2803" s="45">
        <v>12424</v>
      </c>
      <c r="K2803" s="43">
        <v>51995</v>
      </c>
    </row>
    <row r="2804" spans="1:11" x14ac:dyDescent="0.2">
      <c r="A2804" s="42" t="s">
        <v>11</v>
      </c>
      <c r="B2804" s="42" t="s">
        <v>12</v>
      </c>
      <c r="C2804" s="43">
        <v>20156</v>
      </c>
      <c r="D2804" s="43">
        <v>43192</v>
      </c>
      <c r="E2804" s="42" t="s">
        <v>13</v>
      </c>
      <c r="F2804" s="44" t="s">
        <v>14</v>
      </c>
      <c r="G2804" s="2">
        <v>85000</v>
      </c>
      <c r="H2804" s="2">
        <v>85000</v>
      </c>
      <c r="I2804" s="39">
        <v>0</v>
      </c>
      <c r="J2804" s="45">
        <v>6375</v>
      </c>
      <c r="K2804" s="43">
        <v>43898</v>
      </c>
    </row>
    <row r="2805" spans="1:11" x14ac:dyDescent="0.2">
      <c r="A2805" s="42" t="s">
        <v>15</v>
      </c>
      <c r="B2805" s="42" t="s">
        <v>12</v>
      </c>
      <c r="C2805" s="43">
        <v>20156</v>
      </c>
      <c r="D2805" s="43">
        <v>43192</v>
      </c>
      <c r="E2805" s="42" t="s">
        <v>13</v>
      </c>
      <c r="F2805" s="44" t="s">
        <v>14</v>
      </c>
      <c r="G2805" s="2">
        <v>58000</v>
      </c>
      <c r="H2805" s="2">
        <v>58000</v>
      </c>
      <c r="I2805" s="39">
        <v>0</v>
      </c>
      <c r="J2805" s="45">
        <v>6375</v>
      </c>
      <c r="K2805" s="43">
        <v>43898</v>
      </c>
    </row>
    <row r="2806" spans="1:11" x14ac:dyDescent="0.2">
      <c r="A2806" s="42" t="s">
        <v>16</v>
      </c>
      <c r="B2806" s="42" t="s">
        <v>12</v>
      </c>
      <c r="C2806" s="43">
        <v>23887</v>
      </c>
      <c r="D2806" s="43">
        <v>43067</v>
      </c>
      <c r="E2806" s="42" t="s">
        <v>17</v>
      </c>
      <c r="F2806" s="44" t="s">
        <v>14</v>
      </c>
      <c r="G2806" s="2">
        <v>85000</v>
      </c>
      <c r="H2806" s="2">
        <v>85000</v>
      </c>
      <c r="I2806" s="39">
        <v>0</v>
      </c>
      <c r="J2806" s="45">
        <v>29317</v>
      </c>
      <c r="K2806" s="43">
        <v>47628</v>
      </c>
    </row>
    <row r="2807" spans="1:11" x14ac:dyDescent="0.2">
      <c r="A2807" s="42" t="s">
        <v>11</v>
      </c>
      <c r="B2807" s="42" t="s">
        <v>12</v>
      </c>
      <c r="C2807" s="43">
        <v>23887</v>
      </c>
      <c r="D2807" s="43">
        <v>43067</v>
      </c>
      <c r="E2807" s="42" t="s">
        <v>17</v>
      </c>
      <c r="F2807" s="44" t="s">
        <v>14</v>
      </c>
      <c r="G2807" s="2">
        <v>61000</v>
      </c>
      <c r="H2807" s="2">
        <v>61000</v>
      </c>
      <c r="I2807" s="39">
        <v>0</v>
      </c>
      <c r="J2807" s="45">
        <v>14658</v>
      </c>
      <c r="K2807" s="43">
        <v>47628</v>
      </c>
    </row>
    <row r="2808" spans="1:11" x14ac:dyDescent="0.2">
      <c r="A2808" s="42" t="s">
        <v>15</v>
      </c>
      <c r="B2808" s="42" t="s">
        <v>12</v>
      </c>
      <c r="C2808" s="43">
        <v>23887</v>
      </c>
      <c r="D2808" s="43">
        <v>43067</v>
      </c>
      <c r="E2808" s="42" t="s">
        <v>17</v>
      </c>
      <c r="F2808" s="44" t="s">
        <v>14</v>
      </c>
      <c r="G2808" s="2">
        <v>85000</v>
      </c>
      <c r="H2808" s="2">
        <v>85000</v>
      </c>
      <c r="I2808" s="39">
        <v>0</v>
      </c>
      <c r="J2808" s="45">
        <v>14658</v>
      </c>
      <c r="K2808" s="43">
        <v>47628</v>
      </c>
    </row>
    <row r="2809" spans="1:11" x14ac:dyDescent="0.2">
      <c r="A2809" s="42" t="s">
        <v>11</v>
      </c>
      <c r="B2809" s="42" t="s">
        <v>12</v>
      </c>
      <c r="C2809" s="43">
        <v>21584</v>
      </c>
      <c r="D2809" s="43">
        <v>42907</v>
      </c>
      <c r="E2809" s="42" t="s">
        <v>13</v>
      </c>
      <c r="F2809" s="44" t="s">
        <v>14</v>
      </c>
      <c r="G2809" s="2">
        <v>56000</v>
      </c>
      <c r="H2809" s="2">
        <v>56000</v>
      </c>
      <c r="I2809" s="39">
        <v>2</v>
      </c>
      <c r="J2809" s="45">
        <v>10534</v>
      </c>
      <c r="K2809" s="43">
        <v>45325</v>
      </c>
    </row>
    <row r="2810" spans="1:11" x14ac:dyDescent="0.2">
      <c r="A2810" s="42" t="s">
        <v>16</v>
      </c>
      <c r="B2810" s="42" t="s">
        <v>12</v>
      </c>
      <c r="C2810" s="43">
        <v>22731</v>
      </c>
      <c r="D2810" s="43">
        <v>43193</v>
      </c>
      <c r="E2810" s="42" t="s">
        <v>13</v>
      </c>
      <c r="F2810" s="44" t="s">
        <v>14</v>
      </c>
      <c r="G2810" s="2">
        <v>120000</v>
      </c>
      <c r="H2810" s="2">
        <v>120000</v>
      </c>
      <c r="I2810" s="39">
        <v>0</v>
      </c>
      <c r="J2810" s="45">
        <v>29760</v>
      </c>
      <c r="K2810" s="43">
        <v>46472</v>
      </c>
    </row>
    <row r="2811" spans="1:11" x14ac:dyDescent="0.2">
      <c r="A2811" s="42" t="s">
        <v>11</v>
      </c>
      <c r="B2811" s="42" t="s">
        <v>12</v>
      </c>
      <c r="C2811" s="43">
        <v>22731</v>
      </c>
      <c r="D2811" s="43">
        <v>43193</v>
      </c>
      <c r="E2811" s="42" t="s">
        <v>13</v>
      </c>
      <c r="F2811" s="44" t="s">
        <v>14</v>
      </c>
      <c r="G2811" s="2">
        <v>120000</v>
      </c>
      <c r="H2811" s="2">
        <v>120000</v>
      </c>
      <c r="I2811" s="39">
        <v>0</v>
      </c>
      <c r="J2811" s="45">
        <v>9920</v>
      </c>
      <c r="K2811" s="43">
        <v>46472</v>
      </c>
    </row>
    <row r="2812" spans="1:11" x14ac:dyDescent="0.2">
      <c r="A2812" s="42" t="s">
        <v>15</v>
      </c>
      <c r="B2812" s="42" t="s">
        <v>12</v>
      </c>
      <c r="C2812" s="43">
        <v>22731</v>
      </c>
      <c r="D2812" s="43">
        <v>43193</v>
      </c>
      <c r="E2812" s="42" t="s">
        <v>13</v>
      </c>
      <c r="F2812" s="44" t="s">
        <v>14</v>
      </c>
      <c r="G2812" s="2">
        <v>56000</v>
      </c>
      <c r="H2812" s="2">
        <v>56000</v>
      </c>
      <c r="I2812" s="39">
        <v>0</v>
      </c>
      <c r="J2812" s="45">
        <v>9920</v>
      </c>
      <c r="K2812" s="43">
        <v>46472</v>
      </c>
    </row>
    <row r="2813" spans="1:11" x14ac:dyDescent="0.2">
      <c r="A2813" s="42" t="s">
        <v>16</v>
      </c>
      <c r="B2813" s="42" t="s">
        <v>12</v>
      </c>
      <c r="C2813" s="43">
        <v>21174</v>
      </c>
      <c r="D2813" s="43">
        <v>43203</v>
      </c>
      <c r="E2813" s="42" t="s">
        <v>17</v>
      </c>
      <c r="F2813" s="44" t="s">
        <v>14</v>
      </c>
      <c r="G2813" s="2">
        <v>67000</v>
      </c>
      <c r="H2813" s="2">
        <v>67000</v>
      </c>
      <c r="I2813" s="39">
        <v>0</v>
      </c>
      <c r="J2813" s="45">
        <v>11591</v>
      </c>
      <c r="K2813" s="43">
        <v>44915</v>
      </c>
    </row>
    <row r="2814" spans="1:11" x14ac:dyDescent="0.2">
      <c r="A2814" s="42" t="s">
        <v>11</v>
      </c>
      <c r="B2814" s="42" t="s">
        <v>12</v>
      </c>
      <c r="C2814" s="43">
        <v>21174</v>
      </c>
      <c r="D2814" s="43">
        <v>43203</v>
      </c>
      <c r="E2814" s="42" t="s">
        <v>17</v>
      </c>
      <c r="F2814" s="44" t="s">
        <v>14</v>
      </c>
      <c r="G2814" s="2">
        <v>67000</v>
      </c>
      <c r="H2814" s="2">
        <v>67000</v>
      </c>
      <c r="I2814" s="39">
        <v>2</v>
      </c>
      <c r="J2814" s="45">
        <v>11591</v>
      </c>
      <c r="K2814" s="43">
        <v>44915</v>
      </c>
    </row>
    <row r="2815" spans="1:11" x14ac:dyDescent="0.2">
      <c r="A2815" s="42" t="s">
        <v>15</v>
      </c>
      <c r="B2815" s="42" t="s">
        <v>12</v>
      </c>
      <c r="C2815" s="43">
        <v>21174</v>
      </c>
      <c r="D2815" s="43">
        <v>43203</v>
      </c>
      <c r="E2815" s="42" t="s">
        <v>17</v>
      </c>
      <c r="F2815" s="44" t="s">
        <v>14</v>
      </c>
      <c r="G2815" s="2">
        <v>120000</v>
      </c>
      <c r="H2815" s="2">
        <v>120000</v>
      </c>
      <c r="I2815" s="39">
        <v>0</v>
      </c>
      <c r="J2815" s="45">
        <v>11591</v>
      </c>
      <c r="K2815" s="43">
        <v>44915</v>
      </c>
    </row>
    <row r="2816" spans="1:11" x14ac:dyDescent="0.2">
      <c r="A2816" s="42" t="s">
        <v>11</v>
      </c>
      <c r="B2816" s="42" t="s">
        <v>12</v>
      </c>
      <c r="C2816" s="43">
        <v>21624</v>
      </c>
      <c r="D2816" s="43">
        <v>43091</v>
      </c>
      <c r="E2816" s="42" t="s">
        <v>13</v>
      </c>
      <c r="F2816" s="44" t="s">
        <v>14</v>
      </c>
      <c r="G2816" s="2">
        <v>33000</v>
      </c>
      <c r="H2816" s="2">
        <v>33000</v>
      </c>
      <c r="I2816" s="39">
        <v>1</v>
      </c>
      <c r="J2816" s="45">
        <v>7217</v>
      </c>
      <c r="K2816" s="43">
        <v>45366</v>
      </c>
    </row>
    <row r="2817" spans="1:11" x14ac:dyDescent="0.2">
      <c r="A2817" s="42" t="s">
        <v>15</v>
      </c>
      <c r="B2817" s="42" t="s">
        <v>12</v>
      </c>
      <c r="C2817" s="43">
        <v>21624</v>
      </c>
      <c r="D2817" s="43">
        <v>43091</v>
      </c>
      <c r="E2817" s="42" t="s">
        <v>13</v>
      </c>
      <c r="F2817" s="44" t="s">
        <v>14</v>
      </c>
      <c r="G2817" s="2">
        <v>67000</v>
      </c>
      <c r="H2817" s="2">
        <v>67000</v>
      </c>
      <c r="I2817" s="39">
        <v>0</v>
      </c>
      <c r="J2817" s="45">
        <v>7217</v>
      </c>
      <c r="K2817" s="43">
        <v>45366</v>
      </c>
    </row>
    <row r="2818" spans="1:11" x14ac:dyDescent="0.2">
      <c r="A2818" s="42" t="s">
        <v>11</v>
      </c>
      <c r="B2818" s="42" t="s">
        <v>12</v>
      </c>
      <c r="C2818" s="43">
        <v>22313</v>
      </c>
      <c r="D2818" s="43">
        <v>43132</v>
      </c>
      <c r="E2818" s="42" t="s">
        <v>17</v>
      </c>
      <c r="F2818" s="44" t="s">
        <v>14</v>
      </c>
      <c r="G2818" s="2">
        <v>57000</v>
      </c>
      <c r="H2818" s="2">
        <v>57000</v>
      </c>
      <c r="I2818" s="39">
        <v>0</v>
      </c>
      <c r="J2818" s="45">
        <v>12198</v>
      </c>
      <c r="K2818" s="43">
        <v>46054</v>
      </c>
    </row>
    <row r="2819" spans="1:11" x14ac:dyDescent="0.2">
      <c r="A2819" s="42" t="s">
        <v>15</v>
      </c>
      <c r="B2819" s="42" t="s">
        <v>12</v>
      </c>
      <c r="C2819" s="43">
        <v>22313</v>
      </c>
      <c r="D2819" s="43">
        <v>43132</v>
      </c>
      <c r="E2819" s="42" t="s">
        <v>17</v>
      </c>
      <c r="F2819" s="44" t="s">
        <v>14</v>
      </c>
      <c r="G2819" s="2">
        <v>33000</v>
      </c>
      <c r="H2819" s="2">
        <v>33000</v>
      </c>
      <c r="I2819" s="39">
        <v>0</v>
      </c>
      <c r="J2819" s="45">
        <v>12198</v>
      </c>
      <c r="K2819" s="43">
        <v>46054</v>
      </c>
    </row>
    <row r="2820" spans="1:11" x14ac:dyDescent="0.2">
      <c r="A2820" s="42" t="s">
        <v>16</v>
      </c>
      <c r="B2820" s="42" t="s">
        <v>12</v>
      </c>
      <c r="C2820" s="43">
        <v>23998</v>
      </c>
      <c r="D2820" s="43">
        <v>42881</v>
      </c>
      <c r="E2820" s="42" t="s">
        <v>17</v>
      </c>
      <c r="F2820" s="44" t="s">
        <v>14</v>
      </c>
      <c r="G2820" s="2">
        <v>105000</v>
      </c>
      <c r="H2820" s="2">
        <v>105000</v>
      </c>
      <c r="I2820" s="39">
        <v>0</v>
      </c>
      <c r="J2820" s="45">
        <v>23058</v>
      </c>
      <c r="K2820" s="43">
        <v>47739</v>
      </c>
    </row>
    <row r="2821" spans="1:11" x14ac:dyDescent="0.2">
      <c r="A2821" s="42" t="s">
        <v>11</v>
      </c>
      <c r="B2821" s="42" t="s">
        <v>12</v>
      </c>
      <c r="C2821" s="43">
        <v>23998</v>
      </c>
      <c r="D2821" s="43">
        <v>42881</v>
      </c>
      <c r="E2821" s="42" t="s">
        <v>17</v>
      </c>
      <c r="F2821" s="44" t="s">
        <v>14</v>
      </c>
      <c r="G2821" s="2">
        <v>105000</v>
      </c>
      <c r="H2821" s="2">
        <v>105000</v>
      </c>
      <c r="I2821" s="39">
        <v>0</v>
      </c>
      <c r="J2821" s="45">
        <v>7686</v>
      </c>
      <c r="K2821" s="43">
        <v>47739</v>
      </c>
    </row>
    <row r="2822" spans="1:11" x14ac:dyDescent="0.2">
      <c r="A2822" s="42" t="s">
        <v>15</v>
      </c>
      <c r="B2822" s="42" t="s">
        <v>12</v>
      </c>
      <c r="C2822" s="43">
        <v>23998</v>
      </c>
      <c r="D2822" s="43">
        <v>42881</v>
      </c>
      <c r="E2822" s="42" t="s">
        <v>17</v>
      </c>
      <c r="F2822" s="44" t="s">
        <v>14</v>
      </c>
      <c r="G2822" s="2">
        <v>35000</v>
      </c>
      <c r="H2822" s="2">
        <v>35000</v>
      </c>
      <c r="I2822" s="39">
        <v>0</v>
      </c>
      <c r="J2822" s="45">
        <v>7686</v>
      </c>
      <c r="K2822" s="43">
        <v>47739</v>
      </c>
    </row>
    <row r="2823" spans="1:11" x14ac:dyDescent="0.2">
      <c r="A2823" s="42" t="s">
        <v>16</v>
      </c>
      <c r="B2823" s="42" t="s">
        <v>12</v>
      </c>
      <c r="C2823" s="43">
        <v>20340</v>
      </c>
      <c r="D2823" s="43">
        <v>43126</v>
      </c>
      <c r="E2823" s="42" t="s">
        <v>17</v>
      </c>
      <c r="F2823" s="44" t="s">
        <v>14</v>
      </c>
      <c r="G2823" s="2">
        <v>78000</v>
      </c>
      <c r="H2823" s="2">
        <v>78000</v>
      </c>
      <c r="I2823" s="39">
        <v>0</v>
      </c>
      <c r="J2823" s="45">
        <v>9828</v>
      </c>
      <c r="K2823" s="43">
        <v>44082</v>
      </c>
    </row>
    <row r="2824" spans="1:11" x14ac:dyDescent="0.2">
      <c r="A2824" s="42" t="s">
        <v>11</v>
      </c>
      <c r="B2824" s="42" t="s">
        <v>12</v>
      </c>
      <c r="C2824" s="43">
        <v>20340</v>
      </c>
      <c r="D2824" s="43">
        <v>43126</v>
      </c>
      <c r="E2824" s="42" t="s">
        <v>17</v>
      </c>
      <c r="F2824" s="44" t="s">
        <v>14</v>
      </c>
      <c r="G2824" s="2">
        <v>78000</v>
      </c>
      <c r="H2824" s="2">
        <v>78000</v>
      </c>
      <c r="I2824" s="39">
        <v>0</v>
      </c>
      <c r="J2824" s="45">
        <v>3276</v>
      </c>
      <c r="K2824" s="43">
        <v>44082</v>
      </c>
    </row>
    <row r="2825" spans="1:11" x14ac:dyDescent="0.2">
      <c r="A2825" s="42" t="s">
        <v>15</v>
      </c>
      <c r="B2825" s="42" t="s">
        <v>12</v>
      </c>
      <c r="C2825" s="43">
        <v>20340</v>
      </c>
      <c r="D2825" s="43">
        <v>43126</v>
      </c>
      <c r="E2825" s="42" t="s">
        <v>17</v>
      </c>
      <c r="F2825" s="44" t="s">
        <v>14</v>
      </c>
      <c r="G2825" s="2">
        <v>26000</v>
      </c>
      <c r="H2825" s="2">
        <v>26000</v>
      </c>
      <c r="I2825" s="39">
        <v>0</v>
      </c>
      <c r="J2825" s="45">
        <v>3276</v>
      </c>
      <c r="K2825" s="43">
        <v>44082</v>
      </c>
    </row>
    <row r="2826" spans="1:11" x14ac:dyDescent="0.2">
      <c r="A2826" s="42" t="s">
        <v>11</v>
      </c>
      <c r="B2826" s="42" t="s">
        <v>12</v>
      </c>
      <c r="C2826" s="43">
        <v>20880</v>
      </c>
      <c r="D2826" s="43">
        <v>42604</v>
      </c>
      <c r="E2826" s="42" t="s">
        <v>13</v>
      </c>
      <c r="F2826" s="44" t="s">
        <v>14</v>
      </c>
      <c r="G2826" s="2">
        <v>30000</v>
      </c>
      <c r="H2826" s="2">
        <v>30000</v>
      </c>
      <c r="I2826" s="39">
        <v>0</v>
      </c>
      <c r="J2826" s="45">
        <v>4131</v>
      </c>
      <c r="K2826" s="43">
        <v>44621</v>
      </c>
    </row>
    <row r="2827" spans="1:11" x14ac:dyDescent="0.2">
      <c r="A2827" s="42" t="s">
        <v>16</v>
      </c>
      <c r="B2827" s="42" t="s">
        <v>12</v>
      </c>
      <c r="C2827" s="43">
        <v>22225</v>
      </c>
      <c r="D2827" s="43">
        <v>43199</v>
      </c>
      <c r="E2827" s="42" t="s">
        <v>17</v>
      </c>
      <c r="F2827" s="44" t="s">
        <v>14</v>
      </c>
      <c r="G2827" s="2">
        <v>30000</v>
      </c>
      <c r="H2827" s="2">
        <v>30000</v>
      </c>
      <c r="I2827" s="39">
        <v>0</v>
      </c>
      <c r="J2827" s="45">
        <v>15900</v>
      </c>
      <c r="K2827" s="43">
        <v>45966</v>
      </c>
    </row>
    <row r="2828" spans="1:11" x14ac:dyDescent="0.2">
      <c r="A2828" s="42" t="s">
        <v>11</v>
      </c>
      <c r="B2828" s="42" t="s">
        <v>12</v>
      </c>
      <c r="C2828" s="43">
        <v>22225</v>
      </c>
      <c r="D2828" s="43">
        <v>43199</v>
      </c>
      <c r="E2828" s="42" t="s">
        <v>17</v>
      </c>
      <c r="F2828" s="44" t="s">
        <v>14</v>
      </c>
      <c r="G2828" s="2">
        <v>75000</v>
      </c>
      <c r="H2828" s="2">
        <v>75000</v>
      </c>
      <c r="I2828" s="39">
        <v>2</v>
      </c>
      <c r="J2828" s="45">
        <v>15900</v>
      </c>
      <c r="K2828" s="43">
        <v>45966</v>
      </c>
    </row>
    <row r="2829" spans="1:11" x14ac:dyDescent="0.2">
      <c r="A2829" s="42" t="s">
        <v>15</v>
      </c>
      <c r="B2829" s="42" t="s">
        <v>12</v>
      </c>
      <c r="C2829" s="43">
        <v>22225</v>
      </c>
      <c r="D2829" s="43">
        <v>43199</v>
      </c>
      <c r="E2829" s="42" t="s">
        <v>17</v>
      </c>
      <c r="F2829" s="44" t="s">
        <v>14</v>
      </c>
      <c r="G2829" s="2">
        <v>30000</v>
      </c>
      <c r="H2829" s="2">
        <v>30000</v>
      </c>
      <c r="I2829" s="39">
        <v>0</v>
      </c>
      <c r="J2829" s="45">
        <v>15900</v>
      </c>
      <c r="K2829" s="43">
        <v>45966</v>
      </c>
    </row>
    <row r="2830" spans="1:11" x14ac:dyDescent="0.2">
      <c r="A2830" s="42" t="s">
        <v>11</v>
      </c>
      <c r="B2830" s="42" t="s">
        <v>12</v>
      </c>
      <c r="C2830" s="43">
        <v>23155</v>
      </c>
      <c r="D2830" s="43">
        <v>42930</v>
      </c>
      <c r="E2830" s="42" t="s">
        <v>17</v>
      </c>
      <c r="F2830" s="44" t="s">
        <v>14</v>
      </c>
      <c r="G2830" s="2">
        <v>85000</v>
      </c>
      <c r="H2830" s="2">
        <v>85000</v>
      </c>
      <c r="I2830" s="39">
        <v>0</v>
      </c>
      <c r="J2830" s="45">
        <v>18360</v>
      </c>
      <c r="K2830" s="43">
        <v>46897</v>
      </c>
    </row>
    <row r="2831" spans="1:11" x14ac:dyDescent="0.2">
      <c r="A2831" s="42" t="s">
        <v>16</v>
      </c>
      <c r="B2831" s="42" t="s">
        <v>12</v>
      </c>
      <c r="C2831" s="43">
        <v>20765</v>
      </c>
      <c r="D2831" s="43">
        <v>42878</v>
      </c>
      <c r="E2831" s="42" t="s">
        <v>17</v>
      </c>
      <c r="F2831" s="44" t="s">
        <v>14</v>
      </c>
      <c r="G2831" s="2">
        <v>117000</v>
      </c>
      <c r="H2831" s="2">
        <v>117000</v>
      </c>
      <c r="I2831" s="39">
        <v>0</v>
      </c>
      <c r="J2831" s="45">
        <v>13584</v>
      </c>
      <c r="K2831" s="43">
        <v>44506</v>
      </c>
    </row>
    <row r="2832" spans="1:11" x14ac:dyDescent="0.2">
      <c r="A2832" s="42" t="s">
        <v>11</v>
      </c>
      <c r="B2832" s="42" t="s">
        <v>12</v>
      </c>
      <c r="C2832" s="43">
        <v>20765</v>
      </c>
      <c r="D2832" s="43">
        <v>42878</v>
      </c>
      <c r="E2832" s="42" t="s">
        <v>17</v>
      </c>
      <c r="F2832" s="44" t="s">
        <v>14</v>
      </c>
      <c r="G2832" s="2">
        <v>117000</v>
      </c>
      <c r="H2832" s="2">
        <v>117000</v>
      </c>
      <c r="I2832" s="39">
        <v>0</v>
      </c>
      <c r="J2832" s="45">
        <v>13584</v>
      </c>
      <c r="K2832" s="43">
        <v>44506</v>
      </c>
    </row>
    <row r="2833" spans="1:11" x14ac:dyDescent="0.2">
      <c r="A2833" s="42" t="s">
        <v>15</v>
      </c>
      <c r="B2833" s="42" t="s">
        <v>12</v>
      </c>
      <c r="C2833" s="43">
        <v>20765</v>
      </c>
      <c r="D2833" s="43">
        <v>42878</v>
      </c>
      <c r="E2833" s="42" t="s">
        <v>17</v>
      </c>
      <c r="F2833" s="44" t="s">
        <v>14</v>
      </c>
      <c r="G2833" s="2">
        <v>85000</v>
      </c>
      <c r="H2833" s="2">
        <v>85000</v>
      </c>
      <c r="I2833" s="39">
        <v>0</v>
      </c>
      <c r="J2833" s="45">
        <v>13584</v>
      </c>
      <c r="K2833" s="43">
        <v>44506</v>
      </c>
    </row>
    <row r="2834" spans="1:11" x14ac:dyDescent="0.2">
      <c r="A2834" s="42" t="s">
        <v>16</v>
      </c>
      <c r="B2834" s="42" t="s">
        <v>12</v>
      </c>
      <c r="C2834" s="43">
        <v>20639</v>
      </c>
      <c r="D2834" s="43">
        <v>42937</v>
      </c>
      <c r="E2834" s="42" t="s">
        <v>13</v>
      </c>
      <c r="F2834" s="44" t="s">
        <v>14</v>
      </c>
      <c r="G2834" s="2">
        <v>226000</v>
      </c>
      <c r="H2834" s="2">
        <v>226000</v>
      </c>
      <c r="I2834" s="39">
        <v>0</v>
      </c>
      <c r="J2834" s="45">
        <v>28883</v>
      </c>
      <c r="K2834" s="43">
        <v>44380</v>
      </c>
    </row>
    <row r="2835" spans="1:11" x14ac:dyDescent="0.2">
      <c r="A2835" s="42" t="s">
        <v>11</v>
      </c>
      <c r="B2835" s="42" t="s">
        <v>12</v>
      </c>
      <c r="C2835" s="43">
        <v>20639</v>
      </c>
      <c r="D2835" s="43">
        <v>42937</v>
      </c>
      <c r="E2835" s="42" t="s">
        <v>13</v>
      </c>
      <c r="F2835" s="44" t="s">
        <v>14</v>
      </c>
      <c r="G2835" s="2">
        <v>226000</v>
      </c>
      <c r="H2835" s="2">
        <v>226000</v>
      </c>
      <c r="I2835" s="39">
        <v>2</v>
      </c>
      <c r="J2835" s="45">
        <v>14441</v>
      </c>
      <c r="K2835" s="43">
        <v>44380</v>
      </c>
    </row>
    <row r="2836" spans="1:11" x14ac:dyDescent="0.2">
      <c r="A2836" s="42" t="s">
        <v>15</v>
      </c>
      <c r="B2836" s="42" t="s">
        <v>12</v>
      </c>
      <c r="C2836" s="43">
        <v>20639</v>
      </c>
      <c r="D2836" s="43">
        <v>42937</v>
      </c>
      <c r="E2836" s="42" t="s">
        <v>13</v>
      </c>
      <c r="F2836" s="44" t="s">
        <v>14</v>
      </c>
      <c r="G2836" s="2">
        <v>117000</v>
      </c>
      <c r="H2836" s="2">
        <v>117000</v>
      </c>
      <c r="I2836" s="39">
        <v>0</v>
      </c>
      <c r="J2836" s="45">
        <v>14441</v>
      </c>
      <c r="K2836" s="43">
        <v>44380</v>
      </c>
    </row>
    <row r="2837" spans="1:11" x14ac:dyDescent="0.2">
      <c r="A2837" s="42" t="s">
        <v>16</v>
      </c>
      <c r="B2837" s="42" t="s">
        <v>12</v>
      </c>
      <c r="C2837" s="43">
        <v>21755</v>
      </c>
      <c r="D2837" s="43">
        <v>43192</v>
      </c>
      <c r="E2837" s="42" t="s">
        <v>17</v>
      </c>
      <c r="F2837" s="44" t="s">
        <v>14</v>
      </c>
      <c r="G2837" s="2">
        <v>162000</v>
      </c>
      <c r="H2837" s="2">
        <v>162000</v>
      </c>
      <c r="I2837" s="39">
        <v>0</v>
      </c>
      <c r="J2837" s="45">
        <v>31914</v>
      </c>
      <c r="K2837" s="43">
        <v>45497</v>
      </c>
    </row>
    <row r="2838" spans="1:11" x14ac:dyDescent="0.2">
      <c r="A2838" s="42" t="s">
        <v>11</v>
      </c>
      <c r="B2838" s="42" t="s">
        <v>12</v>
      </c>
      <c r="C2838" s="43">
        <v>21755</v>
      </c>
      <c r="D2838" s="43">
        <v>43192</v>
      </c>
      <c r="E2838" s="42" t="s">
        <v>17</v>
      </c>
      <c r="F2838" s="44" t="s">
        <v>14</v>
      </c>
      <c r="G2838" s="2">
        <v>162000</v>
      </c>
      <c r="H2838" s="2">
        <v>162000</v>
      </c>
      <c r="I2838" s="39">
        <v>0</v>
      </c>
      <c r="J2838" s="45">
        <v>15957</v>
      </c>
      <c r="K2838" s="43">
        <v>45497</v>
      </c>
    </row>
    <row r="2839" spans="1:11" x14ac:dyDescent="0.2">
      <c r="A2839" s="42" t="s">
        <v>15</v>
      </c>
      <c r="B2839" s="42" t="s">
        <v>12</v>
      </c>
      <c r="C2839" s="43">
        <v>21755</v>
      </c>
      <c r="D2839" s="43">
        <v>43192</v>
      </c>
      <c r="E2839" s="42" t="s">
        <v>17</v>
      </c>
      <c r="F2839" s="44" t="s">
        <v>14</v>
      </c>
      <c r="G2839" s="2">
        <v>226000</v>
      </c>
      <c r="H2839" s="2">
        <v>226000</v>
      </c>
      <c r="I2839" s="39">
        <v>0</v>
      </c>
      <c r="J2839" s="45">
        <v>15957</v>
      </c>
      <c r="K2839" s="43">
        <v>45497</v>
      </c>
    </row>
    <row r="2840" spans="1:11" x14ac:dyDescent="0.2">
      <c r="A2840" s="42" t="s">
        <v>11</v>
      </c>
      <c r="B2840" s="42" t="s">
        <v>12</v>
      </c>
      <c r="C2840" s="43">
        <v>30273</v>
      </c>
      <c r="D2840" s="43">
        <v>43215</v>
      </c>
      <c r="E2840" s="42" t="s">
        <v>13</v>
      </c>
      <c r="F2840" s="44" t="s">
        <v>14</v>
      </c>
      <c r="G2840" s="2">
        <v>61000</v>
      </c>
      <c r="H2840" s="2">
        <v>61000</v>
      </c>
      <c r="I2840" s="39">
        <v>0</v>
      </c>
      <c r="J2840" s="45">
        <v>15982</v>
      </c>
      <c r="K2840" s="43">
        <v>54014</v>
      </c>
    </row>
    <row r="2841" spans="1:11" x14ac:dyDescent="0.2">
      <c r="A2841" s="42" t="s">
        <v>15</v>
      </c>
      <c r="B2841" s="42" t="s">
        <v>12</v>
      </c>
      <c r="C2841" s="43">
        <v>30273</v>
      </c>
      <c r="D2841" s="43">
        <v>43215</v>
      </c>
      <c r="E2841" s="42" t="s">
        <v>13</v>
      </c>
      <c r="F2841" s="44" t="s">
        <v>14</v>
      </c>
      <c r="G2841" s="2">
        <v>162000</v>
      </c>
      <c r="H2841" s="2">
        <v>162000</v>
      </c>
      <c r="I2841" s="39">
        <v>0</v>
      </c>
      <c r="J2841" s="45">
        <v>15982</v>
      </c>
      <c r="K2841" s="43">
        <v>54014</v>
      </c>
    </row>
    <row r="2842" spans="1:11" x14ac:dyDescent="0.2">
      <c r="A2842" s="42" t="s">
        <v>16</v>
      </c>
      <c r="B2842" s="42" t="s">
        <v>12</v>
      </c>
      <c r="C2842" s="43">
        <v>23726</v>
      </c>
      <c r="D2842" s="43">
        <v>43061</v>
      </c>
      <c r="E2842" s="42" t="s">
        <v>17</v>
      </c>
      <c r="F2842" s="44" t="s">
        <v>14</v>
      </c>
      <c r="G2842" s="2">
        <v>61000</v>
      </c>
      <c r="H2842" s="2">
        <v>61000</v>
      </c>
      <c r="I2842" s="39">
        <v>0</v>
      </c>
      <c r="J2842" s="45">
        <v>11294</v>
      </c>
      <c r="K2842" s="43">
        <v>47467</v>
      </c>
    </row>
    <row r="2843" spans="1:11" x14ac:dyDescent="0.2">
      <c r="A2843" s="42" t="s">
        <v>11</v>
      </c>
      <c r="B2843" s="42" t="s">
        <v>12</v>
      </c>
      <c r="C2843" s="43">
        <v>23726</v>
      </c>
      <c r="D2843" s="43">
        <v>43061</v>
      </c>
      <c r="E2843" s="42" t="s">
        <v>17</v>
      </c>
      <c r="F2843" s="44" t="s">
        <v>14</v>
      </c>
      <c r="G2843" s="2">
        <v>47000</v>
      </c>
      <c r="H2843" s="2">
        <v>47000</v>
      </c>
      <c r="I2843" s="39">
        <v>0</v>
      </c>
      <c r="J2843" s="45">
        <v>11294</v>
      </c>
      <c r="K2843" s="43">
        <v>47467</v>
      </c>
    </row>
    <row r="2844" spans="1:11" x14ac:dyDescent="0.2">
      <c r="A2844" s="42" t="s">
        <v>15</v>
      </c>
      <c r="B2844" s="42" t="s">
        <v>12</v>
      </c>
      <c r="C2844" s="43">
        <v>23726</v>
      </c>
      <c r="D2844" s="43">
        <v>43061</v>
      </c>
      <c r="E2844" s="42" t="s">
        <v>17</v>
      </c>
      <c r="F2844" s="44" t="s">
        <v>14</v>
      </c>
      <c r="G2844" s="2">
        <v>61000</v>
      </c>
      <c r="H2844" s="2">
        <v>61000</v>
      </c>
      <c r="I2844" s="39">
        <v>0</v>
      </c>
      <c r="J2844" s="45">
        <v>11294</v>
      </c>
      <c r="K2844" s="43">
        <v>47467</v>
      </c>
    </row>
    <row r="2845" spans="1:11" x14ac:dyDescent="0.2">
      <c r="A2845" s="42" t="s">
        <v>16</v>
      </c>
      <c r="B2845" s="42" t="s">
        <v>12</v>
      </c>
      <c r="C2845" s="43">
        <v>22126</v>
      </c>
      <c r="D2845" s="43">
        <v>43131</v>
      </c>
      <c r="E2845" s="42" t="s">
        <v>17</v>
      </c>
      <c r="F2845" s="44" t="s">
        <v>14</v>
      </c>
      <c r="G2845" s="2">
        <v>47000</v>
      </c>
      <c r="H2845" s="2">
        <v>47000</v>
      </c>
      <c r="I2845" s="39">
        <v>0</v>
      </c>
      <c r="J2845" s="45">
        <v>26322</v>
      </c>
      <c r="K2845" s="43">
        <v>45867</v>
      </c>
    </row>
    <row r="2846" spans="1:11" x14ac:dyDescent="0.2">
      <c r="A2846" s="42" t="s">
        <v>11</v>
      </c>
      <c r="B2846" s="42" t="s">
        <v>12</v>
      </c>
      <c r="C2846" s="43">
        <v>22126</v>
      </c>
      <c r="D2846" s="43">
        <v>43131</v>
      </c>
      <c r="E2846" s="42" t="s">
        <v>17</v>
      </c>
      <c r="F2846" s="44" t="s">
        <v>14</v>
      </c>
      <c r="G2846" s="2">
        <v>41000</v>
      </c>
      <c r="H2846" s="2">
        <v>41000</v>
      </c>
      <c r="I2846" s="39">
        <v>0</v>
      </c>
      <c r="J2846" s="45">
        <v>8774</v>
      </c>
      <c r="K2846" s="43">
        <v>45867</v>
      </c>
    </row>
    <row r="2847" spans="1:11" x14ac:dyDescent="0.2">
      <c r="A2847" s="42" t="s">
        <v>15</v>
      </c>
      <c r="B2847" s="42" t="s">
        <v>12</v>
      </c>
      <c r="C2847" s="43">
        <v>22126</v>
      </c>
      <c r="D2847" s="43">
        <v>43131</v>
      </c>
      <c r="E2847" s="42" t="s">
        <v>17</v>
      </c>
      <c r="F2847" s="44" t="s">
        <v>14</v>
      </c>
      <c r="G2847" s="2">
        <v>47000</v>
      </c>
      <c r="H2847" s="2">
        <v>47000</v>
      </c>
      <c r="I2847" s="39">
        <v>0</v>
      </c>
      <c r="J2847" s="45">
        <v>8774</v>
      </c>
      <c r="K2847" s="43">
        <v>45867</v>
      </c>
    </row>
    <row r="2848" spans="1:11" x14ac:dyDescent="0.2">
      <c r="A2848" s="42" t="s">
        <v>16</v>
      </c>
      <c r="B2848" s="42" t="s">
        <v>12</v>
      </c>
      <c r="C2848" s="43">
        <v>22270</v>
      </c>
      <c r="D2848" s="43">
        <v>43107</v>
      </c>
      <c r="E2848" s="42" t="s">
        <v>17</v>
      </c>
      <c r="F2848" s="44" t="s">
        <v>14</v>
      </c>
      <c r="G2848" s="2">
        <v>126000</v>
      </c>
      <c r="H2848" s="2">
        <v>126000</v>
      </c>
      <c r="I2848" s="39">
        <v>0</v>
      </c>
      <c r="J2848" s="45">
        <v>26964</v>
      </c>
      <c r="K2848" s="43">
        <v>46011</v>
      </c>
    </row>
    <row r="2849" spans="1:11" x14ac:dyDescent="0.2">
      <c r="A2849" s="42" t="s">
        <v>11</v>
      </c>
      <c r="B2849" s="42" t="s">
        <v>12</v>
      </c>
      <c r="C2849" s="43">
        <v>22270</v>
      </c>
      <c r="D2849" s="43">
        <v>43107</v>
      </c>
      <c r="E2849" s="42" t="s">
        <v>17</v>
      </c>
      <c r="F2849" s="44" t="s">
        <v>14</v>
      </c>
      <c r="G2849" s="2">
        <v>126000</v>
      </c>
      <c r="H2849" s="2">
        <v>126000</v>
      </c>
      <c r="I2849" s="39">
        <v>2</v>
      </c>
      <c r="J2849" s="45">
        <v>8988</v>
      </c>
      <c r="K2849" s="43">
        <v>46011</v>
      </c>
    </row>
    <row r="2850" spans="1:11" x14ac:dyDescent="0.2">
      <c r="A2850" s="42" t="s">
        <v>15</v>
      </c>
      <c r="B2850" s="42" t="s">
        <v>12</v>
      </c>
      <c r="C2850" s="43">
        <v>22270</v>
      </c>
      <c r="D2850" s="43">
        <v>43107</v>
      </c>
      <c r="E2850" s="42" t="s">
        <v>17</v>
      </c>
      <c r="F2850" s="44" t="s">
        <v>14</v>
      </c>
      <c r="G2850" s="2">
        <v>42000</v>
      </c>
      <c r="H2850" s="2">
        <v>42000</v>
      </c>
      <c r="I2850" s="39">
        <v>0</v>
      </c>
      <c r="J2850" s="45">
        <v>8988</v>
      </c>
      <c r="K2850" s="43">
        <v>46011</v>
      </c>
    </row>
    <row r="2851" spans="1:11" x14ac:dyDescent="0.2">
      <c r="A2851" s="42" t="s">
        <v>11</v>
      </c>
      <c r="B2851" s="42" t="s">
        <v>12</v>
      </c>
      <c r="C2851" s="43">
        <v>25356</v>
      </c>
      <c r="D2851" s="43">
        <v>42912</v>
      </c>
      <c r="E2851" s="42" t="s">
        <v>13</v>
      </c>
      <c r="F2851" s="44" t="s">
        <v>14</v>
      </c>
      <c r="G2851" s="2">
        <v>82000</v>
      </c>
      <c r="H2851" s="2">
        <v>82000</v>
      </c>
      <c r="I2851" s="39">
        <v>0</v>
      </c>
      <c r="J2851" s="45">
        <v>23321</v>
      </c>
      <c r="K2851" s="43">
        <v>49097</v>
      </c>
    </row>
    <row r="2852" spans="1:11" x14ac:dyDescent="0.2">
      <c r="A2852" s="42" t="s">
        <v>16</v>
      </c>
      <c r="B2852" s="42" t="s">
        <v>12</v>
      </c>
      <c r="C2852" s="43">
        <v>20320</v>
      </c>
      <c r="D2852" s="43">
        <v>43196</v>
      </c>
      <c r="E2852" s="42" t="s">
        <v>17</v>
      </c>
      <c r="F2852" s="44" t="s">
        <v>14</v>
      </c>
      <c r="G2852" s="2">
        <v>82000</v>
      </c>
      <c r="H2852" s="2">
        <v>82000</v>
      </c>
      <c r="I2852" s="39">
        <v>0</v>
      </c>
      <c r="J2852" s="45">
        <v>7875</v>
      </c>
      <c r="K2852" s="43">
        <v>44062</v>
      </c>
    </row>
    <row r="2853" spans="1:11" x14ac:dyDescent="0.2">
      <c r="A2853" s="42" t="s">
        <v>11</v>
      </c>
      <c r="B2853" s="42" t="s">
        <v>12</v>
      </c>
      <c r="C2853" s="43">
        <v>20320</v>
      </c>
      <c r="D2853" s="43">
        <v>43196</v>
      </c>
      <c r="E2853" s="42" t="s">
        <v>17</v>
      </c>
      <c r="F2853" s="44" t="s">
        <v>14</v>
      </c>
      <c r="G2853" s="2">
        <v>63000</v>
      </c>
      <c r="H2853" s="2">
        <v>63000</v>
      </c>
      <c r="I2853" s="39">
        <v>0</v>
      </c>
      <c r="J2853" s="45">
        <v>7875</v>
      </c>
      <c r="K2853" s="43">
        <v>44062</v>
      </c>
    </row>
    <row r="2854" spans="1:11" x14ac:dyDescent="0.2">
      <c r="A2854" s="42" t="s">
        <v>15</v>
      </c>
      <c r="B2854" s="42" t="s">
        <v>12</v>
      </c>
      <c r="C2854" s="43">
        <v>20320</v>
      </c>
      <c r="D2854" s="43">
        <v>43196</v>
      </c>
      <c r="E2854" s="42" t="s">
        <v>17</v>
      </c>
      <c r="F2854" s="44" t="s">
        <v>14</v>
      </c>
      <c r="G2854" s="2">
        <v>82000</v>
      </c>
      <c r="H2854" s="2">
        <v>82000</v>
      </c>
      <c r="I2854" s="39">
        <v>0</v>
      </c>
      <c r="J2854" s="45">
        <v>7875</v>
      </c>
      <c r="K2854" s="43">
        <v>44062</v>
      </c>
    </row>
    <row r="2855" spans="1:11" x14ac:dyDescent="0.2">
      <c r="A2855" s="42" t="s">
        <v>16</v>
      </c>
      <c r="B2855" s="42" t="s">
        <v>12</v>
      </c>
      <c r="C2855" s="43">
        <v>28797</v>
      </c>
      <c r="D2855" s="43">
        <v>42986</v>
      </c>
      <c r="E2855" s="42" t="s">
        <v>17</v>
      </c>
      <c r="F2855" s="44" t="s">
        <v>14</v>
      </c>
      <c r="G2855" s="2">
        <v>63000</v>
      </c>
      <c r="H2855" s="2">
        <v>63000</v>
      </c>
      <c r="I2855" s="39">
        <v>0</v>
      </c>
      <c r="J2855" s="45">
        <v>31590</v>
      </c>
      <c r="K2855" s="43">
        <v>52538</v>
      </c>
    </row>
    <row r="2856" spans="1:11" x14ac:dyDescent="0.2">
      <c r="A2856" s="42" t="s">
        <v>11</v>
      </c>
      <c r="B2856" s="42" t="s">
        <v>12</v>
      </c>
      <c r="C2856" s="43">
        <v>28797</v>
      </c>
      <c r="D2856" s="43">
        <v>42986</v>
      </c>
      <c r="E2856" s="42" t="s">
        <v>17</v>
      </c>
      <c r="F2856" s="44" t="s">
        <v>14</v>
      </c>
      <c r="G2856" s="2">
        <v>52000</v>
      </c>
      <c r="H2856" s="2">
        <v>52000</v>
      </c>
      <c r="I2856" s="39">
        <v>2</v>
      </c>
      <c r="J2856" s="45">
        <v>10530</v>
      </c>
      <c r="K2856" s="43">
        <v>52538</v>
      </c>
    </row>
    <row r="2857" spans="1:11" x14ac:dyDescent="0.2">
      <c r="A2857" s="42" t="s">
        <v>15</v>
      </c>
      <c r="B2857" s="42" t="s">
        <v>12</v>
      </c>
      <c r="C2857" s="43">
        <v>28797</v>
      </c>
      <c r="D2857" s="43">
        <v>42986</v>
      </c>
      <c r="E2857" s="42" t="s">
        <v>17</v>
      </c>
      <c r="F2857" s="44" t="s">
        <v>14</v>
      </c>
      <c r="G2857" s="2">
        <v>63000</v>
      </c>
      <c r="H2857" s="2">
        <v>63000</v>
      </c>
      <c r="I2857" s="39">
        <v>0</v>
      </c>
      <c r="J2857" s="45">
        <v>10530</v>
      </c>
      <c r="K2857" s="43">
        <v>52538</v>
      </c>
    </row>
    <row r="2858" spans="1:11" x14ac:dyDescent="0.2">
      <c r="A2858" s="42" t="s">
        <v>16</v>
      </c>
      <c r="B2858" s="42" t="s">
        <v>12</v>
      </c>
      <c r="C2858" s="43">
        <v>30822</v>
      </c>
      <c r="D2858" s="43">
        <v>43173</v>
      </c>
      <c r="E2858" s="42" t="s">
        <v>17</v>
      </c>
      <c r="F2858" s="44" t="s">
        <v>14</v>
      </c>
      <c r="G2858" s="2">
        <v>156000</v>
      </c>
      <c r="H2858" s="2">
        <v>156000</v>
      </c>
      <c r="I2858" s="39">
        <v>0</v>
      </c>
      <c r="J2858" s="45">
        <v>11712</v>
      </c>
      <c r="K2858" s="43">
        <v>54563</v>
      </c>
    </row>
    <row r="2859" spans="1:11" x14ac:dyDescent="0.2">
      <c r="A2859" s="42" t="s">
        <v>11</v>
      </c>
      <c r="B2859" s="42" t="s">
        <v>12</v>
      </c>
      <c r="C2859" s="43">
        <v>30822</v>
      </c>
      <c r="D2859" s="43">
        <v>43173</v>
      </c>
      <c r="E2859" s="42" t="s">
        <v>17</v>
      </c>
      <c r="F2859" s="44" t="s">
        <v>14</v>
      </c>
      <c r="G2859" s="2">
        <v>32000</v>
      </c>
      <c r="H2859" s="2">
        <v>32000</v>
      </c>
      <c r="I2859" s="39">
        <v>2</v>
      </c>
      <c r="J2859" s="45">
        <v>5856</v>
      </c>
      <c r="K2859" s="43">
        <v>54563</v>
      </c>
    </row>
    <row r="2860" spans="1:11" x14ac:dyDescent="0.2">
      <c r="A2860" s="42" t="s">
        <v>15</v>
      </c>
      <c r="B2860" s="42" t="s">
        <v>12</v>
      </c>
      <c r="C2860" s="43">
        <v>30822</v>
      </c>
      <c r="D2860" s="43">
        <v>43173</v>
      </c>
      <c r="E2860" s="42" t="s">
        <v>17</v>
      </c>
      <c r="F2860" s="44" t="s">
        <v>14</v>
      </c>
      <c r="G2860" s="2">
        <v>156000</v>
      </c>
      <c r="H2860" s="2">
        <v>156000</v>
      </c>
      <c r="I2860" s="39">
        <v>0</v>
      </c>
      <c r="J2860" s="45">
        <v>5856</v>
      </c>
      <c r="K2860" s="43">
        <v>54563</v>
      </c>
    </row>
    <row r="2861" spans="1:11" x14ac:dyDescent="0.2">
      <c r="A2861" s="42" t="s">
        <v>16</v>
      </c>
      <c r="B2861" s="42" t="s">
        <v>12</v>
      </c>
      <c r="C2861" s="43">
        <v>28255</v>
      </c>
      <c r="D2861" s="43">
        <v>43292</v>
      </c>
      <c r="E2861" s="42" t="s">
        <v>13</v>
      </c>
      <c r="F2861" s="44" t="s">
        <v>14</v>
      </c>
      <c r="G2861" s="2">
        <v>64000</v>
      </c>
      <c r="H2861" s="2">
        <v>64000</v>
      </c>
      <c r="I2861" s="39">
        <v>0</v>
      </c>
      <c r="J2861" s="45">
        <v>12925</v>
      </c>
      <c r="K2861" s="43">
        <v>51996</v>
      </c>
    </row>
    <row r="2862" spans="1:11" x14ac:dyDescent="0.2">
      <c r="A2862" s="42" t="s">
        <v>11</v>
      </c>
      <c r="B2862" s="42" t="s">
        <v>12</v>
      </c>
      <c r="C2862" s="43">
        <v>28255</v>
      </c>
      <c r="D2862" s="43">
        <v>43292</v>
      </c>
      <c r="E2862" s="42" t="s">
        <v>13</v>
      </c>
      <c r="F2862" s="44" t="s">
        <v>14</v>
      </c>
      <c r="G2862" s="2">
        <v>47000</v>
      </c>
      <c r="H2862" s="2">
        <v>47000</v>
      </c>
      <c r="I2862" s="39">
        <v>2</v>
      </c>
      <c r="J2862" s="45">
        <v>12925</v>
      </c>
      <c r="K2862" s="43">
        <v>51996</v>
      </c>
    </row>
    <row r="2863" spans="1:11" x14ac:dyDescent="0.2">
      <c r="A2863" s="42" t="s">
        <v>16</v>
      </c>
      <c r="B2863" s="42" t="s">
        <v>12</v>
      </c>
      <c r="C2863" s="43">
        <v>20617</v>
      </c>
      <c r="D2863" s="43">
        <v>43230</v>
      </c>
      <c r="E2863" s="42" t="s">
        <v>13</v>
      </c>
      <c r="F2863" s="44" t="s">
        <v>14</v>
      </c>
      <c r="G2863" s="2">
        <v>129000</v>
      </c>
      <c r="H2863" s="2">
        <v>129000</v>
      </c>
      <c r="I2863" s="39">
        <v>0</v>
      </c>
      <c r="J2863" s="45">
        <v>21027</v>
      </c>
      <c r="K2863" s="43">
        <v>44358</v>
      </c>
    </row>
    <row r="2864" spans="1:11" x14ac:dyDescent="0.2">
      <c r="A2864" s="42" t="s">
        <v>11</v>
      </c>
      <c r="B2864" s="42" t="s">
        <v>12</v>
      </c>
      <c r="C2864" s="43">
        <v>20617</v>
      </c>
      <c r="D2864" s="43">
        <v>43230</v>
      </c>
      <c r="E2864" s="42" t="s">
        <v>13</v>
      </c>
      <c r="F2864" s="44" t="s">
        <v>14</v>
      </c>
      <c r="G2864" s="2">
        <v>129000</v>
      </c>
      <c r="H2864" s="2">
        <v>129000</v>
      </c>
      <c r="I2864" s="39">
        <v>0</v>
      </c>
      <c r="J2864" s="45">
        <v>7009</v>
      </c>
      <c r="K2864" s="43">
        <v>44358</v>
      </c>
    </row>
    <row r="2865" spans="1:11" x14ac:dyDescent="0.2">
      <c r="A2865" s="42" t="s">
        <v>15</v>
      </c>
      <c r="B2865" s="42" t="s">
        <v>12</v>
      </c>
      <c r="C2865" s="43">
        <v>20617</v>
      </c>
      <c r="D2865" s="43">
        <v>43230</v>
      </c>
      <c r="E2865" s="42" t="s">
        <v>13</v>
      </c>
      <c r="F2865" s="44" t="s">
        <v>14</v>
      </c>
      <c r="G2865" s="2">
        <v>43000</v>
      </c>
      <c r="H2865" s="2">
        <v>43000</v>
      </c>
      <c r="I2865" s="39">
        <v>0</v>
      </c>
      <c r="J2865" s="45">
        <v>7009</v>
      </c>
      <c r="K2865" s="43">
        <v>44358</v>
      </c>
    </row>
    <row r="2866" spans="1:11" x14ac:dyDescent="0.2">
      <c r="A2866" s="42" t="s">
        <v>11</v>
      </c>
      <c r="B2866" s="42" t="s">
        <v>12</v>
      </c>
      <c r="C2866" s="43">
        <v>22306</v>
      </c>
      <c r="D2866" s="43">
        <v>43343</v>
      </c>
      <c r="E2866" s="42" t="s">
        <v>13</v>
      </c>
      <c r="F2866" s="44" t="s">
        <v>14</v>
      </c>
      <c r="G2866" s="2">
        <v>56000</v>
      </c>
      <c r="H2866" s="2">
        <v>56000</v>
      </c>
      <c r="I2866" s="39">
        <v>1</v>
      </c>
      <c r="J2866" s="45">
        <v>12880</v>
      </c>
      <c r="K2866" s="43">
        <v>46047</v>
      </c>
    </row>
    <row r="2867" spans="1:11" x14ac:dyDescent="0.2">
      <c r="A2867" s="42" t="s">
        <v>15</v>
      </c>
      <c r="B2867" s="42" t="s">
        <v>12</v>
      </c>
      <c r="C2867" s="43">
        <v>22306</v>
      </c>
      <c r="D2867" s="43">
        <v>43343</v>
      </c>
      <c r="E2867" s="42" t="s">
        <v>13</v>
      </c>
      <c r="F2867" s="44" t="s">
        <v>14</v>
      </c>
      <c r="G2867" s="2">
        <v>56000</v>
      </c>
      <c r="H2867" s="2">
        <v>56000</v>
      </c>
      <c r="I2867" s="39">
        <v>0</v>
      </c>
      <c r="J2867" s="45">
        <v>12880</v>
      </c>
      <c r="K2867" s="43">
        <v>46047</v>
      </c>
    </row>
    <row r="2868" spans="1:11" x14ac:dyDescent="0.2">
      <c r="A2868" s="42" t="s">
        <v>11</v>
      </c>
      <c r="B2868" s="42" t="s">
        <v>12</v>
      </c>
      <c r="C2868" s="43">
        <v>23061</v>
      </c>
      <c r="D2868" s="43">
        <v>43277</v>
      </c>
      <c r="E2868" s="42" t="s">
        <v>13</v>
      </c>
      <c r="F2868" s="44" t="s">
        <v>14</v>
      </c>
      <c r="G2868" s="2">
        <v>25000</v>
      </c>
      <c r="H2868" s="2">
        <v>25000</v>
      </c>
      <c r="I2868" s="39">
        <v>0</v>
      </c>
      <c r="J2868" s="45">
        <v>6575</v>
      </c>
      <c r="K2868" s="43">
        <v>46802</v>
      </c>
    </row>
    <row r="2869" spans="1:11" x14ac:dyDescent="0.2">
      <c r="A2869" s="42" t="s">
        <v>15</v>
      </c>
      <c r="B2869" s="42" t="s">
        <v>12</v>
      </c>
      <c r="C2869" s="43">
        <v>23061</v>
      </c>
      <c r="D2869" s="43">
        <v>43277</v>
      </c>
      <c r="E2869" s="42" t="s">
        <v>13</v>
      </c>
      <c r="F2869" s="44" t="s">
        <v>14</v>
      </c>
      <c r="G2869" s="2">
        <v>56000</v>
      </c>
      <c r="H2869" s="2">
        <v>56000</v>
      </c>
      <c r="I2869" s="39">
        <v>0</v>
      </c>
      <c r="J2869" s="45">
        <v>6575</v>
      </c>
      <c r="K2869" s="43">
        <v>46802</v>
      </c>
    </row>
    <row r="2870" spans="1:11" x14ac:dyDescent="0.2">
      <c r="A2870" s="42" t="s">
        <v>11</v>
      </c>
      <c r="B2870" s="42" t="s">
        <v>12</v>
      </c>
      <c r="C2870" s="43">
        <v>24409</v>
      </c>
      <c r="D2870" s="43">
        <v>43216</v>
      </c>
      <c r="E2870" s="42" t="s">
        <v>17</v>
      </c>
      <c r="F2870" s="44" t="s">
        <v>14</v>
      </c>
      <c r="G2870" s="2">
        <v>40000</v>
      </c>
      <c r="H2870" s="2">
        <v>40000</v>
      </c>
      <c r="I2870" s="39">
        <v>0</v>
      </c>
      <c r="J2870" s="45">
        <v>9560</v>
      </c>
      <c r="K2870" s="43">
        <v>48150</v>
      </c>
    </row>
    <row r="2871" spans="1:11" x14ac:dyDescent="0.2">
      <c r="A2871" s="42" t="s">
        <v>15</v>
      </c>
      <c r="B2871" s="42" t="s">
        <v>12</v>
      </c>
      <c r="C2871" s="43">
        <v>24409</v>
      </c>
      <c r="D2871" s="43">
        <v>43216</v>
      </c>
      <c r="E2871" s="42" t="s">
        <v>17</v>
      </c>
      <c r="F2871" s="44" t="s">
        <v>14</v>
      </c>
      <c r="G2871" s="2">
        <v>25000</v>
      </c>
      <c r="H2871" s="2">
        <v>25000</v>
      </c>
      <c r="I2871" s="39">
        <v>0</v>
      </c>
      <c r="J2871" s="45">
        <v>9560</v>
      </c>
      <c r="K2871" s="43">
        <v>48150</v>
      </c>
    </row>
    <row r="2872" spans="1:11" x14ac:dyDescent="0.2">
      <c r="A2872" s="42" t="s">
        <v>16</v>
      </c>
      <c r="B2872" s="42" t="s">
        <v>12</v>
      </c>
      <c r="C2872" s="43">
        <v>27399</v>
      </c>
      <c r="D2872" s="43">
        <v>43326</v>
      </c>
      <c r="E2872" s="42" t="s">
        <v>17</v>
      </c>
      <c r="F2872" s="44" t="s">
        <v>18</v>
      </c>
      <c r="G2872" s="2">
        <v>94000</v>
      </c>
      <c r="H2872" s="2">
        <v>94000</v>
      </c>
      <c r="I2872" s="39">
        <v>0</v>
      </c>
      <c r="J2872" s="45">
        <v>9587</v>
      </c>
      <c r="K2872" s="43">
        <v>51140</v>
      </c>
    </row>
    <row r="2873" spans="1:11" x14ac:dyDescent="0.2">
      <c r="A2873" s="42" t="s">
        <v>11</v>
      </c>
      <c r="B2873" s="42" t="s">
        <v>12</v>
      </c>
      <c r="C2873" s="43">
        <v>27399</v>
      </c>
      <c r="D2873" s="43">
        <v>43326</v>
      </c>
      <c r="E2873" s="42" t="s">
        <v>17</v>
      </c>
      <c r="F2873" s="44" t="s">
        <v>18</v>
      </c>
      <c r="G2873" s="2">
        <v>94000</v>
      </c>
      <c r="H2873" s="2">
        <v>94000</v>
      </c>
      <c r="I2873" s="39">
        <v>0</v>
      </c>
      <c r="J2873" s="45">
        <v>4794</v>
      </c>
      <c r="K2873" s="43">
        <v>51140</v>
      </c>
    </row>
    <row r="2874" spans="1:11" x14ac:dyDescent="0.2">
      <c r="A2874" s="42" t="s">
        <v>15</v>
      </c>
      <c r="B2874" s="42" t="s">
        <v>12</v>
      </c>
      <c r="C2874" s="43">
        <v>27399</v>
      </c>
      <c r="D2874" s="43">
        <v>43326</v>
      </c>
      <c r="E2874" s="42" t="s">
        <v>17</v>
      </c>
      <c r="F2874" s="44" t="s">
        <v>18</v>
      </c>
      <c r="G2874" s="2">
        <v>47000</v>
      </c>
      <c r="H2874" s="2">
        <v>47000</v>
      </c>
      <c r="I2874" s="39">
        <v>0</v>
      </c>
      <c r="J2874" s="45">
        <v>4794</v>
      </c>
      <c r="K2874" s="43">
        <v>51140</v>
      </c>
    </row>
    <row r="2875" spans="1:11" x14ac:dyDescent="0.2">
      <c r="A2875" s="42" t="s">
        <v>16</v>
      </c>
      <c r="B2875" s="42" t="s">
        <v>12</v>
      </c>
      <c r="C2875" s="43">
        <v>21235</v>
      </c>
      <c r="D2875" s="43">
        <v>43384</v>
      </c>
      <c r="E2875" s="42" t="s">
        <v>17</v>
      </c>
      <c r="F2875" s="44" t="s">
        <v>14</v>
      </c>
      <c r="G2875" s="2">
        <v>108000</v>
      </c>
      <c r="H2875" s="2">
        <v>108000</v>
      </c>
      <c r="I2875" s="39">
        <v>0</v>
      </c>
      <c r="J2875" s="45">
        <v>18360</v>
      </c>
      <c r="K2875" s="43">
        <v>44976</v>
      </c>
    </row>
    <row r="2876" spans="1:11" x14ac:dyDescent="0.2">
      <c r="A2876" s="42" t="s">
        <v>11</v>
      </c>
      <c r="B2876" s="42" t="s">
        <v>12</v>
      </c>
      <c r="C2876" s="43">
        <v>21235</v>
      </c>
      <c r="D2876" s="43">
        <v>43384</v>
      </c>
      <c r="E2876" s="42" t="s">
        <v>17</v>
      </c>
      <c r="F2876" s="44" t="s">
        <v>14</v>
      </c>
      <c r="G2876" s="2">
        <v>108000</v>
      </c>
      <c r="H2876" s="2">
        <v>108000</v>
      </c>
      <c r="I2876" s="39">
        <v>0</v>
      </c>
      <c r="J2876" s="45">
        <v>6120</v>
      </c>
      <c r="K2876" s="43">
        <v>44976</v>
      </c>
    </row>
    <row r="2877" spans="1:11" x14ac:dyDescent="0.2">
      <c r="A2877" s="42" t="s">
        <v>15</v>
      </c>
      <c r="B2877" s="42" t="s">
        <v>12</v>
      </c>
      <c r="C2877" s="43">
        <v>21235</v>
      </c>
      <c r="D2877" s="43">
        <v>43384</v>
      </c>
      <c r="E2877" s="42" t="s">
        <v>17</v>
      </c>
      <c r="F2877" s="44" t="s">
        <v>14</v>
      </c>
      <c r="G2877" s="2">
        <v>36000</v>
      </c>
      <c r="H2877" s="2">
        <v>36000</v>
      </c>
      <c r="I2877" s="39">
        <v>0</v>
      </c>
      <c r="J2877" s="45">
        <v>6120</v>
      </c>
      <c r="K2877" s="43">
        <v>44976</v>
      </c>
    </row>
    <row r="2878" spans="1:11" x14ac:dyDescent="0.2">
      <c r="A2878" s="42" t="s">
        <v>11</v>
      </c>
      <c r="B2878" s="42" t="s">
        <v>12</v>
      </c>
      <c r="C2878" s="43">
        <v>23600</v>
      </c>
      <c r="D2878" s="43">
        <v>43273</v>
      </c>
      <c r="E2878" s="42" t="s">
        <v>13</v>
      </c>
      <c r="F2878" s="44" t="s">
        <v>14</v>
      </c>
      <c r="G2878" s="2">
        <v>42000</v>
      </c>
      <c r="H2878" s="2">
        <v>42000</v>
      </c>
      <c r="I2878" s="39">
        <v>0</v>
      </c>
      <c r="J2878" s="45">
        <v>10794</v>
      </c>
      <c r="K2878" s="43">
        <v>47341</v>
      </c>
    </row>
    <row r="2879" spans="1:11" x14ac:dyDescent="0.2">
      <c r="A2879" s="42" t="s">
        <v>16</v>
      </c>
      <c r="B2879" s="42" t="s">
        <v>12</v>
      </c>
      <c r="C2879" s="43">
        <v>21626</v>
      </c>
      <c r="D2879" s="43">
        <v>43303</v>
      </c>
      <c r="E2879" s="42" t="s">
        <v>17</v>
      </c>
      <c r="F2879" s="44" t="s">
        <v>14</v>
      </c>
      <c r="G2879" s="2">
        <v>42000</v>
      </c>
      <c r="H2879" s="2">
        <v>42000</v>
      </c>
      <c r="I2879" s="39">
        <v>0</v>
      </c>
      <c r="J2879" s="45">
        <v>44034</v>
      </c>
      <c r="K2879" s="43">
        <v>45368</v>
      </c>
    </row>
    <row r="2880" spans="1:11" x14ac:dyDescent="0.2">
      <c r="A2880" s="42" t="s">
        <v>11</v>
      </c>
      <c r="B2880" s="42" t="s">
        <v>12</v>
      </c>
      <c r="C2880" s="43">
        <v>21626</v>
      </c>
      <c r="D2880" s="43">
        <v>43303</v>
      </c>
      <c r="E2880" s="42" t="s">
        <v>17</v>
      </c>
      <c r="F2880" s="44" t="s">
        <v>14</v>
      </c>
      <c r="G2880" s="2">
        <v>82000</v>
      </c>
      <c r="H2880" s="2">
        <v>82000</v>
      </c>
      <c r="I2880" s="39">
        <v>2</v>
      </c>
      <c r="J2880" s="45">
        <v>14678</v>
      </c>
      <c r="K2880" s="43">
        <v>45368</v>
      </c>
    </row>
    <row r="2881" spans="1:11" x14ac:dyDescent="0.2">
      <c r="A2881" s="42" t="s">
        <v>15</v>
      </c>
      <c r="B2881" s="42" t="s">
        <v>12</v>
      </c>
      <c r="C2881" s="43">
        <v>21626</v>
      </c>
      <c r="D2881" s="43">
        <v>43303</v>
      </c>
      <c r="E2881" s="42" t="s">
        <v>17</v>
      </c>
      <c r="F2881" s="44" t="s">
        <v>14</v>
      </c>
      <c r="G2881" s="2">
        <v>42000</v>
      </c>
      <c r="H2881" s="2">
        <v>42000</v>
      </c>
      <c r="I2881" s="39">
        <v>0</v>
      </c>
      <c r="J2881" s="45">
        <v>14678</v>
      </c>
      <c r="K2881" s="43">
        <v>45368</v>
      </c>
    </row>
    <row r="2882" spans="1:11" x14ac:dyDescent="0.2">
      <c r="A2882" s="42" t="s">
        <v>16</v>
      </c>
      <c r="B2882" s="42" t="s">
        <v>12</v>
      </c>
      <c r="C2882" s="43">
        <v>20820</v>
      </c>
      <c r="D2882" s="43">
        <v>43021</v>
      </c>
      <c r="E2882" s="42" t="s">
        <v>13</v>
      </c>
      <c r="F2882" s="44" t="s">
        <v>14</v>
      </c>
      <c r="G2882" s="2">
        <v>126000</v>
      </c>
      <c r="H2882" s="2">
        <v>126000</v>
      </c>
      <c r="I2882" s="39">
        <v>0</v>
      </c>
      <c r="J2882" s="45">
        <v>21546</v>
      </c>
      <c r="K2882" s="43">
        <v>44561</v>
      </c>
    </row>
    <row r="2883" spans="1:11" x14ac:dyDescent="0.2">
      <c r="A2883" s="42" t="s">
        <v>11</v>
      </c>
      <c r="B2883" s="42" t="s">
        <v>12</v>
      </c>
      <c r="C2883" s="43">
        <v>20820</v>
      </c>
      <c r="D2883" s="43">
        <v>43021</v>
      </c>
      <c r="E2883" s="42" t="s">
        <v>13</v>
      </c>
      <c r="F2883" s="44" t="s">
        <v>14</v>
      </c>
      <c r="G2883" s="2">
        <v>126000</v>
      </c>
      <c r="H2883" s="2">
        <v>126000</v>
      </c>
      <c r="I2883" s="39">
        <v>0</v>
      </c>
      <c r="J2883" s="45">
        <v>7182</v>
      </c>
      <c r="K2883" s="43">
        <v>44561</v>
      </c>
    </row>
    <row r="2884" spans="1:11" x14ac:dyDescent="0.2">
      <c r="A2884" s="42" t="s">
        <v>15</v>
      </c>
      <c r="B2884" s="42" t="s">
        <v>12</v>
      </c>
      <c r="C2884" s="43">
        <v>20820</v>
      </c>
      <c r="D2884" s="43">
        <v>43021</v>
      </c>
      <c r="E2884" s="42" t="s">
        <v>13</v>
      </c>
      <c r="F2884" s="44" t="s">
        <v>14</v>
      </c>
      <c r="G2884" s="2">
        <v>246000</v>
      </c>
      <c r="H2884" s="2">
        <v>246000</v>
      </c>
      <c r="I2884" s="39">
        <v>0</v>
      </c>
      <c r="J2884" s="45">
        <v>7182</v>
      </c>
      <c r="K2884" s="43">
        <v>44561</v>
      </c>
    </row>
    <row r="2885" spans="1:11" x14ac:dyDescent="0.2">
      <c r="A2885" s="42" t="s">
        <v>16</v>
      </c>
      <c r="B2885" s="42" t="s">
        <v>12</v>
      </c>
      <c r="C2885" s="43">
        <v>26435</v>
      </c>
      <c r="D2885" s="43">
        <v>43405</v>
      </c>
      <c r="E2885" s="42" t="s">
        <v>17</v>
      </c>
      <c r="F2885" s="44" t="s">
        <v>14</v>
      </c>
      <c r="G2885" s="2">
        <v>189000</v>
      </c>
      <c r="H2885" s="2">
        <v>189000</v>
      </c>
      <c r="I2885" s="39">
        <v>0</v>
      </c>
      <c r="J2885" s="45">
        <v>43848</v>
      </c>
      <c r="K2885" s="43">
        <v>50176</v>
      </c>
    </row>
    <row r="2886" spans="1:11" x14ac:dyDescent="0.2">
      <c r="A2886" s="42" t="s">
        <v>11</v>
      </c>
      <c r="B2886" s="42" t="s">
        <v>12</v>
      </c>
      <c r="C2886" s="43">
        <v>26435</v>
      </c>
      <c r="D2886" s="43">
        <v>43405</v>
      </c>
      <c r="E2886" s="42" t="s">
        <v>17</v>
      </c>
      <c r="F2886" s="44" t="s">
        <v>14</v>
      </c>
      <c r="G2886" s="2">
        <v>189000</v>
      </c>
      <c r="H2886" s="2">
        <v>189000</v>
      </c>
      <c r="I2886" s="39">
        <v>0</v>
      </c>
      <c r="J2886" s="45">
        <v>14616</v>
      </c>
      <c r="K2886" s="43">
        <v>50176</v>
      </c>
    </row>
    <row r="2887" spans="1:11" x14ac:dyDescent="0.2">
      <c r="A2887" s="42" t="s">
        <v>15</v>
      </c>
      <c r="B2887" s="42" t="s">
        <v>12</v>
      </c>
      <c r="C2887" s="43">
        <v>26435</v>
      </c>
      <c r="D2887" s="43">
        <v>43405</v>
      </c>
      <c r="E2887" s="42" t="s">
        <v>17</v>
      </c>
      <c r="F2887" s="44" t="s">
        <v>14</v>
      </c>
      <c r="G2887" s="2">
        <v>144000</v>
      </c>
      <c r="H2887" s="2">
        <v>144000</v>
      </c>
      <c r="I2887" s="39">
        <v>0</v>
      </c>
      <c r="J2887" s="45">
        <v>14616</v>
      </c>
      <c r="K2887" s="43">
        <v>50176</v>
      </c>
    </row>
    <row r="2888" spans="1:11" x14ac:dyDescent="0.2">
      <c r="A2888" s="42" t="s">
        <v>11</v>
      </c>
      <c r="B2888" s="42" t="s">
        <v>12</v>
      </c>
      <c r="C2888" s="43">
        <v>24833</v>
      </c>
      <c r="D2888" s="43">
        <v>43384</v>
      </c>
      <c r="E2888" s="42" t="s">
        <v>13</v>
      </c>
      <c r="F2888" s="44" t="s">
        <v>14</v>
      </c>
      <c r="G2888" s="2">
        <v>88000</v>
      </c>
      <c r="H2888" s="2">
        <v>88000</v>
      </c>
      <c r="I2888" s="39">
        <v>0</v>
      </c>
      <c r="J2888" s="45">
        <v>23760</v>
      </c>
      <c r="K2888" s="43">
        <v>48575</v>
      </c>
    </row>
    <row r="2889" spans="1:11" x14ac:dyDescent="0.2">
      <c r="A2889" s="42" t="s">
        <v>15</v>
      </c>
      <c r="B2889" s="42" t="s">
        <v>12</v>
      </c>
      <c r="C2889" s="43">
        <v>24833</v>
      </c>
      <c r="D2889" s="43">
        <v>43384</v>
      </c>
      <c r="E2889" s="42" t="s">
        <v>13</v>
      </c>
      <c r="F2889" s="44" t="s">
        <v>14</v>
      </c>
      <c r="G2889" s="2">
        <v>189000</v>
      </c>
      <c r="H2889" s="2">
        <v>189000</v>
      </c>
      <c r="I2889" s="39">
        <v>0</v>
      </c>
      <c r="J2889" s="45">
        <v>23760</v>
      </c>
      <c r="K2889" s="43">
        <v>48575</v>
      </c>
    </row>
    <row r="2890" spans="1:11" x14ac:dyDescent="0.2">
      <c r="A2890" s="42" t="s">
        <v>16</v>
      </c>
      <c r="B2890" s="42" t="s">
        <v>12</v>
      </c>
      <c r="C2890" s="43">
        <v>28942</v>
      </c>
      <c r="D2890" s="43">
        <v>42794</v>
      </c>
      <c r="E2890" s="42" t="s">
        <v>17</v>
      </c>
      <c r="F2890" s="44" t="s">
        <v>14</v>
      </c>
      <c r="G2890" s="2">
        <v>88000</v>
      </c>
      <c r="H2890" s="2">
        <v>88000</v>
      </c>
      <c r="I2890" s="39">
        <v>0</v>
      </c>
      <c r="J2890" s="45">
        <v>8925</v>
      </c>
      <c r="K2890" s="43">
        <v>52684</v>
      </c>
    </row>
    <row r="2891" spans="1:11" x14ac:dyDescent="0.2">
      <c r="A2891" s="42" t="s">
        <v>11</v>
      </c>
      <c r="B2891" s="42" t="s">
        <v>12</v>
      </c>
      <c r="C2891" s="43">
        <v>28942</v>
      </c>
      <c r="D2891" s="43">
        <v>42794</v>
      </c>
      <c r="E2891" s="42" t="s">
        <v>17</v>
      </c>
      <c r="F2891" s="44" t="s">
        <v>14</v>
      </c>
      <c r="G2891" s="2">
        <v>47000</v>
      </c>
      <c r="H2891" s="2">
        <v>47000</v>
      </c>
      <c r="I2891" s="39">
        <v>0</v>
      </c>
      <c r="J2891" s="45">
        <v>8925</v>
      </c>
      <c r="K2891" s="43">
        <v>52684</v>
      </c>
    </row>
    <row r="2892" spans="1:11" x14ac:dyDescent="0.2">
      <c r="A2892" s="42" t="s">
        <v>15</v>
      </c>
      <c r="B2892" s="42" t="s">
        <v>12</v>
      </c>
      <c r="C2892" s="43">
        <v>28942</v>
      </c>
      <c r="D2892" s="43">
        <v>42794</v>
      </c>
      <c r="E2892" s="42" t="s">
        <v>17</v>
      </c>
      <c r="F2892" s="44" t="s">
        <v>14</v>
      </c>
      <c r="G2892" s="2">
        <v>88000</v>
      </c>
      <c r="H2892" s="2">
        <v>88000</v>
      </c>
      <c r="I2892" s="39">
        <v>0</v>
      </c>
      <c r="J2892" s="45">
        <v>8925</v>
      </c>
      <c r="K2892" s="43">
        <v>52684</v>
      </c>
    </row>
    <row r="2893" spans="1:11" x14ac:dyDescent="0.2">
      <c r="A2893" s="42" t="s">
        <v>16</v>
      </c>
      <c r="B2893" s="42" t="s">
        <v>12</v>
      </c>
      <c r="C2893" s="43">
        <v>25504</v>
      </c>
      <c r="D2893" s="43">
        <v>43417</v>
      </c>
      <c r="E2893" s="42" t="s">
        <v>13</v>
      </c>
      <c r="F2893" s="44" t="s">
        <v>14</v>
      </c>
      <c r="G2893" s="2">
        <v>132000</v>
      </c>
      <c r="H2893" s="2">
        <v>132000</v>
      </c>
      <c r="I2893" s="39">
        <v>0</v>
      </c>
      <c r="J2893" s="45">
        <v>54873</v>
      </c>
      <c r="K2893" s="43">
        <v>49245</v>
      </c>
    </row>
    <row r="2894" spans="1:11" x14ac:dyDescent="0.2">
      <c r="A2894" s="42" t="s">
        <v>11</v>
      </c>
      <c r="B2894" s="42" t="s">
        <v>12</v>
      </c>
      <c r="C2894" s="43">
        <v>25504</v>
      </c>
      <c r="D2894" s="43">
        <v>43417</v>
      </c>
      <c r="E2894" s="42" t="s">
        <v>13</v>
      </c>
      <c r="F2894" s="44" t="s">
        <v>14</v>
      </c>
      <c r="G2894" s="2">
        <v>67000</v>
      </c>
      <c r="H2894" s="2">
        <v>67000</v>
      </c>
      <c r="I2894" s="39">
        <v>0</v>
      </c>
      <c r="J2894" s="45">
        <v>18291</v>
      </c>
      <c r="K2894" s="43">
        <v>49245</v>
      </c>
    </row>
    <row r="2895" spans="1:11" x14ac:dyDescent="0.2">
      <c r="A2895" s="42" t="s">
        <v>15</v>
      </c>
      <c r="B2895" s="42" t="s">
        <v>12</v>
      </c>
      <c r="C2895" s="43">
        <v>25504</v>
      </c>
      <c r="D2895" s="43">
        <v>43417</v>
      </c>
      <c r="E2895" s="42" t="s">
        <v>13</v>
      </c>
      <c r="F2895" s="44" t="s">
        <v>14</v>
      </c>
      <c r="G2895" s="2">
        <v>132000</v>
      </c>
      <c r="H2895" s="2">
        <v>132000</v>
      </c>
      <c r="I2895" s="39">
        <v>0</v>
      </c>
      <c r="J2895" s="45">
        <v>18291</v>
      </c>
      <c r="K2895" s="43">
        <v>49245</v>
      </c>
    </row>
    <row r="2896" spans="1:11" x14ac:dyDescent="0.2">
      <c r="A2896" s="42" t="s">
        <v>11</v>
      </c>
      <c r="B2896" s="42" t="s">
        <v>12</v>
      </c>
      <c r="C2896" s="43">
        <v>22273</v>
      </c>
      <c r="D2896" s="43">
        <v>43307</v>
      </c>
      <c r="E2896" s="42" t="s">
        <v>17</v>
      </c>
      <c r="F2896" s="44" t="s">
        <v>14</v>
      </c>
      <c r="G2896" s="2">
        <v>42000</v>
      </c>
      <c r="H2896" s="2">
        <v>42000</v>
      </c>
      <c r="I2896" s="39">
        <v>0</v>
      </c>
      <c r="J2896" s="45">
        <v>8820</v>
      </c>
      <c r="K2896" s="43">
        <v>46014</v>
      </c>
    </row>
    <row r="2897" spans="1:11" x14ac:dyDescent="0.2">
      <c r="A2897" s="42" t="s">
        <v>16</v>
      </c>
      <c r="B2897" s="42" t="s">
        <v>12</v>
      </c>
      <c r="C2897" s="43">
        <v>21600</v>
      </c>
      <c r="D2897" s="43">
        <v>42940</v>
      </c>
      <c r="E2897" s="42" t="s">
        <v>13</v>
      </c>
      <c r="F2897" s="44" t="s">
        <v>14</v>
      </c>
      <c r="G2897" s="2">
        <v>48000</v>
      </c>
      <c r="H2897" s="2">
        <v>48000</v>
      </c>
      <c r="I2897" s="39">
        <v>0</v>
      </c>
      <c r="J2897" s="45">
        <v>9720</v>
      </c>
      <c r="K2897" s="43">
        <v>45341</v>
      </c>
    </row>
    <row r="2898" spans="1:11" x14ac:dyDescent="0.2">
      <c r="A2898" s="42" t="s">
        <v>11</v>
      </c>
      <c r="B2898" s="42" t="s">
        <v>12</v>
      </c>
      <c r="C2898" s="43">
        <v>21600</v>
      </c>
      <c r="D2898" s="43">
        <v>42940</v>
      </c>
      <c r="E2898" s="42" t="s">
        <v>13</v>
      </c>
      <c r="F2898" s="44" t="s">
        <v>14</v>
      </c>
      <c r="G2898" s="2">
        <v>48000</v>
      </c>
      <c r="H2898" s="2">
        <v>48000</v>
      </c>
      <c r="I2898" s="39">
        <v>0</v>
      </c>
      <c r="J2898" s="45">
        <v>9720</v>
      </c>
      <c r="K2898" s="43">
        <v>45341</v>
      </c>
    </row>
    <row r="2899" spans="1:11" x14ac:dyDescent="0.2">
      <c r="A2899" s="42" t="s">
        <v>15</v>
      </c>
      <c r="B2899" s="42" t="s">
        <v>12</v>
      </c>
      <c r="C2899" s="43">
        <v>21600</v>
      </c>
      <c r="D2899" s="43">
        <v>42940</v>
      </c>
      <c r="E2899" s="42" t="s">
        <v>13</v>
      </c>
      <c r="F2899" s="44" t="s">
        <v>14</v>
      </c>
      <c r="G2899" s="2">
        <v>52000</v>
      </c>
      <c r="H2899" s="2">
        <v>52000</v>
      </c>
      <c r="I2899" s="39">
        <v>0</v>
      </c>
      <c r="J2899" s="45">
        <v>9720</v>
      </c>
      <c r="K2899" s="43">
        <v>45341</v>
      </c>
    </row>
    <row r="2900" spans="1:11" x14ac:dyDescent="0.2">
      <c r="A2900" s="42" t="s">
        <v>16</v>
      </c>
      <c r="B2900" s="42" t="s">
        <v>12</v>
      </c>
      <c r="C2900" s="43">
        <v>21262</v>
      </c>
      <c r="D2900" s="43">
        <v>43252</v>
      </c>
      <c r="E2900" s="42" t="s">
        <v>17</v>
      </c>
      <c r="F2900" s="44" t="s">
        <v>14</v>
      </c>
      <c r="G2900" s="2">
        <v>192000</v>
      </c>
      <c r="H2900" s="2">
        <v>192000</v>
      </c>
      <c r="I2900" s="39">
        <v>0</v>
      </c>
      <c r="J2900" s="45">
        <v>43596</v>
      </c>
      <c r="K2900" s="43">
        <v>45003</v>
      </c>
    </row>
    <row r="2901" spans="1:11" x14ac:dyDescent="0.2">
      <c r="A2901" s="42" t="s">
        <v>11</v>
      </c>
      <c r="B2901" s="42" t="s">
        <v>12</v>
      </c>
      <c r="C2901" s="43">
        <v>21262</v>
      </c>
      <c r="D2901" s="43">
        <v>43252</v>
      </c>
      <c r="E2901" s="42" t="s">
        <v>17</v>
      </c>
      <c r="F2901" s="44" t="s">
        <v>14</v>
      </c>
      <c r="G2901" s="2">
        <v>84000</v>
      </c>
      <c r="H2901" s="2">
        <v>84000</v>
      </c>
      <c r="I2901" s="39">
        <v>0</v>
      </c>
      <c r="J2901" s="45">
        <v>14532</v>
      </c>
      <c r="K2901" s="43">
        <v>45003</v>
      </c>
    </row>
    <row r="2902" spans="1:11" x14ac:dyDescent="0.2">
      <c r="A2902" s="42" t="s">
        <v>15</v>
      </c>
      <c r="B2902" s="42" t="s">
        <v>12</v>
      </c>
      <c r="C2902" s="43">
        <v>21262</v>
      </c>
      <c r="D2902" s="43">
        <v>43252</v>
      </c>
      <c r="E2902" s="42" t="s">
        <v>17</v>
      </c>
      <c r="F2902" s="44" t="s">
        <v>14</v>
      </c>
      <c r="G2902" s="2">
        <v>192000</v>
      </c>
      <c r="H2902" s="2">
        <v>192000</v>
      </c>
      <c r="I2902" s="39">
        <v>0</v>
      </c>
      <c r="J2902" s="45">
        <v>14532</v>
      </c>
      <c r="K2902" s="43">
        <v>45003</v>
      </c>
    </row>
    <row r="2903" spans="1:11" x14ac:dyDescent="0.2">
      <c r="A2903" s="42" t="s">
        <v>16</v>
      </c>
      <c r="B2903" s="42" t="s">
        <v>12</v>
      </c>
      <c r="C2903" s="43">
        <v>22727</v>
      </c>
      <c r="D2903" s="43">
        <v>43409</v>
      </c>
      <c r="E2903" s="42" t="s">
        <v>13</v>
      </c>
      <c r="F2903" s="44" t="s">
        <v>18</v>
      </c>
      <c r="G2903" s="2">
        <v>252000</v>
      </c>
      <c r="H2903" s="2">
        <v>252000</v>
      </c>
      <c r="I2903" s="39">
        <v>0</v>
      </c>
      <c r="J2903" s="45">
        <v>29243</v>
      </c>
      <c r="K2903" s="43">
        <v>46468</v>
      </c>
    </row>
    <row r="2904" spans="1:11" x14ac:dyDescent="0.2">
      <c r="A2904" s="42" t="s">
        <v>11</v>
      </c>
      <c r="B2904" s="42" t="s">
        <v>12</v>
      </c>
      <c r="C2904" s="43">
        <v>22727</v>
      </c>
      <c r="D2904" s="43">
        <v>43409</v>
      </c>
      <c r="E2904" s="42" t="s">
        <v>13</v>
      </c>
      <c r="F2904" s="44" t="s">
        <v>18</v>
      </c>
      <c r="G2904" s="2">
        <v>85000</v>
      </c>
      <c r="H2904" s="2">
        <v>85000</v>
      </c>
      <c r="I2904" s="39">
        <v>0</v>
      </c>
      <c r="J2904" s="45">
        <v>9748</v>
      </c>
      <c r="K2904" s="43">
        <v>46468</v>
      </c>
    </row>
    <row r="2905" spans="1:11" x14ac:dyDescent="0.2">
      <c r="A2905" s="42" t="s">
        <v>15</v>
      </c>
      <c r="B2905" s="42" t="s">
        <v>12</v>
      </c>
      <c r="C2905" s="43">
        <v>22727</v>
      </c>
      <c r="D2905" s="43">
        <v>43409</v>
      </c>
      <c r="E2905" s="42" t="s">
        <v>13</v>
      </c>
      <c r="F2905" s="44" t="s">
        <v>18</v>
      </c>
      <c r="G2905" s="2">
        <v>252000</v>
      </c>
      <c r="H2905" s="2">
        <v>252000</v>
      </c>
      <c r="I2905" s="39">
        <v>0</v>
      </c>
      <c r="J2905" s="45">
        <v>9748</v>
      </c>
      <c r="K2905" s="43">
        <v>46468</v>
      </c>
    </row>
    <row r="2906" spans="1:11" x14ac:dyDescent="0.2">
      <c r="A2906" s="42" t="s">
        <v>16</v>
      </c>
      <c r="B2906" s="42" t="s">
        <v>12</v>
      </c>
      <c r="C2906" s="43">
        <v>22569</v>
      </c>
      <c r="D2906" s="43">
        <v>42793</v>
      </c>
      <c r="E2906" s="42" t="s">
        <v>17</v>
      </c>
      <c r="F2906" s="44" t="s">
        <v>18</v>
      </c>
      <c r="G2906" s="2">
        <v>255000</v>
      </c>
      <c r="H2906" s="2">
        <v>255000</v>
      </c>
      <c r="I2906" s="39">
        <v>0</v>
      </c>
      <c r="J2906" s="45">
        <v>2440</v>
      </c>
      <c r="K2906" s="43">
        <v>46310</v>
      </c>
    </row>
    <row r="2907" spans="1:11" x14ac:dyDescent="0.2">
      <c r="A2907" s="42" t="s">
        <v>11</v>
      </c>
      <c r="B2907" s="42" t="s">
        <v>12</v>
      </c>
      <c r="C2907" s="43">
        <v>22569</v>
      </c>
      <c r="D2907" s="43">
        <v>42793</v>
      </c>
      <c r="E2907" s="42" t="s">
        <v>17</v>
      </c>
      <c r="F2907" s="44" t="s">
        <v>18</v>
      </c>
      <c r="G2907" s="2">
        <v>28000</v>
      </c>
      <c r="H2907" s="2">
        <v>28000</v>
      </c>
      <c r="I2907" s="39">
        <v>1</v>
      </c>
      <c r="J2907" s="45">
        <v>2440</v>
      </c>
      <c r="K2907" s="43">
        <v>46310</v>
      </c>
    </row>
    <row r="2908" spans="1:11" x14ac:dyDescent="0.2">
      <c r="A2908" s="42" t="s">
        <v>15</v>
      </c>
      <c r="B2908" s="42" t="s">
        <v>12</v>
      </c>
      <c r="C2908" s="43">
        <v>22569</v>
      </c>
      <c r="D2908" s="43">
        <v>42793</v>
      </c>
      <c r="E2908" s="42" t="s">
        <v>17</v>
      </c>
      <c r="F2908" s="44" t="s">
        <v>18</v>
      </c>
      <c r="G2908" s="2">
        <v>255000</v>
      </c>
      <c r="H2908" s="2">
        <v>255000</v>
      </c>
      <c r="I2908" s="39">
        <v>0</v>
      </c>
      <c r="J2908" s="45">
        <v>2440</v>
      </c>
      <c r="K2908" s="43">
        <v>46310</v>
      </c>
    </row>
    <row r="2909" spans="1:11" x14ac:dyDescent="0.2">
      <c r="A2909" s="42" t="s">
        <v>16</v>
      </c>
      <c r="B2909" s="42" t="s">
        <v>12</v>
      </c>
      <c r="C2909" s="43">
        <v>22979</v>
      </c>
      <c r="D2909" s="43">
        <v>43368</v>
      </c>
      <c r="E2909" s="42" t="s">
        <v>17</v>
      </c>
      <c r="F2909" s="44" t="s">
        <v>14</v>
      </c>
      <c r="G2909" s="2">
        <v>28000</v>
      </c>
      <c r="H2909" s="2">
        <v>28000</v>
      </c>
      <c r="I2909" s="39">
        <v>0</v>
      </c>
      <c r="J2909" s="45">
        <v>9400</v>
      </c>
      <c r="K2909" s="43">
        <v>46720</v>
      </c>
    </row>
    <row r="2910" spans="1:11" x14ac:dyDescent="0.2">
      <c r="A2910" s="42" t="s">
        <v>11</v>
      </c>
      <c r="B2910" s="42" t="s">
        <v>12</v>
      </c>
      <c r="C2910" s="43">
        <v>22979</v>
      </c>
      <c r="D2910" s="43">
        <v>43368</v>
      </c>
      <c r="E2910" s="42" t="s">
        <v>17</v>
      </c>
      <c r="F2910" s="44" t="s">
        <v>14</v>
      </c>
      <c r="G2910" s="2">
        <v>40000</v>
      </c>
      <c r="H2910" s="2">
        <v>40000</v>
      </c>
      <c r="I2910" s="39">
        <v>0</v>
      </c>
      <c r="J2910" s="45">
        <v>9400</v>
      </c>
      <c r="K2910" s="43">
        <v>46720</v>
      </c>
    </row>
    <row r="2911" spans="1:11" x14ac:dyDescent="0.2">
      <c r="A2911" s="42" t="s">
        <v>15</v>
      </c>
      <c r="B2911" s="42" t="s">
        <v>12</v>
      </c>
      <c r="C2911" s="43">
        <v>22979</v>
      </c>
      <c r="D2911" s="43">
        <v>43368</v>
      </c>
      <c r="E2911" s="42" t="s">
        <v>17</v>
      </c>
      <c r="F2911" s="44" t="s">
        <v>14</v>
      </c>
      <c r="G2911" s="2">
        <v>28000</v>
      </c>
      <c r="H2911" s="2">
        <v>28000</v>
      </c>
      <c r="I2911" s="39">
        <v>0</v>
      </c>
      <c r="J2911" s="45">
        <v>9400</v>
      </c>
      <c r="K2911" s="43">
        <v>46720</v>
      </c>
    </row>
    <row r="2912" spans="1:11" x14ac:dyDescent="0.2">
      <c r="A2912" s="42" t="s">
        <v>16</v>
      </c>
      <c r="B2912" s="42" t="s">
        <v>12</v>
      </c>
      <c r="C2912" s="43">
        <v>27258</v>
      </c>
      <c r="D2912" s="43">
        <v>43362</v>
      </c>
      <c r="E2912" s="42" t="s">
        <v>13</v>
      </c>
      <c r="F2912" s="44" t="s">
        <v>14</v>
      </c>
      <c r="G2912" s="2">
        <v>40000</v>
      </c>
      <c r="H2912" s="2">
        <v>40000</v>
      </c>
      <c r="I2912" s="39">
        <v>0</v>
      </c>
      <c r="J2912" s="45">
        <v>15960</v>
      </c>
      <c r="K2912" s="43">
        <v>50999</v>
      </c>
    </row>
    <row r="2913" spans="1:11" x14ac:dyDescent="0.2">
      <c r="A2913" s="42" t="s">
        <v>11</v>
      </c>
      <c r="B2913" s="42" t="s">
        <v>12</v>
      </c>
      <c r="C2913" s="43">
        <v>27258</v>
      </c>
      <c r="D2913" s="43">
        <v>43362</v>
      </c>
      <c r="E2913" s="42" t="s">
        <v>13</v>
      </c>
      <c r="F2913" s="44" t="s">
        <v>14</v>
      </c>
      <c r="G2913" s="2">
        <v>57000</v>
      </c>
      <c r="H2913" s="2">
        <v>57000</v>
      </c>
      <c r="I2913" s="39">
        <v>0</v>
      </c>
      <c r="J2913" s="45">
        <v>15960</v>
      </c>
      <c r="K2913" s="43">
        <v>50999</v>
      </c>
    </row>
    <row r="2914" spans="1:11" x14ac:dyDescent="0.2">
      <c r="A2914" s="42" t="s">
        <v>15</v>
      </c>
      <c r="B2914" s="42" t="s">
        <v>12</v>
      </c>
      <c r="C2914" s="43">
        <v>27258</v>
      </c>
      <c r="D2914" s="43">
        <v>43362</v>
      </c>
      <c r="E2914" s="42" t="s">
        <v>13</v>
      </c>
      <c r="F2914" s="44" t="s">
        <v>14</v>
      </c>
      <c r="G2914" s="2">
        <v>40000</v>
      </c>
      <c r="H2914" s="2">
        <v>40000</v>
      </c>
      <c r="I2914" s="39">
        <v>0</v>
      </c>
      <c r="J2914" s="45">
        <v>15960</v>
      </c>
      <c r="K2914" s="43">
        <v>50999</v>
      </c>
    </row>
    <row r="2915" spans="1:11" x14ac:dyDescent="0.2">
      <c r="A2915" s="42" t="s">
        <v>11</v>
      </c>
      <c r="B2915" s="42" t="s">
        <v>12</v>
      </c>
      <c r="C2915" s="43">
        <v>29065</v>
      </c>
      <c r="D2915" s="43">
        <v>43128</v>
      </c>
      <c r="E2915" s="42" t="s">
        <v>17</v>
      </c>
      <c r="F2915" s="44" t="s">
        <v>18</v>
      </c>
      <c r="G2915" s="2">
        <v>74000</v>
      </c>
      <c r="H2915" s="2">
        <v>74000</v>
      </c>
      <c r="I2915" s="39">
        <v>0</v>
      </c>
      <c r="J2915" s="45">
        <v>6921</v>
      </c>
      <c r="K2915" s="43">
        <v>52807</v>
      </c>
    </row>
    <row r="2916" spans="1:11" x14ac:dyDescent="0.2">
      <c r="A2916" s="42" t="s">
        <v>16</v>
      </c>
      <c r="B2916" s="42" t="s">
        <v>12</v>
      </c>
      <c r="C2916" s="43">
        <v>25656</v>
      </c>
      <c r="D2916" s="43">
        <v>43181</v>
      </c>
      <c r="E2916" s="42" t="s">
        <v>17</v>
      </c>
      <c r="F2916" s="44" t="s">
        <v>18</v>
      </c>
      <c r="G2916" s="2">
        <v>54000</v>
      </c>
      <c r="H2916" s="2">
        <v>54000</v>
      </c>
      <c r="I2916" s="39">
        <v>0</v>
      </c>
      <c r="J2916" s="45">
        <v>6167</v>
      </c>
      <c r="K2916" s="43">
        <v>49397</v>
      </c>
    </row>
    <row r="2917" spans="1:11" x14ac:dyDescent="0.2">
      <c r="A2917" s="42" t="s">
        <v>11</v>
      </c>
      <c r="B2917" s="42" t="s">
        <v>12</v>
      </c>
      <c r="C2917" s="43">
        <v>25656</v>
      </c>
      <c r="D2917" s="43">
        <v>43181</v>
      </c>
      <c r="E2917" s="42" t="s">
        <v>17</v>
      </c>
      <c r="F2917" s="44" t="s">
        <v>18</v>
      </c>
      <c r="G2917" s="2">
        <v>54000</v>
      </c>
      <c r="H2917" s="2">
        <v>54000</v>
      </c>
      <c r="I2917" s="39">
        <v>0</v>
      </c>
      <c r="J2917" s="45">
        <v>3084</v>
      </c>
      <c r="K2917" s="43">
        <v>49397</v>
      </c>
    </row>
    <row r="2918" spans="1:11" x14ac:dyDescent="0.2">
      <c r="A2918" s="42" t="s">
        <v>15</v>
      </c>
      <c r="B2918" s="42" t="s">
        <v>12</v>
      </c>
      <c r="C2918" s="43">
        <v>25656</v>
      </c>
      <c r="D2918" s="43">
        <v>43181</v>
      </c>
      <c r="E2918" s="42" t="s">
        <v>17</v>
      </c>
      <c r="F2918" s="44" t="s">
        <v>18</v>
      </c>
      <c r="G2918" s="2">
        <v>74000</v>
      </c>
      <c r="H2918" s="2">
        <v>74000</v>
      </c>
      <c r="I2918" s="39">
        <v>0</v>
      </c>
      <c r="J2918" s="45">
        <v>3084</v>
      </c>
      <c r="K2918" s="43">
        <v>49397</v>
      </c>
    </row>
    <row r="2919" spans="1:11" x14ac:dyDescent="0.2">
      <c r="A2919" s="42" t="s">
        <v>11</v>
      </c>
      <c r="B2919" s="42" t="s">
        <v>12</v>
      </c>
      <c r="C2919" s="43">
        <v>23078</v>
      </c>
      <c r="D2919" s="43">
        <v>43329</v>
      </c>
      <c r="E2919" s="42" t="s">
        <v>13</v>
      </c>
      <c r="F2919" s="44" t="s">
        <v>18</v>
      </c>
      <c r="G2919" s="2">
        <v>53000</v>
      </c>
      <c r="H2919" s="2">
        <v>53000</v>
      </c>
      <c r="I2919" s="39">
        <v>0</v>
      </c>
      <c r="J2919" s="45">
        <v>6502</v>
      </c>
      <c r="K2919" s="43">
        <v>46820</v>
      </c>
    </row>
    <row r="2920" spans="1:11" x14ac:dyDescent="0.2">
      <c r="A2920" s="42" t="s">
        <v>11</v>
      </c>
      <c r="B2920" s="42" t="s">
        <v>12</v>
      </c>
      <c r="C2920" s="43">
        <v>24624</v>
      </c>
      <c r="D2920" s="43">
        <v>43279</v>
      </c>
      <c r="E2920" s="42" t="s">
        <v>17</v>
      </c>
      <c r="F2920" s="44" t="s">
        <v>18</v>
      </c>
      <c r="G2920" s="2">
        <v>34000</v>
      </c>
      <c r="H2920" s="2">
        <v>34000</v>
      </c>
      <c r="I2920" s="39">
        <v>0</v>
      </c>
      <c r="J2920" s="45">
        <v>3819</v>
      </c>
      <c r="K2920" s="43">
        <v>48366</v>
      </c>
    </row>
    <row r="2921" spans="1:11" x14ac:dyDescent="0.2">
      <c r="A2921" s="42" t="s">
        <v>15</v>
      </c>
      <c r="B2921" s="42" t="s">
        <v>12</v>
      </c>
      <c r="C2921" s="43">
        <v>24624</v>
      </c>
      <c r="D2921" s="43">
        <v>43279</v>
      </c>
      <c r="E2921" s="42" t="s">
        <v>17</v>
      </c>
      <c r="F2921" s="44" t="s">
        <v>18</v>
      </c>
      <c r="G2921" s="2">
        <v>34000</v>
      </c>
      <c r="H2921" s="2">
        <v>34000</v>
      </c>
      <c r="I2921" s="39">
        <v>0</v>
      </c>
      <c r="J2921" s="45">
        <v>3819</v>
      </c>
      <c r="K2921" s="43">
        <v>48366</v>
      </c>
    </row>
    <row r="2922" spans="1:11" x14ac:dyDescent="0.2">
      <c r="A2922" s="42" t="s">
        <v>16</v>
      </c>
      <c r="B2922" s="42" t="s">
        <v>12</v>
      </c>
      <c r="C2922" s="43">
        <v>22883</v>
      </c>
      <c r="D2922" s="43">
        <v>43419</v>
      </c>
      <c r="E2922" s="42" t="s">
        <v>13</v>
      </c>
      <c r="F2922" s="44" t="s">
        <v>18</v>
      </c>
      <c r="G2922" s="2">
        <v>135000</v>
      </c>
      <c r="H2922" s="2">
        <v>135000</v>
      </c>
      <c r="I2922" s="39">
        <v>0</v>
      </c>
      <c r="J2922" s="45">
        <v>15482</v>
      </c>
      <c r="K2922" s="43">
        <v>46624</v>
      </c>
    </row>
    <row r="2923" spans="1:11" x14ac:dyDescent="0.2">
      <c r="A2923" s="42" t="s">
        <v>11</v>
      </c>
      <c r="B2923" s="42" t="s">
        <v>12</v>
      </c>
      <c r="C2923" s="43">
        <v>22883</v>
      </c>
      <c r="D2923" s="43">
        <v>43419</v>
      </c>
      <c r="E2923" s="42" t="s">
        <v>13</v>
      </c>
      <c r="F2923" s="44" t="s">
        <v>18</v>
      </c>
      <c r="G2923" s="2">
        <v>135000</v>
      </c>
      <c r="H2923" s="2">
        <v>135000</v>
      </c>
      <c r="I2923" s="39">
        <v>0</v>
      </c>
      <c r="J2923" s="45">
        <v>5161</v>
      </c>
      <c r="K2923" s="43">
        <v>46624</v>
      </c>
    </row>
    <row r="2924" spans="1:11" x14ac:dyDescent="0.2">
      <c r="A2924" s="42" t="s">
        <v>15</v>
      </c>
      <c r="B2924" s="42" t="s">
        <v>12</v>
      </c>
      <c r="C2924" s="43">
        <v>22883</v>
      </c>
      <c r="D2924" s="43">
        <v>43419</v>
      </c>
      <c r="E2924" s="42" t="s">
        <v>13</v>
      </c>
      <c r="F2924" s="44" t="s">
        <v>18</v>
      </c>
      <c r="G2924" s="2">
        <v>34000</v>
      </c>
      <c r="H2924" s="2">
        <v>34000</v>
      </c>
      <c r="I2924" s="39">
        <v>0</v>
      </c>
      <c r="J2924" s="45">
        <v>5161</v>
      </c>
      <c r="K2924" s="43">
        <v>46624</v>
      </c>
    </row>
    <row r="2925" spans="1:11" x14ac:dyDescent="0.2">
      <c r="A2925" s="42" t="s">
        <v>16</v>
      </c>
      <c r="B2925" s="42" t="s">
        <v>12</v>
      </c>
      <c r="C2925" s="43">
        <v>24568</v>
      </c>
      <c r="D2925" s="43">
        <v>43189</v>
      </c>
      <c r="E2925" s="42" t="s">
        <v>17</v>
      </c>
      <c r="F2925" s="44" t="s">
        <v>14</v>
      </c>
      <c r="G2925" s="2">
        <v>306000</v>
      </c>
      <c r="H2925" s="2">
        <v>306000</v>
      </c>
      <c r="I2925" s="39">
        <v>0</v>
      </c>
      <c r="J2925" s="45">
        <v>73746</v>
      </c>
      <c r="K2925" s="43">
        <v>48310</v>
      </c>
    </row>
    <row r="2926" spans="1:11" x14ac:dyDescent="0.2">
      <c r="A2926" s="42" t="s">
        <v>11</v>
      </c>
      <c r="B2926" s="42" t="s">
        <v>12</v>
      </c>
      <c r="C2926" s="43">
        <v>24568</v>
      </c>
      <c r="D2926" s="43">
        <v>43189</v>
      </c>
      <c r="E2926" s="42" t="s">
        <v>17</v>
      </c>
      <c r="F2926" s="44" t="s">
        <v>14</v>
      </c>
      <c r="G2926" s="2">
        <v>306000</v>
      </c>
      <c r="H2926" s="2">
        <v>306000</v>
      </c>
      <c r="I2926" s="39">
        <v>0</v>
      </c>
      <c r="J2926" s="45">
        <v>24582</v>
      </c>
      <c r="K2926" s="43">
        <v>48310</v>
      </c>
    </row>
    <row r="2927" spans="1:11" x14ac:dyDescent="0.2">
      <c r="A2927" s="42" t="s">
        <v>15</v>
      </c>
      <c r="B2927" s="42" t="s">
        <v>12</v>
      </c>
      <c r="C2927" s="43">
        <v>24568</v>
      </c>
      <c r="D2927" s="43">
        <v>43189</v>
      </c>
      <c r="E2927" s="42" t="s">
        <v>17</v>
      </c>
      <c r="F2927" s="44" t="s">
        <v>14</v>
      </c>
      <c r="G2927" s="2">
        <v>135000</v>
      </c>
      <c r="H2927" s="2">
        <v>135000</v>
      </c>
      <c r="I2927" s="39">
        <v>0</v>
      </c>
      <c r="J2927" s="45">
        <v>24582</v>
      </c>
      <c r="K2927" s="43">
        <v>48310</v>
      </c>
    </row>
    <row r="2928" spans="1:11" x14ac:dyDescent="0.2">
      <c r="A2928" s="42" t="s">
        <v>11</v>
      </c>
      <c r="B2928" s="42" t="s">
        <v>12</v>
      </c>
      <c r="C2928" s="43">
        <v>21391</v>
      </c>
      <c r="D2928" s="43">
        <v>43262</v>
      </c>
      <c r="E2928" s="42" t="s">
        <v>13</v>
      </c>
      <c r="F2928" s="44" t="s">
        <v>18</v>
      </c>
      <c r="G2928" s="2">
        <v>27000</v>
      </c>
      <c r="H2928" s="2">
        <v>27000</v>
      </c>
      <c r="I2928" s="39">
        <v>0</v>
      </c>
      <c r="J2928" s="45">
        <v>2500</v>
      </c>
      <c r="K2928" s="43">
        <v>45132</v>
      </c>
    </row>
    <row r="2929" spans="1:11" x14ac:dyDescent="0.2">
      <c r="A2929" s="42" t="s">
        <v>11</v>
      </c>
      <c r="B2929" s="42" t="s">
        <v>12</v>
      </c>
      <c r="C2929" s="43">
        <v>27914</v>
      </c>
      <c r="D2929" s="43">
        <v>43444</v>
      </c>
      <c r="E2929" s="42" t="s">
        <v>17</v>
      </c>
      <c r="F2929" s="44" t="s">
        <v>18</v>
      </c>
      <c r="G2929" s="2">
        <v>42000</v>
      </c>
      <c r="H2929" s="2">
        <v>42000</v>
      </c>
      <c r="I2929" s="39">
        <v>0</v>
      </c>
      <c r="J2929" s="45">
        <v>4145</v>
      </c>
      <c r="K2929" s="43">
        <v>51655</v>
      </c>
    </row>
    <row r="2930" spans="1:11" x14ac:dyDescent="0.2">
      <c r="A2930" s="42" t="s">
        <v>16</v>
      </c>
      <c r="B2930" s="42" t="s">
        <v>12</v>
      </c>
      <c r="C2930" s="43">
        <v>28447</v>
      </c>
      <c r="D2930" s="43">
        <v>43103</v>
      </c>
      <c r="E2930" s="42" t="s">
        <v>13</v>
      </c>
      <c r="F2930" s="44" t="s">
        <v>14</v>
      </c>
      <c r="G2930" s="2">
        <v>42000</v>
      </c>
      <c r="H2930" s="2">
        <v>42000</v>
      </c>
      <c r="I2930" s="39">
        <v>0</v>
      </c>
      <c r="J2930" s="45">
        <v>61494</v>
      </c>
      <c r="K2930" s="43">
        <v>52188</v>
      </c>
    </row>
    <row r="2931" spans="1:11" x14ac:dyDescent="0.2">
      <c r="A2931" s="42" t="s">
        <v>11</v>
      </c>
      <c r="B2931" s="42" t="s">
        <v>12</v>
      </c>
      <c r="C2931" s="43">
        <v>28447</v>
      </c>
      <c r="D2931" s="43">
        <v>43103</v>
      </c>
      <c r="E2931" s="42" t="s">
        <v>13</v>
      </c>
      <c r="F2931" s="44" t="s">
        <v>14</v>
      </c>
      <c r="G2931" s="2">
        <v>74000</v>
      </c>
      <c r="H2931" s="2">
        <v>74000</v>
      </c>
      <c r="I2931" s="39">
        <v>0</v>
      </c>
      <c r="J2931" s="45">
        <v>20498</v>
      </c>
      <c r="K2931" s="43">
        <v>52188</v>
      </c>
    </row>
    <row r="2932" spans="1:11" x14ac:dyDescent="0.2">
      <c r="A2932" s="42" t="s">
        <v>15</v>
      </c>
      <c r="B2932" s="42" t="s">
        <v>12</v>
      </c>
      <c r="C2932" s="43">
        <v>28447</v>
      </c>
      <c r="D2932" s="43">
        <v>43103</v>
      </c>
      <c r="E2932" s="42" t="s">
        <v>13</v>
      </c>
      <c r="F2932" s="44" t="s">
        <v>14</v>
      </c>
      <c r="G2932" s="2">
        <v>42000</v>
      </c>
      <c r="H2932" s="2">
        <v>42000</v>
      </c>
      <c r="I2932" s="39">
        <v>0</v>
      </c>
      <c r="J2932" s="45">
        <v>20498</v>
      </c>
      <c r="K2932" s="43">
        <v>52188</v>
      </c>
    </row>
    <row r="2933" spans="1:11" x14ac:dyDescent="0.2">
      <c r="A2933" s="42" t="s">
        <v>16</v>
      </c>
      <c r="B2933" s="42" t="s">
        <v>12</v>
      </c>
      <c r="C2933" s="43">
        <v>22320</v>
      </c>
      <c r="D2933" s="43">
        <v>43343</v>
      </c>
      <c r="E2933" s="42" t="s">
        <v>17</v>
      </c>
      <c r="F2933" s="44" t="s">
        <v>14</v>
      </c>
      <c r="G2933" s="2">
        <v>222000</v>
      </c>
      <c r="H2933" s="2">
        <v>222000</v>
      </c>
      <c r="I2933" s="39">
        <v>0</v>
      </c>
      <c r="J2933" s="45">
        <v>22050</v>
      </c>
      <c r="K2933" s="43">
        <v>46061</v>
      </c>
    </row>
    <row r="2934" spans="1:11" x14ac:dyDescent="0.2">
      <c r="A2934" s="42" t="s">
        <v>11</v>
      </c>
      <c r="B2934" s="42" t="s">
        <v>12</v>
      </c>
      <c r="C2934" s="43">
        <v>22320</v>
      </c>
      <c r="D2934" s="43">
        <v>43343</v>
      </c>
      <c r="E2934" s="42" t="s">
        <v>17</v>
      </c>
      <c r="F2934" s="44" t="s">
        <v>14</v>
      </c>
      <c r="G2934" s="2">
        <v>35000</v>
      </c>
      <c r="H2934" s="2">
        <v>35000</v>
      </c>
      <c r="I2934" s="39">
        <v>0</v>
      </c>
      <c r="J2934" s="45">
        <v>7350</v>
      </c>
      <c r="K2934" s="43">
        <v>46061</v>
      </c>
    </row>
    <row r="2935" spans="1:11" x14ac:dyDescent="0.2">
      <c r="A2935" s="42" t="s">
        <v>15</v>
      </c>
      <c r="B2935" s="42" t="s">
        <v>12</v>
      </c>
      <c r="C2935" s="43">
        <v>22320</v>
      </c>
      <c r="D2935" s="43">
        <v>43343</v>
      </c>
      <c r="E2935" s="42" t="s">
        <v>17</v>
      </c>
      <c r="F2935" s="44" t="s">
        <v>14</v>
      </c>
      <c r="G2935" s="2">
        <v>222000</v>
      </c>
      <c r="H2935" s="2">
        <v>222000</v>
      </c>
      <c r="I2935" s="39">
        <v>0</v>
      </c>
      <c r="J2935" s="45">
        <v>7350</v>
      </c>
      <c r="K2935" s="43">
        <v>46061</v>
      </c>
    </row>
    <row r="2936" spans="1:11" x14ac:dyDescent="0.2">
      <c r="A2936" s="42" t="s">
        <v>16</v>
      </c>
      <c r="B2936" s="42" t="s">
        <v>12</v>
      </c>
      <c r="C2936" s="43">
        <v>21036</v>
      </c>
      <c r="D2936" s="43">
        <v>43370</v>
      </c>
      <c r="E2936" s="42" t="s">
        <v>17</v>
      </c>
      <c r="F2936" s="44" t="s">
        <v>18</v>
      </c>
      <c r="G2936" s="2">
        <v>105000</v>
      </c>
      <c r="H2936" s="2">
        <v>105000</v>
      </c>
      <c r="I2936" s="39">
        <v>0</v>
      </c>
      <c r="J2936" s="45">
        <v>10364</v>
      </c>
      <c r="K2936" s="43">
        <v>44777</v>
      </c>
    </row>
    <row r="2937" spans="1:11" x14ac:dyDescent="0.2">
      <c r="A2937" s="42" t="s">
        <v>11</v>
      </c>
      <c r="B2937" s="42" t="s">
        <v>12</v>
      </c>
      <c r="C2937" s="43">
        <v>21036</v>
      </c>
      <c r="D2937" s="43">
        <v>43370</v>
      </c>
      <c r="E2937" s="42" t="s">
        <v>17</v>
      </c>
      <c r="F2937" s="44" t="s">
        <v>18</v>
      </c>
      <c r="G2937" s="2">
        <v>49000</v>
      </c>
      <c r="H2937" s="2">
        <v>49000</v>
      </c>
      <c r="I2937" s="39">
        <v>0</v>
      </c>
      <c r="J2937" s="45">
        <v>3455</v>
      </c>
      <c r="K2937" s="43">
        <v>44777</v>
      </c>
    </row>
    <row r="2938" spans="1:11" x14ac:dyDescent="0.2">
      <c r="A2938" s="42" t="s">
        <v>15</v>
      </c>
      <c r="B2938" s="42" t="s">
        <v>12</v>
      </c>
      <c r="C2938" s="43">
        <v>21036</v>
      </c>
      <c r="D2938" s="43">
        <v>43370</v>
      </c>
      <c r="E2938" s="42" t="s">
        <v>17</v>
      </c>
      <c r="F2938" s="44" t="s">
        <v>18</v>
      </c>
      <c r="G2938" s="2">
        <v>105000</v>
      </c>
      <c r="H2938" s="2">
        <v>105000</v>
      </c>
      <c r="I2938" s="39">
        <v>0</v>
      </c>
      <c r="J2938" s="45">
        <v>3455</v>
      </c>
      <c r="K2938" s="43">
        <v>44777</v>
      </c>
    </row>
    <row r="2939" spans="1:11" x14ac:dyDescent="0.2">
      <c r="A2939" s="42" t="s">
        <v>16</v>
      </c>
      <c r="B2939" s="42" t="s">
        <v>12</v>
      </c>
      <c r="C2939" s="43">
        <v>24949</v>
      </c>
      <c r="D2939" s="43">
        <v>43432</v>
      </c>
      <c r="E2939" s="42" t="s">
        <v>13</v>
      </c>
      <c r="F2939" s="44" t="s">
        <v>18</v>
      </c>
      <c r="G2939" s="2">
        <v>147000</v>
      </c>
      <c r="H2939" s="2">
        <v>147000</v>
      </c>
      <c r="I2939" s="39">
        <v>0</v>
      </c>
      <c r="J2939" s="45">
        <v>7106</v>
      </c>
      <c r="K2939" s="43">
        <v>48690</v>
      </c>
    </row>
    <row r="2940" spans="1:11" x14ac:dyDescent="0.2">
      <c r="A2940" s="42" t="s">
        <v>11</v>
      </c>
      <c r="B2940" s="42" t="s">
        <v>12</v>
      </c>
      <c r="C2940" s="43">
        <v>24949</v>
      </c>
      <c r="D2940" s="43">
        <v>43432</v>
      </c>
      <c r="E2940" s="42" t="s">
        <v>13</v>
      </c>
      <c r="F2940" s="44" t="s">
        <v>18</v>
      </c>
      <c r="G2940" s="2">
        <v>56000</v>
      </c>
      <c r="H2940" s="2">
        <v>56000</v>
      </c>
      <c r="I2940" s="39">
        <v>0</v>
      </c>
      <c r="J2940" s="45">
        <v>7106</v>
      </c>
      <c r="K2940" s="43">
        <v>48690</v>
      </c>
    </row>
    <row r="2941" spans="1:11" x14ac:dyDescent="0.2">
      <c r="A2941" s="42" t="s">
        <v>15</v>
      </c>
      <c r="B2941" s="42" t="s">
        <v>12</v>
      </c>
      <c r="C2941" s="43">
        <v>24949</v>
      </c>
      <c r="D2941" s="43">
        <v>43432</v>
      </c>
      <c r="E2941" s="42" t="s">
        <v>13</v>
      </c>
      <c r="F2941" s="44" t="s">
        <v>18</v>
      </c>
      <c r="G2941" s="2">
        <v>147000</v>
      </c>
      <c r="H2941" s="2">
        <v>147000</v>
      </c>
      <c r="I2941" s="39">
        <v>0</v>
      </c>
      <c r="J2941" s="45">
        <v>7106</v>
      </c>
      <c r="K2941" s="43">
        <v>48690</v>
      </c>
    </row>
    <row r="2942" spans="1:11" x14ac:dyDescent="0.2">
      <c r="A2942" s="42" t="s">
        <v>16</v>
      </c>
      <c r="B2942" s="42" t="s">
        <v>12</v>
      </c>
      <c r="C2942" s="43">
        <v>24875</v>
      </c>
      <c r="D2942" s="43">
        <v>43285</v>
      </c>
      <c r="E2942" s="42" t="s">
        <v>17</v>
      </c>
      <c r="F2942" s="44" t="s">
        <v>18</v>
      </c>
      <c r="G2942" s="2">
        <v>56000</v>
      </c>
      <c r="H2942" s="2">
        <v>56000</v>
      </c>
      <c r="I2942" s="39">
        <v>0</v>
      </c>
      <c r="J2942" s="45">
        <v>28070</v>
      </c>
      <c r="K2942" s="43">
        <v>48617</v>
      </c>
    </row>
    <row r="2943" spans="1:11" x14ac:dyDescent="0.2">
      <c r="A2943" s="42" t="s">
        <v>11</v>
      </c>
      <c r="B2943" s="42" t="s">
        <v>12</v>
      </c>
      <c r="C2943" s="43">
        <v>24875</v>
      </c>
      <c r="D2943" s="43">
        <v>43285</v>
      </c>
      <c r="E2943" s="42" t="s">
        <v>17</v>
      </c>
      <c r="F2943" s="44" t="s">
        <v>18</v>
      </c>
      <c r="G2943" s="2">
        <v>84000</v>
      </c>
      <c r="H2943" s="2">
        <v>84000</v>
      </c>
      <c r="I2943" s="39">
        <v>0</v>
      </c>
      <c r="J2943" s="45">
        <v>9357</v>
      </c>
      <c r="K2943" s="43">
        <v>48617</v>
      </c>
    </row>
    <row r="2944" spans="1:11" x14ac:dyDescent="0.2">
      <c r="A2944" s="42" t="s">
        <v>15</v>
      </c>
      <c r="B2944" s="42" t="s">
        <v>12</v>
      </c>
      <c r="C2944" s="43">
        <v>24875</v>
      </c>
      <c r="D2944" s="43">
        <v>43285</v>
      </c>
      <c r="E2944" s="42" t="s">
        <v>17</v>
      </c>
      <c r="F2944" s="44" t="s">
        <v>18</v>
      </c>
      <c r="G2944" s="2">
        <v>56000</v>
      </c>
      <c r="H2944" s="2">
        <v>56000</v>
      </c>
      <c r="I2944" s="39">
        <v>0</v>
      </c>
      <c r="J2944" s="45">
        <v>9357</v>
      </c>
      <c r="K2944" s="43">
        <v>48617</v>
      </c>
    </row>
    <row r="2945" spans="1:11" x14ac:dyDescent="0.2">
      <c r="A2945" s="42" t="s">
        <v>11</v>
      </c>
      <c r="B2945" s="42" t="s">
        <v>12</v>
      </c>
      <c r="C2945" s="43">
        <v>21783</v>
      </c>
      <c r="D2945" s="43">
        <v>43384</v>
      </c>
      <c r="E2945" s="42" t="s">
        <v>13</v>
      </c>
      <c r="F2945" s="44" t="s">
        <v>18</v>
      </c>
      <c r="G2945" s="2">
        <v>101000</v>
      </c>
      <c r="H2945" s="2">
        <v>101000</v>
      </c>
      <c r="I2945" s="39">
        <v>0</v>
      </c>
      <c r="J2945" s="45">
        <v>9209</v>
      </c>
      <c r="K2945" s="43">
        <v>45525</v>
      </c>
    </row>
    <row r="2946" spans="1:11" x14ac:dyDescent="0.2">
      <c r="A2946" s="42" t="s">
        <v>15</v>
      </c>
      <c r="B2946" s="42" t="s">
        <v>12</v>
      </c>
      <c r="C2946" s="43">
        <v>21783</v>
      </c>
      <c r="D2946" s="43">
        <v>43384</v>
      </c>
      <c r="E2946" s="42" t="s">
        <v>13</v>
      </c>
      <c r="F2946" s="44" t="s">
        <v>18</v>
      </c>
      <c r="G2946" s="2">
        <v>135000</v>
      </c>
      <c r="H2946" s="2">
        <v>135000</v>
      </c>
      <c r="I2946" s="39">
        <v>0</v>
      </c>
      <c r="J2946" s="45">
        <v>9209</v>
      </c>
      <c r="K2946" s="43">
        <v>45525</v>
      </c>
    </row>
    <row r="2947" spans="1:11" x14ac:dyDescent="0.2">
      <c r="A2947" s="42" t="s">
        <v>11</v>
      </c>
      <c r="B2947" s="42" t="s">
        <v>12</v>
      </c>
      <c r="C2947" s="43">
        <v>20370</v>
      </c>
      <c r="D2947" s="43">
        <v>43375</v>
      </c>
      <c r="E2947" s="42" t="s">
        <v>17</v>
      </c>
      <c r="F2947" s="44" t="s">
        <v>18</v>
      </c>
      <c r="G2947" s="2">
        <v>96000</v>
      </c>
      <c r="H2947" s="2">
        <v>96000</v>
      </c>
      <c r="I2947" s="39">
        <v>0</v>
      </c>
      <c r="J2947" s="45">
        <v>5550</v>
      </c>
      <c r="K2947" s="43">
        <v>44112</v>
      </c>
    </row>
    <row r="2948" spans="1:11" x14ac:dyDescent="0.2">
      <c r="A2948" s="42" t="s">
        <v>16</v>
      </c>
      <c r="B2948" s="42" t="s">
        <v>12</v>
      </c>
      <c r="C2948" s="43">
        <v>27458</v>
      </c>
      <c r="D2948" s="43">
        <v>43263</v>
      </c>
      <c r="E2948" s="42" t="s">
        <v>17</v>
      </c>
      <c r="F2948" s="44" t="s">
        <v>18</v>
      </c>
      <c r="G2948" s="2">
        <v>96000</v>
      </c>
      <c r="H2948" s="2">
        <v>96000</v>
      </c>
      <c r="I2948" s="39">
        <v>0</v>
      </c>
      <c r="J2948" s="45">
        <v>4735</v>
      </c>
      <c r="K2948" s="43">
        <v>51200</v>
      </c>
    </row>
    <row r="2949" spans="1:11" x14ac:dyDescent="0.2">
      <c r="A2949" s="42" t="s">
        <v>11</v>
      </c>
      <c r="B2949" s="42" t="s">
        <v>12</v>
      </c>
      <c r="C2949" s="43">
        <v>27458</v>
      </c>
      <c r="D2949" s="43">
        <v>43263</v>
      </c>
      <c r="E2949" s="42" t="s">
        <v>17</v>
      </c>
      <c r="F2949" s="44" t="s">
        <v>18</v>
      </c>
      <c r="G2949" s="2">
        <v>46000</v>
      </c>
      <c r="H2949" s="2">
        <v>46000</v>
      </c>
      <c r="I2949" s="39">
        <v>0</v>
      </c>
      <c r="J2949" s="45">
        <v>4735</v>
      </c>
      <c r="K2949" s="43">
        <v>51200</v>
      </c>
    </row>
    <row r="2950" spans="1:11" x14ac:dyDescent="0.2">
      <c r="A2950" s="42" t="s">
        <v>15</v>
      </c>
      <c r="B2950" s="42" t="s">
        <v>12</v>
      </c>
      <c r="C2950" s="43">
        <v>27458</v>
      </c>
      <c r="D2950" s="43">
        <v>43263</v>
      </c>
      <c r="E2950" s="42" t="s">
        <v>17</v>
      </c>
      <c r="F2950" s="44" t="s">
        <v>18</v>
      </c>
      <c r="G2950" s="2">
        <v>96000</v>
      </c>
      <c r="H2950" s="2">
        <v>96000</v>
      </c>
      <c r="I2950" s="39">
        <v>0</v>
      </c>
      <c r="J2950" s="45">
        <v>4735</v>
      </c>
      <c r="K2950" s="43">
        <v>51200</v>
      </c>
    </row>
    <row r="2951" spans="1:11" x14ac:dyDescent="0.2">
      <c r="A2951" s="42" t="s">
        <v>16</v>
      </c>
      <c r="B2951" s="42" t="s">
        <v>12</v>
      </c>
      <c r="C2951" s="43">
        <v>27639</v>
      </c>
      <c r="D2951" s="43">
        <v>43321</v>
      </c>
      <c r="E2951" s="42" t="s">
        <v>17</v>
      </c>
      <c r="F2951" s="44" t="s">
        <v>18</v>
      </c>
      <c r="G2951" s="2">
        <v>46000</v>
      </c>
      <c r="H2951" s="2">
        <v>46000</v>
      </c>
      <c r="I2951" s="39">
        <v>0</v>
      </c>
      <c r="J2951" s="45">
        <v>13451</v>
      </c>
      <c r="K2951" s="43">
        <v>51381</v>
      </c>
    </row>
    <row r="2952" spans="1:11" x14ac:dyDescent="0.2">
      <c r="A2952" s="42" t="s">
        <v>11</v>
      </c>
      <c r="B2952" s="42" t="s">
        <v>12</v>
      </c>
      <c r="C2952" s="43">
        <v>27639</v>
      </c>
      <c r="D2952" s="43">
        <v>43321</v>
      </c>
      <c r="E2952" s="42" t="s">
        <v>17</v>
      </c>
      <c r="F2952" s="44" t="s">
        <v>18</v>
      </c>
      <c r="G2952" s="2">
        <v>45000</v>
      </c>
      <c r="H2952" s="2">
        <v>45000</v>
      </c>
      <c r="I2952" s="39">
        <v>0</v>
      </c>
      <c r="J2952" s="45">
        <v>4484</v>
      </c>
      <c r="K2952" s="43">
        <v>51381</v>
      </c>
    </row>
    <row r="2953" spans="1:11" x14ac:dyDescent="0.2">
      <c r="A2953" s="42" t="s">
        <v>15</v>
      </c>
      <c r="B2953" s="42" t="s">
        <v>12</v>
      </c>
      <c r="C2953" s="43">
        <v>27639</v>
      </c>
      <c r="D2953" s="43">
        <v>43321</v>
      </c>
      <c r="E2953" s="42" t="s">
        <v>17</v>
      </c>
      <c r="F2953" s="44" t="s">
        <v>18</v>
      </c>
      <c r="G2953" s="2">
        <v>46000</v>
      </c>
      <c r="H2953" s="2">
        <v>46000</v>
      </c>
      <c r="I2953" s="39">
        <v>0</v>
      </c>
      <c r="J2953" s="45">
        <v>4484</v>
      </c>
      <c r="K2953" s="43">
        <v>51381</v>
      </c>
    </row>
  </sheetData>
  <mergeCells count="3">
    <mergeCell ref="A1:K1"/>
    <mergeCell ref="A2:K2"/>
    <mergeCell ref="A3:K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302"/>
  <sheetViews>
    <sheetView workbookViewId="0">
      <selection activeCell="A2" sqref="A2:K2"/>
    </sheetView>
  </sheetViews>
  <sheetFormatPr defaultColWidth="9.140625" defaultRowHeight="12.75" x14ac:dyDescent="0.2"/>
  <cols>
    <col min="1" max="11" width="12" style="47" customWidth="1"/>
    <col min="12" max="16384" width="9.140625" style="47"/>
  </cols>
  <sheetData>
    <row r="1" spans="1:11" x14ac:dyDescent="0.2">
      <c r="A1" s="140" t="s">
        <v>166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</row>
    <row r="2" spans="1:11" x14ac:dyDescent="0.2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</row>
    <row r="3" spans="1:11" x14ac:dyDescent="0.2">
      <c r="A3" s="142"/>
      <c r="B3" s="142"/>
      <c r="C3" s="142"/>
      <c r="D3" s="142"/>
      <c r="E3" s="142"/>
      <c r="F3" s="142"/>
      <c r="G3" s="142"/>
      <c r="H3" s="142"/>
      <c r="I3" s="142"/>
      <c r="J3" s="142"/>
      <c r="K3" s="142"/>
    </row>
    <row r="4" spans="1:11" x14ac:dyDescent="0.2">
      <c r="A4" s="7"/>
      <c r="B4" s="7"/>
      <c r="C4" s="7"/>
      <c r="D4" s="7"/>
      <c r="E4" s="8"/>
      <c r="F4" s="8"/>
      <c r="G4" s="8"/>
      <c r="H4" s="8"/>
      <c r="I4" s="5" t="s">
        <v>19</v>
      </c>
      <c r="J4" s="18">
        <v>24097476</v>
      </c>
      <c r="K4" s="9"/>
    </row>
    <row r="5" spans="1:11" x14ac:dyDescent="0.2">
      <c r="A5" s="8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1" ht="38.25" x14ac:dyDescent="0.2">
      <c r="A6" s="3" t="s">
        <v>0</v>
      </c>
      <c r="B6" s="3" t="s">
        <v>1</v>
      </c>
      <c r="C6" s="3" t="s">
        <v>2</v>
      </c>
      <c r="D6" s="3" t="s">
        <v>3</v>
      </c>
      <c r="E6" s="3" t="s">
        <v>4</v>
      </c>
      <c r="F6" s="3" t="s">
        <v>5</v>
      </c>
      <c r="G6" s="4" t="s">
        <v>6</v>
      </c>
      <c r="H6" s="4" t="s">
        <v>7</v>
      </c>
      <c r="I6" s="3" t="s">
        <v>8</v>
      </c>
      <c r="J6" s="4" t="s">
        <v>9</v>
      </c>
      <c r="K6" s="3" t="s">
        <v>10</v>
      </c>
    </row>
    <row r="7" spans="1:11" x14ac:dyDescent="0.2">
      <c r="A7" s="10" t="s">
        <v>16</v>
      </c>
      <c r="B7" s="11" t="s">
        <v>20</v>
      </c>
      <c r="C7" s="12">
        <v>19949</v>
      </c>
      <c r="D7" s="12">
        <v>31482</v>
      </c>
      <c r="E7" s="10" t="s">
        <v>13</v>
      </c>
      <c r="F7" s="13" t="s">
        <v>14</v>
      </c>
      <c r="G7" s="14">
        <v>29000</v>
      </c>
      <c r="H7" s="15">
        <v>29000</v>
      </c>
      <c r="I7" s="39">
        <v>0</v>
      </c>
      <c r="J7" s="19">
        <v>1253</v>
      </c>
      <c r="K7" s="16">
        <v>43690</v>
      </c>
    </row>
    <row r="8" spans="1:11" x14ac:dyDescent="0.2">
      <c r="A8" s="10" t="s">
        <v>11</v>
      </c>
      <c r="B8" s="11" t="s">
        <v>20</v>
      </c>
      <c r="C8" s="12">
        <v>19949</v>
      </c>
      <c r="D8" s="12">
        <v>31482</v>
      </c>
      <c r="E8" s="10" t="s">
        <v>13</v>
      </c>
      <c r="F8" s="13" t="s">
        <v>14</v>
      </c>
      <c r="G8" s="14">
        <v>29000</v>
      </c>
      <c r="H8" s="15">
        <v>29000</v>
      </c>
      <c r="I8" s="39">
        <v>0</v>
      </c>
      <c r="J8" s="19">
        <v>1253</v>
      </c>
      <c r="K8" s="16">
        <v>43690</v>
      </c>
    </row>
    <row r="9" spans="1:11" x14ac:dyDescent="0.2">
      <c r="A9" s="10" t="s">
        <v>11</v>
      </c>
      <c r="B9" s="11" t="s">
        <v>20</v>
      </c>
      <c r="C9" s="12">
        <v>20858</v>
      </c>
      <c r="D9" s="12">
        <v>31759</v>
      </c>
      <c r="E9" s="10" t="s">
        <v>13</v>
      </c>
      <c r="F9" s="13" t="s">
        <v>14</v>
      </c>
      <c r="G9" s="14">
        <v>20000</v>
      </c>
      <c r="H9" s="15">
        <v>20000</v>
      </c>
      <c r="I9" s="39">
        <v>0</v>
      </c>
      <c r="J9" s="19">
        <v>2538</v>
      </c>
      <c r="K9" s="16">
        <v>44599</v>
      </c>
    </row>
    <row r="10" spans="1:11" x14ac:dyDescent="0.2">
      <c r="A10" s="10" t="s">
        <v>11</v>
      </c>
      <c r="B10" s="11" t="s">
        <v>20</v>
      </c>
      <c r="C10" s="12">
        <v>21689</v>
      </c>
      <c r="D10" s="12">
        <v>32092</v>
      </c>
      <c r="E10" s="10" t="s">
        <v>13</v>
      </c>
      <c r="F10" s="13" t="s">
        <v>14</v>
      </c>
      <c r="G10" s="14">
        <v>19000</v>
      </c>
      <c r="H10" s="15">
        <v>19000</v>
      </c>
      <c r="I10" s="39">
        <v>1</v>
      </c>
      <c r="J10" s="19">
        <v>3006</v>
      </c>
      <c r="K10" s="16">
        <v>45431</v>
      </c>
    </row>
    <row r="11" spans="1:11" x14ac:dyDescent="0.2">
      <c r="A11" s="10" t="s">
        <v>11</v>
      </c>
      <c r="B11" s="11" t="s">
        <v>20</v>
      </c>
      <c r="C11" s="12">
        <v>21588</v>
      </c>
      <c r="D11" s="12">
        <v>32585</v>
      </c>
      <c r="E11" s="10" t="s">
        <v>13</v>
      </c>
      <c r="F11" s="13" t="s">
        <v>14</v>
      </c>
      <c r="G11" s="14">
        <v>31000</v>
      </c>
      <c r="H11" s="15">
        <v>31000</v>
      </c>
      <c r="I11" s="39">
        <v>0</v>
      </c>
      <c r="J11" s="19">
        <v>4905</v>
      </c>
      <c r="K11" s="16">
        <v>45329</v>
      </c>
    </row>
    <row r="12" spans="1:11" x14ac:dyDescent="0.2">
      <c r="A12" s="10" t="s">
        <v>11</v>
      </c>
      <c r="B12" s="11" t="s">
        <v>20</v>
      </c>
      <c r="C12" s="12">
        <v>23337</v>
      </c>
      <c r="D12" s="12">
        <v>33017</v>
      </c>
      <c r="E12" s="10" t="s">
        <v>13</v>
      </c>
      <c r="F12" s="13" t="s">
        <v>14</v>
      </c>
      <c r="G12" s="14">
        <v>35000</v>
      </c>
      <c r="H12" s="15">
        <v>35000</v>
      </c>
      <c r="I12" s="39">
        <v>0</v>
      </c>
      <c r="J12" s="19">
        <v>6691</v>
      </c>
      <c r="K12" s="16">
        <v>47079</v>
      </c>
    </row>
    <row r="13" spans="1:11" x14ac:dyDescent="0.2">
      <c r="A13" s="10" t="s">
        <v>11</v>
      </c>
      <c r="B13" s="11" t="s">
        <v>20</v>
      </c>
      <c r="C13" s="12">
        <v>22363</v>
      </c>
      <c r="D13" s="12">
        <v>34165</v>
      </c>
      <c r="E13" s="10" t="s">
        <v>17</v>
      </c>
      <c r="F13" s="13" t="s">
        <v>14</v>
      </c>
      <c r="G13" s="14">
        <v>19000</v>
      </c>
      <c r="H13" s="15">
        <v>19000</v>
      </c>
      <c r="I13" s="39">
        <v>1</v>
      </c>
      <c r="J13" s="19">
        <v>3396</v>
      </c>
      <c r="K13" s="16">
        <v>46104</v>
      </c>
    </row>
    <row r="14" spans="1:11" x14ac:dyDescent="0.2">
      <c r="A14" s="10" t="s">
        <v>11</v>
      </c>
      <c r="B14" s="11" t="s">
        <v>20</v>
      </c>
      <c r="C14" s="12">
        <v>22797</v>
      </c>
      <c r="D14" s="12">
        <v>34232</v>
      </c>
      <c r="E14" s="10" t="s">
        <v>17</v>
      </c>
      <c r="F14" s="13" t="s">
        <v>14</v>
      </c>
      <c r="G14" s="14">
        <v>14000</v>
      </c>
      <c r="H14" s="15">
        <v>14000</v>
      </c>
      <c r="I14" s="39">
        <v>0</v>
      </c>
      <c r="J14" s="19">
        <v>2601</v>
      </c>
      <c r="K14" s="16">
        <v>46538</v>
      </c>
    </row>
    <row r="15" spans="1:11" x14ac:dyDescent="0.2">
      <c r="A15" s="10" t="s">
        <v>16</v>
      </c>
      <c r="B15" s="11" t="s">
        <v>21</v>
      </c>
      <c r="C15" s="12">
        <v>22786</v>
      </c>
      <c r="D15" s="12">
        <v>33928</v>
      </c>
      <c r="E15" s="10" t="s">
        <v>13</v>
      </c>
      <c r="F15" s="13" t="s">
        <v>14</v>
      </c>
      <c r="G15" s="14">
        <v>14000</v>
      </c>
      <c r="H15" s="15">
        <v>14000</v>
      </c>
      <c r="I15" s="39">
        <v>0</v>
      </c>
      <c r="J15" s="19">
        <v>5759</v>
      </c>
      <c r="K15" s="16">
        <v>46527</v>
      </c>
    </row>
    <row r="16" spans="1:11" x14ac:dyDescent="0.2">
      <c r="A16" s="10" t="s">
        <v>11</v>
      </c>
      <c r="B16" s="11" t="s">
        <v>21</v>
      </c>
      <c r="C16" s="12">
        <v>22786</v>
      </c>
      <c r="D16" s="12">
        <v>33928</v>
      </c>
      <c r="E16" s="10" t="s">
        <v>13</v>
      </c>
      <c r="F16" s="13" t="s">
        <v>14</v>
      </c>
      <c r="G16" s="14">
        <v>31000</v>
      </c>
      <c r="H16" s="15">
        <v>31000</v>
      </c>
      <c r="I16" s="39">
        <v>2</v>
      </c>
      <c r="J16" s="19">
        <v>5759</v>
      </c>
      <c r="K16" s="16">
        <v>46527</v>
      </c>
    </row>
    <row r="17" spans="1:11" x14ac:dyDescent="0.2">
      <c r="A17" s="10" t="s">
        <v>11</v>
      </c>
      <c r="B17" s="11" t="s">
        <v>20</v>
      </c>
      <c r="C17" s="12">
        <v>20131</v>
      </c>
      <c r="D17" s="12">
        <v>33705</v>
      </c>
      <c r="E17" s="10" t="s">
        <v>17</v>
      </c>
      <c r="F17" s="13" t="s">
        <v>14</v>
      </c>
      <c r="G17" s="14">
        <v>26000</v>
      </c>
      <c r="H17" s="15">
        <v>26000</v>
      </c>
      <c r="I17" s="39">
        <v>0</v>
      </c>
      <c r="J17" s="19">
        <v>2022</v>
      </c>
      <c r="K17" s="16">
        <v>43872</v>
      </c>
    </row>
    <row r="18" spans="1:11" x14ac:dyDescent="0.2">
      <c r="A18" s="10" t="s">
        <v>11</v>
      </c>
      <c r="B18" s="11" t="s">
        <v>20</v>
      </c>
      <c r="C18" s="12">
        <v>20256</v>
      </c>
      <c r="D18" s="12">
        <v>34507</v>
      </c>
      <c r="E18" s="10" t="s">
        <v>13</v>
      </c>
      <c r="F18" s="13" t="s">
        <v>14</v>
      </c>
      <c r="G18" s="14">
        <v>25000</v>
      </c>
      <c r="H18" s="15">
        <v>25000</v>
      </c>
      <c r="I18" s="39">
        <v>0</v>
      </c>
      <c r="J18" s="19">
        <v>1944</v>
      </c>
      <c r="K18" s="16">
        <v>43998</v>
      </c>
    </row>
    <row r="19" spans="1:11" x14ac:dyDescent="0.2">
      <c r="A19" s="10" t="s">
        <v>16</v>
      </c>
      <c r="B19" s="11" t="s">
        <v>21</v>
      </c>
      <c r="C19" s="12">
        <v>20360</v>
      </c>
      <c r="D19" s="12">
        <v>34578</v>
      </c>
      <c r="E19" s="10" t="s">
        <v>17</v>
      </c>
      <c r="F19" s="13" t="s">
        <v>14</v>
      </c>
      <c r="G19" s="14">
        <v>25000</v>
      </c>
      <c r="H19" s="15">
        <v>25000</v>
      </c>
      <c r="I19" s="39">
        <v>0</v>
      </c>
      <c r="J19" s="19">
        <v>2022</v>
      </c>
      <c r="K19" s="16">
        <v>44102</v>
      </c>
    </row>
    <row r="20" spans="1:11" x14ac:dyDescent="0.2">
      <c r="A20" s="10" t="s">
        <v>11</v>
      </c>
      <c r="B20" s="11" t="s">
        <v>21</v>
      </c>
      <c r="C20" s="12">
        <v>20360</v>
      </c>
      <c r="D20" s="12">
        <v>34578</v>
      </c>
      <c r="E20" s="10" t="s">
        <v>17</v>
      </c>
      <c r="F20" s="13" t="s">
        <v>14</v>
      </c>
      <c r="G20" s="14">
        <v>26000</v>
      </c>
      <c r="H20" s="15">
        <v>26000</v>
      </c>
      <c r="I20" s="39">
        <v>2</v>
      </c>
      <c r="J20" s="19">
        <v>2022</v>
      </c>
      <c r="K20" s="16">
        <v>44102</v>
      </c>
    </row>
    <row r="21" spans="1:11" x14ac:dyDescent="0.2">
      <c r="A21" s="10" t="s">
        <v>11</v>
      </c>
      <c r="B21" s="11" t="s">
        <v>20</v>
      </c>
      <c r="C21" s="12">
        <v>21257</v>
      </c>
      <c r="D21" s="12">
        <v>34441</v>
      </c>
      <c r="E21" s="10" t="s">
        <v>17</v>
      </c>
      <c r="F21" s="13" t="s">
        <v>14</v>
      </c>
      <c r="G21" s="14">
        <v>11000</v>
      </c>
      <c r="H21" s="15">
        <v>11000</v>
      </c>
      <c r="I21" s="39">
        <v>0</v>
      </c>
      <c r="J21" s="19">
        <v>1586</v>
      </c>
      <c r="K21" s="16">
        <v>44998</v>
      </c>
    </row>
    <row r="22" spans="1:11" x14ac:dyDescent="0.2">
      <c r="A22" s="10" t="s">
        <v>11</v>
      </c>
      <c r="B22" s="11" t="s">
        <v>20</v>
      </c>
      <c r="C22" s="12">
        <v>20806</v>
      </c>
      <c r="D22" s="12">
        <v>34608</v>
      </c>
      <c r="E22" s="10" t="s">
        <v>17</v>
      </c>
      <c r="F22" s="13" t="s">
        <v>14</v>
      </c>
      <c r="G22" s="14">
        <v>36000</v>
      </c>
      <c r="H22" s="15">
        <v>36000</v>
      </c>
      <c r="I22" s="39">
        <v>0</v>
      </c>
      <c r="J22" s="19">
        <v>4568</v>
      </c>
      <c r="K22" s="16">
        <v>44547</v>
      </c>
    </row>
    <row r="23" spans="1:11" x14ac:dyDescent="0.2">
      <c r="A23" s="10" t="s">
        <v>11</v>
      </c>
      <c r="B23" s="11" t="s">
        <v>20</v>
      </c>
      <c r="C23" s="12">
        <v>25769</v>
      </c>
      <c r="D23" s="12">
        <v>33658</v>
      </c>
      <c r="E23" s="10" t="s">
        <v>17</v>
      </c>
      <c r="F23" s="13" t="s">
        <v>14</v>
      </c>
      <c r="G23" s="14">
        <v>23000</v>
      </c>
      <c r="H23" s="15">
        <v>23000</v>
      </c>
      <c r="I23" s="39">
        <v>0</v>
      </c>
      <c r="J23" s="19">
        <v>4633</v>
      </c>
      <c r="K23" s="16">
        <v>49510</v>
      </c>
    </row>
    <row r="24" spans="1:11" x14ac:dyDescent="0.2">
      <c r="A24" s="10" t="s">
        <v>11</v>
      </c>
      <c r="B24" s="11" t="s">
        <v>20</v>
      </c>
      <c r="C24" s="12">
        <v>20172</v>
      </c>
      <c r="D24" s="12">
        <v>34632</v>
      </c>
      <c r="E24" s="10" t="s">
        <v>17</v>
      </c>
      <c r="F24" s="13" t="s">
        <v>14</v>
      </c>
      <c r="G24" s="14">
        <v>27000</v>
      </c>
      <c r="H24" s="15">
        <v>27000</v>
      </c>
      <c r="I24" s="39">
        <v>0</v>
      </c>
      <c r="J24" s="19">
        <v>2100</v>
      </c>
      <c r="K24" s="16">
        <v>43914</v>
      </c>
    </row>
    <row r="25" spans="1:11" x14ac:dyDescent="0.2">
      <c r="A25" s="10" t="s">
        <v>11</v>
      </c>
      <c r="B25" s="11" t="s">
        <v>20</v>
      </c>
      <c r="C25" s="12">
        <v>20313</v>
      </c>
      <c r="D25" s="12">
        <v>34755</v>
      </c>
      <c r="E25" s="10" t="s">
        <v>17</v>
      </c>
      <c r="F25" s="13" t="s">
        <v>14</v>
      </c>
      <c r="G25" s="14">
        <v>30000</v>
      </c>
      <c r="H25" s="15">
        <v>30000</v>
      </c>
      <c r="I25" s="39">
        <v>0</v>
      </c>
      <c r="J25" s="19">
        <v>2333</v>
      </c>
      <c r="K25" s="16">
        <v>44055</v>
      </c>
    </row>
    <row r="26" spans="1:11" x14ac:dyDescent="0.2">
      <c r="A26" s="10" t="s">
        <v>11</v>
      </c>
      <c r="B26" s="11" t="s">
        <v>20</v>
      </c>
      <c r="C26" s="12">
        <v>22895</v>
      </c>
      <c r="D26" s="12">
        <v>34780</v>
      </c>
      <c r="E26" s="10" t="s">
        <v>17</v>
      </c>
      <c r="F26" s="13" t="s">
        <v>14</v>
      </c>
      <c r="G26" s="14">
        <v>17000</v>
      </c>
      <c r="H26" s="15">
        <v>17000</v>
      </c>
      <c r="I26" s="39">
        <v>2</v>
      </c>
      <c r="J26" s="19">
        <v>3158</v>
      </c>
      <c r="K26" s="16">
        <v>46636</v>
      </c>
    </row>
    <row r="27" spans="1:11" x14ac:dyDescent="0.2">
      <c r="A27" s="10" t="s">
        <v>11</v>
      </c>
      <c r="B27" s="11" t="s">
        <v>20</v>
      </c>
      <c r="C27" s="12">
        <v>23879</v>
      </c>
      <c r="D27" s="12">
        <v>34857</v>
      </c>
      <c r="E27" s="10" t="s">
        <v>17</v>
      </c>
      <c r="F27" s="13" t="s">
        <v>14</v>
      </c>
      <c r="G27" s="14">
        <v>31000</v>
      </c>
      <c r="H27" s="15">
        <v>31000</v>
      </c>
      <c r="I27" s="39">
        <v>0</v>
      </c>
      <c r="J27" s="19">
        <v>6144</v>
      </c>
      <c r="K27" s="16">
        <v>47620</v>
      </c>
    </row>
    <row r="28" spans="1:11" x14ac:dyDescent="0.2">
      <c r="A28" s="10" t="s">
        <v>11</v>
      </c>
      <c r="B28" s="11" t="s">
        <v>20</v>
      </c>
      <c r="C28" s="12">
        <v>19817</v>
      </c>
      <c r="D28" s="12">
        <v>35094</v>
      </c>
      <c r="E28" s="10" t="s">
        <v>17</v>
      </c>
      <c r="F28" s="13" t="s">
        <v>14</v>
      </c>
      <c r="G28" s="14">
        <v>37000</v>
      </c>
      <c r="H28" s="15">
        <v>37000</v>
      </c>
      <c r="I28" s="39">
        <v>0</v>
      </c>
      <c r="J28" s="19">
        <v>1598</v>
      </c>
      <c r="K28" s="16">
        <v>43558</v>
      </c>
    </row>
    <row r="29" spans="1:11" x14ac:dyDescent="0.2">
      <c r="A29" s="10" t="s">
        <v>11</v>
      </c>
      <c r="B29" s="11" t="s">
        <v>20</v>
      </c>
      <c r="C29" s="12">
        <v>21440</v>
      </c>
      <c r="D29" s="12">
        <v>34835</v>
      </c>
      <c r="E29" s="10" t="s">
        <v>17</v>
      </c>
      <c r="F29" s="13" t="s">
        <v>14</v>
      </c>
      <c r="G29" s="14">
        <v>29000</v>
      </c>
      <c r="H29" s="15">
        <v>29000</v>
      </c>
      <c r="I29" s="39">
        <v>1</v>
      </c>
      <c r="J29" s="19">
        <v>4181</v>
      </c>
      <c r="K29" s="16">
        <v>45181</v>
      </c>
    </row>
    <row r="30" spans="1:11" x14ac:dyDescent="0.2">
      <c r="A30" s="10" t="s">
        <v>11</v>
      </c>
      <c r="B30" s="11" t="s">
        <v>20</v>
      </c>
      <c r="C30" s="12">
        <v>21136</v>
      </c>
      <c r="D30" s="12">
        <v>35210</v>
      </c>
      <c r="E30" s="10" t="s">
        <v>17</v>
      </c>
      <c r="F30" s="13" t="s">
        <v>14</v>
      </c>
      <c r="G30" s="14">
        <v>29000</v>
      </c>
      <c r="H30" s="15">
        <v>29000</v>
      </c>
      <c r="I30" s="39">
        <v>0</v>
      </c>
      <c r="J30" s="19">
        <v>3680</v>
      </c>
      <c r="K30" s="16">
        <v>44877</v>
      </c>
    </row>
    <row r="31" spans="1:11" x14ac:dyDescent="0.2">
      <c r="A31" s="10" t="s">
        <v>11</v>
      </c>
      <c r="B31" s="11" t="s">
        <v>20</v>
      </c>
      <c r="C31" s="12">
        <v>23888</v>
      </c>
      <c r="D31" s="12">
        <v>34853</v>
      </c>
      <c r="E31" s="10" t="s">
        <v>17</v>
      </c>
      <c r="F31" s="13" t="s">
        <v>14</v>
      </c>
      <c r="G31" s="14">
        <v>29000</v>
      </c>
      <c r="H31" s="15">
        <v>29000</v>
      </c>
      <c r="I31" s="39">
        <v>0</v>
      </c>
      <c r="J31" s="19">
        <v>5747</v>
      </c>
      <c r="K31" s="16">
        <v>47629</v>
      </c>
    </row>
    <row r="32" spans="1:11" x14ac:dyDescent="0.2">
      <c r="A32" s="10" t="s">
        <v>11</v>
      </c>
      <c r="B32" s="11" t="s">
        <v>20</v>
      </c>
      <c r="C32" s="12">
        <v>20317</v>
      </c>
      <c r="D32" s="12">
        <v>34776</v>
      </c>
      <c r="E32" s="10" t="s">
        <v>17</v>
      </c>
      <c r="F32" s="13" t="s">
        <v>14</v>
      </c>
      <c r="G32" s="14">
        <v>44000</v>
      </c>
      <c r="H32" s="15">
        <v>44000</v>
      </c>
      <c r="I32" s="39">
        <v>0</v>
      </c>
      <c r="J32" s="19">
        <v>3421</v>
      </c>
      <c r="K32" s="16">
        <v>44059</v>
      </c>
    </row>
    <row r="33" spans="1:11" x14ac:dyDescent="0.2">
      <c r="A33" s="10" t="s">
        <v>11</v>
      </c>
      <c r="B33" s="11" t="s">
        <v>20</v>
      </c>
      <c r="C33" s="12">
        <v>20014</v>
      </c>
      <c r="D33" s="12">
        <v>35485</v>
      </c>
      <c r="E33" s="10" t="s">
        <v>13</v>
      </c>
      <c r="F33" s="13" t="s">
        <v>14</v>
      </c>
      <c r="G33" s="14">
        <v>42000</v>
      </c>
      <c r="H33" s="15">
        <v>42000</v>
      </c>
      <c r="I33" s="39">
        <v>0</v>
      </c>
      <c r="J33" s="19">
        <v>1814</v>
      </c>
      <c r="K33" s="16">
        <v>43755</v>
      </c>
    </row>
    <row r="34" spans="1:11" x14ac:dyDescent="0.2">
      <c r="A34" s="10" t="s">
        <v>11</v>
      </c>
      <c r="B34" s="11" t="s">
        <v>20</v>
      </c>
      <c r="C34" s="12">
        <v>25060</v>
      </c>
      <c r="D34" s="12">
        <v>35312</v>
      </c>
      <c r="E34" s="10" t="s">
        <v>17</v>
      </c>
      <c r="F34" s="13" t="s">
        <v>14</v>
      </c>
      <c r="G34" s="14">
        <v>28000</v>
      </c>
      <c r="H34" s="15">
        <v>28000</v>
      </c>
      <c r="I34" s="39">
        <v>0</v>
      </c>
      <c r="J34" s="19">
        <v>5655</v>
      </c>
      <c r="K34" s="16">
        <v>48801</v>
      </c>
    </row>
    <row r="35" spans="1:11" x14ac:dyDescent="0.2">
      <c r="A35" s="10" t="s">
        <v>16</v>
      </c>
      <c r="B35" s="11" t="s">
        <v>20</v>
      </c>
      <c r="C35" s="12">
        <v>22304</v>
      </c>
      <c r="D35" s="12">
        <v>35203</v>
      </c>
      <c r="E35" s="10" t="s">
        <v>17</v>
      </c>
      <c r="F35" s="13" t="s">
        <v>14</v>
      </c>
      <c r="G35" s="14">
        <v>28000</v>
      </c>
      <c r="H35" s="15">
        <v>28000</v>
      </c>
      <c r="I35" s="39">
        <v>0</v>
      </c>
      <c r="J35" s="19">
        <v>4290</v>
      </c>
      <c r="K35" s="16">
        <v>46045</v>
      </c>
    </row>
    <row r="36" spans="1:11" x14ac:dyDescent="0.2">
      <c r="A36" s="10" t="s">
        <v>11</v>
      </c>
      <c r="B36" s="11" t="s">
        <v>20</v>
      </c>
      <c r="C36" s="12">
        <v>22304</v>
      </c>
      <c r="D36" s="12">
        <v>35203</v>
      </c>
      <c r="E36" s="10" t="s">
        <v>17</v>
      </c>
      <c r="F36" s="13" t="s">
        <v>14</v>
      </c>
      <c r="G36" s="14">
        <v>24000</v>
      </c>
      <c r="H36" s="15">
        <v>24000</v>
      </c>
      <c r="I36" s="39">
        <v>0</v>
      </c>
      <c r="J36" s="19">
        <v>4290</v>
      </c>
      <c r="K36" s="16">
        <v>46045</v>
      </c>
    </row>
    <row r="37" spans="1:11" x14ac:dyDescent="0.2">
      <c r="A37" s="10" t="s">
        <v>15</v>
      </c>
      <c r="B37" s="11" t="s">
        <v>20</v>
      </c>
      <c r="C37" s="12">
        <v>22304</v>
      </c>
      <c r="D37" s="12">
        <v>35203</v>
      </c>
      <c r="E37" s="10" t="s">
        <v>17</v>
      </c>
      <c r="F37" s="13" t="s">
        <v>14</v>
      </c>
      <c r="G37" s="14">
        <v>28000</v>
      </c>
      <c r="H37" s="15">
        <v>28000</v>
      </c>
      <c r="I37" s="39">
        <v>0</v>
      </c>
      <c r="J37" s="19">
        <v>4290</v>
      </c>
      <c r="K37" s="16">
        <v>46045</v>
      </c>
    </row>
    <row r="38" spans="1:11" x14ac:dyDescent="0.2">
      <c r="A38" s="10" t="s">
        <v>16</v>
      </c>
      <c r="B38" s="11" t="s">
        <v>20</v>
      </c>
      <c r="C38" s="12">
        <v>21130</v>
      </c>
      <c r="D38" s="12">
        <v>35458</v>
      </c>
      <c r="E38" s="10" t="s">
        <v>13</v>
      </c>
      <c r="F38" s="13" t="s">
        <v>14</v>
      </c>
      <c r="G38" s="14">
        <v>34000</v>
      </c>
      <c r="H38" s="15">
        <v>34000</v>
      </c>
      <c r="I38" s="39">
        <v>0</v>
      </c>
      <c r="J38" s="19">
        <v>4315</v>
      </c>
      <c r="K38" s="16">
        <v>44871</v>
      </c>
    </row>
    <row r="39" spans="1:11" x14ac:dyDescent="0.2">
      <c r="A39" s="10" t="s">
        <v>11</v>
      </c>
      <c r="B39" s="11" t="s">
        <v>20</v>
      </c>
      <c r="C39" s="12">
        <v>21130</v>
      </c>
      <c r="D39" s="12">
        <v>35458</v>
      </c>
      <c r="E39" s="10" t="s">
        <v>13</v>
      </c>
      <c r="F39" s="13" t="s">
        <v>14</v>
      </c>
      <c r="G39" s="14">
        <v>34000</v>
      </c>
      <c r="H39" s="15">
        <v>34000</v>
      </c>
      <c r="I39" s="39">
        <v>0</v>
      </c>
      <c r="J39" s="19">
        <v>4315</v>
      </c>
      <c r="K39" s="16">
        <v>44871</v>
      </c>
    </row>
    <row r="40" spans="1:11" x14ac:dyDescent="0.2">
      <c r="A40" s="10" t="s">
        <v>15</v>
      </c>
      <c r="B40" s="11" t="s">
        <v>20</v>
      </c>
      <c r="C40" s="12">
        <v>21130</v>
      </c>
      <c r="D40" s="12">
        <v>35458</v>
      </c>
      <c r="E40" s="10" t="s">
        <v>13</v>
      </c>
      <c r="F40" s="13" t="s">
        <v>14</v>
      </c>
      <c r="G40" s="14">
        <v>24000</v>
      </c>
      <c r="H40" s="15">
        <v>24000</v>
      </c>
      <c r="I40" s="39">
        <v>0</v>
      </c>
      <c r="J40" s="19">
        <v>4315</v>
      </c>
      <c r="K40" s="16">
        <v>44871</v>
      </c>
    </row>
    <row r="41" spans="1:11" x14ac:dyDescent="0.2">
      <c r="A41" s="10" t="s">
        <v>16</v>
      </c>
      <c r="B41" s="11" t="s">
        <v>20</v>
      </c>
      <c r="C41" s="12">
        <v>20964</v>
      </c>
      <c r="D41" s="12">
        <v>35298</v>
      </c>
      <c r="E41" s="10" t="s">
        <v>13</v>
      </c>
      <c r="F41" s="13" t="s">
        <v>14</v>
      </c>
      <c r="G41" s="14">
        <v>31000</v>
      </c>
      <c r="H41" s="15">
        <v>31000</v>
      </c>
      <c r="I41" s="39">
        <v>0</v>
      </c>
      <c r="J41" s="19">
        <v>3934</v>
      </c>
      <c r="K41" s="16">
        <v>44705</v>
      </c>
    </row>
    <row r="42" spans="1:11" x14ac:dyDescent="0.2">
      <c r="A42" s="10" t="s">
        <v>11</v>
      </c>
      <c r="B42" s="11" t="s">
        <v>20</v>
      </c>
      <c r="C42" s="12">
        <v>20964</v>
      </c>
      <c r="D42" s="12">
        <v>35298</v>
      </c>
      <c r="E42" s="10" t="s">
        <v>13</v>
      </c>
      <c r="F42" s="13" t="s">
        <v>14</v>
      </c>
      <c r="G42" s="14">
        <v>31000</v>
      </c>
      <c r="H42" s="15">
        <v>31000</v>
      </c>
      <c r="I42" s="39">
        <v>1</v>
      </c>
      <c r="J42" s="19">
        <v>3934</v>
      </c>
      <c r="K42" s="16">
        <v>44705</v>
      </c>
    </row>
    <row r="43" spans="1:11" x14ac:dyDescent="0.2">
      <c r="A43" s="10" t="s">
        <v>11</v>
      </c>
      <c r="B43" s="11" t="s">
        <v>20</v>
      </c>
      <c r="C43" s="12">
        <v>22741</v>
      </c>
      <c r="D43" s="12">
        <v>35735</v>
      </c>
      <c r="E43" s="10" t="s">
        <v>17</v>
      </c>
      <c r="F43" s="13" t="s">
        <v>14</v>
      </c>
      <c r="G43" s="14">
        <v>36000</v>
      </c>
      <c r="H43" s="15">
        <v>36000</v>
      </c>
      <c r="I43" s="39">
        <v>2</v>
      </c>
      <c r="J43" s="19">
        <v>6687</v>
      </c>
      <c r="K43" s="16">
        <v>46482</v>
      </c>
    </row>
    <row r="44" spans="1:11" x14ac:dyDescent="0.2">
      <c r="A44" s="10" t="s">
        <v>15</v>
      </c>
      <c r="B44" s="11" t="s">
        <v>20</v>
      </c>
      <c r="C44" s="12">
        <v>22741</v>
      </c>
      <c r="D44" s="12">
        <v>35735</v>
      </c>
      <c r="E44" s="10" t="s">
        <v>17</v>
      </c>
      <c r="F44" s="13" t="s">
        <v>14</v>
      </c>
      <c r="G44" s="14">
        <v>36000</v>
      </c>
      <c r="H44" s="15">
        <v>36000</v>
      </c>
      <c r="I44" s="39">
        <v>0</v>
      </c>
      <c r="J44" s="19">
        <v>6687</v>
      </c>
      <c r="K44" s="16">
        <v>46482</v>
      </c>
    </row>
    <row r="45" spans="1:11" x14ac:dyDescent="0.2">
      <c r="A45" s="10" t="s">
        <v>11</v>
      </c>
      <c r="B45" s="11" t="s">
        <v>20</v>
      </c>
      <c r="C45" s="12">
        <v>19940</v>
      </c>
      <c r="D45" s="12">
        <v>35562</v>
      </c>
      <c r="E45" s="10" t="s">
        <v>17</v>
      </c>
      <c r="F45" s="13" t="s">
        <v>14</v>
      </c>
      <c r="G45" s="14">
        <v>15000</v>
      </c>
      <c r="H45" s="15">
        <v>15000</v>
      </c>
      <c r="I45" s="39">
        <v>0</v>
      </c>
      <c r="J45" s="19">
        <v>648</v>
      </c>
      <c r="K45" s="16">
        <v>43681</v>
      </c>
    </row>
    <row r="46" spans="1:11" x14ac:dyDescent="0.2">
      <c r="A46" s="10" t="s">
        <v>11</v>
      </c>
      <c r="B46" s="11" t="s">
        <v>20</v>
      </c>
      <c r="C46" s="12">
        <v>20789</v>
      </c>
      <c r="D46" s="12">
        <v>35718</v>
      </c>
      <c r="E46" s="10" t="s">
        <v>13</v>
      </c>
      <c r="F46" s="13" t="s">
        <v>14</v>
      </c>
      <c r="G46" s="14">
        <v>33000</v>
      </c>
      <c r="H46" s="15">
        <v>33000</v>
      </c>
      <c r="I46" s="39">
        <v>1</v>
      </c>
      <c r="J46" s="19">
        <v>3457</v>
      </c>
      <c r="K46" s="16">
        <v>44530</v>
      </c>
    </row>
    <row r="47" spans="1:11" x14ac:dyDescent="0.2">
      <c r="A47" s="10" t="s">
        <v>16</v>
      </c>
      <c r="B47" s="11" t="s">
        <v>21</v>
      </c>
      <c r="C47" s="12">
        <v>22007</v>
      </c>
      <c r="D47" s="12">
        <v>35846</v>
      </c>
      <c r="E47" s="10" t="s">
        <v>13</v>
      </c>
      <c r="F47" s="13" t="s">
        <v>14</v>
      </c>
      <c r="G47" s="14">
        <v>33000</v>
      </c>
      <c r="H47" s="15">
        <v>33000</v>
      </c>
      <c r="I47" s="39">
        <v>0</v>
      </c>
      <c r="J47" s="19">
        <v>4917</v>
      </c>
      <c r="K47" s="16">
        <v>45748</v>
      </c>
    </row>
    <row r="48" spans="1:11" x14ac:dyDescent="0.2">
      <c r="A48" s="10" t="s">
        <v>11</v>
      </c>
      <c r="B48" s="11" t="s">
        <v>21</v>
      </c>
      <c r="C48" s="12">
        <v>22007</v>
      </c>
      <c r="D48" s="12">
        <v>35846</v>
      </c>
      <c r="E48" s="10" t="s">
        <v>13</v>
      </c>
      <c r="F48" s="13" t="s">
        <v>14</v>
      </c>
      <c r="G48" s="14">
        <v>29000</v>
      </c>
      <c r="H48" s="15">
        <v>29000</v>
      </c>
      <c r="I48" s="39">
        <v>0</v>
      </c>
      <c r="J48" s="19">
        <v>4917</v>
      </c>
      <c r="K48" s="16">
        <v>45748</v>
      </c>
    </row>
    <row r="49" spans="1:11" x14ac:dyDescent="0.2">
      <c r="A49" s="10" t="s">
        <v>11</v>
      </c>
      <c r="B49" s="11" t="s">
        <v>20</v>
      </c>
      <c r="C49" s="12">
        <v>24192</v>
      </c>
      <c r="D49" s="12">
        <v>35964</v>
      </c>
      <c r="E49" s="10" t="s">
        <v>17</v>
      </c>
      <c r="F49" s="13" t="s">
        <v>14</v>
      </c>
      <c r="G49" s="14">
        <v>20000</v>
      </c>
      <c r="H49" s="15">
        <v>20000</v>
      </c>
      <c r="I49" s="39">
        <v>0</v>
      </c>
      <c r="J49" s="19">
        <v>4007</v>
      </c>
      <c r="K49" s="16">
        <v>47933</v>
      </c>
    </row>
    <row r="50" spans="1:11" x14ac:dyDescent="0.2">
      <c r="A50" s="10" t="s">
        <v>16</v>
      </c>
      <c r="B50" s="11" t="s">
        <v>20</v>
      </c>
      <c r="C50" s="12">
        <v>20705</v>
      </c>
      <c r="D50" s="12">
        <v>35859</v>
      </c>
      <c r="E50" s="10" t="s">
        <v>13</v>
      </c>
      <c r="F50" s="13" t="s">
        <v>14</v>
      </c>
      <c r="G50" s="14">
        <v>156000</v>
      </c>
      <c r="H50" s="15">
        <v>156000</v>
      </c>
      <c r="I50" s="39">
        <v>0</v>
      </c>
      <c r="J50" s="19">
        <v>16343</v>
      </c>
      <c r="K50" s="16">
        <v>44446</v>
      </c>
    </row>
    <row r="51" spans="1:11" x14ac:dyDescent="0.2">
      <c r="A51" s="10" t="s">
        <v>11</v>
      </c>
      <c r="B51" s="11" t="s">
        <v>20</v>
      </c>
      <c r="C51" s="12">
        <v>20705</v>
      </c>
      <c r="D51" s="12">
        <v>35859</v>
      </c>
      <c r="E51" s="10" t="s">
        <v>13</v>
      </c>
      <c r="F51" s="13" t="s">
        <v>14</v>
      </c>
      <c r="G51" s="14">
        <v>156000</v>
      </c>
      <c r="H51" s="15">
        <v>156000</v>
      </c>
      <c r="I51" s="39">
        <v>0</v>
      </c>
      <c r="J51" s="19">
        <v>5448</v>
      </c>
      <c r="K51" s="16">
        <v>44446</v>
      </c>
    </row>
    <row r="52" spans="1:11" x14ac:dyDescent="0.2">
      <c r="A52" s="10" t="s">
        <v>15</v>
      </c>
      <c r="B52" s="11" t="s">
        <v>20</v>
      </c>
      <c r="C52" s="12">
        <v>20705</v>
      </c>
      <c r="D52" s="12">
        <v>35859</v>
      </c>
      <c r="E52" s="10" t="s">
        <v>13</v>
      </c>
      <c r="F52" s="13" t="s">
        <v>14</v>
      </c>
      <c r="G52" s="14">
        <v>52000</v>
      </c>
      <c r="H52" s="15">
        <v>52000</v>
      </c>
      <c r="I52" s="39">
        <v>0</v>
      </c>
      <c r="J52" s="19">
        <v>5448</v>
      </c>
      <c r="K52" s="16">
        <v>44446</v>
      </c>
    </row>
    <row r="53" spans="1:11" x14ac:dyDescent="0.2">
      <c r="A53" s="10" t="s">
        <v>11</v>
      </c>
      <c r="B53" s="11" t="s">
        <v>20</v>
      </c>
      <c r="C53" s="12">
        <v>19983</v>
      </c>
      <c r="D53" s="12">
        <v>35837</v>
      </c>
      <c r="E53" s="10" t="s">
        <v>13</v>
      </c>
      <c r="F53" s="13" t="s">
        <v>14</v>
      </c>
      <c r="G53" s="14">
        <v>28000</v>
      </c>
      <c r="H53" s="15">
        <v>28000</v>
      </c>
      <c r="I53" s="39">
        <v>0</v>
      </c>
      <c r="J53" s="19">
        <v>1210</v>
      </c>
      <c r="K53" s="16">
        <v>43724</v>
      </c>
    </row>
    <row r="54" spans="1:11" x14ac:dyDescent="0.2">
      <c r="A54" s="10" t="s">
        <v>11</v>
      </c>
      <c r="B54" s="11" t="s">
        <v>20</v>
      </c>
      <c r="C54" s="12">
        <v>20324</v>
      </c>
      <c r="D54" s="12">
        <v>35875</v>
      </c>
      <c r="E54" s="10" t="s">
        <v>13</v>
      </c>
      <c r="F54" s="13" t="s">
        <v>14</v>
      </c>
      <c r="G54" s="14">
        <v>31000</v>
      </c>
      <c r="H54" s="15">
        <v>31000</v>
      </c>
      <c r="I54" s="39">
        <v>0</v>
      </c>
      <c r="J54" s="19">
        <v>2411</v>
      </c>
      <c r="K54" s="16">
        <v>44066</v>
      </c>
    </row>
    <row r="55" spans="1:11" x14ac:dyDescent="0.2">
      <c r="A55" s="10" t="s">
        <v>11</v>
      </c>
      <c r="B55" s="11" t="s">
        <v>20</v>
      </c>
      <c r="C55" s="12">
        <v>21770</v>
      </c>
      <c r="D55" s="12">
        <v>35950</v>
      </c>
      <c r="E55" s="10" t="s">
        <v>17</v>
      </c>
      <c r="F55" s="13" t="s">
        <v>14</v>
      </c>
      <c r="G55" s="14">
        <v>7000</v>
      </c>
      <c r="H55" s="15">
        <v>7000</v>
      </c>
      <c r="I55" s="39">
        <v>0</v>
      </c>
      <c r="J55" s="19">
        <v>1108</v>
      </c>
      <c r="K55" s="16">
        <v>45512</v>
      </c>
    </row>
    <row r="56" spans="1:11" x14ac:dyDescent="0.2">
      <c r="A56" s="10" t="s">
        <v>11</v>
      </c>
      <c r="B56" s="11" t="s">
        <v>20</v>
      </c>
      <c r="C56" s="12">
        <v>22696</v>
      </c>
      <c r="D56" s="12">
        <v>36019</v>
      </c>
      <c r="E56" s="10" t="s">
        <v>13</v>
      </c>
      <c r="F56" s="13" t="s">
        <v>14</v>
      </c>
      <c r="G56" s="14">
        <v>13000</v>
      </c>
      <c r="H56" s="15">
        <v>13000</v>
      </c>
      <c r="I56" s="39">
        <v>0</v>
      </c>
      <c r="J56" s="19">
        <v>2415</v>
      </c>
      <c r="K56" s="16">
        <v>46437</v>
      </c>
    </row>
    <row r="57" spans="1:11" x14ac:dyDescent="0.2">
      <c r="A57" s="10" t="s">
        <v>11</v>
      </c>
      <c r="B57" s="11" t="s">
        <v>20</v>
      </c>
      <c r="C57" s="12">
        <v>20003</v>
      </c>
      <c r="D57" s="12">
        <v>35577</v>
      </c>
      <c r="E57" s="10" t="s">
        <v>13</v>
      </c>
      <c r="F57" s="13" t="s">
        <v>14</v>
      </c>
      <c r="G57" s="14">
        <v>46000</v>
      </c>
      <c r="H57" s="15">
        <v>46000</v>
      </c>
      <c r="I57" s="39">
        <v>0</v>
      </c>
      <c r="J57" s="19">
        <v>1987</v>
      </c>
      <c r="K57" s="16">
        <v>43744</v>
      </c>
    </row>
    <row r="58" spans="1:11" x14ac:dyDescent="0.2">
      <c r="A58" s="10" t="s">
        <v>11</v>
      </c>
      <c r="B58" s="11" t="s">
        <v>20</v>
      </c>
      <c r="C58" s="12">
        <v>21340</v>
      </c>
      <c r="D58" s="12">
        <v>36014</v>
      </c>
      <c r="E58" s="10" t="s">
        <v>13</v>
      </c>
      <c r="F58" s="13" t="s">
        <v>14</v>
      </c>
      <c r="G58" s="14">
        <v>37000</v>
      </c>
      <c r="H58" s="15">
        <v>37000</v>
      </c>
      <c r="I58" s="39">
        <v>2</v>
      </c>
      <c r="J58" s="19">
        <v>5335</v>
      </c>
      <c r="K58" s="16">
        <v>45081</v>
      </c>
    </row>
    <row r="59" spans="1:11" x14ac:dyDescent="0.2">
      <c r="A59" s="10" t="s">
        <v>15</v>
      </c>
      <c r="B59" s="11" t="s">
        <v>20</v>
      </c>
      <c r="C59" s="12">
        <v>21340</v>
      </c>
      <c r="D59" s="12">
        <v>36014</v>
      </c>
      <c r="E59" s="10" t="s">
        <v>13</v>
      </c>
      <c r="F59" s="13" t="s">
        <v>14</v>
      </c>
      <c r="G59" s="14">
        <v>46000</v>
      </c>
      <c r="H59" s="15">
        <v>46000</v>
      </c>
      <c r="I59" s="39">
        <v>0</v>
      </c>
      <c r="J59" s="19">
        <v>5335</v>
      </c>
      <c r="K59" s="16">
        <v>45081</v>
      </c>
    </row>
    <row r="60" spans="1:11" x14ac:dyDescent="0.2">
      <c r="A60" s="10" t="s">
        <v>11</v>
      </c>
      <c r="B60" s="11" t="s">
        <v>20</v>
      </c>
      <c r="C60" s="12">
        <v>19968</v>
      </c>
      <c r="D60" s="12">
        <v>35935</v>
      </c>
      <c r="E60" s="10" t="s">
        <v>17</v>
      </c>
      <c r="F60" s="13" t="s">
        <v>14</v>
      </c>
      <c r="G60" s="14">
        <v>27000</v>
      </c>
      <c r="H60" s="15">
        <v>27000</v>
      </c>
      <c r="I60" s="39">
        <v>0</v>
      </c>
      <c r="J60" s="19">
        <v>1166</v>
      </c>
      <c r="K60" s="16">
        <v>43709</v>
      </c>
    </row>
    <row r="61" spans="1:11" x14ac:dyDescent="0.2">
      <c r="A61" s="10" t="s">
        <v>16</v>
      </c>
      <c r="B61" s="11" t="s">
        <v>20</v>
      </c>
      <c r="C61" s="12">
        <v>19928</v>
      </c>
      <c r="D61" s="12">
        <v>36068</v>
      </c>
      <c r="E61" s="10" t="s">
        <v>13</v>
      </c>
      <c r="F61" s="13" t="s">
        <v>14</v>
      </c>
      <c r="G61" s="14">
        <v>33000</v>
      </c>
      <c r="H61" s="15">
        <v>33000</v>
      </c>
      <c r="I61" s="39">
        <v>0</v>
      </c>
      <c r="J61" s="19">
        <v>1426</v>
      </c>
      <c r="K61" s="16">
        <v>43669</v>
      </c>
    </row>
    <row r="62" spans="1:11" x14ac:dyDescent="0.2">
      <c r="A62" s="10" t="s">
        <v>11</v>
      </c>
      <c r="B62" s="11" t="s">
        <v>20</v>
      </c>
      <c r="C62" s="12">
        <v>19928</v>
      </c>
      <c r="D62" s="12">
        <v>36068</v>
      </c>
      <c r="E62" s="10" t="s">
        <v>13</v>
      </c>
      <c r="F62" s="13" t="s">
        <v>14</v>
      </c>
      <c r="G62" s="14">
        <v>33000</v>
      </c>
      <c r="H62" s="15">
        <v>33000</v>
      </c>
      <c r="I62" s="39">
        <v>0</v>
      </c>
      <c r="J62" s="19">
        <v>1426</v>
      </c>
      <c r="K62" s="16">
        <v>43669</v>
      </c>
    </row>
    <row r="63" spans="1:11" x14ac:dyDescent="0.2">
      <c r="A63" s="10" t="s">
        <v>16</v>
      </c>
      <c r="B63" s="11" t="s">
        <v>21</v>
      </c>
      <c r="C63" s="12">
        <v>19998</v>
      </c>
      <c r="D63" s="12">
        <v>36125</v>
      </c>
      <c r="E63" s="10" t="s">
        <v>17</v>
      </c>
      <c r="F63" s="13" t="s">
        <v>14</v>
      </c>
      <c r="G63" s="14">
        <v>53000</v>
      </c>
      <c r="H63" s="15">
        <v>53000</v>
      </c>
      <c r="I63" s="39">
        <v>0</v>
      </c>
      <c r="J63" s="19">
        <v>2290</v>
      </c>
      <c r="K63" s="16">
        <v>43739</v>
      </c>
    </row>
    <row r="64" spans="1:11" x14ac:dyDescent="0.2">
      <c r="A64" s="10" t="s">
        <v>11</v>
      </c>
      <c r="B64" s="11" t="s">
        <v>21</v>
      </c>
      <c r="C64" s="12">
        <v>19998</v>
      </c>
      <c r="D64" s="12">
        <v>36125</v>
      </c>
      <c r="E64" s="10" t="s">
        <v>17</v>
      </c>
      <c r="F64" s="13" t="s">
        <v>14</v>
      </c>
      <c r="G64" s="14">
        <v>53000</v>
      </c>
      <c r="H64" s="15">
        <v>53000</v>
      </c>
      <c r="I64" s="39">
        <v>0</v>
      </c>
      <c r="J64" s="19">
        <v>2290</v>
      </c>
      <c r="K64" s="16">
        <v>43739</v>
      </c>
    </row>
    <row r="65" spans="1:11" x14ac:dyDescent="0.2">
      <c r="A65" s="10" t="s">
        <v>11</v>
      </c>
      <c r="B65" s="11" t="s">
        <v>20</v>
      </c>
      <c r="C65" s="12">
        <v>22868</v>
      </c>
      <c r="D65" s="12">
        <v>35851</v>
      </c>
      <c r="E65" s="10" t="s">
        <v>17</v>
      </c>
      <c r="F65" s="13" t="s">
        <v>14</v>
      </c>
      <c r="G65" s="14">
        <v>19000</v>
      </c>
      <c r="H65" s="15">
        <v>19000</v>
      </c>
      <c r="I65" s="39">
        <v>0</v>
      </c>
      <c r="J65" s="19">
        <v>3529</v>
      </c>
      <c r="K65" s="16">
        <v>46609</v>
      </c>
    </row>
    <row r="66" spans="1:11" x14ac:dyDescent="0.2">
      <c r="A66" s="10" t="s">
        <v>11</v>
      </c>
      <c r="B66" s="11" t="s">
        <v>20</v>
      </c>
      <c r="C66" s="12">
        <v>23826</v>
      </c>
      <c r="D66" s="12">
        <v>35397</v>
      </c>
      <c r="E66" s="10" t="s">
        <v>13</v>
      </c>
      <c r="F66" s="13" t="s">
        <v>14</v>
      </c>
      <c r="G66" s="14">
        <v>45000</v>
      </c>
      <c r="H66" s="15">
        <v>45000</v>
      </c>
      <c r="I66" s="39">
        <v>2</v>
      </c>
      <c r="J66" s="19">
        <v>8918</v>
      </c>
      <c r="K66" s="16">
        <v>47567</v>
      </c>
    </row>
    <row r="67" spans="1:11" x14ac:dyDescent="0.2">
      <c r="A67" s="10" t="s">
        <v>11</v>
      </c>
      <c r="B67" s="11" t="s">
        <v>21</v>
      </c>
      <c r="C67" s="12">
        <v>20286</v>
      </c>
      <c r="D67" s="12">
        <v>36145</v>
      </c>
      <c r="E67" s="10" t="s">
        <v>17</v>
      </c>
      <c r="F67" s="13" t="s">
        <v>14</v>
      </c>
      <c r="G67" s="14">
        <v>43000</v>
      </c>
      <c r="H67" s="15">
        <v>43000</v>
      </c>
      <c r="I67" s="39">
        <v>0</v>
      </c>
      <c r="J67" s="19">
        <v>3344</v>
      </c>
      <c r="K67" s="16">
        <v>44028</v>
      </c>
    </row>
    <row r="68" spans="1:11" x14ac:dyDescent="0.2">
      <c r="A68" s="10" t="s">
        <v>11</v>
      </c>
      <c r="B68" s="11" t="s">
        <v>20</v>
      </c>
      <c r="C68" s="12">
        <v>21210</v>
      </c>
      <c r="D68" s="12">
        <v>36071</v>
      </c>
      <c r="E68" s="10" t="s">
        <v>13</v>
      </c>
      <c r="F68" s="13" t="s">
        <v>14</v>
      </c>
      <c r="G68" s="14">
        <v>36000</v>
      </c>
      <c r="H68" s="15">
        <v>36000</v>
      </c>
      <c r="I68" s="39">
        <v>0</v>
      </c>
      <c r="J68" s="19">
        <v>5190</v>
      </c>
      <c r="K68" s="16">
        <v>44951</v>
      </c>
    </row>
    <row r="69" spans="1:11" x14ac:dyDescent="0.2">
      <c r="A69" s="10" t="s">
        <v>11</v>
      </c>
      <c r="B69" s="11" t="s">
        <v>20</v>
      </c>
      <c r="C69" s="12">
        <v>21581</v>
      </c>
      <c r="D69" s="12">
        <v>36194</v>
      </c>
      <c r="E69" s="10" t="s">
        <v>17</v>
      </c>
      <c r="F69" s="13" t="s">
        <v>14</v>
      </c>
      <c r="G69" s="14">
        <v>8000</v>
      </c>
      <c r="H69" s="15">
        <v>8000</v>
      </c>
      <c r="I69" s="39">
        <v>0</v>
      </c>
      <c r="J69" s="19">
        <v>1266</v>
      </c>
      <c r="K69" s="16">
        <v>45322</v>
      </c>
    </row>
    <row r="70" spans="1:11" x14ac:dyDescent="0.2">
      <c r="A70" s="10" t="s">
        <v>16</v>
      </c>
      <c r="B70" s="11" t="s">
        <v>20</v>
      </c>
      <c r="C70" s="12">
        <v>20797</v>
      </c>
      <c r="D70" s="12">
        <v>35959</v>
      </c>
      <c r="E70" s="10" t="s">
        <v>17</v>
      </c>
      <c r="F70" s="13" t="s">
        <v>14</v>
      </c>
      <c r="G70" s="14">
        <v>8000</v>
      </c>
      <c r="H70" s="15">
        <v>8000</v>
      </c>
      <c r="I70" s="39">
        <v>0</v>
      </c>
      <c r="J70" s="19">
        <v>2724</v>
      </c>
      <c r="K70" s="16">
        <v>44538</v>
      </c>
    </row>
    <row r="71" spans="1:11" x14ac:dyDescent="0.2">
      <c r="A71" s="10" t="s">
        <v>11</v>
      </c>
      <c r="B71" s="11" t="s">
        <v>20</v>
      </c>
      <c r="C71" s="12">
        <v>20797</v>
      </c>
      <c r="D71" s="12">
        <v>35959</v>
      </c>
      <c r="E71" s="10" t="s">
        <v>17</v>
      </c>
      <c r="F71" s="13" t="s">
        <v>14</v>
      </c>
      <c r="G71" s="14">
        <v>26000</v>
      </c>
      <c r="H71" s="15">
        <v>26000</v>
      </c>
      <c r="I71" s="39">
        <v>0</v>
      </c>
      <c r="J71" s="19">
        <v>2724</v>
      </c>
      <c r="K71" s="16">
        <v>44538</v>
      </c>
    </row>
    <row r="72" spans="1:11" x14ac:dyDescent="0.2">
      <c r="A72" s="10" t="s">
        <v>16</v>
      </c>
      <c r="B72" s="11" t="s">
        <v>20</v>
      </c>
      <c r="C72" s="12">
        <v>20432</v>
      </c>
      <c r="D72" s="12">
        <v>35880</v>
      </c>
      <c r="E72" s="10" t="s">
        <v>13</v>
      </c>
      <c r="F72" s="13" t="s">
        <v>14</v>
      </c>
      <c r="G72" s="14">
        <v>26000</v>
      </c>
      <c r="H72" s="15">
        <v>26000</v>
      </c>
      <c r="I72" s="39">
        <v>0</v>
      </c>
      <c r="J72" s="19">
        <v>6998</v>
      </c>
      <c r="K72" s="16">
        <v>44174</v>
      </c>
    </row>
    <row r="73" spans="1:11" x14ac:dyDescent="0.2">
      <c r="A73" s="10" t="s">
        <v>11</v>
      </c>
      <c r="B73" s="11" t="s">
        <v>20</v>
      </c>
      <c r="C73" s="12">
        <v>20432</v>
      </c>
      <c r="D73" s="12">
        <v>35880</v>
      </c>
      <c r="E73" s="10" t="s">
        <v>13</v>
      </c>
      <c r="F73" s="13" t="s">
        <v>14</v>
      </c>
      <c r="G73" s="14">
        <v>30000</v>
      </c>
      <c r="H73" s="15">
        <v>30000</v>
      </c>
      <c r="I73" s="39">
        <v>2</v>
      </c>
      <c r="J73" s="19">
        <v>2333</v>
      </c>
      <c r="K73" s="16">
        <v>44174</v>
      </c>
    </row>
    <row r="74" spans="1:11" x14ac:dyDescent="0.2">
      <c r="A74" s="10" t="s">
        <v>15</v>
      </c>
      <c r="B74" s="11" t="s">
        <v>20</v>
      </c>
      <c r="C74" s="12">
        <v>20432</v>
      </c>
      <c r="D74" s="12">
        <v>35880</v>
      </c>
      <c r="E74" s="10" t="s">
        <v>13</v>
      </c>
      <c r="F74" s="13" t="s">
        <v>14</v>
      </c>
      <c r="G74" s="14">
        <v>26000</v>
      </c>
      <c r="H74" s="15">
        <v>26000</v>
      </c>
      <c r="I74" s="39">
        <v>0</v>
      </c>
      <c r="J74" s="19">
        <v>2333</v>
      </c>
      <c r="K74" s="16">
        <v>44174</v>
      </c>
    </row>
    <row r="75" spans="1:11" x14ac:dyDescent="0.2">
      <c r="A75" s="10" t="s">
        <v>11</v>
      </c>
      <c r="B75" s="11" t="s">
        <v>20</v>
      </c>
      <c r="C75" s="12">
        <v>20666</v>
      </c>
      <c r="D75" s="12">
        <v>35700</v>
      </c>
      <c r="E75" s="10" t="s">
        <v>13</v>
      </c>
      <c r="F75" s="13" t="s">
        <v>14</v>
      </c>
      <c r="G75" s="14">
        <v>33000</v>
      </c>
      <c r="H75" s="15">
        <v>33000</v>
      </c>
      <c r="I75" s="39">
        <v>2</v>
      </c>
      <c r="J75" s="19">
        <v>3457</v>
      </c>
      <c r="K75" s="16">
        <v>44407</v>
      </c>
    </row>
    <row r="76" spans="1:11" x14ac:dyDescent="0.2">
      <c r="A76" s="10" t="s">
        <v>16</v>
      </c>
      <c r="B76" s="11" t="s">
        <v>20</v>
      </c>
      <c r="C76" s="12">
        <v>20564</v>
      </c>
      <c r="D76" s="12">
        <v>35329</v>
      </c>
      <c r="E76" s="10" t="s">
        <v>13</v>
      </c>
      <c r="F76" s="13" t="s">
        <v>14</v>
      </c>
      <c r="G76" s="14">
        <v>30000</v>
      </c>
      <c r="H76" s="15">
        <v>30000</v>
      </c>
      <c r="I76" s="39">
        <v>0</v>
      </c>
      <c r="J76" s="19">
        <v>3143</v>
      </c>
      <c r="K76" s="16">
        <v>44305</v>
      </c>
    </row>
    <row r="77" spans="1:11" x14ac:dyDescent="0.2">
      <c r="A77" s="10" t="s">
        <v>11</v>
      </c>
      <c r="B77" s="11" t="s">
        <v>20</v>
      </c>
      <c r="C77" s="12">
        <v>20564</v>
      </c>
      <c r="D77" s="12">
        <v>35329</v>
      </c>
      <c r="E77" s="10" t="s">
        <v>13</v>
      </c>
      <c r="F77" s="13" t="s">
        <v>14</v>
      </c>
      <c r="G77" s="14">
        <v>30000</v>
      </c>
      <c r="H77" s="15">
        <v>30000</v>
      </c>
      <c r="I77" s="39">
        <v>2</v>
      </c>
      <c r="J77" s="19">
        <v>3143</v>
      </c>
      <c r="K77" s="16">
        <v>44305</v>
      </c>
    </row>
    <row r="78" spans="1:11" x14ac:dyDescent="0.2">
      <c r="A78" s="10" t="s">
        <v>15</v>
      </c>
      <c r="B78" s="11" t="s">
        <v>20</v>
      </c>
      <c r="C78" s="12">
        <v>20564</v>
      </c>
      <c r="D78" s="12">
        <v>35329</v>
      </c>
      <c r="E78" s="10" t="s">
        <v>13</v>
      </c>
      <c r="F78" s="13" t="s">
        <v>14</v>
      </c>
      <c r="G78" s="14">
        <v>30000</v>
      </c>
      <c r="H78" s="15">
        <v>30000</v>
      </c>
      <c r="I78" s="39">
        <v>0</v>
      </c>
      <c r="J78" s="19">
        <v>3143</v>
      </c>
      <c r="K78" s="16">
        <v>44305</v>
      </c>
    </row>
    <row r="79" spans="1:11" x14ac:dyDescent="0.2">
      <c r="A79" s="10" t="s">
        <v>11</v>
      </c>
      <c r="B79" s="11" t="s">
        <v>20</v>
      </c>
      <c r="C79" s="12">
        <v>20318</v>
      </c>
      <c r="D79" s="12">
        <v>36266</v>
      </c>
      <c r="E79" s="10" t="s">
        <v>17</v>
      </c>
      <c r="F79" s="13" t="s">
        <v>14</v>
      </c>
      <c r="G79" s="14">
        <v>26000</v>
      </c>
      <c r="H79" s="15">
        <v>26000</v>
      </c>
      <c r="I79" s="39">
        <v>2</v>
      </c>
      <c r="J79" s="19">
        <v>2022</v>
      </c>
      <c r="K79" s="16">
        <v>44060</v>
      </c>
    </row>
    <row r="80" spans="1:11" x14ac:dyDescent="0.2">
      <c r="A80" s="10" t="s">
        <v>15</v>
      </c>
      <c r="B80" s="11" t="s">
        <v>20</v>
      </c>
      <c r="C80" s="12">
        <v>20318</v>
      </c>
      <c r="D80" s="12">
        <v>36266</v>
      </c>
      <c r="E80" s="10" t="s">
        <v>17</v>
      </c>
      <c r="F80" s="13" t="s">
        <v>14</v>
      </c>
      <c r="G80" s="14">
        <v>30000</v>
      </c>
      <c r="H80" s="15">
        <v>30000</v>
      </c>
      <c r="I80" s="39">
        <v>0</v>
      </c>
      <c r="J80" s="19">
        <v>2022</v>
      </c>
      <c r="K80" s="16">
        <v>44060</v>
      </c>
    </row>
    <row r="81" spans="1:11" x14ac:dyDescent="0.2">
      <c r="A81" s="10" t="s">
        <v>16</v>
      </c>
      <c r="B81" s="11" t="s">
        <v>20</v>
      </c>
      <c r="C81" s="12">
        <v>25370</v>
      </c>
      <c r="D81" s="12">
        <v>35885</v>
      </c>
      <c r="E81" s="10" t="s">
        <v>13</v>
      </c>
      <c r="F81" s="13" t="s">
        <v>14</v>
      </c>
      <c r="G81" s="14">
        <v>26000</v>
      </c>
      <c r="H81" s="15">
        <v>26000</v>
      </c>
      <c r="I81" s="39">
        <v>0</v>
      </c>
      <c r="J81" s="19">
        <v>9492</v>
      </c>
      <c r="K81" s="16">
        <v>49111</v>
      </c>
    </row>
    <row r="82" spans="1:11" x14ac:dyDescent="0.2">
      <c r="A82" s="10" t="s">
        <v>11</v>
      </c>
      <c r="B82" s="11" t="s">
        <v>20</v>
      </c>
      <c r="C82" s="12">
        <v>25370</v>
      </c>
      <c r="D82" s="12">
        <v>35885</v>
      </c>
      <c r="E82" s="10" t="s">
        <v>13</v>
      </c>
      <c r="F82" s="13" t="s">
        <v>14</v>
      </c>
      <c r="G82" s="14">
        <v>47000</v>
      </c>
      <c r="H82" s="15">
        <v>47000</v>
      </c>
      <c r="I82" s="39">
        <v>0</v>
      </c>
      <c r="J82" s="19">
        <v>9492</v>
      </c>
      <c r="K82" s="16">
        <v>49111</v>
      </c>
    </row>
    <row r="83" spans="1:11" x14ac:dyDescent="0.2">
      <c r="A83" s="10" t="s">
        <v>11</v>
      </c>
      <c r="B83" s="11" t="s">
        <v>20</v>
      </c>
      <c r="C83" s="12">
        <v>25062</v>
      </c>
      <c r="D83" s="12">
        <v>36322</v>
      </c>
      <c r="E83" s="10" t="s">
        <v>17</v>
      </c>
      <c r="F83" s="13" t="s">
        <v>14</v>
      </c>
      <c r="G83" s="14">
        <v>50000</v>
      </c>
      <c r="H83" s="15">
        <v>50000</v>
      </c>
      <c r="I83" s="39">
        <v>0</v>
      </c>
      <c r="J83" s="19">
        <v>10098</v>
      </c>
      <c r="K83" s="16">
        <v>48803</v>
      </c>
    </row>
    <row r="84" spans="1:11" x14ac:dyDescent="0.2">
      <c r="A84" s="10" t="s">
        <v>11</v>
      </c>
      <c r="B84" s="11" t="s">
        <v>20</v>
      </c>
      <c r="C84" s="12">
        <v>24202</v>
      </c>
      <c r="D84" s="12">
        <v>36497</v>
      </c>
      <c r="E84" s="10" t="s">
        <v>17</v>
      </c>
      <c r="F84" s="13" t="s">
        <v>14</v>
      </c>
      <c r="G84" s="14">
        <v>44000</v>
      </c>
      <c r="H84" s="15">
        <v>44000</v>
      </c>
      <c r="I84" s="39">
        <v>0</v>
      </c>
      <c r="J84" s="19">
        <v>8815</v>
      </c>
      <c r="K84" s="16">
        <v>47943</v>
      </c>
    </row>
    <row r="85" spans="1:11" x14ac:dyDescent="0.2">
      <c r="A85" s="10" t="s">
        <v>11</v>
      </c>
      <c r="B85" s="11" t="s">
        <v>20</v>
      </c>
      <c r="C85" s="12">
        <v>23101</v>
      </c>
      <c r="D85" s="12">
        <v>36153</v>
      </c>
      <c r="E85" s="10" t="s">
        <v>17</v>
      </c>
      <c r="F85" s="13" t="s">
        <v>14</v>
      </c>
      <c r="G85" s="14">
        <v>22000</v>
      </c>
      <c r="H85" s="15">
        <v>22000</v>
      </c>
      <c r="I85" s="39">
        <v>0</v>
      </c>
      <c r="J85" s="19">
        <v>4206</v>
      </c>
      <c r="K85" s="16">
        <v>46843</v>
      </c>
    </row>
    <row r="86" spans="1:11" x14ac:dyDescent="0.2">
      <c r="A86" s="10" t="s">
        <v>11</v>
      </c>
      <c r="B86" s="11" t="s">
        <v>20</v>
      </c>
      <c r="C86" s="12">
        <v>22516</v>
      </c>
      <c r="D86" s="12">
        <v>36565</v>
      </c>
      <c r="E86" s="10" t="s">
        <v>17</v>
      </c>
      <c r="F86" s="13" t="s">
        <v>14</v>
      </c>
      <c r="G86" s="14">
        <v>50000</v>
      </c>
      <c r="H86" s="15">
        <v>50000</v>
      </c>
      <c r="I86" s="39">
        <v>0</v>
      </c>
      <c r="J86" s="19">
        <v>8937</v>
      </c>
      <c r="K86" s="16">
        <v>46257</v>
      </c>
    </row>
    <row r="87" spans="1:11" x14ac:dyDescent="0.2">
      <c r="A87" s="10" t="s">
        <v>15</v>
      </c>
      <c r="B87" s="11" t="s">
        <v>20</v>
      </c>
      <c r="C87" s="12">
        <v>22516</v>
      </c>
      <c r="D87" s="12">
        <v>36565</v>
      </c>
      <c r="E87" s="10" t="s">
        <v>17</v>
      </c>
      <c r="F87" s="13" t="s">
        <v>14</v>
      </c>
      <c r="G87" s="14">
        <v>22000</v>
      </c>
      <c r="H87" s="15">
        <v>22000</v>
      </c>
      <c r="I87" s="39">
        <v>0</v>
      </c>
      <c r="J87" s="19">
        <v>8937</v>
      </c>
      <c r="K87" s="16">
        <v>46257</v>
      </c>
    </row>
    <row r="88" spans="1:11" x14ac:dyDescent="0.2">
      <c r="A88" s="10" t="s">
        <v>11</v>
      </c>
      <c r="B88" s="11" t="s">
        <v>20</v>
      </c>
      <c r="C88" s="12">
        <v>20127</v>
      </c>
      <c r="D88" s="12">
        <v>36538</v>
      </c>
      <c r="E88" s="10" t="s">
        <v>17</v>
      </c>
      <c r="F88" s="13" t="s">
        <v>14</v>
      </c>
      <c r="G88" s="14">
        <v>19000</v>
      </c>
      <c r="H88" s="15">
        <v>19000</v>
      </c>
      <c r="I88" s="39">
        <v>0</v>
      </c>
      <c r="J88" s="19">
        <v>1477</v>
      </c>
      <c r="K88" s="16">
        <v>43868</v>
      </c>
    </row>
    <row r="89" spans="1:11" x14ac:dyDescent="0.2">
      <c r="A89" s="10" t="s">
        <v>11</v>
      </c>
      <c r="B89" s="11" t="s">
        <v>20</v>
      </c>
      <c r="C89" s="12">
        <v>22129</v>
      </c>
      <c r="D89" s="12">
        <v>36573</v>
      </c>
      <c r="E89" s="10" t="s">
        <v>17</v>
      </c>
      <c r="F89" s="13" t="s">
        <v>14</v>
      </c>
      <c r="G89" s="14">
        <v>16000</v>
      </c>
      <c r="H89" s="15">
        <v>16000</v>
      </c>
      <c r="I89" s="39">
        <v>2</v>
      </c>
      <c r="J89" s="19">
        <v>2713</v>
      </c>
      <c r="K89" s="16">
        <v>45870</v>
      </c>
    </row>
    <row r="90" spans="1:11" x14ac:dyDescent="0.2">
      <c r="A90" s="10" t="s">
        <v>11</v>
      </c>
      <c r="B90" s="11" t="s">
        <v>20</v>
      </c>
      <c r="C90" s="12">
        <v>21863</v>
      </c>
      <c r="D90" s="12">
        <v>36574</v>
      </c>
      <c r="E90" s="10" t="s">
        <v>17</v>
      </c>
      <c r="F90" s="13" t="s">
        <v>14</v>
      </c>
      <c r="G90" s="14">
        <v>10000</v>
      </c>
      <c r="H90" s="15">
        <v>10000</v>
      </c>
      <c r="I90" s="39">
        <v>0</v>
      </c>
      <c r="J90" s="19">
        <v>1582</v>
      </c>
      <c r="K90" s="16">
        <v>45605</v>
      </c>
    </row>
    <row r="91" spans="1:11" x14ac:dyDescent="0.2">
      <c r="A91" s="10" t="s">
        <v>11</v>
      </c>
      <c r="B91" s="11" t="s">
        <v>21</v>
      </c>
      <c r="C91" s="12">
        <v>20357</v>
      </c>
      <c r="D91" s="12">
        <v>36550</v>
      </c>
      <c r="E91" s="10" t="s">
        <v>17</v>
      </c>
      <c r="F91" s="13" t="s">
        <v>14</v>
      </c>
      <c r="G91" s="14">
        <v>14000</v>
      </c>
      <c r="H91" s="15">
        <v>14000</v>
      </c>
      <c r="I91" s="39">
        <v>0</v>
      </c>
      <c r="J91" s="19">
        <v>1089</v>
      </c>
      <c r="K91" s="16">
        <v>44099</v>
      </c>
    </row>
    <row r="92" spans="1:11" x14ac:dyDescent="0.2">
      <c r="A92" s="10" t="s">
        <v>11</v>
      </c>
      <c r="B92" s="11" t="s">
        <v>20</v>
      </c>
      <c r="C92" s="12">
        <v>19974</v>
      </c>
      <c r="D92" s="12">
        <v>36545</v>
      </c>
      <c r="E92" s="10" t="s">
        <v>17</v>
      </c>
      <c r="F92" s="13" t="s">
        <v>14</v>
      </c>
      <c r="G92" s="14">
        <v>32000</v>
      </c>
      <c r="H92" s="15">
        <v>32000</v>
      </c>
      <c r="I92" s="39">
        <v>0</v>
      </c>
      <c r="J92" s="19">
        <v>1382</v>
      </c>
      <c r="K92" s="16">
        <v>43715</v>
      </c>
    </row>
    <row r="93" spans="1:11" x14ac:dyDescent="0.2">
      <c r="A93" s="10" t="s">
        <v>15</v>
      </c>
      <c r="B93" s="11" t="s">
        <v>20</v>
      </c>
      <c r="C93" s="12">
        <v>19974</v>
      </c>
      <c r="D93" s="12">
        <v>36545</v>
      </c>
      <c r="E93" s="10" t="s">
        <v>17</v>
      </c>
      <c r="F93" s="13" t="s">
        <v>14</v>
      </c>
      <c r="G93" s="14">
        <v>14000</v>
      </c>
      <c r="H93" s="15">
        <v>14000</v>
      </c>
      <c r="I93" s="39">
        <v>0</v>
      </c>
      <c r="J93" s="19">
        <v>1382</v>
      </c>
      <c r="K93" s="16">
        <v>43715</v>
      </c>
    </row>
    <row r="94" spans="1:11" x14ac:dyDescent="0.2">
      <c r="A94" s="10" t="s">
        <v>11</v>
      </c>
      <c r="B94" s="11" t="s">
        <v>20</v>
      </c>
      <c r="C94" s="12">
        <v>25376</v>
      </c>
      <c r="D94" s="12">
        <v>35720</v>
      </c>
      <c r="E94" s="10" t="s">
        <v>17</v>
      </c>
      <c r="F94" s="13" t="s">
        <v>14</v>
      </c>
      <c r="G94" s="14">
        <v>26000</v>
      </c>
      <c r="H94" s="15">
        <v>26000</v>
      </c>
      <c r="I94" s="39">
        <v>2</v>
      </c>
      <c r="J94" s="19">
        <v>5251</v>
      </c>
      <c r="K94" s="16">
        <v>49117</v>
      </c>
    </row>
    <row r="95" spans="1:11" x14ac:dyDescent="0.2">
      <c r="A95" s="10" t="s">
        <v>11</v>
      </c>
      <c r="B95" s="11" t="s">
        <v>20</v>
      </c>
      <c r="C95" s="12">
        <v>23713</v>
      </c>
      <c r="D95" s="12">
        <v>36644</v>
      </c>
      <c r="E95" s="10" t="s">
        <v>17</v>
      </c>
      <c r="F95" s="13" t="s">
        <v>14</v>
      </c>
      <c r="G95" s="14">
        <v>21000</v>
      </c>
      <c r="H95" s="15">
        <v>21000</v>
      </c>
      <c r="I95" s="39">
        <v>0</v>
      </c>
      <c r="J95" s="19">
        <v>4105</v>
      </c>
      <c r="K95" s="16">
        <v>47454</v>
      </c>
    </row>
    <row r="96" spans="1:11" x14ac:dyDescent="0.2">
      <c r="A96" s="10" t="s">
        <v>11</v>
      </c>
      <c r="B96" s="11" t="s">
        <v>21</v>
      </c>
      <c r="C96" s="12">
        <v>19910</v>
      </c>
      <c r="D96" s="12">
        <v>36679</v>
      </c>
      <c r="E96" s="10" t="s">
        <v>13</v>
      </c>
      <c r="F96" s="13" t="s">
        <v>14</v>
      </c>
      <c r="G96" s="14">
        <v>33000</v>
      </c>
      <c r="H96" s="15">
        <v>33000</v>
      </c>
      <c r="I96" s="39">
        <v>0</v>
      </c>
      <c r="J96" s="19">
        <v>1426</v>
      </c>
      <c r="K96" s="16">
        <v>43651</v>
      </c>
    </row>
    <row r="97" spans="1:11" x14ac:dyDescent="0.2">
      <c r="A97" s="10" t="s">
        <v>16</v>
      </c>
      <c r="B97" s="11" t="s">
        <v>20</v>
      </c>
      <c r="C97" s="12">
        <v>20906</v>
      </c>
      <c r="D97" s="12">
        <v>36611</v>
      </c>
      <c r="E97" s="10" t="s">
        <v>17</v>
      </c>
      <c r="F97" s="13" t="s">
        <v>14</v>
      </c>
      <c r="G97" s="14">
        <v>47000</v>
      </c>
      <c r="H97" s="15">
        <v>47000</v>
      </c>
      <c r="I97" s="39">
        <v>0</v>
      </c>
      <c r="J97" s="19">
        <v>5964</v>
      </c>
      <c r="K97" s="16">
        <v>44647</v>
      </c>
    </row>
    <row r="98" spans="1:11" x14ac:dyDescent="0.2">
      <c r="A98" s="10" t="s">
        <v>11</v>
      </c>
      <c r="B98" s="11" t="s">
        <v>20</v>
      </c>
      <c r="C98" s="12">
        <v>20906</v>
      </c>
      <c r="D98" s="12">
        <v>36611</v>
      </c>
      <c r="E98" s="10" t="s">
        <v>17</v>
      </c>
      <c r="F98" s="13" t="s">
        <v>14</v>
      </c>
      <c r="G98" s="14">
        <v>47000</v>
      </c>
      <c r="H98" s="15">
        <v>47000</v>
      </c>
      <c r="I98" s="39">
        <v>2</v>
      </c>
      <c r="J98" s="19">
        <v>5964</v>
      </c>
      <c r="K98" s="16">
        <v>44647</v>
      </c>
    </row>
    <row r="99" spans="1:11" x14ac:dyDescent="0.2">
      <c r="A99" s="10" t="s">
        <v>15</v>
      </c>
      <c r="B99" s="11" t="s">
        <v>20</v>
      </c>
      <c r="C99" s="12">
        <v>20906</v>
      </c>
      <c r="D99" s="12">
        <v>36611</v>
      </c>
      <c r="E99" s="10" t="s">
        <v>17</v>
      </c>
      <c r="F99" s="13" t="s">
        <v>14</v>
      </c>
      <c r="G99" s="14">
        <v>33000</v>
      </c>
      <c r="H99" s="15">
        <v>33000</v>
      </c>
      <c r="I99" s="39">
        <v>0</v>
      </c>
      <c r="J99" s="19">
        <v>5964</v>
      </c>
      <c r="K99" s="16">
        <v>44647</v>
      </c>
    </row>
    <row r="100" spans="1:11" x14ac:dyDescent="0.2">
      <c r="A100" s="10" t="s">
        <v>16</v>
      </c>
      <c r="B100" s="11" t="s">
        <v>20</v>
      </c>
      <c r="C100" s="12">
        <v>21085</v>
      </c>
      <c r="D100" s="12">
        <v>36794</v>
      </c>
      <c r="E100" s="10" t="s">
        <v>13</v>
      </c>
      <c r="F100" s="13" t="s">
        <v>14</v>
      </c>
      <c r="G100" s="14">
        <v>84000</v>
      </c>
      <c r="H100" s="15">
        <v>84000</v>
      </c>
      <c r="I100" s="39">
        <v>0</v>
      </c>
      <c r="J100" s="19">
        <v>10660</v>
      </c>
      <c r="K100" s="16">
        <v>44826</v>
      </c>
    </row>
    <row r="101" spans="1:11" x14ac:dyDescent="0.2">
      <c r="A101" s="10" t="s">
        <v>11</v>
      </c>
      <c r="B101" s="11" t="s">
        <v>20</v>
      </c>
      <c r="C101" s="12">
        <v>21085</v>
      </c>
      <c r="D101" s="12">
        <v>36794</v>
      </c>
      <c r="E101" s="10" t="s">
        <v>13</v>
      </c>
      <c r="F101" s="13" t="s">
        <v>14</v>
      </c>
      <c r="G101" s="14">
        <v>84000</v>
      </c>
      <c r="H101" s="15">
        <v>84000</v>
      </c>
      <c r="I101" s="39">
        <v>2</v>
      </c>
      <c r="J101" s="19">
        <v>3553</v>
      </c>
      <c r="K101" s="16">
        <v>44826</v>
      </c>
    </row>
    <row r="102" spans="1:11" x14ac:dyDescent="0.2">
      <c r="A102" s="10" t="s">
        <v>15</v>
      </c>
      <c r="B102" s="11" t="s">
        <v>20</v>
      </c>
      <c r="C102" s="12">
        <v>21085</v>
      </c>
      <c r="D102" s="12">
        <v>36794</v>
      </c>
      <c r="E102" s="10" t="s">
        <v>13</v>
      </c>
      <c r="F102" s="13" t="s">
        <v>14</v>
      </c>
      <c r="G102" s="14">
        <v>28000</v>
      </c>
      <c r="H102" s="15">
        <v>28000</v>
      </c>
      <c r="I102" s="39">
        <v>0</v>
      </c>
      <c r="J102" s="19">
        <v>3553</v>
      </c>
      <c r="K102" s="16">
        <v>44826</v>
      </c>
    </row>
    <row r="103" spans="1:11" x14ac:dyDescent="0.2">
      <c r="A103" s="10" t="s">
        <v>16</v>
      </c>
      <c r="B103" s="11" t="s">
        <v>20</v>
      </c>
      <c r="C103" s="12">
        <v>19875</v>
      </c>
      <c r="D103" s="12">
        <v>36805</v>
      </c>
      <c r="E103" s="10" t="s">
        <v>13</v>
      </c>
      <c r="F103" s="13" t="s">
        <v>14</v>
      </c>
      <c r="G103" s="14">
        <v>102000</v>
      </c>
      <c r="H103" s="15">
        <v>102000</v>
      </c>
      <c r="I103" s="39">
        <v>0</v>
      </c>
      <c r="J103" s="19">
        <v>4406</v>
      </c>
      <c r="K103" s="16">
        <v>43616</v>
      </c>
    </row>
    <row r="104" spans="1:11" x14ac:dyDescent="0.2">
      <c r="A104" s="10" t="s">
        <v>11</v>
      </c>
      <c r="B104" s="11" t="s">
        <v>20</v>
      </c>
      <c r="C104" s="12">
        <v>19875</v>
      </c>
      <c r="D104" s="12">
        <v>36805</v>
      </c>
      <c r="E104" s="10" t="s">
        <v>13</v>
      </c>
      <c r="F104" s="13" t="s">
        <v>14</v>
      </c>
      <c r="G104" s="14">
        <v>102000</v>
      </c>
      <c r="H104" s="15">
        <v>102000</v>
      </c>
      <c r="I104" s="39">
        <v>0</v>
      </c>
      <c r="J104" s="19">
        <v>1469</v>
      </c>
      <c r="K104" s="16">
        <v>43616</v>
      </c>
    </row>
    <row r="105" spans="1:11" x14ac:dyDescent="0.2">
      <c r="A105" s="10" t="s">
        <v>16</v>
      </c>
      <c r="B105" s="11" t="s">
        <v>20</v>
      </c>
      <c r="C105" s="12">
        <v>20030</v>
      </c>
      <c r="D105" s="12">
        <v>36599</v>
      </c>
      <c r="E105" s="10" t="s">
        <v>17</v>
      </c>
      <c r="F105" s="13" t="s">
        <v>14</v>
      </c>
      <c r="G105" s="14">
        <v>75000</v>
      </c>
      <c r="H105" s="15">
        <v>75000</v>
      </c>
      <c r="I105" s="39">
        <v>0</v>
      </c>
      <c r="J105" s="19">
        <v>3240</v>
      </c>
      <c r="K105" s="16">
        <v>43771</v>
      </c>
    </row>
    <row r="106" spans="1:11" x14ac:dyDescent="0.2">
      <c r="A106" s="10" t="s">
        <v>11</v>
      </c>
      <c r="B106" s="11" t="s">
        <v>20</v>
      </c>
      <c r="C106" s="12">
        <v>20030</v>
      </c>
      <c r="D106" s="12">
        <v>36599</v>
      </c>
      <c r="E106" s="10" t="s">
        <v>17</v>
      </c>
      <c r="F106" s="13" t="s">
        <v>14</v>
      </c>
      <c r="G106" s="14">
        <v>75000</v>
      </c>
      <c r="H106" s="15">
        <v>75000</v>
      </c>
      <c r="I106" s="39">
        <v>2</v>
      </c>
      <c r="J106" s="19">
        <v>1080</v>
      </c>
      <c r="K106" s="16">
        <v>43771</v>
      </c>
    </row>
    <row r="107" spans="1:11" x14ac:dyDescent="0.2">
      <c r="A107" s="10" t="s">
        <v>11</v>
      </c>
      <c r="B107" s="11" t="s">
        <v>20</v>
      </c>
      <c r="C107" s="12">
        <v>20386</v>
      </c>
      <c r="D107" s="12">
        <v>36557</v>
      </c>
      <c r="E107" s="10" t="s">
        <v>13</v>
      </c>
      <c r="F107" s="13" t="s">
        <v>14</v>
      </c>
      <c r="G107" s="14">
        <v>45000</v>
      </c>
      <c r="H107" s="15">
        <v>45000</v>
      </c>
      <c r="I107" s="39">
        <v>0</v>
      </c>
      <c r="J107" s="19">
        <v>3499</v>
      </c>
      <c r="K107" s="16">
        <v>44128</v>
      </c>
    </row>
    <row r="108" spans="1:11" x14ac:dyDescent="0.2">
      <c r="A108" s="10" t="s">
        <v>11</v>
      </c>
      <c r="B108" s="11" t="s">
        <v>20</v>
      </c>
      <c r="C108" s="12">
        <v>20383</v>
      </c>
      <c r="D108" s="12">
        <v>36734</v>
      </c>
      <c r="E108" s="10" t="s">
        <v>13</v>
      </c>
      <c r="F108" s="13" t="s">
        <v>14</v>
      </c>
      <c r="G108" s="14">
        <v>32000</v>
      </c>
      <c r="H108" s="15">
        <v>32000</v>
      </c>
      <c r="I108" s="39">
        <v>1</v>
      </c>
      <c r="J108" s="19">
        <v>2488</v>
      </c>
      <c r="K108" s="16">
        <v>44125</v>
      </c>
    </row>
    <row r="109" spans="1:11" x14ac:dyDescent="0.2">
      <c r="A109" s="10" t="s">
        <v>11</v>
      </c>
      <c r="B109" s="11" t="s">
        <v>20</v>
      </c>
      <c r="C109" s="12">
        <v>20896</v>
      </c>
      <c r="D109" s="12">
        <v>35769</v>
      </c>
      <c r="E109" s="10" t="s">
        <v>17</v>
      </c>
      <c r="F109" s="13" t="s">
        <v>14</v>
      </c>
      <c r="G109" s="14">
        <v>31000</v>
      </c>
      <c r="H109" s="15">
        <v>31000</v>
      </c>
      <c r="I109" s="39">
        <v>0</v>
      </c>
      <c r="J109" s="19">
        <v>3934</v>
      </c>
      <c r="K109" s="16">
        <v>44637</v>
      </c>
    </row>
    <row r="110" spans="1:11" x14ac:dyDescent="0.2">
      <c r="A110" s="10" t="s">
        <v>11</v>
      </c>
      <c r="B110" s="11" t="s">
        <v>20</v>
      </c>
      <c r="C110" s="12">
        <v>22847</v>
      </c>
      <c r="D110" s="12">
        <v>36854</v>
      </c>
      <c r="E110" s="10" t="s">
        <v>17</v>
      </c>
      <c r="F110" s="13" t="s">
        <v>14</v>
      </c>
      <c r="G110" s="14">
        <v>20000</v>
      </c>
      <c r="H110" s="15">
        <v>20000</v>
      </c>
      <c r="I110" s="39">
        <v>2</v>
      </c>
      <c r="J110" s="19">
        <v>3715</v>
      </c>
      <c r="K110" s="16">
        <v>46588</v>
      </c>
    </row>
    <row r="111" spans="1:11" x14ac:dyDescent="0.2">
      <c r="A111" s="10" t="s">
        <v>11</v>
      </c>
      <c r="B111" s="11" t="s">
        <v>20</v>
      </c>
      <c r="C111" s="12">
        <v>22325</v>
      </c>
      <c r="D111" s="12">
        <v>36499</v>
      </c>
      <c r="E111" s="10" t="s">
        <v>17</v>
      </c>
      <c r="F111" s="13" t="s">
        <v>14</v>
      </c>
      <c r="G111" s="14">
        <v>24000</v>
      </c>
      <c r="H111" s="15">
        <v>24000</v>
      </c>
      <c r="I111" s="39">
        <v>0</v>
      </c>
      <c r="J111" s="19">
        <v>4290</v>
      </c>
      <c r="K111" s="16">
        <v>46066</v>
      </c>
    </row>
    <row r="112" spans="1:11" x14ac:dyDescent="0.2">
      <c r="A112" s="10" t="s">
        <v>16</v>
      </c>
      <c r="B112" s="11" t="s">
        <v>20</v>
      </c>
      <c r="C112" s="12">
        <v>21323</v>
      </c>
      <c r="D112" s="12">
        <v>36583</v>
      </c>
      <c r="E112" s="10" t="s">
        <v>13</v>
      </c>
      <c r="F112" s="13" t="s">
        <v>14</v>
      </c>
      <c r="G112" s="14">
        <v>150000</v>
      </c>
      <c r="H112" s="15">
        <v>150000</v>
      </c>
      <c r="I112" s="39">
        <v>0</v>
      </c>
      <c r="J112" s="19">
        <v>21627</v>
      </c>
      <c r="K112" s="16">
        <v>45064</v>
      </c>
    </row>
    <row r="113" spans="1:11" x14ac:dyDescent="0.2">
      <c r="A113" s="10" t="s">
        <v>11</v>
      </c>
      <c r="B113" s="11" t="s">
        <v>20</v>
      </c>
      <c r="C113" s="12">
        <v>21323</v>
      </c>
      <c r="D113" s="12">
        <v>36583</v>
      </c>
      <c r="E113" s="10" t="s">
        <v>13</v>
      </c>
      <c r="F113" s="13" t="s">
        <v>14</v>
      </c>
      <c r="G113" s="14">
        <v>150000</v>
      </c>
      <c r="H113" s="15">
        <v>150000</v>
      </c>
      <c r="I113" s="39">
        <v>0</v>
      </c>
      <c r="J113" s="19">
        <v>7209</v>
      </c>
      <c r="K113" s="16">
        <v>45064</v>
      </c>
    </row>
    <row r="114" spans="1:11" x14ac:dyDescent="0.2">
      <c r="A114" s="10" t="s">
        <v>15</v>
      </c>
      <c r="B114" s="11" t="s">
        <v>20</v>
      </c>
      <c r="C114" s="12">
        <v>21323</v>
      </c>
      <c r="D114" s="12">
        <v>36583</v>
      </c>
      <c r="E114" s="10" t="s">
        <v>13</v>
      </c>
      <c r="F114" s="13" t="s">
        <v>14</v>
      </c>
      <c r="G114" s="14">
        <v>24000</v>
      </c>
      <c r="H114" s="15">
        <v>24000</v>
      </c>
      <c r="I114" s="39">
        <v>0</v>
      </c>
      <c r="J114" s="19">
        <v>7209</v>
      </c>
      <c r="K114" s="16">
        <v>45064</v>
      </c>
    </row>
    <row r="115" spans="1:11" x14ac:dyDescent="0.2">
      <c r="A115" s="10" t="s">
        <v>11</v>
      </c>
      <c r="B115" s="11" t="s">
        <v>20</v>
      </c>
      <c r="C115" s="12">
        <v>24102</v>
      </c>
      <c r="D115" s="12">
        <v>36899</v>
      </c>
      <c r="E115" s="10" t="s">
        <v>17</v>
      </c>
      <c r="F115" s="13" t="s">
        <v>14</v>
      </c>
      <c r="G115" s="14">
        <v>26000</v>
      </c>
      <c r="H115" s="15">
        <v>26000</v>
      </c>
      <c r="I115" s="39">
        <v>0</v>
      </c>
      <c r="J115" s="19">
        <v>5209</v>
      </c>
      <c r="K115" s="16">
        <v>47843</v>
      </c>
    </row>
    <row r="116" spans="1:11" x14ac:dyDescent="0.2">
      <c r="A116" s="10" t="s">
        <v>15</v>
      </c>
      <c r="B116" s="11" t="s">
        <v>20</v>
      </c>
      <c r="C116" s="12">
        <v>24102</v>
      </c>
      <c r="D116" s="12">
        <v>36899</v>
      </c>
      <c r="E116" s="10" t="s">
        <v>17</v>
      </c>
      <c r="F116" s="13" t="s">
        <v>14</v>
      </c>
      <c r="G116" s="14">
        <v>26000</v>
      </c>
      <c r="H116" s="15">
        <v>26000</v>
      </c>
      <c r="I116" s="39">
        <v>0</v>
      </c>
      <c r="J116" s="19">
        <v>5209</v>
      </c>
      <c r="K116" s="16">
        <v>47843</v>
      </c>
    </row>
    <row r="117" spans="1:11" x14ac:dyDescent="0.2">
      <c r="A117" s="10" t="s">
        <v>11</v>
      </c>
      <c r="B117" s="11" t="s">
        <v>20</v>
      </c>
      <c r="C117" s="12">
        <v>20219</v>
      </c>
      <c r="D117" s="12">
        <v>36672</v>
      </c>
      <c r="E117" s="10" t="s">
        <v>13</v>
      </c>
      <c r="F117" s="13" t="s">
        <v>14</v>
      </c>
      <c r="G117" s="14">
        <v>38000</v>
      </c>
      <c r="H117" s="15">
        <v>38000</v>
      </c>
      <c r="I117" s="39">
        <v>0</v>
      </c>
      <c r="J117" s="19">
        <v>2955</v>
      </c>
      <c r="K117" s="16">
        <v>43961</v>
      </c>
    </row>
    <row r="118" spans="1:11" x14ac:dyDescent="0.2">
      <c r="A118" s="10" t="s">
        <v>11</v>
      </c>
      <c r="B118" s="11" t="s">
        <v>20</v>
      </c>
      <c r="C118" s="12">
        <v>23336</v>
      </c>
      <c r="D118" s="12">
        <v>36325</v>
      </c>
      <c r="E118" s="10" t="s">
        <v>17</v>
      </c>
      <c r="F118" s="13" t="s">
        <v>14</v>
      </c>
      <c r="G118" s="14">
        <v>22000</v>
      </c>
      <c r="H118" s="15">
        <v>22000</v>
      </c>
      <c r="I118" s="39">
        <v>2</v>
      </c>
      <c r="J118" s="19">
        <v>4206</v>
      </c>
      <c r="K118" s="16">
        <v>47078</v>
      </c>
    </row>
    <row r="119" spans="1:11" x14ac:dyDescent="0.2">
      <c r="A119" s="10" t="s">
        <v>16</v>
      </c>
      <c r="B119" s="11" t="s">
        <v>20</v>
      </c>
      <c r="C119" s="12">
        <v>20318</v>
      </c>
      <c r="D119" s="12">
        <v>36673</v>
      </c>
      <c r="E119" s="10" t="s">
        <v>13</v>
      </c>
      <c r="F119" s="13" t="s">
        <v>14</v>
      </c>
      <c r="G119" s="14">
        <v>141000</v>
      </c>
      <c r="H119" s="15">
        <v>141000</v>
      </c>
      <c r="I119" s="39">
        <v>0</v>
      </c>
      <c r="J119" s="19">
        <v>10964</v>
      </c>
      <c r="K119" s="16">
        <v>44060</v>
      </c>
    </row>
    <row r="120" spans="1:11" x14ac:dyDescent="0.2">
      <c r="A120" s="10" t="s">
        <v>11</v>
      </c>
      <c r="B120" s="11" t="s">
        <v>20</v>
      </c>
      <c r="C120" s="12">
        <v>20318</v>
      </c>
      <c r="D120" s="12">
        <v>36673</v>
      </c>
      <c r="E120" s="10" t="s">
        <v>13</v>
      </c>
      <c r="F120" s="13" t="s">
        <v>14</v>
      </c>
      <c r="G120" s="14">
        <v>141000</v>
      </c>
      <c r="H120" s="15">
        <v>141000</v>
      </c>
      <c r="I120" s="39">
        <v>2</v>
      </c>
      <c r="J120" s="19">
        <v>3655</v>
      </c>
      <c r="K120" s="16">
        <v>44060</v>
      </c>
    </row>
    <row r="121" spans="1:11" x14ac:dyDescent="0.2">
      <c r="A121" s="10" t="s">
        <v>15</v>
      </c>
      <c r="B121" s="11" t="s">
        <v>20</v>
      </c>
      <c r="C121" s="12">
        <v>20318</v>
      </c>
      <c r="D121" s="12">
        <v>36673</v>
      </c>
      <c r="E121" s="10" t="s">
        <v>13</v>
      </c>
      <c r="F121" s="13" t="s">
        <v>14</v>
      </c>
      <c r="G121" s="14">
        <v>47000</v>
      </c>
      <c r="H121" s="15">
        <v>47000</v>
      </c>
      <c r="I121" s="39">
        <v>0</v>
      </c>
      <c r="J121" s="19">
        <v>3655</v>
      </c>
      <c r="K121" s="16">
        <v>44060</v>
      </c>
    </row>
    <row r="122" spans="1:11" x14ac:dyDescent="0.2">
      <c r="A122" s="10" t="s">
        <v>16</v>
      </c>
      <c r="B122" s="11" t="s">
        <v>20</v>
      </c>
      <c r="C122" s="12">
        <v>21410</v>
      </c>
      <c r="D122" s="12">
        <v>36774</v>
      </c>
      <c r="E122" s="10" t="s">
        <v>13</v>
      </c>
      <c r="F122" s="13" t="s">
        <v>14</v>
      </c>
      <c r="G122" s="14">
        <v>63000</v>
      </c>
      <c r="H122" s="15">
        <v>63000</v>
      </c>
      <c r="I122" s="39">
        <v>0</v>
      </c>
      <c r="J122" s="19">
        <v>9083</v>
      </c>
      <c r="K122" s="16">
        <v>45151</v>
      </c>
    </row>
    <row r="123" spans="1:11" x14ac:dyDescent="0.2">
      <c r="A123" s="10" t="s">
        <v>11</v>
      </c>
      <c r="B123" s="11" t="s">
        <v>20</v>
      </c>
      <c r="C123" s="12">
        <v>21410</v>
      </c>
      <c r="D123" s="12">
        <v>36774</v>
      </c>
      <c r="E123" s="10" t="s">
        <v>13</v>
      </c>
      <c r="F123" s="13" t="s">
        <v>14</v>
      </c>
      <c r="G123" s="14">
        <v>63000</v>
      </c>
      <c r="H123" s="15">
        <v>63000</v>
      </c>
      <c r="I123" s="39">
        <v>0</v>
      </c>
      <c r="J123" s="19">
        <v>9083</v>
      </c>
      <c r="K123" s="16">
        <v>45151</v>
      </c>
    </row>
    <row r="124" spans="1:11" x14ac:dyDescent="0.2">
      <c r="A124" s="10" t="s">
        <v>15</v>
      </c>
      <c r="B124" s="11" t="s">
        <v>20</v>
      </c>
      <c r="C124" s="12">
        <v>21410</v>
      </c>
      <c r="D124" s="12">
        <v>36774</v>
      </c>
      <c r="E124" s="10" t="s">
        <v>13</v>
      </c>
      <c r="F124" s="13" t="s">
        <v>14</v>
      </c>
      <c r="G124" s="14">
        <v>63000</v>
      </c>
      <c r="H124" s="15">
        <v>63000</v>
      </c>
      <c r="I124" s="39">
        <v>0</v>
      </c>
      <c r="J124" s="19">
        <v>9083</v>
      </c>
      <c r="K124" s="16">
        <v>45151</v>
      </c>
    </row>
    <row r="125" spans="1:11" x14ac:dyDescent="0.2">
      <c r="A125" s="10" t="s">
        <v>16</v>
      </c>
      <c r="B125" s="11" t="s">
        <v>21</v>
      </c>
      <c r="C125" s="12">
        <v>21207</v>
      </c>
      <c r="D125" s="12">
        <v>36439</v>
      </c>
      <c r="E125" s="10" t="s">
        <v>13</v>
      </c>
      <c r="F125" s="13" t="s">
        <v>14</v>
      </c>
      <c r="G125" s="14">
        <v>63000</v>
      </c>
      <c r="H125" s="15">
        <v>63000</v>
      </c>
      <c r="I125" s="39">
        <v>0</v>
      </c>
      <c r="J125" s="19">
        <v>6344</v>
      </c>
      <c r="K125" s="16">
        <v>44948</v>
      </c>
    </row>
    <row r="126" spans="1:11" x14ac:dyDescent="0.2">
      <c r="A126" s="10" t="s">
        <v>11</v>
      </c>
      <c r="B126" s="11" t="s">
        <v>21</v>
      </c>
      <c r="C126" s="12">
        <v>21207</v>
      </c>
      <c r="D126" s="12">
        <v>36439</v>
      </c>
      <c r="E126" s="10" t="s">
        <v>13</v>
      </c>
      <c r="F126" s="13" t="s">
        <v>14</v>
      </c>
      <c r="G126" s="14">
        <v>44000</v>
      </c>
      <c r="H126" s="15">
        <v>44000</v>
      </c>
      <c r="I126" s="39">
        <v>2</v>
      </c>
      <c r="J126" s="19">
        <v>6344</v>
      </c>
      <c r="K126" s="16">
        <v>44948</v>
      </c>
    </row>
    <row r="127" spans="1:11" x14ac:dyDescent="0.2">
      <c r="A127" s="10" t="s">
        <v>11</v>
      </c>
      <c r="B127" s="11" t="s">
        <v>20</v>
      </c>
      <c r="C127" s="12">
        <v>21141</v>
      </c>
      <c r="D127" s="12">
        <v>36753</v>
      </c>
      <c r="E127" s="10" t="s">
        <v>13</v>
      </c>
      <c r="F127" s="13" t="s">
        <v>14</v>
      </c>
      <c r="G127" s="14">
        <v>38000</v>
      </c>
      <c r="H127" s="15">
        <v>38000</v>
      </c>
      <c r="I127" s="39">
        <v>0</v>
      </c>
      <c r="J127" s="19">
        <v>4822</v>
      </c>
      <c r="K127" s="16">
        <v>44882</v>
      </c>
    </row>
    <row r="128" spans="1:11" x14ac:dyDescent="0.2">
      <c r="A128" s="10" t="s">
        <v>16</v>
      </c>
      <c r="B128" s="11" t="s">
        <v>20</v>
      </c>
      <c r="C128" s="12">
        <v>21693</v>
      </c>
      <c r="D128" s="12">
        <v>37180</v>
      </c>
      <c r="E128" s="10" t="s">
        <v>13</v>
      </c>
      <c r="F128" s="13" t="s">
        <v>14</v>
      </c>
      <c r="G128" s="14">
        <v>52000</v>
      </c>
      <c r="H128" s="15">
        <v>52000</v>
      </c>
      <c r="I128" s="39">
        <v>0</v>
      </c>
      <c r="J128" s="19">
        <v>8227</v>
      </c>
      <c r="K128" s="16">
        <v>45435</v>
      </c>
    </row>
    <row r="129" spans="1:11" x14ac:dyDescent="0.2">
      <c r="A129" s="10" t="s">
        <v>11</v>
      </c>
      <c r="B129" s="11" t="s">
        <v>20</v>
      </c>
      <c r="C129" s="12">
        <v>21693</v>
      </c>
      <c r="D129" s="12">
        <v>37180</v>
      </c>
      <c r="E129" s="10" t="s">
        <v>13</v>
      </c>
      <c r="F129" s="13" t="s">
        <v>14</v>
      </c>
      <c r="G129" s="14">
        <v>52000</v>
      </c>
      <c r="H129" s="15">
        <v>52000</v>
      </c>
      <c r="I129" s="39">
        <v>0</v>
      </c>
      <c r="J129" s="19">
        <v>8227</v>
      </c>
      <c r="K129" s="16">
        <v>45435</v>
      </c>
    </row>
    <row r="130" spans="1:11" x14ac:dyDescent="0.2">
      <c r="A130" s="10" t="s">
        <v>16</v>
      </c>
      <c r="B130" s="11" t="s">
        <v>20</v>
      </c>
      <c r="C130" s="12">
        <v>23100</v>
      </c>
      <c r="D130" s="12">
        <v>37131</v>
      </c>
      <c r="E130" s="10" t="s">
        <v>13</v>
      </c>
      <c r="F130" s="13" t="s">
        <v>14</v>
      </c>
      <c r="G130" s="14">
        <v>35000</v>
      </c>
      <c r="H130" s="15">
        <v>35000</v>
      </c>
      <c r="I130" s="39">
        <v>0</v>
      </c>
      <c r="J130" s="19">
        <v>6691</v>
      </c>
      <c r="K130" s="16">
        <v>46842</v>
      </c>
    </row>
    <row r="131" spans="1:11" x14ac:dyDescent="0.2">
      <c r="A131" s="10" t="s">
        <v>11</v>
      </c>
      <c r="B131" s="11" t="s">
        <v>20</v>
      </c>
      <c r="C131" s="12">
        <v>23100</v>
      </c>
      <c r="D131" s="12">
        <v>37131</v>
      </c>
      <c r="E131" s="10" t="s">
        <v>13</v>
      </c>
      <c r="F131" s="13" t="s">
        <v>14</v>
      </c>
      <c r="G131" s="14">
        <v>35000</v>
      </c>
      <c r="H131" s="15">
        <v>35000</v>
      </c>
      <c r="I131" s="39">
        <v>0</v>
      </c>
      <c r="J131" s="19">
        <v>6691</v>
      </c>
      <c r="K131" s="16">
        <v>46842</v>
      </c>
    </row>
    <row r="132" spans="1:11" x14ac:dyDescent="0.2">
      <c r="A132" s="10" t="s">
        <v>16</v>
      </c>
      <c r="B132" s="11" t="s">
        <v>20</v>
      </c>
      <c r="C132" s="12">
        <v>22020</v>
      </c>
      <c r="D132" s="12">
        <v>37274</v>
      </c>
      <c r="E132" s="10" t="s">
        <v>17</v>
      </c>
      <c r="F132" s="13" t="s">
        <v>14</v>
      </c>
      <c r="G132" s="14">
        <v>55000</v>
      </c>
      <c r="H132" s="15">
        <v>55000</v>
      </c>
      <c r="I132" s="39">
        <v>0</v>
      </c>
      <c r="J132" s="19">
        <v>9326</v>
      </c>
      <c r="K132" s="16">
        <v>45761</v>
      </c>
    </row>
    <row r="133" spans="1:11" x14ac:dyDescent="0.2">
      <c r="A133" s="10" t="s">
        <v>11</v>
      </c>
      <c r="B133" s="11" t="s">
        <v>20</v>
      </c>
      <c r="C133" s="12">
        <v>22020</v>
      </c>
      <c r="D133" s="12">
        <v>37274</v>
      </c>
      <c r="E133" s="10" t="s">
        <v>17</v>
      </c>
      <c r="F133" s="13" t="s">
        <v>14</v>
      </c>
      <c r="G133" s="14">
        <v>55000</v>
      </c>
      <c r="H133" s="15">
        <v>55000</v>
      </c>
      <c r="I133" s="39">
        <v>0</v>
      </c>
      <c r="J133" s="19">
        <v>9326</v>
      </c>
      <c r="K133" s="16">
        <v>45761</v>
      </c>
    </row>
    <row r="134" spans="1:11" x14ac:dyDescent="0.2">
      <c r="A134" s="10" t="s">
        <v>15</v>
      </c>
      <c r="B134" s="11" t="s">
        <v>20</v>
      </c>
      <c r="C134" s="12">
        <v>22020</v>
      </c>
      <c r="D134" s="12">
        <v>37274</v>
      </c>
      <c r="E134" s="10" t="s">
        <v>17</v>
      </c>
      <c r="F134" s="13" t="s">
        <v>14</v>
      </c>
      <c r="G134" s="14">
        <v>55000</v>
      </c>
      <c r="H134" s="15">
        <v>55000</v>
      </c>
      <c r="I134" s="39">
        <v>0</v>
      </c>
      <c r="J134" s="19">
        <v>9326</v>
      </c>
      <c r="K134" s="16">
        <v>45761</v>
      </c>
    </row>
    <row r="135" spans="1:11" x14ac:dyDescent="0.2">
      <c r="A135" s="10" t="s">
        <v>11</v>
      </c>
      <c r="B135" s="11" t="s">
        <v>20</v>
      </c>
      <c r="C135" s="12">
        <v>20851</v>
      </c>
      <c r="D135" s="12">
        <v>36441</v>
      </c>
      <c r="E135" s="10" t="s">
        <v>13</v>
      </c>
      <c r="F135" s="13" t="s">
        <v>14</v>
      </c>
      <c r="G135" s="14">
        <v>42000</v>
      </c>
      <c r="H135" s="15">
        <v>42000</v>
      </c>
      <c r="I135" s="39">
        <v>0</v>
      </c>
      <c r="J135" s="19">
        <v>5330</v>
      </c>
      <c r="K135" s="16">
        <v>44592</v>
      </c>
    </row>
    <row r="136" spans="1:11" x14ac:dyDescent="0.2">
      <c r="A136" s="10" t="s">
        <v>11</v>
      </c>
      <c r="B136" s="11" t="s">
        <v>20</v>
      </c>
      <c r="C136" s="12">
        <v>23439</v>
      </c>
      <c r="D136" s="12">
        <v>37239</v>
      </c>
      <c r="E136" s="10" t="s">
        <v>13</v>
      </c>
      <c r="F136" s="13" t="s">
        <v>14</v>
      </c>
      <c r="G136" s="14">
        <v>32000</v>
      </c>
      <c r="H136" s="15">
        <v>32000</v>
      </c>
      <c r="I136" s="39">
        <v>1</v>
      </c>
      <c r="J136" s="19">
        <v>6255</v>
      </c>
      <c r="K136" s="16">
        <v>47180</v>
      </c>
    </row>
    <row r="137" spans="1:11" x14ac:dyDescent="0.2">
      <c r="A137" s="10" t="s">
        <v>11</v>
      </c>
      <c r="B137" s="11" t="s">
        <v>20</v>
      </c>
      <c r="C137" s="12">
        <v>20160</v>
      </c>
      <c r="D137" s="12">
        <v>37247</v>
      </c>
      <c r="E137" s="10" t="s">
        <v>17</v>
      </c>
      <c r="F137" s="13" t="s">
        <v>14</v>
      </c>
      <c r="G137" s="14">
        <v>15000</v>
      </c>
      <c r="H137" s="15">
        <v>15000</v>
      </c>
      <c r="I137" s="39">
        <v>0</v>
      </c>
      <c r="J137" s="19">
        <v>1166</v>
      </c>
      <c r="K137" s="16">
        <v>43902</v>
      </c>
    </row>
    <row r="138" spans="1:11" x14ac:dyDescent="0.2">
      <c r="A138" s="10" t="s">
        <v>11</v>
      </c>
      <c r="B138" s="11" t="s">
        <v>20</v>
      </c>
      <c r="C138" s="12">
        <v>20506</v>
      </c>
      <c r="D138" s="12">
        <v>37306</v>
      </c>
      <c r="E138" s="10" t="s">
        <v>17</v>
      </c>
      <c r="F138" s="13" t="s">
        <v>14</v>
      </c>
      <c r="G138" s="14">
        <v>16000</v>
      </c>
      <c r="H138" s="15">
        <v>16000</v>
      </c>
      <c r="I138" s="39">
        <v>2</v>
      </c>
      <c r="J138" s="19">
        <v>1676</v>
      </c>
      <c r="K138" s="16">
        <v>44248</v>
      </c>
    </row>
    <row r="139" spans="1:11" x14ac:dyDescent="0.2">
      <c r="A139" s="10" t="s">
        <v>11</v>
      </c>
      <c r="B139" s="11" t="s">
        <v>20</v>
      </c>
      <c r="C139" s="12">
        <v>26536</v>
      </c>
      <c r="D139" s="12">
        <v>37089</v>
      </c>
      <c r="E139" s="10" t="s">
        <v>17</v>
      </c>
      <c r="F139" s="13" t="s">
        <v>14</v>
      </c>
      <c r="G139" s="14">
        <v>20000</v>
      </c>
      <c r="H139" s="15">
        <v>20000</v>
      </c>
      <c r="I139" s="39">
        <v>0</v>
      </c>
      <c r="J139" s="19">
        <v>3974</v>
      </c>
      <c r="K139" s="16">
        <v>50277</v>
      </c>
    </row>
    <row r="140" spans="1:11" x14ac:dyDescent="0.2">
      <c r="A140" s="10" t="s">
        <v>15</v>
      </c>
      <c r="B140" s="11" t="s">
        <v>20</v>
      </c>
      <c r="C140" s="12">
        <v>26536</v>
      </c>
      <c r="D140" s="12">
        <v>37089</v>
      </c>
      <c r="E140" s="10" t="s">
        <v>17</v>
      </c>
      <c r="F140" s="13" t="s">
        <v>14</v>
      </c>
      <c r="G140" s="14">
        <v>20000</v>
      </c>
      <c r="H140" s="15">
        <v>20000</v>
      </c>
      <c r="I140" s="39">
        <v>0</v>
      </c>
      <c r="J140" s="19">
        <v>3974</v>
      </c>
      <c r="K140" s="16">
        <v>50277</v>
      </c>
    </row>
    <row r="141" spans="1:11" x14ac:dyDescent="0.2">
      <c r="A141" s="10" t="s">
        <v>11</v>
      </c>
      <c r="B141" s="11" t="s">
        <v>20</v>
      </c>
      <c r="C141" s="12">
        <v>22937</v>
      </c>
      <c r="D141" s="12">
        <v>37358</v>
      </c>
      <c r="E141" s="10" t="s">
        <v>13</v>
      </c>
      <c r="F141" s="13" t="s">
        <v>14</v>
      </c>
      <c r="G141" s="14">
        <v>38000</v>
      </c>
      <c r="H141" s="15">
        <v>38000</v>
      </c>
      <c r="I141" s="39">
        <v>0</v>
      </c>
      <c r="J141" s="19">
        <v>7059</v>
      </c>
      <c r="K141" s="16">
        <v>46678</v>
      </c>
    </row>
    <row r="142" spans="1:11" x14ac:dyDescent="0.2">
      <c r="A142" s="10" t="s">
        <v>11</v>
      </c>
      <c r="B142" s="11" t="s">
        <v>20</v>
      </c>
      <c r="C142" s="12">
        <v>21148</v>
      </c>
      <c r="D142" s="12">
        <v>37227</v>
      </c>
      <c r="E142" s="10" t="s">
        <v>13</v>
      </c>
      <c r="F142" s="13" t="s">
        <v>14</v>
      </c>
      <c r="G142" s="14">
        <v>32000</v>
      </c>
      <c r="H142" s="15">
        <v>32000</v>
      </c>
      <c r="I142" s="39">
        <v>0</v>
      </c>
      <c r="J142" s="19">
        <v>4061</v>
      </c>
      <c r="K142" s="16">
        <v>44889</v>
      </c>
    </row>
    <row r="143" spans="1:11" x14ac:dyDescent="0.2">
      <c r="A143" s="10" t="s">
        <v>16</v>
      </c>
      <c r="B143" s="11" t="s">
        <v>20</v>
      </c>
      <c r="C143" s="12">
        <v>20163</v>
      </c>
      <c r="D143" s="12">
        <v>37480</v>
      </c>
      <c r="E143" s="10" t="s">
        <v>13</v>
      </c>
      <c r="F143" s="13" t="s">
        <v>14</v>
      </c>
      <c r="G143" s="14">
        <v>32000</v>
      </c>
      <c r="H143" s="15">
        <v>32000</v>
      </c>
      <c r="I143" s="39">
        <v>0</v>
      </c>
      <c r="J143" s="19">
        <v>13764</v>
      </c>
      <c r="K143" s="16">
        <v>43905</v>
      </c>
    </row>
    <row r="144" spans="1:11" x14ac:dyDescent="0.2">
      <c r="A144" s="10" t="s">
        <v>11</v>
      </c>
      <c r="B144" s="11" t="s">
        <v>20</v>
      </c>
      <c r="C144" s="12">
        <v>20163</v>
      </c>
      <c r="D144" s="12">
        <v>37480</v>
      </c>
      <c r="E144" s="10" t="s">
        <v>13</v>
      </c>
      <c r="F144" s="13" t="s">
        <v>14</v>
      </c>
      <c r="G144" s="14">
        <v>59000</v>
      </c>
      <c r="H144" s="15">
        <v>59000</v>
      </c>
      <c r="I144" s="39">
        <v>0</v>
      </c>
      <c r="J144" s="19">
        <v>4588</v>
      </c>
      <c r="K144" s="16">
        <v>43905</v>
      </c>
    </row>
    <row r="145" spans="1:11" x14ac:dyDescent="0.2">
      <c r="A145" s="10" t="s">
        <v>15</v>
      </c>
      <c r="B145" s="11" t="s">
        <v>20</v>
      </c>
      <c r="C145" s="12">
        <v>20163</v>
      </c>
      <c r="D145" s="12">
        <v>37480</v>
      </c>
      <c r="E145" s="10" t="s">
        <v>13</v>
      </c>
      <c r="F145" s="13" t="s">
        <v>14</v>
      </c>
      <c r="G145" s="14">
        <v>32000</v>
      </c>
      <c r="H145" s="15">
        <v>32000</v>
      </c>
      <c r="I145" s="39">
        <v>0</v>
      </c>
      <c r="J145" s="19">
        <v>4588</v>
      </c>
      <c r="K145" s="16">
        <v>43905</v>
      </c>
    </row>
    <row r="146" spans="1:11" x14ac:dyDescent="0.2">
      <c r="A146" s="10" t="s">
        <v>16</v>
      </c>
      <c r="B146" s="11" t="s">
        <v>20</v>
      </c>
      <c r="C146" s="12">
        <v>19830</v>
      </c>
      <c r="D146" s="12">
        <v>36957</v>
      </c>
      <c r="E146" s="10" t="s">
        <v>13</v>
      </c>
      <c r="F146" s="13" t="s">
        <v>14</v>
      </c>
      <c r="G146" s="14">
        <v>92000</v>
      </c>
      <c r="H146" s="15">
        <v>92000</v>
      </c>
      <c r="I146" s="39">
        <v>0</v>
      </c>
      <c r="J146" s="19">
        <v>3974</v>
      </c>
      <c r="K146" s="16">
        <v>43571</v>
      </c>
    </row>
    <row r="147" spans="1:11" x14ac:dyDescent="0.2">
      <c r="A147" s="10" t="s">
        <v>11</v>
      </c>
      <c r="B147" s="11" t="s">
        <v>20</v>
      </c>
      <c r="C147" s="12">
        <v>19830</v>
      </c>
      <c r="D147" s="12">
        <v>36957</v>
      </c>
      <c r="E147" s="10" t="s">
        <v>13</v>
      </c>
      <c r="F147" s="13" t="s">
        <v>14</v>
      </c>
      <c r="G147" s="14">
        <v>92000</v>
      </c>
      <c r="H147" s="15">
        <v>92000</v>
      </c>
      <c r="I147" s="39">
        <v>0</v>
      </c>
      <c r="J147" s="19">
        <v>1987</v>
      </c>
      <c r="K147" s="16">
        <v>43571</v>
      </c>
    </row>
    <row r="148" spans="1:11" x14ac:dyDescent="0.2">
      <c r="A148" s="10" t="s">
        <v>15</v>
      </c>
      <c r="B148" s="11" t="s">
        <v>20</v>
      </c>
      <c r="C148" s="12">
        <v>19830</v>
      </c>
      <c r="D148" s="12">
        <v>36957</v>
      </c>
      <c r="E148" s="10" t="s">
        <v>13</v>
      </c>
      <c r="F148" s="13" t="s">
        <v>14</v>
      </c>
      <c r="G148" s="14">
        <v>177000</v>
      </c>
      <c r="H148" s="15">
        <v>177000</v>
      </c>
      <c r="I148" s="39">
        <v>0</v>
      </c>
      <c r="J148" s="19">
        <v>1987</v>
      </c>
      <c r="K148" s="16">
        <v>43571</v>
      </c>
    </row>
    <row r="149" spans="1:11" x14ac:dyDescent="0.2">
      <c r="A149" s="10" t="s">
        <v>11</v>
      </c>
      <c r="B149" s="11" t="s">
        <v>21</v>
      </c>
      <c r="C149" s="12">
        <v>20818</v>
      </c>
      <c r="D149" s="12">
        <v>37049</v>
      </c>
      <c r="E149" s="10" t="s">
        <v>13</v>
      </c>
      <c r="F149" s="13" t="s">
        <v>14</v>
      </c>
      <c r="G149" s="14">
        <v>36000</v>
      </c>
      <c r="H149" s="15">
        <v>36000</v>
      </c>
      <c r="I149" s="39">
        <v>0</v>
      </c>
      <c r="J149" s="19">
        <v>4568</v>
      </c>
      <c r="K149" s="16">
        <v>44559</v>
      </c>
    </row>
    <row r="150" spans="1:11" x14ac:dyDescent="0.2">
      <c r="A150" s="10" t="s">
        <v>15</v>
      </c>
      <c r="B150" s="11" t="s">
        <v>21</v>
      </c>
      <c r="C150" s="12">
        <v>20818</v>
      </c>
      <c r="D150" s="12">
        <v>37049</v>
      </c>
      <c r="E150" s="10" t="s">
        <v>13</v>
      </c>
      <c r="F150" s="13" t="s">
        <v>14</v>
      </c>
      <c r="G150" s="14">
        <v>36000</v>
      </c>
      <c r="H150" s="15">
        <v>36000</v>
      </c>
      <c r="I150" s="39">
        <v>0</v>
      </c>
      <c r="J150" s="19">
        <v>4568</v>
      </c>
      <c r="K150" s="16">
        <v>44559</v>
      </c>
    </row>
    <row r="151" spans="1:11" x14ac:dyDescent="0.2">
      <c r="A151" s="10" t="s">
        <v>11</v>
      </c>
      <c r="B151" s="11" t="s">
        <v>20</v>
      </c>
      <c r="C151" s="12">
        <v>21462</v>
      </c>
      <c r="D151" s="12">
        <v>37235</v>
      </c>
      <c r="E151" s="10" t="s">
        <v>13</v>
      </c>
      <c r="F151" s="13" t="s">
        <v>14</v>
      </c>
      <c r="G151" s="14">
        <v>28000</v>
      </c>
      <c r="H151" s="15">
        <v>28000</v>
      </c>
      <c r="I151" s="39">
        <v>2</v>
      </c>
      <c r="J151" s="19">
        <v>4037</v>
      </c>
      <c r="K151" s="16">
        <v>45203</v>
      </c>
    </row>
    <row r="152" spans="1:11" x14ac:dyDescent="0.2">
      <c r="A152" s="10" t="s">
        <v>16</v>
      </c>
      <c r="B152" s="11" t="s">
        <v>21</v>
      </c>
      <c r="C152" s="12">
        <v>21868</v>
      </c>
      <c r="D152" s="12">
        <v>37526</v>
      </c>
      <c r="E152" s="10" t="s">
        <v>17</v>
      </c>
      <c r="F152" s="13" t="s">
        <v>14</v>
      </c>
      <c r="G152" s="14">
        <v>28000</v>
      </c>
      <c r="H152" s="15">
        <v>28000</v>
      </c>
      <c r="I152" s="39">
        <v>0</v>
      </c>
      <c r="J152" s="19">
        <v>2057</v>
      </c>
      <c r="K152" s="16">
        <v>45610</v>
      </c>
    </row>
    <row r="153" spans="1:11" x14ac:dyDescent="0.2">
      <c r="A153" s="10" t="s">
        <v>11</v>
      </c>
      <c r="B153" s="11" t="s">
        <v>21</v>
      </c>
      <c r="C153" s="12">
        <v>21868</v>
      </c>
      <c r="D153" s="12">
        <v>37526</v>
      </c>
      <c r="E153" s="10" t="s">
        <v>17</v>
      </c>
      <c r="F153" s="13" t="s">
        <v>14</v>
      </c>
      <c r="G153" s="14">
        <v>13000</v>
      </c>
      <c r="H153" s="15">
        <v>13000</v>
      </c>
      <c r="I153" s="39">
        <v>0</v>
      </c>
      <c r="J153" s="19">
        <v>2057</v>
      </c>
      <c r="K153" s="16">
        <v>45610</v>
      </c>
    </row>
    <row r="154" spans="1:11" x14ac:dyDescent="0.2">
      <c r="A154" s="10" t="s">
        <v>11</v>
      </c>
      <c r="B154" s="11" t="s">
        <v>20</v>
      </c>
      <c r="C154" s="12">
        <v>20875</v>
      </c>
      <c r="D154" s="12">
        <v>36761</v>
      </c>
      <c r="E154" s="10" t="s">
        <v>17</v>
      </c>
      <c r="F154" s="13" t="s">
        <v>14</v>
      </c>
      <c r="G154" s="14">
        <v>26000</v>
      </c>
      <c r="H154" s="15">
        <v>26000</v>
      </c>
      <c r="I154" s="39">
        <v>0</v>
      </c>
      <c r="J154" s="19">
        <v>3299</v>
      </c>
      <c r="K154" s="16">
        <v>44616</v>
      </c>
    </row>
    <row r="155" spans="1:11" x14ac:dyDescent="0.2">
      <c r="A155" s="10" t="s">
        <v>16</v>
      </c>
      <c r="B155" s="11" t="s">
        <v>20</v>
      </c>
      <c r="C155" s="12">
        <v>23602</v>
      </c>
      <c r="D155" s="12">
        <v>37288</v>
      </c>
      <c r="E155" s="10" t="s">
        <v>17</v>
      </c>
      <c r="F155" s="13" t="s">
        <v>14</v>
      </c>
      <c r="G155" s="14">
        <v>114000</v>
      </c>
      <c r="H155" s="15">
        <v>114000</v>
      </c>
      <c r="I155" s="39">
        <v>0</v>
      </c>
      <c r="J155" s="19">
        <v>22285</v>
      </c>
      <c r="K155" s="16">
        <v>47343</v>
      </c>
    </row>
    <row r="156" spans="1:11" x14ac:dyDescent="0.2">
      <c r="A156" s="10" t="s">
        <v>11</v>
      </c>
      <c r="B156" s="11" t="s">
        <v>20</v>
      </c>
      <c r="C156" s="12">
        <v>23602</v>
      </c>
      <c r="D156" s="12">
        <v>37288</v>
      </c>
      <c r="E156" s="10" t="s">
        <v>17</v>
      </c>
      <c r="F156" s="13" t="s">
        <v>14</v>
      </c>
      <c r="G156" s="14">
        <v>114000</v>
      </c>
      <c r="H156" s="15">
        <v>114000</v>
      </c>
      <c r="I156" s="39">
        <v>0</v>
      </c>
      <c r="J156" s="19">
        <v>7428</v>
      </c>
      <c r="K156" s="16">
        <v>47343</v>
      </c>
    </row>
    <row r="157" spans="1:11" x14ac:dyDescent="0.2">
      <c r="A157" s="10" t="s">
        <v>15</v>
      </c>
      <c r="B157" s="11" t="s">
        <v>20</v>
      </c>
      <c r="C157" s="12">
        <v>23602</v>
      </c>
      <c r="D157" s="12">
        <v>37288</v>
      </c>
      <c r="E157" s="10" t="s">
        <v>17</v>
      </c>
      <c r="F157" s="13" t="s">
        <v>14</v>
      </c>
      <c r="G157" s="14">
        <v>26000</v>
      </c>
      <c r="H157" s="15">
        <v>26000</v>
      </c>
      <c r="I157" s="39">
        <v>0</v>
      </c>
      <c r="J157" s="19">
        <v>7428</v>
      </c>
      <c r="K157" s="16">
        <v>47343</v>
      </c>
    </row>
    <row r="158" spans="1:11" x14ac:dyDescent="0.2">
      <c r="A158" s="10" t="s">
        <v>16</v>
      </c>
      <c r="B158" s="11" t="s">
        <v>20</v>
      </c>
      <c r="C158" s="12">
        <v>23426</v>
      </c>
      <c r="D158" s="12">
        <v>37432</v>
      </c>
      <c r="E158" s="10" t="s">
        <v>17</v>
      </c>
      <c r="F158" s="13" t="s">
        <v>14</v>
      </c>
      <c r="G158" s="14">
        <v>72000</v>
      </c>
      <c r="H158" s="15">
        <v>72000</v>
      </c>
      <c r="I158" s="39">
        <v>0</v>
      </c>
      <c r="J158" s="19">
        <v>14075</v>
      </c>
      <c r="K158" s="16">
        <v>47168</v>
      </c>
    </row>
    <row r="159" spans="1:11" x14ac:dyDescent="0.2">
      <c r="A159" s="10" t="s">
        <v>11</v>
      </c>
      <c r="B159" s="11" t="s">
        <v>20</v>
      </c>
      <c r="C159" s="12">
        <v>23426</v>
      </c>
      <c r="D159" s="12">
        <v>37432</v>
      </c>
      <c r="E159" s="10" t="s">
        <v>17</v>
      </c>
      <c r="F159" s="13" t="s">
        <v>14</v>
      </c>
      <c r="G159" s="14">
        <v>72000</v>
      </c>
      <c r="H159" s="15">
        <v>72000</v>
      </c>
      <c r="I159" s="39">
        <v>0</v>
      </c>
      <c r="J159" s="19">
        <v>4692</v>
      </c>
      <c r="K159" s="16">
        <v>47168</v>
      </c>
    </row>
    <row r="160" spans="1:11" x14ac:dyDescent="0.2">
      <c r="A160" s="10" t="s">
        <v>15</v>
      </c>
      <c r="B160" s="11" t="s">
        <v>20</v>
      </c>
      <c r="C160" s="12">
        <v>23426</v>
      </c>
      <c r="D160" s="12">
        <v>37432</v>
      </c>
      <c r="E160" s="10" t="s">
        <v>17</v>
      </c>
      <c r="F160" s="13" t="s">
        <v>14</v>
      </c>
      <c r="G160" s="14">
        <v>24000</v>
      </c>
      <c r="H160" s="15">
        <v>24000</v>
      </c>
      <c r="I160" s="39">
        <v>0</v>
      </c>
      <c r="J160" s="19">
        <v>4692</v>
      </c>
      <c r="K160" s="16">
        <v>47168</v>
      </c>
    </row>
    <row r="161" spans="1:11" x14ac:dyDescent="0.2">
      <c r="A161" s="10" t="s">
        <v>16</v>
      </c>
      <c r="B161" s="11" t="s">
        <v>20</v>
      </c>
      <c r="C161" s="12">
        <v>24020</v>
      </c>
      <c r="D161" s="12">
        <v>37526</v>
      </c>
      <c r="E161" s="10" t="s">
        <v>17</v>
      </c>
      <c r="F161" s="13" t="s">
        <v>14</v>
      </c>
      <c r="G161" s="14">
        <v>46000</v>
      </c>
      <c r="H161" s="15">
        <v>46000</v>
      </c>
      <c r="I161" s="39">
        <v>0</v>
      </c>
      <c r="J161" s="19">
        <v>9116</v>
      </c>
      <c r="K161" s="16">
        <v>47761</v>
      </c>
    </row>
    <row r="162" spans="1:11" x14ac:dyDescent="0.2">
      <c r="A162" s="10" t="s">
        <v>11</v>
      </c>
      <c r="B162" s="11" t="s">
        <v>20</v>
      </c>
      <c r="C162" s="12">
        <v>24020</v>
      </c>
      <c r="D162" s="12">
        <v>37526</v>
      </c>
      <c r="E162" s="10" t="s">
        <v>17</v>
      </c>
      <c r="F162" s="13" t="s">
        <v>14</v>
      </c>
      <c r="G162" s="14">
        <v>46000</v>
      </c>
      <c r="H162" s="15">
        <v>46000</v>
      </c>
      <c r="I162" s="39">
        <v>0</v>
      </c>
      <c r="J162" s="19">
        <v>9116</v>
      </c>
      <c r="K162" s="16">
        <v>47761</v>
      </c>
    </row>
    <row r="163" spans="1:11" x14ac:dyDescent="0.2">
      <c r="A163" s="10" t="s">
        <v>16</v>
      </c>
      <c r="B163" s="11" t="s">
        <v>20</v>
      </c>
      <c r="C163" s="12">
        <v>20038</v>
      </c>
      <c r="D163" s="12">
        <v>37695</v>
      </c>
      <c r="E163" s="10" t="s">
        <v>13</v>
      </c>
      <c r="F163" s="13" t="s">
        <v>14</v>
      </c>
      <c r="G163" s="14">
        <v>177000</v>
      </c>
      <c r="H163" s="15">
        <v>177000</v>
      </c>
      <c r="I163" s="39">
        <v>0</v>
      </c>
      <c r="J163" s="19">
        <v>7646</v>
      </c>
      <c r="K163" s="16">
        <v>43779</v>
      </c>
    </row>
    <row r="164" spans="1:11" x14ac:dyDescent="0.2">
      <c r="A164" s="10" t="s">
        <v>11</v>
      </c>
      <c r="B164" s="11" t="s">
        <v>20</v>
      </c>
      <c r="C164" s="12">
        <v>20038</v>
      </c>
      <c r="D164" s="12">
        <v>37695</v>
      </c>
      <c r="E164" s="10" t="s">
        <v>13</v>
      </c>
      <c r="F164" s="13" t="s">
        <v>14</v>
      </c>
      <c r="G164" s="14">
        <v>177000</v>
      </c>
      <c r="H164" s="15">
        <v>177000</v>
      </c>
      <c r="I164" s="39">
        <v>0</v>
      </c>
      <c r="J164" s="19">
        <v>2549</v>
      </c>
      <c r="K164" s="16">
        <v>43779</v>
      </c>
    </row>
    <row r="165" spans="1:11" x14ac:dyDescent="0.2">
      <c r="A165" s="10" t="s">
        <v>15</v>
      </c>
      <c r="B165" s="11" t="s">
        <v>20</v>
      </c>
      <c r="C165" s="12">
        <v>20038</v>
      </c>
      <c r="D165" s="12">
        <v>37695</v>
      </c>
      <c r="E165" s="10" t="s">
        <v>13</v>
      </c>
      <c r="F165" s="13" t="s">
        <v>14</v>
      </c>
      <c r="G165" s="14">
        <v>59000</v>
      </c>
      <c r="H165" s="15">
        <v>59000</v>
      </c>
      <c r="I165" s="39">
        <v>0</v>
      </c>
      <c r="J165" s="19">
        <v>2549</v>
      </c>
      <c r="K165" s="16">
        <v>43779</v>
      </c>
    </row>
    <row r="166" spans="1:11" x14ac:dyDescent="0.2">
      <c r="A166" s="10" t="s">
        <v>11</v>
      </c>
      <c r="B166" s="11" t="s">
        <v>20</v>
      </c>
      <c r="C166" s="12">
        <v>22656</v>
      </c>
      <c r="D166" s="12">
        <v>36755</v>
      </c>
      <c r="E166" s="10" t="s">
        <v>17</v>
      </c>
      <c r="F166" s="13" t="s">
        <v>14</v>
      </c>
      <c r="G166" s="14">
        <v>23000</v>
      </c>
      <c r="H166" s="15">
        <v>23000</v>
      </c>
      <c r="I166" s="39">
        <v>1</v>
      </c>
      <c r="J166" s="19">
        <v>4272</v>
      </c>
      <c r="K166" s="16">
        <v>46397</v>
      </c>
    </row>
    <row r="167" spans="1:11" x14ac:dyDescent="0.2">
      <c r="A167" s="10" t="s">
        <v>11</v>
      </c>
      <c r="B167" s="11" t="s">
        <v>20</v>
      </c>
      <c r="C167" s="12">
        <v>20917</v>
      </c>
      <c r="D167" s="12">
        <v>37642</v>
      </c>
      <c r="E167" s="10" t="s">
        <v>17</v>
      </c>
      <c r="F167" s="13" t="s">
        <v>14</v>
      </c>
      <c r="G167" s="14">
        <v>15000</v>
      </c>
      <c r="H167" s="15">
        <v>15000</v>
      </c>
      <c r="I167" s="39">
        <v>0</v>
      </c>
      <c r="J167" s="19">
        <v>1904</v>
      </c>
      <c r="K167" s="16">
        <v>44658</v>
      </c>
    </row>
    <row r="168" spans="1:11" x14ac:dyDescent="0.2">
      <c r="A168" s="10" t="s">
        <v>11</v>
      </c>
      <c r="B168" s="11" t="s">
        <v>20</v>
      </c>
      <c r="C168" s="12">
        <v>21143</v>
      </c>
      <c r="D168" s="12">
        <v>37719</v>
      </c>
      <c r="E168" s="10" t="s">
        <v>17</v>
      </c>
      <c r="F168" s="13" t="s">
        <v>14</v>
      </c>
      <c r="G168" s="14">
        <v>14000</v>
      </c>
      <c r="H168" s="15">
        <v>14000</v>
      </c>
      <c r="I168" s="39">
        <v>0</v>
      </c>
      <c r="J168" s="19">
        <v>1777</v>
      </c>
      <c r="K168" s="16">
        <v>44884</v>
      </c>
    </row>
    <row r="169" spans="1:11" x14ac:dyDescent="0.2">
      <c r="A169" s="10" t="s">
        <v>16</v>
      </c>
      <c r="B169" s="11" t="s">
        <v>20</v>
      </c>
      <c r="C169" s="12">
        <v>23743</v>
      </c>
      <c r="D169" s="12">
        <v>37803</v>
      </c>
      <c r="E169" s="10" t="s">
        <v>13</v>
      </c>
      <c r="F169" s="13" t="s">
        <v>14</v>
      </c>
      <c r="G169" s="14">
        <v>14000</v>
      </c>
      <c r="H169" s="15">
        <v>14000</v>
      </c>
      <c r="I169" s="39">
        <v>0</v>
      </c>
      <c r="J169" s="19">
        <v>9314</v>
      </c>
      <c r="K169" s="16">
        <v>47484</v>
      </c>
    </row>
    <row r="170" spans="1:11" x14ac:dyDescent="0.2">
      <c r="A170" s="10" t="s">
        <v>11</v>
      </c>
      <c r="B170" s="11" t="s">
        <v>20</v>
      </c>
      <c r="C170" s="12">
        <v>23743</v>
      </c>
      <c r="D170" s="12">
        <v>37803</v>
      </c>
      <c r="E170" s="10" t="s">
        <v>13</v>
      </c>
      <c r="F170" s="13" t="s">
        <v>14</v>
      </c>
      <c r="G170" s="14">
        <v>47000</v>
      </c>
      <c r="H170" s="15">
        <v>47000</v>
      </c>
      <c r="I170" s="39">
        <v>0</v>
      </c>
      <c r="J170" s="19">
        <v>9314</v>
      </c>
      <c r="K170" s="16">
        <v>47484</v>
      </c>
    </row>
    <row r="171" spans="1:11" x14ac:dyDescent="0.2">
      <c r="A171" s="10" t="s">
        <v>11</v>
      </c>
      <c r="B171" s="11" t="s">
        <v>20</v>
      </c>
      <c r="C171" s="12">
        <v>22035</v>
      </c>
      <c r="D171" s="12">
        <v>37727</v>
      </c>
      <c r="E171" s="10" t="s">
        <v>17</v>
      </c>
      <c r="F171" s="13" t="s">
        <v>14</v>
      </c>
      <c r="G171" s="14">
        <v>45000</v>
      </c>
      <c r="H171" s="15">
        <v>45000</v>
      </c>
      <c r="I171" s="39">
        <v>1</v>
      </c>
      <c r="J171" s="19">
        <v>7630</v>
      </c>
      <c r="K171" s="16">
        <v>45776</v>
      </c>
    </row>
    <row r="172" spans="1:11" x14ac:dyDescent="0.2">
      <c r="A172" s="10" t="s">
        <v>15</v>
      </c>
      <c r="B172" s="11" t="s">
        <v>20</v>
      </c>
      <c r="C172" s="12">
        <v>22035</v>
      </c>
      <c r="D172" s="12">
        <v>37727</v>
      </c>
      <c r="E172" s="10" t="s">
        <v>17</v>
      </c>
      <c r="F172" s="13" t="s">
        <v>14</v>
      </c>
      <c r="G172" s="14">
        <v>47000</v>
      </c>
      <c r="H172" s="15">
        <v>47000</v>
      </c>
      <c r="I172" s="39">
        <v>0</v>
      </c>
      <c r="J172" s="19">
        <v>7630</v>
      </c>
      <c r="K172" s="16">
        <v>45776</v>
      </c>
    </row>
    <row r="173" spans="1:11" x14ac:dyDescent="0.2">
      <c r="A173" s="10" t="s">
        <v>16</v>
      </c>
      <c r="B173" s="11" t="s">
        <v>20</v>
      </c>
      <c r="C173" s="12">
        <v>21051</v>
      </c>
      <c r="D173" s="12">
        <v>37693</v>
      </c>
      <c r="E173" s="10" t="s">
        <v>13</v>
      </c>
      <c r="F173" s="13" t="s">
        <v>14</v>
      </c>
      <c r="G173" s="14">
        <v>45000</v>
      </c>
      <c r="H173" s="15">
        <v>45000</v>
      </c>
      <c r="I173" s="39">
        <v>0</v>
      </c>
      <c r="J173" s="19">
        <v>15228</v>
      </c>
      <c r="K173" s="16">
        <v>44792</v>
      </c>
    </row>
    <row r="174" spans="1:11" x14ac:dyDescent="0.2">
      <c r="A174" s="10" t="s">
        <v>11</v>
      </c>
      <c r="B174" s="11" t="s">
        <v>20</v>
      </c>
      <c r="C174" s="12">
        <v>21051</v>
      </c>
      <c r="D174" s="12">
        <v>37693</v>
      </c>
      <c r="E174" s="10" t="s">
        <v>13</v>
      </c>
      <c r="F174" s="13" t="s">
        <v>14</v>
      </c>
      <c r="G174" s="14">
        <v>40000</v>
      </c>
      <c r="H174" s="15">
        <v>40000</v>
      </c>
      <c r="I174" s="39">
        <v>2</v>
      </c>
      <c r="J174" s="19">
        <v>5076</v>
      </c>
      <c r="K174" s="16">
        <v>44792</v>
      </c>
    </row>
    <row r="175" spans="1:11" x14ac:dyDescent="0.2">
      <c r="A175" s="10" t="s">
        <v>15</v>
      </c>
      <c r="B175" s="11" t="s">
        <v>20</v>
      </c>
      <c r="C175" s="12">
        <v>21051</v>
      </c>
      <c r="D175" s="12">
        <v>37693</v>
      </c>
      <c r="E175" s="10" t="s">
        <v>13</v>
      </c>
      <c r="F175" s="13" t="s">
        <v>14</v>
      </c>
      <c r="G175" s="14">
        <v>45000</v>
      </c>
      <c r="H175" s="15">
        <v>45000</v>
      </c>
      <c r="I175" s="39">
        <v>0</v>
      </c>
      <c r="J175" s="19">
        <v>5076</v>
      </c>
      <c r="K175" s="16">
        <v>44792</v>
      </c>
    </row>
    <row r="176" spans="1:11" x14ac:dyDescent="0.2">
      <c r="A176" s="10" t="s">
        <v>16</v>
      </c>
      <c r="B176" s="11" t="s">
        <v>20</v>
      </c>
      <c r="C176" s="12">
        <v>23781</v>
      </c>
      <c r="D176" s="12">
        <v>37779</v>
      </c>
      <c r="E176" s="10" t="s">
        <v>13</v>
      </c>
      <c r="F176" s="13" t="s">
        <v>14</v>
      </c>
      <c r="G176" s="14">
        <v>120000</v>
      </c>
      <c r="H176" s="15">
        <v>120000</v>
      </c>
      <c r="I176" s="39">
        <v>0</v>
      </c>
      <c r="J176" s="19">
        <v>6936</v>
      </c>
      <c r="K176" s="16">
        <v>47522</v>
      </c>
    </row>
    <row r="177" spans="1:11" x14ac:dyDescent="0.2">
      <c r="A177" s="10" t="s">
        <v>11</v>
      </c>
      <c r="B177" s="11" t="s">
        <v>20</v>
      </c>
      <c r="C177" s="12">
        <v>23781</v>
      </c>
      <c r="D177" s="12">
        <v>37779</v>
      </c>
      <c r="E177" s="10" t="s">
        <v>13</v>
      </c>
      <c r="F177" s="13" t="s">
        <v>14</v>
      </c>
      <c r="G177" s="14">
        <v>35000</v>
      </c>
      <c r="H177" s="15">
        <v>35000</v>
      </c>
      <c r="I177" s="39">
        <v>0</v>
      </c>
      <c r="J177" s="19">
        <v>6936</v>
      </c>
      <c r="K177" s="16">
        <v>47522</v>
      </c>
    </row>
    <row r="178" spans="1:11" x14ac:dyDescent="0.2">
      <c r="A178" s="10" t="s">
        <v>11</v>
      </c>
      <c r="B178" s="11" t="s">
        <v>20</v>
      </c>
      <c r="C178" s="12">
        <v>22817</v>
      </c>
      <c r="D178" s="12">
        <v>37744</v>
      </c>
      <c r="E178" s="10" t="s">
        <v>17</v>
      </c>
      <c r="F178" s="13" t="s">
        <v>14</v>
      </c>
      <c r="G178" s="14">
        <v>46000</v>
      </c>
      <c r="H178" s="15">
        <v>46000</v>
      </c>
      <c r="I178" s="39">
        <v>2</v>
      </c>
      <c r="J178" s="19">
        <v>8545</v>
      </c>
      <c r="K178" s="16">
        <v>46558</v>
      </c>
    </row>
    <row r="179" spans="1:11" x14ac:dyDescent="0.2">
      <c r="A179" s="10" t="s">
        <v>11</v>
      </c>
      <c r="B179" s="11" t="s">
        <v>20</v>
      </c>
      <c r="C179" s="12">
        <v>20502</v>
      </c>
      <c r="D179" s="12">
        <v>37408</v>
      </c>
      <c r="E179" s="10" t="s">
        <v>13</v>
      </c>
      <c r="F179" s="13" t="s">
        <v>14</v>
      </c>
      <c r="G179" s="14">
        <v>39000</v>
      </c>
      <c r="H179" s="15">
        <v>39000</v>
      </c>
      <c r="I179" s="39">
        <v>0</v>
      </c>
      <c r="J179" s="19">
        <v>4086</v>
      </c>
      <c r="K179" s="16">
        <v>44244</v>
      </c>
    </row>
    <row r="180" spans="1:11" x14ac:dyDescent="0.2">
      <c r="A180" s="10" t="s">
        <v>11</v>
      </c>
      <c r="B180" s="11" t="s">
        <v>20</v>
      </c>
      <c r="C180" s="12">
        <v>20156</v>
      </c>
      <c r="D180" s="12">
        <v>37764</v>
      </c>
      <c r="E180" s="10" t="s">
        <v>17</v>
      </c>
      <c r="F180" s="13" t="s">
        <v>14</v>
      </c>
      <c r="G180" s="14">
        <v>26000</v>
      </c>
      <c r="H180" s="15">
        <v>26000</v>
      </c>
      <c r="I180" s="39">
        <v>0</v>
      </c>
      <c r="J180" s="19">
        <v>2022</v>
      </c>
      <c r="K180" s="16">
        <v>43898</v>
      </c>
    </row>
    <row r="181" spans="1:11" x14ac:dyDescent="0.2">
      <c r="A181" s="10" t="s">
        <v>15</v>
      </c>
      <c r="B181" s="11" t="s">
        <v>20</v>
      </c>
      <c r="C181" s="12">
        <v>20156</v>
      </c>
      <c r="D181" s="12">
        <v>37764</v>
      </c>
      <c r="E181" s="10" t="s">
        <v>17</v>
      </c>
      <c r="F181" s="13" t="s">
        <v>14</v>
      </c>
      <c r="G181" s="14">
        <v>26000</v>
      </c>
      <c r="H181" s="15">
        <v>26000</v>
      </c>
      <c r="I181" s="39">
        <v>0</v>
      </c>
      <c r="J181" s="19">
        <v>2022</v>
      </c>
      <c r="K181" s="16">
        <v>43898</v>
      </c>
    </row>
    <row r="182" spans="1:11" x14ac:dyDescent="0.2">
      <c r="A182" s="10" t="s">
        <v>11</v>
      </c>
      <c r="B182" s="11" t="s">
        <v>21</v>
      </c>
      <c r="C182" s="12">
        <v>22086</v>
      </c>
      <c r="D182" s="12">
        <v>37778</v>
      </c>
      <c r="E182" s="10" t="s">
        <v>17</v>
      </c>
      <c r="F182" s="13" t="s">
        <v>14</v>
      </c>
      <c r="G182" s="14">
        <v>31000</v>
      </c>
      <c r="H182" s="15">
        <v>31000</v>
      </c>
      <c r="I182" s="39">
        <v>0</v>
      </c>
      <c r="J182" s="19">
        <v>5256</v>
      </c>
      <c r="K182" s="16">
        <v>45827</v>
      </c>
    </row>
    <row r="183" spans="1:11" x14ac:dyDescent="0.2">
      <c r="A183" s="10" t="s">
        <v>11</v>
      </c>
      <c r="B183" s="11" t="s">
        <v>20</v>
      </c>
      <c r="C183" s="12">
        <v>20558</v>
      </c>
      <c r="D183" s="12">
        <v>37931</v>
      </c>
      <c r="E183" s="10" t="s">
        <v>17</v>
      </c>
      <c r="F183" s="13" t="s">
        <v>14</v>
      </c>
      <c r="G183" s="14">
        <v>26000</v>
      </c>
      <c r="H183" s="15">
        <v>26000</v>
      </c>
      <c r="I183" s="39">
        <v>0</v>
      </c>
      <c r="J183" s="19">
        <v>2724</v>
      </c>
      <c r="K183" s="16">
        <v>44299</v>
      </c>
    </row>
    <row r="184" spans="1:11" x14ac:dyDescent="0.2">
      <c r="A184" s="10" t="s">
        <v>11</v>
      </c>
      <c r="B184" s="11" t="s">
        <v>20</v>
      </c>
      <c r="C184" s="12">
        <v>20254</v>
      </c>
      <c r="D184" s="12">
        <v>37874</v>
      </c>
      <c r="E184" s="10" t="s">
        <v>17</v>
      </c>
      <c r="F184" s="13" t="s">
        <v>14</v>
      </c>
      <c r="G184" s="14">
        <v>13000</v>
      </c>
      <c r="H184" s="15">
        <v>13000</v>
      </c>
      <c r="I184" s="39">
        <v>2</v>
      </c>
      <c r="J184" s="19">
        <v>1011</v>
      </c>
      <c r="K184" s="16">
        <v>43996</v>
      </c>
    </row>
    <row r="185" spans="1:11" x14ac:dyDescent="0.2">
      <c r="A185" s="10" t="s">
        <v>11</v>
      </c>
      <c r="B185" s="11" t="s">
        <v>20</v>
      </c>
      <c r="C185" s="12">
        <v>21298</v>
      </c>
      <c r="D185" s="12">
        <v>37785</v>
      </c>
      <c r="E185" s="10" t="s">
        <v>13</v>
      </c>
      <c r="F185" s="13" t="s">
        <v>14</v>
      </c>
      <c r="G185" s="14">
        <v>44000</v>
      </c>
      <c r="H185" s="15">
        <v>44000</v>
      </c>
      <c r="I185" s="39">
        <v>0</v>
      </c>
      <c r="J185" s="19">
        <v>6344</v>
      </c>
      <c r="K185" s="16">
        <v>45039</v>
      </c>
    </row>
    <row r="186" spans="1:11" x14ac:dyDescent="0.2">
      <c r="A186" s="10" t="s">
        <v>11</v>
      </c>
      <c r="B186" s="11" t="s">
        <v>20</v>
      </c>
      <c r="C186" s="12">
        <v>20994</v>
      </c>
      <c r="D186" s="12">
        <v>37854</v>
      </c>
      <c r="E186" s="10" t="s">
        <v>13</v>
      </c>
      <c r="F186" s="13" t="s">
        <v>14</v>
      </c>
      <c r="G186" s="14">
        <v>41000</v>
      </c>
      <c r="H186" s="15">
        <v>41000</v>
      </c>
      <c r="I186" s="39">
        <v>0</v>
      </c>
      <c r="J186" s="19">
        <v>5203</v>
      </c>
      <c r="K186" s="16">
        <v>44735</v>
      </c>
    </row>
    <row r="187" spans="1:11" x14ac:dyDescent="0.2">
      <c r="A187" s="10" t="s">
        <v>15</v>
      </c>
      <c r="B187" s="11" t="s">
        <v>20</v>
      </c>
      <c r="C187" s="12">
        <v>20994</v>
      </c>
      <c r="D187" s="12">
        <v>37854</v>
      </c>
      <c r="E187" s="10" t="s">
        <v>13</v>
      </c>
      <c r="F187" s="13" t="s">
        <v>14</v>
      </c>
      <c r="G187" s="14">
        <v>41000</v>
      </c>
      <c r="H187" s="15">
        <v>41000</v>
      </c>
      <c r="I187" s="39">
        <v>0</v>
      </c>
      <c r="J187" s="19">
        <v>5203</v>
      </c>
      <c r="K187" s="16">
        <v>44735</v>
      </c>
    </row>
    <row r="188" spans="1:11" x14ac:dyDescent="0.2">
      <c r="A188" s="10" t="s">
        <v>11</v>
      </c>
      <c r="B188" s="11" t="s">
        <v>21</v>
      </c>
      <c r="C188" s="12">
        <v>21262</v>
      </c>
      <c r="D188" s="12">
        <v>37513</v>
      </c>
      <c r="E188" s="10" t="s">
        <v>13</v>
      </c>
      <c r="F188" s="13" t="s">
        <v>14</v>
      </c>
      <c r="G188" s="14">
        <v>28000</v>
      </c>
      <c r="H188" s="15">
        <v>28000</v>
      </c>
      <c r="I188" s="39">
        <v>0</v>
      </c>
      <c r="J188" s="19">
        <v>4037</v>
      </c>
      <c r="K188" s="16">
        <v>45003</v>
      </c>
    </row>
    <row r="189" spans="1:11" x14ac:dyDescent="0.2">
      <c r="A189" s="10" t="s">
        <v>16</v>
      </c>
      <c r="B189" s="11" t="s">
        <v>21</v>
      </c>
      <c r="C189" s="12">
        <v>23921</v>
      </c>
      <c r="D189" s="12">
        <v>37634</v>
      </c>
      <c r="E189" s="10" t="s">
        <v>13</v>
      </c>
      <c r="F189" s="13" t="s">
        <v>14</v>
      </c>
      <c r="G189" s="14">
        <v>99000</v>
      </c>
      <c r="H189" s="15">
        <v>99000</v>
      </c>
      <c r="I189" s="39">
        <v>0</v>
      </c>
      <c r="J189" s="19">
        <v>19620</v>
      </c>
      <c r="K189" s="16">
        <v>47662</v>
      </c>
    </row>
    <row r="190" spans="1:11" x14ac:dyDescent="0.2">
      <c r="A190" s="10" t="s">
        <v>11</v>
      </c>
      <c r="B190" s="11" t="s">
        <v>21</v>
      </c>
      <c r="C190" s="12">
        <v>23921</v>
      </c>
      <c r="D190" s="12">
        <v>37634</v>
      </c>
      <c r="E190" s="10" t="s">
        <v>13</v>
      </c>
      <c r="F190" s="13" t="s">
        <v>14</v>
      </c>
      <c r="G190" s="14">
        <v>99000</v>
      </c>
      <c r="H190" s="15">
        <v>99000</v>
      </c>
      <c r="I190" s="39">
        <v>2</v>
      </c>
      <c r="J190" s="19">
        <v>6540</v>
      </c>
      <c r="K190" s="16">
        <v>47662</v>
      </c>
    </row>
    <row r="191" spans="1:11" x14ac:dyDescent="0.2">
      <c r="A191" s="10" t="s">
        <v>15</v>
      </c>
      <c r="B191" s="11" t="s">
        <v>21</v>
      </c>
      <c r="C191" s="12">
        <v>23921</v>
      </c>
      <c r="D191" s="12">
        <v>37634</v>
      </c>
      <c r="E191" s="10" t="s">
        <v>13</v>
      </c>
      <c r="F191" s="13" t="s">
        <v>14</v>
      </c>
      <c r="G191" s="14">
        <v>33000</v>
      </c>
      <c r="H191" s="15">
        <v>33000</v>
      </c>
      <c r="I191" s="39">
        <v>0</v>
      </c>
      <c r="J191" s="19">
        <v>6540</v>
      </c>
      <c r="K191" s="16">
        <v>47662</v>
      </c>
    </row>
    <row r="192" spans="1:11" x14ac:dyDescent="0.2">
      <c r="A192" s="10" t="s">
        <v>16</v>
      </c>
      <c r="B192" s="11" t="s">
        <v>20</v>
      </c>
      <c r="C192" s="12">
        <v>20744</v>
      </c>
      <c r="D192" s="12">
        <v>36832</v>
      </c>
      <c r="E192" s="10" t="s">
        <v>13</v>
      </c>
      <c r="F192" s="13" t="s">
        <v>14</v>
      </c>
      <c r="G192" s="14">
        <v>57000</v>
      </c>
      <c r="H192" s="15">
        <v>57000</v>
      </c>
      <c r="I192" s="39">
        <v>0</v>
      </c>
      <c r="J192" s="19">
        <v>5971</v>
      </c>
      <c r="K192" s="16">
        <v>44485</v>
      </c>
    </row>
    <row r="193" spans="1:11" x14ac:dyDescent="0.2">
      <c r="A193" s="10" t="s">
        <v>11</v>
      </c>
      <c r="B193" s="11" t="s">
        <v>20</v>
      </c>
      <c r="C193" s="12">
        <v>20744</v>
      </c>
      <c r="D193" s="12">
        <v>36832</v>
      </c>
      <c r="E193" s="10" t="s">
        <v>13</v>
      </c>
      <c r="F193" s="13" t="s">
        <v>14</v>
      </c>
      <c r="G193" s="14">
        <v>57000</v>
      </c>
      <c r="H193" s="15">
        <v>57000</v>
      </c>
      <c r="I193" s="39">
        <v>0</v>
      </c>
      <c r="J193" s="19">
        <v>5971</v>
      </c>
      <c r="K193" s="16">
        <v>44485</v>
      </c>
    </row>
    <row r="194" spans="1:11" x14ac:dyDescent="0.2">
      <c r="A194" s="10" t="s">
        <v>15</v>
      </c>
      <c r="B194" s="11" t="s">
        <v>20</v>
      </c>
      <c r="C194" s="12">
        <v>20744</v>
      </c>
      <c r="D194" s="12">
        <v>36832</v>
      </c>
      <c r="E194" s="10" t="s">
        <v>13</v>
      </c>
      <c r="F194" s="13" t="s">
        <v>14</v>
      </c>
      <c r="G194" s="14">
        <v>99000</v>
      </c>
      <c r="H194" s="15">
        <v>99000</v>
      </c>
      <c r="I194" s="39">
        <v>0</v>
      </c>
      <c r="J194" s="19">
        <v>5971</v>
      </c>
      <c r="K194" s="16">
        <v>44485</v>
      </c>
    </row>
    <row r="195" spans="1:11" x14ac:dyDescent="0.2">
      <c r="A195" s="10" t="s">
        <v>16</v>
      </c>
      <c r="B195" s="11" t="s">
        <v>20</v>
      </c>
      <c r="C195" s="12">
        <v>24078</v>
      </c>
      <c r="D195" s="12">
        <v>37591</v>
      </c>
      <c r="E195" s="10" t="s">
        <v>17</v>
      </c>
      <c r="F195" s="13" t="s">
        <v>14</v>
      </c>
      <c r="G195" s="14">
        <v>34000</v>
      </c>
      <c r="H195" s="15">
        <v>34000</v>
      </c>
      <c r="I195" s="39">
        <v>0</v>
      </c>
      <c r="J195" s="19">
        <v>6812</v>
      </c>
      <c r="K195" s="16">
        <v>47819</v>
      </c>
    </row>
    <row r="196" spans="1:11" x14ac:dyDescent="0.2">
      <c r="A196" s="10" t="s">
        <v>11</v>
      </c>
      <c r="B196" s="11" t="s">
        <v>20</v>
      </c>
      <c r="C196" s="12">
        <v>24078</v>
      </c>
      <c r="D196" s="12">
        <v>37591</v>
      </c>
      <c r="E196" s="10" t="s">
        <v>17</v>
      </c>
      <c r="F196" s="13" t="s">
        <v>14</v>
      </c>
      <c r="G196" s="14">
        <v>34000</v>
      </c>
      <c r="H196" s="15">
        <v>34000</v>
      </c>
      <c r="I196" s="39">
        <v>0</v>
      </c>
      <c r="J196" s="19">
        <v>6812</v>
      </c>
      <c r="K196" s="16">
        <v>47819</v>
      </c>
    </row>
    <row r="197" spans="1:11" x14ac:dyDescent="0.2">
      <c r="A197" s="10" t="s">
        <v>15</v>
      </c>
      <c r="B197" s="11" t="s">
        <v>20</v>
      </c>
      <c r="C197" s="12">
        <v>24078</v>
      </c>
      <c r="D197" s="12">
        <v>37591</v>
      </c>
      <c r="E197" s="10" t="s">
        <v>17</v>
      </c>
      <c r="F197" s="13" t="s">
        <v>14</v>
      </c>
      <c r="G197" s="14">
        <v>34000</v>
      </c>
      <c r="H197" s="15">
        <v>34000</v>
      </c>
      <c r="I197" s="39">
        <v>0</v>
      </c>
      <c r="J197" s="19">
        <v>6812</v>
      </c>
      <c r="K197" s="16">
        <v>47819</v>
      </c>
    </row>
    <row r="198" spans="1:11" x14ac:dyDescent="0.2">
      <c r="A198" s="10" t="s">
        <v>16</v>
      </c>
      <c r="B198" s="11" t="s">
        <v>21</v>
      </c>
      <c r="C198" s="12">
        <v>19957</v>
      </c>
      <c r="D198" s="12">
        <v>37350</v>
      </c>
      <c r="E198" s="10" t="s">
        <v>13</v>
      </c>
      <c r="F198" s="13" t="s">
        <v>14</v>
      </c>
      <c r="G198" s="14">
        <v>141000</v>
      </c>
      <c r="H198" s="15">
        <v>141000</v>
      </c>
      <c r="I198" s="39">
        <v>0</v>
      </c>
      <c r="J198" s="19">
        <v>6091</v>
      </c>
      <c r="K198" s="16">
        <v>43698</v>
      </c>
    </row>
    <row r="199" spans="1:11" x14ac:dyDescent="0.2">
      <c r="A199" s="10" t="s">
        <v>11</v>
      </c>
      <c r="B199" s="11" t="s">
        <v>21</v>
      </c>
      <c r="C199" s="12">
        <v>19957</v>
      </c>
      <c r="D199" s="12">
        <v>37350</v>
      </c>
      <c r="E199" s="10" t="s">
        <v>13</v>
      </c>
      <c r="F199" s="13" t="s">
        <v>14</v>
      </c>
      <c r="G199" s="14">
        <v>141000</v>
      </c>
      <c r="H199" s="15">
        <v>141000</v>
      </c>
      <c r="I199" s="39">
        <v>0</v>
      </c>
      <c r="J199" s="19">
        <v>2030</v>
      </c>
      <c r="K199" s="16">
        <v>43698</v>
      </c>
    </row>
    <row r="200" spans="1:11" x14ac:dyDescent="0.2">
      <c r="A200" s="10" t="s">
        <v>11</v>
      </c>
      <c r="B200" s="11" t="s">
        <v>20</v>
      </c>
      <c r="C200" s="12">
        <v>22987</v>
      </c>
      <c r="D200" s="12">
        <v>37630</v>
      </c>
      <c r="E200" s="10" t="s">
        <v>17</v>
      </c>
      <c r="F200" s="13" t="s">
        <v>14</v>
      </c>
      <c r="G200" s="14">
        <v>25000</v>
      </c>
      <c r="H200" s="15">
        <v>25000</v>
      </c>
      <c r="I200" s="39">
        <v>1</v>
      </c>
      <c r="J200" s="19">
        <v>4644</v>
      </c>
      <c r="K200" s="16">
        <v>46728</v>
      </c>
    </row>
    <row r="201" spans="1:11" x14ac:dyDescent="0.2">
      <c r="A201" s="10" t="s">
        <v>16</v>
      </c>
      <c r="B201" s="11" t="s">
        <v>20</v>
      </c>
      <c r="C201" s="12">
        <v>22970</v>
      </c>
      <c r="D201" s="12">
        <v>37473</v>
      </c>
      <c r="E201" s="10" t="s">
        <v>13</v>
      </c>
      <c r="F201" s="13" t="s">
        <v>14</v>
      </c>
      <c r="G201" s="14">
        <v>120000</v>
      </c>
      <c r="H201" s="15">
        <v>120000</v>
      </c>
      <c r="I201" s="39">
        <v>0</v>
      </c>
      <c r="J201" s="19">
        <v>22291</v>
      </c>
      <c r="K201" s="16">
        <v>46711</v>
      </c>
    </row>
    <row r="202" spans="1:11" x14ac:dyDescent="0.2">
      <c r="A202" s="10" t="s">
        <v>11</v>
      </c>
      <c r="B202" s="11" t="s">
        <v>20</v>
      </c>
      <c r="C202" s="12">
        <v>22970</v>
      </c>
      <c r="D202" s="12">
        <v>37473</v>
      </c>
      <c r="E202" s="10" t="s">
        <v>13</v>
      </c>
      <c r="F202" s="13" t="s">
        <v>14</v>
      </c>
      <c r="G202" s="14">
        <v>120000</v>
      </c>
      <c r="H202" s="15">
        <v>120000</v>
      </c>
      <c r="I202" s="39">
        <v>0</v>
      </c>
      <c r="J202" s="19">
        <v>7430</v>
      </c>
      <c r="K202" s="16">
        <v>46711</v>
      </c>
    </row>
    <row r="203" spans="1:11" x14ac:dyDescent="0.2">
      <c r="A203" s="10" t="s">
        <v>15</v>
      </c>
      <c r="B203" s="11" t="s">
        <v>20</v>
      </c>
      <c r="C203" s="12">
        <v>22970</v>
      </c>
      <c r="D203" s="12">
        <v>37473</v>
      </c>
      <c r="E203" s="10" t="s">
        <v>13</v>
      </c>
      <c r="F203" s="13" t="s">
        <v>14</v>
      </c>
      <c r="G203" s="14">
        <v>25000</v>
      </c>
      <c r="H203" s="15">
        <v>25000</v>
      </c>
      <c r="I203" s="39">
        <v>0</v>
      </c>
      <c r="J203" s="19">
        <v>7430</v>
      </c>
      <c r="K203" s="16">
        <v>46711</v>
      </c>
    </row>
    <row r="204" spans="1:11" x14ac:dyDescent="0.2">
      <c r="A204" s="10" t="s">
        <v>16</v>
      </c>
      <c r="B204" s="11" t="s">
        <v>21</v>
      </c>
      <c r="C204" s="12">
        <v>22965</v>
      </c>
      <c r="D204" s="12">
        <v>38057</v>
      </c>
      <c r="E204" s="10" t="s">
        <v>13</v>
      </c>
      <c r="F204" s="13" t="s">
        <v>14</v>
      </c>
      <c r="G204" s="14">
        <v>147000</v>
      </c>
      <c r="H204" s="15">
        <v>147000</v>
      </c>
      <c r="I204" s="39">
        <v>0</v>
      </c>
      <c r="J204" s="19">
        <v>27307</v>
      </c>
      <c r="K204" s="16">
        <v>46706</v>
      </c>
    </row>
    <row r="205" spans="1:11" x14ac:dyDescent="0.2">
      <c r="A205" s="10" t="s">
        <v>11</v>
      </c>
      <c r="B205" s="11" t="s">
        <v>21</v>
      </c>
      <c r="C205" s="12">
        <v>22965</v>
      </c>
      <c r="D205" s="12">
        <v>38057</v>
      </c>
      <c r="E205" s="10" t="s">
        <v>13</v>
      </c>
      <c r="F205" s="13" t="s">
        <v>14</v>
      </c>
      <c r="G205" s="14">
        <v>147000</v>
      </c>
      <c r="H205" s="15">
        <v>147000</v>
      </c>
      <c r="I205" s="39">
        <v>2</v>
      </c>
      <c r="J205" s="19">
        <v>9102</v>
      </c>
      <c r="K205" s="16">
        <v>46706</v>
      </c>
    </row>
    <row r="206" spans="1:11" x14ac:dyDescent="0.2">
      <c r="A206" s="10" t="s">
        <v>11</v>
      </c>
      <c r="B206" s="11" t="s">
        <v>20</v>
      </c>
      <c r="C206" s="12">
        <v>19991</v>
      </c>
      <c r="D206" s="12">
        <v>38044</v>
      </c>
      <c r="E206" s="10" t="s">
        <v>13</v>
      </c>
      <c r="F206" s="13" t="s">
        <v>14</v>
      </c>
      <c r="G206" s="14">
        <v>55000</v>
      </c>
      <c r="H206" s="15">
        <v>55000</v>
      </c>
      <c r="I206" s="39">
        <v>0</v>
      </c>
      <c r="J206" s="19">
        <v>2376</v>
      </c>
      <c r="K206" s="16">
        <v>43732</v>
      </c>
    </row>
    <row r="207" spans="1:11" x14ac:dyDescent="0.2">
      <c r="A207" s="10" t="s">
        <v>15</v>
      </c>
      <c r="B207" s="11" t="s">
        <v>20</v>
      </c>
      <c r="C207" s="12">
        <v>19991</v>
      </c>
      <c r="D207" s="12">
        <v>38044</v>
      </c>
      <c r="E207" s="10" t="s">
        <v>13</v>
      </c>
      <c r="F207" s="13" t="s">
        <v>14</v>
      </c>
      <c r="G207" s="14">
        <v>147000</v>
      </c>
      <c r="H207" s="15">
        <v>147000</v>
      </c>
      <c r="I207" s="39">
        <v>0</v>
      </c>
      <c r="J207" s="19">
        <v>2376</v>
      </c>
      <c r="K207" s="16">
        <v>43732</v>
      </c>
    </row>
    <row r="208" spans="1:11" x14ac:dyDescent="0.2">
      <c r="A208" s="10" t="s">
        <v>11</v>
      </c>
      <c r="B208" s="11" t="s">
        <v>20</v>
      </c>
      <c r="C208" s="12">
        <v>24338</v>
      </c>
      <c r="D208" s="12">
        <v>37959</v>
      </c>
      <c r="E208" s="10" t="s">
        <v>17</v>
      </c>
      <c r="F208" s="13" t="s">
        <v>14</v>
      </c>
      <c r="G208" s="14">
        <v>41000</v>
      </c>
      <c r="H208" s="15">
        <v>41000</v>
      </c>
      <c r="I208" s="39">
        <v>0</v>
      </c>
      <c r="J208" s="19">
        <v>8214</v>
      </c>
      <c r="K208" s="16">
        <v>48079</v>
      </c>
    </row>
    <row r="209" spans="1:11" x14ac:dyDescent="0.2">
      <c r="A209" s="10" t="s">
        <v>11</v>
      </c>
      <c r="B209" s="11" t="s">
        <v>20</v>
      </c>
      <c r="C209" s="12">
        <v>20702</v>
      </c>
      <c r="D209" s="12">
        <v>37978</v>
      </c>
      <c r="E209" s="10" t="s">
        <v>13</v>
      </c>
      <c r="F209" s="13" t="s">
        <v>14</v>
      </c>
      <c r="G209" s="14">
        <v>48000</v>
      </c>
      <c r="H209" s="15">
        <v>48000</v>
      </c>
      <c r="I209" s="39">
        <v>0</v>
      </c>
      <c r="J209" s="19">
        <v>5028</v>
      </c>
      <c r="K209" s="16">
        <v>44443</v>
      </c>
    </row>
    <row r="210" spans="1:11" x14ac:dyDescent="0.2">
      <c r="A210" s="10" t="s">
        <v>11</v>
      </c>
      <c r="B210" s="11" t="s">
        <v>20</v>
      </c>
      <c r="C210" s="12">
        <v>20717</v>
      </c>
      <c r="D210" s="12">
        <v>38076</v>
      </c>
      <c r="E210" s="10" t="s">
        <v>13</v>
      </c>
      <c r="F210" s="13" t="s">
        <v>14</v>
      </c>
      <c r="G210" s="14">
        <v>27000</v>
      </c>
      <c r="H210" s="15">
        <v>27000</v>
      </c>
      <c r="I210" s="39">
        <v>0</v>
      </c>
      <c r="J210" s="19">
        <v>2829</v>
      </c>
      <c r="K210" s="16">
        <v>44458</v>
      </c>
    </row>
    <row r="211" spans="1:11" x14ac:dyDescent="0.2">
      <c r="A211" s="10" t="s">
        <v>15</v>
      </c>
      <c r="B211" s="11" t="s">
        <v>20</v>
      </c>
      <c r="C211" s="12">
        <v>20717</v>
      </c>
      <c r="D211" s="12">
        <v>38076</v>
      </c>
      <c r="E211" s="10" t="s">
        <v>13</v>
      </c>
      <c r="F211" s="13" t="s">
        <v>14</v>
      </c>
      <c r="G211" s="14">
        <v>48000</v>
      </c>
      <c r="H211" s="15">
        <v>48000</v>
      </c>
      <c r="I211" s="39">
        <v>0</v>
      </c>
      <c r="J211" s="19">
        <v>2829</v>
      </c>
      <c r="K211" s="16">
        <v>44458</v>
      </c>
    </row>
    <row r="212" spans="1:11" x14ac:dyDescent="0.2">
      <c r="A212" s="10" t="s">
        <v>11</v>
      </c>
      <c r="B212" s="11" t="s">
        <v>20</v>
      </c>
      <c r="C212" s="12">
        <v>22295</v>
      </c>
      <c r="D212" s="12">
        <v>37928</v>
      </c>
      <c r="E212" s="10" t="s">
        <v>17</v>
      </c>
      <c r="F212" s="13" t="s">
        <v>14</v>
      </c>
      <c r="G212" s="14">
        <v>12000</v>
      </c>
      <c r="H212" s="15">
        <v>12000</v>
      </c>
      <c r="I212" s="39">
        <v>0</v>
      </c>
      <c r="J212" s="19">
        <v>2145</v>
      </c>
      <c r="K212" s="16">
        <v>46036</v>
      </c>
    </row>
    <row r="213" spans="1:11" x14ac:dyDescent="0.2">
      <c r="A213" s="10" t="s">
        <v>11</v>
      </c>
      <c r="B213" s="11" t="s">
        <v>20</v>
      </c>
      <c r="C213" s="12">
        <v>19964</v>
      </c>
      <c r="D213" s="12">
        <v>37775</v>
      </c>
      <c r="E213" s="10" t="s">
        <v>13</v>
      </c>
      <c r="F213" s="13" t="s">
        <v>14</v>
      </c>
      <c r="G213" s="14">
        <v>38000</v>
      </c>
      <c r="H213" s="15">
        <v>38000</v>
      </c>
      <c r="I213" s="39">
        <v>0</v>
      </c>
      <c r="J213" s="19">
        <v>1642</v>
      </c>
      <c r="K213" s="16">
        <v>43705</v>
      </c>
    </row>
    <row r="214" spans="1:11" x14ac:dyDescent="0.2">
      <c r="A214" s="10" t="s">
        <v>11</v>
      </c>
      <c r="B214" s="11" t="s">
        <v>21</v>
      </c>
      <c r="C214" s="12">
        <v>19992</v>
      </c>
      <c r="D214" s="12">
        <v>38002</v>
      </c>
      <c r="E214" s="10" t="s">
        <v>17</v>
      </c>
      <c r="F214" s="13" t="s">
        <v>14</v>
      </c>
      <c r="G214" s="14">
        <v>16000</v>
      </c>
      <c r="H214" s="15">
        <v>16000</v>
      </c>
      <c r="I214" s="39">
        <v>0</v>
      </c>
      <c r="J214" s="19">
        <v>1382</v>
      </c>
      <c r="K214" s="16">
        <v>43733</v>
      </c>
    </row>
    <row r="215" spans="1:11" x14ac:dyDescent="0.2">
      <c r="A215" s="10" t="s">
        <v>15</v>
      </c>
      <c r="B215" s="11" t="s">
        <v>21</v>
      </c>
      <c r="C215" s="12">
        <v>19992</v>
      </c>
      <c r="D215" s="12">
        <v>38002</v>
      </c>
      <c r="E215" s="10" t="s">
        <v>17</v>
      </c>
      <c r="F215" s="13" t="s">
        <v>14</v>
      </c>
      <c r="G215" s="14">
        <v>16000</v>
      </c>
      <c r="H215" s="15">
        <v>16000</v>
      </c>
      <c r="I215" s="39">
        <v>0</v>
      </c>
      <c r="J215" s="19">
        <v>691</v>
      </c>
      <c r="K215" s="16">
        <v>43733</v>
      </c>
    </row>
    <row r="216" spans="1:11" x14ac:dyDescent="0.2">
      <c r="A216" s="10" t="s">
        <v>16</v>
      </c>
      <c r="B216" s="11" t="s">
        <v>20</v>
      </c>
      <c r="C216" s="12">
        <v>21299</v>
      </c>
      <c r="D216" s="12">
        <v>38135</v>
      </c>
      <c r="E216" s="10" t="s">
        <v>13</v>
      </c>
      <c r="F216" s="13" t="s">
        <v>14</v>
      </c>
      <c r="G216" s="14">
        <v>204000</v>
      </c>
      <c r="H216" s="15">
        <v>204000</v>
      </c>
      <c r="I216" s="39">
        <v>0</v>
      </c>
      <c r="J216" s="19">
        <v>29413</v>
      </c>
      <c r="K216" s="16">
        <v>45040</v>
      </c>
    </row>
    <row r="217" spans="1:11" x14ac:dyDescent="0.2">
      <c r="A217" s="10" t="s">
        <v>11</v>
      </c>
      <c r="B217" s="11" t="s">
        <v>20</v>
      </c>
      <c r="C217" s="12">
        <v>21299</v>
      </c>
      <c r="D217" s="12">
        <v>38135</v>
      </c>
      <c r="E217" s="10" t="s">
        <v>13</v>
      </c>
      <c r="F217" s="13" t="s">
        <v>14</v>
      </c>
      <c r="G217" s="14">
        <v>204000</v>
      </c>
      <c r="H217" s="15">
        <v>204000</v>
      </c>
      <c r="I217" s="39">
        <v>2</v>
      </c>
      <c r="J217" s="19">
        <v>9804</v>
      </c>
      <c r="K217" s="16">
        <v>45040</v>
      </c>
    </row>
    <row r="218" spans="1:11" x14ac:dyDescent="0.2">
      <c r="A218" s="10" t="s">
        <v>15</v>
      </c>
      <c r="B218" s="11" t="s">
        <v>20</v>
      </c>
      <c r="C218" s="12">
        <v>21299</v>
      </c>
      <c r="D218" s="12">
        <v>38135</v>
      </c>
      <c r="E218" s="10" t="s">
        <v>13</v>
      </c>
      <c r="F218" s="13" t="s">
        <v>14</v>
      </c>
      <c r="G218" s="14">
        <v>16000</v>
      </c>
      <c r="H218" s="15">
        <v>16000</v>
      </c>
      <c r="I218" s="39">
        <v>0</v>
      </c>
      <c r="J218" s="19">
        <v>9804</v>
      </c>
      <c r="K218" s="16">
        <v>45040</v>
      </c>
    </row>
    <row r="219" spans="1:11" x14ac:dyDescent="0.2">
      <c r="A219" s="10" t="s">
        <v>16</v>
      </c>
      <c r="B219" s="11" t="s">
        <v>20</v>
      </c>
      <c r="C219" s="12">
        <v>20765</v>
      </c>
      <c r="D219" s="12">
        <v>38084</v>
      </c>
      <c r="E219" s="10" t="s">
        <v>17</v>
      </c>
      <c r="F219" s="13" t="s">
        <v>14</v>
      </c>
      <c r="G219" s="14">
        <v>87000</v>
      </c>
      <c r="H219" s="15">
        <v>87000</v>
      </c>
      <c r="I219" s="39">
        <v>0</v>
      </c>
      <c r="J219" s="19">
        <v>9114</v>
      </c>
      <c r="K219" s="16">
        <v>44506</v>
      </c>
    </row>
    <row r="220" spans="1:11" x14ac:dyDescent="0.2">
      <c r="A220" s="10" t="s">
        <v>11</v>
      </c>
      <c r="B220" s="11" t="s">
        <v>20</v>
      </c>
      <c r="C220" s="12">
        <v>20765</v>
      </c>
      <c r="D220" s="12">
        <v>38084</v>
      </c>
      <c r="E220" s="10" t="s">
        <v>17</v>
      </c>
      <c r="F220" s="13" t="s">
        <v>14</v>
      </c>
      <c r="G220" s="14">
        <v>87000</v>
      </c>
      <c r="H220" s="15">
        <v>87000</v>
      </c>
      <c r="I220" s="39">
        <v>0</v>
      </c>
      <c r="J220" s="19">
        <v>3038</v>
      </c>
      <c r="K220" s="16">
        <v>44506</v>
      </c>
    </row>
    <row r="221" spans="1:11" x14ac:dyDescent="0.2">
      <c r="A221" s="10" t="s">
        <v>16</v>
      </c>
      <c r="B221" s="11" t="s">
        <v>20</v>
      </c>
      <c r="C221" s="12">
        <v>21808</v>
      </c>
      <c r="D221" s="12">
        <v>38040</v>
      </c>
      <c r="E221" s="10" t="s">
        <v>17</v>
      </c>
      <c r="F221" s="13" t="s">
        <v>14</v>
      </c>
      <c r="G221" s="14">
        <v>135000</v>
      </c>
      <c r="H221" s="15">
        <v>135000</v>
      </c>
      <c r="I221" s="39">
        <v>0</v>
      </c>
      <c r="J221" s="19">
        <v>21360</v>
      </c>
      <c r="K221" s="16">
        <v>45550</v>
      </c>
    </row>
    <row r="222" spans="1:11" x14ac:dyDescent="0.2">
      <c r="A222" s="10" t="s">
        <v>11</v>
      </c>
      <c r="B222" s="11" t="s">
        <v>20</v>
      </c>
      <c r="C222" s="12">
        <v>21808</v>
      </c>
      <c r="D222" s="12">
        <v>38040</v>
      </c>
      <c r="E222" s="10" t="s">
        <v>17</v>
      </c>
      <c r="F222" s="13" t="s">
        <v>14</v>
      </c>
      <c r="G222" s="14">
        <v>135000</v>
      </c>
      <c r="H222" s="15">
        <v>135000</v>
      </c>
      <c r="I222" s="39">
        <v>2</v>
      </c>
      <c r="J222" s="19">
        <v>7120</v>
      </c>
      <c r="K222" s="16">
        <v>45550</v>
      </c>
    </row>
    <row r="223" spans="1:11" x14ac:dyDescent="0.2">
      <c r="A223" s="10" t="s">
        <v>11</v>
      </c>
      <c r="B223" s="11" t="s">
        <v>20</v>
      </c>
      <c r="C223" s="12">
        <v>25183</v>
      </c>
      <c r="D223" s="12">
        <v>37176</v>
      </c>
      <c r="E223" s="10" t="s">
        <v>13</v>
      </c>
      <c r="F223" s="13" t="s">
        <v>14</v>
      </c>
      <c r="G223" s="14">
        <v>45000</v>
      </c>
      <c r="H223" s="15">
        <v>45000</v>
      </c>
      <c r="I223" s="39">
        <v>0</v>
      </c>
      <c r="J223" s="19">
        <v>9088</v>
      </c>
      <c r="K223" s="16">
        <v>48924</v>
      </c>
    </row>
    <row r="224" spans="1:11" x14ac:dyDescent="0.2">
      <c r="A224" s="10" t="s">
        <v>11</v>
      </c>
      <c r="B224" s="11" t="s">
        <v>20</v>
      </c>
      <c r="C224" s="12">
        <v>23211</v>
      </c>
      <c r="D224" s="12">
        <v>38177</v>
      </c>
      <c r="E224" s="10" t="s">
        <v>17</v>
      </c>
      <c r="F224" s="13" t="s">
        <v>14</v>
      </c>
      <c r="G224" s="14">
        <v>33000</v>
      </c>
      <c r="H224" s="15">
        <v>33000</v>
      </c>
      <c r="I224" s="39">
        <v>0</v>
      </c>
      <c r="J224" s="19">
        <v>6308</v>
      </c>
      <c r="K224" s="16">
        <v>46953</v>
      </c>
    </row>
    <row r="225" spans="1:11" x14ac:dyDescent="0.2">
      <c r="A225" s="10" t="s">
        <v>11</v>
      </c>
      <c r="B225" s="11" t="s">
        <v>20</v>
      </c>
      <c r="C225" s="12">
        <v>23471</v>
      </c>
      <c r="D225" s="12">
        <v>38173</v>
      </c>
      <c r="E225" s="10" t="s">
        <v>13</v>
      </c>
      <c r="F225" s="13" t="s">
        <v>14</v>
      </c>
      <c r="G225" s="14">
        <v>36000</v>
      </c>
      <c r="H225" s="15">
        <v>36000</v>
      </c>
      <c r="I225" s="39">
        <v>2</v>
      </c>
      <c r="J225" s="19">
        <v>7037</v>
      </c>
      <c r="K225" s="16">
        <v>47212</v>
      </c>
    </row>
    <row r="226" spans="1:11" x14ac:dyDescent="0.2">
      <c r="A226" s="10" t="s">
        <v>16</v>
      </c>
      <c r="B226" s="11" t="s">
        <v>20</v>
      </c>
      <c r="C226" s="12">
        <v>20643</v>
      </c>
      <c r="D226" s="12">
        <v>37785</v>
      </c>
      <c r="E226" s="10" t="s">
        <v>13</v>
      </c>
      <c r="F226" s="13" t="s">
        <v>14</v>
      </c>
      <c r="G226" s="14">
        <v>32000</v>
      </c>
      <c r="H226" s="15">
        <v>32000</v>
      </c>
      <c r="I226" s="39">
        <v>0</v>
      </c>
      <c r="J226" s="19">
        <v>3352</v>
      </c>
      <c r="K226" s="16">
        <v>44384</v>
      </c>
    </row>
    <row r="227" spans="1:11" x14ac:dyDescent="0.2">
      <c r="A227" s="10" t="s">
        <v>11</v>
      </c>
      <c r="B227" s="11" t="s">
        <v>20</v>
      </c>
      <c r="C227" s="12">
        <v>20643</v>
      </c>
      <c r="D227" s="12">
        <v>37785</v>
      </c>
      <c r="E227" s="10" t="s">
        <v>13</v>
      </c>
      <c r="F227" s="13" t="s">
        <v>14</v>
      </c>
      <c r="G227" s="14">
        <v>32000</v>
      </c>
      <c r="H227" s="15">
        <v>32000</v>
      </c>
      <c r="I227" s="39">
        <v>0</v>
      </c>
      <c r="J227" s="19">
        <v>3352</v>
      </c>
      <c r="K227" s="16">
        <v>44384</v>
      </c>
    </row>
    <row r="228" spans="1:11" x14ac:dyDescent="0.2">
      <c r="A228" s="10" t="s">
        <v>11</v>
      </c>
      <c r="B228" s="11" t="s">
        <v>21</v>
      </c>
      <c r="C228" s="12">
        <v>23851</v>
      </c>
      <c r="D228" s="12">
        <v>38148</v>
      </c>
      <c r="E228" s="10" t="s">
        <v>17</v>
      </c>
      <c r="F228" s="13" t="s">
        <v>14</v>
      </c>
      <c r="G228" s="14">
        <v>29000</v>
      </c>
      <c r="H228" s="15">
        <v>29000</v>
      </c>
      <c r="I228" s="39">
        <v>2</v>
      </c>
      <c r="J228" s="19">
        <v>5747</v>
      </c>
      <c r="K228" s="16">
        <v>47592</v>
      </c>
    </row>
    <row r="229" spans="1:11" x14ac:dyDescent="0.2">
      <c r="A229" s="10" t="s">
        <v>11</v>
      </c>
      <c r="B229" s="11" t="s">
        <v>20</v>
      </c>
      <c r="C229" s="12">
        <v>20769</v>
      </c>
      <c r="D229" s="12">
        <v>38181</v>
      </c>
      <c r="E229" s="10" t="s">
        <v>17</v>
      </c>
      <c r="F229" s="13" t="s">
        <v>14</v>
      </c>
      <c r="G229" s="14">
        <v>40000</v>
      </c>
      <c r="H229" s="15">
        <v>40000</v>
      </c>
      <c r="I229" s="39">
        <v>0</v>
      </c>
      <c r="J229" s="19">
        <v>4190</v>
      </c>
      <c r="K229" s="16">
        <v>44510</v>
      </c>
    </row>
    <row r="230" spans="1:11" x14ac:dyDescent="0.2">
      <c r="A230" s="10" t="s">
        <v>16</v>
      </c>
      <c r="B230" s="11" t="s">
        <v>21</v>
      </c>
      <c r="C230" s="12">
        <v>24106</v>
      </c>
      <c r="D230" s="12">
        <v>38215</v>
      </c>
      <c r="E230" s="10" t="s">
        <v>17</v>
      </c>
      <c r="F230" s="13" t="s">
        <v>14</v>
      </c>
      <c r="G230" s="14">
        <v>38000</v>
      </c>
      <c r="H230" s="15">
        <v>38000</v>
      </c>
      <c r="I230" s="39">
        <v>0</v>
      </c>
      <c r="J230" s="19">
        <v>7613</v>
      </c>
      <c r="K230" s="16">
        <v>47847</v>
      </c>
    </row>
    <row r="231" spans="1:11" x14ac:dyDescent="0.2">
      <c r="A231" s="10" t="s">
        <v>11</v>
      </c>
      <c r="B231" s="11" t="s">
        <v>21</v>
      </c>
      <c r="C231" s="12">
        <v>24106</v>
      </c>
      <c r="D231" s="12">
        <v>38215</v>
      </c>
      <c r="E231" s="10" t="s">
        <v>17</v>
      </c>
      <c r="F231" s="13" t="s">
        <v>14</v>
      </c>
      <c r="G231" s="14">
        <v>38000</v>
      </c>
      <c r="H231" s="15">
        <v>38000</v>
      </c>
      <c r="I231" s="39">
        <v>0</v>
      </c>
      <c r="J231" s="19">
        <v>7613</v>
      </c>
      <c r="K231" s="16">
        <v>47847</v>
      </c>
    </row>
    <row r="232" spans="1:11" x14ac:dyDescent="0.2">
      <c r="A232" s="10" t="s">
        <v>11</v>
      </c>
      <c r="B232" s="11" t="s">
        <v>21</v>
      </c>
      <c r="C232" s="12">
        <v>20646</v>
      </c>
      <c r="D232" s="12">
        <v>38272</v>
      </c>
      <c r="E232" s="10" t="s">
        <v>13</v>
      </c>
      <c r="F232" s="13" t="s">
        <v>14</v>
      </c>
      <c r="G232" s="14">
        <v>29000</v>
      </c>
      <c r="H232" s="15">
        <v>29000</v>
      </c>
      <c r="I232" s="39">
        <v>2</v>
      </c>
      <c r="J232" s="19">
        <v>3038</v>
      </c>
      <c r="K232" s="16">
        <v>44387</v>
      </c>
    </row>
    <row r="233" spans="1:11" x14ac:dyDescent="0.2">
      <c r="A233" s="10" t="s">
        <v>11</v>
      </c>
      <c r="B233" s="11" t="s">
        <v>20</v>
      </c>
      <c r="C233" s="12">
        <v>21328</v>
      </c>
      <c r="D233" s="12">
        <v>38233</v>
      </c>
      <c r="E233" s="10" t="s">
        <v>13</v>
      </c>
      <c r="F233" s="13" t="s">
        <v>14</v>
      </c>
      <c r="G233" s="14">
        <v>43000</v>
      </c>
      <c r="H233" s="15">
        <v>43000</v>
      </c>
      <c r="I233" s="39">
        <v>0</v>
      </c>
      <c r="J233" s="19">
        <v>6200</v>
      </c>
      <c r="K233" s="16">
        <v>45069</v>
      </c>
    </row>
    <row r="234" spans="1:11" x14ac:dyDescent="0.2">
      <c r="A234" s="10" t="s">
        <v>15</v>
      </c>
      <c r="B234" s="11" t="s">
        <v>20</v>
      </c>
      <c r="C234" s="12">
        <v>21328</v>
      </c>
      <c r="D234" s="12">
        <v>38233</v>
      </c>
      <c r="E234" s="10" t="s">
        <v>13</v>
      </c>
      <c r="F234" s="13" t="s">
        <v>14</v>
      </c>
      <c r="G234" s="14">
        <v>29000</v>
      </c>
      <c r="H234" s="15">
        <v>29000</v>
      </c>
      <c r="I234" s="39">
        <v>0</v>
      </c>
      <c r="J234" s="19">
        <v>6200</v>
      </c>
      <c r="K234" s="16">
        <v>45069</v>
      </c>
    </row>
    <row r="235" spans="1:11" x14ac:dyDescent="0.2">
      <c r="A235" s="10" t="s">
        <v>16</v>
      </c>
      <c r="B235" s="11" t="s">
        <v>20</v>
      </c>
      <c r="C235" s="12">
        <v>24572</v>
      </c>
      <c r="D235" s="12">
        <v>37176</v>
      </c>
      <c r="E235" s="10" t="s">
        <v>17</v>
      </c>
      <c r="F235" s="13" t="s">
        <v>14</v>
      </c>
      <c r="G235" s="14">
        <v>141000</v>
      </c>
      <c r="H235" s="15">
        <v>141000</v>
      </c>
      <c r="I235" s="39">
        <v>0</v>
      </c>
      <c r="J235" s="19">
        <v>28400</v>
      </c>
      <c r="K235" s="16">
        <v>48314</v>
      </c>
    </row>
    <row r="236" spans="1:11" x14ac:dyDescent="0.2">
      <c r="A236" s="10" t="s">
        <v>11</v>
      </c>
      <c r="B236" s="11" t="s">
        <v>20</v>
      </c>
      <c r="C236" s="12">
        <v>24572</v>
      </c>
      <c r="D236" s="12">
        <v>37176</v>
      </c>
      <c r="E236" s="10" t="s">
        <v>17</v>
      </c>
      <c r="F236" s="13" t="s">
        <v>14</v>
      </c>
      <c r="G236" s="14">
        <v>141000</v>
      </c>
      <c r="H236" s="15">
        <v>141000</v>
      </c>
      <c r="I236" s="39">
        <v>2</v>
      </c>
      <c r="J236" s="19">
        <v>9467</v>
      </c>
      <c r="K236" s="16">
        <v>48314</v>
      </c>
    </row>
    <row r="237" spans="1:11" x14ac:dyDescent="0.2">
      <c r="A237" s="10" t="s">
        <v>15</v>
      </c>
      <c r="B237" s="11" t="s">
        <v>20</v>
      </c>
      <c r="C237" s="12">
        <v>24572</v>
      </c>
      <c r="D237" s="12">
        <v>37176</v>
      </c>
      <c r="E237" s="10" t="s">
        <v>17</v>
      </c>
      <c r="F237" s="13" t="s">
        <v>14</v>
      </c>
      <c r="G237" s="14">
        <v>47000</v>
      </c>
      <c r="H237" s="15">
        <v>47000</v>
      </c>
      <c r="I237" s="39">
        <v>0</v>
      </c>
      <c r="J237" s="19">
        <v>9467</v>
      </c>
      <c r="K237" s="16">
        <v>48314</v>
      </c>
    </row>
    <row r="238" spans="1:11" x14ac:dyDescent="0.2">
      <c r="A238" s="10" t="s">
        <v>11</v>
      </c>
      <c r="B238" s="11" t="s">
        <v>20</v>
      </c>
      <c r="C238" s="12">
        <v>21901</v>
      </c>
      <c r="D238" s="12">
        <v>38240</v>
      </c>
      <c r="E238" s="10" t="s">
        <v>17</v>
      </c>
      <c r="F238" s="13" t="s">
        <v>14</v>
      </c>
      <c r="G238" s="14">
        <v>43000</v>
      </c>
      <c r="H238" s="15">
        <v>43000</v>
      </c>
      <c r="I238" s="39">
        <v>2</v>
      </c>
      <c r="J238" s="19">
        <v>7291</v>
      </c>
      <c r="K238" s="16">
        <v>45643</v>
      </c>
    </row>
    <row r="239" spans="1:11" x14ac:dyDescent="0.2">
      <c r="A239" s="10" t="s">
        <v>16</v>
      </c>
      <c r="B239" s="11" t="s">
        <v>21</v>
      </c>
      <c r="C239" s="12">
        <v>20295</v>
      </c>
      <c r="D239" s="12">
        <v>38279</v>
      </c>
      <c r="E239" s="10" t="s">
        <v>17</v>
      </c>
      <c r="F239" s="13" t="s">
        <v>14</v>
      </c>
      <c r="G239" s="14">
        <v>33000</v>
      </c>
      <c r="H239" s="15">
        <v>33000</v>
      </c>
      <c r="I239" s="39">
        <v>0</v>
      </c>
      <c r="J239" s="19">
        <v>2566</v>
      </c>
      <c r="K239" s="16">
        <v>44037</v>
      </c>
    </row>
    <row r="240" spans="1:11" x14ac:dyDescent="0.2">
      <c r="A240" s="10" t="s">
        <v>11</v>
      </c>
      <c r="B240" s="11" t="s">
        <v>21</v>
      </c>
      <c r="C240" s="12">
        <v>20295</v>
      </c>
      <c r="D240" s="12">
        <v>38279</v>
      </c>
      <c r="E240" s="10" t="s">
        <v>17</v>
      </c>
      <c r="F240" s="13" t="s">
        <v>14</v>
      </c>
      <c r="G240" s="14">
        <v>33000</v>
      </c>
      <c r="H240" s="15">
        <v>33000</v>
      </c>
      <c r="I240" s="39">
        <v>2</v>
      </c>
      <c r="J240" s="19">
        <v>2566</v>
      </c>
      <c r="K240" s="16">
        <v>44037</v>
      </c>
    </row>
    <row r="241" spans="1:11" x14ac:dyDescent="0.2">
      <c r="A241" s="10" t="s">
        <v>16</v>
      </c>
      <c r="B241" s="11" t="s">
        <v>20</v>
      </c>
      <c r="C241" s="12">
        <v>21756</v>
      </c>
      <c r="D241" s="12">
        <v>38146</v>
      </c>
      <c r="E241" s="10" t="s">
        <v>17</v>
      </c>
      <c r="F241" s="13" t="s">
        <v>14</v>
      </c>
      <c r="G241" s="14">
        <v>43000</v>
      </c>
      <c r="H241" s="15">
        <v>43000</v>
      </c>
      <c r="I241" s="39">
        <v>0</v>
      </c>
      <c r="J241" s="19">
        <v>6803</v>
      </c>
      <c r="K241" s="16">
        <v>45498</v>
      </c>
    </row>
    <row r="242" spans="1:11" x14ac:dyDescent="0.2">
      <c r="A242" s="10" t="s">
        <v>11</v>
      </c>
      <c r="B242" s="11" t="s">
        <v>20</v>
      </c>
      <c r="C242" s="12">
        <v>21756</v>
      </c>
      <c r="D242" s="12">
        <v>38146</v>
      </c>
      <c r="E242" s="10" t="s">
        <v>17</v>
      </c>
      <c r="F242" s="13" t="s">
        <v>14</v>
      </c>
      <c r="G242" s="14">
        <v>43000</v>
      </c>
      <c r="H242" s="15">
        <v>43000</v>
      </c>
      <c r="I242" s="39">
        <v>1</v>
      </c>
      <c r="J242" s="19">
        <v>6803</v>
      </c>
      <c r="K242" s="16">
        <v>45498</v>
      </c>
    </row>
    <row r="243" spans="1:11" x14ac:dyDescent="0.2">
      <c r="A243" s="10" t="s">
        <v>16</v>
      </c>
      <c r="B243" s="11" t="s">
        <v>20</v>
      </c>
      <c r="C243" s="12">
        <v>22054</v>
      </c>
      <c r="D243" s="12">
        <v>37997</v>
      </c>
      <c r="E243" s="10" t="s">
        <v>17</v>
      </c>
      <c r="F243" s="13" t="s">
        <v>14</v>
      </c>
      <c r="G243" s="14">
        <v>43000</v>
      </c>
      <c r="H243" s="15">
        <v>43000</v>
      </c>
      <c r="I243" s="39">
        <v>0</v>
      </c>
      <c r="J243" s="19">
        <v>22891</v>
      </c>
      <c r="K243" s="16">
        <v>45795</v>
      </c>
    </row>
    <row r="244" spans="1:11" x14ac:dyDescent="0.2">
      <c r="A244" s="10" t="s">
        <v>11</v>
      </c>
      <c r="B244" s="11" t="s">
        <v>20</v>
      </c>
      <c r="C244" s="12">
        <v>22054</v>
      </c>
      <c r="D244" s="12">
        <v>37997</v>
      </c>
      <c r="E244" s="10" t="s">
        <v>17</v>
      </c>
      <c r="F244" s="13" t="s">
        <v>14</v>
      </c>
      <c r="G244" s="14">
        <v>45000</v>
      </c>
      <c r="H244" s="15">
        <v>45000</v>
      </c>
      <c r="I244" s="39">
        <v>0</v>
      </c>
      <c r="J244" s="19">
        <v>7630</v>
      </c>
      <c r="K244" s="16">
        <v>45795</v>
      </c>
    </row>
    <row r="245" spans="1:11" x14ac:dyDescent="0.2">
      <c r="A245" s="10" t="s">
        <v>16</v>
      </c>
      <c r="B245" s="11" t="s">
        <v>21</v>
      </c>
      <c r="C245" s="12">
        <v>25418</v>
      </c>
      <c r="D245" s="12">
        <v>37918</v>
      </c>
      <c r="E245" s="10" t="s">
        <v>13</v>
      </c>
      <c r="F245" s="13" t="s">
        <v>14</v>
      </c>
      <c r="G245" s="14">
        <v>135000</v>
      </c>
      <c r="H245" s="15">
        <v>135000</v>
      </c>
      <c r="I245" s="39">
        <v>0</v>
      </c>
      <c r="J245" s="19">
        <v>14137</v>
      </c>
      <c r="K245" s="16">
        <v>49159</v>
      </c>
    </row>
    <row r="246" spans="1:11" x14ac:dyDescent="0.2">
      <c r="A246" s="10" t="s">
        <v>11</v>
      </c>
      <c r="B246" s="11" t="s">
        <v>21</v>
      </c>
      <c r="C246" s="12">
        <v>25418</v>
      </c>
      <c r="D246" s="12">
        <v>37918</v>
      </c>
      <c r="E246" s="10" t="s">
        <v>13</v>
      </c>
      <c r="F246" s="13" t="s">
        <v>14</v>
      </c>
      <c r="G246" s="14">
        <v>35000</v>
      </c>
      <c r="H246" s="15">
        <v>35000</v>
      </c>
      <c r="I246" s="39">
        <v>1</v>
      </c>
      <c r="J246" s="19">
        <v>7069</v>
      </c>
      <c r="K246" s="16">
        <v>49159</v>
      </c>
    </row>
    <row r="247" spans="1:11" x14ac:dyDescent="0.2">
      <c r="A247" s="10" t="s">
        <v>16</v>
      </c>
      <c r="B247" s="11" t="s">
        <v>20</v>
      </c>
      <c r="C247" s="12">
        <v>20323</v>
      </c>
      <c r="D247" s="12">
        <v>38359</v>
      </c>
      <c r="E247" s="10" t="s">
        <v>17</v>
      </c>
      <c r="F247" s="13" t="s">
        <v>14</v>
      </c>
      <c r="G247" s="14">
        <v>70000</v>
      </c>
      <c r="H247" s="15">
        <v>70000</v>
      </c>
      <c r="I247" s="39">
        <v>0</v>
      </c>
      <c r="J247" s="19">
        <v>2877</v>
      </c>
      <c r="K247" s="16">
        <v>44065</v>
      </c>
    </row>
    <row r="248" spans="1:11" x14ac:dyDescent="0.2">
      <c r="A248" s="10" t="s">
        <v>11</v>
      </c>
      <c r="B248" s="11" t="s">
        <v>20</v>
      </c>
      <c r="C248" s="12">
        <v>20323</v>
      </c>
      <c r="D248" s="12">
        <v>38359</v>
      </c>
      <c r="E248" s="10" t="s">
        <v>17</v>
      </c>
      <c r="F248" s="13" t="s">
        <v>14</v>
      </c>
      <c r="G248" s="14">
        <v>37000</v>
      </c>
      <c r="H248" s="15">
        <v>37000</v>
      </c>
      <c r="I248" s="39">
        <v>2</v>
      </c>
      <c r="J248" s="19">
        <v>2877</v>
      </c>
      <c r="K248" s="16">
        <v>44065</v>
      </c>
    </row>
    <row r="249" spans="1:11" x14ac:dyDescent="0.2">
      <c r="A249" s="10" t="s">
        <v>11</v>
      </c>
      <c r="B249" s="11" t="s">
        <v>20</v>
      </c>
      <c r="C249" s="12">
        <v>20167</v>
      </c>
      <c r="D249" s="12">
        <v>37957</v>
      </c>
      <c r="E249" s="10" t="s">
        <v>17</v>
      </c>
      <c r="F249" s="13" t="s">
        <v>14</v>
      </c>
      <c r="G249" s="14">
        <v>28000</v>
      </c>
      <c r="H249" s="15">
        <v>28000</v>
      </c>
      <c r="I249" s="39">
        <v>0</v>
      </c>
      <c r="J249" s="19">
        <v>2177</v>
      </c>
      <c r="K249" s="16">
        <v>43909</v>
      </c>
    </row>
    <row r="250" spans="1:11" x14ac:dyDescent="0.2">
      <c r="A250" s="10" t="s">
        <v>11</v>
      </c>
      <c r="B250" s="11" t="s">
        <v>20</v>
      </c>
      <c r="C250" s="12">
        <v>20366</v>
      </c>
      <c r="D250" s="12">
        <v>38363</v>
      </c>
      <c r="E250" s="10" t="s">
        <v>13</v>
      </c>
      <c r="F250" s="13" t="s">
        <v>14</v>
      </c>
      <c r="G250" s="14">
        <v>48000</v>
      </c>
      <c r="H250" s="15">
        <v>48000</v>
      </c>
      <c r="I250" s="39">
        <v>2</v>
      </c>
      <c r="J250" s="19">
        <v>3732</v>
      </c>
      <c r="K250" s="16">
        <v>44108</v>
      </c>
    </row>
    <row r="251" spans="1:11" x14ac:dyDescent="0.2">
      <c r="A251" s="10" t="s">
        <v>16</v>
      </c>
      <c r="B251" s="11" t="s">
        <v>20</v>
      </c>
      <c r="C251" s="12">
        <v>23379</v>
      </c>
      <c r="D251" s="12">
        <v>38310</v>
      </c>
      <c r="E251" s="10" t="s">
        <v>13</v>
      </c>
      <c r="F251" s="13" t="s">
        <v>14</v>
      </c>
      <c r="G251" s="14">
        <v>120000</v>
      </c>
      <c r="H251" s="15">
        <v>120000</v>
      </c>
      <c r="I251" s="39">
        <v>0</v>
      </c>
      <c r="J251" s="19">
        <v>23458</v>
      </c>
      <c r="K251" s="16">
        <v>47121</v>
      </c>
    </row>
    <row r="252" spans="1:11" x14ac:dyDescent="0.2">
      <c r="A252" s="10" t="s">
        <v>11</v>
      </c>
      <c r="B252" s="11" t="s">
        <v>20</v>
      </c>
      <c r="C252" s="12">
        <v>23379</v>
      </c>
      <c r="D252" s="12">
        <v>38310</v>
      </c>
      <c r="E252" s="10" t="s">
        <v>13</v>
      </c>
      <c r="F252" s="13" t="s">
        <v>14</v>
      </c>
      <c r="G252" s="14">
        <v>120000</v>
      </c>
      <c r="H252" s="15">
        <v>120000</v>
      </c>
      <c r="I252" s="39">
        <v>2</v>
      </c>
      <c r="J252" s="19">
        <v>7819</v>
      </c>
      <c r="K252" s="16">
        <v>47121</v>
      </c>
    </row>
    <row r="253" spans="1:11" x14ac:dyDescent="0.2">
      <c r="A253" s="10" t="s">
        <v>16</v>
      </c>
      <c r="B253" s="11" t="s">
        <v>20</v>
      </c>
      <c r="C253" s="12">
        <v>19857</v>
      </c>
      <c r="D253" s="12">
        <v>38072</v>
      </c>
      <c r="E253" s="10" t="s">
        <v>17</v>
      </c>
      <c r="F253" s="13" t="s">
        <v>14</v>
      </c>
      <c r="G253" s="14">
        <v>120000</v>
      </c>
      <c r="H253" s="15">
        <v>120000</v>
      </c>
      <c r="I253" s="39">
        <v>0</v>
      </c>
      <c r="J253" s="19">
        <v>3758</v>
      </c>
      <c r="K253" s="16">
        <v>43598</v>
      </c>
    </row>
    <row r="254" spans="1:11" x14ac:dyDescent="0.2">
      <c r="A254" s="10" t="s">
        <v>11</v>
      </c>
      <c r="B254" s="11" t="s">
        <v>20</v>
      </c>
      <c r="C254" s="12">
        <v>19857</v>
      </c>
      <c r="D254" s="12">
        <v>38072</v>
      </c>
      <c r="E254" s="10" t="s">
        <v>17</v>
      </c>
      <c r="F254" s="13" t="s">
        <v>14</v>
      </c>
      <c r="G254" s="14">
        <v>29000</v>
      </c>
      <c r="H254" s="15">
        <v>29000</v>
      </c>
      <c r="I254" s="39">
        <v>0</v>
      </c>
      <c r="J254" s="19">
        <v>1253</v>
      </c>
      <c r="K254" s="16">
        <v>43598</v>
      </c>
    </row>
    <row r="255" spans="1:11" x14ac:dyDescent="0.2">
      <c r="A255" s="10" t="s">
        <v>11</v>
      </c>
      <c r="B255" s="11" t="s">
        <v>20</v>
      </c>
      <c r="C255" s="12">
        <v>25470</v>
      </c>
      <c r="D255" s="12">
        <v>38209</v>
      </c>
      <c r="E255" s="10" t="s">
        <v>17</v>
      </c>
      <c r="F255" s="13" t="s">
        <v>14</v>
      </c>
      <c r="G255" s="14">
        <v>51000</v>
      </c>
      <c r="H255" s="15">
        <v>51000</v>
      </c>
      <c r="I255" s="39">
        <v>0</v>
      </c>
      <c r="J255" s="19">
        <v>10300</v>
      </c>
      <c r="K255" s="16">
        <v>49211</v>
      </c>
    </row>
    <row r="256" spans="1:11" x14ac:dyDescent="0.2">
      <c r="A256" s="10" t="s">
        <v>15</v>
      </c>
      <c r="B256" s="11" t="s">
        <v>20</v>
      </c>
      <c r="C256" s="12">
        <v>25470</v>
      </c>
      <c r="D256" s="12">
        <v>38209</v>
      </c>
      <c r="E256" s="10" t="s">
        <v>17</v>
      </c>
      <c r="F256" s="13" t="s">
        <v>14</v>
      </c>
      <c r="G256" s="14">
        <v>51000</v>
      </c>
      <c r="H256" s="15">
        <v>51000</v>
      </c>
      <c r="I256" s="39">
        <v>0</v>
      </c>
      <c r="J256" s="19">
        <v>10300</v>
      </c>
      <c r="K256" s="16">
        <v>49211</v>
      </c>
    </row>
    <row r="257" spans="1:11" x14ac:dyDescent="0.2">
      <c r="A257" s="10" t="s">
        <v>11</v>
      </c>
      <c r="B257" s="11" t="s">
        <v>20</v>
      </c>
      <c r="C257" s="12">
        <v>20248</v>
      </c>
      <c r="D257" s="12">
        <v>38411</v>
      </c>
      <c r="E257" s="10" t="s">
        <v>13</v>
      </c>
      <c r="F257" s="13" t="s">
        <v>14</v>
      </c>
      <c r="G257" s="14">
        <v>36000</v>
      </c>
      <c r="H257" s="15">
        <v>36000</v>
      </c>
      <c r="I257" s="39">
        <v>2</v>
      </c>
      <c r="J257" s="19">
        <v>2799</v>
      </c>
      <c r="K257" s="16">
        <v>43990</v>
      </c>
    </row>
    <row r="258" spans="1:11" x14ac:dyDescent="0.2">
      <c r="A258" s="10" t="s">
        <v>15</v>
      </c>
      <c r="B258" s="11" t="s">
        <v>20</v>
      </c>
      <c r="C258" s="12">
        <v>20248</v>
      </c>
      <c r="D258" s="12">
        <v>38411</v>
      </c>
      <c r="E258" s="10" t="s">
        <v>13</v>
      </c>
      <c r="F258" s="13" t="s">
        <v>14</v>
      </c>
      <c r="G258" s="14">
        <v>36000</v>
      </c>
      <c r="H258" s="15">
        <v>36000</v>
      </c>
      <c r="I258" s="39">
        <v>0</v>
      </c>
      <c r="J258" s="19">
        <v>2799</v>
      </c>
      <c r="K258" s="16">
        <v>43990</v>
      </c>
    </row>
    <row r="259" spans="1:11" x14ac:dyDescent="0.2">
      <c r="A259" s="10" t="s">
        <v>16</v>
      </c>
      <c r="B259" s="11" t="s">
        <v>20</v>
      </c>
      <c r="C259" s="12">
        <v>21665</v>
      </c>
      <c r="D259" s="12">
        <v>38371</v>
      </c>
      <c r="E259" s="10" t="s">
        <v>17</v>
      </c>
      <c r="F259" s="13" t="s">
        <v>14</v>
      </c>
      <c r="G259" s="14">
        <v>36000</v>
      </c>
      <c r="H259" s="15">
        <v>36000</v>
      </c>
      <c r="I259" s="39">
        <v>0</v>
      </c>
      <c r="J259" s="19">
        <v>15189</v>
      </c>
      <c r="K259" s="16">
        <v>45407</v>
      </c>
    </row>
    <row r="260" spans="1:11" x14ac:dyDescent="0.2">
      <c r="A260" s="10" t="s">
        <v>11</v>
      </c>
      <c r="B260" s="11" t="s">
        <v>20</v>
      </c>
      <c r="C260" s="12">
        <v>21665</v>
      </c>
      <c r="D260" s="12">
        <v>38371</v>
      </c>
      <c r="E260" s="10" t="s">
        <v>17</v>
      </c>
      <c r="F260" s="13" t="s">
        <v>14</v>
      </c>
      <c r="G260" s="14">
        <v>32000</v>
      </c>
      <c r="H260" s="15">
        <v>32000</v>
      </c>
      <c r="I260" s="39">
        <v>1</v>
      </c>
      <c r="J260" s="19">
        <v>5063</v>
      </c>
      <c r="K260" s="16">
        <v>45407</v>
      </c>
    </row>
    <row r="261" spans="1:11" x14ac:dyDescent="0.2">
      <c r="A261" s="10" t="s">
        <v>11</v>
      </c>
      <c r="B261" s="11" t="s">
        <v>20</v>
      </c>
      <c r="C261" s="12">
        <v>22595</v>
      </c>
      <c r="D261" s="12">
        <v>38234</v>
      </c>
      <c r="E261" s="10" t="s">
        <v>13</v>
      </c>
      <c r="F261" s="13" t="s">
        <v>14</v>
      </c>
      <c r="G261" s="14">
        <v>56000</v>
      </c>
      <c r="H261" s="15">
        <v>56000</v>
      </c>
      <c r="I261" s="39">
        <v>2</v>
      </c>
      <c r="J261" s="19">
        <v>10009</v>
      </c>
      <c r="K261" s="16">
        <v>46336</v>
      </c>
    </row>
    <row r="262" spans="1:11" x14ac:dyDescent="0.2">
      <c r="A262" s="10" t="s">
        <v>15</v>
      </c>
      <c r="B262" s="11" t="s">
        <v>20</v>
      </c>
      <c r="C262" s="12">
        <v>22595</v>
      </c>
      <c r="D262" s="12">
        <v>38234</v>
      </c>
      <c r="E262" s="10" t="s">
        <v>13</v>
      </c>
      <c r="F262" s="13" t="s">
        <v>14</v>
      </c>
      <c r="G262" s="14">
        <v>96000</v>
      </c>
      <c r="H262" s="15">
        <v>96000</v>
      </c>
      <c r="I262" s="39">
        <v>0</v>
      </c>
      <c r="J262" s="19">
        <v>10009</v>
      </c>
      <c r="K262" s="16">
        <v>46336</v>
      </c>
    </row>
    <row r="263" spans="1:11" x14ac:dyDescent="0.2">
      <c r="A263" s="10" t="s">
        <v>11</v>
      </c>
      <c r="B263" s="11" t="s">
        <v>20</v>
      </c>
      <c r="C263" s="12">
        <v>20215</v>
      </c>
      <c r="D263" s="12">
        <v>38465</v>
      </c>
      <c r="E263" s="10" t="s">
        <v>13</v>
      </c>
      <c r="F263" s="13" t="s">
        <v>14</v>
      </c>
      <c r="G263" s="14">
        <v>50000</v>
      </c>
      <c r="H263" s="15">
        <v>50000</v>
      </c>
      <c r="I263" s="39">
        <v>0</v>
      </c>
      <c r="J263" s="19">
        <v>3888</v>
      </c>
      <c r="K263" s="16">
        <v>43957</v>
      </c>
    </row>
    <row r="264" spans="1:11" x14ac:dyDescent="0.2">
      <c r="A264" s="10" t="s">
        <v>15</v>
      </c>
      <c r="B264" s="11" t="s">
        <v>20</v>
      </c>
      <c r="C264" s="12">
        <v>20215</v>
      </c>
      <c r="D264" s="12">
        <v>38465</v>
      </c>
      <c r="E264" s="10" t="s">
        <v>13</v>
      </c>
      <c r="F264" s="13" t="s">
        <v>14</v>
      </c>
      <c r="G264" s="14">
        <v>56000</v>
      </c>
      <c r="H264" s="15">
        <v>56000</v>
      </c>
      <c r="I264" s="39">
        <v>0</v>
      </c>
      <c r="J264" s="19">
        <v>3888</v>
      </c>
      <c r="K264" s="16">
        <v>43957</v>
      </c>
    </row>
    <row r="265" spans="1:11" x14ac:dyDescent="0.2">
      <c r="A265" s="10" t="s">
        <v>16</v>
      </c>
      <c r="B265" s="11" t="s">
        <v>20</v>
      </c>
      <c r="C265" s="12">
        <v>25738</v>
      </c>
      <c r="D265" s="12">
        <v>38079</v>
      </c>
      <c r="E265" s="10" t="s">
        <v>17</v>
      </c>
      <c r="F265" s="13" t="s">
        <v>14</v>
      </c>
      <c r="G265" s="14">
        <v>50000</v>
      </c>
      <c r="H265" s="15">
        <v>50000</v>
      </c>
      <c r="I265" s="39">
        <v>0</v>
      </c>
      <c r="J265" s="19">
        <v>10071</v>
      </c>
      <c r="K265" s="16">
        <v>49479</v>
      </c>
    </row>
    <row r="266" spans="1:11" x14ac:dyDescent="0.2">
      <c r="A266" s="10" t="s">
        <v>11</v>
      </c>
      <c r="B266" s="11" t="s">
        <v>20</v>
      </c>
      <c r="C266" s="12">
        <v>25738</v>
      </c>
      <c r="D266" s="12">
        <v>38079</v>
      </c>
      <c r="E266" s="10" t="s">
        <v>17</v>
      </c>
      <c r="F266" s="13" t="s">
        <v>14</v>
      </c>
      <c r="G266" s="14">
        <v>25000</v>
      </c>
      <c r="H266" s="15">
        <v>25000</v>
      </c>
      <c r="I266" s="39">
        <v>0</v>
      </c>
      <c r="J266" s="19">
        <v>5036</v>
      </c>
      <c r="K266" s="16">
        <v>49479</v>
      </c>
    </row>
    <row r="267" spans="1:11" x14ac:dyDescent="0.2">
      <c r="A267" s="10" t="s">
        <v>16</v>
      </c>
      <c r="B267" s="11" t="s">
        <v>20</v>
      </c>
      <c r="C267" s="12">
        <v>22671</v>
      </c>
      <c r="D267" s="12">
        <v>38294</v>
      </c>
      <c r="E267" s="10" t="s">
        <v>17</v>
      </c>
      <c r="F267" s="13" t="s">
        <v>14</v>
      </c>
      <c r="G267" s="14">
        <v>50000</v>
      </c>
      <c r="H267" s="15">
        <v>50000</v>
      </c>
      <c r="I267" s="39">
        <v>0</v>
      </c>
      <c r="J267" s="19">
        <v>10403</v>
      </c>
      <c r="K267" s="16">
        <v>46412</v>
      </c>
    </row>
    <row r="268" spans="1:11" x14ac:dyDescent="0.2">
      <c r="A268" s="10" t="s">
        <v>11</v>
      </c>
      <c r="B268" s="11" t="s">
        <v>20</v>
      </c>
      <c r="C268" s="12">
        <v>22671</v>
      </c>
      <c r="D268" s="12">
        <v>38294</v>
      </c>
      <c r="E268" s="10" t="s">
        <v>17</v>
      </c>
      <c r="F268" s="13" t="s">
        <v>14</v>
      </c>
      <c r="G268" s="14">
        <v>56000</v>
      </c>
      <c r="H268" s="15">
        <v>56000</v>
      </c>
      <c r="I268" s="39">
        <v>0</v>
      </c>
      <c r="J268" s="19">
        <v>10403</v>
      </c>
      <c r="K268" s="16">
        <v>46412</v>
      </c>
    </row>
    <row r="269" spans="1:11" x14ac:dyDescent="0.2">
      <c r="A269" s="10" t="s">
        <v>15</v>
      </c>
      <c r="B269" s="11" t="s">
        <v>20</v>
      </c>
      <c r="C269" s="12">
        <v>22671</v>
      </c>
      <c r="D269" s="12">
        <v>38294</v>
      </c>
      <c r="E269" s="10" t="s">
        <v>17</v>
      </c>
      <c r="F269" s="13" t="s">
        <v>14</v>
      </c>
      <c r="G269" s="14">
        <v>50000</v>
      </c>
      <c r="H269" s="15">
        <v>50000</v>
      </c>
      <c r="I269" s="39">
        <v>0</v>
      </c>
      <c r="J269" s="19">
        <v>10403</v>
      </c>
      <c r="K269" s="16">
        <v>46412</v>
      </c>
    </row>
    <row r="270" spans="1:11" x14ac:dyDescent="0.2">
      <c r="A270" s="10" t="s">
        <v>16</v>
      </c>
      <c r="B270" s="11" t="s">
        <v>20</v>
      </c>
      <c r="C270" s="12">
        <v>20309</v>
      </c>
      <c r="D270" s="12">
        <v>38513</v>
      </c>
      <c r="E270" s="10" t="s">
        <v>13</v>
      </c>
      <c r="F270" s="13" t="s">
        <v>14</v>
      </c>
      <c r="G270" s="14">
        <v>56000</v>
      </c>
      <c r="H270" s="15">
        <v>56000</v>
      </c>
      <c r="I270" s="39">
        <v>0</v>
      </c>
      <c r="J270" s="19">
        <v>7932</v>
      </c>
      <c r="K270" s="16">
        <v>44051</v>
      </c>
    </row>
    <row r="271" spans="1:11" x14ac:dyDescent="0.2">
      <c r="A271" s="10" t="s">
        <v>11</v>
      </c>
      <c r="B271" s="11" t="s">
        <v>20</v>
      </c>
      <c r="C271" s="12">
        <v>20309</v>
      </c>
      <c r="D271" s="12">
        <v>38513</v>
      </c>
      <c r="E271" s="10" t="s">
        <v>13</v>
      </c>
      <c r="F271" s="13" t="s">
        <v>14</v>
      </c>
      <c r="G271" s="14">
        <v>51000</v>
      </c>
      <c r="H271" s="15">
        <v>51000</v>
      </c>
      <c r="I271" s="39">
        <v>2</v>
      </c>
      <c r="J271" s="19">
        <v>3966</v>
      </c>
      <c r="K271" s="16">
        <v>44051</v>
      </c>
    </row>
    <row r="272" spans="1:11" x14ac:dyDescent="0.2">
      <c r="A272" s="10" t="s">
        <v>15</v>
      </c>
      <c r="B272" s="11" t="s">
        <v>20</v>
      </c>
      <c r="C272" s="12">
        <v>20309</v>
      </c>
      <c r="D272" s="12">
        <v>38513</v>
      </c>
      <c r="E272" s="10" t="s">
        <v>13</v>
      </c>
      <c r="F272" s="13" t="s">
        <v>14</v>
      </c>
      <c r="G272" s="14">
        <v>56000</v>
      </c>
      <c r="H272" s="15">
        <v>56000</v>
      </c>
      <c r="I272" s="39">
        <v>0</v>
      </c>
      <c r="J272" s="19">
        <v>3966</v>
      </c>
      <c r="K272" s="16">
        <v>44051</v>
      </c>
    </row>
    <row r="273" spans="1:11" x14ac:dyDescent="0.2">
      <c r="A273" s="10" t="s">
        <v>11</v>
      </c>
      <c r="B273" s="11" t="s">
        <v>20</v>
      </c>
      <c r="C273" s="12">
        <v>20349</v>
      </c>
      <c r="D273" s="12">
        <v>38428</v>
      </c>
      <c r="E273" s="10" t="s">
        <v>17</v>
      </c>
      <c r="F273" s="13" t="s">
        <v>14</v>
      </c>
      <c r="G273" s="14">
        <v>19000</v>
      </c>
      <c r="H273" s="15">
        <v>19000</v>
      </c>
      <c r="I273" s="39">
        <v>0</v>
      </c>
      <c r="J273" s="19">
        <v>1477</v>
      </c>
      <c r="K273" s="16">
        <v>44091</v>
      </c>
    </row>
    <row r="274" spans="1:11" x14ac:dyDescent="0.2">
      <c r="A274" s="10" t="s">
        <v>11</v>
      </c>
      <c r="B274" s="11" t="s">
        <v>20</v>
      </c>
      <c r="C274" s="12">
        <v>20017</v>
      </c>
      <c r="D274" s="12">
        <v>38344</v>
      </c>
      <c r="E274" s="10" t="s">
        <v>17</v>
      </c>
      <c r="F274" s="13" t="s">
        <v>14</v>
      </c>
      <c r="G274" s="14">
        <v>53000</v>
      </c>
      <c r="H274" s="15">
        <v>53000</v>
      </c>
      <c r="I274" s="39">
        <v>0</v>
      </c>
      <c r="J274" s="19">
        <v>2290</v>
      </c>
      <c r="K274" s="16">
        <v>43758</v>
      </c>
    </row>
    <row r="275" spans="1:11" x14ac:dyDescent="0.2">
      <c r="A275" s="10" t="s">
        <v>16</v>
      </c>
      <c r="B275" s="11" t="s">
        <v>20</v>
      </c>
      <c r="C275" s="12">
        <v>23126</v>
      </c>
      <c r="D275" s="12">
        <v>38310</v>
      </c>
      <c r="E275" s="10" t="s">
        <v>13</v>
      </c>
      <c r="F275" s="13" t="s">
        <v>14</v>
      </c>
      <c r="G275" s="14">
        <v>88000</v>
      </c>
      <c r="H275" s="15">
        <v>88000</v>
      </c>
      <c r="I275" s="39">
        <v>0</v>
      </c>
      <c r="J275" s="19">
        <v>16822</v>
      </c>
      <c r="K275" s="16">
        <v>46868</v>
      </c>
    </row>
    <row r="276" spans="1:11" x14ac:dyDescent="0.2">
      <c r="A276" s="10" t="s">
        <v>11</v>
      </c>
      <c r="B276" s="11" t="s">
        <v>20</v>
      </c>
      <c r="C276" s="12">
        <v>23126</v>
      </c>
      <c r="D276" s="12">
        <v>38310</v>
      </c>
      <c r="E276" s="10" t="s">
        <v>13</v>
      </c>
      <c r="F276" s="13" t="s">
        <v>14</v>
      </c>
      <c r="G276" s="14">
        <v>88000</v>
      </c>
      <c r="H276" s="15">
        <v>88000</v>
      </c>
      <c r="I276" s="39">
        <v>2</v>
      </c>
      <c r="J276" s="19">
        <v>8411</v>
      </c>
      <c r="K276" s="16">
        <v>46868</v>
      </c>
    </row>
    <row r="277" spans="1:11" x14ac:dyDescent="0.2">
      <c r="A277" s="10" t="s">
        <v>16</v>
      </c>
      <c r="B277" s="11" t="s">
        <v>20</v>
      </c>
      <c r="C277" s="12">
        <v>23209</v>
      </c>
      <c r="D277" s="12">
        <v>38299</v>
      </c>
      <c r="E277" s="10" t="s">
        <v>13</v>
      </c>
      <c r="F277" s="13" t="s">
        <v>14</v>
      </c>
      <c r="G277" s="14">
        <v>144000</v>
      </c>
      <c r="H277" s="15">
        <v>144000</v>
      </c>
      <c r="I277" s="39">
        <v>0</v>
      </c>
      <c r="J277" s="19">
        <v>27527</v>
      </c>
      <c r="K277" s="16">
        <v>46951</v>
      </c>
    </row>
    <row r="278" spans="1:11" x14ac:dyDescent="0.2">
      <c r="A278" s="10" t="s">
        <v>11</v>
      </c>
      <c r="B278" s="11" t="s">
        <v>20</v>
      </c>
      <c r="C278" s="12">
        <v>23209</v>
      </c>
      <c r="D278" s="12">
        <v>38299</v>
      </c>
      <c r="E278" s="10" t="s">
        <v>13</v>
      </c>
      <c r="F278" s="13" t="s">
        <v>14</v>
      </c>
      <c r="G278" s="14">
        <v>144000</v>
      </c>
      <c r="H278" s="15">
        <v>144000</v>
      </c>
      <c r="I278" s="39">
        <v>2</v>
      </c>
      <c r="J278" s="19">
        <v>9176</v>
      </c>
      <c r="K278" s="16">
        <v>46951</v>
      </c>
    </row>
    <row r="279" spans="1:11" x14ac:dyDescent="0.2">
      <c r="A279" s="10" t="s">
        <v>15</v>
      </c>
      <c r="B279" s="11" t="s">
        <v>20</v>
      </c>
      <c r="C279" s="12">
        <v>23209</v>
      </c>
      <c r="D279" s="12">
        <v>38299</v>
      </c>
      <c r="E279" s="10" t="s">
        <v>13</v>
      </c>
      <c r="F279" s="13" t="s">
        <v>14</v>
      </c>
      <c r="G279" s="14">
        <v>88000</v>
      </c>
      <c r="H279" s="15">
        <v>88000</v>
      </c>
      <c r="I279" s="39">
        <v>0</v>
      </c>
      <c r="J279" s="19">
        <v>9176</v>
      </c>
      <c r="K279" s="16">
        <v>46951</v>
      </c>
    </row>
    <row r="280" spans="1:11" x14ac:dyDescent="0.2">
      <c r="A280" s="10" t="s">
        <v>11</v>
      </c>
      <c r="B280" s="11" t="s">
        <v>20</v>
      </c>
      <c r="C280" s="12">
        <v>22605</v>
      </c>
      <c r="D280" s="12">
        <v>38257</v>
      </c>
      <c r="E280" s="10" t="s">
        <v>17</v>
      </c>
      <c r="F280" s="13" t="s">
        <v>14</v>
      </c>
      <c r="G280" s="14">
        <v>26000</v>
      </c>
      <c r="H280" s="15">
        <v>26000</v>
      </c>
      <c r="I280" s="39">
        <v>0</v>
      </c>
      <c r="J280" s="19">
        <v>4647</v>
      </c>
      <c r="K280" s="16">
        <v>46346</v>
      </c>
    </row>
    <row r="281" spans="1:11" x14ac:dyDescent="0.2">
      <c r="A281" s="10" t="s">
        <v>11</v>
      </c>
      <c r="B281" s="11" t="s">
        <v>21</v>
      </c>
      <c r="C281" s="12">
        <v>22048</v>
      </c>
      <c r="D281" s="12">
        <v>38351</v>
      </c>
      <c r="E281" s="10" t="s">
        <v>17</v>
      </c>
      <c r="F281" s="13" t="s">
        <v>14</v>
      </c>
      <c r="G281" s="14">
        <v>56000</v>
      </c>
      <c r="H281" s="15">
        <v>56000</v>
      </c>
      <c r="I281" s="39">
        <v>0</v>
      </c>
      <c r="J281" s="19">
        <v>9495</v>
      </c>
      <c r="K281" s="16">
        <v>45789</v>
      </c>
    </row>
    <row r="282" spans="1:11" x14ac:dyDescent="0.2">
      <c r="A282" s="10" t="s">
        <v>16</v>
      </c>
      <c r="B282" s="11" t="s">
        <v>20</v>
      </c>
      <c r="C282" s="12">
        <v>20233</v>
      </c>
      <c r="D282" s="12">
        <v>38564</v>
      </c>
      <c r="E282" s="10" t="s">
        <v>13</v>
      </c>
      <c r="F282" s="13" t="s">
        <v>14</v>
      </c>
      <c r="G282" s="14">
        <v>56000</v>
      </c>
      <c r="H282" s="15">
        <v>56000</v>
      </c>
      <c r="I282" s="39">
        <v>0</v>
      </c>
      <c r="J282" s="19">
        <v>12364</v>
      </c>
      <c r="K282" s="16">
        <v>43975</v>
      </c>
    </row>
    <row r="283" spans="1:11" x14ac:dyDescent="0.2">
      <c r="A283" s="10" t="s">
        <v>11</v>
      </c>
      <c r="B283" s="11" t="s">
        <v>20</v>
      </c>
      <c r="C283" s="12">
        <v>20233</v>
      </c>
      <c r="D283" s="12">
        <v>38564</v>
      </c>
      <c r="E283" s="10" t="s">
        <v>13</v>
      </c>
      <c r="F283" s="13" t="s">
        <v>14</v>
      </c>
      <c r="G283" s="14">
        <v>53000</v>
      </c>
      <c r="H283" s="15">
        <v>53000</v>
      </c>
      <c r="I283" s="39">
        <v>2</v>
      </c>
      <c r="J283" s="19">
        <v>4121</v>
      </c>
      <c r="K283" s="16">
        <v>43975</v>
      </c>
    </row>
    <row r="284" spans="1:11" x14ac:dyDescent="0.2">
      <c r="A284" s="10" t="s">
        <v>11</v>
      </c>
      <c r="B284" s="11" t="s">
        <v>20</v>
      </c>
      <c r="C284" s="12">
        <v>20300</v>
      </c>
      <c r="D284" s="12">
        <v>38593</v>
      </c>
      <c r="E284" s="10" t="s">
        <v>13</v>
      </c>
      <c r="F284" s="13" t="s">
        <v>14</v>
      </c>
      <c r="G284" s="14">
        <v>56000</v>
      </c>
      <c r="H284" s="15">
        <v>56000</v>
      </c>
      <c r="I284" s="39">
        <v>1</v>
      </c>
      <c r="J284" s="19">
        <v>4355</v>
      </c>
      <c r="K284" s="16">
        <v>44042</v>
      </c>
    </row>
    <row r="285" spans="1:11" x14ac:dyDescent="0.2">
      <c r="A285" s="10" t="s">
        <v>16</v>
      </c>
      <c r="B285" s="11" t="s">
        <v>20</v>
      </c>
      <c r="C285" s="12">
        <v>20002</v>
      </c>
      <c r="D285" s="12">
        <v>38576</v>
      </c>
      <c r="E285" s="10" t="s">
        <v>13</v>
      </c>
      <c r="F285" s="13" t="s">
        <v>14</v>
      </c>
      <c r="G285" s="14">
        <v>110000</v>
      </c>
      <c r="H285" s="15">
        <v>110000</v>
      </c>
      <c r="I285" s="39">
        <v>0</v>
      </c>
      <c r="J285" s="19">
        <v>4752</v>
      </c>
      <c r="K285" s="16">
        <v>43743</v>
      </c>
    </row>
    <row r="286" spans="1:11" x14ac:dyDescent="0.2">
      <c r="A286" s="10" t="s">
        <v>11</v>
      </c>
      <c r="B286" s="11" t="s">
        <v>20</v>
      </c>
      <c r="C286" s="12">
        <v>20002</v>
      </c>
      <c r="D286" s="12">
        <v>38576</v>
      </c>
      <c r="E286" s="10" t="s">
        <v>13</v>
      </c>
      <c r="F286" s="13" t="s">
        <v>14</v>
      </c>
      <c r="G286" s="14">
        <v>110000</v>
      </c>
      <c r="H286" s="15">
        <v>110000</v>
      </c>
      <c r="I286" s="39">
        <v>2</v>
      </c>
      <c r="J286" s="19">
        <v>2376</v>
      </c>
      <c r="K286" s="16">
        <v>43743</v>
      </c>
    </row>
    <row r="287" spans="1:11" x14ac:dyDescent="0.2">
      <c r="A287" s="10" t="s">
        <v>11</v>
      </c>
      <c r="B287" s="11" t="s">
        <v>20</v>
      </c>
      <c r="C287" s="12">
        <v>20711</v>
      </c>
      <c r="D287" s="12">
        <v>38234</v>
      </c>
      <c r="E287" s="10" t="s">
        <v>13</v>
      </c>
      <c r="F287" s="13" t="s">
        <v>14</v>
      </c>
      <c r="G287" s="14">
        <v>27000</v>
      </c>
      <c r="H287" s="15">
        <v>27000</v>
      </c>
      <c r="I287" s="39">
        <v>1</v>
      </c>
      <c r="J287" s="19">
        <v>2829</v>
      </c>
      <c r="K287" s="16">
        <v>44452</v>
      </c>
    </row>
    <row r="288" spans="1:11" x14ac:dyDescent="0.2">
      <c r="A288" s="10" t="s">
        <v>15</v>
      </c>
      <c r="B288" s="11" t="s">
        <v>20</v>
      </c>
      <c r="C288" s="12">
        <v>20711</v>
      </c>
      <c r="D288" s="12">
        <v>38231</v>
      </c>
      <c r="E288" s="10" t="s">
        <v>13</v>
      </c>
      <c r="F288" s="13" t="s">
        <v>14</v>
      </c>
      <c r="G288" s="14">
        <v>110000</v>
      </c>
      <c r="H288" s="15">
        <v>110000</v>
      </c>
      <c r="I288" s="39">
        <v>0</v>
      </c>
      <c r="J288" s="19">
        <v>2829</v>
      </c>
      <c r="K288" s="16">
        <v>44452</v>
      </c>
    </row>
    <row r="289" spans="1:11" x14ac:dyDescent="0.2">
      <c r="A289" s="10" t="s">
        <v>16</v>
      </c>
      <c r="B289" s="11" t="s">
        <v>20</v>
      </c>
      <c r="C289" s="12">
        <v>21906</v>
      </c>
      <c r="D289" s="12">
        <v>38275</v>
      </c>
      <c r="E289" s="10" t="s">
        <v>17</v>
      </c>
      <c r="F289" s="13" t="s">
        <v>14</v>
      </c>
      <c r="G289" s="14">
        <v>27000</v>
      </c>
      <c r="H289" s="15">
        <v>27000</v>
      </c>
      <c r="I289" s="39">
        <v>0</v>
      </c>
      <c r="J289" s="19">
        <v>4409</v>
      </c>
      <c r="K289" s="16">
        <v>45648</v>
      </c>
    </row>
    <row r="290" spans="1:11" x14ac:dyDescent="0.2">
      <c r="A290" s="10" t="s">
        <v>11</v>
      </c>
      <c r="B290" s="11" t="s">
        <v>20</v>
      </c>
      <c r="C290" s="12">
        <v>21906</v>
      </c>
      <c r="D290" s="12">
        <v>38275</v>
      </c>
      <c r="E290" s="10" t="s">
        <v>17</v>
      </c>
      <c r="F290" s="13" t="s">
        <v>14</v>
      </c>
      <c r="G290" s="14">
        <v>26000</v>
      </c>
      <c r="H290" s="15">
        <v>26000</v>
      </c>
      <c r="I290" s="39">
        <v>0</v>
      </c>
      <c r="J290" s="19">
        <v>4409</v>
      </c>
      <c r="K290" s="16">
        <v>45648</v>
      </c>
    </row>
    <row r="291" spans="1:11" x14ac:dyDescent="0.2">
      <c r="A291" s="10" t="s">
        <v>15</v>
      </c>
      <c r="B291" s="11" t="s">
        <v>20</v>
      </c>
      <c r="C291" s="12">
        <v>21906</v>
      </c>
      <c r="D291" s="12">
        <v>38275</v>
      </c>
      <c r="E291" s="10" t="s">
        <v>17</v>
      </c>
      <c r="F291" s="13" t="s">
        <v>14</v>
      </c>
      <c r="G291" s="14">
        <v>27000</v>
      </c>
      <c r="H291" s="15">
        <v>27000</v>
      </c>
      <c r="I291" s="39">
        <v>0</v>
      </c>
      <c r="J291" s="19">
        <v>4409</v>
      </c>
      <c r="K291" s="16">
        <v>45648</v>
      </c>
    </row>
    <row r="292" spans="1:11" x14ac:dyDescent="0.2">
      <c r="A292" s="10" t="s">
        <v>16</v>
      </c>
      <c r="B292" s="11" t="s">
        <v>20</v>
      </c>
      <c r="C292" s="12">
        <v>21697</v>
      </c>
      <c r="D292" s="12">
        <v>38251</v>
      </c>
      <c r="E292" s="10" t="s">
        <v>13</v>
      </c>
      <c r="F292" s="13" t="s">
        <v>14</v>
      </c>
      <c r="G292" s="14">
        <v>213000</v>
      </c>
      <c r="H292" s="15">
        <v>213000</v>
      </c>
      <c r="I292" s="39">
        <v>0</v>
      </c>
      <c r="J292" s="19">
        <v>33701</v>
      </c>
      <c r="K292" s="16">
        <v>45439</v>
      </c>
    </row>
    <row r="293" spans="1:11" x14ac:dyDescent="0.2">
      <c r="A293" s="10" t="s">
        <v>11</v>
      </c>
      <c r="B293" s="11" t="s">
        <v>20</v>
      </c>
      <c r="C293" s="12">
        <v>21697</v>
      </c>
      <c r="D293" s="12">
        <v>38251</v>
      </c>
      <c r="E293" s="10" t="s">
        <v>13</v>
      </c>
      <c r="F293" s="13" t="s">
        <v>14</v>
      </c>
      <c r="G293" s="14">
        <v>213000</v>
      </c>
      <c r="H293" s="15">
        <v>213000</v>
      </c>
      <c r="I293" s="39">
        <v>2</v>
      </c>
      <c r="J293" s="19">
        <v>11234</v>
      </c>
      <c r="K293" s="16">
        <v>45439</v>
      </c>
    </row>
    <row r="294" spans="1:11" x14ac:dyDescent="0.2">
      <c r="A294" s="10" t="s">
        <v>15</v>
      </c>
      <c r="B294" s="11" t="s">
        <v>20</v>
      </c>
      <c r="C294" s="12">
        <v>21697</v>
      </c>
      <c r="D294" s="12">
        <v>38251</v>
      </c>
      <c r="E294" s="10" t="s">
        <v>13</v>
      </c>
      <c r="F294" s="13" t="s">
        <v>14</v>
      </c>
      <c r="G294" s="14">
        <v>71000</v>
      </c>
      <c r="H294" s="15">
        <v>71000</v>
      </c>
      <c r="I294" s="39">
        <v>0</v>
      </c>
      <c r="J294" s="19">
        <v>11234</v>
      </c>
      <c r="K294" s="16">
        <v>45439</v>
      </c>
    </row>
    <row r="295" spans="1:11" x14ac:dyDescent="0.2">
      <c r="A295" s="10" t="s">
        <v>16</v>
      </c>
      <c r="B295" s="11" t="s">
        <v>20</v>
      </c>
      <c r="C295" s="12">
        <v>20827</v>
      </c>
      <c r="D295" s="12">
        <v>38457</v>
      </c>
      <c r="E295" s="10" t="s">
        <v>17</v>
      </c>
      <c r="F295" s="13" t="s">
        <v>14</v>
      </c>
      <c r="G295" s="14">
        <v>213000</v>
      </c>
      <c r="H295" s="15">
        <v>213000</v>
      </c>
      <c r="I295" s="39">
        <v>0</v>
      </c>
      <c r="J295" s="19">
        <v>16751</v>
      </c>
      <c r="K295" s="16">
        <v>44568</v>
      </c>
    </row>
    <row r="296" spans="1:11" x14ac:dyDescent="0.2">
      <c r="A296" s="10" t="s">
        <v>11</v>
      </c>
      <c r="B296" s="11" t="s">
        <v>20</v>
      </c>
      <c r="C296" s="12">
        <v>20827</v>
      </c>
      <c r="D296" s="12">
        <v>38457</v>
      </c>
      <c r="E296" s="10" t="s">
        <v>17</v>
      </c>
      <c r="F296" s="13" t="s">
        <v>14</v>
      </c>
      <c r="G296" s="14">
        <v>44000</v>
      </c>
      <c r="H296" s="15">
        <v>44000</v>
      </c>
      <c r="I296" s="39">
        <v>0</v>
      </c>
      <c r="J296" s="19">
        <v>5584</v>
      </c>
      <c r="K296" s="16">
        <v>44568</v>
      </c>
    </row>
    <row r="297" spans="1:11" x14ac:dyDescent="0.2">
      <c r="A297" s="10" t="s">
        <v>15</v>
      </c>
      <c r="B297" s="11" t="s">
        <v>20</v>
      </c>
      <c r="C297" s="12">
        <v>20827</v>
      </c>
      <c r="D297" s="12">
        <v>38457</v>
      </c>
      <c r="E297" s="10" t="s">
        <v>17</v>
      </c>
      <c r="F297" s="13" t="s">
        <v>14</v>
      </c>
      <c r="G297" s="14">
        <v>213000</v>
      </c>
      <c r="H297" s="15">
        <v>213000</v>
      </c>
      <c r="I297" s="39">
        <v>0</v>
      </c>
      <c r="J297" s="19">
        <v>5584</v>
      </c>
      <c r="K297" s="16">
        <v>44568</v>
      </c>
    </row>
    <row r="298" spans="1:11" x14ac:dyDescent="0.2">
      <c r="A298" s="10" t="s">
        <v>16</v>
      </c>
      <c r="B298" s="11" t="s">
        <v>21</v>
      </c>
      <c r="C298" s="12">
        <v>20156</v>
      </c>
      <c r="D298" s="12">
        <v>38286</v>
      </c>
      <c r="E298" s="10" t="s">
        <v>13</v>
      </c>
      <c r="F298" s="13" t="s">
        <v>14</v>
      </c>
      <c r="G298" s="14">
        <v>132000</v>
      </c>
      <c r="H298" s="15">
        <v>132000</v>
      </c>
      <c r="I298" s="39">
        <v>0</v>
      </c>
      <c r="J298" s="19">
        <v>4743</v>
      </c>
      <c r="K298" s="16">
        <v>43898</v>
      </c>
    </row>
    <row r="299" spans="1:11" x14ac:dyDescent="0.2">
      <c r="A299" s="10" t="s">
        <v>11</v>
      </c>
      <c r="B299" s="11" t="s">
        <v>21</v>
      </c>
      <c r="C299" s="12">
        <v>20156</v>
      </c>
      <c r="D299" s="12">
        <v>38286</v>
      </c>
      <c r="E299" s="10" t="s">
        <v>13</v>
      </c>
      <c r="F299" s="13" t="s">
        <v>14</v>
      </c>
      <c r="G299" s="14">
        <v>61000</v>
      </c>
      <c r="H299" s="15">
        <v>61000</v>
      </c>
      <c r="I299" s="39">
        <v>0</v>
      </c>
      <c r="J299" s="19">
        <v>4743</v>
      </c>
      <c r="K299" s="16">
        <v>43898</v>
      </c>
    </row>
    <row r="300" spans="1:11" x14ac:dyDescent="0.2">
      <c r="A300" s="10" t="s">
        <v>11</v>
      </c>
      <c r="B300" s="11" t="s">
        <v>20</v>
      </c>
      <c r="C300" s="12">
        <v>19968</v>
      </c>
      <c r="D300" s="12">
        <v>38657</v>
      </c>
      <c r="E300" s="10" t="s">
        <v>13</v>
      </c>
      <c r="F300" s="13" t="s">
        <v>14</v>
      </c>
      <c r="G300" s="14">
        <v>51000</v>
      </c>
      <c r="H300" s="15">
        <v>51000</v>
      </c>
      <c r="I300" s="39">
        <v>0</v>
      </c>
      <c r="J300" s="19">
        <v>2203</v>
      </c>
      <c r="K300" s="16">
        <v>43709</v>
      </c>
    </row>
    <row r="301" spans="1:11" x14ac:dyDescent="0.2">
      <c r="A301" s="10" t="s">
        <v>11</v>
      </c>
      <c r="B301" s="11" t="s">
        <v>20</v>
      </c>
      <c r="C301" s="12">
        <v>20390</v>
      </c>
      <c r="D301" s="12">
        <v>38503</v>
      </c>
      <c r="E301" s="10" t="s">
        <v>13</v>
      </c>
      <c r="F301" s="13" t="s">
        <v>14</v>
      </c>
      <c r="G301" s="14">
        <v>40000</v>
      </c>
      <c r="H301" s="15">
        <v>40000</v>
      </c>
      <c r="I301" s="39">
        <v>2</v>
      </c>
      <c r="J301" s="19">
        <v>3110</v>
      </c>
      <c r="K301" s="16">
        <v>44132</v>
      </c>
    </row>
    <row r="302" spans="1:11" x14ac:dyDescent="0.2">
      <c r="A302" s="10" t="s">
        <v>16</v>
      </c>
      <c r="B302" s="11" t="s">
        <v>20</v>
      </c>
      <c r="C302" s="12">
        <v>24805</v>
      </c>
      <c r="D302" s="12">
        <v>38576</v>
      </c>
      <c r="E302" s="10" t="s">
        <v>17</v>
      </c>
      <c r="F302" s="13" t="s">
        <v>14</v>
      </c>
      <c r="G302" s="14">
        <v>40000</v>
      </c>
      <c r="H302" s="15">
        <v>40000</v>
      </c>
      <c r="I302" s="39">
        <v>0</v>
      </c>
      <c r="J302" s="19">
        <v>7453</v>
      </c>
      <c r="K302" s="16">
        <v>48547</v>
      </c>
    </row>
    <row r="303" spans="1:11" x14ac:dyDescent="0.2">
      <c r="A303" s="10" t="s">
        <v>11</v>
      </c>
      <c r="B303" s="11" t="s">
        <v>20</v>
      </c>
      <c r="C303" s="12">
        <v>24805</v>
      </c>
      <c r="D303" s="12">
        <v>38576</v>
      </c>
      <c r="E303" s="10" t="s">
        <v>17</v>
      </c>
      <c r="F303" s="13" t="s">
        <v>14</v>
      </c>
      <c r="G303" s="14">
        <v>37000</v>
      </c>
      <c r="H303" s="15">
        <v>37000</v>
      </c>
      <c r="I303" s="39">
        <v>2</v>
      </c>
      <c r="J303" s="19">
        <v>7453</v>
      </c>
      <c r="K303" s="16">
        <v>48547</v>
      </c>
    </row>
    <row r="304" spans="1:11" x14ac:dyDescent="0.2">
      <c r="A304" s="10" t="s">
        <v>16</v>
      </c>
      <c r="B304" s="11" t="s">
        <v>20</v>
      </c>
      <c r="C304" s="12">
        <v>22844</v>
      </c>
      <c r="D304" s="12">
        <v>38636</v>
      </c>
      <c r="E304" s="10" t="s">
        <v>17</v>
      </c>
      <c r="F304" s="13" t="s">
        <v>14</v>
      </c>
      <c r="G304" s="14">
        <v>37000</v>
      </c>
      <c r="H304" s="15">
        <v>37000</v>
      </c>
      <c r="I304" s="39">
        <v>0</v>
      </c>
      <c r="J304" s="19">
        <v>5573</v>
      </c>
      <c r="K304" s="16">
        <v>46585</v>
      </c>
    </row>
    <row r="305" spans="1:11" x14ac:dyDescent="0.2">
      <c r="A305" s="10" t="s">
        <v>11</v>
      </c>
      <c r="B305" s="11" t="s">
        <v>20</v>
      </c>
      <c r="C305" s="12">
        <v>22844</v>
      </c>
      <c r="D305" s="12">
        <v>38636</v>
      </c>
      <c r="E305" s="10" t="s">
        <v>17</v>
      </c>
      <c r="F305" s="13" t="s">
        <v>14</v>
      </c>
      <c r="G305" s="14">
        <v>30000</v>
      </c>
      <c r="H305" s="15">
        <v>30000</v>
      </c>
      <c r="I305" s="39">
        <v>0</v>
      </c>
      <c r="J305" s="19">
        <v>5573</v>
      </c>
      <c r="K305" s="16">
        <v>46585</v>
      </c>
    </row>
    <row r="306" spans="1:11" x14ac:dyDescent="0.2">
      <c r="A306" s="10" t="s">
        <v>11</v>
      </c>
      <c r="B306" s="11" t="s">
        <v>20</v>
      </c>
      <c r="C306" s="12">
        <v>21999</v>
      </c>
      <c r="D306" s="12">
        <v>37861</v>
      </c>
      <c r="E306" s="10" t="s">
        <v>17</v>
      </c>
      <c r="F306" s="13" t="s">
        <v>14</v>
      </c>
      <c r="G306" s="14">
        <v>36000</v>
      </c>
      <c r="H306" s="15">
        <v>36000</v>
      </c>
      <c r="I306" s="39">
        <v>2</v>
      </c>
      <c r="J306" s="19">
        <v>6104</v>
      </c>
      <c r="K306" s="16">
        <v>45740</v>
      </c>
    </row>
    <row r="307" spans="1:11" x14ac:dyDescent="0.2">
      <c r="A307" s="10" t="s">
        <v>11</v>
      </c>
      <c r="B307" s="11" t="s">
        <v>20</v>
      </c>
      <c r="C307" s="12">
        <v>20677</v>
      </c>
      <c r="D307" s="12">
        <v>38513</v>
      </c>
      <c r="E307" s="10" t="s">
        <v>13</v>
      </c>
      <c r="F307" s="13" t="s">
        <v>14</v>
      </c>
      <c r="G307" s="14">
        <v>32000</v>
      </c>
      <c r="H307" s="15">
        <v>32000</v>
      </c>
      <c r="I307" s="39">
        <v>0</v>
      </c>
      <c r="J307" s="19">
        <v>3352</v>
      </c>
      <c r="K307" s="16">
        <v>44418</v>
      </c>
    </row>
    <row r="308" spans="1:11" x14ac:dyDescent="0.2">
      <c r="A308" s="10" t="s">
        <v>16</v>
      </c>
      <c r="B308" s="11" t="s">
        <v>21</v>
      </c>
      <c r="C308" s="12">
        <v>20237</v>
      </c>
      <c r="D308" s="12">
        <v>38366</v>
      </c>
      <c r="E308" s="10" t="s">
        <v>17</v>
      </c>
      <c r="F308" s="13" t="s">
        <v>14</v>
      </c>
      <c r="G308" s="14">
        <v>156000</v>
      </c>
      <c r="H308" s="15">
        <v>156000</v>
      </c>
      <c r="I308" s="39">
        <v>0</v>
      </c>
      <c r="J308" s="19">
        <v>12131</v>
      </c>
      <c r="K308" s="16">
        <v>43979</v>
      </c>
    </row>
    <row r="309" spans="1:11" x14ac:dyDescent="0.2">
      <c r="A309" s="10" t="s">
        <v>11</v>
      </c>
      <c r="B309" s="11" t="s">
        <v>21</v>
      </c>
      <c r="C309" s="12">
        <v>20237</v>
      </c>
      <c r="D309" s="12">
        <v>38366</v>
      </c>
      <c r="E309" s="10" t="s">
        <v>17</v>
      </c>
      <c r="F309" s="13" t="s">
        <v>14</v>
      </c>
      <c r="G309" s="14">
        <v>156000</v>
      </c>
      <c r="H309" s="15">
        <v>156000</v>
      </c>
      <c r="I309" s="39">
        <v>0</v>
      </c>
      <c r="J309" s="19">
        <v>4044</v>
      </c>
      <c r="K309" s="16">
        <v>43979</v>
      </c>
    </row>
    <row r="310" spans="1:11" x14ac:dyDescent="0.2">
      <c r="A310" s="10" t="s">
        <v>16</v>
      </c>
      <c r="B310" s="11" t="s">
        <v>20</v>
      </c>
      <c r="C310" s="12">
        <v>22329</v>
      </c>
      <c r="D310" s="12">
        <v>38132</v>
      </c>
      <c r="E310" s="10" t="s">
        <v>17</v>
      </c>
      <c r="F310" s="13" t="s">
        <v>14</v>
      </c>
      <c r="G310" s="14">
        <v>90000</v>
      </c>
      <c r="H310" s="15">
        <v>90000</v>
      </c>
      <c r="I310" s="39">
        <v>0</v>
      </c>
      <c r="J310" s="19">
        <v>16087</v>
      </c>
      <c r="K310" s="16">
        <v>46070</v>
      </c>
    </row>
    <row r="311" spans="1:11" x14ac:dyDescent="0.2">
      <c r="A311" s="10" t="s">
        <v>11</v>
      </c>
      <c r="B311" s="11" t="s">
        <v>20</v>
      </c>
      <c r="C311" s="12">
        <v>22329</v>
      </c>
      <c r="D311" s="12">
        <v>38132</v>
      </c>
      <c r="E311" s="10" t="s">
        <v>17</v>
      </c>
      <c r="F311" s="13" t="s">
        <v>14</v>
      </c>
      <c r="G311" s="14">
        <v>90000</v>
      </c>
      <c r="H311" s="15">
        <v>90000</v>
      </c>
      <c r="I311" s="39">
        <v>2</v>
      </c>
      <c r="J311" s="19">
        <v>5362</v>
      </c>
      <c r="K311" s="16">
        <v>46070</v>
      </c>
    </row>
    <row r="312" spans="1:11" x14ac:dyDescent="0.2">
      <c r="A312" s="10" t="s">
        <v>11</v>
      </c>
      <c r="B312" s="11" t="s">
        <v>21</v>
      </c>
      <c r="C312" s="12">
        <v>23846</v>
      </c>
      <c r="D312" s="12">
        <v>38659</v>
      </c>
      <c r="E312" s="10" t="s">
        <v>13</v>
      </c>
      <c r="F312" s="13" t="s">
        <v>14</v>
      </c>
      <c r="G312" s="14">
        <v>58000</v>
      </c>
      <c r="H312" s="15">
        <v>58000</v>
      </c>
      <c r="I312" s="39">
        <v>2</v>
      </c>
      <c r="J312" s="19">
        <v>11494</v>
      </c>
      <c r="K312" s="16">
        <v>47587</v>
      </c>
    </row>
    <row r="313" spans="1:11" x14ac:dyDescent="0.2">
      <c r="A313" s="10" t="s">
        <v>16</v>
      </c>
      <c r="B313" s="11" t="s">
        <v>20</v>
      </c>
      <c r="C313" s="12">
        <v>20470</v>
      </c>
      <c r="D313" s="12">
        <v>38618</v>
      </c>
      <c r="E313" s="10" t="s">
        <v>13</v>
      </c>
      <c r="F313" s="13" t="s">
        <v>14</v>
      </c>
      <c r="G313" s="14">
        <v>58000</v>
      </c>
      <c r="H313" s="15">
        <v>58000</v>
      </c>
      <c r="I313" s="39">
        <v>0</v>
      </c>
      <c r="J313" s="19">
        <v>6809</v>
      </c>
      <c r="K313" s="16">
        <v>44212</v>
      </c>
    </row>
    <row r="314" spans="1:11" x14ac:dyDescent="0.2">
      <c r="A314" s="10" t="s">
        <v>11</v>
      </c>
      <c r="B314" s="11" t="s">
        <v>20</v>
      </c>
      <c r="C314" s="12">
        <v>20470</v>
      </c>
      <c r="D314" s="12">
        <v>38618</v>
      </c>
      <c r="E314" s="10" t="s">
        <v>13</v>
      </c>
      <c r="F314" s="13" t="s">
        <v>14</v>
      </c>
      <c r="G314" s="14">
        <v>65000</v>
      </c>
      <c r="H314" s="15">
        <v>65000</v>
      </c>
      <c r="I314" s="39">
        <v>2</v>
      </c>
      <c r="J314" s="19">
        <v>6809</v>
      </c>
      <c r="K314" s="16">
        <v>44212</v>
      </c>
    </row>
    <row r="315" spans="1:11" x14ac:dyDescent="0.2">
      <c r="A315" s="10" t="s">
        <v>15</v>
      </c>
      <c r="B315" s="11" t="s">
        <v>20</v>
      </c>
      <c r="C315" s="12">
        <v>20470</v>
      </c>
      <c r="D315" s="12">
        <v>38618</v>
      </c>
      <c r="E315" s="10" t="s">
        <v>13</v>
      </c>
      <c r="F315" s="13" t="s">
        <v>14</v>
      </c>
      <c r="G315" s="14">
        <v>58000</v>
      </c>
      <c r="H315" s="15">
        <v>58000</v>
      </c>
      <c r="I315" s="39">
        <v>0</v>
      </c>
      <c r="J315" s="19">
        <v>6809</v>
      </c>
      <c r="K315" s="16">
        <v>44212</v>
      </c>
    </row>
    <row r="316" spans="1:11" x14ac:dyDescent="0.2">
      <c r="A316" s="10" t="s">
        <v>16</v>
      </c>
      <c r="B316" s="11" t="s">
        <v>21</v>
      </c>
      <c r="C316" s="12">
        <v>22000</v>
      </c>
      <c r="D316" s="12">
        <v>38629</v>
      </c>
      <c r="E316" s="10" t="s">
        <v>17</v>
      </c>
      <c r="F316" s="13" t="s">
        <v>14</v>
      </c>
      <c r="G316" s="14">
        <v>65000</v>
      </c>
      <c r="H316" s="15">
        <v>65000</v>
      </c>
      <c r="I316" s="39">
        <v>0</v>
      </c>
      <c r="J316" s="19">
        <v>2713</v>
      </c>
      <c r="K316" s="16">
        <v>45741</v>
      </c>
    </row>
    <row r="317" spans="1:11" x14ac:dyDescent="0.2">
      <c r="A317" s="10" t="s">
        <v>11</v>
      </c>
      <c r="B317" s="11" t="s">
        <v>21</v>
      </c>
      <c r="C317" s="12">
        <v>22000</v>
      </c>
      <c r="D317" s="12">
        <v>38629</v>
      </c>
      <c r="E317" s="10" t="s">
        <v>17</v>
      </c>
      <c r="F317" s="13" t="s">
        <v>14</v>
      </c>
      <c r="G317" s="14">
        <v>16000</v>
      </c>
      <c r="H317" s="15">
        <v>16000</v>
      </c>
      <c r="I317" s="39">
        <v>2</v>
      </c>
      <c r="J317" s="19">
        <v>2713</v>
      </c>
      <c r="K317" s="16">
        <v>45741</v>
      </c>
    </row>
    <row r="318" spans="1:11" x14ac:dyDescent="0.2">
      <c r="A318" s="10" t="s">
        <v>16</v>
      </c>
      <c r="B318" s="11" t="s">
        <v>20</v>
      </c>
      <c r="C318" s="12">
        <v>22788</v>
      </c>
      <c r="D318" s="12">
        <v>37913</v>
      </c>
      <c r="E318" s="10" t="s">
        <v>13</v>
      </c>
      <c r="F318" s="13" t="s">
        <v>14</v>
      </c>
      <c r="G318" s="14">
        <v>52000</v>
      </c>
      <c r="H318" s="15">
        <v>52000</v>
      </c>
      <c r="I318" s="39">
        <v>0</v>
      </c>
      <c r="J318" s="19">
        <v>9660</v>
      </c>
      <c r="K318" s="16">
        <v>46529</v>
      </c>
    </row>
    <row r="319" spans="1:11" x14ac:dyDescent="0.2">
      <c r="A319" s="10" t="s">
        <v>11</v>
      </c>
      <c r="B319" s="11" t="s">
        <v>20</v>
      </c>
      <c r="C319" s="12">
        <v>22788</v>
      </c>
      <c r="D319" s="12">
        <v>37913</v>
      </c>
      <c r="E319" s="10" t="s">
        <v>13</v>
      </c>
      <c r="F319" s="13" t="s">
        <v>14</v>
      </c>
      <c r="G319" s="14">
        <v>52000</v>
      </c>
      <c r="H319" s="15">
        <v>52000</v>
      </c>
      <c r="I319" s="39">
        <v>0</v>
      </c>
      <c r="J319" s="19">
        <v>9660</v>
      </c>
      <c r="K319" s="16">
        <v>46529</v>
      </c>
    </row>
    <row r="320" spans="1:11" x14ac:dyDescent="0.2">
      <c r="A320" s="10" t="s">
        <v>15</v>
      </c>
      <c r="B320" s="11" t="s">
        <v>20</v>
      </c>
      <c r="C320" s="12">
        <v>22788</v>
      </c>
      <c r="D320" s="12">
        <v>37913</v>
      </c>
      <c r="E320" s="10" t="s">
        <v>13</v>
      </c>
      <c r="F320" s="13" t="s">
        <v>14</v>
      </c>
      <c r="G320" s="14">
        <v>16000</v>
      </c>
      <c r="H320" s="15">
        <v>16000</v>
      </c>
      <c r="I320" s="39">
        <v>0</v>
      </c>
      <c r="J320" s="19">
        <v>9660</v>
      </c>
      <c r="K320" s="16">
        <v>46529</v>
      </c>
    </row>
    <row r="321" spans="1:11" x14ac:dyDescent="0.2">
      <c r="A321" s="10" t="s">
        <v>16</v>
      </c>
      <c r="B321" s="11" t="s">
        <v>20</v>
      </c>
      <c r="C321" s="12">
        <v>21333</v>
      </c>
      <c r="D321" s="12">
        <v>38247</v>
      </c>
      <c r="E321" s="10" t="s">
        <v>13</v>
      </c>
      <c r="F321" s="13" t="s">
        <v>14</v>
      </c>
      <c r="G321" s="14">
        <v>138000</v>
      </c>
      <c r="H321" s="15">
        <v>138000</v>
      </c>
      <c r="I321" s="39">
        <v>0</v>
      </c>
      <c r="J321" s="19">
        <v>19897</v>
      </c>
      <c r="K321" s="16">
        <v>45074</v>
      </c>
    </row>
    <row r="322" spans="1:11" x14ac:dyDescent="0.2">
      <c r="A322" s="10" t="s">
        <v>11</v>
      </c>
      <c r="B322" s="11" t="s">
        <v>20</v>
      </c>
      <c r="C322" s="12">
        <v>21333</v>
      </c>
      <c r="D322" s="12">
        <v>38247</v>
      </c>
      <c r="E322" s="10" t="s">
        <v>13</v>
      </c>
      <c r="F322" s="13" t="s">
        <v>14</v>
      </c>
      <c r="G322" s="14">
        <v>138000</v>
      </c>
      <c r="H322" s="15">
        <v>138000</v>
      </c>
      <c r="I322" s="39">
        <v>0</v>
      </c>
      <c r="J322" s="19">
        <v>6632</v>
      </c>
      <c r="K322" s="16">
        <v>45074</v>
      </c>
    </row>
    <row r="323" spans="1:11" x14ac:dyDescent="0.2">
      <c r="A323" s="10" t="s">
        <v>15</v>
      </c>
      <c r="B323" s="11" t="s">
        <v>20</v>
      </c>
      <c r="C323" s="12">
        <v>21333</v>
      </c>
      <c r="D323" s="12">
        <v>38247</v>
      </c>
      <c r="E323" s="10" t="s">
        <v>13</v>
      </c>
      <c r="F323" s="13" t="s">
        <v>14</v>
      </c>
      <c r="G323" s="14">
        <v>46000</v>
      </c>
      <c r="H323" s="15">
        <v>46000</v>
      </c>
      <c r="I323" s="39">
        <v>0</v>
      </c>
      <c r="J323" s="19">
        <v>6632</v>
      </c>
      <c r="K323" s="16">
        <v>45074</v>
      </c>
    </row>
    <row r="324" spans="1:11" x14ac:dyDescent="0.2">
      <c r="A324" s="10" t="s">
        <v>16</v>
      </c>
      <c r="B324" s="11" t="s">
        <v>20</v>
      </c>
      <c r="C324" s="12">
        <v>21089</v>
      </c>
      <c r="D324" s="12">
        <v>38210</v>
      </c>
      <c r="E324" s="10" t="s">
        <v>17</v>
      </c>
      <c r="F324" s="13" t="s">
        <v>14</v>
      </c>
      <c r="G324" s="14">
        <v>23000</v>
      </c>
      <c r="H324" s="15">
        <v>23000</v>
      </c>
      <c r="I324" s="39">
        <v>0</v>
      </c>
      <c r="J324" s="19">
        <v>2919</v>
      </c>
      <c r="K324" s="16">
        <v>44830</v>
      </c>
    </row>
    <row r="325" spans="1:11" x14ac:dyDescent="0.2">
      <c r="A325" s="10" t="s">
        <v>11</v>
      </c>
      <c r="B325" s="11" t="s">
        <v>20</v>
      </c>
      <c r="C325" s="12">
        <v>21089</v>
      </c>
      <c r="D325" s="12">
        <v>38210</v>
      </c>
      <c r="E325" s="10" t="s">
        <v>17</v>
      </c>
      <c r="F325" s="13" t="s">
        <v>14</v>
      </c>
      <c r="G325" s="14">
        <v>23000</v>
      </c>
      <c r="H325" s="15">
        <v>23000</v>
      </c>
      <c r="I325" s="39">
        <v>0</v>
      </c>
      <c r="J325" s="19">
        <v>2919</v>
      </c>
      <c r="K325" s="16">
        <v>44830</v>
      </c>
    </row>
    <row r="326" spans="1:11" x14ac:dyDescent="0.2">
      <c r="A326" s="10" t="s">
        <v>15</v>
      </c>
      <c r="B326" s="11" t="s">
        <v>20</v>
      </c>
      <c r="C326" s="12">
        <v>21089</v>
      </c>
      <c r="D326" s="12">
        <v>38210</v>
      </c>
      <c r="E326" s="10" t="s">
        <v>17</v>
      </c>
      <c r="F326" s="13" t="s">
        <v>14</v>
      </c>
      <c r="G326" s="14">
        <v>23000</v>
      </c>
      <c r="H326" s="15">
        <v>23000</v>
      </c>
      <c r="I326" s="39">
        <v>0</v>
      </c>
      <c r="J326" s="19">
        <v>2919</v>
      </c>
      <c r="K326" s="16">
        <v>44830</v>
      </c>
    </row>
    <row r="327" spans="1:11" x14ac:dyDescent="0.2">
      <c r="A327" s="10" t="s">
        <v>16</v>
      </c>
      <c r="B327" s="11" t="s">
        <v>20</v>
      </c>
      <c r="C327" s="12">
        <v>21291</v>
      </c>
      <c r="D327" s="12">
        <v>38489</v>
      </c>
      <c r="E327" s="10" t="s">
        <v>17</v>
      </c>
      <c r="F327" s="13" t="s">
        <v>14</v>
      </c>
      <c r="G327" s="14">
        <v>108000</v>
      </c>
      <c r="H327" s="15">
        <v>108000</v>
      </c>
      <c r="I327" s="39">
        <v>0</v>
      </c>
      <c r="J327" s="19">
        <v>15571</v>
      </c>
      <c r="K327" s="16">
        <v>45032</v>
      </c>
    </row>
    <row r="328" spans="1:11" x14ac:dyDescent="0.2">
      <c r="A328" s="10" t="s">
        <v>11</v>
      </c>
      <c r="B328" s="11" t="s">
        <v>20</v>
      </c>
      <c r="C328" s="12">
        <v>21291</v>
      </c>
      <c r="D328" s="12">
        <v>38489</v>
      </c>
      <c r="E328" s="10" t="s">
        <v>17</v>
      </c>
      <c r="F328" s="13" t="s">
        <v>14</v>
      </c>
      <c r="G328" s="14">
        <v>108000</v>
      </c>
      <c r="H328" s="15">
        <v>108000</v>
      </c>
      <c r="I328" s="39">
        <v>0</v>
      </c>
      <c r="J328" s="19">
        <v>5190</v>
      </c>
      <c r="K328" s="16">
        <v>45032</v>
      </c>
    </row>
    <row r="329" spans="1:11" x14ac:dyDescent="0.2">
      <c r="A329" s="10" t="s">
        <v>15</v>
      </c>
      <c r="B329" s="11" t="s">
        <v>20</v>
      </c>
      <c r="C329" s="12">
        <v>21291</v>
      </c>
      <c r="D329" s="12">
        <v>38489</v>
      </c>
      <c r="E329" s="10" t="s">
        <v>17</v>
      </c>
      <c r="F329" s="13" t="s">
        <v>14</v>
      </c>
      <c r="G329" s="14">
        <v>23000</v>
      </c>
      <c r="H329" s="15">
        <v>23000</v>
      </c>
      <c r="I329" s="39">
        <v>0</v>
      </c>
      <c r="J329" s="19">
        <v>5190</v>
      </c>
      <c r="K329" s="16">
        <v>45032</v>
      </c>
    </row>
    <row r="330" spans="1:11" x14ac:dyDescent="0.2">
      <c r="A330" s="10" t="s">
        <v>11</v>
      </c>
      <c r="B330" s="11" t="s">
        <v>21</v>
      </c>
      <c r="C330" s="12">
        <v>20818</v>
      </c>
      <c r="D330" s="12">
        <v>38399</v>
      </c>
      <c r="E330" s="10" t="s">
        <v>13</v>
      </c>
      <c r="F330" s="13" t="s">
        <v>14</v>
      </c>
      <c r="G330" s="14">
        <v>71000</v>
      </c>
      <c r="H330" s="15">
        <v>71000</v>
      </c>
      <c r="I330" s="39">
        <v>0</v>
      </c>
      <c r="J330" s="19">
        <v>9010</v>
      </c>
      <c r="K330" s="16">
        <v>44559</v>
      </c>
    </row>
    <row r="331" spans="1:11" x14ac:dyDescent="0.2">
      <c r="A331" s="10" t="s">
        <v>16</v>
      </c>
      <c r="B331" s="11" t="s">
        <v>20</v>
      </c>
      <c r="C331" s="12">
        <v>23901</v>
      </c>
      <c r="D331" s="12">
        <v>38451</v>
      </c>
      <c r="E331" s="10" t="s">
        <v>13</v>
      </c>
      <c r="F331" s="13" t="s">
        <v>14</v>
      </c>
      <c r="G331" s="14">
        <v>71000</v>
      </c>
      <c r="H331" s="15">
        <v>71000</v>
      </c>
      <c r="I331" s="39">
        <v>0</v>
      </c>
      <c r="J331" s="19">
        <v>11693</v>
      </c>
      <c r="K331" s="16">
        <v>47642</v>
      </c>
    </row>
    <row r="332" spans="1:11" x14ac:dyDescent="0.2">
      <c r="A332" s="10" t="s">
        <v>11</v>
      </c>
      <c r="B332" s="11" t="s">
        <v>20</v>
      </c>
      <c r="C332" s="12">
        <v>23901</v>
      </c>
      <c r="D332" s="12">
        <v>38451</v>
      </c>
      <c r="E332" s="10" t="s">
        <v>13</v>
      </c>
      <c r="F332" s="13" t="s">
        <v>14</v>
      </c>
      <c r="G332" s="14">
        <v>59000</v>
      </c>
      <c r="H332" s="15">
        <v>59000</v>
      </c>
      <c r="I332" s="39">
        <v>2</v>
      </c>
      <c r="J332" s="19">
        <v>11693</v>
      </c>
      <c r="K332" s="16">
        <v>47642</v>
      </c>
    </row>
    <row r="333" spans="1:11" x14ac:dyDescent="0.2">
      <c r="A333" s="10" t="s">
        <v>11</v>
      </c>
      <c r="B333" s="11" t="s">
        <v>20</v>
      </c>
      <c r="C333" s="12">
        <v>20404</v>
      </c>
      <c r="D333" s="12">
        <v>38653</v>
      </c>
      <c r="E333" s="10" t="s">
        <v>13</v>
      </c>
      <c r="F333" s="13" t="s">
        <v>14</v>
      </c>
      <c r="G333" s="14">
        <v>37000</v>
      </c>
      <c r="H333" s="15">
        <v>37000</v>
      </c>
      <c r="I333" s="39">
        <v>0</v>
      </c>
      <c r="J333" s="19">
        <v>2877</v>
      </c>
      <c r="K333" s="16">
        <v>44146</v>
      </c>
    </row>
    <row r="334" spans="1:11" x14ac:dyDescent="0.2">
      <c r="A334" s="10" t="s">
        <v>16</v>
      </c>
      <c r="B334" s="11" t="s">
        <v>20</v>
      </c>
      <c r="C334" s="12">
        <v>20292</v>
      </c>
      <c r="D334" s="12">
        <v>38761</v>
      </c>
      <c r="E334" s="10" t="s">
        <v>13</v>
      </c>
      <c r="F334" s="13" t="s">
        <v>14</v>
      </c>
      <c r="G334" s="14">
        <v>37000</v>
      </c>
      <c r="H334" s="15">
        <v>37000</v>
      </c>
      <c r="I334" s="39">
        <v>0</v>
      </c>
      <c r="J334" s="19">
        <v>4821</v>
      </c>
      <c r="K334" s="16">
        <v>44034</v>
      </c>
    </row>
    <row r="335" spans="1:11" x14ac:dyDescent="0.2">
      <c r="A335" s="10" t="s">
        <v>11</v>
      </c>
      <c r="B335" s="11" t="s">
        <v>20</v>
      </c>
      <c r="C335" s="12">
        <v>20292</v>
      </c>
      <c r="D335" s="12">
        <v>38761</v>
      </c>
      <c r="E335" s="10" t="s">
        <v>13</v>
      </c>
      <c r="F335" s="13" t="s">
        <v>14</v>
      </c>
      <c r="G335" s="14">
        <v>62000</v>
      </c>
      <c r="H335" s="15">
        <v>62000</v>
      </c>
      <c r="I335" s="39">
        <v>0</v>
      </c>
      <c r="J335" s="19">
        <v>4821</v>
      </c>
      <c r="K335" s="16">
        <v>44034</v>
      </c>
    </row>
    <row r="336" spans="1:11" x14ac:dyDescent="0.2">
      <c r="A336" s="10" t="s">
        <v>15</v>
      </c>
      <c r="B336" s="11" t="s">
        <v>20</v>
      </c>
      <c r="C336" s="12">
        <v>20292</v>
      </c>
      <c r="D336" s="12">
        <v>38761</v>
      </c>
      <c r="E336" s="10" t="s">
        <v>13</v>
      </c>
      <c r="F336" s="13" t="s">
        <v>14</v>
      </c>
      <c r="G336" s="14">
        <v>37000</v>
      </c>
      <c r="H336" s="15">
        <v>37000</v>
      </c>
      <c r="I336" s="39">
        <v>0</v>
      </c>
      <c r="J336" s="19">
        <v>4821</v>
      </c>
      <c r="K336" s="16">
        <v>44034</v>
      </c>
    </row>
    <row r="337" spans="1:11" x14ac:dyDescent="0.2">
      <c r="A337" s="10" t="s">
        <v>16</v>
      </c>
      <c r="B337" s="11" t="s">
        <v>20</v>
      </c>
      <c r="C337" s="12">
        <v>20747</v>
      </c>
      <c r="D337" s="12">
        <v>38482</v>
      </c>
      <c r="E337" s="10" t="s">
        <v>13</v>
      </c>
      <c r="F337" s="13" t="s">
        <v>14</v>
      </c>
      <c r="G337" s="14">
        <v>112000</v>
      </c>
      <c r="H337" s="15">
        <v>112000</v>
      </c>
      <c r="I337" s="39">
        <v>0</v>
      </c>
      <c r="J337" s="19">
        <v>11733</v>
      </c>
      <c r="K337" s="16">
        <v>44488</v>
      </c>
    </row>
    <row r="338" spans="1:11" x14ac:dyDescent="0.2">
      <c r="A338" s="10" t="s">
        <v>11</v>
      </c>
      <c r="B338" s="11" t="s">
        <v>20</v>
      </c>
      <c r="C338" s="12">
        <v>20747</v>
      </c>
      <c r="D338" s="12">
        <v>38482</v>
      </c>
      <c r="E338" s="10" t="s">
        <v>13</v>
      </c>
      <c r="F338" s="13" t="s">
        <v>14</v>
      </c>
      <c r="G338" s="14">
        <v>112000</v>
      </c>
      <c r="H338" s="15">
        <v>112000</v>
      </c>
      <c r="I338" s="39">
        <v>2</v>
      </c>
      <c r="J338" s="19">
        <v>4400</v>
      </c>
      <c r="K338" s="16">
        <v>44488</v>
      </c>
    </row>
    <row r="339" spans="1:11" x14ac:dyDescent="0.2">
      <c r="A339" s="10" t="s">
        <v>11</v>
      </c>
      <c r="B339" s="11" t="s">
        <v>20</v>
      </c>
      <c r="C339" s="12">
        <v>20115</v>
      </c>
      <c r="D339" s="12">
        <v>38821</v>
      </c>
      <c r="E339" s="10" t="s">
        <v>17</v>
      </c>
      <c r="F339" s="13" t="s">
        <v>14</v>
      </c>
      <c r="G339" s="14">
        <v>34000</v>
      </c>
      <c r="H339" s="15">
        <v>34000</v>
      </c>
      <c r="I339" s="39">
        <v>0</v>
      </c>
      <c r="J339" s="19">
        <v>2644</v>
      </c>
      <c r="K339" s="16">
        <v>43856</v>
      </c>
    </row>
    <row r="340" spans="1:11" x14ac:dyDescent="0.2">
      <c r="A340" s="10" t="s">
        <v>16</v>
      </c>
      <c r="B340" s="11" t="s">
        <v>21</v>
      </c>
      <c r="C340" s="12">
        <v>20967</v>
      </c>
      <c r="D340" s="12">
        <v>38567</v>
      </c>
      <c r="E340" s="10" t="s">
        <v>13</v>
      </c>
      <c r="F340" s="13" t="s">
        <v>14</v>
      </c>
      <c r="G340" s="14">
        <v>34000</v>
      </c>
      <c r="H340" s="15">
        <v>34000</v>
      </c>
      <c r="I340" s="39">
        <v>0</v>
      </c>
      <c r="J340" s="19">
        <v>12944</v>
      </c>
      <c r="K340" s="16">
        <v>44708</v>
      </c>
    </row>
    <row r="341" spans="1:11" x14ac:dyDescent="0.2">
      <c r="A341" s="10" t="s">
        <v>11</v>
      </c>
      <c r="B341" s="11" t="s">
        <v>21</v>
      </c>
      <c r="C341" s="12">
        <v>20967</v>
      </c>
      <c r="D341" s="12">
        <v>38567</v>
      </c>
      <c r="E341" s="10" t="s">
        <v>13</v>
      </c>
      <c r="F341" s="13" t="s">
        <v>14</v>
      </c>
      <c r="G341" s="14">
        <v>51000</v>
      </c>
      <c r="H341" s="15">
        <v>51000</v>
      </c>
      <c r="I341" s="39">
        <v>0</v>
      </c>
      <c r="J341" s="19">
        <v>6472</v>
      </c>
      <c r="K341" s="16">
        <v>44708</v>
      </c>
    </row>
    <row r="342" spans="1:11" x14ac:dyDescent="0.2">
      <c r="A342" s="10" t="s">
        <v>15</v>
      </c>
      <c r="B342" s="11" t="s">
        <v>21</v>
      </c>
      <c r="C342" s="12">
        <v>20967</v>
      </c>
      <c r="D342" s="12">
        <v>38567</v>
      </c>
      <c r="E342" s="10" t="s">
        <v>13</v>
      </c>
      <c r="F342" s="13" t="s">
        <v>14</v>
      </c>
      <c r="G342" s="14">
        <v>34000</v>
      </c>
      <c r="H342" s="15">
        <v>34000</v>
      </c>
      <c r="I342" s="39">
        <v>0</v>
      </c>
      <c r="J342" s="19">
        <v>6472</v>
      </c>
      <c r="K342" s="16">
        <v>44708</v>
      </c>
    </row>
    <row r="343" spans="1:11" x14ac:dyDescent="0.2">
      <c r="A343" s="10" t="s">
        <v>11</v>
      </c>
      <c r="B343" s="11" t="s">
        <v>20</v>
      </c>
      <c r="C343" s="12">
        <v>23840</v>
      </c>
      <c r="D343" s="12">
        <v>38789</v>
      </c>
      <c r="E343" s="10" t="s">
        <v>13</v>
      </c>
      <c r="F343" s="13" t="s">
        <v>14</v>
      </c>
      <c r="G343" s="14">
        <v>42000</v>
      </c>
      <c r="H343" s="15">
        <v>42000</v>
      </c>
      <c r="I343" s="39">
        <v>0</v>
      </c>
      <c r="J343" s="19">
        <v>8324</v>
      </c>
      <c r="K343" s="16">
        <v>47581</v>
      </c>
    </row>
    <row r="344" spans="1:11" x14ac:dyDescent="0.2">
      <c r="A344" s="10" t="s">
        <v>16</v>
      </c>
      <c r="B344" s="11" t="s">
        <v>20</v>
      </c>
      <c r="C344" s="12">
        <v>21297</v>
      </c>
      <c r="D344" s="12">
        <v>38391</v>
      </c>
      <c r="E344" s="10" t="s">
        <v>13</v>
      </c>
      <c r="F344" s="13" t="s">
        <v>14</v>
      </c>
      <c r="G344" s="14">
        <v>130000</v>
      </c>
      <c r="H344" s="15">
        <v>130000</v>
      </c>
      <c r="I344" s="39">
        <v>0</v>
      </c>
      <c r="J344" s="19">
        <v>18743</v>
      </c>
      <c r="K344" s="16">
        <v>45038</v>
      </c>
    </row>
    <row r="345" spans="1:11" x14ac:dyDescent="0.2">
      <c r="A345" s="10" t="s">
        <v>11</v>
      </c>
      <c r="B345" s="11" t="s">
        <v>20</v>
      </c>
      <c r="C345" s="12">
        <v>21297</v>
      </c>
      <c r="D345" s="12">
        <v>38391</v>
      </c>
      <c r="E345" s="10" t="s">
        <v>13</v>
      </c>
      <c r="F345" s="13" t="s">
        <v>14</v>
      </c>
      <c r="G345" s="14">
        <v>130000</v>
      </c>
      <c r="H345" s="15">
        <v>130000</v>
      </c>
      <c r="I345" s="39">
        <v>2</v>
      </c>
      <c r="J345" s="19">
        <v>9372</v>
      </c>
      <c r="K345" s="16">
        <v>45038</v>
      </c>
    </row>
    <row r="346" spans="1:11" x14ac:dyDescent="0.2">
      <c r="A346" s="10" t="s">
        <v>15</v>
      </c>
      <c r="B346" s="11" t="s">
        <v>20</v>
      </c>
      <c r="C346" s="12">
        <v>21297</v>
      </c>
      <c r="D346" s="12">
        <v>38391</v>
      </c>
      <c r="E346" s="10" t="s">
        <v>13</v>
      </c>
      <c r="F346" s="13" t="s">
        <v>14</v>
      </c>
      <c r="G346" s="14">
        <v>65000</v>
      </c>
      <c r="H346" s="15">
        <v>65000</v>
      </c>
      <c r="I346" s="39">
        <v>0</v>
      </c>
      <c r="J346" s="19">
        <v>9372</v>
      </c>
      <c r="K346" s="16">
        <v>45038</v>
      </c>
    </row>
    <row r="347" spans="1:11" x14ac:dyDescent="0.2">
      <c r="A347" s="10" t="s">
        <v>11</v>
      </c>
      <c r="B347" s="11" t="s">
        <v>21</v>
      </c>
      <c r="C347" s="12">
        <v>19870</v>
      </c>
      <c r="D347" s="12">
        <v>38697</v>
      </c>
      <c r="E347" s="10" t="s">
        <v>17</v>
      </c>
      <c r="F347" s="13" t="s">
        <v>14</v>
      </c>
      <c r="G347" s="14">
        <v>55000</v>
      </c>
      <c r="H347" s="15">
        <v>55000</v>
      </c>
      <c r="I347" s="39">
        <v>0</v>
      </c>
      <c r="J347" s="19">
        <v>2376</v>
      </c>
      <c r="K347" s="16">
        <v>43611</v>
      </c>
    </row>
    <row r="348" spans="1:11" x14ac:dyDescent="0.2">
      <c r="A348" s="10" t="s">
        <v>16</v>
      </c>
      <c r="B348" s="11" t="s">
        <v>21</v>
      </c>
      <c r="C348" s="12">
        <v>20428</v>
      </c>
      <c r="D348" s="12">
        <v>38772</v>
      </c>
      <c r="E348" s="10" t="s">
        <v>13</v>
      </c>
      <c r="F348" s="13" t="s">
        <v>14</v>
      </c>
      <c r="G348" s="14">
        <v>37000</v>
      </c>
      <c r="H348" s="15">
        <v>37000</v>
      </c>
      <c r="I348" s="39">
        <v>0</v>
      </c>
      <c r="J348" s="19">
        <v>2877</v>
      </c>
      <c r="K348" s="16">
        <v>44170</v>
      </c>
    </row>
    <row r="349" spans="1:11" x14ac:dyDescent="0.2">
      <c r="A349" s="10" t="s">
        <v>11</v>
      </c>
      <c r="B349" s="11" t="s">
        <v>21</v>
      </c>
      <c r="C349" s="12">
        <v>20428</v>
      </c>
      <c r="D349" s="12">
        <v>38772</v>
      </c>
      <c r="E349" s="10" t="s">
        <v>13</v>
      </c>
      <c r="F349" s="13" t="s">
        <v>14</v>
      </c>
      <c r="G349" s="14">
        <v>37000</v>
      </c>
      <c r="H349" s="15">
        <v>37000</v>
      </c>
      <c r="I349" s="39">
        <v>0</v>
      </c>
      <c r="J349" s="19">
        <v>2877</v>
      </c>
      <c r="K349" s="16">
        <v>44170</v>
      </c>
    </row>
    <row r="350" spans="1:11" x14ac:dyDescent="0.2">
      <c r="A350" s="10" t="s">
        <v>15</v>
      </c>
      <c r="B350" s="11" t="s">
        <v>21</v>
      </c>
      <c r="C350" s="12">
        <v>20428</v>
      </c>
      <c r="D350" s="12">
        <v>38772</v>
      </c>
      <c r="E350" s="10" t="s">
        <v>13</v>
      </c>
      <c r="F350" s="13" t="s">
        <v>14</v>
      </c>
      <c r="G350" s="14">
        <v>37000</v>
      </c>
      <c r="H350" s="15">
        <v>37000</v>
      </c>
      <c r="I350" s="39">
        <v>0</v>
      </c>
      <c r="J350" s="19">
        <v>2877</v>
      </c>
      <c r="K350" s="16">
        <v>44170</v>
      </c>
    </row>
    <row r="351" spans="1:11" x14ac:dyDescent="0.2">
      <c r="A351" s="10" t="s">
        <v>11</v>
      </c>
      <c r="B351" s="11" t="s">
        <v>20</v>
      </c>
      <c r="C351" s="12">
        <v>21750</v>
      </c>
      <c r="D351" s="12">
        <v>38892</v>
      </c>
      <c r="E351" s="10" t="s">
        <v>13</v>
      </c>
      <c r="F351" s="13" t="s">
        <v>14</v>
      </c>
      <c r="G351" s="14">
        <v>42000</v>
      </c>
      <c r="H351" s="15">
        <v>42000</v>
      </c>
      <c r="I351" s="39">
        <v>0</v>
      </c>
      <c r="J351" s="19">
        <v>6645</v>
      </c>
      <c r="K351" s="16">
        <v>45492</v>
      </c>
    </row>
    <row r="352" spans="1:11" x14ac:dyDescent="0.2">
      <c r="A352" s="10" t="s">
        <v>11</v>
      </c>
      <c r="B352" s="11" t="s">
        <v>20</v>
      </c>
      <c r="C352" s="12">
        <v>22666</v>
      </c>
      <c r="D352" s="12">
        <v>38825</v>
      </c>
      <c r="E352" s="10" t="s">
        <v>13</v>
      </c>
      <c r="F352" s="13" t="s">
        <v>14</v>
      </c>
      <c r="G352" s="14">
        <v>43000</v>
      </c>
      <c r="H352" s="15">
        <v>43000</v>
      </c>
      <c r="I352" s="39">
        <v>1</v>
      </c>
      <c r="J352" s="19">
        <v>7988</v>
      </c>
      <c r="K352" s="16">
        <v>46407</v>
      </c>
    </row>
    <row r="353" spans="1:11" x14ac:dyDescent="0.2">
      <c r="A353" s="10" t="s">
        <v>11</v>
      </c>
      <c r="B353" s="11" t="s">
        <v>20</v>
      </c>
      <c r="C353" s="12">
        <v>21866</v>
      </c>
      <c r="D353" s="12">
        <v>38894</v>
      </c>
      <c r="E353" s="10" t="s">
        <v>13</v>
      </c>
      <c r="F353" s="13" t="s">
        <v>14</v>
      </c>
      <c r="G353" s="14">
        <v>33000</v>
      </c>
      <c r="H353" s="15">
        <v>33000</v>
      </c>
      <c r="I353" s="39">
        <v>0</v>
      </c>
      <c r="J353" s="19">
        <v>5221</v>
      </c>
      <c r="K353" s="16">
        <v>45608</v>
      </c>
    </row>
    <row r="354" spans="1:11" x14ac:dyDescent="0.2">
      <c r="A354" s="10" t="s">
        <v>16</v>
      </c>
      <c r="B354" s="11" t="s">
        <v>20</v>
      </c>
      <c r="C354" s="12">
        <v>20862</v>
      </c>
      <c r="D354" s="12">
        <v>38793</v>
      </c>
      <c r="E354" s="10" t="s">
        <v>13</v>
      </c>
      <c r="F354" s="13" t="s">
        <v>14</v>
      </c>
      <c r="G354" s="14">
        <v>33000</v>
      </c>
      <c r="H354" s="15">
        <v>33000</v>
      </c>
      <c r="I354" s="39">
        <v>0</v>
      </c>
      <c r="J354" s="19">
        <v>10660</v>
      </c>
      <c r="K354" s="16">
        <v>44603</v>
      </c>
    </row>
    <row r="355" spans="1:11" x14ac:dyDescent="0.2">
      <c r="A355" s="10" t="s">
        <v>11</v>
      </c>
      <c r="B355" s="11" t="s">
        <v>20</v>
      </c>
      <c r="C355" s="12">
        <v>20862</v>
      </c>
      <c r="D355" s="12">
        <v>38793</v>
      </c>
      <c r="E355" s="10" t="s">
        <v>13</v>
      </c>
      <c r="F355" s="13" t="s">
        <v>14</v>
      </c>
      <c r="G355" s="14">
        <v>42000</v>
      </c>
      <c r="H355" s="15">
        <v>42000</v>
      </c>
      <c r="I355" s="39">
        <v>0</v>
      </c>
      <c r="J355" s="19">
        <v>5330</v>
      </c>
      <c r="K355" s="16">
        <v>44603</v>
      </c>
    </row>
    <row r="356" spans="1:11" x14ac:dyDescent="0.2">
      <c r="A356" s="10" t="s">
        <v>15</v>
      </c>
      <c r="B356" s="11" t="s">
        <v>20</v>
      </c>
      <c r="C356" s="12">
        <v>20862</v>
      </c>
      <c r="D356" s="12">
        <v>38793</v>
      </c>
      <c r="E356" s="10" t="s">
        <v>13</v>
      </c>
      <c r="F356" s="13" t="s">
        <v>14</v>
      </c>
      <c r="G356" s="14">
        <v>33000</v>
      </c>
      <c r="H356" s="15">
        <v>33000</v>
      </c>
      <c r="I356" s="39">
        <v>0</v>
      </c>
      <c r="J356" s="19">
        <v>5330</v>
      </c>
      <c r="K356" s="16">
        <v>44603</v>
      </c>
    </row>
    <row r="357" spans="1:11" x14ac:dyDescent="0.2">
      <c r="A357" s="10" t="s">
        <v>16</v>
      </c>
      <c r="B357" s="11" t="s">
        <v>21</v>
      </c>
      <c r="C357" s="12">
        <v>22606</v>
      </c>
      <c r="D357" s="12">
        <v>38520</v>
      </c>
      <c r="E357" s="10" t="s">
        <v>17</v>
      </c>
      <c r="F357" s="13" t="s">
        <v>14</v>
      </c>
      <c r="G357" s="14">
        <v>84000</v>
      </c>
      <c r="H357" s="15">
        <v>84000</v>
      </c>
      <c r="I357" s="39">
        <v>0</v>
      </c>
      <c r="J357" s="19">
        <v>18231</v>
      </c>
      <c r="K357" s="16">
        <v>46347</v>
      </c>
    </row>
    <row r="358" spans="1:11" x14ac:dyDescent="0.2">
      <c r="A358" s="10" t="s">
        <v>11</v>
      </c>
      <c r="B358" s="11" t="s">
        <v>21</v>
      </c>
      <c r="C358" s="12">
        <v>22606</v>
      </c>
      <c r="D358" s="12">
        <v>38520</v>
      </c>
      <c r="E358" s="10" t="s">
        <v>17</v>
      </c>
      <c r="F358" s="13" t="s">
        <v>14</v>
      </c>
      <c r="G358" s="14">
        <v>34000</v>
      </c>
      <c r="H358" s="15">
        <v>34000</v>
      </c>
      <c r="I358" s="39">
        <v>2</v>
      </c>
      <c r="J358" s="19">
        <v>6077</v>
      </c>
      <c r="K358" s="16">
        <v>46347</v>
      </c>
    </row>
    <row r="359" spans="1:11" x14ac:dyDescent="0.2">
      <c r="A359" s="10" t="s">
        <v>15</v>
      </c>
      <c r="B359" s="11" t="s">
        <v>21</v>
      </c>
      <c r="C359" s="12">
        <v>22606</v>
      </c>
      <c r="D359" s="12">
        <v>38520</v>
      </c>
      <c r="E359" s="10" t="s">
        <v>17</v>
      </c>
      <c r="F359" s="13" t="s">
        <v>14</v>
      </c>
      <c r="G359" s="14">
        <v>84000</v>
      </c>
      <c r="H359" s="15">
        <v>84000</v>
      </c>
      <c r="I359" s="39">
        <v>0</v>
      </c>
      <c r="J359" s="19">
        <v>6077</v>
      </c>
      <c r="K359" s="16">
        <v>46347</v>
      </c>
    </row>
    <row r="360" spans="1:11" x14ac:dyDescent="0.2">
      <c r="A360" s="10" t="s">
        <v>11</v>
      </c>
      <c r="B360" s="11" t="s">
        <v>20</v>
      </c>
      <c r="C360" s="12">
        <v>21356</v>
      </c>
      <c r="D360" s="12">
        <v>38877</v>
      </c>
      <c r="E360" s="10" t="s">
        <v>17</v>
      </c>
      <c r="F360" s="13" t="s">
        <v>14</v>
      </c>
      <c r="G360" s="14">
        <v>23000</v>
      </c>
      <c r="H360" s="15">
        <v>23000</v>
      </c>
      <c r="I360" s="39">
        <v>2</v>
      </c>
      <c r="J360" s="19">
        <v>3316</v>
      </c>
      <c r="K360" s="16">
        <v>45097</v>
      </c>
    </row>
    <row r="361" spans="1:11" x14ac:dyDescent="0.2">
      <c r="A361" s="10" t="s">
        <v>16</v>
      </c>
      <c r="B361" s="11" t="s">
        <v>20</v>
      </c>
      <c r="C361" s="12">
        <v>28344</v>
      </c>
      <c r="D361" s="12">
        <v>38870</v>
      </c>
      <c r="E361" s="10" t="s">
        <v>17</v>
      </c>
      <c r="F361" s="13" t="s">
        <v>14</v>
      </c>
      <c r="G361" s="14">
        <v>108000</v>
      </c>
      <c r="H361" s="15">
        <v>108000</v>
      </c>
      <c r="I361" s="39">
        <v>0</v>
      </c>
      <c r="J361" s="19">
        <v>19945</v>
      </c>
      <c r="K361" s="16">
        <v>52085</v>
      </c>
    </row>
    <row r="362" spans="1:11" x14ac:dyDescent="0.2">
      <c r="A362" s="10" t="s">
        <v>11</v>
      </c>
      <c r="B362" s="11" t="s">
        <v>20</v>
      </c>
      <c r="C362" s="12">
        <v>28344</v>
      </c>
      <c r="D362" s="12">
        <v>38870</v>
      </c>
      <c r="E362" s="10" t="s">
        <v>17</v>
      </c>
      <c r="F362" s="13" t="s">
        <v>14</v>
      </c>
      <c r="G362" s="14">
        <v>108000</v>
      </c>
      <c r="H362" s="15">
        <v>108000</v>
      </c>
      <c r="I362" s="39">
        <v>0</v>
      </c>
      <c r="J362" s="19">
        <v>6648</v>
      </c>
      <c r="K362" s="16">
        <v>52085</v>
      </c>
    </row>
    <row r="363" spans="1:11" x14ac:dyDescent="0.2">
      <c r="A363" s="10" t="s">
        <v>15</v>
      </c>
      <c r="B363" s="11" t="s">
        <v>20</v>
      </c>
      <c r="C363" s="12">
        <v>28344</v>
      </c>
      <c r="D363" s="12">
        <v>38870</v>
      </c>
      <c r="E363" s="10" t="s">
        <v>17</v>
      </c>
      <c r="F363" s="13" t="s">
        <v>14</v>
      </c>
      <c r="G363" s="14">
        <v>36000</v>
      </c>
      <c r="H363" s="15">
        <v>36000</v>
      </c>
      <c r="I363" s="39">
        <v>0</v>
      </c>
      <c r="J363" s="19">
        <v>6648</v>
      </c>
      <c r="K363" s="16">
        <v>52085</v>
      </c>
    </row>
    <row r="364" spans="1:11" x14ac:dyDescent="0.2">
      <c r="A364" s="10" t="s">
        <v>11</v>
      </c>
      <c r="B364" s="11" t="s">
        <v>20</v>
      </c>
      <c r="C364" s="12">
        <v>21588</v>
      </c>
      <c r="D364" s="12">
        <v>38637</v>
      </c>
      <c r="E364" s="10" t="s">
        <v>17</v>
      </c>
      <c r="F364" s="13" t="s">
        <v>14</v>
      </c>
      <c r="G364" s="14">
        <v>27000</v>
      </c>
      <c r="H364" s="15">
        <v>27000</v>
      </c>
      <c r="I364" s="39">
        <v>0</v>
      </c>
      <c r="J364" s="19">
        <v>4272</v>
      </c>
      <c r="K364" s="16">
        <v>45329</v>
      </c>
    </row>
    <row r="365" spans="1:11" x14ac:dyDescent="0.2">
      <c r="A365" s="10" t="s">
        <v>11</v>
      </c>
      <c r="B365" s="11" t="s">
        <v>20</v>
      </c>
      <c r="C365" s="12">
        <v>25688</v>
      </c>
      <c r="D365" s="12">
        <v>38726</v>
      </c>
      <c r="E365" s="10" t="s">
        <v>13</v>
      </c>
      <c r="F365" s="13" t="s">
        <v>14</v>
      </c>
      <c r="G365" s="14">
        <v>63000</v>
      </c>
      <c r="H365" s="15">
        <v>63000</v>
      </c>
      <c r="I365" s="39">
        <v>0</v>
      </c>
      <c r="J365" s="19">
        <v>12689</v>
      </c>
      <c r="K365" s="16">
        <v>49429</v>
      </c>
    </row>
    <row r="366" spans="1:11" x14ac:dyDescent="0.2">
      <c r="A366" s="10" t="s">
        <v>11</v>
      </c>
      <c r="B366" s="11" t="s">
        <v>20</v>
      </c>
      <c r="C366" s="12">
        <v>20287</v>
      </c>
      <c r="D366" s="12">
        <v>37957</v>
      </c>
      <c r="E366" s="10" t="s">
        <v>13</v>
      </c>
      <c r="F366" s="13" t="s">
        <v>14</v>
      </c>
      <c r="G366" s="14">
        <v>47000</v>
      </c>
      <c r="H366" s="15">
        <v>47000</v>
      </c>
      <c r="I366" s="39">
        <v>0</v>
      </c>
      <c r="J366" s="19">
        <v>3655</v>
      </c>
      <c r="K366" s="16">
        <v>44029</v>
      </c>
    </row>
    <row r="367" spans="1:11" x14ac:dyDescent="0.2">
      <c r="A367" s="10" t="s">
        <v>16</v>
      </c>
      <c r="B367" s="11" t="s">
        <v>20</v>
      </c>
      <c r="C367" s="12">
        <v>27306</v>
      </c>
      <c r="D367" s="12">
        <v>38870</v>
      </c>
      <c r="E367" s="10" t="s">
        <v>13</v>
      </c>
      <c r="F367" s="13" t="s">
        <v>14</v>
      </c>
      <c r="G367" s="14">
        <v>111000</v>
      </c>
      <c r="H367" s="15">
        <v>111000</v>
      </c>
      <c r="I367" s="39">
        <v>0</v>
      </c>
      <c r="J367" s="19">
        <v>21638</v>
      </c>
      <c r="K367" s="16">
        <v>51047</v>
      </c>
    </row>
    <row r="368" spans="1:11" x14ac:dyDescent="0.2">
      <c r="A368" s="10" t="s">
        <v>11</v>
      </c>
      <c r="B368" s="11" t="s">
        <v>20</v>
      </c>
      <c r="C368" s="12">
        <v>27306</v>
      </c>
      <c r="D368" s="12">
        <v>38870</v>
      </c>
      <c r="E368" s="10" t="s">
        <v>13</v>
      </c>
      <c r="F368" s="13" t="s">
        <v>14</v>
      </c>
      <c r="G368" s="14">
        <v>111000</v>
      </c>
      <c r="H368" s="15">
        <v>111000</v>
      </c>
      <c r="I368" s="39">
        <v>2</v>
      </c>
      <c r="J368" s="19">
        <v>7213</v>
      </c>
      <c r="K368" s="16">
        <v>51047</v>
      </c>
    </row>
    <row r="369" spans="1:11" x14ac:dyDescent="0.2">
      <c r="A369" s="10" t="s">
        <v>15</v>
      </c>
      <c r="B369" s="11" t="s">
        <v>20</v>
      </c>
      <c r="C369" s="12">
        <v>27306</v>
      </c>
      <c r="D369" s="12">
        <v>38870</v>
      </c>
      <c r="E369" s="10" t="s">
        <v>13</v>
      </c>
      <c r="F369" s="13" t="s">
        <v>14</v>
      </c>
      <c r="G369" s="14">
        <v>37000</v>
      </c>
      <c r="H369" s="15">
        <v>37000</v>
      </c>
      <c r="I369" s="39">
        <v>0</v>
      </c>
      <c r="J369" s="19">
        <v>7213</v>
      </c>
      <c r="K369" s="16">
        <v>51047</v>
      </c>
    </row>
    <row r="370" spans="1:11" x14ac:dyDescent="0.2">
      <c r="A370" s="10" t="s">
        <v>16</v>
      </c>
      <c r="B370" s="11" t="s">
        <v>20</v>
      </c>
      <c r="C370" s="12">
        <v>25766</v>
      </c>
      <c r="D370" s="12">
        <v>38798</v>
      </c>
      <c r="E370" s="10" t="s">
        <v>17</v>
      </c>
      <c r="F370" s="13" t="s">
        <v>14</v>
      </c>
      <c r="G370" s="14">
        <v>114000</v>
      </c>
      <c r="H370" s="15">
        <v>114000</v>
      </c>
      <c r="I370" s="39">
        <v>0</v>
      </c>
      <c r="J370" s="19">
        <v>22962</v>
      </c>
      <c r="K370" s="16">
        <v>49507</v>
      </c>
    </row>
    <row r="371" spans="1:11" x14ac:dyDescent="0.2">
      <c r="A371" s="10" t="s">
        <v>11</v>
      </c>
      <c r="B371" s="11" t="s">
        <v>20</v>
      </c>
      <c r="C371" s="12">
        <v>25766</v>
      </c>
      <c r="D371" s="12">
        <v>38798</v>
      </c>
      <c r="E371" s="10" t="s">
        <v>17</v>
      </c>
      <c r="F371" s="13" t="s">
        <v>14</v>
      </c>
      <c r="G371" s="14">
        <v>114000</v>
      </c>
      <c r="H371" s="15">
        <v>114000</v>
      </c>
      <c r="I371" s="39">
        <v>0</v>
      </c>
      <c r="J371" s="19">
        <v>7654</v>
      </c>
      <c r="K371" s="16">
        <v>49507</v>
      </c>
    </row>
    <row r="372" spans="1:11" x14ac:dyDescent="0.2">
      <c r="A372" s="10" t="s">
        <v>15</v>
      </c>
      <c r="B372" s="11" t="s">
        <v>20</v>
      </c>
      <c r="C372" s="12">
        <v>25766</v>
      </c>
      <c r="D372" s="12">
        <v>38798</v>
      </c>
      <c r="E372" s="10" t="s">
        <v>17</v>
      </c>
      <c r="F372" s="13" t="s">
        <v>14</v>
      </c>
      <c r="G372" s="14">
        <v>111000</v>
      </c>
      <c r="H372" s="15">
        <v>111000</v>
      </c>
      <c r="I372" s="39">
        <v>0</v>
      </c>
      <c r="J372" s="19">
        <v>7654</v>
      </c>
      <c r="K372" s="16">
        <v>49507</v>
      </c>
    </row>
    <row r="373" spans="1:11" x14ac:dyDescent="0.2">
      <c r="A373" s="10" t="s">
        <v>16</v>
      </c>
      <c r="B373" s="11" t="s">
        <v>20</v>
      </c>
      <c r="C373" s="12">
        <v>19894</v>
      </c>
      <c r="D373" s="12">
        <v>38714</v>
      </c>
      <c r="E373" s="10" t="s">
        <v>13</v>
      </c>
      <c r="F373" s="13" t="s">
        <v>14</v>
      </c>
      <c r="G373" s="14">
        <v>108000</v>
      </c>
      <c r="H373" s="15">
        <v>108000</v>
      </c>
      <c r="I373" s="39">
        <v>0</v>
      </c>
      <c r="J373" s="19">
        <v>3024</v>
      </c>
      <c r="K373" s="16">
        <v>43635</v>
      </c>
    </row>
    <row r="374" spans="1:11" x14ac:dyDescent="0.2">
      <c r="A374" s="10" t="s">
        <v>11</v>
      </c>
      <c r="B374" s="11" t="s">
        <v>20</v>
      </c>
      <c r="C374" s="12">
        <v>19894</v>
      </c>
      <c r="D374" s="12">
        <v>38714</v>
      </c>
      <c r="E374" s="10" t="s">
        <v>13</v>
      </c>
      <c r="F374" s="13" t="s">
        <v>14</v>
      </c>
      <c r="G374" s="14">
        <v>70000</v>
      </c>
      <c r="H374" s="15">
        <v>70000</v>
      </c>
      <c r="I374" s="39">
        <v>0</v>
      </c>
      <c r="J374" s="19">
        <v>3024</v>
      </c>
      <c r="K374" s="16">
        <v>43635</v>
      </c>
    </row>
    <row r="375" spans="1:11" x14ac:dyDescent="0.2">
      <c r="A375" s="10" t="s">
        <v>16</v>
      </c>
      <c r="B375" s="11" t="s">
        <v>20</v>
      </c>
      <c r="C375" s="12">
        <v>19980</v>
      </c>
      <c r="D375" s="12">
        <v>38929</v>
      </c>
      <c r="E375" s="10" t="s">
        <v>13</v>
      </c>
      <c r="F375" s="13" t="s">
        <v>14</v>
      </c>
      <c r="G375" s="14">
        <v>70000</v>
      </c>
      <c r="H375" s="15">
        <v>70000</v>
      </c>
      <c r="I375" s="39">
        <v>0</v>
      </c>
      <c r="J375" s="19">
        <v>7776</v>
      </c>
      <c r="K375" s="16">
        <v>43721</v>
      </c>
    </row>
    <row r="376" spans="1:11" x14ac:dyDescent="0.2">
      <c r="A376" s="10" t="s">
        <v>11</v>
      </c>
      <c r="B376" s="11" t="s">
        <v>20</v>
      </c>
      <c r="C376" s="12">
        <v>19980</v>
      </c>
      <c r="D376" s="12">
        <v>38929</v>
      </c>
      <c r="E376" s="10" t="s">
        <v>13</v>
      </c>
      <c r="F376" s="13" t="s">
        <v>14</v>
      </c>
      <c r="G376" s="14">
        <v>60000</v>
      </c>
      <c r="H376" s="15">
        <v>60000</v>
      </c>
      <c r="I376" s="39">
        <v>0</v>
      </c>
      <c r="J376" s="19">
        <v>2592</v>
      </c>
      <c r="K376" s="16">
        <v>43721</v>
      </c>
    </row>
    <row r="377" spans="1:11" x14ac:dyDescent="0.2">
      <c r="A377" s="10" t="s">
        <v>15</v>
      </c>
      <c r="B377" s="11" t="s">
        <v>20</v>
      </c>
      <c r="C377" s="12">
        <v>19980</v>
      </c>
      <c r="D377" s="12">
        <v>38929</v>
      </c>
      <c r="E377" s="10" t="s">
        <v>13</v>
      </c>
      <c r="F377" s="13" t="s">
        <v>14</v>
      </c>
      <c r="G377" s="14">
        <v>70000</v>
      </c>
      <c r="H377" s="15">
        <v>70000</v>
      </c>
      <c r="I377" s="39">
        <v>0</v>
      </c>
      <c r="J377" s="19">
        <v>2592</v>
      </c>
      <c r="K377" s="16">
        <v>43721</v>
      </c>
    </row>
    <row r="378" spans="1:11" x14ac:dyDescent="0.2">
      <c r="A378" s="10" t="s">
        <v>16</v>
      </c>
      <c r="B378" s="11" t="s">
        <v>20</v>
      </c>
      <c r="C378" s="12">
        <v>20211</v>
      </c>
      <c r="D378" s="12">
        <v>38957</v>
      </c>
      <c r="E378" s="10" t="s">
        <v>13</v>
      </c>
      <c r="F378" s="13" t="s">
        <v>14</v>
      </c>
      <c r="G378" s="14">
        <v>35000</v>
      </c>
      <c r="H378" s="15">
        <v>35000</v>
      </c>
      <c r="I378" s="39">
        <v>0</v>
      </c>
      <c r="J378" s="19">
        <v>2722</v>
      </c>
      <c r="K378" s="16">
        <v>43953</v>
      </c>
    </row>
    <row r="379" spans="1:11" x14ac:dyDescent="0.2">
      <c r="A379" s="10" t="s">
        <v>11</v>
      </c>
      <c r="B379" s="11" t="s">
        <v>20</v>
      </c>
      <c r="C379" s="12">
        <v>20211</v>
      </c>
      <c r="D379" s="12">
        <v>38957</v>
      </c>
      <c r="E379" s="10" t="s">
        <v>13</v>
      </c>
      <c r="F379" s="13" t="s">
        <v>14</v>
      </c>
      <c r="G379" s="14">
        <v>35000</v>
      </c>
      <c r="H379" s="15">
        <v>35000</v>
      </c>
      <c r="I379" s="39">
        <v>2</v>
      </c>
      <c r="J379" s="19">
        <v>2722</v>
      </c>
      <c r="K379" s="16">
        <v>43953</v>
      </c>
    </row>
    <row r="380" spans="1:11" x14ac:dyDescent="0.2">
      <c r="A380" s="10" t="s">
        <v>16</v>
      </c>
      <c r="B380" s="11" t="s">
        <v>20</v>
      </c>
      <c r="C380" s="12">
        <v>20497</v>
      </c>
      <c r="D380" s="12">
        <v>38877</v>
      </c>
      <c r="E380" s="10" t="s">
        <v>13</v>
      </c>
      <c r="F380" s="13" t="s">
        <v>14</v>
      </c>
      <c r="G380" s="14">
        <v>62000</v>
      </c>
      <c r="H380" s="15">
        <v>62000</v>
      </c>
      <c r="I380" s="39">
        <v>0</v>
      </c>
      <c r="J380" s="19">
        <v>6495</v>
      </c>
      <c r="K380" s="16">
        <v>44239</v>
      </c>
    </row>
    <row r="381" spans="1:11" x14ac:dyDescent="0.2">
      <c r="A381" s="10" t="s">
        <v>11</v>
      </c>
      <c r="B381" s="11" t="s">
        <v>20</v>
      </c>
      <c r="C381" s="12">
        <v>20497</v>
      </c>
      <c r="D381" s="12">
        <v>38877</v>
      </c>
      <c r="E381" s="10" t="s">
        <v>13</v>
      </c>
      <c r="F381" s="13" t="s">
        <v>14</v>
      </c>
      <c r="G381" s="14">
        <v>62000</v>
      </c>
      <c r="H381" s="15">
        <v>62000</v>
      </c>
      <c r="I381" s="39">
        <v>2</v>
      </c>
      <c r="J381" s="19">
        <v>6495</v>
      </c>
      <c r="K381" s="16">
        <v>44239</v>
      </c>
    </row>
    <row r="382" spans="1:11" x14ac:dyDescent="0.2">
      <c r="A382" s="10" t="s">
        <v>16</v>
      </c>
      <c r="B382" s="11" t="s">
        <v>20</v>
      </c>
      <c r="C382" s="12">
        <v>24352</v>
      </c>
      <c r="D382" s="12">
        <v>38869</v>
      </c>
      <c r="E382" s="10" t="s">
        <v>17</v>
      </c>
      <c r="F382" s="13" t="s">
        <v>14</v>
      </c>
      <c r="G382" s="14">
        <v>37000</v>
      </c>
      <c r="H382" s="15">
        <v>37000</v>
      </c>
      <c r="I382" s="39">
        <v>0</v>
      </c>
      <c r="J382" s="19">
        <v>7413</v>
      </c>
      <c r="K382" s="16">
        <v>48093</v>
      </c>
    </row>
    <row r="383" spans="1:11" x14ac:dyDescent="0.2">
      <c r="A383" s="10" t="s">
        <v>11</v>
      </c>
      <c r="B383" s="11" t="s">
        <v>20</v>
      </c>
      <c r="C383" s="12">
        <v>24352</v>
      </c>
      <c r="D383" s="12">
        <v>38869</v>
      </c>
      <c r="E383" s="10" t="s">
        <v>17</v>
      </c>
      <c r="F383" s="13" t="s">
        <v>14</v>
      </c>
      <c r="G383" s="14">
        <v>37000</v>
      </c>
      <c r="H383" s="15">
        <v>37000</v>
      </c>
      <c r="I383" s="39">
        <v>0</v>
      </c>
      <c r="J383" s="19">
        <v>7413</v>
      </c>
      <c r="K383" s="16">
        <v>48093</v>
      </c>
    </row>
    <row r="384" spans="1:11" x14ac:dyDescent="0.2">
      <c r="A384" s="10" t="s">
        <v>15</v>
      </c>
      <c r="B384" s="11" t="s">
        <v>20</v>
      </c>
      <c r="C384" s="12">
        <v>24352</v>
      </c>
      <c r="D384" s="12">
        <v>38869</v>
      </c>
      <c r="E384" s="10" t="s">
        <v>17</v>
      </c>
      <c r="F384" s="13" t="s">
        <v>14</v>
      </c>
      <c r="G384" s="14">
        <v>62000</v>
      </c>
      <c r="H384" s="15">
        <v>62000</v>
      </c>
      <c r="I384" s="39">
        <v>0</v>
      </c>
      <c r="J384" s="19">
        <v>7413</v>
      </c>
      <c r="K384" s="16">
        <v>48093</v>
      </c>
    </row>
    <row r="385" spans="1:11" x14ac:dyDescent="0.2">
      <c r="A385" s="10" t="s">
        <v>11</v>
      </c>
      <c r="B385" s="11" t="s">
        <v>20</v>
      </c>
      <c r="C385" s="12">
        <v>24723</v>
      </c>
      <c r="D385" s="12">
        <v>38881</v>
      </c>
      <c r="E385" s="10" t="s">
        <v>17</v>
      </c>
      <c r="F385" s="13" t="s">
        <v>14</v>
      </c>
      <c r="G385" s="14">
        <v>55000</v>
      </c>
      <c r="H385" s="15">
        <v>55000</v>
      </c>
      <c r="I385" s="39">
        <v>0</v>
      </c>
      <c r="J385" s="19">
        <v>11078</v>
      </c>
      <c r="K385" s="16">
        <v>48465</v>
      </c>
    </row>
    <row r="386" spans="1:11" x14ac:dyDescent="0.2">
      <c r="A386" s="10" t="s">
        <v>16</v>
      </c>
      <c r="B386" s="11" t="s">
        <v>20</v>
      </c>
      <c r="C386" s="12">
        <v>22248</v>
      </c>
      <c r="D386" s="12">
        <v>39017</v>
      </c>
      <c r="E386" s="10" t="s">
        <v>13</v>
      </c>
      <c r="F386" s="13" t="s">
        <v>14</v>
      </c>
      <c r="G386" s="14">
        <v>55000</v>
      </c>
      <c r="H386" s="15">
        <v>55000</v>
      </c>
      <c r="I386" s="39">
        <v>0</v>
      </c>
      <c r="J386" s="19">
        <v>15769</v>
      </c>
      <c r="K386" s="16">
        <v>45989</v>
      </c>
    </row>
    <row r="387" spans="1:11" x14ac:dyDescent="0.2">
      <c r="A387" s="10" t="s">
        <v>11</v>
      </c>
      <c r="B387" s="11" t="s">
        <v>20</v>
      </c>
      <c r="C387" s="12">
        <v>22248</v>
      </c>
      <c r="D387" s="12">
        <v>39017</v>
      </c>
      <c r="E387" s="10" t="s">
        <v>13</v>
      </c>
      <c r="F387" s="13" t="s">
        <v>14</v>
      </c>
      <c r="G387" s="14">
        <v>31000</v>
      </c>
      <c r="H387" s="15">
        <v>31000</v>
      </c>
      <c r="I387" s="39">
        <v>1</v>
      </c>
      <c r="J387" s="19">
        <v>5256</v>
      </c>
      <c r="K387" s="16">
        <v>45989</v>
      </c>
    </row>
    <row r="388" spans="1:11" x14ac:dyDescent="0.2">
      <c r="A388" s="10" t="s">
        <v>16</v>
      </c>
      <c r="B388" s="11" t="s">
        <v>20</v>
      </c>
      <c r="C388" s="12">
        <v>21341</v>
      </c>
      <c r="D388" s="12">
        <v>38975</v>
      </c>
      <c r="E388" s="10" t="s">
        <v>13</v>
      </c>
      <c r="F388" s="13" t="s">
        <v>14</v>
      </c>
      <c r="G388" s="14">
        <v>144000</v>
      </c>
      <c r="H388" s="15">
        <v>144000</v>
      </c>
      <c r="I388" s="39">
        <v>0</v>
      </c>
      <c r="J388" s="19">
        <v>20762</v>
      </c>
      <c r="K388" s="16">
        <v>45082</v>
      </c>
    </row>
    <row r="389" spans="1:11" x14ac:dyDescent="0.2">
      <c r="A389" s="10" t="s">
        <v>11</v>
      </c>
      <c r="B389" s="11" t="s">
        <v>20</v>
      </c>
      <c r="C389" s="12">
        <v>21341</v>
      </c>
      <c r="D389" s="12">
        <v>38975</v>
      </c>
      <c r="E389" s="10" t="s">
        <v>13</v>
      </c>
      <c r="F389" s="13" t="s">
        <v>14</v>
      </c>
      <c r="G389" s="14">
        <v>144000</v>
      </c>
      <c r="H389" s="15">
        <v>144000</v>
      </c>
      <c r="I389" s="39">
        <v>2</v>
      </c>
      <c r="J389" s="19">
        <v>6921</v>
      </c>
      <c r="K389" s="16">
        <v>45082</v>
      </c>
    </row>
    <row r="390" spans="1:11" x14ac:dyDescent="0.2">
      <c r="A390" s="10" t="s">
        <v>15</v>
      </c>
      <c r="B390" s="11" t="s">
        <v>20</v>
      </c>
      <c r="C390" s="12">
        <v>21341</v>
      </c>
      <c r="D390" s="12">
        <v>38975</v>
      </c>
      <c r="E390" s="10" t="s">
        <v>13</v>
      </c>
      <c r="F390" s="13" t="s">
        <v>14</v>
      </c>
      <c r="G390" s="14">
        <v>48000</v>
      </c>
      <c r="H390" s="15">
        <v>48000</v>
      </c>
      <c r="I390" s="39">
        <v>0</v>
      </c>
      <c r="J390" s="19">
        <v>6921</v>
      </c>
      <c r="K390" s="16">
        <v>45082</v>
      </c>
    </row>
    <row r="391" spans="1:11" x14ac:dyDescent="0.2">
      <c r="A391" s="10" t="s">
        <v>11</v>
      </c>
      <c r="B391" s="11" t="s">
        <v>20</v>
      </c>
      <c r="C391" s="12">
        <v>21194</v>
      </c>
      <c r="D391" s="12">
        <v>38924</v>
      </c>
      <c r="E391" s="10" t="s">
        <v>13</v>
      </c>
      <c r="F391" s="13" t="s">
        <v>14</v>
      </c>
      <c r="G391" s="14">
        <v>43000</v>
      </c>
      <c r="H391" s="15">
        <v>43000</v>
      </c>
      <c r="I391" s="39">
        <v>0</v>
      </c>
      <c r="J391" s="19">
        <v>6200</v>
      </c>
      <c r="K391" s="16">
        <v>44935</v>
      </c>
    </row>
    <row r="392" spans="1:11" x14ac:dyDescent="0.2">
      <c r="A392" s="10" t="s">
        <v>11</v>
      </c>
      <c r="B392" s="11" t="s">
        <v>20</v>
      </c>
      <c r="C392" s="12">
        <v>19993</v>
      </c>
      <c r="D392" s="12">
        <v>38801</v>
      </c>
      <c r="E392" s="10" t="s">
        <v>17</v>
      </c>
      <c r="F392" s="13" t="s">
        <v>14</v>
      </c>
      <c r="G392" s="14">
        <v>39000</v>
      </c>
      <c r="H392" s="15">
        <v>39000</v>
      </c>
      <c r="I392" s="39">
        <v>0</v>
      </c>
      <c r="J392" s="19">
        <v>1685</v>
      </c>
      <c r="K392" s="16">
        <v>43734</v>
      </c>
    </row>
    <row r="393" spans="1:11" x14ac:dyDescent="0.2">
      <c r="A393" s="10" t="s">
        <v>15</v>
      </c>
      <c r="B393" s="11" t="s">
        <v>20</v>
      </c>
      <c r="C393" s="12">
        <v>19993</v>
      </c>
      <c r="D393" s="12">
        <v>38801</v>
      </c>
      <c r="E393" s="10" t="s">
        <v>17</v>
      </c>
      <c r="F393" s="13" t="s">
        <v>14</v>
      </c>
      <c r="G393" s="14">
        <v>43000</v>
      </c>
      <c r="H393" s="15">
        <v>43000</v>
      </c>
      <c r="I393" s="39">
        <v>0</v>
      </c>
      <c r="J393" s="19">
        <v>1685</v>
      </c>
      <c r="K393" s="16">
        <v>43734</v>
      </c>
    </row>
    <row r="394" spans="1:11" x14ac:dyDescent="0.2">
      <c r="A394" s="10" t="s">
        <v>16</v>
      </c>
      <c r="B394" s="11" t="s">
        <v>20</v>
      </c>
      <c r="C394" s="12">
        <v>21105</v>
      </c>
      <c r="D394" s="12">
        <v>39010</v>
      </c>
      <c r="E394" s="10" t="s">
        <v>17</v>
      </c>
      <c r="F394" s="13" t="s">
        <v>14</v>
      </c>
      <c r="G394" s="14">
        <v>39000</v>
      </c>
      <c r="H394" s="15">
        <v>39000</v>
      </c>
      <c r="I394" s="39">
        <v>0</v>
      </c>
      <c r="J394" s="19">
        <v>9010</v>
      </c>
      <c r="K394" s="16">
        <v>44846</v>
      </c>
    </row>
    <row r="395" spans="1:11" x14ac:dyDescent="0.2">
      <c r="A395" s="10" t="s">
        <v>11</v>
      </c>
      <c r="B395" s="11" t="s">
        <v>20</v>
      </c>
      <c r="C395" s="12">
        <v>21105</v>
      </c>
      <c r="D395" s="12">
        <v>39010</v>
      </c>
      <c r="E395" s="10" t="s">
        <v>17</v>
      </c>
      <c r="F395" s="13" t="s">
        <v>14</v>
      </c>
      <c r="G395" s="14">
        <v>71000</v>
      </c>
      <c r="H395" s="15">
        <v>71000</v>
      </c>
      <c r="I395" s="39">
        <v>0</v>
      </c>
      <c r="J395" s="19">
        <v>9010</v>
      </c>
      <c r="K395" s="16">
        <v>44846</v>
      </c>
    </row>
    <row r="396" spans="1:11" x14ac:dyDescent="0.2">
      <c r="A396" s="10" t="s">
        <v>16</v>
      </c>
      <c r="B396" s="11" t="s">
        <v>20</v>
      </c>
      <c r="C396" s="12">
        <v>22872</v>
      </c>
      <c r="D396" s="12">
        <v>38708</v>
      </c>
      <c r="E396" s="10" t="s">
        <v>17</v>
      </c>
      <c r="F396" s="13" t="s">
        <v>14</v>
      </c>
      <c r="G396" s="14">
        <v>33000</v>
      </c>
      <c r="H396" s="15">
        <v>33000</v>
      </c>
      <c r="I396" s="39">
        <v>0</v>
      </c>
      <c r="J396" s="19">
        <v>6130</v>
      </c>
      <c r="K396" s="16">
        <v>46613</v>
      </c>
    </row>
    <row r="397" spans="1:11" x14ac:dyDescent="0.2">
      <c r="A397" s="10" t="s">
        <v>11</v>
      </c>
      <c r="B397" s="11" t="s">
        <v>20</v>
      </c>
      <c r="C397" s="12">
        <v>22872</v>
      </c>
      <c r="D397" s="12">
        <v>38708</v>
      </c>
      <c r="E397" s="10" t="s">
        <v>17</v>
      </c>
      <c r="F397" s="13" t="s">
        <v>14</v>
      </c>
      <c r="G397" s="14">
        <v>33000</v>
      </c>
      <c r="H397" s="15">
        <v>33000</v>
      </c>
      <c r="I397" s="39">
        <v>0</v>
      </c>
      <c r="J397" s="19">
        <v>2043</v>
      </c>
      <c r="K397" s="16">
        <v>46613</v>
      </c>
    </row>
    <row r="398" spans="1:11" x14ac:dyDescent="0.2">
      <c r="A398" s="10" t="s">
        <v>15</v>
      </c>
      <c r="B398" s="11" t="s">
        <v>20</v>
      </c>
      <c r="C398" s="12">
        <v>22872</v>
      </c>
      <c r="D398" s="12">
        <v>38708</v>
      </c>
      <c r="E398" s="10" t="s">
        <v>17</v>
      </c>
      <c r="F398" s="13" t="s">
        <v>14</v>
      </c>
      <c r="G398" s="14">
        <v>71000</v>
      </c>
      <c r="H398" s="15">
        <v>71000</v>
      </c>
      <c r="I398" s="39">
        <v>0</v>
      </c>
      <c r="J398" s="19">
        <v>2043</v>
      </c>
      <c r="K398" s="16">
        <v>46613</v>
      </c>
    </row>
    <row r="399" spans="1:11" x14ac:dyDescent="0.2">
      <c r="A399" s="10" t="s">
        <v>16</v>
      </c>
      <c r="B399" s="11" t="s">
        <v>20</v>
      </c>
      <c r="C399" s="12">
        <v>21980</v>
      </c>
      <c r="D399" s="12">
        <v>38876</v>
      </c>
      <c r="E399" s="10" t="s">
        <v>17</v>
      </c>
      <c r="F399" s="13" t="s">
        <v>14</v>
      </c>
      <c r="G399" s="14">
        <v>63000</v>
      </c>
      <c r="H399" s="15">
        <v>63000</v>
      </c>
      <c r="I399" s="39">
        <v>0</v>
      </c>
      <c r="J399" s="19">
        <v>10682</v>
      </c>
      <c r="K399" s="16">
        <v>45721</v>
      </c>
    </row>
    <row r="400" spans="1:11" x14ac:dyDescent="0.2">
      <c r="A400" s="10" t="s">
        <v>11</v>
      </c>
      <c r="B400" s="11" t="s">
        <v>20</v>
      </c>
      <c r="C400" s="12">
        <v>21980</v>
      </c>
      <c r="D400" s="12">
        <v>38876</v>
      </c>
      <c r="E400" s="10" t="s">
        <v>17</v>
      </c>
      <c r="F400" s="13" t="s">
        <v>14</v>
      </c>
      <c r="G400" s="14">
        <v>63000</v>
      </c>
      <c r="H400" s="15">
        <v>63000</v>
      </c>
      <c r="I400" s="39">
        <v>1</v>
      </c>
      <c r="J400" s="19">
        <v>3561</v>
      </c>
      <c r="K400" s="16">
        <v>45721</v>
      </c>
    </row>
    <row r="401" spans="1:11" x14ac:dyDescent="0.2">
      <c r="A401" s="10" t="s">
        <v>15</v>
      </c>
      <c r="B401" s="11" t="s">
        <v>20</v>
      </c>
      <c r="C401" s="12">
        <v>21980</v>
      </c>
      <c r="D401" s="12">
        <v>38876</v>
      </c>
      <c r="E401" s="10" t="s">
        <v>17</v>
      </c>
      <c r="F401" s="13" t="s">
        <v>14</v>
      </c>
      <c r="G401" s="14">
        <v>21000</v>
      </c>
      <c r="H401" s="15">
        <v>21000</v>
      </c>
      <c r="I401" s="39">
        <v>0</v>
      </c>
      <c r="J401" s="19">
        <v>3561</v>
      </c>
      <c r="K401" s="16">
        <v>45721</v>
      </c>
    </row>
    <row r="402" spans="1:11" x14ac:dyDescent="0.2">
      <c r="A402" s="10" t="s">
        <v>16</v>
      </c>
      <c r="B402" s="11" t="s">
        <v>21</v>
      </c>
      <c r="C402" s="12">
        <v>25089</v>
      </c>
      <c r="D402" s="12">
        <v>39020</v>
      </c>
      <c r="E402" s="10" t="s">
        <v>13</v>
      </c>
      <c r="F402" s="13" t="s">
        <v>14</v>
      </c>
      <c r="G402" s="14">
        <v>96000</v>
      </c>
      <c r="H402" s="15">
        <v>96000</v>
      </c>
      <c r="I402" s="39">
        <v>0</v>
      </c>
      <c r="J402" s="19">
        <v>19388</v>
      </c>
      <c r="K402" s="16">
        <v>48830</v>
      </c>
    </row>
    <row r="403" spans="1:11" x14ac:dyDescent="0.2">
      <c r="A403" s="10" t="s">
        <v>11</v>
      </c>
      <c r="B403" s="11" t="s">
        <v>21</v>
      </c>
      <c r="C403" s="12">
        <v>25089</v>
      </c>
      <c r="D403" s="12">
        <v>39020</v>
      </c>
      <c r="E403" s="10" t="s">
        <v>13</v>
      </c>
      <c r="F403" s="13" t="s">
        <v>14</v>
      </c>
      <c r="G403" s="14">
        <v>96000</v>
      </c>
      <c r="H403" s="15">
        <v>96000</v>
      </c>
      <c r="I403" s="39">
        <v>2</v>
      </c>
      <c r="J403" s="19">
        <v>6463</v>
      </c>
      <c r="K403" s="16">
        <v>48830</v>
      </c>
    </row>
    <row r="404" spans="1:11" x14ac:dyDescent="0.2">
      <c r="A404" s="10" t="s">
        <v>15</v>
      </c>
      <c r="B404" s="11" t="s">
        <v>21</v>
      </c>
      <c r="C404" s="12">
        <v>25089</v>
      </c>
      <c r="D404" s="12">
        <v>39020</v>
      </c>
      <c r="E404" s="10" t="s">
        <v>13</v>
      </c>
      <c r="F404" s="13" t="s">
        <v>14</v>
      </c>
      <c r="G404" s="14">
        <v>32000</v>
      </c>
      <c r="H404" s="15">
        <v>32000</v>
      </c>
      <c r="I404" s="39">
        <v>0</v>
      </c>
      <c r="J404" s="19">
        <v>6463</v>
      </c>
      <c r="K404" s="16">
        <v>48830</v>
      </c>
    </row>
    <row r="405" spans="1:11" x14ac:dyDescent="0.2">
      <c r="A405" s="10" t="s">
        <v>16</v>
      </c>
      <c r="B405" s="11" t="s">
        <v>20</v>
      </c>
      <c r="C405" s="12">
        <v>20876</v>
      </c>
      <c r="D405" s="12">
        <v>38772</v>
      </c>
      <c r="E405" s="10" t="s">
        <v>13</v>
      </c>
      <c r="F405" s="13" t="s">
        <v>14</v>
      </c>
      <c r="G405" s="14">
        <v>96000</v>
      </c>
      <c r="H405" s="15">
        <v>96000</v>
      </c>
      <c r="I405" s="39">
        <v>0</v>
      </c>
      <c r="J405" s="19">
        <v>18274</v>
      </c>
      <c r="K405" s="16">
        <v>44617</v>
      </c>
    </row>
    <row r="406" spans="1:11" x14ac:dyDescent="0.2">
      <c r="A406" s="10" t="s">
        <v>11</v>
      </c>
      <c r="B406" s="11" t="s">
        <v>20</v>
      </c>
      <c r="C406" s="12">
        <v>20876</v>
      </c>
      <c r="D406" s="12">
        <v>38772</v>
      </c>
      <c r="E406" s="10" t="s">
        <v>13</v>
      </c>
      <c r="F406" s="13" t="s">
        <v>14</v>
      </c>
      <c r="G406" s="14">
        <v>47000</v>
      </c>
      <c r="H406" s="15">
        <v>47000</v>
      </c>
      <c r="I406" s="39">
        <v>1</v>
      </c>
      <c r="J406" s="19">
        <v>5964</v>
      </c>
      <c r="K406" s="16">
        <v>44617</v>
      </c>
    </row>
    <row r="407" spans="1:11" x14ac:dyDescent="0.2">
      <c r="A407" s="10" t="s">
        <v>16</v>
      </c>
      <c r="B407" s="11" t="s">
        <v>20</v>
      </c>
      <c r="C407" s="12">
        <v>20450</v>
      </c>
      <c r="D407" s="12">
        <v>38635</v>
      </c>
      <c r="E407" s="10" t="s">
        <v>17</v>
      </c>
      <c r="F407" s="13" t="s">
        <v>14</v>
      </c>
      <c r="G407" s="14">
        <v>144000</v>
      </c>
      <c r="H407" s="15">
        <v>144000</v>
      </c>
      <c r="I407" s="39">
        <v>0</v>
      </c>
      <c r="J407" s="19">
        <v>2829</v>
      </c>
      <c r="K407" s="16">
        <v>44192</v>
      </c>
    </row>
    <row r="408" spans="1:11" x14ac:dyDescent="0.2">
      <c r="A408" s="10" t="s">
        <v>11</v>
      </c>
      <c r="B408" s="11" t="s">
        <v>20</v>
      </c>
      <c r="C408" s="12">
        <v>20450</v>
      </c>
      <c r="D408" s="12">
        <v>38635</v>
      </c>
      <c r="E408" s="10" t="s">
        <v>17</v>
      </c>
      <c r="F408" s="13" t="s">
        <v>14</v>
      </c>
      <c r="G408" s="14">
        <v>27000</v>
      </c>
      <c r="H408" s="15">
        <v>27000</v>
      </c>
      <c r="I408" s="39">
        <v>0</v>
      </c>
      <c r="J408" s="19">
        <v>2829</v>
      </c>
      <c r="K408" s="16">
        <v>44192</v>
      </c>
    </row>
    <row r="409" spans="1:11" x14ac:dyDescent="0.2">
      <c r="A409" s="10" t="s">
        <v>16</v>
      </c>
      <c r="B409" s="11" t="s">
        <v>20</v>
      </c>
      <c r="C409" s="12">
        <v>22586</v>
      </c>
      <c r="D409" s="12">
        <v>39101</v>
      </c>
      <c r="E409" s="10" t="s">
        <v>13</v>
      </c>
      <c r="F409" s="13" t="s">
        <v>14</v>
      </c>
      <c r="G409" s="14">
        <v>27000</v>
      </c>
      <c r="H409" s="15">
        <v>27000</v>
      </c>
      <c r="I409" s="39">
        <v>0</v>
      </c>
      <c r="J409" s="19">
        <v>24666</v>
      </c>
      <c r="K409" s="16">
        <v>46327</v>
      </c>
    </row>
    <row r="410" spans="1:11" x14ac:dyDescent="0.2">
      <c r="A410" s="10" t="s">
        <v>11</v>
      </c>
      <c r="B410" s="11" t="s">
        <v>20</v>
      </c>
      <c r="C410" s="12">
        <v>22586</v>
      </c>
      <c r="D410" s="12">
        <v>39101</v>
      </c>
      <c r="E410" s="10" t="s">
        <v>13</v>
      </c>
      <c r="F410" s="13" t="s">
        <v>14</v>
      </c>
      <c r="G410" s="14">
        <v>46000</v>
      </c>
      <c r="H410" s="15">
        <v>46000</v>
      </c>
      <c r="I410" s="39">
        <v>0</v>
      </c>
      <c r="J410" s="19">
        <v>8222</v>
      </c>
      <c r="K410" s="16">
        <v>46327</v>
      </c>
    </row>
    <row r="411" spans="1:11" x14ac:dyDescent="0.2">
      <c r="A411" s="10" t="s">
        <v>16</v>
      </c>
      <c r="B411" s="11" t="s">
        <v>20</v>
      </c>
      <c r="C411" s="12">
        <v>20821</v>
      </c>
      <c r="D411" s="12">
        <v>38895</v>
      </c>
      <c r="E411" s="10" t="s">
        <v>13</v>
      </c>
      <c r="F411" s="13" t="s">
        <v>14</v>
      </c>
      <c r="G411" s="14">
        <v>198000</v>
      </c>
      <c r="H411" s="15">
        <v>198000</v>
      </c>
      <c r="I411" s="39">
        <v>0</v>
      </c>
      <c r="J411" s="19">
        <v>25126</v>
      </c>
      <c r="K411" s="16">
        <v>44562</v>
      </c>
    </row>
    <row r="412" spans="1:11" x14ac:dyDescent="0.2">
      <c r="A412" s="10" t="s">
        <v>11</v>
      </c>
      <c r="B412" s="11" t="s">
        <v>20</v>
      </c>
      <c r="C412" s="12">
        <v>20821</v>
      </c>
      <c r="D412" s="12">
        <v>38895</v>
      </c>
      <c r="E412" s="10" t="s">
        <v>13</v>
      </c>
      <c r="F412" s="13" t="s">
        <v>14</v>
      </c>
      <c r="G412" s="14">
        <v>198000</v>
      </c>
      <c r="H412" s="15">
        <v>198000</v>
      </c>
      <c r="I412" s="39">
        <v>2</v>
      </c>
      <c r="J412" s="19">
        <v>8375</v>
      </c>
      <c r="K412" s="16">
        <v>44562</v>
      </c>
    </row>
    <row r="413" spans="1:11" x14ac:dyDescent="0.2">
      <c r="A413" s="10" t="s">
        <v>15</v>
      </c>
      <c r="B413" s="11" t="s">
        <v>20</v>
      </c>
      <c r="C413" s="12">
        <v>20821</v>
      </c>
      <c r="D413" s="12">
        <v>38895</v>
      </c>
      <c r="E413" s="10" t="s">
        <v>13</v>
      </c>
      <c r="F413" s="13" t="s">
        <v>14</v>
      </c>
      <c r="G413" s="14">
        <v>66000</v>
      </c>
      <c r="H413" s="15">
        <v>66000</v>
      </c>
      <c r="I413" s="39">
        <v>0</v>
      </c>
      <c r="J413" s="19">
        <v>8375</v>
      </c>
      <c r="K413" s="16">
        <v>44562</v>
      </c>
    </row>
    <row r="414" spans="1:11" x14ac:dyDescent="0.2">
      <c r="A414" s="10" t="s">
        <v>11</v>
      </c>
      <c r="B414" s="11" t="s">
        <v>21</v>
      </c>
      <c r="C414" s="12">
        <v>19847</v>
      </c>
      <c r="D414" s="12">
        <v>39121</v>
      </c>
      <c r="E414" s="10" t="s">
        <v>13</v>
      </c>
      <c r="F414" s="13" t="s">
        <v>14</v>
      </c>
      <c r="G414" s="14">
        <v>39000</v>
      </c>
      <c r="H414" s="15">
        <v>39000</v>
      </c>
      <c r="I414" s="39">
        <v>0</v>
      </c>
      <c r="J414" s="19">
        <v>1685</v>
      </c>
      <c r="K414" s="16">
        <v>43588</v>
      </c>
    </row>
    <row r="415" spans="1:11" x14ac:dyDescent="0.2">
      <c r="A415" s="10" t="s">
        <v>16</v>
      </c>
      <c r="B415" s="11" t="s">
        <v>20</v>
      </c>
      <c r="C415" s="12">
        <v>22331</v>
      </c>
      <c r="D415" s="12">
        <v>38987</v>
      </c>
      <c r="E415" s="10" t="s">
        <v>13</v>
      </c>
      <c r="F415" s="13" t="s">
        <v>14</v>
      </c>
      <c r="G415" s="14">
        <v>73000</v>
      </c>
      <c r="H415" s="15">
        <v>73000</v>
      </c>
      <c r="I415" s="39">
        <v>0</v>
      </c>
      <c r="J415" s="19">
        <v>13048</v>
      </c>
      <c r="K415" s="16">
        <v>46072</v>
      </c>
    </row>
    <row r="416" spans="1:11" x14ac:dyDescent="0.2">
      <c r="A416" s="10" t="s">
        <v>11</v>
      </c>
      <c r="B416" s="11" t="s">
        <v>20</v>
      </c>
      <c r="C416" s="12">
        <v>22331</v>
      </c>
      <c r="D416" s="12">
        <v>38987</v>
      </c>
      <c r="E416" s="10" t="s">
        <v>13</v>
      </c>
      <c r="F416" s="13" t="s">
        <v>14</v>
      </c>
      <c r="G416" s="14">
        <v>73000</v>
      </c>
      <c r="H416" s="15">
        <v>73000</v>
      </c>
      <c r="I416" s="39">
        <v>2</v>
      </c>
      <c r="J416" s="19">
        <v>13048</v>
      </c>
      <c r="K416" s="16">
        <v>46072</v>
      </c>
    </row>
    <row r="417" spans="1:11" x14ac:dyDescent="0.2">
      <c r="A417" s="10" t="s">
        <v>15</v>
      </c>
      <c r="B417" s="11" t="s">
        <v>20</v>
      </c>
      <c r="C417" s="12">
        <v>22331</v>
      </c>
      <c r="D417" s="12">
        <v>38987</v>
      </c>
      <c r="E417" s="10" t="s">
        <v>13</v>
      </c>
      <c r="F417" s="13" t="s">
        <v>14</v>
      </c>
      <c r="G417" s="14">
        <v>73000</v>
      </c>
      <c r="H417" s="15">
        <v>73000</v>
      </c>
      <c r="I417" s="39">
        <v>0</v>
      </c>
      <c r="J417" s="19">
        <v>13048</v>
      </c>
      <c r="K417" s="16">
        <v>46072</v>
      </c>
    </row>
    <row r="418" spans="1:11" x14ac:dyDescent="0.2">
      <c r="A418" s="10" t="s">
        <v>11</v>
      </c>
      <c r="B418" s="11" t="s">
        <v>20</v>
      </c>
      <c r="C418" s="12">
        <v>21308</v>
      </c>
      <c r="D418" s="12">
        <v>38807</v>
      </c>
      <c r="E418" s="10" t="s">
        <v>17</v>
      </c>
      <c r="F418" s="13" t="s">
        <v>14</v>
      </c>
      <c r="G418" s="14">
        <v>42000</v>
      </c>
      <c r="H418" s="15">
        <v>42000</v>
      </c>
      <c r="I418" s="39">
        <v>0</v>
      </c>
      <c r="J418" s="19">
        <v>6056</v>
      </c>
      <c r="K418" s="16">
        <v>45049</v>
      </c>
    </row>
    <row r="419" spans="1:11" x14ac:dyDescent="0.2">
      <c r="A419" s="10" t="s">
        <v>16</v>
      </c>
      <c r="B419" s="11" t="s">
        <v>20</v>
      </c>
      <c r="C419" s="12">
        <v>21609</v>
      </c>
      <c r="D419" s="12">
        <v>39143</v>
      </c>
      <c r="E419" s="10" t="s">
        <v>17</v>
      </c>
      <c r="F419" s="13" t="s">
        <v>14</v>
      </c>
      <c r="G419" s="14">
        <v>42000</v>
      </c>
      <c r="H419" s="15">
        <v>42000</v>
      </c>
      <c r="I419" s="39">
        <v>0</v>
      </c>
      <c r="J419" s="19">
        <v>18037</v>
      </c>
      <c r="K419" s="16">
        <v>45350</v>
      </c>
    </row>
    <row r="420" spans="1:11" x14ac:dyDescent="0.2">
      <c r="A420" s="10" t="s">
        <v>11</v>
      </c>
      <c r="B420" s="11" t="s">
        <v>20</v>
      </c>
      <c r="C420" s="12">
        <v>21609</v>
      </c>
      <c r="D420" s="12">
        <v>39143</v>
      </c>
      <c r="E420" s="10" t="s">
        <v>17</v>
      </c>
      <c r="F420" s="13" t="s">
        <v>14</v>
      </c>
      <c r="G420" s="14">
        <v>38000</v>
      </c>
      <c r="H420" s="15">
        <v>38000</v>
      </c>
      <c r="I420" s="39">
        <v>0</v>
      </c>
      <c r="J420" s="19">
        <v>6012</v>
      </c>
      <c r="K420" s="16">
        <v>45350</v>
      </c>
    </row>
    <row r="421" spans="1:11" x14ac:dyDescent="0.2">
      <c r="A421" s="10" t="s">
        <v>11</v>
      </c>
      <c r="B421" s="11" t="s">
        <v>20</v>
      </c>
      <c r="C421" s="12">
        <v>22604</v>
      </c>
      <c r="D421" s="12">
        <v>39087</v>
      </c>
      <c r="E421" s="10" t="s">
        <v>13</v>
      </c>
      <c r="F421" s="13" t="s">
        <v>14</v>
      </c>
      <c r="G421" s="14">
        <v>42000</v>
      </c>
      <c r="H421" s="15">
        <v>42000</v>
      </c>
      <c r="I421" s="39">
        <v>0</v>
      </c>
      <c r="J421" s="19">
        <v>7507</v>
      </c>
      <c r="K421" s="16">
        <v>46345</v>
      </c>
    </row>
    <row r="422" spans="1:11" x14ac:dyDescent="0.2">
      <c r="A422" s="10" t="s">
        <v>16</v>
      </c>
      <c r="B422" s="11" t="s">
        <v>22</v>
      </c>
      <c r="C422" s="12">
        <v>26738</v>
      </c>
      <c r="D422" s="12">
        <v>39184</v>
      </c>
      <c r="E422" s="10" t="s">
        <v>13</v>
      </c>
      <c r="F422" s="13" t="s">
        <v>14</v>
      </c>
      <c r="G422" s="14">
        <v>84000</v>
      </c>
      <c r="H422" s="15">
        <v>84000</v>
      </c>
      <c r="I422" s="39">
        <v>0</v>
      </c>
      <c r="J422" s="19">
        <v>16511</v>
      </c>
      <c r="K422" s="16">
        <v>50479</v>
      </c>
    </row>
    <row r="423" spans="1:11" x14ac:dyDescent="0.2">
      <c r="A423" s="10" t="s">
        <v>11</v>
      </c>
      <c r="B423" s="11" t="s">
        <v>22</v>
      </c>
      <c r="C423" s="12">
        <v>26738</v>
      </c>
      <c r="D423" s="12">
        <v>39184</v>
      </c>
      <c r="E423" s="10" t="s">
        <v>13</v>
      </c>
      <c r="F423" s="13" t="s">
        <v>14</v>
      </c>
      <c r="G423" s="14">
        <v>84000</v>
      </c>
      <c r="H423" s="15">
        <v>84000</v>
      </c>
      <c r="I423" s="39">
        <v>0</v>
      </c>
      <c r="J423" s="19">
        <v>5504</v>
      </c>
      <c r="K423" s="16">
        <v>50479</v>
      </c>
    </row>
    <row r="424" spans="1:11" x14ac:dyDescent="0.2">
      <c r="A424" s="10" t="s">
        <v>15</v>
      </c>
      <c r="B424" s="11" t="s">
        <v>22</v>
      </c>
      <c r="C424" s="12">
        <v>26738</v>
      </c>
      <c r="D424" s="12">
        <v>39184</v>
      </c>
      <c r="E424" s="10" t="s">
        <v>13</v>
      </c>
      <c r="F424" s="13" t="s">
        <v>14</v>
      </c>
      <c r="G424" s="14">
        <v>28000</v>
      </c>
      <c r="H424" s="15">
        <v>28000</v>
      </c>
      <c r="I424" s="39">
        <v>0</v>
      </c>
      <c r="J424" s="19">
        <v>5504</v>
      </c>
      <c r="K424" s="16">
        <v>50479</v>
      </c>
    </row>
    <row r="425" spans="1:11" x14ac:dyDescent="0.2">
      <c r="A425" s="10" t="s">
        <v>16</v>
      </c>
      <c r="B425" s="11" t="s">
        <v>20</v>
      </c>
      <c r="C425" s="12">
        <v>20545</v>
      </c>
      <c r="D425" s="12">
        <v>39070</v>
      </c>
      <c r="E425" s="10" t="s">
        <v>17</v>
      </c>
      <c r="F425" s="13" t="s">
        <v>14</v>
      </c>
      <c r="G425" s="14">
        <v>104000</v>
      </c>
      <c r="H425" s="15">
        <v>104000</v>
      </c>
      <c r="I425" s="39">
        <v>0</v>
      </c>
      <c r="J425" s="19">
        <v>10895</v>
      </c>
      <c r="K425" s="16">
        <v>44286</v>
      </c>
    </row>
    <row r="426" spans="1:11" x14ac:dyDescent="0.2">
      <c r="A426" s="10" t="s">
        <v>11</v>
      </c>
      <c r="B426" s="11" t="s">
        <v>20</v>
      </c>
      <c r="C426" s="12">
        <v>20545</v>
      </c>
      <c r="D426" s="12">
        <v>39070</v>
      </c>
      <c r="E426" s="10" t="s">
        <v>17</v>
      </c>
      <c r="F426" s="13" t="s">
        <v>14</v>
      </c>
      <c r="G426" s="14">
        <v>104000</v>
      </c>
      <c r="H426" s="15">
        <v>104000</v>
      </c>
      <c r="I426" s="39">
        <v>0</v>
      </c>
      <c r="J426" s="19">
        <v>5448</v>
      </c>
      <c r="K426" s="16">
        <v>44286</v>
      </c>
    </row>
    <row r="427" spans="1:11" x14ac:dyDescent="0.2">
      <c r="A427" s="10" t="s">
        <v>15</v>
      </c>
      <c r="B427" s="11" t="s">
        <v>20</v>
      </c>
      <c r="C427" s="12">
        <v>20545</v>
      </c>
      <c r="D427" s="12">
        <v>39070</v>
      </c>
      <c r="E427" s="10" t="s">
        <v>17</v>
      </c>
      <c r="F427" s="13" t="s">
        <v>14</v>
      </c>
      <c r="G427" s="14">
        <v>52000</v>
      </c>
      <c r="H427" s="15">
        <v>52000</v>
      </c>
      <c r="I427" s="39">
        <v>0</v>
      </c>
      <c r="J427" s="19">
        <v>5448</v>
      </c>
      <c r="K427" s="16">
        <v>44286</v>
      </c>
    </row>
    <row r="428" spans="1:11" x14ac:dyDescent="0.2">
      <c r="A428" s="10" t="s">
        <v>16</v>
      </c>
      <c r="B428" s="11" t="s">
        <v>20</v>
      </c>
      <c r="C428" s="12">
        <v>22105</v>
      </c>
      <c r="D428" s="12">
        <v>38952</v>
      </c>
      <c r="E428" s="10" t="s">
        <v>13</v>
      </c>
      <c r="F428" s="13" t="s">
        <v>14</v>
      </c>
      <c r="G428" s="14">
        <v>104000</v>
      </c>
      <c r="H428" s="15">
        <v>104000</v>
      </c>
      <c r="I428" s="39">
        <v>0</v>
      </c>
      <c r="J428" s="19">
        <v>5765</v>
      </c>
      <c r="K428" s="16">
        <v>45846</v>
      </c>
    </row>
    <row r="429" spans="1:11" x14ac:dyDescent="0.2">
      <c r="A429" s="10" t="s">
        <v>11</v>
      </c>
      <c r="B429" s="11" t="s">
        <v>20</v>
      </c>
      <c r="C429" s="12">
        <v>22105</v>
      </c>
      <c r="D429" s="12">
        <v>38952</v>
      </c>
      <c r="E429" s="10" t="s">
        <v>13</v>
      </c>
      <c r="F429" s="13" t="s">
        <v>14</v>
      </c>
      <c r="G429" s="14">
        <v>34000</v>
      </c>
      <c r="H429" s="15">
        <v>34000</v>
      </c>
      <c r="I429" s="39">
        <v>0</v>
      </c>
      <c r="J429" s="19">
        <v>5765</v>
      </c>
      <c r="K429" s="16">
        <v>45846</v>
      </c>
    </row>
    <row r="430" spans="1:11" x14ac:dyDescent="0.2">
      <c r="A430" s="10" t="s">
        <v>11</v>
      </c>
      <c r="B430" s="11" t="s">
        <v>20</v>
      </c>
      <c r="C430" s="12">
        <v>20228</v>
      </c>
      <c r="D430" s="12">
        <v>39185</v>
      </c>
      <c r="E430" s="10" t="s">
        <v>17</v>
      </c>
      <c r="F430" s="13" t="s">
        <v>14</v>
      </c>
      <c r="G430" s="14">
        <v>24000</v>
      </c>
      <c r="H430" s="15">
        <v>24000</v>
      </c>
      <c r="I430" s="39">
        <v>1</v>
      </c>
      <c r="J430" s="19">
        <v>1866</v>
      </c>
      <c r="K430" s="16">
        <v>43970</v>
      </c>
    </row>
    <row r="431" spans="1:11" x14ac:dyDescent="0.2">
      <c r="A431" s="10" t="s">
        <v>16</v>
      </c>
      <c r="B431" s="11" t="s">
        <v>20</v>
      </c>
      <c r="C431" s="12">
        <v>22076</v>
      </c>
      <c r="D431" s="12">
        <v>38870</v>
      </c>
      <c r="E431" s="10" t="s">
        <v>17</v>
      </c>
      <c r="F431" s="13" t="s">
        <v>14</v>
      </c>
      <c r="G431" s="14">
        <v>24000</v>
      </c>
      <c r="H431" s="15">
        <v>24000</v>
      </c>
      <c r="I431" s="39">
        <v>0</v>
      </c>
      <c r="J431" s="19">
        <v>3222</v>
      </c>
      <c r="K431" s="16">
        <v>45817</v>
      </c>
    </row>
    <row r="432" spans="1:11" x14ac:dyDescent="0.2">
      <c r="A432" s="10" t="s">
        <v>11</v>
      </c>
      <c r="B432" s="11" t="s">
        <v>20</v>
      </c>
      <c r="C432" s="12">
        <v>22076</v>
      </c>
      <c r="D432" s="12">
        <v>38870</v>
      </c>
      <c r="E432" s="10" t="s">
        <v>17</v>
      </c>
      <c r="F432" s="13" t="s">
        <v>14</v>
      </c>
      <c r="G432" s="14">
        <v>19000</v>
      </c>
      <c r="H432" s="15">
        <v>19000</v>
      </c>
      <c r="I432" s="39">
        <v>0</v>
      </c>
      <c r="J432" s="19">
        <v>3222</v>
      </c>
      <c r="K432" s="16">
        <v>45817</v>
      </c>
    </row>
    <row r="433" spans="1:11" x14ac:dyDescent="0.2">
      <c r="A433" s="10" t="s">
        <v>16</v>
      </c>
      <c r="B433" s="11" t="s">
        <v>20</v>
      </c>
      <c r="C433" s="12">
        <v>25395</v>
      </c>
      <c r="D433" s="12">
        <v>39146</v>
      </c>
      <c r="E433" s="10" t="s">
        <v>17</v>
      </c>
      <c r="F433" s="13" t="s">
        <v>14</v>
      </c>
      <c r="G433" s="14">
        <v>46000</v>
      </c>
      <c r="H433" s="15">
        <v>46000</v>
      </c>
      <c r="I433" s="39">
        <v>0</v>
      </c>
      <c r="J433" s="19">
        <v>9290</v>
      </c>
      <c r="K433" s="16">
        <v>49136</v>
      </c>
    </row>
    <row r="434" spans="1:11" x14ac:dyDescent="0.2">
      <c r="A434" s="10" t="s">
        <v>11</v>
      </c>
      <c r="B434" s="11" t="s">
        <v>20</v>
      </c>
      <c r="C434" s="12">
        <v>25395</v>
      </c>
      <c r="D434" s="12">
        <v>39146</v>
      </c>
      <c r="E434" s="10" t="s">
        <v>17</v>
      </c>
      <c r="F434" s="13" t="s">
        <v>14</v>
      </c>
      <c r="G434" s="14">
        <v>46000</v>
      </c>
      <c r="H434" s="15">
        <v>46000</v>
      </c>
      <c r="I434" s="39">
        <v>0</v>
      </c>
      <c r="J434" s="19">
        <v>9290</v>
      </c>
      <c r="K434" s="16">
        <v>49136</v>
      </c>
    </row>
    <row r="435" spans="1:11" x14ac:dyDescent="0.2">
      <c r="A435" s="10" t="s">
        <v>15</v>
      </c>
      <c r="B435" s="11" t="s">
        <v>20</v>
      </c>
      <c r="C435" s="12">
        <v>25395</v>
      </c>
      <c r="D435" s="12">
        <v>39146</v>
      </c>
      <c r="E435" s="10" t="s">
        <v>17</v>
      </c>
      <c r="F435" s="13" t="s">
        <v>14</v>
      </c>
      <c r="G435" s="14">
        <v>19000</v>
      </c>
      <c r="H435" s="15">
        <v>19000</v>
      </c>
      <c r="I435" s="39">
        <v>0</v>
      </c>
      <c r="J435" s="19">
        <v>9290</v>
      </c>
      <c r="K435" s="16">
        <v>49136</v>
      </c>
    </row>
    <row r="436" spans="1:11" x14ac:dyDescent="0.2">
      <c r="A436" s="10" t="s">
        <v>16</v>
      </c>
      <c r="B436" s="11" t="s">
        <v>20</v>
      </c>
      <c r="C436" s="12">
        <v>20660</v>
      </c>
      <c r="D436" s="12">
        <v>38951</v>
      </c>
      <c r="E436" s="10" t="s">
        <v>13</v>
      </c>
      <c r="F436" s="13" t="s">
        <v>14</v>
      </c>
      <c r="G436" s="14">
        <v>222000</v>
      </c>
      <c r="H436" s="15">
        <v>222000</v>
      </c>
      <c r="I436" s="39">
        <v>0</v>
      </c>
      <c r="J436" s="19">
        <v>23257</v>
      </c>
      <c r="K436" s="16">
        <v>44401</v>
      </c>
    </row>
    <row r="437" spans="1:11" x14ac:dyDescent="0.2">
      <c r="A437" s="10" t="s">
        <v>11</v>
      </c>
      <c r="B437" s="11" t="s">
        <v>20</v>
      </c>
      <c r="C437" s="12">
        <v>20660</v>
      </c>
      <c r="D437" s="12">
        <v>38951</v>
      </c>
      <c r="E437" s="10" t="s">
        <v>13</v>
      </c>
      <c r="F437" s="13" t="s">
        <v>14</v>
      </c>
      <c r="G437" s="14">
        <v>222000</v>
      </c>
      <c r="H437" s="15">
        <v>222000</v>
      </c>
      <c r="I437" s="39">
        <v>1</v>
      </c>
      <c r="J437" s="19">
        <v>7752</v>
      </c>
      <c r="K437" s="16">
        <v>44401</v>
      </c>
    </row>
    <row r="438" spans="1:11" x14ac:dyDescent="0.2">
      <c r="A438" s="10" t="s">
        <v>15</v>
      </c>
      <c r="B438" s="11" t="s">
        <v>20</v>
      </c>
      <c r="C438" s="12">
        <v>20660</v>
      </c>
      <c r="D438" s="12">
        <v>38951</v>
      </c>
      <c r="E438" s="10" t="s">
        <v>13</v>
      </c>
      <c r="F438" s="13" t="s">
        <v>14</v>
      </c>
      <c r="G438" s="14">
        <v>74000</v>
      </c>
      <c r="H438" s="15">
        <v>74000</v>
      </c>
      <c r="I438" s="39">
        <v>0</v>
      </c>
      <c r="J438" s="19">
        <v>7752</v>
      </c>
      <c r="K438" s="16">
        <v>44401</v>
      </c>
    </row>
    <row r="439" spans="1:11" x14ac:dyDescent="0.2">
      <c r="A439" s="10" t="s">
        <v>16</v>
      </c>
      <c r="B439" s="11" t="s">
        <v>20</v>
      </c>
      <c r="C439" s="12">
        <v>22637</v>
      </c>
      <c r="D439" s="12">
        <v>39174</v>
      </c>
      <c r="E439" s="10" t="s">
        <v>17</v>
      </c>
      <c r="F439" s="13" t="s">
        <v>14</v>
      </c>
      <c r="G439" s="14">
        <v>44000</v>
      </c>
      <c r="H439" s="15">
        <v>44000</v>
      </c>
      <c r="I439" s="39">
        <v>0</v>
      </c>
      <c r="J439" s="19">
        <v>8173</v>
      </c>
      <c r="K439" s="16">
        <v>46378</v>
      </c>
    </row>
    <row r="440" spans="1:11" x14ac:dyDescent="0.2">
      <c r="A440" s="10" t="s">
        <v>11</v>
      </c>
      <c r="B440" s="11" t="s">
        <v>20</v>
      </c>
      <c r="C440" s="12">
        <v>22637</v>
      </c>
      <c r="D440" s="12">
        <v>39174</v>
      </c>
      <c r="E440" s="10" t="s">
        <v>17</v>
      </c>
      <c r="F440" s="13" t="s">
        <v>14</v>
      </c>
      <c r="G440" s="14">
        <v>44000</v>
      </c>
      <c r="H440" s="15">
        <v>44000</v>
      </c>
      <c r="I440" s="39">
        <v>0</v>
      </c>
      <c r="J440" s="19">
        <v>4087</v>
      </c>
      <c r="K440" s="16">
        <v>46378</v>
      </c>
    </row>
    <row r="441" spans="1:11" x14ac:dyDescent="0.2">
      <c r="A441" s="10" t="s">
        <v>15</v>
      </c>
      <c r="B441" s="11" t="s">
        <v>20</v>
      </c>
      <c r="C441" s="12">
        <v>22637</v>
      </c>
      <c r="D441" s="12">
        <v>39174</v>
      </c>
      <c r="E441" s="10" t="s">
        <v>17</v>
      </c>
      <c r="F441" s="13" t="s">
        <v>14</v>
      </c>
      <c r="G441" s="14">
        <v>22000</v>
      </c>
      <c r="H441" s="15">
        <v>22000</v>
      </c>
      <c r="I441" s="39">
        <v>0</v>
      </c>
      <c r="J441" s="19">
        <v>4087</v>
      </c>
      <c r="K441" s="16">
        <v>46378</v>
      </c>
    </row>
    <row r="442" spans="1:11" x14ac:dyDescent="0.2">
      <c r="A442" s="10" t="s">
        <v>16</v>
      </c>
      <c r="B442" s="11" t="s">
        <v>21</v>
      </c>
      <c r="C442" s="12">
        <v>27345</v>
      </c>
      <c r="D442" s="12">
        <v>39239</v>
      </c>
      <c r="E442" s="10" t="s">
        <v>17</v>
      </c>
      <c r="F442" s="13" t="s">
        <v>14</v>
      </c>
      <c r="G442" s="14">
        <v>159000</v>
      </c>
      <c r="H442" s="15">
        <v>159000</v>
      </c>
      <c r="I442" s="39">
        <v>0</v>
      </c>
      <c r="J442" s="19">
        <v>30995</v>
      </c>
      <c r="K442" s="16">
        <v>51086</v>
      </c>
    </row>
    <row r="443" spans="1:11" x14ac:dyDescent="0.2">
      <c r="A443" s="10" t="s">
        <v>11</v>
      </c>
      <c r="B443" s="11" t="s">
        <v>21</v>
      </c>
      <c r="C443" s="12">
        <v>27345</v>
      </c>
      <c r="D443" s="12">
        <v>39239</v>
      </c>
      <c r="E443" s="10" t="s">
        <v>17</v>
      </c>
      <c r="F443" s="13" t="s">
        <v>14</v>
      </c>
      <c r="G443" s="14">
        <v>159000</v>
      </c>
      <c r="H443" s="15">
        <v>159000</v>
      </c>
      <c r="I443" s="39">
        <v>0</v>
      </c>
      <c r="J443" s="19">
        <v>10332</v>
      </c>
      <c r="K443" s="16">
        <v>51086</v>
      </c>
    </row>
    <row r="444" spans="1:11" x14ac:dyDescent="0.2">
      <c r="A444" s="10" t="s">
        <v>15</v>
      </c>
      <c r="B444" s="11" t="s">
        <v>21</v>
      </c>
      <c r="C444" s="12">
        <v>27345</v>
      </c>
      <c r="D444" s="12">
        <v>39239</v>
      </c>
      <c r="E444" s="10" t="s">
        <v>17</v>
      </c>
      <c r="F444" s="13" t="s">
        <v>14</v>
      </c>
      <c r="G444" s="14">
        <v>44000</v>
      </c>
      <c r="H444" s="15">
        <v>44000</v>
      </c>
      <c r="I444" s="39">
        <v>0</v>
      </c>
      <c r="J444" s="19">
        <v>10332</v>
      </c>
      <c r="K444" s="16">
        <v>51086</v>
      </c>
    </row>
    <row r="445" spans="1:11" x14ac:dyDescent="0.2">
      <c r="A445" s="10" t="s">
        <v>11</v>
      </c>
      <c r="B445" s="11" t="s">
        <v>20</v>
      </c>
      <c r="C445" s="12">
        <v>21779</v>
      </c>
      <c r="D445" s="12">
        <v>39260</v>
      </c>
      <c r="E445" s="10" t="s">
        <v>13</v>
      </c>
      <c r="F445" s="13" t="s">
        <v>14</v>
      </c>
      <c r="G445" s="14">
        <v>39000</v>
      </c>
      <c r="H445" s="15">
        <v>39000</v>
      </c>
      <c r="I445" s="39">
        <v>0</v>
      </c>
      <c r="J445" s="19">
        <v>6171</v>
      </c>
      <c r="K445" s="16">
        <v>45521</v>
      </c>
    </row>
    <row r="446" spans="1:11" x14ac:dyDescent="0.2">
      <c r="A446" s="10" t="s">
        <v>11</v>
      </c>
      <c r="B446" s="11" t="s">
        <v>20</v>
      </c>
      <c r="C446" s="12">
        <v>20050</v>
      </c>
      <c r="D446" s="12">
        <v>38861</v>
      </c>
      <c r="E446" s="10" t="s">
        <v>17</v>
      </c>
      <c r="F446" s="13" t="s">
        <v>14</v>
      </c>
      <c r="G446" s="14">
        <v>61000</v>
      </c>
      <c r="H446" s="15">
        <v>61000</v>
      </c>
      <c r="I446" s="39">
        <v>0</v>
      </c>
      <c r="J446" s="19">
        <v>2635</v>
      </c>
      <c r="K446" s="16">
        <v>43791</v>
      </c>
    </row>
    <row r="447" spans="1:11" x14ac:dyDescent="0.2">
      <c r="A447" s="10" t="s">
        <v>16</v>
      </c>
      <c r="B447" s="11" t="s">
        <v>20</v>
      </c>
      <c r="C447" s="12">
        <v>25841</v>
      </c>
      <c r="D447" s="12">
        <v>39195</v>
      </c>
      <c r="E447" s="10" t="s">
        <v>17</v>
      </c>
      <c r="F447" s="13" t="s">
        <v>14</v>
      </c>
      <c r="G447" s="14">
        <v>61000</v>
      </c>
      <c r="H447" s="15">
        <v>61000</v>
      </c>
      <c r="I447" s="39">
        <v>0</v>
      </c>
      <c r="J447" s="19">
        <v>12488</v>
      </c>
      <c r="K447" s="16">
        <v>49582</v>
      </c>
    </row>
    <row r="448" spans="1:11" x14ac:dyDescent="0.2">
      <c r="A448" s="10" t="s">
        <v>11</v>
      </c>
      <c r="B448" s="11" t="s">
        <v>20</v>
      </c>
      <c r="C448" s="12">
        <v>25841</v>
      </c>
      <c r="D448" s="12">
        <v>39195</v>
      </c>
      <c r="E448" s="10" t="s">
        <v>17</v>
      </c>
      <c r="F448" s="13" t="s">
        <v>14</v>
      </c>
      <c r="G448" s="14">
        <v>62000</v>
      </c>
      <c r="H448" s="15">
        <v>62000</v>
      </c>
      <c r="I448" s="39">
        <v>0</v>
      </c>
      <c r="J448" s="19">
        <v>12488</v>
      </c>
      <c r="K448" s="16">
        <v>49582</v>
      </c>
    </row>
    <row r="449" spans="1:11" x14ac:dyDescent="0.2">
      <c r="A449" s="10" t="s">
        <v>11</v>
      </c>
      <c r="B449" s="11" t="s">
        <v>20</v>
      </c>
      <c r="C449" s="12">
        <v>20854</v>
      </c>
      <c r="D449" s="12">
        <v>39306</v>
      </c>
      <c r="E449" s="10" t="s">
        <v>13</v>
      </c>
      <c r="F449" s="13" t="s">
        <v>14</v>
      </c>
      <c r="G449" s="14">
        <v>48000</v>
      </c>
      <c r="H449" s="15">
        <v>48000</v>
      </c>
      <c r="I449" s="39">
        <v>2</v>
      </c>
      <c r="J449" s="19">
        <v>6091</v>
      </c>
      <c r="K449" s="16">
        <v>44595</v>
      </c>
    </row>
    <row r="450" spans="1:11" x14ac:dyDescent="0.2">
      <c r="A450" s="10" t="s">
        <v>15</v>
      </c>
      <c r="B450" s="11" t="s">
        <v>20</v>
      </c>
      <c r="C450" s="12">
        <v>20854</v>
      </c>
      <c r="D450" s="12">
        <v>39306</v>
      </c>
      <c r="E450" s="10" t="s">
        <v>13</v>
      </c>
      <c r="F450" s="13" t="s">
        <v>14</v>
      </c>
      <c r="G450" s="14">
        <v>48000</v>
      </c>
      <c r="H450" s="17">
        <v>48000</v>
      </c>
      <c r="I450" s="39">
        <v>0</v>
      </c>
      <c r="J450" s="19">
        <v>6091</v>
      </c>
      <c r="K450" s="16">
        <v>44595</v>
      </c>
    </row>
    <row r="451" spans="1:11" x14ac:dyDescent="0.2">
      <c r="A451" s="10" t="s">
        <v>16</v>
      </c>
      <c r="B451" s="11" t="s">
        <v>20</v>
      </c>
      <c r="C451" s="12">
        <v>20902</v>
      </c>
      <c r="D451" s="12">
        <v>39241</v>
      </c>
      <c r="E451" s="10" t="s">
        <v>17</v>
      </c>
      <c r="F451" s="13" t="s">
        <v>14</v>
      </c>
      <c r="G451" s="14">
        <v>18000</v>
      </c>
      <c r="H451" s="17">
        <v>18000</v>
      </c>
      <c r="I451" s="39">
        <v>0</v>
      </c>
      <c r="J451" s="19">
        <v>2284</v>
      </c>
      <c r="K451" s="16">
        <v>44643</v>
      </c>
    </row>
    <row r="452" spans="1:11" x14ac:dyDescent="0.2">
      <c r="A452" s="10" t="s">
        <v>11</v>
      </c>
      <c r="B452" s="11" t="s">
        <v>20</v>
      </c>
      <c r="C452" s="12">
        <v>20902</v>
      </c>
      <c r="D452" s="12">
        <v>39241</v>
      </c>
      <c r="E452" s="10" t="s">
        <v>17</v>
      </c>
      <c r="F452" s="13" t="s">
        <v>14</v>
      </c>
      <c r="G452" s="14">
        <v>18000</v>
      </c>
      <c r="H452" s="17">
        <v>18000</v>
      </c>
      <c r="I452" s="39">
        <v>0</v>
      </c>
      <c r="J452" s="19">
        <v>2284</v>
      </c>
      <c r="K452" s="16">
        <v>44643</v>
      </c>
    </row>
    <row r="453" spans="1:11" x14ac:dyDescent="0.2">
      <c r="A453" s="10" t="s">
        <v>15</v>
      </c>
      <c r="B453" s="11" t="s">
        <v>20</v>
      </c>
      <c r="C453" s="12">
        <v>20902</v>
      </c>
      <c r="D453" s="12">
        <v>39241</v>
      </c>
      <c r="E453" s="10" t="s">
        <v>17</v>
      </c>
      <c r="F453" s="13" t="s">
        <v>14</v>
      </c>
      <c r="G453" s="14">
        <v>18000</v>
      </c>
      <c r="H453" s="17">
        <v>18000</v>
      </c>
      <c r="I453" s="39">
        <v>0</v>
      </c>
      <c r="J453" s="19">
        <v>2284</v>
      </c>
      <c r="K453" s="16">
        <v>44643</v>
      </c>
    </row>
    <row r="454" spans="1:11" x14ac:dyDescent="0.2">
      <c r="A454" s="10" t="s">
        <v>16</v>
      </c>
      <c r="B454" s="11" t="s">
        <v>20</v>
      </c>
      <c r="C454" s="12">
        <v>19824</v>
      </c>
      <c r="D454" s="12">
        <v>39224</v>
      </c>
      <c r="E454" s="10" t="s">
        <v>13</v>
      </c>
      <c r="F454" s="13" t="s">
        <v>14</v>
      </c>
      <c r="G454" s="14">
        <v>106000</v>
      </c>
      <c r="H454" s="17">
        <v>106000</v>
      </c>
      <c r="I454" s="39">
        <v>0</v>
      </c>
      <c r="J454" s="19">
        <v>4579</v>
      </c>
      <c r="K454" s="16">
        <v>43565</v>
      </c>
    </row>
    <row r="455" spans="1:11" x14ac:dyDescent="0.2">
      <c r="A455" s="10" t="s">
        <v>11</v>
      </c>
      <c r="B455" s="11" t="s">
        <v>20</v>
      </c>
      <c r="C455" s="12">
        <v>19824</v>
      </c>
      <c r="D455" s="12">
        <v>39224</v>
      </c>
      <c r="E455" s="10" t="s">
        <v>13</v>
      </c>
      <c r="F455" s="13" t="s">
        <v>14</v>
      </c>
      <c r="G455" s="14">
        <v>106000</v>
      </c>
      <c r="H455" s="17">
        <v>106000</v>
      </c>
      <c r="I455" s="39">
        <v>0</v>
      </c>
      <c r="J455" s="19">
        <v>2290</v>
      </c>
      <c r="K455" s="16">
        <v>43565</v>
      </c>
    </row>
    <row r="456" spans="1:11" x14ac:dyDescent="0.2">
      <c r="A456" s="10" t="s">
        <v>11</v>
      </c>
      <c r="B456" s="11" t="s">
        <v>20</v>
      </c>
      <c r="C456" s="12">
        <v>20844</v>
      </c>
      <c r="D456" s="12">
        <v>39298</v>
      </c>
      <c r="E456" s="10" t="s">
        <v>13</v>
      </c>
      <c r="F456" s="13" t="s">
        <v>14</v>
      </c>
      <c r="G456" s="14">
        <v>65000</v>
      </c>
      <c r="H456" s="17">
        <v>65000</v>
      </c>
      <c r="I456" s="39">
        <v>0</v>
      </c>
      <c r="J456" s="19">
        <v>8249</v>
      </c>
      <c r="K456" s="16">
        <v>44585</v>
      </c>
    </row>
    <row r="457" spans="1:11" x14ac:dyDescent="0.2">
      <c r="A457" s="10" t="s">
        <v>11</v>
      </c>
      <c r="B457" s="11" t="s">
        <v>20</v>
      </c>
      <c r="C457" s="12">
        <v>20279</v>
      </c>
      <c r="D457" s="12">
        <v>39280</v>
      </c>
      <c r="E457" s="10" t="s">
        <v>13</v>
      </c>
      <c r="F457" s="13" t="s">
        <v>14</v>
      </c>
      <c r="G457" s="14">
        <v>25000</v>
      </c>
      <c r="H457" s="17">
        <v>25000</v>
      </c>
      <c r="I457" s="39">
        <v>0</v>
      </c>
      <c r="J457" s="19">
        <v>1944</v>
      </c>
      <c r="K457" s="16">
        <v>44021</v>
      </c>
    </row>
    <row r="458" spans="1:11" x14ac:dyDescent="0.2">
      <c r="A458" s="10" t="s">
        <v>11</v>
      </c>
      <c r="B458" s="11" t="s">
        <v>21</v>
      </c>
      <c r="C458" s="12">
        <v>23869</v>
      </c>
      <c r="D458" s="12">
        <v>39124</v>
      </c>
      <c r="E458" s="10" t="s">
        <v>13</v>
      </c>
      <c r="F458" s="13" t="s">
        <v>14</v>
      </c>
      <c r="G458" s="14">
        <v>43000</v>
      </c>
      <c r="H458" s="17">
        <v>43000</v>
      </c>
      <c r="I458" s="39">
        <v>0</v>
      </c>
      <c r="J458" s="19">
        <v>8522</v>
      </c>
      <c r="K458" s="16">
        <v>47610</v>
      </c>
    </row>
    <row r="459" spans="1:11" x14ac:dyDescent="0.2">
      <c r="A459" s="10" t="s">
        <v>16</v>
      </c>
      <c r="B459" s="11" t="s">
        <v>20</v>
      </c>
      <c r="C459" s="12">
        <v>20233</v>
      </c>
      <c r="D459" s="12">
        <v>39356</v>
      </c>
      <c r="E459" s="10" t="s">
        <v>13</v>
      </c>
      <c r="F459" s="13" t="s">
        <v>14</v>
      </c>
      <c r="G459" s="14">
        <v>122000</v>
      </c>
      <c r="H459" s="17">
        <v>122000</v>
      </c>
      <c r="I459" s="39">
        <v>0</v>
      </c>
      <c r="J459" s="19">
        <v>9487</v>
      </c>
      <c r="K459" s="16">
        <v>43975</v>
      </c>
    </row>
    <row r="460" spans="1:11" x14ac:dyDescent="0.2">
      <c r="A460" s="10" t="s">
        <v>11</v>
      </c>
      <c r="B460" s="11" t="s">
        <v>20</v>
      </c>
      <c r="C460" s="12">
        <v>20233</v>
      </c>
      <c r="D460" s="12">
        <v>39356</v>
      </c>
      <c r="E460" s="10" t="s">
        <v>13</v>
      </c>
      <c r="F460" s="13" t="s">
        <v>14</v>
      </c>
      <c r="G460" s="14">
        <v>122000</v>
      </c>
      <c r="H460" s="17">
        <v>122000</v>
      </c>
      <c r="I460" s="39">
        <v>0</v>
      </c>
      <c r="J460" s="19">
        <v>4743</v>
      </c>
      <c r="K460" s="16">
        <v>43975</v>
      </c>
    </row>
    <row r="461" spans="1:11" x14ac:dyDescent="0.2">
      <c r="A461" s="10" t="s">
        <v>16</v>
      </c>
      <c r="B461" s="11" t="s">
        <v>20</v>
      </c>
      <c r="C461" s="12">
        <v>20992</v>
      </c>
      <c r="D461" s="12">
        <v>38888</v>
      </c>
      <c r="E461" s="10" t="s">
        <v>13</v>
      </c>
      <c r="F461" s="13" t="s">
        <v>14</v>
      </c>
      <c r="G461" s="14">
        <v>122000</v>
      </c>
      <c r="H461" s="17">
        <v>122000</v>
      </c>
      <c r="I461" s="39">
        <v>0</v>
      </c>
      <c r="J461" s="19">
        <v>15482</v>
      </c>
      <c r="K461" s="16">
        <v>44733</v>
      </c>
    </row>
    <row r="462" spans="1:11" x14ac:dyDescent="0.2">
      <c r="A462" s="10" t="s">
        <v>11</v>
      </c>
      <c r="B462" s="11" t="s">
        <v>20</v>
      </c>
      <c r="C462" s="12">
        <v>20992</v>
      </c>
      <c r="D462" s="12">
        <v>38888</v>
      </c>
      <c r="E462" s="10" t="s">
        <v>13</v>
      </c>
      <c r="F462" s="13" t="s">
        <v>14</v>
      </c>
      <c r="G462" s="14">
        <v>122000</v>
      </c>
      <c r="H462" s="17">
        <v>122000</v>
      </c>
      <c r="I462" s="39">
        <v>0</v>
      </c>
      <c r="J462" s="19">
        <v>7741</v>
      </c>
      <c r="K462" s="16">
        <v>44733</v>
      </c>
    </row>
    <row r="463" spans="1:11" x14ac:dyDescent="0.2">
      <c r="A463" s="10" t="s">
        <v>15</v>
      </c>
      <c r="B463" s="11" t="s">
        <v>20</v>
      </c>
      <c r="C463" s="12">
        <v>20992</v>
      </c>
      <c r="D463" s="12">
        <v>38888</v>
      </c>
      <c r="E463" s="10" t="s">
        <v>13</v>
      </c>
      <c r="F463" s="13" t="s">
        <v>14</v>
      </c>
      <c r="G463" s="14">
        <v>61000</v>
      </c>
      <c r="H463" s="17">
        <v>61000</v>
      </c>
      <c r="I463" s="39">
        <v>0</v>
      </c>
      <c r="J463" s="19">
        <v>7741</v>
      </c>
      <c r="K463" s="16">
        <v>44733</v>
      </c>
    </row>
    <row r="464" spans="1:11" x14ac:dyDescent="0.2">
      <c r="A464" s="10" t="s">
        <v>16</v>
      </c>
      <c r="B464" s="11" t="s">
        <v>20</v>
      </c>
      <c r="C464" s="12">
        <v>19941</v>
      </c>
      <c r="D464" s="12">
        <v>39364</v>
      </c>
      <c r="E464" s="10" t="s">
        <v>13</v>
      </c>
      <c r="F464" s="13" t="s">
        <v>14</v>
      </c>
      <c r="G464" s="14">
        <v>49000</v>
      </c>
      <c r="H464" s="17">
        <v>49000</v>
      </c>
      <c r="I464" s="39">
        <v>0</v>
      </c>
      <c r="J464" s="19">
        <v>2117</v>
      </c>
      <c r="K464" s="16">
        <v>43682</v>
      </c>
    </row>
    <row r="465" spans="1:11" x14ac:dyDescent="0.2">
      <c r="A465" s="10" t="s">
        <v>11</v>
      </c>
      <c r="B465" s="11" t="s">
        <v>20</v>
      </c>
      <c r="C465" s="12">
        <v>19941</v>
      </c>
      <c r="D465" s="12">
        <v>39364</v>
      </c>
      <c r="E465" s="10" t="s">
        <v>13</v>
      </c>
      <c r="F465" s="13" t="s">
        <v>14</v>
      </c>
      <c r="G465" s="14">
        <v>49000</v>
      </c>
      <c r="H465" s="17">
        <v>49000</v>
      </c>
      <c r="I465" s="39">
        <v>0</v>
      </c>
      <c r="J465" s="19">
        <v>2117</v>
      </c>
      <c r="K465" s="16">
        <v>43682</v>
      </c>
    </row>
    <row r="466" spans="1:11" x14ac:dyDescent="0.2">
      <c r="A466" s="10" t="s">
        <v>15</v>
      </c>
      <c r="B466" s="11" t="s">
        <v>20</v>
      </c>
      <c r="C466" s="12">
        <v>19941</v>
      </c>
      <c r="D466" s="12">
        <v>39364</v>
      </c>
      <c r="E466" s="10" t="s">
        <v>13</v>
      </c>
      <c r="F466" s="13" t="s">
        <v>14</v>
      </c>
      <c r="G466" s="14">
        <v>49000</v>
      </c>
      <c r="H466" s="17">
        <v>49000</v>
      </c>
      <c r="I466" s="39">
        <v>0</v>
      </c>
      <c r="J466" s="19">
        <v>2117</v>
      </c>
      <c r="K466" s="16">
        <v>43682</v>
      </c>
    </row>
    <row r="467" spans="1:11" x14ac:dyDescent="0.2">
      <c r="A467" s="10" t="s">
        <v>16</v>
      </c>
      <c r="B467" s="11" t="s">
        <v>21</v>
      </c>
      <c r="C467" s="12">
        <v>24985</v>
      </c>
      <c r="D467" s="12">
        <v>38840</v>
      </c>
      <c r="E467" s="10" t="s">
        <v>13</v>
      </c>
      <c r="F467" s="13" t="s">
        <v>14</v>
      </c>
      <c r="G467" s="14">
        <v>141000</v>
      </c>
      <c r="H467" s="17">
        <v>141000</v>
      </c>
      <c r="I467" s="39">
        <v>0</v>
      </c>
      <c r="J467" s="19">
        <v>28476</v>
      </c>
      <c r="K467" s="16">
        <v>48726</v>
      </c>
    </row>
    <row r="468" spans="1:11" x14ac:dyDescent="0.2">
      <c r="A468" s="10" t="s">
        <v>11</v>
      </c>
      <c r="B468" s="11" t="s">
        <v>21</v>
      </c>
      <c r="C468" s="12">
        <v>24985</v>
      </c>
      <c r="D468" s="12">
        <v>38840</v>
      </c>
      <c r="E468" s="10" t="s">
        <v>13</v>
      </c>
      <c r="F468" s="13" t="s">
        <v>14</v>
      </c>
      <c r="G468" s="14">
        <v>141000</v>
      </c>
      <c r="H468" s="17">
        <v>141000</v>
      </c>
      <c r="I468" s="39">
        <v>2</v>
      </c>
      <c r="J468" s="19">
        <v>9492</v>
      </c>
      <c r="K468" s="16">
        <v>48726</v>
      </c>
    </row>
    <row r="469" spans="1:11" x14ac:dyDescent="0.2">
      <c r="A469" s="10" t="s">
        <v>15</v>
      </c>
      <c r="B469" s="11" t="s">
        <v>21</v>
      </c>
      <c r="C469" s="12">
        <v>24985</v>
      </c>
      <c r="D469" s="12">
        <v>38840</v>
      </c>
      <c r="E469" s="10" t="s">
        <v>13</v>
      </c>
      <c r="F469" s="13" t="s">
        <v>14</v>
      </c>
      <c r="G469" s="14">
        <v>49000</v>
      </c>
      <c r="H469" s="17">
        <v>49000</v>
      </c>
      <c r="I469" s="39">
        <v>0</v>
      </c>
      <c r="J469" s="19">
        <v>9492</v>
      </c>
      <c r="K469" s="16">
        <v>48726</v>
      </c>
    </row>
    <row r="470" spans="1:11" x14ac:dyDescent="0.2">
      <c r="A470" s="10" t="s">
        <v>16</v>
      </c>
      <c r="B470" s="11" t="s">
        <v>20</v>
      </c>
      <c r="C470" s="12">
        <v>22388</v>
      </c>
      <c r="D470" s="12">
        <v>38982</v>
      </c>
      <c r="E470" s="10" t="s">
        <v>17</v>
      </c>
      <c r="F470" s="13" t="s">
        <v>14</v>
      </c>
      <c r="G470" s="14">
        <v>57000</v>
      </c>
      <c r="H470" s="17">
        <v>57000</v>
      </c>
      <c r="I470" s="39">
        <v>0</v>
      </c>
      <c r="J470" s="19">
        <v>10188</v>
      </c>
      <c r="K470" s="16">
        <v>46129</v>
      </c>
    </row>
    <row r="471" spans="1:11" x14ac:dyDescent="0.2">
      <c r="A471" s="10" t="s">
        <v>11</v>
      </c>
      <c r="B471" s="11" t="s">
        <v>20</v>
      </c>
      <c r="C471" s="12">
        <v>22388</v>
      </c>
      <c r="D471" s="12">
        <v>38982</v>
      </c>
      <c r="E471" s="10" t="s">
        <v>17</v>
      </c>
      <c r="F471" s="13" t="s">
        <v>14</v>
      </c>
      <c r="G471" s="14">
        <v>57000</v>
      </c>
      <c r="H471" s="17">
        <v>57000</v>
      </c>
      <c r="I471" s="39">
        <v>0</v>
      </c>
      <c r="J471" s="19">
        <v>3396</v>
      </c>
      <c r="K471" s="16">
        <v>46129</v>
      </c>
    </row>
    <row r="472" spans="1:11" x14ac:dyDescent="0.2">
      <c r="A472" s="10" t="s">
        <v>16</v>
      </c>
      <c r="B472" s="11" t="s">
        <v>20</v>
      </c>
      <c r="C472" s="12">
        <v>21723</v>
      </c>
      <c r="D472" s="12">
        <v>39292</v>
      </c>
      <c r="E472" s="10" t="s">
        <v>17</v>
      </c>
      <c r="F472" s="13" t="s">
        <v>14</v>
      </c>
      <c r="G472" s="14">
        <v>99000</v>
      </c>
      <c r="H472" s="17">
        <v>99000</v>
      </c>
      <c r="I472" s="39">
        <v>0</v>
      </c>
      <c r="J472" s="19">
        <v>15664</v>
      </c>
      <c r="K472" s="16">
        <v>45465</v>
      </c>
    </row>
    <row r="473" spans="1:11" x14ac:dyDescent="0.2">
      <c r="A473" s="10" t="s">
        <v>11</v>
      </c>
      <c r="B473" s="11" t="s">
        <v>20</v>
      </c>
      <c r="C473" s="12">
        <v>21723</v>
      </c>
      <c r="D473" s="12">
        <v>39292</v>
      </c>
      <c r="E473" s="10" t="s">
        <v>17</v>
      </c>
      <c r="F473" s="13" t="s">
        <v>14</v>
      </c>
      <c r="G473" s="14">
        <v>99000</v>
      </c>
      <c r="H473" s="17">
        <v>99000</v>
      </c>
      <c r="I473" s="39">
        <v>0</v>
      </c>
      <c r="J473" s="19">
        <v>5221</v>
      </c>
      <c r="K473" s="16">
        <v>45465</v>
      </c>
    </row>
    <row r="474" spans="1:11" x14ac:dyDescent="0.2">
      <c r="A474" s="10" t="s">
        <v>15</v>
      </c>
      <c r="B474" s="11" t="s">
        <v>20</v>
      </c>
      <c r="C474" s="12">
        <v>21723</v>
      </c>
      <c r="D474" s="12">
        <v>39292</v>
      </c>
      <c r="E474" s="10" t="s">
        <v>17</v>
      </c>
      <c r="F474" s="13" t="s">
        <v>14</v>
      </c>
      <c r="G474" s="14">
        <v>57000</v>
      </c>
      <c r="H474" s="17">
        <v>57000</v>
      </c>
      <c r="I474" s="39">
        <v>0</v>
      </c>
      <c r="J474" s="19">
        <v>5221</v>
      </c>
      <c r="K474" s="16">
        <v>45465</v>
      </c>
    </row>
    <row r="475" spans="1:11" x14ac:dyDescent="0.2">
      <c r="A475" s="10" t="s">
        <v>11</v>
      </c>
      <c r="B475" s="11" t="s">
        <v>20</v>
      </c>
      <c r="C475" s="12">
        <v>25473</v>
      </c>
      <c r="D475" s="12">
        <v>39353</v>
      </c>
      <c r="E475" s="10" t="s">
        <v>17</v>
      </c>
      <c r="F475" s="13" t="s">
        <v>14</v>
      </c>
      <c r="G475" s="14">
        <v>41000</v>
      </c>
      <c r="H475" s="17">
        <v>41000</v>
      </c>
      <c r="I475" s="39">
        <v>0</v>
      </c>
      <c r="J475" s="19">
        <v>8280</v>
      </c>
      <c r="K475" s="16">
        <v>49214</v>
      </c>
    </row>
    <row r="476" spans="1:11" x14ac:dyDescent="0.2">
      <c r="A476" s="10" t="s">
        <v>11</v>
      </c>
      <c r="B476" s="11" t="s">
        <v>20</v>
      </c>
      <c r="C476" s="12">
        <v>21749</v>
      </c>
      <c r="D476" s="12">
        <v>39415</v>
      </c>
      <c r="E476" s="10" t="s">
        <v>17</v>
      </c>
      <c r="F476" s="13" t="s">
        <v>14</v>
      </c>
      <c r="G476" s="14">
        <v>43000</v>
      </c>
      <c r="H476" s="17">
        <v>43000</v>
      </c>
      <c r="I476" s="39">
        <v>2</v>
      </c>
      <c r="J476" s="19">
        <v>6803</v>
      </c>
      <c r="K476" s="16">
        <v>45491</v>
      </c>
    </row>
    <row r="477" spans="1:11" x14ac:dyDescent="0.2">
      <c r="A477" s="10" t="s">
        <v>16</v>
      </c>
      <c r="B477" s="11" t="s">
        <v>20</v>
      </c>
      <c r="C477" s="12">
        <v>21413</v>
      </c>
      <c r="D477" s="12">
        <v>39206</v>
      </c>
      <c r="E477" s="10" t="s">
        <v>17</v>
      </c>
      <c r="F477" s="13" t="s">
        <v>14</v>
      </c>
      <c r="G477" s="14">
        <v>116000</v>
      </c>
      <c r="H477" s="17">
        <v>116000</v>
      </c>
      <c r="I477" s="39">
        <v>0</v>
      </c>
      <c r="J477" s="19">
        <v>16725</v>
      </c>
      <c r="K477" s="16">
        <v>45154</v>
      </c>
    </row>
    <row r="478" spans="1:11" x14ac:dyDescent="0.2">
      <c r="A478" s="10" t="s">
        <v>11</v>
      </c>
      <c r="B478" s="11" t="s">
        <v>20</v>
      </c>
      <c r="C478" s="12">
        <v>21413</v>
      </c>
      <c r="D478" s="12">
        <v>39206</v>
      </c>
      <c r="E478" s="10" t="s">
        <v>17</v>
      </c>
      <c r="F478" s="13" t="s">
        <v>14</v>
      </c>
      <c r="G478" s="14">
        <v>116000</v>
      </c>
      <c r="H478" s="17">
        <v>116000</v>
      </c>
      <c r="I478" s="39">
        <v>2</v>
      </c>
      <c r="J478" s="19">
        <v>8362</v>
      </c>
      <c r="K478" s="16">
        <v>45154</v>
      </c>
    </row>
    <row r="479" spans="1:11" x14ac:dyDescent="0.2">
      <c r="A479" s="10" t="s">
        <v>16</v>
      </c>
      <c r="B479" s="11" t="s">
        <v>21</v>
      </c>
      <c r="C479" s="12">
        <v>20225</v>
      </c>
      <c r="D479" s="12">
        <v>39410</v>
      </c>
      <c r="E479" s="10" t="s">
        <v>13</v>
      </c>
      <c r="F479" s="13" t="s">
        <v>14</v>
      </c>
      <c r="G479" s="14">
        <v>135000</v>
      </c>
      <c r="H479" s="17">
        <v>135000</v>
      </c>
      <c r="I479" s="39">
        <v>0</v>
      </c>
      <c r="J479" s="19">
        <v>10498</v>
      </c>
      <c r="K479" s="16">
        <v>43967</v>
      </c>
    </row>
    <row r="480" spans="1:11" x14ac:dyDescent="0.2">
      <c r="A480" s="10" t="s">
        <v>11</v>
      </c>
      <c r="B480" s="11" t="s">
        <v>21</v>
      </c>
      <c r="C480" s="12">
        <v>20225</v>
      </c>
      <c r="D480" s="12">
        <v>39410</v>
      </c>
      <c r="E480" s="10" t="s">
        <v>13</v>
      </c>
      <c r="F480" s="13" t="s">
        <v>14</v>
      </c>
      <c r="G480" s="14">
        <v>135000</v>
      </c>
      <c r="H480" s="17">
        <v>135000</v>
      </c>
      <c r="I480" s="39">
        <v>0</v>
      </c>
      <c r="J480" s="19">
        <v>3499</v>
      </c>
      <c r="K480" s="16">
        <v>43967</v>
      </c>
    </row>
    <row r="481" spans="1:11" x14ac:dyDescent="0.2">
      <c r="A481" s="10" t="s">
        <v>15</v>
      </c>
      <c r="B481" s="11" t="s">
        <v>21</v>
      </c>
      <c r="C481" s="12">
        <v>20225</v>
      </c>
      <c r="D481" s="12">
        <v>39410</v>
      </c>
      <c r="E481" s="10" t="s">
        <v>13</v>
      </c>
      <c r="F481" s="13" t="s">
        <v>14</v>
      </c>
      <c r="G481" s="14">
        <v>45000</v>
      </c>
      <c r="H481" s="17">
        <v>45000</v>
      </c>
      <c r="I481" s="39">
        <v>0</v>
      </c>
      <c r="J481" s="19">
        <v>3499</v>
      </c>
      <c r="K481" s="16">
        <v>43967</v>
      </c>
    </row>
    <row r="482" spans="1:11" x14ac:dyDescent="0.2">
      <c r="A482" s="10" t="s">
        <v>11</v>
      </c>
      <c r="B482" s="11" t="s">
        <v>20</v>
      </c>
      <c r="C482" s="12">
        <v>22391</v>
      </c>
      <c r="D482" s="12">
        <v>39331</v>
      </c>
      <c r="E482" s="10" t="s">
        <v>17</v>
      </c>
      <c r="F482" s="13" t="s">
        <v>14</v>
      </c>
      <c r="G482" s="14">
        <v>32000</v>
      </c>
      <c r="H482" s="17">
        <v>32000</v>
      </c>
      <c r="I482" s="39">
        <v>0</v>
      </c>
      <c r="J482" s="19">
        <v>5720</v>
      </c>
      <c r="K482" s="16">
        <v>46132</v>
      </c>
    </row>
    <row r="483" spans="1:11" x14ac:dyDescent="0.2">
      <c r="A483" s="10" t="s">
        <v>11</v>
      </c>
      <c r="B483" s="11" t="s">
        <v>21</v>
      </c>
      <c r="C483" s="12">
        <v>21546</v>
      </c>
      <c r="D483" s="12">
        <v>39405</v>
      </c>
      <c r="E483" s="10" t="s">
        <v>13</v>
      </c>
      <c r="F483" s="13" t="s">
        <v>14</v>
      </c>
      <c r="G483" s="14">
        <v>36000</v>
      </c>
      <c r="H483" s="17">
        <v>36000</v>
      </c>
      <c r="I483" s="39">
        <v>1</v>
      </c>
      <c r="J483" s="19">
        <v>5696</v>
      </c>
      <c r="K483" s="16">
        <v>45287</v>
      </c>
    </row>
    <row r="484" spans="1:11" x14ac:dyDescent="0.2">
      <c r="A484" s="10" t="s">
        <v>16</v>
      </c>
      <c r="B484" s="11" t="s">
        <v>20</v>
      </c>
      <c r="C484" s="12">
        <v>21151</v>
      </c>
      <c r="D484" s="12">
        <v>39233</v>
      </c>
      <c r="E484" s="10" t="s">
        <v>13</v>
      </c>
      <c r="F484" s="13" t="s">
        <v>14</v>
      </c>
      <c r="G484" s="14">
        <v>216000</v>
      </c>
      <c r="H484" s="17">
        <v>216000</v>
      </c>
      <c r="I484" s="39">
        <v>0</v>
      </c>
      <c r="J484" s="19">
        <v>27410</v>
      </c>
      <c r="K484" s="16">
        <v>44892</v>
      </c>
    </row>
    <row r="485" spans="1:11" x14ac:dyDescent="0.2">
      <c r="A485" s="10" t="s">
        <v>11</v>
      </c>
      <c r="B485" s="11" t="s">
        <v>20</v>
      </c>
      <c r="C485" s="12">
        <v>21151</v>
      </c>
      <c r="D485" s="12">
        <v>39233</v>
      </c>
      <c r="E485" s="10" t="s">
        <v>13</v>
      </c>
      <c r="F485" s="13" t="s">
        <v>14</v>
      </c>
      <c r="G485" s="14">
        <v>216000</v>
      </c>
      <c r="H485" s="17">
        <v>216000</v>
      </c>
      <c r="I485" s="39">
        <v>0</v>
      </c>
      <c r="J485" s="19">
        <v>9137</v>
      </c>
      <c r="K485" s="16">
        <v>44892</v>
      </c>
    </row>
    <row r="486" spans="1:11" x14ac:dyDescent="0.2">
      <c r="A486" s="10" t="s">
        <v>15</v>
      </c>
      <c r="B486" s="11" t="s">
        <v>20</v>
      </c>
      <c r="C486" s="12">
        <v>21151</v>
      </c>
      <c r="D486" s="12">
        <v>39233</v>
      </c>
      <c r="E486" s="10" t="s">
        <v>13</v>
      </c>
      <c r="F486" s="13" t="s">
        <v>14</v>
      </c>
      <c r="G486" s="14">
        <v>72000</v>
      </c>
      <c r="H486" s="17">
        <v>72000</v>
      </c>
      <c r="I486" s="39">
        <v>0</v>
      </c>
      <c r="J486" s="19">
        <v>9137</v>
      </c>
      <c r="K486" s="16">
        <v>44892</v>
      </c>
    </row>
    <row r="487" spans="1:11" x14ac:dyDescent="0.2">
      <c r="A487" s="10" t="s">
        <v>16</v>
      </c>
      <c r="B487" s="11" t="s">
        <v>20</v>
      </c>
      <c r="C487" s="12">
        <v>22119</v>
      </c>
      <c r="D487" s="12">
        <v>39358</v>
      </c>
      <c r="E487" s="10" t="s">
        <v>17</v>
      </c>
      <c r="F487" s="13" t="s">
        <v>14</v>
      </c>
      <c r="G487" s="14">
        <v>216000</v>
      </c>
      <c r="H487" s="17">
        <v>216000</v>
      </c>
      <c r="I487" s="39">
        <v>0</v>
      </c>
      <c r="J487" s="19">
        <v>8139</v>
      </c>
      <c r="K487" s="16">
        <v>45860</v>
      </c>
    </row>
    <row r="488" spans="1:11" x14ac:dyDescent="0.2">
      <c r="A488" s="10" t="s">
        <v>11</v>
      </c>
      <c r="B488" s="11" t="s">
        <v>20</v>
      </c>
      <c r="C488" s="12">
        <v>22119</v>
      </c>
      <c r="D488" s="12">
        <v>39358</v>
      </c>
      <c r="E488" s="10" t="s">
        <v>17</v>
      </c>
      <c r="F488" s="13" t="s">
        <v>14</v>
      </c>
      <c r="G488" s="14">
        <v>48000</v>
      </c>
      <c r="H488" s="17">
        <v>48000</v>
      </c>
      <c r="I488" s="39">
        <v>1</v>
      </c>
      <c r="J488" s="19">
        <v>8139</v>
      </c>
      <c r="K488" s="16">
        <v>45860</v>
      </c>
    </row>
    <row r="489" spans="1:11" x14ac:dyDescent="0.2">
      <c r="A489" s="10" t="s">
        <v>16</v>
      </c>
      <c r="B489" s="11" t="s">
        <v>20</v>
      </c>
      <c r="C489" s="12">
        <v>24737</v>
      </c>
      <c r="D489" s="12">
        <v>39384</v>
      </c>
      <c r="E489" s="10" t="s">
        <v>13</v>
      </c>
      <c r="F489" s="13" t="s">
        <v>14</v>
      </c>
      <c r="G489" s="14">
        <v>48000</v>
      </c>
      <c r="H489" s="17">
        <v>48000</v>
      </c>
      <c r="I489" s="39">
        <v>0</v>
      </c>
      <c r="J489" s="19">
        <v>7453</v>
      </c>
      <c r="K489" s="16">
        <v>48479</v>
      </c>
    </row>
    <row r="490" spans="1:11" x14ac:dyDescent="0.2">
      <c r="A490" s="10" t="s">
        <v>11</v>
      </c>
      <c r="B490" s="11" t="s">
        <v>20</v>
      </c>
      <c r="C490" s="12">
        <v>24737</v>
      </c>
      <c r="D490" s="12">
        <v>39384</v>
      </c>
      <c r="E490" s="10" t="s">
        <v>13</v>
      </c>
      <c r="F490" s="13" t="s">
        <v>14</v>
      </c>
      <c r="G490" s="14">
        <v>37000</v>
      </c>
      <c r="H490" s="17">
        <v>37000</v>
      </c>
      <c r="I490" s="39">
        <v>0</v>
      </c>
      <c r="J490" s="19">
        <v>7453</v>
      </c>
      <c r="K490" s="16">
        <v>48479</v>
      </c>
    </row>
    <row r="491" spans="1:11" x14ac:dyDescent="0.2">
      <c r="A491" s="10" t="s">
        <v>15</v>
      </c>
      <c r="B491" s="11" t="s">
        <v>20</v>
      </c>
      <c r="C491" s="12">
        <v>24737</v>
      </c>
      <c r="D491" s="12">
        <v>39384</v>
      </c>
      <c r="E491" s="10" t="s">
        <v>13</v>
      </c>
      <c r="F491" s="13" t="s">
        <v>14</v>
      </c>
      <c r="G491" s="14">
        <v>48000</v>
      </c>
      <c r="H491" s="17">
        <v>48000</v>
      </c>
      <c r="I491" s="39">
        <v>0</v>
      </c>
      <c r="J491" s="19">
        <v>7453</v>
      </c>
      <c r="K491" s="16">
        <v>48479</v>
      </c>
    </row>
    <row r="492" spans="1:11" x14ac:dyDescent="0.2">
      <c r="A492" s="10" t="s">
        <v>16</v>
      </c>
      <c r="B492" s="11" t="s">
        <v>20</v>
      </c>
      <c r="C492" s="12">
        <v>21792</v>
      </c>
      <c r="D492" s="12">
        <v>39436</v>
      </c>
      <c r="E492" s="10" t="s">
        <v>17</v>
      </c>
      <c r="F492" s="13" t="s">
        <v>14</v>
      </c>
      <c r="G492" s="14">
        <v>37000</v>
      </c>
      <c r="H492" s="17">
        <v>37000</v>
      </c>
      <c r="I492" s="39">
        <v>0</v>
      </c>
      <c r="J492" s="19">
        <v>4588</v>
      </c>
      <c r="K492" s="16">
        <v>45534</v>
      </c>
    </row>
    <row r="493" spans="1:11" x14ac:dyDescent="0.2">
      <c r="A493" s="10" t="s">
        <v>11</v>
      </c>
      <c r="B493" s="11" t="s">
        <v>20</v>
      </c>
      <c r="C493" s="12">
        <v>21792</v>
      </c>
      <c r="D493" s="12">
        <v>39436</v>
      </c>
      <c r="E493" s="10" t="s">
        <v>17</v>
      </c>
      <c r="F493" s="13" t="s">
        <v>14</v>
      </c>
      <c r="G493" s="14">
        <v>29000</v>
      </c>
      <c r="H493" s="17">
        <v>29000</v>
      </c>
      <c r="I493" s="39">
        <v>0</v>
      </c>
      <c r="J493" s="19">
        <v>4588</v>
      </c>
      <c r="K493" s="16">
        <v>45534</v>
      </c>
    </row>
    <row r="494" spans="1:11" x14ac:dyDescent="0.2">
      <c r="A494" s="10" t="s">
        <v>16</v>
      </c>
      <c r="B494" s="11" t="s">
        <v>20</v>
      </c>
      <c r="C494" s="12">
        <v>21306</v>
      </c>
      <c r="D494" s="12">
        <v>39131</v>
      </c>
      <c r="E494" s="10" t="s">
        <v>13</v>
      </c>
      <c r="F494" s="13" t="s">
        <v>14</v>
      </c>
      <c r="G494" s="14">
        <v>29000</v>
      </c>
      <c r="H494" s="17">
        <v>29000</v>
      </c>
      <c r="I494" s="39">
        <v>0</v>
      </c>
      <c r="J494" s="19">
        <v>25952</v>
      </c>
      <c r="K494" s="16">
        <v>45047</v>
      </c>
    </row>
    <row r="495" spans="1:11" x14ac:dyDescent="0.2">
      <c r="A495" s="10" t="s">
        <v>11</v>
      </c>
      <c r="B495" s="11" t="s">
        <v>20</v>
      </c>
      <c r="C495" s="12">
        <v>21306</v>
      </c>
      <c r="D495" s="12">
        <v>39131</v>
      </c>
      <c r="E495" s="10" t="s">
        <v>13</v>
      </c>
      <c r="F495" s="13" t="s">
        <v>14</v>
      </c>
      <c r="G495" s="14">
        <v>60000</v>
      </c>
      <c r="H495" s="17">
        <v>60000</v>
      </c>
      <c r="I495" s="39">
        <v>2</v>
      </c>
      <c r="J495" s="19">
        <v>8651</v>
      </c>
      <c r="K495" s="16">
        <v>45047</v>
      </c>
    </row>
    <row r="496" spans="1:11" x14ac:dyDescent="0.2">
      <c r="A496" s="10" t="s">
        <v>15</v>
      </c>
      <c r="B496" s="11" t="s">
        <v>20</v>
      </c>
      <c r="C496" s="12">
        <v>21306</v>
      </c>
      <c r="D496" s="12">
        <v>39131</v>
      </c>
      <c r="E496" s="10" t="s">
        <v>13</v>
      </c>
      <c r="F496" s="13" t="s">
        <v>14</v>
      </c>
      <c r="G496" s="14">
        <v>29000</v>
      </c>
      <c r="H496" s="17">
        <v>29000</v>
      </c>
      <c r="I496" s="39">
        <v>0</v>
      </c>
      <c r="J496" s="19">
        <v>8651</v>
      </c>
      <c r="K496" s="16">
        <v>45047</v>
      </c>
    </row>
    <row r="497" spans="1:11" x14ac:dyDescent="0.2">
      <c r="A497" s="10" t="s">
        <v>16</v>
      </c>
      <c r="B497" s="11" t="s">
        <v>20</v>
      </c>
      <c r="C497" s="12">
        <v>22322</v>
      </c>
      <c r="D497" s="12">
        <v>39286</v>
      </c>
      <c r="E497" s="10" t="s">
        <v>13</v>
      </c>
      <c r="F497" s="13" t="s">
        <v>14</v>
      </c>
      <c r="G497" s="14">
        <v>180000</v>
      </c>
      <c r="H497" s="17">
        <v>180000</v>
      </c>
      <c r="I497" s="39">
        <v>0</v>
      </c>
      <c r="J497" s="19">
        <v>8043</v>
      </c>
      <c r="K497" s="16">
        <v>46063</v>
      </c>
    </row>
    <row r="498" spans="1:11" x14ac:dyDescent="0.2">
      <c r="A498" s="10" t="s">
        <v>11</v>
      </c>
      <c r="B498" s="11" t="s">
        <v>20</v>
      </c>
      <c r="C498" s="12">
        <v>22322</v>
      </c>
      <c r="D498" s="12">
        <v>39286</v>
      </c>
      <c r="E498" s="10" t="s">
        <v>13</v>
      </c>
      <c r="F498" s="13" t="s">
        <v>14</v>
      </c>
      <c r="G498" s="14">
        <v>45000</v>
      </c>
      <c r="H498" s="17">
        <v>45000</v>
      </c>
      <c r="I498" s="39">
        <v>2</v>
      </c>
      <c r="J498" s="19">
        <v>8043</v>
      </c>
      <c r="K498" s="16">
        <v>46063</v>
      </c>
    </row>
    <row r="499" spans="1:11" x14ac:dyDescent="0.2">
      <c r="A499" s="10" t="s">
        <v>11</v>
      </c>
      <c r="B499" s="11" t="s">
        <v>20</v>
      </c>
      <c r="C499" s="12">
        <v>21165</v>
      </c>
      <c r="D499" s="12">
        <v>39448</v>
      </c>
      <c r="E499" s="10" t="s">
        <v>13</v>
      </c>
      <c r="F499" s="13" t="s">
        <v>14</v>
      </c>
      <c r="G499" s="14">
        <v>65000</v>
      </c>
      <c r="H499" s="17">
        <v>65000</v>
      </c>
      <c r="I499" s="39">
        <v>0</v>
      </c>
      <c r="J499" s="19">
        <v>9372</v>
      </c>
      <c r="K499" s="16">
        <v>44906</v>
      </c>
    </row>
    <row r="500" spans="1:11" x14ac:dyDescent="0.2">
      <c r="A500" s="10" t="s">
        <v>15</v>
      </c>
      <c r="B500" s="11" t="s">
        <v>20</v>
      </c>
      <c r="C500" s="12">
        <v>21165</v>
      </c>
      <c r="D500" s="12">
        <v>39448</v>
      </c>
      <c r="E500" s="10" t="s">
        <v>13</v>
      </c>
      <c r="F500" s="13" t="s">
        <v>14</v>
      </c>
      <c r="G500" s="14">
        <v>45000</v>
      </c>
      <c r="H500" s="17">
        <v>45000</v>
      </c>
      <c r="I500" s="39">
        <v>0</v>
      </c>
      <c r="J500" s="19">
        <v>9372</v>
      </c>
      <c r="K500" s="16">
        <v>44906</v>
      </c>
    </row>
    <row r="501" spans="1:11" x14ac:dyDescent="0.2">
      <c r="A501" s="10" t="s">
        <v>16</v>
      </c>
      <c r="B501" s="11" t="s">
        <v>20</v>
      </c>
      <c r="C501" s="12">
        <v>21585</v>
      </c>
      <c r="D501" s="12">
        <v>39414</v>
      </c>
      <c r="E501" s="10" t="s">
        <v>13</v>
      </c>
      <c r="F501" s="13" t="s">
        <v>14</v>
      </c>
      <c r="G501" s="14">
        <v>186000</v>
      </c>
      <c r="H501" s="17">
        <v>186000</v>
      </c>
      <c r="I501" s="39">
        <v>0</v>
      </c>
      <c r="J501" s="19">
        <v>29429</v>
      </c>
      <c r="K501" s="16">
        <v>45326</v>
      </c>
    </row>
    <row r="502" spans="1:11" x14ac:dyDescent="0.2">
      <c r="A502" s="10" t="s">
        <v>11</v>
      </c>
      <c r="B502" s="11" t="s">
        <v>20</v>
      </c>
      <c r="C502" s="12">
        <v>21585</v>
      </c>
      <c r="D502" s="12">
        <v>39414</v>
      </c>
      <c r="E502" s="10" t="s">
        <v>13</v>
      </c>
      <c r="F502" s="13" t="s">
        <v>14</v>
      </c>
      <c r="G502" s="14">
        <v>186000</v>
      </c>
      <c r="H502" s="17">
        <v>186000</v>
      </c>
      <c r="I502" s="39">
        <v>2</v>
      </c>
      <c r="J502" s="19">
        <v>9810</v>
      </c>
      <c r="K502" s="16">
        <v>45326</v>
      </c>
    </row>
    <row r="503" spans="1:11" x14ac:dyDescent="0.2">
      <c r="A503" s="10" t="s">
        <v>15</v>
      </c>
      <c r="B503" s="11" t="s">
        <v>20</v>
      </c>
      <c r="C503" s="12">
        <v>21585</v>
      </c>
      <c r="D503" s="12">
        <v>39414</v>
      </c>
      <c r="E503" s="10" t="s">
        <v>13</v>
      </c>
      <c r="F503" s="13" t="s">
        <v>14</v>
      </c>
      <c r="G503" s="14">
        <v>62000</v>
      </c>
      <c r="H503" s="17">
        <v>62000</v>
      </c>
      <c r="I503" s="39">
        <v>0</v>
      </c>
      <c r="J503" s="19">
        <v>9810</v>
      </c>
      <c r="K503" s="16">
        <v>45326</v>
      </c>
    </row>
    <row r="504" spans="1:11" x14ac:dyDescent="0.2">
      <c r="A504" s="10" t="s">
        <v>16</v>
      </c>
      <c r="B504" s="11" t="s">
        <v>20</v>
      </c>
      <c r="C504" s="12">
        <v>20330</v>
      </c>
      <c r="D504" s="12">
        <v>39500</v>
      </c>
      <c r="E504" s="10" t="s">
        <v>13</v>
      </c>
      <c r="F504" s="13" t="s">
        <v>14</v>
      </c>
      <c r="G504" s="14">
        <v>186000</v>
      </c>
      <c r="H504" s="17">
        <v>186000</v>
      </c>
      <c r="I504" s="39">
        <v>0</v>
      </c>
      <c r="J504" s="19">
        <v>4355</v>
      </c>
      <c r="K504" s="16">
        <v>44072</v>
      </c>
    </row>
    <row r="505" spans="1:11" x14ac:dyDescent="0.2">
      <c r="A505" s="10" t="s">
        <v>11</v>
      </c>
      <c r="B505" s="11" t="s">
        <v>20</v>
      </c>
      <c r="C505" s="12">
        <v>20330</v>
      </c>
      <c r="D505" s="12">
        <v>39500</v>
      </c>
      <c r="E505" s="10" t="s">
        <v>13</v>
      </c>
      <c r="F505" s="13" t="s">
        <v>14</v>
      </c>
      <c r="G505" s="14">
        <v>56000</v>
      </c>
      <c r="H505" s="17">
        <v>56000</v>
      </c>
      <c r="I505" s="39">
        <v>2</v>
      </c>
      <c r="J505" s="19">
        <v>4355</v>
      </c>
      <c r="K505" s="16">
        <v>44072</v>
      </c>
    </row>
    <row r="506" spans="1:11" x14ac:dyDescent="0.2">
      <c r="A506" s="10" t="s">
        <v>11</v>
      </c>
      <c r="B506" s="11" t="s">
        <v>20</v>
      </c>
      <c r="C506" s="12">
        <v>27411</v>
      </c>
      <c r="D506" s="12">
        <v>39370</v>
      </c>
      <c r="E506" s="10" t="s">
        <v>17</v>
      </c>
      <c r="F506" s="13" t="s">
        <v>14</v>
      </c>
      <c r="G506" s="14">
        <v>34000</v>
      </c>
      <c r="H506" s="17">
        <v>34000</v>
      </c>
      <c r="I506" s="39">
        <v>0</v>
      </c>
      <c r="J506" s="19">
        <v>6536</v>
      </c>
      <c r="K506" s="16">
        <v>51152</v>
      </c>
    </row>
    <row r="507" spans="1:11" x14ac:dyDescent="0.2">
      <c r="A507" s="10" t="s">
        <v>15</v>
      </c>
      <c r="B507" s="11" t="s">
        <v>20</v>
      </c>
      <c r="C507" s="12">
        <v>27411</v>
      </c>
      <c r="D507" s="12">
        <v>39370</v>
      </c>
      <c r="E507" s="10" t="s">
        <v>17</v>
      </c>
      <c r="F507" s="13" t="s">
        <v>14</v>
      </c>
      <c r="G507" s="14">
        <v>56000</v>
      </c>
      <c r="H507" s="17">
        <v>56000</v>
      </c>
      <c r="I507" s="39">
        <v>0</v>
      </c>
      <c r="J507" s="19">
        <v>6536</v>
      </c>
      <c r="K507" s="16">
        <v>51152</v>
      </c>
    </row>
    <row r="508" spans="1:11" x14ac:dyDescent="0.2">
      <c r="A508" s="10" t="s">
        <v>11</v>
      </c>
      <c r="B508" s="11" t="s">
        <v>21</v>
      </c>
      <c r="C508" s="12">
        <v>25940</v>
      </c>
      <c r="D508" s="12">
        <v>39275</v>
      </c>
      <c r="E508" s="10" t="s">
        <v>17</v>
      </c>
      <c r="F508" s="13" t="s">
        <v>14</v>
      </c>
      <c r="G508" s="14">
        <v>53000</v>
      </c>
      <c r="H508" s="17">
        <v>53000</v>
      </c>
      <c r="I508" s="39">
        <v>0</v>
      </c>
      <c r="J508" s="19">
        <v>10589</v>
      </c>
      <c r="K508" s="16">
        <v>49681</v>
      </c>
    </row>
    <row r="509" spans="1:11" x14ac:dyDescent="0.2">
      <c r="A509" s="10" t="s">
        <v>16</v>
      </c>
      <c r="B509" s="11" t="s">
        <v>20</v>
      </c>
      <c r="C509" s="12">
        <v>26302</v>
      </c>
      <c r="D509" s="12">
        <v>39350</v>
      </c>
      <c r="E509" s="10" t="s">
        <v>17</v>
      </c>
      <c r="F509" s="13" t="s">
        <v>14</v>
      </c>
      <c r="G509" s="14">
        <v>80000</v>
      </c>
      <c r="H509" s="17">
        <v>80000</v>
      </c>
      <c r="I509" s="39">
        <v>0</v>
      </c>
      <c r="J509" s="19">
        <v>15898</v>
      </c>
      <c r="K509" s="16">
        <v>50044</v>
      </c>
    </row>
    <row r="510" spans="1:11" x14ac:dyDescent="0.2">
      <c r="A510" s="10" t="s">
        <v>11</v>
      </c>
      <c r="B510" s="11" t="s">
        <v>20</v>
      </c>
      <c r="C510" s="12">
        <v>26302</v>
      </c>
      <c r="D510" s="12">
        <v>39350</v>
      </c>
      <c r="E510" s="10" t="s">
        <v>17</v>
      </c>
      <c r="F510" s="13" t="s">
        <v>14</v>
      </c>
      <c r="G510" s="14">
        <v>80000</v>
      </c>
      <c r="H510" s="17">
        <v>80000</v>
      </c>
      <c r="I510" s="39">
        <v>0</v>
      </c>
      <c r="J510" s="19">
        <v>7949</v>
      </c>
      <c r="K510" s="16">
        <v>50044</v>
      </c>
    </row>
    <row r="511" spans="1:11" x14ac:dyDescent="0.2">
      <c r="A511" s="10" t="s">
        <v>15</v>
      </c>
      <c r="B511" s="11" t="s">
        <v>20</v>
      </c>
      <c r="C511" s="12">
        <v>26302</v>
      </c>
      <c r="D511" s="12">
        <v>39350</v>
      </c>
      <c r="E511" s="10" t="s">
        <v>17</v>
      </c>
      <c r="F511" s="13" t="s">
        <v>14</v>
      </c>
      <c r="G511" s="14">
        <v>53000</v>
      </c>
      <c r="H511" s="17">
        <v>53000</v>
      </c>
      <c r="I511" s="39">
        <v>0</v>
      </c>
      <c r="J511" s="19">
        <v>7949</v>
      </c>
      <c r="K511" s="16">
        <v>50044</v>
      </c>
    </row>
    <row r="512" spans="1:11" x14ac:dyDescent="0.2">
      <c r="A512" s="10" t="s">
        <v>16</v>
      </c>
      <c r="B512" s="11" t="s">
        <v>21</v>
      </c>
      <c r="C512" s="12">
        <v>20011</v>
      </c>
      <c r="D512" s="12">
        <v>39337</v>
      </c>
      <c r="E512" s="10" t="s">
        <v>13</v>
      </c>
      <c r="F512" s="13" t="s">
        <v>14</v>
      </c>
      <c r="G512" s="14">
        <v>36000</v>
      </c>
      <c r="H512" s="17">
        <v>36000</v>
      </c>
      <c r="I512" s="39">
        <v>0</v>
      </c>
      <c r="J512" s="19">
        <v>1555</v>
      </c>
      <c r="K512" s="16">
        <v>43752</v>
      </c>
    </row>
    <row r="513" spans="1:11" x14ac:dyDescent="0.2">
      <c r="A513" s="10" t="s">
        <v>11</v>
      </c>
      <c r="B513" s="11" t="s">
        <v>21</v>
      </c>
      <c r="C513" s="12">
        <v>20011</v>
      </c>
      <c r="D513" s="12">
        <v>39337</v>
      </c>
      <c r="E513" s="10" t="s">
        <v>13</v>
      </c>
      <c r="F513" s="13" t="s">
        <v>14</v>
      </c>
      <c r="G513" s="14">
        <v>36000</v>
      </c>
      <c r="H513" s="17">
        <v>36000</v>
      </c>
      <c r="I513" s="39">
        <v>2</v>
      </c>
      <c r="J513" s="19">
        <v>1555</v>
      </c>
      <c r="K513" s="16">
        <v>43752</v>
      </c>
    </row>
    <row r="514" spans="1:11" x14ac:dyDescent="0.2">
      <c r="A514" s="10" t="s">
        <v>11</v>
      </c>
      <c r="B514" s="11" t="s">
        <v>20</v>
      </c>
      <c r="C514" s="12">
        <v>21091</v>
      </c>
      <c r="D514" s="12">
        <v>39237</v>
      </c>
      <c r="E514" s="10" t="s">
        <v>17</v>
      </c>
      <c r="F514" s="13" t="s">
        <v>14</v>
      </c>
      <c r="G514" s="14">
        <v>22000</v>
      </c>
      <c r="H514" s="17">
        <v>22000</v>
      </c>
      <c r="I514" s="39">
        <v>1</v>
      </c>
      <c r="J514" s="19">
        <v>2792</v>
      </c>
      <c r="K514" s="16">
        <v>44832</v>
      </c>
    </row>
    <row r="515" spans="1:11" x14ac:dyDescent="0.2">
      <c r="A515" s="10" t="s">
        <v>11</v>
      </c>
      <c r="B515" s="11" t="s">
        <v>20</v>
      </c>
      <c r="C515" s="12">
        <v>22684</v>
      </c>
      <c r="D515" s="12">
        <v>39154</v>
      </c>
      <c r="E515" s="10" t="s">
        <v>17</v>
      </c>
      <c r="F515" s="13" t="s">
        <v>14</v>
      </c>
      <c r="G515" s="14">
        <v>61000</v>
      </c>
      <c r="H515" s="17">
        <v>61000</v>
      </c>
      <c r="I515" s="39">
        <v>0</v>
      </c>
      <c r="J515" s="19">
        <v>11331</v>
      </c>
      <c r="K515" s="16">
        <v>46425</v>
      </c>
    </row>
    <row r="516" spans="1:11" x14ac:dyDescent="0.2">
      <c r="A516" s="10" t="s">
        <v>15</v>
      </c>
      <c r="B516" s="11" t="s">
        <v>20</v>
      </c>
      <c r="C516" s="12">
        <v>22684</v>
      </c>
      <c r="D516" s="12">
        <v>39154</v>
      </c>
      <c r="E516" s="10" t="s">
        <v>17</v>
      </c>
      <c r="F516" s="13" t="s">
        <v>14</v>
      </c>
      <c r="G516" s="14">
        <v>22000</v>
      </c>
      <c r="H516" s="17">
        <v>22000</v>
      </c>
      <c r="I516" s="39">
        <v>0</v>
      </c>
      <c r="J516" s="19">
        <v>11331</v>
      </c>
      <c r="K516" s="16">
        <v>46425</v>
      </c>
    </row>
    <row r="517" spans="1:11" x14ac:dyDescent="0.2">
      <c r="A517" s="10" t="s">
        <v>11</v>
      </c>
      <c r="B517" s="11" t="s">
        <v>20</v>
      </c>
      <c r="C517" s="12">
        <v>23294</v>
      </c>
      <c r="D517" s="12">
        <v>39372</v>
      </c>
      <c r="E517" s="10" t="s">
        <v>17</v>
      </c>
      <c r="F517" s="13" t="s">
        <v>14</v>
      </c>
      <c r="G517" s="14">
        <v>27000</v>
      </c>
      <c r="H517" s="17">
        <v>27000</v>
      </c>
      <c r="I517" s="39">
        <v>2</v>
      </c>
      <c r="J517" s="19">
        <v>5161</v>
      </c>
      <c r="K517" s="16">
        <v>47036</v>
      </c>
    </row>
    <row r="518" spans="1:11" x14ac:dyDescent="0.2">
      <c r="A518" s="10" t="s">
        <v>15</v>
      </c>
      <c r="B518" s="11" t="s">
        <v>20</v>
      </c>
      <c r="C518" s="12">
        <v>23294</v>
      </c>
      <c r="D518" s="12">
        <v>39372</v>
      </c>
      <c r="E518" s="10" t="s">
        <v>17</v>
      </c>
      <c r="F518" s="13" t="s">
        <v>14</v>
      </c>
      <c r="G518" s="14">
        <v>61000</v>
      </c>
      <c r="H518" s="17">
        <v>61000</v>
      </c>
      <c r="I518" s="39">
        <v>0</v>
      </c>
      <c r="J518" s="19">
        <v>5161</v>
      </c>
      <c r="K518" s="16">
        <v>47036</v>
      </c>
    </row>
    <row r="519" spans="1:11" x14ac:dyDescent="0.2">
      <c r="A519" s="10" t="s">
        <v>16</v>
      </c>
      <c r="B519" s="11" t="s">
        <v>20</v>
      </c>
      <c r="C519" s="12">
        <v>24473</v>
      </c>
      <c r="D519" s="12">
        <v>39413</v>
      </c>
      <c r="E519" s="10" t="s">
        <v>17</v>
      </c>
      <c r="F519" s="13" t="s">
        <v>14</v>
      </c>
      <c r="G519" s="14">
        <v>36000</v>
      </c>
      <c r="H519" s="17">
        <v>36000</v>
      </c>
      <c r="I519" s="39">
        <v>0</v>
      </c>
      <c r="J519" s="19">
        <v>7251</v>
      </c>
      <c r="K519" s="16">
        <v>48214</v>
      </c>
    </row>
    <row r="520" spans="1:11" x14ac:dyDescent="0.2">
      <c r="A520" s="10" t="s">
        <v>11</v>
      </c>
      <c r="B520" s="11" t="s">
        <v>20</v>
      </c>
      <c r="C520" s="12">
        <v>24473</v>
      </c>
      <c r="D520" s="12">
        <v>39413</v>
      </c>
      <c r="E520" s="10" t="s">
        <v>17</v>
      </c>
      <c r="F520" s="13" t="s">
        <v>14</v>
      </c>
      <c r="G520" s="14">
        <v>36000</v>
      </c>
      <c r="H520" s="17">
        <v>36000</v>
      </c>
      <c r="I520" s="39">
        <v>2</v>
      </c>
      <c r="J520" s="19">
        <v>2417</v>
      </c>
      <c r="K520" s="16">
        <v>48214</v>
      </c>
    </row>
    <row r="521" spans="1:11" x14ac:dyDescent="0.2">
      <c r="A521" s="10" t="s">
        <v>16</v>
      </c>
      <c r="B521" s="11" t="s">
        <v>20</v>
      </c>
      <c r="C521" s="12">
        <v>20648</v>
      </c>
      <c r="D521" s="12">
        <v>39417</v>
      </c>
      <c r="E521" s="10" t="s">
        <v>17</v>
      </c>
      <c r="F521" s="13" t="s">
        <v>14</v>
      </c>
      <c r="G521" s="14">
        <v>150000</v>
      </c>
      <c r="H521" s="17">
        <v>150000</v>
      </c>
      <c r="I521" s="39">
        <v>0</v>
      </c>
      <c r="J521" s="19">
        <v>15714</v>
      </c>
      <c r="K521" s="16">
        <v>44389</v>
      </c>
    </row>
    <row r="522" spans="1:11" x14ac:dyDescent="0.2">
      <c r="A522" s="10" t="s">
        <v>11</v>
      </c>
      <c r="B522" s="11" t="s">
        <v>20</v>
      </c>
      <c r="C522" s="12">
        <v>20648</v>
      </c>
      <c r="D522" s="12">
        <v>39417</v>
      </c>
      <c r="E522" s="10" t="s">
        <v>17</v>
      </c>
      <c r="F522" s="13" t="s">
        <v>14</v>
      </c>
      <c r="G522" s="14">
        <v>150000</v>
      </c>
      <c r="H522" s="17">
        <v>150000</v>
      </c>
      <c r="I522" s="39">
        <v>0</v>
      </c>
      <c r="J522" s="19">
        <v>5238</v>
      </c>
      <c r="K522" s="16">
        <v>44389</v>
      </c>
    </row>
    <row r="523" spans="1:11" x14ac:dyDescent="0.2">
      <c r="A523" s="10" t="s">
        <v>15</v>
      </c>
      <c r="B523" s="11" t="s">
        <v>20</v>
      </c>
      <c r="C523" s="12">
        <v>20648</v>
      </c>
      <c r="D523" s="12">
        <v>39417</v>
      </c>
      <c r="E523" s="10" t="s">
        <v>17</v>
      </c>
      <c r="F523" s="13" t="s">
        <v>14</v>
      </c>
      <c r="G523" s="14">
        <v>50000</v>
      </c>
      <c r="H523" s="17">
        <v>50000</v>
      </c>
      <c r="I523" s="39">
        <v>0</v>
      </c>
      <c r="J523" s="19">
        <v>5238</v>
      </c>
      <c r="K523" s="16">
        <v>44389</v>
      </c>
    </row>
    <row r="524" spans="1:11" x14ac:dyDescent="0.2">
      <c r="A524" s="10" t="s">
        <v>11</v>
      </c>
      <c r="B524" s="11" t="s">
        <v>20</v>
      </c>
      <c r="C524" s="12">
        <v>21006</v>
      </c>
      <c r="D524" s="12">
        <v>39491</v>
      </c>
      <c r="E524" s="10" t="s">
        <v>17</v>
      </c>
      <c r="F524" s="13" t="s">
        <v>14</v>
      </c>
      <c r="G524" s="14">
        <v>20000</v>
      </c>
      <c r="H524" s="17">
        <v>20000</v>
      </c>
      <c r="I524" s="39">
        <v>0</v>
      </c>
      <c r="J524" s="19">
        <v>2538</v>
      </c>
      <c r="K524" s="16">
        <v>44747</v>
      </c>
    </row>
    <row r="525" spans="1:11" x14ac:dyDescent="0.2">
      <c r="A525" s="10" t="s">
        <v>11</v>
      </c>
      <c r="B525" s="11" t="s">
        <v>20</v>
      </c>
      <c r="C525" s="12">
        <v>23312</v>
      </c>
      <c r="D525" s="12">
        <v>39549</v>
      </c>
      <c r="E525" s="10" t="s">
        <v>13</v>
      </c>
      <c r="F525" s="13" t="s">
        <v>14</v>
      </c>
      <c r="G525" s="14">
        <v>43000</v>
      </c>
      <c r="H525" s="17">
        <v>43000</v>
      </c>
      <c r="I525" s="39">
        <v>1</v>
      </c>
      <c r="J525" s="19">
        <v>8220</v>
      </c>
      <c r="K525" s="16">
        <v>47054</v>
      </c>
    </row>
    <row r="526" spans="1:11" x14ac:dyDescent="0.2">
      <c r="A526" s="10" t="s">
        <v>11</v>
      </c>
      <c r="B526" s="11" t="s">
        <v>20</v>
      </c>
      <c r="C526" s="12">
        <v>20561</v>
      </c>
      <c r="D526" s="12">
        <v>39553</v>
      </c>
      <c r="E526" s="10" t="s">
        <v>17</v>
      </c>
      <c r="F526" s="13" t="s">
        <v>14</v>
      </c>
      <c r="G526" s="14">
        <v>33000</v>
      </c>
      <c r="H526" s="17">
        <v>33000</v>
      </c>
      <c r="I526" s="39">
        <v>0</v>
      </c>
      <c r="J526" s="19">
        <v>3457</v>
      </c>
      <c r="K526" s="16">
        <v>44302</v>
      </c>
    </row>
    <row r="527" spans="1:11" x14ac:dyDescent="0.2">
      <c r="A527" s="10" t="s">
        <v>11</v>
      </c>
      <c r="B527" s="11" t="s">
        <v>20</v>
      </c>
      <c r="C527" s="12">
        <v>21458</v>
      </c>
      <c r="D527" s="12">
        <v>38789</v>
      </c>
      <c r="E527" s="10" t="s">
        <v>13</v>
      </c>
      <c r="F527" s="13" t="s">
        <v>14</v>
      </c>
      <c r="G527" s="14">
        <v>43000</v>
      </c>
      <c r="H527" s="17">
        <v>43000</v>
      </c>
      <c r="I527" s="39">
        <v>0</v>
      </c>
      <c r="J527" s="19">
        <v>6200</v>
      </c>
      <c r="K527" s="16">
        <v>45199</v>
      </c>
    </row>
    <row r="528" spans="1:11" x14ac:dyDescent="0.2">
      <c r="A528" s="10" t="s">
        <v>15</v>
      </c>
      <c r="B528" s="11" t="s">
        <v>20</v>
      </c>
      <c r="C528" s="12">
        <v>21458</v>
      </c>
      <c r="D528" s="12">
        <v>38789</v>
      </c>
      <c r="E528" s="10" t="s">
        <v>13</v>
      </c>
      <c r="F528" s="13" t="s">
        <v>14</v>
      </c>
      <c r="G528" s="14">
        <v>33000</v>
      </c>
      <c r="H528" s="17">
        <v>33000</v>
      </c>
      <c r="I528" s="39">
        <v>0</v>
      </c>
      <c r="J528" s="19">
        <v>6200</v>
      </c>
      <c r="K528" s="16">
        <v>45199</v>
      </c>
    </row>
    <row r="529" spans="1:11" x14ac:dyDescent="0.2">
      <c r="A529" s="10" t="s">
        <v>16</v>
      </c>
      <c r="B529" s="11" t="s">
        <v>21</v>
      </c>
      <c r="C529" s="12">
        <v>20056</v>
      </c>
      <c r="D529" s="12">
        <v>39535</v>
      </c>
      <c r="E529" s="10" t="s">
        <v>17</v>
      </c>
      <c r="F529" s="13" t="s">
        <v>14</v>
      </c>
      <c r="G529" s="14">
        <v>43000</v>
      </c>
      <c r="H529" s="17">
        <v>43000</v>
      </c>
      <c r="I529" s="39">
        <v>0</v>
      </c>
      <c r="J529" s="19">
        <v>1728</v>
      </c>
      <c r="K529" s="16">
        <v>43797</v>
      </c>
    </row>
    <row r="530" spans="1:11" x14ac:dyDescent="0.2">
      <c r="A530" s="10" t="s">
        <v>11</v>
      </c>
      <c r="B530" s="11" t="s">
        <v>21</v>
      </c>
      <c r="C530" s="12">
        <v>20056</v>
      </c>
      <c r="D530" s="12">
        <v>39535</v>
      </c>
      <c r="E530" s="10" t="s">
        <v>17</v>
      </c>
      <c r="F530" s="13" t="s">
        <v>14</v>
      </c>
      <c r="G530" s="14">
        <v>40000</v>
      </c>
      <c r="H530" s="17">
        <v>40000</v>
      </c>
      <c r="I530" s="39">
        <v>0</v>
      </c>
      <c r="J530" s="19">
        <v>1728</v>
      </c>
      <c r="K530" s="16">
        <v>43797</v>
      </c>
    </row>
    <row r="531" spans="1:11" x14ac:dyDescent="0.2">
      <c r="A531" s="10" t="s">
        <v>11</v>
      </c>
      <c r="B531" s="11" t="s">
        <v>20</v>
      </c>
      <c r="C531" s="12">
        <v>21551</v>
      </c>
      <c r="D531" s="12">
        <v>39554</v>
      </c>
      <c r="E531" s="10" t="s">
        <v>13</v>
      </c>
      <c r="F531" s="13" t="s">
        <v>14</v>
      </c>
      <c r="G531" s="14">
        <v>29000</v>
      </c>
      <c r="H531" s="17">
        <v>29000</v>
      </c>
      <c r="I531" s="39">
        <v>2</v>
      </c>
      <c r="J531" s="19">
        <v>4588</v>
      </c>
      <c r="K531" s="16">
        <v>45292</v>
      </c>
    </row>
    <row r="532" spans="1:11" x14ac:dyDescent="0.2">
      <c r="A532" s="10" t="s">
        <v>11</v>
      </c>
      <c r="B532" s="11" t="s">
        <v>20</v>
      </c>
      <c r="C532" s="12">
        <v>21652</v>
      </c>
      <c r="D532" s="12">
        <v>39469</v>
      </c>
      <c r="E532" s="10" t="s">
        <v>17</v>
      </c>
      <c r="F532" s="13" t="s">
        <v>14</v>
      </c>
      <c r="G532" s="14">
        <v>29000</v>
      </c>
      <c r="H532" s="17">
        <v>29000</v>
      </c>
      <c r="I532" s="39">
        <v>2</v>
      </c>
      <c r="J532" s="19">
        <v>4588</v>
      </c>
      <c r="K532" s="16">
        <v>45394</v>
      </c>
    </row>
    <row r="533" spans="1:11" x14ac:dyDescent="0.2">
      <c r="A533" s="10" t="s">
        <v>11</v>
      </c>
      <c r="B533" s="11" t="s">
        <v>20</v>
      </c>
      <c r="C533" s="12">
        <v>22006</v>
      </c>
      <c r="D533" s="12">
        <v>39415</v>
      </c>
      <c r="E533" s="10" t="s">
        <v>13</v>
      </c>
      <c r="F533" s="13" t="s">
        <v>14</v>
      </c>
      <c r="G533" s="14">
        <v>44000</v>
      </c>
      <c r="H533" s="17">
        <v>44000</v>
      </c>
      <c r="I533" s="39">
        <v>2</v>
      </c>
      <c r="J533" s="19">
        <v>7461</v>
      </c>
      <c r="K533" s="16">
        <v>45747</v>
      </c>
    </row>
    <row r="534" spans="1:11" x14ac:dyDescent="0.2">
      <c r="A534" s="10" t="s">
        <v>11</v>
      </c>
      <c r="B534" s="11" t="s">
        <v>20</v>
      </c>
      <c r="C534" s="12">
        <v>23661</v>
      </c>
      <c r="D534" s="12">
        <v>39644</v>
      </c>
      <c r="E534" s="10" t="s">
        <v>17</v>
      </c>
      <c r="F534" s="13" t="s">
        <v>14</v>
      </c>
      <c r="G534" s="14">
        <v>35000</v>
      </c>
      <c r="H534" s="17">
        <v>35000</v>
      </c>
      <c r="I534" s="39">
        <v>0</v>
      </c>
      <c r="J534" s="19">
        <v>6842</v>
      </c>
      <c r="K534" s="16">
        <v>47402</v>
      </c>
    </row>
    <row r="535" spans="1:11" x14ac:dyDescent="0.2">
      <c r="A535" s="10" t="s">
        <v>16</v>
      </c>
      <c r="B535" s="11" t="s">
        <v>20</v>
      </c>
      <c r="C535" s="12">
        <v>22593</v>
      </c>
      <c r="D535" s="12">
        <v>39450</v>
      </c>
      <c r="E535" s="10" t="s">
        <v>13</v>
      </c>
      <c r="F535" s="13" t="s">
        <v>14</v>
      </c>
      <c r="G535" s="14">
        <v>67000</v>
      </c>
      <c r="H535" s="17">
        <v>67000</v>
      </c>
      <c r="I535" s="39">
        <v>0</v>
      </c>
      <c r="J535" s="19">
        <v>11976</v>
      </c>
      <c r="K535" s="16">
        <v>46334</v>
      </c>
    </row>
    <row r="536" spans="1:11" x14ac:dyDescent="0.2">
      <c r="A536" s="10" t="s">
        <v>11</v>
      </c>
      <c r="B536" s="11" t="s">
        <v>20</v>
      </c>
      <c r="C536" s="12">
        <v>22593</v>
      </c>
      <c r="D536" s="12">
        <v>39450</v>
      </c>
      <c r="E536" s="10" t="s">
        <v>13</v>
      </c>
      <c r="F536" s="13" t="s">
        <v>14</v>
      </c>
      <c r="G536" s="14">
        <v>67000</v>
      </c>
      <c r="H536" s="17">
        <v>67000</v>
      </c>
      <c r="I536" s="39">
        <v>2</v>
      </c>
      <c r="J536" s="19">
        <v>11976</v>
      </c>
      <c r="K536" s="16">
        <v>46334</v>
      </c>
    </row>
    <row r="537" spans="1:11" x14ac:dyDescent="0.2">
      <c r="A537" s="10" t="s">
        <v>11</v>
      </c>
      <c r="B537" s="11" t="s">
        <v>20</v>
      </c>
      <c r="C537" s="12">
        <v>24159</v>
      </c>
      <c r="D537" s="12">
        <v>39583</v>
      </c>
      <c r="E537" s="10" t="s">
        <v>17</v>
      </c>
      <c r="F537" s="13" t="s">
        <v>14</v>
      </c>
      <c r="G537" s="14">
        <v>27000</v>
      </c>
      <c r="H537" s="17">
        <v>27000</v>
      </c>
      <c r="I537" s="39">
        <v>0</v>
      </c>
      <c r="J537" s="19">
        <v>5409</v>
      </c>
      <c r="K537" s="16">
        <v>47900</v>
      </c>
    </row>
    <row r="538" spans="1:11" x14ac:dyDescent="0.2">
      <c r="A538" s="10" t="s">
        <v>11</v>
      </c>
      <c r="B538" s="11" t="s">
        <v>21</v>
      </c>
      <c r="C538" s="12">
        <v>20602</v>
      </c>
      <c r="D538" s="12">
        <v>39559</v>
      </c>
      <c r="E538" s="10" t="s">
        <v>17</v>
      </c>
      <c r="F538" s="13" t="s">
        <v>14</v>
      </c>
      <c r="G538" s="14">
        <v>58000</v>
      </c>
      <c r="H538" s="17">
        <v>58000</v>
      </c>
      <c r="I538" s="39">
        <v>0</v>
      </c>
      <c r="J538" s="19">
        <v>6076</v>
      </c>
      <c r="K538" s="16">
        <v>44343</v>
      </c>
    </row>
    <row r="539" spans="1:11" x14ac:dyDescent="0.2">
      <c r="A539" s="10" t="s">
        <v>11</v>
      </c>
      <c r="B539" s="11" t="s">
        <v>20</v>
      </c>
      <c r="C539" s="12">
        <v>26656</v>
      </c>
      <c r="D539" s="12">
        <v>39405</v>
      </c>
      <c r="E539" s="10" t="s">
        <v>17</v>
      </c>
      <c r="F539" s="13" t="s">
        <v>14</v>
      </c>
      <c r="G539" s="14">
        <v>36000</v>
      </c>
      <c r="H539" s="17">
        <v>36000</v>
      </c>
      <c r="I539" s="39">
        <v>0</v>
      </c>
      <c r="J539" s="19">
        <v>7076</v>
      </c>
      <c r="K539" s="16">
        <v>50397</v>
      </c>
    </row>
    <row r="540" spans="1:11" x14ac:dyDescent="0.2">
      <c r="A540" s="10" t="s">
        <v>16</v>
      </c>
      <c r="B540" s="11" t="s">
        <v>20</v>
      </c>
      <c r="C540" s="12">
        <v>20277</v>
      </c>
      <c r="D540" s="12">
        <v>39535</v>
      </c>
      <c r="E540" s="10" t="s">
        <v>17</v>
      </c>
      <c r="F540" s="13" t="s">
        <v>14</v>
      </c>
      <c r="G540" s="14">
        <v>162000</v>
      </c>
      <c r="H540" s="17">
        <v>162000</v>
      </c>
      <c r="I540" s="39">
        <v>0</v>
      </c>
      <c r="J540" s="19">
        <v>12597</v>
      </c>
      <c r="K540" s="16">
        <v>44019</v>
      </c>
    </row>
    <row r="541" spans="1:11" x14ac:dyDescent="0.2">
      <c r="A541" s="10" t="s">
        <v>11</v>
      </c>
      <c r="B541" s="11" t="s">
        <v>20</v>
      </c>
      <c r="C541" s="12">
        <v>20277</v>
      </c>
      <c r="D541" s="12">
        <v>39535</v>
      </c>
      <c r="E541" s="10" t="s">
        <v>17</v>
      </c>
      <c r="F541" s="13" t="s">
        <v>14</v>
      </c>
      <c r="G541" s="14">
        <v>162000</v>
      </c>
      <c r="H541" s="17">
        <v>162000</v>
      </c>
      <c r="I541" s="39">
        <v>0</v>
      </c>
      <c r="J541" s="19">
        <v>4199</v>
      </c>
      <c r="K541" s="16">
        <v>44019</v>
      </c>
    </row>
    <row r="542" spans="1:11" x14ac:dyDescent="0.2">
      <c r="A542" s="10" t="s">
        <v>11</v>
      </c>
      <c r="B542" s="11" t="s">
        <v>20</v>
      </c>
      <c r="C542" s="12">
        <v>20849</v>
      </c>
      <c r="D542" s="12">
        <v>39477</v>
      </c>
      <c r="E542" s="10" t="s">
        <v>13</v>
      </c>
      <c r="F542" s="13" t="s">
        <v>14</v>
      </c>
      <c r="G542" s="14">
        <v>40000</v>
      </c>
      <c r="H542" s="17">
        <v>40000</v>
      </c>
      <c r="I542" s="39">
        <v>1</v>
      </c>
      <c r="J542" s="19">
        <v>5076</v>
      </c>
      <c r="K542" s="16">
        <v>44590</v>
      </c>
    </row>
    <row r="543" spans="1:11" x14ac:dyDescent="0.2">
      <c r="A543" s="10" t="s">
        <v>16</v>
      </c>
      <c r="B543" s="11" t="s">
        <v>20</v>
      </c>
      <c r="C543" s="12">
        <v>20757</v>
      </c>
      <c r="D543" s="12">
        <v>39671</v>
      </c>
      <c r="E543" s="10" t="s">
        <v>13</v>
      </c>
      <c r="F543" s="13" t="s">
        <v>14</v>
      </c>
      <c r="G543" s="14">
        <v>40000</v>
      </c>
      <c r="H543" s="17">
        <v>40000</v>
      </c>
      <c r="I543" s="39">
        <v>0</v>
      </c>
      <c r="J543" s="19">
        <v>17914</v>
      </c>
      <c r="K543" s="16">
        <v>44498</v>
      </c>
    </row>
    <row r="544" spans="1:11" x14ac:dyDescent="0.2">
      <c r="A544" s="10" t="s">
        <v>11</v>
      </c>
      <c r="B544" s="11" t="s">
        <v>20</v>
      </c>
      <c r="C544" s="12">
        <v>20757</v>
      </c>
      <c r="D544" s="12">
        <v>39671</v>
      </c>
      <c r="E544" s="10" t="s">
        <v>13</v>
      </c>
      <c r="F544" s="13" t="s">
        <v>14</v>
      </c>
      <c r="G544" s="14">
        <v>57000</v>
      </c>
      <c r="H544" s="17">
        <v>57000</v>
      </c>
      <c r="I544" s="39">
        <v>0</v>
      </c>
      <c r="J544" s="19">
        <v>5971</v>
      </c>
      <c r="K544" s="16">
        <v>44498</v>
      </c>
    </row>
    <row r="545" spans="1:11" x14ac:dyDescent="0.2">
      <c r="A545" s="10" t="s">
        <v>11</v>
      </c>
      <c r="B545" s="11" t="s">
        <v>20</v>
      </c>
      <c r="C545" s="12">
        <v>25875</v>
      </c>
      <c r="D545" s="12">
        <v>39624</v>
      </c>
      <c r="E545" s="10" t="s">
        <v>17</v>
      </c>
      <c r="F545" s="13" t="s">
        <v>14</v>
      </c>
      <c r="G545" s="14">
        <v>26000</v>
      </c>
      <c r="H545" s="17">
        <v>26000</v>
      </c>
      <c r="I545" s="39">
        <v>0</v>
      </c>
      <c r="J545" s="19">
        <v>5237</v>
      </c>
      <c r="K545" s="16">
        <v>49616</v>
      </c>
    </row>
    <row r="546" spans="1:11" x14ac:dyDescent="0.2">
      <c r="A546" s="10" t="s">
        <v>16</v>
      </c>
      <c r="B546" s="11" t="s">
        <v>20</v>
      </c>
      <c r="C546" s="12">
        <v>21872</v>
      </c>
      <c r="D546" s="12">
        <v>39422</v>
      </c>
      <c r="E546" s="10" t="s">
        <v>13</v>
      </c>
      <c r="F546" s="13" t="s">
        <v>14</v>
      </c>
      <c r="G546" s="14">
        <v>90000</v>
      </c>
      <c r="H546" s="17">
        <v>90000</v>
      </c>
      <c r="I546" s="39">
        <v>0</v>
      </c>
      <c r="J546" s="19">
        <v>14240</v>
      </c>
      <c r="K546" s="16">
        <v>45614</v>
      </c>
    </row>
    <row r="547" spans="1:11" x14ac:dyDescent="0.2">
      <c r="A547" s="10" t="s">
        <v>11</v>
      </c>
      <c r="B547" s="11" t="s">
        <v>20</v>
      </c>
      <c r="C547" s="12">
        <v>21872</v>
      </c>
      <c r="D547" s="12">
        <v>39422</v>
      </c>
      <c r="E547" s="10" t="s">
        <v>13</v>
      </c>
      <c r="F547" s="13" t="s">
        <v>14</v>
      </c>
      <c r="G547" s="14">
        <v>90000</v>
      </c>
      <c r="H547" s="17">
        <v>90000</v>
      </c>
      <c r="I547" s="39">
        <v>0</v>
      </c>
      <c r="J547" s="19">
        <v>4747</v>
      </c>
      <c r="K547" s="16">
        <v>45614</v>
      </c>
    </row>
    <row r="548" spans="1:11" x14ac:dyDescent="0.2">
      <c r="A548" s="10" t="s">
        <v>15</v>
      </c>
      <c r="B548" s="11" t="s">
        <v>20</v>
      </c>
      <c r="C548" s="12">
        <v>21872</v>
      </c>
      <c r="D548" s="12">
        <v>39422</v>
      </c>
      <c r="E548" s="10" t="s">
        <v>13</v>
      </c>
      <c r="F548" s="13" t="s">
        <v>14</v>
      </c>
      <c r="G548" s="14">
        <v>26000</v>
      </c>
      <c r="H548" s="17">
        <v>26000</v>
      </c>
      <c r="I548" s="39">
        <v>0</v>
      </c>
      <c r="J548" s="19">
        <v>4747</v>
      </c>
      <c r="K548" s="16">
        <v>45614</v>
      </c>
    </row>
    <row r="549" spans="1:11" x14ac:dyDescent="0.2">
      <c r="A549" s="10" t="s">
        <v>16</v>
      </c>
      <c r="B549" s="11" t="s">
        <v>20</v>
      </c>
      <c r="C549" s="12">
        <v>21847</v>
      </c>
      <c r="D549" s="12">
        <v>39614</v>
      </c>
      <c r="E549" s="10" t="s">
        <v>17</v>
      </c>
      <c r="F549" s="13" t="s">
        <v>14</v>
      </c>
      <c r="G549" s="14">
        <v>36000</v>
      </c>
      <c r="H549" s="17">
        <v>36000</v>
      </c>
      <c r="I549" s="39">
        <v>0</v>
      </c>
      <c r="J549" s="19">
        <v>5696</v>
      </c>
      <c r="K549" s="16">
        <v>45589</v>
      </c>
    </row>
    <row r="550" spans="1:11" x14ac:dyDescent="0.2">
      <c r="A550" s="10" t="s">
        <v>11</v>
      </c>
      <c r="B550" s="11" t="s">
        <v>20</v>
      </c>
      <c r="C550" s="12">
        <v>21847</v>
      </c>
      <c r="D550" s="12">
        <v>39614</v>
      </c>
      <c r="E550" s="10" t="s">
        <v>17</v>
      </c>
      <c r="F550" s="13" t="s">
        <v>14</v>
      </c>
      <c r="G550" s="14">
        <v>36000</v>
      </c>
      <c r="H550" s="17">
        <v>36000</v>
      </c>
      <c r="I550" s="39">
        <v>0</v>
      </c>
      <c r="J550" s="19">
        <v>5696</v>
      </c>
      <c r="K550" s="16">
        <v>45589</v>
      </c>
    </row>
    <row r="551" spans="1:11" x14ac:dyDescent="0.2">
      <c r="A551" s="10" t="s">
        <v>16</v>
      </c>
      <c r="B551" s="11" t="s">
        <v>20</v>
      </c>
      <c r="C551" s="12">
        <v>20413</v>
      </c>
      <c r="D551" s="12">
        <v>39605</v>
      </c>
      <c r="E551" s="10" t="s">
        <v>13</v>
      </c>
      <c r="F551" s="13" t="s">
        <v>14</v>
      </c>
      <c r="G551" s="14">
        <v>87000</v>
      </c>
      <c r="H551" s="17">
        <v>87000</v>
      </c>
      <c r="I551" s="39">
        <v>0</v>
      </c>
      <c r="J551" s="19">
        <v>6765</v>
      </c>
      <c r="K551" s="16">
        <v>44155</v>
      </c>
    </row>
    <row r="552" spans="1:11" x14ac:dyDescent="0.2">
      <c r="A552" s="10" t="s">
        <v>11</v>
      </c>
      <c r="B552" s="11" t="s">
        <v>20</v>
      </c>
      <c r="C552" s="12">
        <v>20413</v>
      </c>
      <c r="D552" s="12">
        <v>39605</v>
      </c>
      <c r="E552" s="10" t="s">
        <v>13</v>
      </c>
      <c r="F552" s="13" t="s">
        <v>14</v>
      </c>
      <c r="G552" s="14">
        <v>87000</v>
      </c>
      <c r="H552" s="17">
        <v>87000</v>
      </c>
      <c r="I552" s="39">
        <v>0</v>
      </c>
      <c r="J552" s="19">
        <v>2255</v>
      </c>
      <c r="K552" s="16">
        <v>44155</v>
      </c>
    </row>
    <row r="553" spans="1:11" x14ac:dyDescent="0.2">
      <c r="A553" s="10" t="s">
        <v>16</v>
      </c>
      <c r="B553" s="11" t="s">
        <v>20</v>
      </c>
      <c r="C553" s="12">
        <v>20968</v>
      </c>
      <c r="D553" s="12">
        <v>39715</v>
      </c>
      <c r="E553" s="10" t="s">
        <v>13</v>
      </c>
      <c r="F553" s="13" t="s">
        <v>14</v>
      </c>
      <c r="G553" s="14">
        <v>153000</v>
      </c>
      <c r="H553" s="17">
        <v>153000</v>
      </c>
      <c r="I553" s="39">
        <v>0</v>
      </c>
      <c r="J553" s="19">
        <v>19416</v>
      </c>
      <c r="K553" s="16">
        <v>44709</v>
      </c>
    </row>
    <row r="554" spans="1:11" x14ac:dyDescent="0.2">
      <c r="A554" s="10" t="s">
        <v>11</v>
      </c>
      <c r="B554" s="11" t="s">
        <v>20</v>
      </c>
      <c r="C554" s="12">
        <v>20968</v>
      </c>
      <c r="D554" s="12">
        <v>39715</v>
      </c>
      <c r="E554" s="10" t="s">
        <v>13</v>
      </c>
      <c r="F554" s="13" t="s">
        <v>14</v>
      </c>
      <c r="G554" s="14">
        <v>153000</v>
      </c>
      <c r="H554" s="17">
        <v>153000</v>
      </c>
      <c r="I554" s="39">
        <v>2</v>
      </c>
      <c r="J554" s="19">
        <v>6472</v>
      </c>
      <c r="K554" s="16">
        <v>44709</v>
      </c>
    </row>
    <row r="555" spans="1:11" x14ac:dyDescent="0.2">
      <c r="A555" s="10" t="s">
        <v>15</v>
      </c>
      <c r="B555" s="11" t="s">
        <v>20</v>
      </c>
      <c r="C555" s="12">
        <v>20968</v>
      </c>
      <c r="D555" s="12">
        <v>39715</v>
      </c>
      <c r="E555" s="10" t="s">
        <v>13</v>
      </c>
      <c r="F555" s="13" t="s">
        <v>14</v>
      </c>
      <c r="G555" s="14">
        <v>51000</v>
      </c>
      <c r="H555" s="17">
        <v>51000</v>
      </c>
      <c r="I555" s="39">
        <v>0</v>
      </c>
      <c r="J555" s="19">
        <v>6472</v>
      </c>
      <c r="K555" s="16">
        <v>44709</v>
      </c>
    </row>
    <row r="556" spans="1:11" x14ac:dyDescent="0.2">
      <c r="A556" s="10" t="s">
        <v>11</v>
      </c>
      <c r="B556" s="11" t="s">
        <v>20</v>
      </c>
      <c r="C556" s="12">
        <v>20491</v>
      </c>
      <c r="D556" s="12">
        <v>39665</v>
      </c>
      <c r="E556" s="10" t="s">
        <v>17</v>
      </c>
      <c r="F556" s="13" t="s">
        <v>14</v>
      </c>
      <c r="G556" s="14">
        <v>58000</v>
      </c>
      <c r="H556" s="17">
        <v>58000</v>
      </c>
      <c r="I556" s="39">
        <v>0</v>
      </c>
      <c r="J556" s="19">
        <v>6076</v>
      </c>
      <c r="K556" s="16">
        <v>44233</v>
      </c>
    </row>
    <row r="557" spans="1:11" x14ac:dyDescent="0.2">
      <c r="A557" s="10" t="s">
        <v>11</v>
      </c>
      <c r="B557" s="11" t="s">
        <v>20</v>
      </c>
      <c r="C557" s="12">
        <v>23614</v>
      </c>
      <c r="D557" s="12">
        <v>39691</v>
      </c>
      <c r="E557" s="10" t="s">
        <v>17</v>
      </c>
      <c r="F557" s="13" t="s">
        <v>14</v>
      </c>
      <c r="G557" s="14">
        <v>31000</v>
      </c>
      <c r="H557" s="17">
        <v>31000</v>
      </c>
      <c r="I557" s="39">
        <v>0</v>
      </c>
      <c r="J557" s="19">
        <v>6060</v>
      </c>
      <c r="K557" s="16">
        <v>47355</v>
      </c>
    </row>
    <row r="558" spans="1:11" x14ac:dyDescent="0.2">
      <c r="A558" s="10" t="s">
        <v>16</v>
      </c>
      <c r="B558" s="11" t="s">
        <v>20</v>
      </c>
      <c r="C558" s="12">
        <v>20202</v>
      </c>
      <c r="D558" s="12">
        <v>39715</v>
      </c>
      <c r="E558" s="10" t="s">
        <v>17</v>
      </c>
      <c r="F558" s="13" t="s">
        <v>14</v>
      </c>
      <c r="G558" s="14">
        <v>15000</v>
      </c>
      <c r="H558" s="17">
        <v>15000</v>
      </c>
      <c r="I558" s="39">
        <v>0</v>
      </c>
      <c r="J558" s="19">
        <v>1166</v>
      </c>
      <c r="K558" s="16">
        <v>43944</v>
      </c>
    </row>
    <row r="559" spans="1:11" x14ac:dyDescent="0.2">
      <c r="A559" s="10" t="s">
        <v>11</v>
      </c>
      <c r="B559" s="11" t="s">
        <v>20</v>
      </c>
      <c r="C559" s="12">
        <v>20202</v>
      </c>
      <c r="D559" s="12">
        <v>39715</v>
      </c>
      <c r="E559" s="10" t="s">
        <v>17</v>
      </c>
      <c r="F559" s="13" t="s">
        <v>14</v>
      </c>
      <c r="G559" s="14">
        <v>15000</v>
      </c>
      <c r="H559" s="17">
        <v>15000</v>
      </c>
      <c r="I559" s="39">
        <v>0</v>
      </c>
      <c r="J559" s="19">
        <v>1166</v>
      </c>
      <c r="K559" s="16">
        <v>43944</v>
      </c>
    </row>
    <row r="560" spans="1:11" x14ac:dyDescent="0.2">
      <c r="A560" s="10" t="s">
        <v>15</v>
      </c>
      <c r="B560" s="11" t="s">
        <v>20</v>
      </c>
      <c r="C560" s="12">
        <v>20202</v>
      </c>
      <c r="D560" s="12">
        <v>39715</v>
      </c>
      <c r="E560" s="10" t="s">
        <v>17</v>
      </c>
      <c r="F560" s="13" t="s">
        <v>14</v>
      </c>
      <c r="G560" s="14">
        <v>15000</v>
      </c>
      <c r="H560" s="17">
        <v>15000</v>
      </c>
      <c r="I560" s="39">
        <v>0</v>
      </c>
      <c r="J560" s="19">
        <v>1166</v>
      </c>
      <c r="K560" s="16">
        <v>43944</v>
      </c>
    </row>
    <row r="561" spans="1:11" x14ac:dyDescent="0.2">
      <c r="A561" s="10" t="s">
        <v>16</v>
      </c>
      <c r="B561" s="11" t="s">
        <v>20</v>
      </c>
      <c r="C561" s="12">
        <v>21231</v>
      </c>
      <c r="D561" s="12">
        <v>39436</v>
      </c>
      <c r="E561" s="10" t="s">
        <v>17</v>
      </c>
      <c r="F561" s="13" t="s">
        <v>14</v>
      </c>
      <c r="G561" s="14">
        <v>46000</v>
      </c>
      <c r="H561" s="17">
        <v>46000</v>
      </c>
      <c r="I561" s="39">
        <v>0</v>
      </c>
      <c r="J561" s="19">
        <v>6632</v>
      </c>
      <c r="K561" s="16">
        <v>44972</v>
      </c>
    </row>
    <row r="562" spans="1:11" x14ac:dyDescent="0.2">
      <c r="A562" s="10" t="s">
        <v>11</v>
      </c>
      <c r="B562" s="11" t="s">
        <v>20</v>
      </c>
      <c r="C562" s="12">
        <v>21231</v>
      </c>
      <c r="D562" s="12">
        <v>39436</v>
      </c>
      <c r="E562" s="10" t="s">
        <v>17</v>
      </c>
      <c r="F562" s="13" t="s">
        <v>14</v>
      </c>
      <c r="G562" s="14">
        <v>46000</v>
      </c>
      <c r="H562" s="17">
        <v>46000</v>
      </c>
      <c r="I562" s="39">
        <v>2</v>
      </c>
      <c r="J562" s="19">
        <v>6632</v>
      </c>
      <c r="K562" s="16">
        <v>44972</v>
      </c>
    </row>
    <row r="563" spans="1:11" x14ac:dyDescent="0.2">
      <c r="A563" s="10" t="s">
        <v>15</v>
      </c>
      <c r="B563" s="11" t="s">
        <v>20</v>
      </c>
      <c r="C563" s="12">
        <v>21231</v>
      </c>
      <c r="D563" s="12">
        <v>39436</v>
      </c>
      <c r="E563" s="10" t="s">
        <v>17</v>
      </c>
      <c r="F563" s="13" t="s">
        <v>14</v>
      </c>
      <c r="G563" s="14">
        <v>20000</v>
      </c>
      <c r="H563" s="17">
        <v>20000</v>
      </c>
      <c r="I563" s="39">
        <v>0</v>
      </c>
      <c r="J563" s="19">
        <v>6632</v>
      </c>
      <c r="K563" s="16">
        <v>44972</v>
      </c>
    </row>
    <row r="564" spans="1:11" x14ac:dyDescent="0.2">
      <c r="A564" s="10" t="s">
        <v>11</v>
      </c>
      <c r="B564" s="11" t="s">
        <v>20</v>
      </c>
      <c r="C564" s="12">
        <v>21717</v>
      </c>
      <c r="D564" s="12">
        <v>39608</v>
      </c>
      <c r="E564" s="10" t="s">
        <v>17</v>
      </c>
      <c r="F564" s="13" t="s">
        <v>14</v>
      </c>
      <c r="G564" s="14">
        <v>54000</v>
      </c>
      <c r="H564" s="17">
        <v>54000</v>
      </c>
      <c r="I564" s="39">
        <v>0</v>
      </c>
      <c r="J564" s="19">
        <v>8544</v>
      </c>
      <c r="K564" s="16">
        <v>45459</v>
      </c>
    </row>
    <row r="565" spans="1:11" x14ac:dyDescent="0.2">
      <c r="A565" s="10" t="s">
        <v>16</v>
      </c>
      <c r="B565" s="11" t="s">
        <v>21</v>
      </c>
      <c r="C565" s="12">
        <v>24724</v>
      </c>
      <c r="D565" s="12">
        <v>39743</v>
      </c>
      <c r="E565" s="10" t="s">
        <v>17</v>
      </c>
      <c r="F565" s="13" t="s">
        <v>14</v>
      </c>
      <c r="G565" s="14">
        <v>54000</v>
      </c>
      <c r="H565" s="17">
        <v>54000</v>
      </c>
      <c r="I565" s="39">
        <v>0</v>
      </c>
      <c r="J565" s="19">
        <v>46528</v>
      </c>
      <c r="K565" s="16">
        <v>48466</v>
      </c>
    </row>
    <row r="566" spans="1:11" x14ac:dyDescent="0.2">
      <c r="A566" s="10" t="s">
        <v>11</v>
      </c>
      <c r="B566" s="11" t="s">
        <v>21</v>
      </c>
      <c r="C566" s="12">
        <v>24724</v>
      </c>
      <c r="D566" s="12">
        <v>39743</v>
      </c>
      <c r="E566" s="10" t="s">
        <v>17</v>
      </c>
      <c r="F566" s="13" t="s">
        <v>14</v>
      </c>
      <c r="G566" s="14">
        <v>77000</v>
      </c>
      <c r="H566" s="17">
        <v>77000</v>
      </c>
      <c r="I566" s="39">
        <v>0</v>
      </c>
      <c r="J566" s="19">
        <v>15509</v>
      </c>
      <c r="K566" s="16">
        <v>48466</v>
      </c>
    </row>
    <row r="567" spans="1:11" x14ac:dyDescent="0.2">
      <c r="A567" s="10" t="s">
        <v>15</v>
      </c>
      <c r="B567" s="11" t="s">
        <v>21</v>
      </c>
      <c r="C567" s="12">
        <v>24724</v>
      </c>
      <c r="D567" s="12">
        <v>39743</v>
      </c>
      <c r="E567" s="10" t="s">
        <v>17</v>
      </c>
      <c r="F567" s="13" t="s">
        <v>14</v>
      </c>
      <c r="G567" s="14">
        <v>54000</v>
      </c>
      <c r="H567" s="17">
        <v>54000</v>
      </c>
      <c r="I567" s="39">
        <v>0</v>
      </c>
      <c r="J567" s="19">
        <v>15509</v>
      </c>
      <c r="K567" s="16">
        <v>48466</v>
      </c>
    </row>
    <row r="568" spans="1:11" x14ac:dyDescent="0.2">
      <c r="A568" s="10" t="s">
        <v>16</v>
      </c>
      <c r="B568" s="11" t="s">
        <v>20</v>
      </c>
      <c r="C568" s="12">
        <v>21263</v>
      </c>
      <c r="D568" s="12">
        <v>39736</v>
      </c>
      <c r="E568" s="10" t="s">
        <v>13</v>
      </c>
      <c r="F568" s="13" t="s">
        <v>14</v>
      </c>
      <c r="G568" s="14">
        <v>231000</v>
      </c>
      <c r="H568" s="17">
        <v>231000</v>
      </c>
      <c r="I568" s="39">
        <v>0</v>
      </c>
      <c r="J568" s="19">
        <v>6344</v>
      </c>
      <c r="K568" s="16">
        <v>45004</v>
      </c>
    </row>
    <row r="569" spans="1:11" x14ac:dyDescent="0.2">
      <c r="A569" s="10" t="s">
        <v>11</v>
      </c>
      <c r="B569" s="11" t="s">
        <v>20</v>
      </c>
      <c r="C569" s="12">
        <v>21263</v>
      </c>
      <c r="D569" s="12">
        <v>39736</v>
      </c>
      <c r="E569" s="10" t="s">
        <v>13</v>
      </c>
      <c r="F569" s="13" t="s">
        <v>14</v>
      </c>
      <c r="G569" s="14">
        <v>44000</v>
      </c>
      <c r="H569" s="17">
        <v>44000</v>
      </c>
      <c r="I569" s="39">
        <v>2</v>
      </c>
      <c r="J569" s="19">
        <v>6344</v>
      </c>
      <c r="K569" s="16">
        <v>45004</v>
      </c>
    </row>
    <row r="570" spans="1:11" x14ac:dyDescent="0.2">
      <c r="A570" s="10" t="s">
        <v>11</v>
      </c>
      <c r="B570" s="11" t="s">
        <v>20</v>
      </c>
      <c r="C570" s="12">
        <v>23896</v>
      </c>
      <c r="D570" s="12">
        <v>39706</v>
      </c>
      <c r="E570" s="10" t="s">
        <v>17</v>
      </c>
      <c r="F570" s="13" t="s">
        <v>14</v>
      </c>
      <c r="G570" s="14">
        <v>17000</v>
      </c>
      <c r="H570" s="17">
        <v>17000</v>
      </c>
      <c r="I570" s="39">
        <v>0</v>
      </c>
      <c r="J570" s="19">
        <v>3369</v>
      </c>
      <c r="K570" s="16">
        <v>47637</v>
      </c>
    </row>
    <row r="571" spans="1:11" x14ac:dyDescent="0.2">
      <c r="A571" s="10" t="s">
        <v>15</v>
      </c>
      <c r="B571" s="11" t="s">
        <v>20</v>
      </c>
      <c r="C571" s="12">
        <v>23896</v>
      </c>
      <c r="D571" s="12">
        <v>39706</v>
      </c>
      <c r="E571" s="10" t="s">
        <v>17</v>
      </c>
      <c r="F571" s="13" t="s">
        <v>14</v>
      </c>
      <c r="G571" s="14">
        <v>44000</v>
      </c>
      <c r="H571" s="17">
        <v>44000</v>
      </c>
      <c r="I571" s="39">
        <v>0</v>
      </c>
      <c r="J571" s="19">
        <v>3369</v>
      </c>
      <c r="K571" s="16">
        <v>47637</v>
      </c>
    </row>
    <row r="572" spans="1:11" x14ac:dyDescent="0.2">
      <c r="A572" s="10" t="s">
        <v>16</v>
      </c>
      <c r="B572" s="11" t="s">
        <v>20</v>
      </c>
      <c r="C572" s="12">
        <v>23375</v>
      </c>
      <c r="D572" s="12">
        <v>39632</v>
      </c>
      <c r="E572" s="10" t="s">
        <v>17</v>
      </c>
      <c r="F572" s="13" t="s">
        <v>14</v>
      </c>
      <c r="G572" s="14">
        <v>35000</v>
      </c>
      <c r="H572" s="17">
        <v>35000</v>
      </c>
      <c r="I572" s="39">
        <v>0</v>
      </c>
      <c r="J572" s="19">
        <v>6842</v>
      </c>
      <c r="K572" s="16">
        <v>47117</v>
      </c>
    </row>
    <row r="573" spans="1:11" x14ac:dyDescent="0.2">
      <c r="A573" s="10" t="s">
        <v>11</v>
      </c>
      <c r="B573" s="11" t="s">
        <v>20</v>
      </c>
      <c r="C573" s="12">
        <v>23375</v>
      </c>
      <c r="D573" s="12">
        <v>39632</v>
      </c>
      <c r="E573" s="10" t="s">
        <v>17</v>
      </c>
      <c r="F573" s="13" t="s">
        <v>14</v>
      </c>
      <c r="G573" s="14">
        <v>35000</v>
      </c>
      <c r="H573" s="17">
        <v>35000</v>
      </c>
      <c r="I573" s="39">
        <v>0</v>
      </c>
      <c r="J573" s="19">
        <v>6842</v>
      </c>
      <c r="K573" s="16">
        <v>47117</v>
      </c>
    </row>
    <row r="574" spans="1:11" x14ac:dyDescent="0.2">
      <c r="A574" s="10" t="s">
        <v>16</v>
      </c>
      <c r="B574" s="11" t="s">
        <v>20</v>
      </c>
      <c r="C574" s="12">
        <v>21444</v>
      </c>
      <c r="D574" s="12">
        <v>39654</v>
      </c>
      <c r="E574" s="10" t="s">
        <v>13</v>
      </c>
      <c r="F574" s="13" t="s">
        <v>14</v>
      </c>
      <c r="G574" s="14">
        <v>106000</v>
      </c>
      <c r="H574" s="17">
        <v>106000</v>
      </c>
      <c r="I574" s="39">
        <v>0</v>
      </c>
      <c r="J574" s="19">
        <v>15283</v>
      </c>
      <c r="K574" s="16">
        <v>45185</v>
      </c>
    </row>
    <row r="575" spans="1:11" x14ac:dyDescent="0.2">
      <c r="A575" s="10" t="s">
        <v>11</v>
      </c>
      <c r="B575" s="11" t="s">
        <v>20</v>
      </c>
      <c r="C575" s="12">
        <v>21444</v>
      </c>
      <c r="D575" s="12">
        <v>39654</v>
      </c>
      <c r="E575" s="10" t="s">
        <v>13</v>
      </c>
      <c r="F575" s="13" t="s">
        <v>14</v>
      </c>
      <c r="G575" s="14">
        <v>106000</v>
      </c>
      <c r="H575" s="17">
        <v>106000</v>
      </c>
      <c r="I575" s="39">
        <v>2</v>
      </c>
      <c r="J575" s="19">
        <v>7642</v>
      </c>
      <c r="K575" s="16">
        <v>45185</v>
      </c>
    </row>
    <row r="576" spans="1:11" x14ac:dyDescent="0.2">
      <c r="A576" s="10" t="s">
        <v>11</v>
      </c>
      <c r="B576" s="11" t="s">
        <v>20</v>
      </c>
      <c r="C576" s="12">
        <v>28232</v>
      </c>
      <c r="D576" s="12">
        <v>39752</v>
      </c>
      <c r="E576" s="10" t="s">
        <v>13</v>
      </c>
      <c r="F576" s="13" t="s">
        <v>14</v>
      </c>
      <c r="G576" s="14">
        <v>61000</v>
      </c>
      <c r="H576" s="17">
        <v>61000</v>
      </c>
      <c r="I576" s="39">
        <v>0</v>
      </c>
      <c r="J576" s="19">
        <v>11265</v>
      </c>
      <c r="K576" s="16">
        <v>51973</v>
      </c>
    </row>
    <row r="577" spans="1:11" x14ac:dyDescent="0.2">
      <c r="A577" s="10" t="s">
        <v>16</v>
      </c>
      <c r="B577" s="11" t="s">
        <v>20</v>
      </c>
      <c r="C577" s="12">
        <v>26220</v>
      </c>
      <c r="D577" s="12">
        <v>39818</v>
      </c>
      <c r="E577" s="10" t="s">
        <v>13</v>
      </c>
      <c r="F577" s="13" t="s">
        <v>14</v>
      </c>
      <c r="G577" s="14">
        <v>61000</v>
      </c>
      <c r="H577" s="17">
        <v>61000</v>
      </c>
      <c r="I577" s="39">
        <v>0</v>
      </c>
      <c r="J577" s="19">
        <v>32535</v>
      </c>
      <c r="K577" s="16">
        <v>49962</v>
      </c>
    </row>
    <row r="578" spans="1:11" x14ac:dyDescent="0.2">
      <c r="A578" s="10" t="s">
        <v>11</v>
      </c>
      <c r="B578" s="11" t="s">
        <v>20</v>
      </c>
      <c r="C578" s="12">
        <v>26220</v>
      </c>
      <c r="D578" s="12">
        <v>39818</v>
      </c>
      <c r="E578" s="10" t="s">
        <v>13</v>
      </c>
      <c r="F578" s="13" t="s">
        <v>14</v>
      </c>
      <c r="G578" s="14">
        <v>50000</v>
      </c>
      <c r="H578" s="17">
        <v>50000</v>
      </c>
      <c r="I578" s="39">
        <v>0</v>
      </c>
      <c r="J578" s="19">
        <v>10845</v>
      </c>
      <c r="K578" s="16">
        <v>49962</v>
      </c>
    </row>
    <row r="579" spans="1:11" x14ac:dyDescent="0.2">
      <c r="A579" s="10" t="s">
        <v>15</v>
      </c>
      <c r="B579" s="11" t="s">
        <v>20</v>
      </c>
      <c r="C579" s="12">
        <v>26220</v>
      </c>
      <c r="D579" s="12">
        <v>39818</v>
      </c>
      <c r="E579" s="10" t="s">
        <v>13</v>
      </c>
      <c r="F579" s="13" t="s">
        <v>14</v>
      </c>
      <c r="G579" s="14">
        <v>61000</v>
      </c>
      <c r="H579" s="17">
        <v>61000</v>
      </c>
      <c r="I579" s="39">
        <v>0</v>
      </c>
      <c r="J579" s="19">
        <v>10845</v>
      </c>
      <c r="K579" s="16">
        <v>49962</v>
      </c>
    </row>
    <row r="580" spans="1:11" x14ac:dyDescent="0.2">
      <c r="A580" s="10" t="s">
        <v>11</v>
      </c>
      <c r="B580" s="11" t="s">
        <v>20</v>
      </c>
      <c r="C580" s="12">
        <v>21386</v>
      </c>
      <c r="D580" s="12">
        <v>39534</v>
      </c>
      <c r="E580" s="10" t="s">
        <v>17</v>
      </c>
      <c r="F580" s="13" t="s">
        <v>14</v>
      </c>
      <c r="G580" s="14">
        <v>25000</v>
      </c>
      <c r="H580" s="17">
        <v>25000</v>
      </c>
      <c r="I580" s="39">
        <v>2</v>
      </c>
      <c r="J580" s="19">
        <v>3605</v>
      </c>
      <c r="K580" s="16">
        <v>45127</v>
      </c>
    </row>
    <row r="581" spans="1:11" x14ac:dyDescent="0.2">
      <c r="A581" s="10" t="s">
        <v>11</v>
      </c>
      <c r="B581" s="11" t="s">
        <v>20</v>
      </c>
      <c r="C581" s="12">
        <v>19798</v>
      </c>
      <c r="D581" s="12">
        <v>39829</v>
      </c>
      <c r="E581" s="10" t="s">
        <v>13</v>
      </c>
      <c r="F581" s="13" t="s">
        <v>14</v>
      </c>
      <c r="G581" s="14">
        <v>70000</v>
      </c>
      <c r="H581" s="17">
        <v>70000</v>
      </c>
      <c r="I581" s="39">
        <v>0</v>
      </c>
      <c r="J581" s="19">
        <v>4536</v>
      </c>
      <c r="K581" s="16">
        <v>43539</v>
      </c>
    </row>
    <row r="582" spans="1:11" x14ac:dyDescent="0.2">
      <c r="A582" s="10" t="s">
        <v>11</v>
      </c>
      <c r="B582" s="11" t="s">
        <v>20</v>
      </c>
      <c r="C582" s="12">
        <v>20074</v>
      </c>
      <c r="D582" s="12">
        <v>39795</v>
      </c>
      <c r="E582" s="10" t="s">
        <v>13</v>
      </c>
      <c r="F582" s="13" t="s">
        <v>14</v>
      </c>
      <c r="G582" s="14">
        <v>54000</v>
      </c>
      <c r="H582" s="17">
        <v>54000</v>
      </c>
      <c r="I582" s="39">
        <v>1</v>
      </c>
      <c r="J582" s="19">
        <v>4199</v>
      </c>
      <c r="K582" s="16">
        <v>43815</v>
      </c>
    </row>
    <row r="583" spans="1:11" x14ac:dyDescent="0.2">
      <c r="A583" s="10" t="s">
        <v>16</v>
      </c>
      <c r="B583" s="11" t="s">
        <v>20</v>
      </c>
      <c r="C583" s="12">
        <v>24702</v>
      </c>
      <c r="D583" s="12">
        <v>39752</v>
      </c>
      <c r="E583" s="10" t="s">
        <v>13</v>
      </c>
      <c r="F583" s="13" t="s">
        <v>14</v>
      </c>
      <c r="G583" s="14">
        <v>98000</v>
      </c>
      <c r="H583" s="17">
        <v>98000</v>
      </c>
      <c r="I583" s="39">
        <v>0</v>
      </c>
      <c r="J583" s="19">
        <v>19739</v>
      </c>
      <c r="K583" s="16">
        <v>48444</v>
      </c>
    </row>
    <row r="584" spans="1:11" x14ac:dyDescent="0.2">
      <c r="A584" s="10" t="s">
        <v>11</v>
      </c>
      <c r="B584" s="11" t="s">
        <v>20</v>
      </c>
      <c r="C584" s="12">
        <v>24702</v>
      </c>
      <c r="D584" s="12">
        <v>39752</v>
      </c>
      <c r="E584" s="10" t="s">
        <v>13</v>
      </c>
      <c r="F584" s="13" t="s">
        <v>14</v>
      </c>
      <c r="G584" s="14">
        <v>98000</v>
      </c>
      <c r="H584" s="17">
        <v>98000</v>
      </c>
      <c r="I584" s="39">
        <v>0</v>
      </c>
      <c r="J584" s="19">
        <v>9870</v>
      </c>
      <c r="K584" s="16">
        <v>48444</v>
      </c>
    </row>
    <row r="585" spans="1:11" x14ac:dyDescent="0.2">
      <c r="A585" s="10" t="s">
        <v>11</v>
      </c>
      <c r="B585" s="11" t="s">
        <v>20</v>
      </c>
      <c r="C585" s="12">
        <v>21172</v>
      </c>
      <c r="D585" s="12">
        <v>39827</v>
      </c>
      <c r="E585" s="10" t="s">
        <v>17</v>
      </c>
      <c r="F585" s="13" t="s">
        <v>14</v>
      </c>
      <c r="G585" s="14">
        <v>22000</v>
      </c>
      <c r="H585" s="17">
        <v>22000</v>
      </c>
      <c r="I585" s="39">
        <v>0</v>
      </c>
      <c r="J585" s="19">
        <v>2079</v>
      </c>
      <c r="K585" s="16">
        <v>44913</v>
      </c>
    </row>
    <row r="586" spans="1:11" x14ac:dyDescent="0.2">
      <c r="A586" s="10" t="s">
        <v>16</v>
      </c>
      <c r="B586" s="11" t="s">
        <v>20</v>
      </c>
      <c r="C586" s="12">
        <v>21190</v>
      </c>
      <c r="D586" s="12">
        <v>39835</v>
      </c>
      <c r="E586" s="10" t="s">
        <v>17</v>
      </c>
      <c r="F586" s="13" t="s">
        <v>14</v>
      </c>
      <c r="G586" s="14">
        <v>22000</v>
      </c>
      <c r="H586" s="17">
        <v>22000</v>
      </c>
      <c r="I586" s="39">
        <v>0</v>
      </c>
      <c r="J586" s="19">
        <v>3969</v>
      </c>
      <c r="K586" s="16">
        <v>44931</v>
      </c>
    </row>
    <row r="587" spans="1:11" x14ac:dyDescent="0.2">
      <c r="A587" s="10" t="s">
        <v>11</v>
      </c>
      <c r="B587" s="11" t="s">
        <v>20</v>
      </c>
      <c r="C587" s="12">
        <v>21190</v>
      </c>
      <c r="D587" s="12">
        <v>39835</v>
      </c>
      <c r="E587" s="10" t="s">
        <v>17</v>
      </c>
      <c r="F587" s="13" t="s">
        <v>14</v>
      </c>
      <c r="G587" s="14">
        <v>42000</v>
      </c>
      <c r="H587" s="17">
        <v>42000</v>
      </c>
      <c r="I587" s="39">
        <v>0</v>
      </c>
      <c r="J587" s="19">
        <v>3969</v>
      </c>
      <c r="K587" s="16">
        <v>44931</v>
      </c>
    </row>
    <row r="588" spans="1:11" x14ac:dyDescent="0.2">
      <c r="A588" s="10" t="s">
        <v>16</v>
      </c>
      <c r="B588" s="11" t="s">
        <v>20</v>
      </c>
      <c r="C588" s="12">
        <v>23157</v>
      </c>
      <c r="D588" s="12">
        <v>39692</v>
      </c>
      <c r="E588" s="10" t="s">
        <v>17</v>
      </c>
      <c r="F588" s="13" t="s">
        <v>14</v>
      </c>
      <c r="G588" s="14">
        <v>42000</v>
      </c>
      <c r="H588" s="17">
        <v>42000</v>
      </c>
      <c r="I588" s="39">
        <v>0</v>
      </c>
      <c r="J588" s="19">
        <v>34409</v>
      </c>
      <c r="K588" s="16">
        <v>46899</v>
      </c>
    </row>
    <row r="589" spans="1:11" x14ac:dyDescent="0.2">
      <c r="A589" s="10" t="s">
        <v>11</v>
      </c>
      <c r="B589" s="11" t="s">
        <v>20</v>
      </c>
      <c r="C589" s="12">
        <v>23157</v>
      </c>
      <c r="D589" s="12">
        <v>39692</v>
      </c>
      <c r="E589" s="10" t="s">
        <v>17</v>
      </c>
      <c r="F589" s="13" t="s">
        <v>14</v>
      </c>
      <c r="G589" s="14">
        <v>60000</v>
      </c>
      <c r="H589" s="17">
        <v>60000</v>
      </c>
      <c r="I589" s="39">
        <v>0</v>
      </c>
      <c r="J589" s="19">
        <v>11470</v>
      </c>
      <c r="K589" s="16">
        <v>46899</v>
      </c>
    </row>
    <row r="590" spans="1:11" x14ac:dyDescent="0.2">
      <c r="A590" s="10" t="s">
        <v>15</v>
      </c>
      <c r="B590" s="11" t="s">
        <v>20</v>
      </c>
      <c r="C590" s="12">
        <v>23157</v>
      </c>
      <c r="D590" s="12">
        <v>39692</v>
      </c>
      <c r="E590" s="10" t="s">
        <v>17</v>
      </c>
      <c r="F590" s="13" t="s">
        <v>14</v>
      </c>
      <c r="G590" s="14">
        <v>42000</v>
      </c>
      <c r="H590" s="17">
        <v>42000</v>
      </c>
      <c r="I590" s="39">
        <v>0</v>
      </c>
      <c r="J590" s="19">
        <v>11470</v>
      </c>
      <c r="K590" s="16">
        <v>46899</v>
      </c>
    </row>
    <row r="591" spans="1:11" x14ac:dyDescent="0.2">
      <c r="A591" s="10" t="s">
        <v>11</v>
      </c>
      <c r="B591" s="11" t="s">
        <v>20</v>
      </c>
      <c r="C591" s="12">
        <v>21179</v>
      </c>
      <c r="D591" s="12">
        <v>39805</v>
      </c>
      <c r="E591" s="10" t="s">
        <v>17</v>
      </c>
      <c r="F591" s="13" t="s">
        <v>14</v>
      </c>
      <c r="G591" s="14">
        <v>68000</v>
      </c>
      <c r="H591" s="17">
        <v>68000</v>
      </c>
      <c r="I591" s="39">
        <v>2</v>
      </c>
      <c r="J591" s="19">
        <v>9804</v>
      </c>
      <c r="K591" s="16">
        <v>44920</v>
      </c>
    </row>
    <row r="592" spans="1:11" x14ac:dyDescent="0.2">
      <c r="A592" s="10" t="s">
        <v>16</v>
      </c>
      <c r="B592" s="11" t="s">
        <v>20</v>
      </c>
      <c r="C592" s="12">
        <v>27081</v>
      </c>
      <c r="D592" s="12">
        <v>39842</v>
      </c>
      <c r="E592" s="10" t="s">
        <v>17</v>
      </c>
      <c r="F592" s="13" t="s">
        <v>14</v>
      </c>
      <c r="G592" s="14">
        <v>68000</v>
      </c>
      <c r="H592" s="17">
        <v>68000</v>
      </c>
      <c r="I592" s="39">
        <v>0</v>
      </c>
      <c r="J592" s="19">
        <v>23730</v>
      </c>
      <c r="K592" s="16">
        <v>50822</v>
      </c>
    </row>
    <row r="593" spans="1:11" x14ac:dyDescent="0.2">
      <c r="A593" s="10" t="s">
        <v>11</v>
      </c>
      <c r="B593" s="11" t="s">
        <v>20</v>
      </c>
      <c r="C593" s="12">
        <v>27081</v>
      </c>
      <c r="D593" s="12">
        <v>39842</v>
      </c>
      <c r="E593" s="10" t="s">
        <v>17</v>
      </c>
      <c r="F593" s="13" t="s">
        <v>14</v>
      </c>
      <c r="G593" s="14">
        <v>47000</v>
      </c>
      <c r="H593" s="17">
        <v>47000</v>
      </c>
      <c r="I593" s="39">
        <v>0</v>
      </c>
      <c r="J593" s="19">
        <v>7910</v>
      </c>
      <c r="K593" s="16">
        <v>50822</v>
      </c>
    </row>
    <row r="594" spans="1:11" x14ac:dyDescent="0.2">
      <c r="A594" s="10" t="s">
        <v>15</v>
      </c>
      <c r="B594" s="11" t="s">
        <v>20</v>
      </c>
      <c r="C594" s="12">
        <v>27081</v>
      </c>
      <c r="D594" s="12">
        <v>39842</v>
      </c>
      <c r="E594" s="10" t="s">
        <v>17</v>
      </c>
      <c r="F594" s="13" t="s">
        <v>14</v>
      </c>
      <c r="G594" s="14">
        <v>68000</v>
      </c>
      <c r="H594" s="17">
        <v>68000</v>
      </c>
      <c r="I594" s="39">
        <v>0</v>
      </c>
      <c r="J594" s="19">
        <v>7910</v>
      </c>
      <c r="K594" s="16">
        <v>50822</v>
      </c>
    </row>
    <row r="595" spans="1:11" x14ac:dyDescent="0.2">
      <c r="A595" s="10" t="s">
        <v>16</v>
      </c>
      <c r="B595" s="11" t="s">
        <v>20</v>
      </c>
      <c r="C595" s="12">
        <v>26195</v>
      </c>
      <c r="D595" s="12">
        <v>39871</v>
      </c>
      <c r="E595" s="10" t="s">
        <v>17</v>
      </c>
      <c r="F595" s="13" t="s">
        <v>14</v>
      </c>
      <c r="G595" s="14">
        <v>123000</v>
      </c>
      <c r="H595" s="17">
        <v>123000</v>
      </c>
      <c r="I595" s="39">
        <v>0</v>
      </c>
      <c r="J595" s="19">
        <v>21033</v>
      </c>
      <c r="K595" s="16">
        <v>49937</v>
      </c>
    </row>
    <row r="596" spans="1:11" x14ac:dyDescent="0.2">
      <c r="A596" s="10" t="s">
        <v>11</v>
      </c>
      <c r="B596" s="11" t="s">
        <v>20</v>
      </c>
      <c r="C596" s="12">
        <v>26195</v>
      </c>
      <c r="D596" s="12">
        <v>39871</v>
      </c>
      <c r="E596" s="10" t="s">
        <v>17</v>
      </c>
      <c r="F596" s="13" t="s">
        <v>14</v>
      </c>
      <c r="G596" s="14">
        <v>123000</v>
      </c>
      <c r="H596" s="17">
        <v>123000</v>
      </c>
      <c r="I596" s="39">
        <v>0</v>
      </c>
      <c r="J596" s="19">
        <v>7011</v>
      </c>
      <c r="K596" s="16">
        <v>49937</v>
      </c>
    </row>
    <row r="597" spans="1:11" x14ac:dyDescent="0.2">
      <c r="A597" s="10" t="s">
        <v>15</v>
      </c>
      <c r="B597" s="11" t="s">
        <v>20</v>
      </c>
      <c r="C597" s="12">
        <v>26195</v>
      </c>
      <c r="D597" s="12">
        <v>39871</v>
      </c>
      <c r="E597" s="10" t="s">
        <v>17</v>
      </c>
      <c r="F597" s="13" t="s">
        <v>14</v>
      </c>
      <c r="G597" s="14">
        <v>141000</v>
      </c>
      <c r="H597" s="17">
        <v>141000</v>
      </c>
      <c r="I597" s="39">
        <v>0</v>
      </c>
      <c r="J597" s="19">
        <v>7011</v>
      </c>
      <c r="K597" s="16">
        <v>49937</v>
      </c>
    </row>
    <row r="598" spans="1:11" x14ac:dyDescent="0.2">
      <c r="A598" s="10" t="s">
        <v>16</v>
      </c>
      <c r="B598" s="11" t="s">
        <v>20</v>
      </c>
      <c r="C598" s="12">
        <v>23700</v>
      </c>
      <c r="D598" s="12">
        <v>39849</v>
      </c>
      <c r="E598" s="10" t="s">
        <v>17</v>
      </c>
      <c r="F598" s="13" t="s">
        <v>14</v>
      </c>
      <c r="G598" s="14">
        <v>51000</v>
      </c>
      <c r="H598" s="17">
        <v>51000</v>
      </c>
      <c r="I598" s="39">
        <v>0</v>
      </c>
      <c r="J598" s="19">
        <v>7987</v>
      </c>
      <c r="K598" s="16">
        <v>47441</v>
      </c>
    </row>
    <row r="599" spans="1:11" x14ac:dyDescent="0.2">
      <c r="A599" s="10" t="s">
        <v>11</v>
      </c>
      <c r="B599" s="11" t="s">
        <v>20</v>
      </c>
      <c r="C599" s="12">
        <v>23700</v>
      </c>
      <c r="D599" s="12">
        <v>39849</v>
      </c>
      <c r="E599" s="10" t="s">
        <v>17</v>
      </c>
      <c r="F599" s="13" t="s">
        <v>14</v>
      </c>
      <c r="G599" s="14">
        <v>51000</v>
      </c>
      <c r="H599" s="17">
        <v>51000</v>
      </c>
      <c r="I599" s="39">
        <v>0</v>
      </c>
      <c r="J599" s="19">
        <v>2662</v>
      </c>
      <c r="K599" s="16">
        <v>47441</v>
      </c>
    </row>
    <row r="600" spans="1:11" x14ac:dyDescent="0.2">
      <c r="A600" s="10" t="s">
        <v>16</v>
      </c>
      <c r="B600" s="11" t="s">
        <v>20</v>
      </c>
      <c r="C600" s="12">
        <v>20556</v>
      </c>
      <c r="D600" s="12">
        <v>39741</v>
      </c>
      <c r="E600" s="10" t="s">
        <v>17</v>
      </c>
      <c r="F600" s="13" t="s">
        <v>14</v>
      </c>
      <c r="G600" s="14">
        <v>81000</v>
      </c>
      <c r="H600" s="17">
        <v>81000</v>
      </c>
      <c r="I600" s="39">
        <v>0</v>
      </c>
      <c r="J600" s="19">
        <v>8486</v>
      </c>
      <c r="K600" s="16">
        <v>44297</v>
      </c>
    </row>
    <row r="601" spans="1:11" x14ac:dyDescent="0.2">
      <c r="A601" s="10" t="s">
        <v>11</v>
      </c>
      <c r="B601" s="11" t="s">
        <v>20</v>
      </c>
      <c r="C601" s="12">
        <v>20556</v>
      </c>
      <c r="D601" s="12">
        <v>39741</v>
      </c>
      <c r="E601" s="10" t="s">
        <v>17</v>
      </c>
      <c r="F601" s="13" t="s">
        <v>14</v>
      </c>
      <c r="G601" s="14">
        <v>81000</v>
      </c>
      <c r="H601" s="17">
        <v>81000</v>
      </c>
      <c r="I601" s="39">
        <v>0</v>
      </c>
      <c r="J601" s="19">
        <v>2829</v>
      </c>
      <c r="K601" s="16">
        <v>44297</v>
      </c>
    </row>
    <row r="602" spans="1:11" x14ac:dyDescent="0.2">
      <c r="A602" s="10" t="s">
        <v>15</v>
      </c>
      <c r="B602" s="11" t="s">
        <v>20</v>
      </c>
      <c r="C602" s="12">
        <v>20556</v>
      </c>
      <c r="D602" s="12">
        <v>39741</v>
      </c>
      <c r="E602" s="10" t="s">
        <v>17</v>
      </c>
      <c r="F602" s="13" t="s">
        <v>14</v>
      </c>
      <c r="G602" s="14">
        <v>27000</v>
      </c>
      <c r="H602" s="17">
        <v>27000</v>
      </c>
      <c r="I602" s="39">
        <v>0</v>
      </c>
      <c r="J602" s="19">
        <v>2829</v>
      </c>
      <c r="K602" s="16">
        <v>44297</v>
      </c>
    </row>
    <row r="603" spans="1:11" x14ac:dyDescent="0.2">
      <c r="A603" s="10" t="s">
        <v>11</v>
      </c>
      <c r="B603" s="11" t="s">
        <v>21</v>
      </c>
      <c r="C603" s="12">
        <v>23737</v>
      </c>
      <c r="D603" s="12">
        <v>39892</v>
      </c>
      <c r="E603" s="10" t="s">
        <v>17</v>
      </c>
      <c r="F603" s="13" t="s">
        <v>14</v>
      </c>
      <c r="G603" s="14">
        <v>36000</v>
      </c>
      <c r="H603" s="17">
        <v>36000</v>
      </c>
      <c r="I603" s="39">
        <v>1</v>
      </c>
      <c r="J603" s="19">
        <v>5638</v>
      </c>
      <c r="K603" s="16">
        <v>47478</v>
      </c>
    </row>
    <row r="604" spans="1:11" x14ac:dyDescent="0.2">
      <c r="A604" s="10" t="s">
        <v>15</v>
      </c>
      <c r="B604" s="11" t="s">
        <v>21</v>
      </c>
      <c r="C604" s="12">
        <v>23737</v>
      </c>
      <c r="D604" s="12">
        <v>39892</v>
      </c>
      <c r="E604" s="10" t="s">
        <v>17</v>
      </c>
      <c r="F604" s="13" t="s">
        <v>14</v>
      </c>
      <c r="G604" s="14">
        <v>81000</v>
      </c>
      <c r="H604" s="17">
        <v>81000</v>
      </c>
      <c r="I604" s="39">
        <v>0</v>
      </c>
      <c r="J604" s="19">
        <v>5638</v>
      </c>
      <c r="K604" s="16">
        <v>47478</v>
      </c>
    </row>
    <row r="605" spans="1:11" x14ac:dyDescent="0.2">
      <c r="A605" s="10" t="s">
        <v>11</v>
      </c>
      <c r="B605" s="11" t="s">
        <v>20</v>
      </c>
      <c r="C605" s="12">
        <v>20558</v>
      </c>
      <c r="D605" s="12">
        <v>39776</v>
      </c>
      <c r="E605" s="10" t="s">
        <v>17</v>
      </c>
      <c r="F605" s="13" t="s">
        <v>14</v>
      </c>
      <c r="G605" s="14">
        <v>27000</v>
      </c>
      <c r="H605" s="17">
        <v>27000</v>
      </c>
      <c r="I605" s="39">
        <v>0</v>
      </c>
      <c r="J605" s="19">
        <v>2829</v>
      </c>
      <c r="K605" s="16">
        <v>44299</v>
      </c>
    </row>
    <row r="606" spans="1:11" x14ac:dyDescent="0.2">
      <c r="A606" s="10" t="s">
        <v>11</v>
      </c>
      <c r="B606" s="11" t="s">
        <v>20</v>
      </c>
      <c r="C606" s="12">
        <v>27536</v>
      </c>
      <c r="D606" s="12">
        <v>39924</v>
      </c>
      <c r="E606" s="10" t="s">
        <v>17</v>
      </c>
      <c r="F606" s="13" t="s">
        <v>14</v>
      </c>
      <c r="G606" s="14">
        <v>62000</v>
      </c>
      <c r="H606" s="17">
        <v>62000</v>
      </c>
      <c r="I606" s="39">
        <v>0</v>
      </c>
      <c r="J606" s="19">
        <v>10379</v>
      </c>
      <c r="K606" s="16">
        <v>51278</v>
      </c>
    </row>
    <row r="607" spans="1:11" x14ac:dyDescent="0.2">
      <c r="A607" s="10" t="s">
        <v>16</v>
      </c>
      <c r="B607" s="11" t="s">
        <v>20</v>
      </c>
      <c r="C607" s="12">
        <v>22713</v>
      </c>
      <c r="D607" s="12">
        <v>39759</v>
      </c>
      <c r="E607" s="10" t="s">
        <v>13</v>
      </c>
      <c r="F607" s="13" t="s">
        <v>14</v>
      </c>
      <c r="G607" s="14">
        <v>100000</v>
      </c>
      <c r="H607" s="17">
        <v>100000</v>
      </c>
      <c r="I607" s="39">
        <v>0</v>
      </c>
      <c r="J607" s="19">
        <v>18576</v>
      </c>
      <c r="K607" s="16">
        <v>46454</v>
      </c>
    </row>
    <row r="608" spans="1:11" x14ac:dyDescent="0.2">
      <c r="A608" s="10" t="s">
        <v>11</v>
      </c>
      <c r="B608" s="11" t="s">
        <v>20</v>
      </c>
      <c r="C608" s="12">
        <v>22713</v>
      </c>
      <c r="D608" s="12">
        <v>39759</v>
      </c>
      <c r="E608" s="10" t="s">
        <v>13</v>
      </c>
      <c r="F608" s="13" t="s">
        <v>14</v>
      </c>
      <c r="G608" s="14">
        <v>100000</v>
      </c>
      <c r="H608" s="17">
        <v>100000</v>
      </c>
      <c r="I608" s="39">
        <v>0</v>
      </c>
      <c r="J608" s="19">
        <v>9288</v>
      </c>
      <c r="K608" s="16">
        <v>46454</v>
      </c>
    </row>
    <row r="609" spans="1:11" x14ac:dyDescent="0.2">
      <c r="A609" s="10" t="s">
        <v>15</v>
      </c>
      <c r="B609" s="11" t="s">
        <v>20</v>
      </c>
      <c r="C609" s="12">
        <v>22713</v>
      </c>
      <c r="D609" s="12">
        <v>39759</v>
      </c>
      <c r="E609" s="10" t="s">
        <v>13</v>
      </c>
      <c r="F609" s="13" t="s">
        <v>14</v>
      </c>
      <c r="G609" s="14">
        <v>50000</v>
      </c>
      <c r="H609" s="17">
        <v>50000</v>
      </c>
      <c r="I609" s="39">
        <v>0</v>
      </c>
      <c r="J609" s="19">
        <v>9288</v>
      </c>
      <c r="K609" s="16">
        <v>46454</v>
      </c>
    </row>
    <row r="610" spans="1:11" x14ac:dyDescent="0.2">
      <c r="A610" s="10" t="s">
        <v>16</v>
      </c>
      <c r="B610" s="11" t="s">
        <v>20</v>
      </c>
      <c r="C610" s="12">
        <v>22612</v>
      </c>
      <c r="D610" s="12">
        <v>39903</v>
      </c>
      <c r="E610" s="10" t="s">
        <v>17</v>
      </c>
      <c r="F610" s="13" t="s">
        <v>14</v>
      </c>
      <c r="G610" s="14">
        <v>100000</v>
      </c>
      <c r="H610" s="17">
        <v>100000</v>
      </c>
      <c r="I610" s="39">
        <v>0</v>
      </c>
      <c r="J610" s="19">
        <v>14882</v>
      </c>
      <c r="K610" s="16">
        <v>46353</v>
      </c>
    </row>
    <row r="611" spans="1:11" x14ac:dyDescent="0.2">
      <c r="A611" s="10" t="s">
        <v>11</v>
      </c>
      <c r="B611" s="11" t="s">
        <v>20</v>
      </c>
      <c r="C611" s="12">
        <v>22612</v>
      </c>
      <c r="D611" s="12">
        <v>39903</v>
      </c>
      <c r="E611" s="10" t="s">
        <v>17</v>
      </c>
      <c r="F611" s="13" t="s">
        <v>14</v>
      </c>
      <c r="G611" s="14">
        <v>38000</v>
      </c>
      <c r="H611" s="17">
        <v>38000</v>
      </c>
      <c r="I611" s="39">
        <v>2</v>
      </c>
      <c r="J611" s="19">
        <v>5438</v>
      </c>
      <c r="K611" s="16">
        <v>46353</v>
      </c>
    </row>
    <row r="612" spans="1:11" x14ac:dyDescent="0.2">
      <c r="A612" s="10" t="s">
        <v>11</v>
      </c>
      <c r="B612" s="11" t="s">
        <v>20</v>
      </c>
      <c r="C612" s="12">
        <v>20674</v>
      </c>
      <c r="D612" s="12">
        <v>39866</v>
      </c>
      <c r="E612" s="10" t="s">
        <v>17</v>
      </c>
      <c r="F612" s="13" t="s">
        <v>14</v>
      </c>
      <c r="G612" s="14">
        <v>40000</v>
      </c>
      <c r="H612" s="17">
        <v>40000</v>
      </c>
      <c r="I612" s="39">
        <v>0</v>
      </c>
      <c r="J612" s="19">
        <v>3276</v>
      </c>
      <c r="K612" s="16">
        <v>44415</v>
      </c>
    </row>
    <row r="613" spans="1:11" x14ac:dyDescent="0.2">
      <c r="A613" s="10" t="s">
        <v>16</v>
      </c>
      <c r="B613" s="11" t="s">
        <v>20</v>
      </c>
      <c r="C613" s="12">
        <v>20731</v>
      </c>
      <c r="D613" s="12">
        <v>39516</v>
      </c>
      <c r="E613" s="10" t="s">
        <v>13</v>
      </c>
      <c r="F613" s="13" t="s">
        <v>14</v>
      </c>
      <c r="G613" s="14">
        <v>40000</v>
      </c>
      <c r="H613" s="17">
        <v>40000</v>
      </c>
      <c r="I613" s="39">
        <v>0</v>
      </c>
      <c r="J613" s="19">
        <v>4295</v>
      </c>
      <c r="K613" s="16">
        <v>44472</v>
      </c>
    </row>
    <row r="614" spans="1:11" x14ac:dyDescent="0.2">
      <c r="A614" s="10" t="s">
        <v>11</v>
      </c>
      <c r="B614" s="11" t="s">
        <v>20</v>
      </c>
      <c r="C614" s="12">
        <v>20731</v>
      </c>
      <c r="D614" s="12">
        <v>39516</v>
      </c>
      <c r="E614" s="10" t="s">
        <v>13</v>
      </c>
      <c r="F614" s="13" t="s">
        <v>14</v>
      </c>
      <c r="G614" s="14">
        <v>41000</v>
      </c>
      <c r="H614" s="17">
        <v>41000</v>
      </c>
      <c r="I614" s="39">
        <v>0</v>
      </c>
      <c r="J614" s="19">
        <v>4295</v>
      </c>
      <c r="K614" s="16">
        <v>44472</v>
      </c>
    </row>
    <row r="615" spans="1:11" x14ac:dyDescent="0.2">
      <c r="A615" s="10" t="s">
        <v>11</v>
      </c>
      <c r="B615" s="11" t="s">
        <v>20</v>
      </c>
      <c r="C615" s="12">
        <v>20888</v>
      </c>
      <c r="D615" s="12">
        <v>39896</v>
      </c>
      <c r="E615" s="10" t="s">
        <v>13</v>
      </c>
      <c r="F615" s="13" t="s">
        <v>14</v>
      </c>
      <c r="G615" s="14">
        <v>49000</v>
      </c>
      <c r="H615" s="17">
        <v>49000</v>
      </c>
      <c r="I615" s="39">
        <v>2</v>
      </c>
      <c r="J615" s="19">
        <v>5292</v>
      </c>
      <c r="K615" s="16">
        <v>44629</v>
      </c>
    </row>
    <row r="616" spans="1:11" x14ac:dyDescent="0.2">
      <c r="A616" s="10" t="s">
        <v>11</v>
      </c>
      <c r="B616" s="11" t="s">
        <v>20</v>
      </c>
      <c r="C616" s="12">
        <v>20445</v>
      </c>
      <c r="D616" s="12">
        <v>39824</v>
      </c>
      <c r="E616" s="10" t="s">
        <v>13</v>
      </c>
      <c r="F616" s="13" t="s">
        <v>14</v>
      </c>
      <c r="G616" s="14">
        <v>95000</v>
      </c>
      <c r="H616" s="17">
        <v>95000</v>
      </c>
      <c r="I616" s="39">
        <v>0</v>
      </c>
      <c r="J616" s="19">
        <v>8208</v>
      </c>
      <c r="K616" s="16">
        <v>44187</v>
      </c>
    </row>
    <row r="617" spans="1:11" x14ac:dyDescent="0.2">
      <c r="A617" s="10" t="s">
        <v>15</v>
      </c>
      <c r="B617" s="11" t="s">
        <v>20</v>
      </c>
      <c r="C617" s="12">
        <v>20445</v>
      </c>
      <c r="D617" s="12">
        <v>39824</v>
      </c>
      <c r="E617" s="10" t="s">
        <v>13</v>
      </c>
      <c r="F617" s="13" t="s">
        <v>14</v>
      </c>
      <c r="G617" s="14">
        <v>95000</v>
      </c>
      <c r="H617" s="17">
        <v>95000</v>
      </c>
      <c r="I617" s="39">
        <v>0</v>
      </c>
      <c r="J617" s="19">
        <v>8208</v>
      </c>
      <c r="K617" s="16">
        <v>44187</v>
      </c>
    </row>
    <row r="618" spans="1:11" x14ac:dyDescent="0.2">
      <c r="A618" s="10" t="s">
        <v>16</v>
      </c>
      <c r="B618" s="11" t="s">
        <v>20</v>
      </c>
      <c r="C618" s="12">
        <v>21910</v>
      </c>
      <c r="D618" s="12">
        <v>39892</v>
      </c>
      <c r="E618" s="10" t="s">
        <v>17</v>
      </c>
      <c r="F618" s="13" t="s">
        <v>14</v>
      </c>
      <c r="G618" s="14">
        <v>14000</v>
      </c>
      <c r="H618" s="17">
        <v>14000</v>
      </c>
      <c r="I618" s="39">
        <v>0</v>
      </c>
      <c r="J618" s="19">
        <v>16038</v>
      </c>
      <c r="K618" s="16">
        <v>45652</v>
      </c>
    </row>
    <row r="619" spans="1:11" x14ac:dyDescent="0.2">
      <c r="A619" s="10" t="s">
        <v>11</v>
      </c>
      <c r="B619" s="11" t="s">
        <v>20</v>
      </c>
      <c r="C619" s="12">
        <v>21910</v>
      </c>
      <c r="D619" s="12">
        <v>39892</v>
      </c>
      <c r="E619" s="10" t="s">
        <v>17</v>
      </c>
      <c r="F619" s="13" t="s">
        <v>14</v>
      </c>
      <c r="G619" s="14">
        <v>45000</v>
      </c>
      <c r="H619" s="17">
        <v>45000</v>
      </c>
      <c r="I619" s="39">
        <v>2</v>
      </c>
      <c r="J619" s="19">
        <v>5346</v>
      </c>
      <c r="K619" s="16">
        <v>45652</v>
      </c>
    </row>
    <row r="620" spans="1:11" x14ac:dyDescent="0.2">
      <c r="A620" s="10" t="s">
        <v>15</v>
      </c>
      <c r="B620" s="11" t="s">
        <v>20</v>
      </c>
      <c r="C620" s="12">
        <v>21910</v>
      </c>
      <c r="D620" s="12">
        <v>39892</v>
      </c>
      <c r="E620" s="10" t="s">
        <v>17</v>
      </c>
      <c r="F620" s="13" t="s">
        <v>14</v>
      </c>
      <c r="G620" s="14">
        <v>14000</v>
      </c>
      <c r="H620" s="17">
        <v>14000</v>
      </c>
      <c r="I620" s="39">
        <v>0</v>
      </c>
      <c r="J620" s="19">
        <v>5346</v>
      </c>
      <c r="K620" s="16">
        <v>45652</v>
      </c>
    </row>
    <row r="621" spans="1:11" x14ac:dyDescent="0.2">
      <c r="A621" s="10" t="s">
        <v>11</v>
      </c>
      <c r="B621" s="11" t="s">
        <v>20</v>
      </c>
      <c r="C621" s="12">
        <v>21176</v>
      </c>
      <c r="D621" s="12">
        <v>39856</v>
      </c>
      <c r="E621" s="10" t="s">
        <v>13</v>
      </c>
      <c r="F621" s="13" t="s">
        <v>14</v>
      </c>
      <c r="G621" s="14">
        <v>42000</v>
      </c>
      <c r="H621" s="17">
        <v>42000</v>
      </c>
      <c r="I621" s="39">
        <v>0</v>
      </c>
      <c r="J621" s="19">
        <v>5179</v>
      </c>
      <c r="K621" s="16">
        <v>44917</v>
      </c>
    </row>
    <row r="622" spans="1:11" x14ac:dyDescent="0.2">
      <c r="A622" s="10" t="s">
        <v>11</v>
      </c>
      <c r="B622" s="11" t="s">
        <v>21</v>
      </c>
      <c r="C622" s="12">
        <v>20673</v>
      </c>
      <c r="D622" s="12">
        <v>39722</v>
      </c>
      <c r="E622" s="10" t="s">
        <v>17</v>
      </c>
      <c r="F622" s="13" t="s">
        <v>14</v>
      </c>
      <c r="G622" s="14">
        <v>32000</v>
      </c>
      <c r="H622" s="17">
        <v>32000</v>
      </c>
      <c r="I622" s="39">
        <v>0</v>
      </c>
      <c r="J622" s="19">
        <v>3352</v>
      </c>
      <c r="K622" s="16">
        <v>44414</v>
      </c>
    </row>
    <row r="623" spans="1:11" x14ac:dyDescent="0.2">
      <c r="A623" s="10" t="s">
        <v>16</v>
      </c>
      <c r="B623" s="11" t="s">
        <v>21</v>
      </c>
      <c r="C623" s="12">
        <v>24077</v>
      </c>
      <c r="D623" s="12">
        <v>39848</v>
      </c>
      <c r="E623" s="10" t="s">
        <v>13</v>
      </c>
      <c r="F623" s="13" t="s">
        <v>14</v>
      </c>
      <c r="G623" s="14">
        <v>32000</v>
      </c>
      <c r="H623" s="17">
        <v>32000</v>
      </c>
      <c r="I623" s="39">
        <v>0</v>
      </c>
      <c r="J623" s="19">
        <v>24732</v>
      </c>
      <c r="K623" s="16">
        <v>47818</v>
      </c>
    </row>
    <row r="624" spans="1:11" x14ac:dyDescent="0.2">
      <c r="A624" s="10" t="s">
        <v>11</v>
      </c>
      <c r="B624" s="11" t="s">
        <v>21</v>
      </c>
      <c r="C624" s="12">
        <v>24077</v>
      </c>
      <c r="D624" s="12">
        <v>39848</v>
      </c>
      <c r="E624" s="10" t="s">
        <v>13</v>
      </c>
      <c r="F624" s="13" t="s">
        <v>14</v>
      </c>
      <c r="G624" s="14">
        <v>40000</v>
      </c>
      <c r="H624" s="17">
        <v>40000</v>
      </c>
      <c r="I624" s="39">
        <v>0</v>
      </c>
      <c r="J624" s="19">
        <v>8244</v>
      </c>
      <c r="K624" s="16">
        <v>47818</v>
      </c>
    </row>
    <row r="625" spans="1:11" x14ac:dyDescent="0.2">
      <c r="A625" s="10" t="s">
        <v>16</v>
      </c>
      <c r="B625" s="11" t="s">
        <v>20</v>
      </c>
      <c r="C625" s="12">
        <v>21791</v>
      </c>
      <c r="D625" s="12">
        <v>39995</v>
      </c>
      <c r="E625" s="10" t="s">
        <v>17</v>
      </c>
      <c r="F625" s="13" t="s">
        <v>14</v>
      </c>
      <c r="G625" s="14">
        <v>81000</v>
      </c>
      <c r="H625" s="17">
        <v>81000</v>
      </c>
      <c r="I625" s="39">
        <v>0</v>
      </c>
      <c r="J625" s="19">
        <v>9623</v>
      </c>
      <c r="K625" s="16">
        <v>45533</v>
      </c>
    </row>
    <row r="626" spans="1:11" x14ac:dyDescent="0.2">
      <c r="A626" s="10" t="s">
        <v>11</v>
      </c>
      <c r="B626" s="11" t="s">
        <v>20</v>
      </c>
      <c r="C626" s="12">
        <v>21791</v>
      </c>
      <c r="D626" s="12">
        <v>39995</v>
      </c>
      <c r="E626" s="10" t="s">
        <v>17</v>
      </c>
      <c r="F626" s="13" t="s">
        <v>14</v>
      </c>
      <c r="G626" s="14">
        <v>27000</v>
      </c>
      <c r="H626" s="17">
        <v>27000</v>
      </c>
      <c r="I626" s="39">
        <v>0</v>
      </c>
      <c r="J626" s="19">
        <v>3208</v>
      </c>
      <c r="K626" s="16">
        <v>45533</v>
      </c>
    </row>
    <row r="627" spans="1:11" x14ac:dyDescent="0.2">
      <c r="A627" s="10" t="s">
        <v>15</v>
      </c>
      <c r="B627" s="11" t="s">
        <v>20</v>
      </c>
      <c r="C627" s="12">
        <v>21791</v>
      </c>
      <c r="D627" s="12">
        <v>39995</v>
      </c>
      <c r="E627" s="10" t="s">
        <v>17</v>
      </c>
      <c r="F627" s="13" t="s">
        <v>14</v>
      </c>
      <c r="G627" s="14">
        <v>81000</v>
      </c>
      <c r="H627" s="17">
        <v>81000</v>
      </c>
      <c r="I627" s="39">
        <v>0</v>
      </c>
      <c r="J627" s="19">
        <v>3208</v>
      </c>
      <c r="K627" s="16">
        <v>45533</v>
      </c>
    </row>
    <row r="628" spans="1:11" x14ac:dyDescent="0.2">
      <c r="A628" s="10" t="s">
        <v>11</v>
      </c>
      <c r="B628" s="11" t="s">
        <v>20</v>
      </c>
      <c r="C628" s="12">
        <v>20400</v>
      </c>
      <c r="D628" s="12">
        <v>39947</v>
      </c>
      <c r="E628" s="10" t="s">
        <v>17</v>
      </c>
      <c r="F628" s="13" t="s">
        <v>14</v>
      </c>
      <c r="G628" s="14">
        <v>64000</v>
      </c>
      <c r="H628" s="17">
        <v>64000</v>
      </c>
      <c r="I628" s="39">
        <v>0</v>
      </c>
      <c r="J628" s="19">
        <v>4205</v>
      </c>
      <c r="K628" s="16">
        <v>44142</v>
      </c>
    </row>
    <row r="629" spans="1:11" x14ac:dyDescent="0.2">
      <c r="A629" s="10" t="s">
        <v>15</v>
      </c>
      <c r="B629" s="11" t="s">
        <v>20</v>
      </c>
      <c r="C629" s="12">
        <v>20400</v>
      </c>
      <c r="D629" s="12">
        <v>39947</v>
      </c>
      <c r="E629" s="10" t="s">
        <v>17</v>
      </c>
      <c r="F629" s="13" t="s">
        <v>14</v>
      </c>
      <c r="G629" s="14">
        <v>81000</v>
      </c>
      <c r="H629" s="17">
        <v>81000</v>
      </c>
      <c r="I629" s="39">
        <v>0</v>
      </c>
      <c r="J629" s="19">
        <v>4205</v>
      </c>
      <c r="K629" s="16">
        <v>44142</v>
      </c>
    </row>
    <row r="630" spans="1:11" x14ac:dyDescent="0.2">
      <c r="A630" s="10" t="s">
        <v>16</v>
      </c>
      <c r="B630" s="11" t="s">
        <v>20</v>
      </c>
      <c r="C630" s="12">
        <v>20625</v>
      </c>
      <c r="D630" s="12">
        <v>40010</v>
      </c>
      <c r="E630" s="10" t="s">
        <v>17</v>
      </c>
      <c r="F630" s="13" t="s">
        <v>14</v>
      </c>
      <c r="G630" s="14">
        <v>64000</v>
      </c>
      <c r="H630" s="17">
        <v>64000</v>
      </c>
      <c r="I630" s="39">
        <v>0</v>
      </c>
      <c r="J630" s="19">
        <v>7884</v>
      </c>
      <c r="K630" s="16">
        <v>44366</v>
      </c>
    </row>
    <row r="631" spans="1:11" x14ac:dyDescent="0.2">
      <c r="A631" s="10" t="s">
        <v>11</v>
      </c>
      <c r="B631" s="11" t="s">
        <v>20</v>
      </c>
      <c r="C631" s="12">
        <v>20625</v>
      </c>
      <c r="D631" s="12">
        <v>40010</v>
      </c>
      <c r="E631" s="10" t="s">
        <v>17</v>
      </c>
      <c r="F631" s="13" t="s">
        <v>14</v>
      </c>
      <c r="G631" s="14">
        <v>40000</v>
      </c>
      <c r="H631" s="17">
        <v>40000</v>
      </c>
      <c r="I631" s="39">
        <v>0</v>
      </c>
      <c r="J631" s="19">
        <v>2628</v>
      </c>
      <c r="K631" s="16">
        <v>44366</v>
      </c>
    </row>
    <row r="632" spans="1:11" x14ac:dyDescent="0.2">
      <c r="A632" s="10" t="s">
        <v>15</v>
      </c>
      <c r="B632" s="11" t="s">
        <v>20</v>
      </c>
      <c r="C632" s="12">
        <v>20625</v>
      </c>
      <c r="D632" s="12">
        <v>40010</v>
      </c>
      <c r="E632" s="10" t="s">
        <v>17</v>
      </c>
      <c r="F632" s="13" t="s">
        <v>14</v>
      </c>
      <c r="G632" s="14">
        <v>64000</v>
      </c>
      <c r="H632" s="17">
        <v>64000</v>
      </c>
      <c r="I632" s="39">
        <v>0</v>
      </c>
      <c r="J632" s="19">
        <v>2628</v>
      </c>
      <c r="K632" s="16">
        <v>44366</v>
      </c>
    </row>
    <row r="633" spans="1:11" x14ac:dyDescent="0.2">
      <c r="A633" s="10" t="s">
        <v>11</v>
      </c>
      <c r="B633" s="11" t="s">
        <v>20</v>
      </c>
      <c r="C633" s="12">
        <v>20797</v>
      </c>
      <c r="D633" s="12">
        <v>39745</v>
      </c>
      <c r="E633" s="10" t="s">
        <v>17</v>
      </c>
      <c r="F633" s="13" t="s">
        <v>14</v>
      </c>
      <c r="G633" s="14">
        <v>45000</v>
      </c>
      <c r="H633" s="17">
        <v>45000</v>
      </c>
      <c r="I633" s="39">
        <v>0</v>
      </c>
      <c r="J633" s="19">
        <v>4714</v>
      </c>
      <c r="K633" s="16">
        <v>44538</v>
      </c>
    </row>
    <row r="634" spans="1:11" x14ac:dyDescent="0.2">
      <c r="A634" s="10" t="s">
        <v>15</v>
      </c>
      <c r="B634" s="11" t="s">
        <v>20</v>
      </c>
      <c r="C634" s="12">
        <v>20797</v>
      </c>
      <c r="D634" s="12">
        <v>39745</v>
      </c>
      <c r="E634" s="10" t="s">
        <v>17</v>
      </c>
      <c r="F634" s="13" t="s">
        <v>14</v>
      </c>
      <c r="G634" s="14">
        <v>120000</v>
      </c>
      <c r="H634" s="17">
        <v>120000</v>
      </c>
      <c r="I634" s="39">
        <v>0</v>
      </c>
      <c r="J634" s="19">
        <v>4714</v>
      </c>
      <c r="K634" s="16">
        <v>44538</v>
      </c>
    </row>
    <row r="635" spans="1:11" x14ac:dyDescent="0.2">
      <c r="A635" s="10" t="s">
        <v>16</v>
      </c>
      <c r="B635" s="11" t="s">
        <v>20</v>
      </c>
      <c r="C635" s="12">
        <v>22487</v>
      </c>
      <c r="D635" s="12">
        <v>39926</v>
      </c>
      <c r="E635" s="10" t="s">
        <v>13</v>
      </c>
      <c r="F635" s="13" t="s">
        <v>14</v>
      </c>
      <c r="G635" s="14">
        <v>45000</v>
      </c>
      <c r="H635" s="17">
        <v>45000</v>
      </c>
      <c r="I635" s="39">
        <v>0</v>
      </c>
      <c r="J635" s="19">
        <v>25213</v>
      </c>
      <c r="K635" s="16">
        <v>46228</v>
      </c>
    </row>
    <row r="636" spans="1:11" x14ac:dyDescent="0.2">
      <c r="A636" s="10" t="s">
        <v>11</v>
      </c>
      <c r="B636" s="11" t="s">
        <v>20</v>
      </c>
      <c r="C636" s="12">
        <v>22487</v>
      </c>
      <c r="D636" s="12">
        <v>39926</v>
      </c>
      <c r="E636" s="10" t="s">
        <v>13</v>
      </c>
      <c r="F636" s="13" t="s">
        <v>14</v>
      </c>
      <c r="G636" s="14">
        <v>46000</v>
      </c>
      <c r="H636" s="17">
        <v>46000</v>
      </c>
      <c r="I636" s="39">
        <v>0</v>
      </c>
      <c r="J636" s="19">
        <v>8404</v>
      </c>
      <c r="K636" s="16">
        <v>46228</v>
      </c>
    </row>
    <row r="637" spans="1:11" x14ac:dyDescent="0.2">
      <c r="A637" s="10" t="s">
        <v>16</v>
      </c>
      <c r="B637" s="11" t="s">
        <v>20</v>
      </c>
      <c r="C637" s="12">
        <v>27780</v>
      </c>
      <c r="D637" s="12">
        <v>39800</v>
      </c>
      <c r="E637" s="10" t="s">
        <v>17</v>
      </c>
      <c r="F637" s="13" t="s">
        <v>14</v>
      </c>
      <c r="G637" s="14">
        <v>138000</v>
      </c>
      <c r="H637" s="17">
        <v>138000</v>
      </c>
      <c r="I637" s="39">
        <v>0</v>
      </c>
      <c r="J637" s="19">
        <v>6993</v>
      </c>
      <c r="K637" s="16">
        <v>51522</v>
      </c>
    </row>
    <row r="638" spans="1:11" x14ac:dyDescent="0.2">
      <c r="A638" s="10" t="s">
        <v>11</v>
      </c>
      <c r="B638" s="11" t="s">
        <v>20</v>
      </c>
      <c r="C638" s="12">
        <v>27780</v>
      </c>
      <c r="D638" s="12">
        <v>39800</v>
      </c>
      <c r="E638" s="10" t="s">
        <v>17</v>
      </c>
      <c r="F638" s="13" t="s">
        <v>14</v>
      </c>
      <c r="G638" s="14">
        <v>37000</v>
      </c>
      <c r="H638" s="17">
        <v>37000</v>
      </c>
      <c r="I638" s="39">
        <v>0</v>
      </c>
      <c r="J638" s="19">
        <v>6993</v>
      </c>
      <c r="K638" s="16">
        <v>51522</v>
      </c>
    </row>
    <row r="639" spans="1:11" x14ac:dyDescent="0.2">
      <c r="A639" s="10" t="s">
        <v>11</v>
      </c>
      <c r="B639" s="11" t="s">
        <v>20</v>
      </c>
      <c r="C639" s="12">
        <v>21233</v>
      </c>
      <c r="D639" s="12">
        <v>39646</v>
      </c>
      <c r="E639" s="10" t="s">
        <v>17</v>
      </c>
      <c r="F639" s="13" t="s">
        <v>14</v>
      </c>
      <c r="G639" s="14">
        <v>50000</v>
      </c>
      <c r="H639" s="17">
        <v>50000</v>
      </c>
      <c r="I639" s="39">
        <v>0</v>
      </c>
      <c r="J639" s="19">
        <v>7209</v>
      </c>
      <c r="K639" s="16">
        <v>44974</v>
      </c>
    </row>
    <row r="640" spans="1:11" x14ac:dyDescent="0.2">
      <c r="A640" s="10" t="s">
        <v>16</v>
      </c>
      <c r="B640" s="11" t="s">
        <v>20</v>
      </c>
      <c r="C640" s="12">
        <v>25459</v>
      </c>
      <c r="D640" s="12">
        <v>39998</v>
      </c>
      <c r="E640" s="10" t="s">
        <v>13</v>
      </c>
      <c r="F640" s="13" t="s">
        <v>14</v>
      </c>
      <c r="G640" s="14">
        <v>50000</v>
      </c>
      <c r="H640" s="17">
        <v>50000</v>
      </c>
      <c r="I640" s="39">
        <v>0</v>
      </c>
      <c r="J640" s="19">
        <v>43880</v>
      </c>
      <c r="K640" s="16">
        <v>49200</v>
      </c>
    </row>
    <row r="641" spans="1:11" x14ac:dyDescent="0.2">
      <c r="A641" s="10" t="s">
        <v>11</v>
      </c>
      <c r="B641" s="11" t="s">
        <v>20</v>
      </c>
      <c r="C641" s="12">
        <v>25459</v>
      </c>
      <c r="D641" s="12">
        <v>39998</v>
      </c>
      <c r="E641" s="10" t="s">
        <v>13</v>
      </c>
      <c r="F641" s="13" t="s">
        <v>14</v>
      </c>
      <c r="G641" s="14">
        <v>68000</v>
      </c>
      <c r="H641" s="17">
        <v>68000</v>
      </c>
      <c r="I641" s="39">
        <v>0</v>
      </c>
      <c r="J641" s="19">
        <v>14627</v>
      </c>
      <c r="K641" s="16">
        <v>49200</v>
      </c>
    </row>
    <row r="642" spans="1:11" x14ac:dyDescent="0.2">
      <c r="A642" s="10" t="s">
        <v>15</v>
      </c>
      <c r="B642" s="11" t="s">
        <v>20</v>
      </c>
      <c r="C642" s="12">
        <v>25459</v>
      </c>
      <c r="D642" s="12">
        <v>39998</v>
      </c>
      <c r="E642" s="10" t="s">
        <v>13</v>
      </c>
      <c r="F642" s="13" t="s">
        <v>14</v>
      </c>
      <c r="G642" s="14">
        <v>50000</v>
      </c>
      <c r="H642" s="17">
        <v>50000</v>
      </c>
      <c r="I642" s="39">
        <v>0</v>
      </c>
      <c r="J642" s="19">
        <v>14627</v>
      </c>
      <c r="K642" s="16">
        <v>49200</v>
      </c>
    </row>
    <row r="643" spans="1:11" x14ac:dyDescent="0.2">
      <c r="A643" s="10" t="s">
        <v>11</v>
      </c>
      <c r="B643" s="11" t="s">
        <v>20</v>
      </c>
      <c r="C643" s="12">
        <v>22292</v>
      </c>
      <c r="D643" s="12">
        <v>39932</v>
      </c>
      <c r="E643" s="10" t="s">
        <v>17</v>
      </c>
      <c r="F643" s="13" t="s">
        <v>14</v>
      </c>
      <c r="G643" s="14">
        <v>23000</v>
      </c>
      <c r="H643" s="17">
        <v>23000</v>
      </c>
      <c r="I643" s="39">
        <v>0</v>
      </c>
      <c r="J643" s="19">
        <v>3002</v>
      </c>
      <c r="K643" s="16">
        <v>46033</v>
      </c>
    </row>
    <row r="644" spans="1:11" x14ac:dyDescent="0.2">
      <c r="A644" s="10" t="s">
        <v>16</v>
      </c>
      <c r="B644" s="11" t="s">
        <v>20</v>
      </c>
      <c r="C644" s="12">
        <v>20140</v>
      </c>
      <c r="D644" s="12">
        <v>39841</v>
      </c>
      <c r="E644" s="10" t="s">
        <v>17</v>
      </c>
      <c r="F644" s="13" t="s">
        <v>14</v>
      </c>
      <c r="G644" s="14">
        <v>23000</v>
      </c>
      <c r="H644" s="17">
        <v>23000</v>
      </c>
      <c r="I644" s="39">
        <v>0</v>
      </c>
      <c r="J644" s="19">
        <v>10446</v>
      </c>
      <c r="K644" s="16">
        <v>43881</v>
      </c>
    </row>
    <row r="645" spans="1:11" x14ac:dyDescent="0.2">
      <c r="A645" s="10" t="s">
        <v>11</v>
      </c>
      <c r="B645" s="11" t="s">
        <v>20</v>
      </c>
      <c r="C645" s="12">
        <v>20140</v>
      </c>
      <c r="D645" s="12">
        <v>39841</v>
      </c>
      <c r="E645" s="10" t="s">
        <v>17</v>
      </c>
      <c r="F645" s="13" t="s">
        <v>14</v>
      </c>
      <c r="G645" s="14">
        <v>53000</v>
      </c>
      <c r="H645" s="17">
        <v>53000</v>
      </c>
      <c r="I645" s="39">
        <v>2</v>
      </c>
      <c r="J645" s="19">
        <v>3482</v>
      </c>
      <c r="K645" s="16">
        <v>43881</v>
      </c>
    </row>
    <row r="646" spans="1:11" x14ac:dyDescent="0.2">
      <c r="A646" s="10" t="s">
        <v>16</v>
      </c>
      <c r="B646" s="11" t="s">
        <v>20</v>
      </c>
      <c r="C646" s="12">
        <v>21069</v>
      </c>
      <c r="D646" s="12">
        <v>40031</v>
      </c>
      <c r="E646" s="10" t="s">
        <v>13</v>
      </c>
      <c r="F646" s="13" t="s">
        <v>14</v>
      </c>
      <c r="G646" s="14">
        <v>159000</v>
      </c>
      <c r="H646" s="17">
        <v>159000</v>
      </c>
      <c r="I646" s="39">
        <v>0</v>
      </c>
      <c r="J646" s="19">
        <v>24783</v>
      </c>
      <c r="K646" s="16">
        <v>44810</v>
      </c>
    </row>
    <row r="647" spans="1:11" x14ac:dyDescent="0.2">
      <c r="A647" s="10" t="s">
        <v>11</v>
      </c>
      <c r="B647" s="11" t="s">
        <v>20</v>
      </c>
      <c r="C647" s="12">
        <v>21069</v>
      </c>
      <c r="D647" s="12">
        <v>40031</v>
      </c>
      <c r="E647" s="10" t="s">
        <v>13</v>
      </c>
      <c r="F647" s="13" t="s">
        <v>14</v>
      </c>
      <c r="G647" s="14">
        <v>67000</v>
      </c>
      <c r="H647" s="17">
        <v>67000</v>
      </c>
      <c r="I647" s="39">
        <v>0</v>
      </c>
      <c r="J647" s="19">
        <v>8261</v>
      </c>
      <c r="K647" s="16">
        <v>44810</v>
      </c>
    </row>
    <row r="648" spans="1:11" x14ac:dyDescent="0.2">
      <c r="A648" s="10" t="s">
        <v>15</v>
      </c>
      <c r="B648" s="11" t="s">
        <v>20</v>
      </c>
      <c r="C648" s="12">
        <v>21069</v>
      </c>
      <c r="D648" s="12">
        <v>40031</v>
      </c>
      <c r="E648" s="10" t="s">
        <v>13</v>
      </c>
      <c r="F648" s="13" t="s">
        <v>14</v>
      </c>
      <c r="G648" s="14">
        <v>159000</v>
      </c>
      <c r="H648" s="17">
        <v>159000</v>
      </c>
      <c r="I648" s="39">
        <v>0</v>
      </c>
      <c r="J648" s="19">
        <v>8261</v>
      </c>
      <c r="K648" s="16">
        <v>44810</v>
      </c>
    </row>
    <row r="649" spans="1:11" x14ac:dyDescent="0.2">
      <c r="A649" s="10" t="s">
        <v>16</v>
      </c>
      <c r="B649" s="11" t="s">
        <v>20</v>
      </c>
      <c r="C649" s="12">
        <v>19903</v>
      </c>
      <c r="D649" s="12">
        <v>39875</v>
      </c>
      <c r="E649" s="10" t="s">
        <v>17</v>
      </c>
      <c r="F649" s="13" t="s">
        <v>14</v>
      </c>
      <c r="G649" s="14">
        <v>201000</v>
      </c>
      <c r="H649" s="17">
        <v>201000</v>
      </c>
      <c r="I649" s="39">
        <v>0</v>
      </c>
      <c r="J649" s="19">
        <v>4604</v>
      </c>
      <c r="K649" s="16">
        <v>43644</v>
      </c>
    </row>
    <row r="650" spans="1:11" x14ac:dyDescent="0.2">
      <c r="A650" s="10" t="s">
        <v>11</v>
      </c>
      <c r="B650" s="11" t="s">
        <v>20</v>
      </c>
      <c r="C650" s="12">
        <v>19903</v>
      </c>
      <c r="D650" s="12">
        <v>39875</v>
      </c>
      <c r="E650" s="10" t="s">
        <v>17</v>
      </c>
      <c r="F650" s="13" t="s">
        <v>14</v>
      </c>
      <c r="G650" s="14">
        <v>31000</v>
      </c>
      <c r="H650" s="17">
        <v>31000</v>
      </c>
      <c r="I650" s="39">
        <v>0</v>
      </c>
      <c r="J650" s="19">
        <v>1535</v>
      </c>
      <c r="K650" s="16">
        <v>43644</v>
      </c>
    </row>
    <row r="651" spans="1:11" x14ac:dyDescent="0.2">
      <c r="A651" s="10" t="s">
        <v>16</v>
      </c>
      <c r="B651" s="11" t="s">
        <v>20</v>
      </c>
      <c r="C651" s="12">
        <v>23876</v>
      </c>
      <c r="D651" s="12">
        <v>39882</v>
      </c>
      <c r="E651" s="10" t="s">
        <v>17</v>
      </c>
      <c r="F651" s="13" t="s">
        <v>14</v>
      </c>
      <c r="G651" s="14">
        <v>32000</v>
      </c>
      <c r="H651" s="17">
        <v>32000</v>
      </c>
      <c r="I651" s="39">
        <v>0</v>
      </c>
      <c r="J651" s="19">
        <v>5155</v>
      </c>
      <c r="K651" s="16">
        <v>47617</v>
      </c>
    </row>
    <row r="652" spans="1:11" x14ac:dyDescent="0.2">
      <c r="A652" s="10" t="s">
        <v>11</v>
      </c>
      <c r="B652" s="11" t="s">
        <v>20</v>
      </c>
      <c r="C652" s="12">
        <v>23876</v>
      </c>
      <c r="D652" s="12">
        <v>39882</v>
      </c>
      <c r="E652" s="10" t="s">
        <v>17</v>
      </c>
      <c r="F652" s="13" t="s">
        <v>14</v>
      </c>
      <c r="G652" s="14">
        <v>32000</v>
      </c>
      <c r="H652" s="17">
        <v>32000</v>
      </c>
      <c r="I652" s="39">
        <v>2</v>
      </c>
      <c r="J652" s="19">
        <v>2578</v>
      </c>
      <c r="K652" s="16">
        <v>47617</v>
      </c>
    </row>
    <row r="653" spans="1:11" x14ac:dyDescent="0.2">
      <c r="A653" s="10" t="s">
        <v>15</v>
      </c>
      <c r="B653" s="11" t="s">
        <v>20</v>
      </c>
      <c r="C653" s="12">
        <v>23876</v>
      </c>
      <c r="D653" s="12">
        <v>39882</v>
      </c>
      <c r="E653" s="10" t="s">
        <v>17</v>
      </c>
      <c r="F653" s="13" t="s">
        <v>14</v>
      </c>
      <c r="G653" s="14">
        <v>93000</v>
      </c>
      <c r="H653" s="17">
        <v>93000</v>
      </c>
      <c r="I653" s="39">
        <v>0</v>
      </c>
      <c r="J653" s="19">
        <v>2578</v>
      </c>
      <c r="K653" s="16">
        <v>47617</v>
      </c>
    </row>
    <row r="654" spans="1:11" x14ac:dyDescent="0.2">
      <c r="A654" s="10" t="s">
        <v>16</v>
      </c>
      <c r="B654" s="11" t="s">
        <v>20</v>
      </c>
      <c r="C654" s="12">
        <v>22891</v>
      </c>
      <c r="D654" s="12">
        <v>39235</v>
      </c>
      <c r="E654" s="10" t="s">
        <v>13</v>
      </c>
      <c r="F654" s="13" t="s">
        <v>14</v>
      </c>
      <c r="G654" s="14">
        <v>54000</v>
      </c>
      <c r="H654" s="17">
        <v>54000</v>
      </c>
      <c r="I654" s="39">
        <v>0</v>
      </c>
      <c r="J654" s="19">
        <v>10031</v>
      </c>
      <c r="K654" s="16">
        <v>46632</v>
      </c>
    </row>
    <row r="655" spans="1:11" x14ac:dyDescent="0.2">
      <c r="A655" s="10" t="s">
        <v>11</v>
      </c>
      <c r="B655" s="11" t="s">
        <v>20</v>
      </c>
      <c r="C655" s="12">
        <v>22891</v>
      </c>
      <c r="D655" s="12">
        <v>39235</v>
      </c>
      <c r="E655" s="10" t="s">
        <v>13</v>
      </c>
      <c r="F655" s="13" t="s">
        <v>14</v>
      </c>
      <c r="G655" s="14">
        <v>54000</v>
      </c>
      <c r="H655" s="17">
        <v>54000</v>
      </c>
      <c r="I655" s="39">
        <v>0</v>
      </c>
      <c r="J655" s="19">
        <v>10031</v>
      </c>
      <c r="K655" s="16">
        <v>46632</v>
      </c>
    </row>
    <row r="656" spans="1:11" x14ac:dyDescent="0.2">
      <c r="A656" s="10" t="s">
        <v>15</v>
      </c>
      <c r="B656" s="11" t="s">
        <v>20</v>
      </c>
      <c r="C656" s="12">
        <v>22891</v>
      </c>
      <c r="D656" s="12">
        <v>39235</v>
      </c>
      <c r="E656" s="10" t="s">
        <v>13</v>
      </c>
      <c r="F656" s="13" t="s">
        <v>14</v>
      </c>
      <c r="G656" s="14">
        <v>54000</v>
      </c>
      <c r="H656" s="17">
        <v>54000</v>
      </c>
      <c r="I656" s="39">
        <v>0</v>
      </c>
      <c r="J656" s="19">
        <v>10031</v>
      </c>
      <c r="K656" s="16">
        <v>46632</v>
      </c>
    </row>
    <row r="657" spans="1:11" x14ac:dyDescent="0.2">
      <c r="A657" s="10" t="s">
        <v>11</v>
      </c>
      <c r="B657" s="11" t="s">
        <v>20</v>
      </c>
      <c r="C657" s="12">
        <v>20642</v>
      </c>
      <c r="D657" s="12">
        <v>40049</v>
      </c>
      <c r="E657" s="10" t="s">
        <v>17</v>
      </c>
      <c r="F657" s="13" t="s">
        <v>14</v>
      </c>
      <c r="G657" s="14">
        <v>59000</v>
      </c>
      <c r="H657" s="17">
        <v>59000</v>
      </c>
      <c r="I657" s="39">
        <v>0</v>
      </c>
      <c r="J657" s="19">
        <v>3876</v>
      </c>
      <c r="K657" s="16">
        <v>44383</v>
      </c>
    </row>
    <row r="658" spans="1:11" x14ac:dyDescent="0.2">
      <c r="A658" s="10" t="s">
        <v>15</v>
      </c>
      <c r="B658" s="11" t="s">
        <v>20</v>
      </c>
      <c r="C658" s="12">
        <v>20642</v>
      </c>
      <c r="D658" s="12">
        <v>40049</v>
      </c>
      <c r="E658" s="10" t="s">
        <v>17</v>
      </c>
      <c r="F658" s="13" t="s">
        <v>14</v>
      </c>
      <c r="G658" s="14">
        <v>59000</v>
      </c>
      <c r="H658" s="17">
        <v>59000</v>
      </c>
      <c r="I658" s="39">
        <v>0</v>
      </c>
      <c r="J658" s="19">
        <v>3876</v>
      </c>
      <c r="K658" s="16">
        <v>44383</v>
      </c>
    </row>
    <row r="659" spans="1:11" x14ac:dyDescent="0.2">
      <c r="A659" s="10" t="s">
        <v>11</v>
      </c>
      <c r="B659" s="11" t="s">
        <v>20</v>
      </c>
      <c r="C659" s="12">
        <v>20232</v>
      </c>
      <c r="D659" s="12">
        <v>40045</v>
      </c>
      <c r="E659" s="10" t="s">
        <v>17</v>
      </c>
      <c r="F659" s="13" t="s">
        <v>14</v>
      </c>
      <c r="G659" s="14">
        <v>52000</v>
      </c>
      <c r="H659" s="17">
        <v>52000</v>
      </c>
      <c r="I659" s="39">
        <v>0</v>
      </c>
      <c r="J659" s="19">
        <v>2574</v>
      </c>
      <c r="K659" s="16">
        <v>43974</v>
      </c>
    </row>
    <row r="660" spans="1:11" x14ac:dyDescent="0.2">
      <c r="A660" s="10" t="s">
        <v>16</v>
      </c>
      <c r="B660" s="11" t="s">
        <v>21</v>
      </c>
      <c r="C660" s="12">
        <v>20892</v>
      </c>
      <c r="D660" s="12">
        <v>39709</v>
      </c>
      <c r="E660" s="10" t="s">
        <v>17</v>
      </c>
      <c r="F660" s="13" t="s">
        <v>14</v>
      </c>
      <c r="G660" s="14">
        <v>52000</v>
      </c>
      <c r="H660" s="17">
        <v>52000</v>
      </c>
      <c r="I660" s="39">
        <v>0</v>
      </c>
      <c r="J660" s="19">
        <v>6980</v>
      </c>
      <c r="K660" s="16">
        <v>44633</v>
      </c>
    </row>
    <row r="661" spans="1:11" x14ac:dyDescent="0.2">
      <c r="A661" s="10" t="s">
        <v>11</v>
      </c>
      <c r="B661" s="11" t="s">
        <v>21</v>
      </c>
      <c r="C661" s="12">
        <v>20892</v>
      </c>
      <c r="D661" s="12">
        <v>39709</v>
      </c>
      <c r="E661" s="10" t="s">
        <v>17</v>
      </c>
      <c r="F661" s="13" t="s">
        <v>14</v>
      </c>
      <c r="G661" s="14">
        <v>55000</v>
      </c>
      <c r="H661" s="17">
        <v>55000</v>
      </c>
      <c r="I661" s="39">
        <v>0</v>
      </c>
      <c r="J661" s="19">
        <v>6980</v>
      </c>
      <c r="K661" s="16">
        <v>44633</v>
      </c>
    </row>
    <row r="662" spans="1:11" x14ac:dyDescent="0.2">
      <c r="A662" s="10" t="s">
        <v>16</v>
      </c>
      <c r="B662" s="11" t="s">
        <v>21</v>
      </c>
      <c r="C662" s="12">
        <v>23512</v>
      </c>
      <c r="D662" s="12">
        <v>39932</v>
      </c>
      <c r="E662" s="10" t="s">
        <v>17</v>
      </c>
      <c r="F662" s="13" t="s">
        <v>14</v>
      </c>
      <c r="G662" s="14">
        <v>55000</v>
      </c>
      <c r="H662" s="17">
        <v>55000</v>
      </c>
      <c r="I662" s="39">
        <v>0</v>
      </c>
      <c r="J662" s="19">
        <v>7047</v>
      </c>
      <c r="K662" s="16">
        <v>47253</v>
      </c>
    </row>
    <row r="663" spans="1:11" x14ac:dyDescent="0.2">
      <c r="A663" s="10" t="s">
        <v>11</v>
      </c>
      <c r="B663" s="11" t="s">
        <v>21</v>
      </c>
      <c r="C663" s="12">
        <v>23512</v>
      </c>
      <c r="D663" s="12">
        <v>39932</v>
      </c>
      <c r="E663" s="10" t="s">
        <v>17</v>
      </c>
      <c r="F663" s="13" t="s">
        <v>14</v>
      </c>
      <c r="G663" s="14">
        <v>45000</v>
      </c>
      <c r="H663" s="17">
        <v>45000</v>
      </c>
      <c r="I663" s="39">
        <v>2</v>
      </c>
      <c r="J663" s="19">
        <v>7047</v>
      </c>
      <c r="K663" s="16">
        <v>47253</v>
      </c>
    </row>
    <row r="664" spans="1:11" x14ac:dyDescent="0.2">
      <c r="A664" s="10" t="s">
        <v>16</v>
      </c>
      <c r="B664" s="11" t="s">
        <v>20</v>
      </c>
      <c r="C664" s="12">
        <v>22126</v>
      </c>
      <c r="D664" s="12">
        <v>40021</v>
      </c>
      <c r="E664" s="10" t="s">
        <v>13</v>
      </c>
      <c r="F664" s="13" t="s">
        <v>14</v>
      </c>
      <c r="G664" s="14">
        <v>45000</v>
      </c>
      <c r="H664" s="17">
        <v>45000</v>
      </c>
      <c r="I664" s="39">
        <v>0</v>
      </c>
      <c r="J664" s="19">
        <v>11949</v>
      </c>
      <c r="K664" s="16">
        <v>45867</v>
      </c>
    </row>
    <row r="665" spans="1:11" x14ac:dyDescent="0.2">
      <c r="A665" s="10" t="s">
        <v>11</v>
      </c>
      <c r="B665" s="11" t="s">
        <v>20</v>
      </c>
      <c r="C665" s="12">
        <v>22126</v>
      </c>
      <c r="D665" s="12">
        <v>40021</v>
      </c>
      <c r="E665" s="10" t="s">
        <v>13</v>
      </c>
      <c r="F665" s="13" t="s">
        <v>14</v>
      </c>
      <c r="G665" s="14">
        <v>71000</v>
      </c>
      <c r="H665" s="17">
        <v>71000</v>
      </c>
      <c r="I665" s="39">
        <v>2</v>
      </c>
      <c r="J665" s="19">
        <v>11949</v>
      </c>
      <c r="K665" s="16">
        <v>45867</v>
      </c>
    </row>
    <row r="666" spans="1:11" x14ac:dyDescent="0.2">
      <c r="A666" s="10" t="s">
        <v>11</v>
      </c>
      <c r="B666" s="11" t="s">
        <v>20</v>
      </c>
      <c r="C666" s="12">
        <v>20360</v>
      </c>
      <c r="D666" s="12">
        <v>39975</v>
      </c>
      <c r="E666" s="10" t="s">
        <v>17</v>
      </c>
      <c r="F666" s="13" t="s">
        <v>14</v>
      </c>
      <c r="G666" s="14">
        <v>67000</v>
      </c>
      <c r="H666" s="17">
        <v>67000</v>
      </c>
      <c r="I666" s="39">
        <v>0</v>
      </c>
      <c r="J666" s="19">
        <v>4402</v>
      </c>
      <c r="K666" s="16">
        <v>44102</v>
      </c>
    </row>
    <row r="667" spans="1:11" x14ac:dyDescent="0.2">
      <c r="A667" s="10" t="s">
        <v>16</v>
      </c>
      <c r="B667" s="11" t="s">
        <v>21</v>
      </c>
      <c r="C667" s="12">
        <v>21700</v>
      </c>
      <c r="D667" s="12">
        <v>40081</v>
      </c>
      <c r="E667" s="10" t="s">
        <v>13</v>
      </c>
      <c r="F667" s="13" t="s">
        <v>14</v>
      </c>
      <c r="G667" s="14">
        <v>67000</v>
      </c>
      <c r="H667" s="17">
        <v>67000</v>
      </c>
      <c r="I667" s="39">
        <v>0</v>
      </c>
      <c r="J667" s="19">
        <v>16632</v>
      </c>
      <c r="K667" s="16">
        <v>45442</v>
      </c>
    </row>
    <row r="668" spans="1:11" x14ac:dyDescent="0.2">
      <c r="A668" s="10" t="s">
        <v>11</v>
      </c>
      <c r="B668" s="11" t="s">
        <v>21</v>
      </c>
      <c r="C668" s="12">
        <v>21700</v>
      </c>
      <c r="D668" s="12">
        <v>40081</v>
      </c>
      <c r="E668" s="10" t="s">
        <v>13</v>
      </c>
      <c r="F668" s="13" t="s">
        <v>14</v>
      </c>
      <c r="G668" s="14">
        <v>40000</v>
      </c>
      <c r="H668" s="17">
        <v>40000</v>
      </c>
      <c r="I668" s="39">
        <v>2</v>
      </c>
      <c r="J668" s="19">
        <v>5544</v>
      </c>
      <c r="K668" s="16">
        <v>45442</v>
      </c>
    </row>
    <row r="669" spans="1:11" x14ac:dyDescent="0.2">
      <c r="A669" s="10" t="s">
        <v>16</v>
      </c>
      <c r="B669" s="11" t="s">
        <v>20</v>
      </c>
      <c r="C669" s="12">
        <v>22081</v>
      </c>
      <c r="D669" s="12">
        <v>40050</v>
      </c>
      <c r="E669" s="10" t="s">
        <v>17</v>
      </c>
      <c r="F669" s="13" t="s">
        <v>14</v>
      </c>
      <c r="G669" s="14">
        <v>120000</v>
      </c>
      <c r="H669" s="17">
        <v>120000</v>
      </c>
      <c r="I669" s="39">
        <v>0</v>
      </c>
      <c r="J669" s="19">
        <v>8078</v>
      </c>
      <c r="K669" s="16">
        <v>45822</v>
      </c>
    </row>
    <row r="670" spans="1:11" x14ac:dyDescent="0.2">
      <c r="A670" s="10" t="s">
        <v>11</v>
      </c>
      <c r="B670" s="11" t="s">
        <v>20</v>
      </c>
      <c r="C670" s="12">
        <v>22081</v>
      </c>
      <c r="D670" s="12">
        <v>40050</v>
      </c>
      <c r="E670" s="10" t="s">
        <v>17</v>
      </c>
      <c r="F670" s="13" t="s">
        <v>14</v>
      </c>
      <c r="G670" s="14">
        <v>34000</v>
      </c>
      <c r="H670" s="17">
        <v>34000</v>
      </c>
      <c r="I670" s="39">
        <v>2</v>
      </c>
      <c r="J670" s="19">
        <v>4039</v>
      </c>
      <c r="K670" s="16">
        <v>45822</v>
      </c>
    </row>
    <row r="671" spans="1:11" x14ac:dyDescent="0.2">
      <c r="A671" s="10" t="s">
        <v>16</v>
      </c>
      <c r="B671" s="11" t="s">
        <v>20</v>
      </c>
      <c r="C671" s="12">
        <v>21115</v>
      </c>
      <c r="D671" s="12">
        <v>40065</v>
      </c>
      <c r="E671" s="10" t="s">
        <v>13</v>
      </c>
      <c r="F671" s="13" t="s">
        <v>14</v>
      </c>
      <c r="G671" s="14">
        <v>138000</v>
      </c>
      <c r="H671" s="17">
        <v>138000</v>
      </c>
      <c r="I671" s="39">
        <v>0</v>
      </c>
      <c r="J671" s="19">
        <v>17015</v>
      </c>
      <c r="K671" s="16">
        <v>44856</v>
      </c>
    </row>
    <row r="672" spans="1:11" x14ac:dyDescent="0.2">
      <c r="A672" s="10" t="s">
        <v>11</v>
      </c>
      <c r="B672" s="11" t="s">
        <v>20</v>
      </c>
      <c r="C672" s="12">
        <v>21115</v>
      </c>
      <c r="D672" s="12">
        <v>40065</v>
      </c>
      <c r="E672" s="10" t="s">
        <v>13</v>
      </c>
      <c r="F672" s="13" t="s">
        <v>14</v>
      </c>
      <c r="G672" s="14">
        <v>138000</v>
      </c>
      <c r="H672" s="17">
        <v>138000</v>
      </c>
      <c r="I672" s="39">
        <v>2</v>
      </c>
      <c r="J672" s="19">
        <v>5672</v>
      </c>
      <c r="K672" s="16">
        <v>44856</v>
      </c>
    </row>
    <row r="673" spans="1:11" x14ac:dyDescent="0.2">
      <c r="A673" s="10" t="s">
        <v>11</v>
      </c>
      <c r="B673" s="11" t="s">
        <v>20</v>
      </c>
      <c r="C673" s="12">
        <v>24396</v>
      </c>
      <c r="D673" s="12">
        <v>40050</v>
      </c>
      <c r="E673" s="10" t="s">
        <v>13</v>
      </c>
      <c r="F673" s="13" t="s">
        <v>14</v>
      </c>
      <c r="G673" s="14">
        <v>67000</v>
      </c>
      <c r="H673" s="17">
        <v>67000</v>
      </c>
      <c r="I673" s="39">
        <v>0</v>
      </c>
      <c r="J673" s="19">
        <v>14231</v>
      </c>
      <c r="K673" s="16">
        <v>48137</v>
      </c>
    </row>
    <row r="674" spans="1:11" x14ac:dyDescent="0.2">
      <c r="A674" s="10" t="s">
        <v>15</v>
      </c>
      <c r="B674" s="11" t="s">
        <v>20</v>
      </c>
      <c r="C674" s="12">
        <v>24396</v>
      </c>
      <c r="D674" s="12">
        <v>40050</v>
      </c>
      <c r="E674" s="10" t="s">
        <v>13</v>
      </c>
      <c r="F674" s="13" t="s">
        <v>14</v>
      </c>
      <c r="G674" s="14">
        <v>67000</v>
      </c>
      <c r="H674" s="17">
        <v>67000</v>
      </c>
      <c r="I674" s="39">
        <v>0</v>
      </c>
      <c r="J674" s="19">
        <v>14231</v>
      </c>
      <c r="K674" s="16">
        <v>48137</v>
      </c>
    </row>
    <row r="675" spans="1:11" x14ac:dyDescent="0.2">
      <c r="A675" s="10" t="s">
        <v>16</v>
      </c>
      <c r="B675" s="11" t="s">
        <v>20</v>
      </c>
      <c r="C675" s="12">
        <v>21671</v>
      </c>
      <c r="D675" s="12">
        <v>40123</v>
      </c>
      <c r="E675" s="10" t="s">
        <v>13</v>
      </c>
      <c r="F675" s="13" t="s">
        <v>14</v>
      </c>
      <c r="G675" s="14">
        <v>67000</v>
      </c>
      <c r="H675" s="17">
        <v>67000</v>
      </c>
      <c r="I675" s="39">
        <v>0</v>
      </c>
      <c r="J675" s="19">
        <v>6514</v>
      </c>
      <c r="K675" s="16">
        <v>45413</v>
      </c>
    </row>
    <row r="676" spans="1:11" x14ac:dyDescent="0.2">
      <c r="A676" s="10" t="s">
        <v>11</v>
      </c>
      <c r="B676" s="11" t="s">
        <v>20</v>
      </c>
      <c r="C676" s="12">
        <v>21671</v>
      </c>
      <c r="D676" s="12">
        <v>40123</v>
      </c>
      <c r="E676" s="10" t="s">
        <v>13</v>
      </c>
      <c r="F676" s="13" t="s">
        <v>14</v>
      </c>
      <c r="G676" s="14">
        <v>47000</v>
      </c>
      <c r="H676" s="17">
        <v>47000</v>
      </c>
      <c r="I676" s="39">
        <v>0</v>
      </c>
      <c r="J676" s="19">
        <v>6514</v>
      </c>
      <c r="K676" s="16">
        <v>45413</v>
      </c>
    </row>
    <row r="677" spans="1:11" x14ac:dyDescent="0.2">
      <c r="A677" s="10" t="s">
        <v>16</v>
      </c>
      <c r="B677" s="11" t="s">
        <v>20</v>
      </c>
      <c r="C677" s="12">
        <v>19818</v>
      </c>
      <c r="D677" s="12">
        <v>40091</v>
      </c>
      <c r="E677" s="10" t="s">
        <v>17</v>
      </c>
      <c r="F677" s="13" t="s">
        <v>14</v>
      </c>
      <c r="G677" s="14">
        <v>47000</v>
      </c>
      <c r="H677" s="17">
        <v>47000</v>
      </c>
      <c r="I677" s="39">
        <v>0</v>
      </c>
      <c r="J677" s="19">
        <v>1296</v>
      </c>
      <c r="K677" s="16">
        <v>43559</v>
      </c>
    </row>
    <row r="678" spans="1:11" x14ac:dyDescent="0.2">
      <c r="A678" s="10" t="s">
        <v>11</v>
      </c>
      <c r="B678" s="11" t="s">
        <v>20</v>
      </c>
      <c r="C678" s="12">
        <v>19818</v>
      </c>
      <c r="D678" s="12">
        <v>40091</v>
      </c>
      <c r="E678" s="10" t="s">
        <v>17</v>
      </c>
      <c r="F678" s="13" t="s">
        <v>14</v>
      </c>
      <c r="G678" s="14">
        <v>40000</v>
      </c>
      <c r="H678" s="17">
        <v>40000</v>
      </c>
      <c r="I678" s="39">
        <v>0</v>
      </c>
      <c r="J678" s="19">
        <v>1296</v>
      </c>
      <c r="K678" s="16">
        <v>43559</v>
      </c>
    </row>
    <row r="679" spans="1:11" x14ac:dyDescent="0.2">
      <c r="A679" s="10" t="s">
        <v>15</v>
      </c>
      <c r="B679" s="11" t="s">
        <v>20</v>
      </c>
      <c r="C679" s="12">
        <v>19818</v>
      </c>
      <c r="D679" s="12">
        <v>40091</v>
      </c>
      <c r="E679" s="10" t="s">
        <v>17</v>
      </c>
      <c r="F679" s="13" t="s">
        <v>14</v>
      </c>
      <c r="G679" s="14">
        <v>47000</v>
      </c>
      <c r="H679" s="17">
        <v>47000</v>
      </c>
      <c r="I679" s="39">
        <v>0</v>
      </c>
      <c r="J679" s="19">
        <v>1296</v>
      </c>
      <c r="K679" s="16">
        <v>43559</v>
      </c>
    </row>
    <row r="680" spans="1:11" x14ac:dyDescent="0.2">
      <c r="A680" s="10" t="s">
        <v>16</v>
      </c>
      <c r="B680" s="11" t="s">
        <v>21</v>
      </c>
      <c r="C680" s="12">
        <v>24770</v>
      </c>
      <c r="D680" s="12">
        <v>40091</v>
      </c>
      <c r="E680" s="10" t="s">
        <v>17</v>
      </c>
      <c r="F680" s="13" t="s">
        <v>14</v>
      </c>
      <c r="G680" s="14">
        <v>81000</v>
      </c>
      <c r="H680" s="17">
        <v>81000</v>
      </c>
      <c r="I680" s="39">
        <v>0</v>
      </c>
      <c r="J680" s="19">
        <v>13487</v>
      </c>
      <c r="K680" s="16">
        <v>48512</v>
      </c>
    </row>
    <row r="681" spans="1:11" x14ac:dyDescent="0.2">
      <c r="A681" s="10" t="s">
        <v>11</v>
      </c>
      <c r="B681" s="11" t="s">
        <v>21</v>
      </c>
      <c r="C681" s="12">
        <v>24770</v>
      </c>
      <c r="D681" s="12">
        <v>40091</v>
      </c>
      <c r="E681" s="10" t="s">
        <v>17</v>
      </c>
      <c r="F681" s="13" t="s">
        <v>14</v>
      </c>
      <c r="G681" s="14">
        <v>81000</v>
      </c>
      <c r="H681" s="17">
        <v>81000</v>
      </c>
      <c r="I681" s="39">
        <v>2</v>
      </c>
      <c r="J681" s="19">
        <v>4496</v>
      </c>
      <c r="K681" s="16">
        <v>48512</v>
      </c>
    </row>
    <row r="682" spans="1:11" x14ac:dyDescent="0.2">
      <c r="A682" s="10" t="s">
        <v>11</v>
      </c>
      <c r="B682" s="11" t="s">
        <v>20</v>
      </c>
      <c r="C682" s="12">
        <v>20351</v>
      </c>
      <c r="D682" s="12">
        <v>40131</v>
      </c>
      <c r="E682" s="10" t="s">
        <v>13</v>
      </c>
      <c r="F682" s="13" t="s">
        <v>14</v>
      </c>
      <c r="G682" s="14">
        <v>50000</v>
      </c>
      <c r="H682" s="17">
        <v>50000</v>
      </c>
      <c r="I682" s="39">
        <v>2</v>
      </c>
      <c r="J682" s="19">
        <v>3240</v>
      </c>
      <c r="K682" s="16">
        <v>44093</v>
      </c>
    </row>
    <row r="683" spans="1:11" x14ac:dyDescent="0.2">
      <c r="A683" s="10" t="s">
        <v>11</v>
      </c>
      <c r="B683" s="11" t="s">
        <v>20</v>
      </c>
      <c r="C683" s="12">
        <v>22851</v>
      </c>
      <c r="D683" s="12">
        <v>39913</v>
      </c>
      <c r="E683" s="10" t="s">
        <v>17</v>
      </c>
      <c r="F683" s="13" t="s">
        <v>14</v>
      </c>
      <c r="G683" s="14">
        <v>31000</v>
      </c>
      <c r="H683" s="17">
        <v>31000</v>
      </c>
      <c r="I683" s="39">
        <v>1</v>
      </c>
      <c r="J683" s="19">
        <v>4576</v>
      </c>
      <c r="K683" s="16">
        <v>46592</v>
      </c>
    </row>
    <row r="684" spans="1:11" x14ac:dyDescent="0.2">
      <c r="A684" s="10" t="s">
        <v>16</v>
      </c>
      <c r="B684" s="11" t="s">
        <v>20</v>
      </c>
      <c r="C684" s="12">
        <v>21625</v>
      </c>
      <c r="D684" s="12">
        <v>39847</v>
      </c>
      <c r="E684" s="10" t="s">
        <v>17</v>
      </c>
      <c r="F684" s="13" t="s">
        <v>14</v>
      </c>
      <c r="G684" s="14">
        <v>31000</v>
      </c>
      <c r="H684" s="17">
        <v>31000</v>
      </c>
      <c r="I684" s="39">
        <v>0</v>
      </c>
      <c r="J684" s="19">
        <v>12118</v>
      </c>
      <c r="K684" s="16">
        <v>45367</v>
      </c>
    </row>
    <row r="685" spans="1:11" x14ac:dyDescent="0.2">
      <c r="A685" s="10" t="s">
        <v>11</v>
      </c>
      <c r="B685" s="11" t="s">
        <v>20</v>
      </c>
      <c r="C685" s="12">
        <v>21625</v>
      </c>
      <c r="D685" s="12">
        <v>39847</v>
      </c>
      <c r="E685" s="10" t="s">
        <v>17</v>
      </c>
      <c r="F685" s="13" t="s">
        <v>14</v>
      </c>
      <c r="G685" s="14">
        <v>51000</v>
      </c>
      <c r="H685" s="17">
        <v>51000</v>
      </c>
      <c r="I685" s="39">
        <v>2</v>
      </c>
      <c r="J685" s="19">
        <v>6059</v>
      </c>
      <c r="K685" s="16">
        <v>45367</v>
      </c>
    </row>
    <row r="686" spans="1:11" x14ac:dyDescent="0.2">
      <c r="A686" s="10" t="s">
        <v>11</v>
      </c>
      <c r="B686" s="11" t="s">
        <v>20</v>
      </c>
      <c r="C686" s="12">
        <v>21831</v>
      </c>
      <c r="D686" s="12">
        <v>40129</v>
      </c>
      <c r="E686" s="10" t="s">
        <v>17</v>
      </c>
      <c r="F686" s="13" t="s">
        <v>14</v>
      </c>
      <c r="G686" s="14">
        <v>35000</v>
      </c>
      <c r="H686" s="17">
        <v>35000</v>
      </c>
      <c r="I686" s="39">
        <v>0</v>
      </c>
      <c r="J686" s="19">
        <v>3717</v>
      </c>
      <c r="K686" s="16">
        <v>45573</v>
      </c>
    </row>
    <row r="687" spans="1:11" x14ac:dyDescent="0.2">
      <c r="A687" s="10" t="s">
        <v>11</v>
      </c>
      <c r="B687" s="11" t="s">
        <v>20</v>
      </c>
      <c r="C687" s="12">
        <v>21631</v>
      </c>
      <c r="D687" s="12">
        <v>40199</v>
      </c>
      <c r="E687" s="10" t="s">
        <v>13</v>
      </c>
      <c r="F687" s="13" t="s">
        <v>14</v>
      </c>
      <c r="G687" s="14">
        <v>62000</v>
      </c>
      <c r="H687" s="17">
        <v>62000</v>
      </c>
      <c r="I687" s="39">
        <v>2</v>
      </c>
      <c r="J687" s="19">
        <v>9486</v>
      </c>
      <c r="K687" s="16">
        <v>45373</v>
      </c>
    </row>
    <row r="688" spans="1:11" x14ac:dyDescent="0.2">
      <c r="A688" s="10" t="s">
        <v>11</v>
      </c>
      <c r="B688" s="11" t="s">
        <v>20</v>
      </c>
      <c r="C688" s="12">
        <v>21019</v>
      </c>
      <c r="D688" s="12">
        <v>40165</v>
      </c>
      <c r="E688" s="10" t="s">
        <v>13</v>
      </c>
      <c r="F688" s="13" t="s">
        <v>14</v>
      </c>
      <c r="G688" s="14">
        <v>46000</v>
      </c>
      <c r="H688" s="17">
        <v>46000</v>
      </c>
      <c r="I688" s="39">
        <v>2</v>
      </c>
      <c r="J688" s="19">
        <v>4968</v>
      </c>
      <c r="K688" s="16">
        <v>44760</v>
      </c>
    </row>
    <row r="689" spans="1:11" x14ac:dyDescent="0.2">
      <c r="A689" s="10" t="s">
        <v>16</v>
      </c>
      <c r="B689" s="11" t="s">
        <v>21</v>
      </c>
      <c r="C689" s="12">
        <v>21130</v>
      </c>
      <c r="D689" s="12">
        <v>40130</v>
      </c>
      <c r="E689" s="10" t="s">
        <v>17</v>
      </c>
      <c r="F689" s="13" t="s">
        <v>14</v>
      </c>
      <c r="G689" s="14">
        <v>44000</v>
      </c>
      <c r="H689" s="17">
        <v>44000</v>
      </c>
      <c r="I689" s="39">
        <v>0</v>
      </c>
      <c r="J689" s="19">
        <v>3604</v>
      </c>
      <c r="K689" s="16">
        <v>44871</v>
      </c>
    </row>
    <row r="690" spans="1:11" x14ac:dyDescent="0.2">
      <c r="A690" s="10" t="s">
        <v>11</v>
      </c>
      <c r="B690" s="11" t="s">
        <v>21</v>
      </c>
      <c r="C690" s="12">
        <v>21130</v>
      </c>
      <c r="D690" s="12">
        <v>40130</v>
      </c>
      <c r="E690" s="10" t="s">
        <v>17</v>
      </c>
      <c r="F690" s="13" t="s">
        <v>14</v>
      </c>
      <c r="G690" s="14">
        <v>44000</v>
      </c>
      <c r="H690" s="17">
        <v>44000</v>
      </c>
      <c r="I690" s="39">
        <v>0</v>
      </c>
      <c r="J690" s="19">
        <v>3604</v>
      </c>
      <c r="K690" s="16">
        <v>44871</v>
      </c>
    </row>
    <row r="691" spans="1:11" x14ac:dyDescent="0.2">
      <c r="A691" s="10" t="s">
        <v>15</v>
      </c>
      <c r="B691" s="11" t="s">
        <v>21</v>
      </c>
      <c r="C691" s="12">
        <v>21130</v>
      </c>
      <c r="D691" s="12">
        <v>40130</v>
      </c>
      <c r="E691" s="10" t="s">
        <v>17</v>
      </c>
      <c r="F691" s="13" t="s">
        <v>14</v>
      </c>
      <c r="G691" s="14">
        <v>44000</v>
      </c>
      <c r="H691" s="17">
        <v>44000</v>
      </c>
      <c r="I691" s="39">
        <v>0</v>
      </c>
      <c r="J691" s="19">
        <v>3604</v>
      </c>
      <c r="K691" s="16">
        <v>44871</v>
      </c>
    </row>
    <row r="692" spans="1:11" x14ac:dyDescent="0.2">
      <c r="A692" s="10" t="s">
        <v>11</v>
      </c>
      <c r="B692" s="11" t="s">
        <v>21</v>
      </c>
      <c r="C692" s="12">
        <v>23824</v>
      </c>
      <c r="D692" s="12">
        <v>40192</v>
      </c>
      <c r="E692" s="10" t="s">
        <v>13</v>
      </c>
      <c r="F692" s="13" t="s">
        <v>14</v>
      </c>
      <c r="G692" s="14">
        <v>49000</v>
      </c>
      <c r="H692" s="17">
        <v>49000</v>
      </c>
      <c r="I692" s="39">
        <v>2</v>
      </c>
      <c r="J692" s="19">
        <v>10143</v>
      </c>
      <c r="K692" s="16">
        <v>47565</v>
      </c>
    </row>
    <row r="693" spans="1:11" x14ac:dyDescent="0.2">
      <c r="A693" s="10" t="s">
        <v>16</v>
      </c>
      <c r="B693" s="11" t="s">
        <v>20</v>
      </c>
      <c r="C693" s="12">
        <v>21936</v>
      </c>
      <c r="D693" s="12">
        <v>39922</v>
      </c>
      <c r="E693" s="10" t="s">
        <v>13</v>
      </c>
      <c r="F693" s="13" t="s">
        <v>14</v>
      </c>
      <c r="G693" s="14">
        <v>71000</v>
      </c>
      <c r="H693" s="17">
        <v>71000</v>
      </c>
      <c r="I693" s="39">
        <v>0</v>
      </c>
      <c r="J693" s="19">
        <v>10863</v>
      </c>
      <c r="K693" s="16">
        <v>45678</v>
      </c>
    </row>
    <row r="694" spans="1:11" x14ac:dyDescent="0.2">
      <c r="A694" s="10" t="s">
        <v>11</v>
      </c>
      <c r="B694" s="11" t="s">
        <v>20</v>
      </c>
      <c r="C694" s="12">
        <v>21936</v>
      </c>
      <c r="D694" s="12">
        <v>39922</v>
      </c>
      <c r="E694" s="10" t="s">
        <v>13</v>
      </c>
      <c r="F694" s="13" t="s">
        <v>14</v>
      </c>
      <c r="G694" s="14">
        <v>71000</v>
      </c>
      <c r="H694" s="17">
        <v>71000</v>
      </c>
      <c r="I694" s="39">
        <v>2</v>
      </c>
      <c r="J694" s="19">
        <v>10863</v>
      </c>
      <c r="K694" s="16">
        <v>45678</v>
      </c>
    </row>
    <row r="695" spans="1:11" x14ac:dyDescent="0.2">
      <c r="A695" s="10" t="s">
        <v>15</v>
      </c>
      <c r="B695" s="11" t="s">
        <v>20</v>
      </c>
      <c r="C695" s="12">
        <v>21936</v>
      </c>
      <c r="D695" s="12">
        <v>39922</v>
      </c>
      <c r="E695" s="10" t="s">
        <v>13</v>
      </c>
      <c r="F695" s="13" t="s">
        <v>14</v>
      </c>
      <c r="G695" s="14">
        <v>49000</v>
      </c>
      <c r="H695" s="17">
        <v>49000</v>
      </c>
      <c r="I695" s="39">
        <v>0</v>
      </c>
      <c r="J695" s="19">
        <v>10863</v>
      </c>
      <c r="K695" s="16">
        <v>45678</v>
      </c>
    </row>
    <row r="696" spans="1:11" x14ac:dyDescent="0.2">
      <c r="A696" s="10" t="s">
        <v>11</v>
      </c>
      <c r="B696" s="11" t="s">
        <v>20</v>
      </c>
      <c r="C696" s="12">
        <v>21648</v>
      </c>
      <c r="D696" s="12">
        <v>40093</v>
      </c>
      <c r="E696" s="10" t="s">
        <v>17</v>
      </c>
      <c r="F696" s="13" t="s">
        <v>14</v>
      </c>
      <c r="G696" s="14">
        <v>19000</v>
      </c>
      <c r="H696" s="17">
        <v>19000</v>
      </c>
      <c r="I696" s="39">
        <v>0</v>
      </c>
      <c r="J696" s="19">
        <v>2018</v>
      </c>
      <c r="K696" s="16">
        <v>45390</v>
      </c>
    </row>
    <row r="697" spans="1:11" x14ac:dyDescent="0.2">
      <c r="A697" s="10" t="s">
        <v>15</v>
      </c>
      <c r="B697" s="11" t="s">
        <v>20</v>
      </c>
      <c r="C697" s="12">
        <v>21648</v>
      </c>
      <c r="D697" s="12">
        <v>40093</v>
      </c>
      <c r="E697" s="10" t="s">
        <v>17</v>
      </c>
      <c r="F697" s="13" t="s">
        <v>14</v>
      </c>
      <c r="G697" s="14">
        <v>19000</v>
      </c>
      <c r="H697" s="17">
        <v>19000</v>
      </c>
      <c r="I697" s="39">
        <v>0</v>
      </c>
      <c r="J697" s="19">
        <v>2018</v>
      </c>
      <c r="K697" s="16">
        <v>45390</v>
      </c>
    </row>
    <row r="698" spans="1:11" x14ac:dyDescent="0.2">
      <c r="A698" s="10" t="s">
        <v>11</v>
      </c>
      <c r="B698" s="11" t="s">
        <v>20</v>
      </c>
      <c r="C698" s="12">
        <v>20689</v>
      </c>
      <c r="D698" s="12">
        <v>39962</v>
      </c>
      <c r="E698" s="10" t="s">
        <v>13</v>
      </c>
      <c r="F698" s="13" t="s">
        <v>14</v>
      </c>
      <c r="G698" s="14">
        <v>47000</v>
      </c>
      <c r="H698" s="17">
        <v>47000</v>
      </c>
      <c r="I698" s="39">
        <v>0</v>
      </c>
      <c r="J698" s="19">
        <v>5076</v>
      </c>
      <c r="K698" s="16">
        <v>44430</v>
      </c>
    </row>
    <row r="699" spans="1:11" x14ac:dyDescent="0.2">
      <c r="A699" s="10" t="s">
        <v>16</v>
      </c>
      <c r="B699" s="11" t="s">
        <v>20</v>
      </c>
      <c r="C699" s="12">
        <v>20651</v>
      </c>
      <c r="D699" s="12">
        <v>40088</v>
      </c>
      <c r="E699" s="10" t="s">
        <v>17</v>
      </c>
      <c r="F699" s="13" t="s">
        <v>14</v>
      </c>
      <c r="G699" s="14">
        <v>47000</v>
      </c>
      <c r="H699" s="17">
        <v>47000</v>
      </c>
      <c r="I699" s="39">
        <v>0</v>
      </c>
      <c r="J699" s="19">
        <v>6701</v>
      </c>
      <c r="K699" s="16">
        <v>44392</v>
      </c>
    </row>
    <row r="700" spans="1:11" x14ac:dyDescent="0.2">
      <c r="A700" s="10" t="s">
        <v>11</v>
      </c>
      <c r="B700" s="11" t="s">
        <v>20</v>
      </c>
      <c r="C700" s="12">
        <v>20651</v>
      </c>
      <c r="D700" s="12">
        <v>40088</v>
      </c>
      <c r="E700" s="10" t="s">
        <v>17</v>
      </c>
      <c r="F700" s="13" t="s">
        <v>14</v>
      </c>
      <c r="G700" s="14">
        <v>34000</v>
      </c>
      <c r="H700" s="17">
        <v>34000</v>
      </c>
      <c r="I700" s="39">
        <v>2</v>
      </c>
      <c r="J700" s="19">
        <v>2234</v>
      </c>
      <c r="K700" s="16">
        <v>44392</v>
      </c>
    </row>
    <row r="701" spans="1:11" x14ac:dyDescent="0.2">
      <c r="A701" s="10" t="s">
        <v>15</v>
      </c>
      <c r="B701" s="11" t="s">
        <v>20</v>
      </c>
      <c r="C701" s="12">
        <v>20651</v>
      </c>
      <c r="D701" s="12">
        <v>40088</v>
      </c>
      <c r="E701" s="10" t="s">
        <v>17</v>
      </c>
      <c r="F701" s="13" t="s">
        <v>14</v>
      </c>
      <c r="G701" s="14">
        <v>47000</v>
      </c>
      <c r="H701" s="17">
        <v>47000</v>
      </c>
      <c r="I701" s="39">
        <v>0</v>
      </c>
      <c r="J701" s="19">
        <v>2234</v>
      </c>
      <c r="K701" s="16">
        <v>44392</v>
      </c>
    </row>
    <row r="702" spans="1:11" x14ac:dyDescent="0.2">
      <c r="A702" s="10" t="s">
        <v>16</v>
      </c>
      <c r="B702" s="11" t="s">
        <v>20</v>
      </c>
      <c r="C702" s="12">
        <v>23476</v>
      </c>
      <c r="D702" s="12">
        <v>40109</v>
      </c>
      <c r="E702" s="10" t="s">
        <v>17</v>
      </c>
      <c r="F702" s="13" t="s">
        <v>14</v>
      </c>
      <c r="G702" s="14">
        <v>102000</v>
      </c>
      <c r="H702" s="17">
        <v>102000</v>
      </c>
      <c r="I702" s="39">
        <v>0</v>
      </c>
      <c r="J702" s="19">
        <v>15514</v>
      </c>
      <c r="K702" s="16">
        <v>47217</v>
      </c>
    </row>
    <row r="703" spans="1:11" x14ac:dyDescent="0.2">
      <c r="A703" s="10" t="s">
        <v>11</v>
      </c>
      <c r="B703" s="11" t="s">
        <v>20</v>
      </c>
      <c r="C703" s="12">
        <v>23476</v>
      </c>
      <c r="D703" s="12">
        <v>40109</v>
      </c>
      <c r="E703" s="10" t="s">
        <v>17</v>
      </c>
      <c r="F703" s="13" t="s">
        <v>14</v>
      </c>
      <c r="G703" s="14">
        <v>102000</v>
      </c>
      <c r="H703" s="17">
        <v>102000</v>
      </c>
      <c r="I703" s="39">
        <v>2</v>
      </c>
      <c r="J703" s="19">
        <v>7757</v>
      </c>
      <c r="K703" s="16">
        <v>47217</v>
      </c>
    </row>
    <row r="704" spans="1:11" x14ac:dyDescent="0.2">
      <c r="A704" s="10" t="s">
        <v>15</v>
      </c>
      <c r="B704" s="11" t="s">
        <v>20</v>
      </c>
      <c r="C704" s="12">
        <v>23476</v>
      </c>
      <c r="D704" s="12">
        <v>40109</v>
      </c>
      <c r="E704" s="10" t="s">
        <v>17</v>
      </c>
      <c r="F704" s="13" t="s">
        <v>14</v>
      </c>
      <c r="G704" s="14">
        <v>102000</v>
      </c>
      <c r="H704" s="17">
        <v>102000</v>
      </c>
      <c r="I704" s="39">
        <v>0</v>
      </c>
      <c r="J704" s="19">
        <v>7757</v>
      </c>
      <c r="K704" s="16">
        <v>47217</v>
      </c>
    </row>
    <row r="705" spans="1:11" x14ac:dyDescent="0.2">
      <c r="A705" s="10" t="s">
        <v>16</v>
      </c>
      <c r="B705" s="11" t="s">
        <v>20</v>
      </c>
      <c r="C705" s="12">
        <v>21792</v>
      </c>
      <c r="D705" s="12">
        <v>40192</v>
      </c>
      <c r="E705" s="10" t="s">
        <v>17</v>
      </c>
      <c r="F705" s="13" t="s">
        <v>14</v>
      </c>
      <c r="G705" s="14">
        <v>77000</v>
      </c>
      <c r="H705" s="17">
        <v>77000</v>
      </c>
      <c r="I705" s="39">
        <v>0</v>
      </c>
      <c r="J705" s="19">
        <v>9217</v>
      </c>
      <c r="K705" s="16">
        <v>45534</v>
      </c>
    </row>
    <row r="706" spans="1:11" x14ac:dyDescent="0.2">
      <c r="A706" s="10" t="s">
        <v>11</v>
      </c>
      <c r="B706" s="11" t="s">
        <v>20</v>
      </c>
      <c r="C706" s="12">
        <v>21792</v>
      </c>
      <c r="D706" s="12">
        <v>40192</v>
      </c>
      <c r="E706" s="10" t="s">
        <v>17</v>
      </c>
      <c r="F706" s="13" t="s">
        <v>14</v>
      </c>
      <c r="G706" s="14">
        <v>77000</v>
      </c>
      <c r="H706" s="17">
        <v>77000</v>
      </c>
      <c r="I706" s="39">
        <v>2</v>
      </c>
      <c r="J706" s="19">
        <v>9217</v>
      </c>
      <c r="K706" s="16">
        <v>45534</v>
      </c>
    </row>
    <row r="707" spans="1:11" x14ac:dyDescent="0.2">
      <c r="A707" s="10" t="s">
        <v>11</v>
      </c>
      <c r="B707" s="11" t="s">
        <v>20</v>
      </c>
      <c r="C707" s="12">
        <v>25072</v>
      </c>
      <c r="D707" s="12">
        <v>40233</v>
      </c>
      <c r="E707" s="10" t="s">
        <v>17</v>
      </c>
      <c r="F707" s="13" t="s">
        <v>14</v>
      </c>
      <c r="G707" s="14">
        <v>49000</v>
      </c>
      <c r="H707" s="17">
        <v>49000</v>
      </c>
      <c r="I707" s="39">
        <v>0</v>
      </c>
      <c r="J707" s="19">
        <v>8247</v>
      </c>
      <c r="K707" s="16">
        <v>48813</v>
      </c>
    </row>
    <row r="708" spans="1:11" x14ac:dyDescent="0.2">
      <c r="A708" s="10" t="s">
        <v>16</v>
      </c>
      <c r="B708" s="11" t="s">
        <v>20</v>
      </c>
      <c r="C708" s="12">
        <v>24748</v>
      </c>
      <c r="D708" s="12">
        <v>40235</v>
      </c>
      <c r="E708" s="10" t="s">
        <v>13</v>
      </c>
      <c r="F708" s="13" t="s">
        <v>14</v>
      </c>
      <c r="G708" s="14">
        <v>77000</v>
      </c>
      <c r="H708" s="17">
        <v>77000</v>
      </c>
      <c r="I708" s="39">
        <v>0</v>
      </c>
      <c r="J708" s="19">
        <v>16701</v>
      </c>
      <c r="K708" s="16">
        <v>48490</v>
      </c>
    </row>
    <row r="709" spans="1:11" x14ac:dyDescent="0.2">
      <c r="A709" s="10" t="s">
        <v>11</v>
      </c>
      <c r="B709" s="11" t="s">
        <v>20</v>
      </c>
      <c r="C709" s="12">
        <v>24748</v>
      </c>
      <c r="D709" s="12">
        <v>40235</v>
      </c>
      <c r="E709" s="10" t="s">
        <v>13</v>
      </c>
      <c r="F709" s="13" t="s">
        <v>14</v>
      </c>
      <c r="G709" s="14">
        <v>77000</v>
      </c>
      <c r="H709" s="17">
        <v>77000</v>
      </c>
      <c r="I709" s="39">
        <v>0</v>
      </c>
      <c r="J709" s="19">
        <v>16701</v>
      </c>
      <c r="K709" s="16">
        <v>48490</v>
      </c>
    </row>
    <row r="710" spans="1:11" x14ac:dyDescent="0.2">
      <c r="A710" s="10" t="s">
        <v>15</v>
      </c>
      <c r="B710" s="11" t="s">
        <v>20</v>
      </c>
      <c r="C710" s="12">
        <v>24748</v>
      </c>
      <c r="D710" s="12">
        <v>40235</v>
      </c>
      <c r="E710" s="10" t="s">
        <v>13</v>
      </c>
      <c r="F710" s="13" t="s">
        <v>14</v>
      </c>
      <c r="G710" s="14">
        <v>77000</v>
      </c>
      <c r="H710" s="17">
        <v>77000</v>
      </c>
      <c r="I710" s="39">
        <v>0</v>
      </c>
      <c r="J710" s="19">
        <v>16701</v>
      </c>
      <c r="K710" s="16">
        <v>48490</v>
      </c>
    </row>
    <row r="711" spans="1:11" x14ac:dyDescent="0.2">
      <c r="A711" s="10" t="s">
        <v>16</v>
      </c>
      <c r="B711" s="11" t="s">
        <v>20</v>
      </c>
      <c r="C711" s="12">
        <v>22269</v>
      </c>
      <c r="D711" s="12">
        <v>40038</v>
      </c>
      <c r="E711" s="10" t="s">
        <v>13</v>
      </c>
      <c r="F711" s="13" t="s">
        <v>14</v>
      </c>
      <c r="G711" s="14">
        <v>77000</v>
      </c>
      <c r="H711" s="17">
        <v>77000</v>
      </c>
      <c r="I711" s="39">
        <v>0</v>
      </c>
      <c r="J711" s="19">
        <v>27770</v>
      </c>
      <c r="K711" s="16">
        <v>46010</v>
      </c>
    </row>
    <row r="712" spans="1:11" x14ac:dyDescent="0.2">
      <c r="A712" s="10" t="s">
        <v>11</v>
      </c>
      <c r="B712" s="11" t="s">
        <v>20</v>
      </c>
      <c r="C712" s="12">
        <v>22269</v>
      </c>
      <c r="D712" s="12">
        <v>40038</v>
      </c>
      <c r="E712" s="10" t="s">
        <v>13</v>
      </c>
      <c r="F712" s="13" t="s">
        <v>14</v>
      </c>
      <c r="G712" s="14">
        <v>55000</v>
      </c>
      <c r="H712" s="17">
        <v>55000</v>
      </c>
      <c r="I712" s="39">
        <v>0</v>
      </c>
      <c r="J712" s="19">
        <v>9257</v>
      </c>
      <c r="K712" s="16">
        <v>46010</v>
      </c>
    </row>
    <row r="713" spans="1:11" x14ac:dyDescent="0.2">
      <c r="A713" s="10" t="s">
        <v>15</v>
      </c>
      <c r="B713" s="11" t="s">
        <v>20</v>
      </c>
      <c r="C713" s="12">
        <v>22269</v>
      </c>
      <c r="D713" s="12">
        <v>40038</v>
      </c>
      <c r="E713" s="10" t="s">
        <v>13</v>
      </c>
      <c r="F713" s="13" t="s">
        <v>14</v>
      </c>
      <c r="G713" s="14">
        <v>77000</v>
      </c>
      <c r="H713" s="17">
        <v>77000</v>
      </c>
      <c r="I713" s="39">
        <v>0</v>
      </c>
      <c r="J713" s="19">
        <v>9257</v>
      </c>
      <c r="K713" s="16">
        <v>46010</v>
      </c>
    </row>
    <row r="714" spans="1:11" x14ac:dyDescent="0.2">
      <c r="A714" s="10" t="s">
        <v>16</v>
      </c>
      <c r="B714" s="11" t="s">
        <v>20</v>
      </c>
      <c r="C714" s="12">
        <v>21374</v>
      </c>
      <c r="D714" s="12">
        <v>40192</v>
      </c>
      <c r="E714" s="10" t="s">
        <v>13</v>
      </c>
      <c r="F714" s="13" t="s">
        <v>14</v>
      </c>
      <c r="G714" s="14">
        <v>165000</v>
      </c>
      <c r="H714" s="17">
        <v>165000</v>
      </c>
      <c r="I714" s="39">
        <v>0</v>
      </c>
      <c r="J714" s="19">
        <v>6278</v>
      </c>
      <c r="K714" s="16">
        <v>45115</v>
      </c>
    </row>
    <row r="715" spans="1:11" x14ac:dyDescent="0.2">
      <c r="A715" s="10" t="s">
        <v>11</v>
      </c>
      <c r="B715" s="11" t="s">
        <v>20</v>
      </c>
      <c r="C715" s="12">
        <v>21374</v>
      </c>
      <c r="D715" s="12">
        <v>40192</v>
      </c>
      <c r="E715" s="10" t="s">
        <v>13</v>
      </c>
      <c r="F715" s="13" t="s">
        <v>14</v>
      </c>
      <c r="G715" s="14">
        <v>45000</v>
      </c>
      <c r="H715" s="17">
        <v>45000</v>
      </c>
      <c r="I715" s="39">
        <v>2</v>
      </c>
      <c r="J715" s="19">
        <v>6278</v>
      </c>
      <c r="K715" s="16">
        <v>45115</v>
      </c>
    </row>
    <row r="716" spans="1:11" x14ac:dyDescent="0.2">
      <c r="A716" s="10" t="s">
        <v>16</v>
      </c>
      <c r="B716" s="11" t="s">
        <v>20</v>
      </c>
      <c r="C716" s="12">
        <v>20587</v>
      </c>
      <c r="D716" s="12">
        <v>40235</v>
      </c>
      <c r="E716" s="10" t="s">
        <v>13</v>
      </c>
      <c r="F716" s="13" t="s">
        <v>14</v>
      </c>
      <c r="G716" s="14">
        <v>98000</v>
      </c>
      <c r="H716" s="17">
        <v>98000</v>
      </c>
      <c r="I716" s="39">
        <v>0</v>
      </c>
      <c r="J716" s="19">
        <v>9878</v>
      </c>
      <c r="K716" s="16">
        <v>44328</v>
      </c>
    </row>
    <row r="717" spans="1:11" x14ac:dyDescent="0.2">
      <c r="A717" s="10" t="s">
        <v>11</v>
      </c>
      <c r="B717" s="11" t="s">
        <v>20</v>
      </c>
      <c r="C717" s="12">
        <v>20587</v>
      </c>
      <c r="D717" s="12">
        <v>40235</v>
      </c>
      <c r="E717" s="10" t="s">
        <v>13</v>
      </c>
      <c r="F717" s="13" t="s">
        <v>14</v>
      </c>
      <c r="G717" s="14">
        <v>98000</v>
      </c>
      <c r="H717" s="17">
        <v>98000</v>
      </c>
      <c r="I717" s="39">
        <v>1</v>
      </c>
      <c r="J717" s="19">
        <v>9878</v>
      </c>
      <c r="K717" s="16">
        <v>44328</v>
      </c>
    </row>
    <row r="718" spans="1:11" x14ac:dyDescent="0.2">
      <c r="A718" s="10" t="s">
        <v>15</v>
      </c>
      <c r="B718" s="11" t="s">
        <v>20</v>
      </c>
      <c r="C718" s="12">
        <v>20587</v>
      </c>
      <c r="D718" s="12">
        <v>40235</v>
      </c>
      <c r="E718" s="10" t="s">
        <v>13</v>
      </c>
      <c r="F718" s="13" t="s">
        <v>14</v>
      </c>
      <c r="G718" s="14">
        <v>45000</v>
      </c>
      <c r="H718" s="17">
        <v>45000</v>
      </c>
      <c r="I718" s="39">
        <v>0</v>
      </c>
      <c r="J718" s="19">
        <v>9878</v>
      </c>
      <c r="K718" s="16">
        <v>44328</v>
      </c>
    </row>
    <row r="719" spans="1:11" x14ac:dyDescent="0.2">
      <c r="A719" s="10" t="s">
        <v>16</v>
      </c>
      <c r="B719" s="11" t="s">
        <v>20</v>
      </c>
      <c r="C719" s="12">
        <v>20985</v>
      </c>
      <c r="D719" s="12">
        <v>40238</v>
      </c>
      <c r="E719" s="10" t="s">
        <v>13</v>
      </c>
      <c r="F719" s="13" t="s">
        <v>14</v>
      </c>
      <c r="G719" s="14">
        <v>228000</v>
      </c>
      <c r="H719" s="17">
        <v>228000</v>
      </c>
      <c r="I719" s="39">
        <v>0</v>
      </c>
      <c r="J719" s="19">
        <v>28728</v>
      </c>
      <c r="K719" s="16">
        <v>44726</v>
      </c>
    </row>
    <row r="720" spans="1:11" x14ac:dyDescent="0.2">
      <c r="A720" s="10" t="s">
        <v>11</v>
      </c>
      <c r="B720" s="11" t="s">
        <v>20</v>
      </c>
      <c r="C720" s="12">
        <v>20985</v>
      </c>
      <c r="D720" s="12">
        <v>40238</v>
      </c>
      <c r="E720" s="10" t="s">
        <v>13</v>
      </c>
      <c r="F720" s="13" t="s">
        <v>14</v>
      </c>
      <c r="G720" s="14">
        <v>228000</v>
      </c>
      <c r="H720" s="17">
        <v>228000</v>
      </c>
      <c r="I720" s="39">
        <v>0</v>
      </c>
      <c r="J720" s="19">
        <v>9576</v>
      </c>
      <c r="K720" s="16">
        <v>44726</v>
      </c>
    </row>
    <row r="721" spans="1:11" x14ac:dyDescent="0.2">
      <c r="A721" s="10" t="s">
        <v>15</v>
      </c>
      <c r="B721" s="11" t="s">
        <v>20</v>
      </c>
      <c r="C721" s="12">
        <v>20985</v>
      </c>
      <c r="D721" s="12">
        <v>40238</v>
      </c>
      <c r="E721" s="10" t="s">
        <v>13</v>
      </c>
      <c r="F721" s="13" t="s">
        <v>14</v>
      </c>
      <c r="G721" s="14">
        <v>76000</v>
      </c>
      <c r="H721" s="17">
        <v>76000</v>
      </c>
      <c r="I721" s="39">
        <v>0</v>
      </c>
      <c r="J721" s="19">
        <v>9576</v>
      </c>
      <c r="K721" s="16">
        <v>44726</v>
      </c>
    </row>
    <row r="722" spans="1:11" x14ac:dyDescent="0.2">
      <c r="A722" s="10" t="s">
        <v>16</v>
      </c>
      <c r="B722" s="11" t="s">
        <v>20</v>
      </c>
      <c r="C722" s="12">
        <v>20536</v>
      </c>
      <c r="D722" s="12">
        <v>40115</v>
      </c>
      <c r="E722" s="10" t="s">
        <v>13</v>
      </c>
      <c r="F722" s="13" t="s">
        <v>14</v>
      </c>
      <c r="G722" s="14">
        <v>72000</v>
      </c>
      <c r="H722" s="17">
        <v>72000</v>
      </c>
      <c r="I722" s="39">
        <v>0</v>
      </c>
      <c r="J722" s="19">
        <v>6221</v>
      </c>
      <c r="K722" s="16">
        <v>44277</v>
      </c>
    </row>
    <row r="723" spans="1:11" x14ac:dyDescent="0.2">
      <c r="A723" s="10" t="s">
        <v>11</v>
      </c>
      <c r="B723" s="11" t="s">
        <v>20</v>
      </c>
      <c r="C723" s="12">
        <v>20536</v>
      </c>
      <c r="D723" s="12">
        <v>40115</v>
      </c>
      <c r="E723" s="10" t="s">
        <v>13</v>
      </c>
      <c r="F723" s="13" t="s">
        <v>14</v>
      </c>
      <c r="G723" s="14">
        <v>72000</v>
      </c>
      <c r="H723" s="17">
        <v>72000</v>
      </c>
      <c r="I723" s="39">
        <v>0</v>
      </c>
      <c r="J723" s="19">
        <v>3110</v>
      </c>
      <c r="K723" s="16">
        <v>44277</v>
      </c>
    </row>
    <row r="724" spans="1:11" x14ac:dyDescent="0.2">
      <c r="A724" s="10" t="s">
        <v>15</v>
      </c>
      <c r="B724" s="11" t="s">
        <v>20</v>
      </c>
      <c r="C724" s="12">
        <v>20536</v>
      </c>
      <c r="D724" s="12">
        <v>40115</v>
      </c>
      <c r="E724" s="10" t="s">
        <v>13</v>
      </c>
      <c r="F724" s="13" t="s">
        <v>14</v>
      </c>
      <c r="G724" s="14">
        <v>36000</v>
      </c>
      <c r="H724" s="17">
        <v>36000</v>
      </c>
      <c r="I724" s="39">
        <v>0</v>
      </c>
      <c r="J724" s="19">
        <v>3110</v>
      </c>
      <c r="K724" s="16">
        <v>44277</v>
      </c>
    </row>
    <row r="725" spans="1:11" x14ac:dyDescent="0.2">
      <c r="A725" s="10" t="s">
        <v>11</v>
      </c>
      <c r="B725" s="11" t="s">
        <v>20</v>
      </c>
      <c r="C725" s="12">
        <v>20440</v>
      </c>
      <c r="D725" s="12">
        <v>40011</v>
      </c>
      <c r="E725" s="10" t="s">
        <v>13</v>
      </c>
      <c r="F725" s="13" t="s">
        <v>14</v>
      </c>
      <c r="G725" s="14">
        <v>79000</v>
      </c>
      <c r="H725" s="17">
        <v>79000</v>
      </c>
      <c r="I725" s="39">
        <v>0</v>
      </c>
      <c r="J725" s="19">
        <v>6826</v>
      </c>
      <c r="K725" s="16">
        <v>44182</v>
      </c>
    </row>
    <row r="726" spans="1:11" x14ac:dyDescent="0.2">
      <c r="A726" s="10" t="s">
        <v>11</v>
      </c>
      <c r="B726" s="11" t="s">
        <v>20</v>
      </c>
      <c r="C726" s="12">
        <v>23932</v>
      </c>
      <c r="D726" s="12">
        <v>40284</v>
      </c>
      <c r="E726" s="10" t="s">
        <v>13</v>
      </c>
      <c r="F726" s="13" t="s">
        <v>14</v>
      </c>
      <c r="G726" s="14">
        <v>71000</v>
      </c>
      <c r="H726" s="17">
        <v>71000</v>
      </c>
      <c r="I726" s="39">
        <v>2</v>
      </c>
      <c r="J726" s="19">
        <v>14697</v>
      </c>
      <c r="K726" s="16">
        <v>47673</v>
      </c>
    </row>
    <row r="727" spans="1:11" x14ac:dyDescent="0.2">
      <c r="A727" s="10" t="s">
        <v>11</v>
      </c>
      <c r="B727" s="11" t="s">
        <v>20</v>
      </c>
      <c r="C727" s="12">
        <v>21699</v>
      </c>
      <c r="D727" s="12">
        <v>39849</v>
      </c>
      <c r="E727" s="10" t="s">
        <v>17</v>
      </c>
      <c r="F727" s="13" t="s">
        <v>14</v>
      </c>
      <c r="G727" s="14">
        <v>45000</v>
      </c>
      <c r="H727" s="17">
        <v>45000</v>
      </c>
      <c r="I727" s="39">
        <v>0</v>
      </c>
      <c r="J727" s="19">
        <v>5346</v>
      </c>
      <c r="K727" s="16">
        <v>45441</v>
      </c>
    </row>
    <row r="728" spans="1:11" x14ac:dyDescent="0.2">
      <c r="A728" s="10" t="s">
        <v>16</v>
      </c>
      <c r="B728" s="11" t="s">
        <v>20</v>
      </c>
      <c r="C728" s="12">
        <v>20646</v>
      </c>
      <c r="D728" s="12">
        <v>40183</v>
      </c>
      <c r="E728" s="10" t="s">
        <v>17</v>
      </c>
      <c r="F728" s="13" t="s">
        <v>14</v>
      </c>
      <c r="G728" s="14">
        <v>52000</v>
      </c>
      <c r="H728" s="17">
        <v>52000</v>
      </c>
      <c r="I728" s="39">
        <v>0</v>
      </c>
      <c r="J728" s="19">
        <v>4072</v>
      </c>
      <c r="K728" s="16">
        <v>44387</v>
      </c>
    </row>
    <row r="729" spans="1:11" x14ac:dyDescent="0.2">
      <c r="A729" s="10" t="s">
        <v>11</v>
      </c>
      <c r="B729" s="11" t="s">
        <v>20</v>
      </c>
      <c r="C729" s="12">
        <v>20646</v>
      </c>
      <c r="D729" s="12">
        <v>40183</v>
      </c>
      <c r="E729" s="10" t="s">
        <v>17</v>
      </c>
      <c r="F729" s="13" t="s">
        <v>14</v>
      </c>
      <c r="G729" s="14">
        <v>52000</v>
      </c>
      <c r="H729" s="17">
        <v>52000</v>
      </c>
      <c r="I729" s="39">
        <v>2</v>
      </c>
      <c r="J729" s="19">
        <v>2036</v>
      </c>
      <c r="K729" s="16">
        <v>44387</v>
      </c>
    </row>
    <row r="730" spans="1:11" x14ac:dyDescent="0.2">
      <c r="A730" s="10" t="s">
        <v>15</v>
      </c>
      <c r="B730" s="11" t="s">
        <v>20</v>
      </c>
      <c r="C730" s="12">
        <v>20646</v>
      </c>
      <c r="D730" s="12">
        <v>40183</v>
      </c>
      <c r="E730" s="10" t="s">
        <v>17</v>
      </c>
      <c r="F730" s="13" t="s">
        <v>14</v>
      </c>
      <c r="G730" s="14">
        <v>26000</v>
      </c>
      <c r="H730" s="17">
        <v>26000</v>
      </c>
      <c r="I730" s="39">
        <v>0</v>
      </c>
      <c r="J730" s="19">
        <v>2036</v>
      </c>
      <c r="K730" s="16">
        <v>44387</v>
      </c>
    </row>
    <row r="731" spans="1:11" x14ac:dyDescent="0.2">
      <c r="A731" s="10" t="s">
        <v>11</v>
      </c>
      <c r="B731" s="11" t="s">
        <v>20</v>
      </c>
      <c r="C731" s="12">
        <v>23582</v>
      </c>
      <c r="D731" s="12">
        <v>40028</v>
      </c>
      <c r="E731" s="10" t="s">
        <v>17</v>
      </c>
      <c r="F731" s="13" t="s">
        <v>14</v>
      </c>
      <c r="G731" s="14">
        <v>64000</v>
      </c>
      <c r="H731" s="17">
        <v>64000</v>
      </c>
      <c r="I731" s="39">
        <v>0</v>
      </c>
      <c r="J731" s="19">
        <v>9734</v>
      </c>
      <c r="K731" s="16">
        <v>47323</v>
      </c>
    </row>
    <row r="732" spans="1:11" x14ac:dyDescent="0.2">
      <c r="A732" s="10" t="s">
        <v>15</v>
      </c>
      <c r="B732" s="11" t="s">
        <v>20</v>
      </c>
      <c r="C732" s="12">
        <v>23582</v>
      </c>
      <c r="D732" s="12">
        <v>40028</v>
      </c>
      <c r="E732" s="10" t="s">
        <v>17</v>
      </c>
      <c r="F732" s="13" t="s">
        <v>14</v>
      </c>
      <c r="G732" s="14">
        <v>64000</v>
      </c>
      <c r="H732" s="17">
        <v>64000</v>
      </c>
      <c r="I732" s="39">
        <v>0</v>
      </c>
      <c r="J732" s="19">
        <v>9734</v>
      </c>
      <c r="K732" s="16">
        <v>47323</v>
      </c>
    </row>
    <row r="733" spans="1:11" x14ac:dyDescent="0.2">
      <c r="A733" s="10" t="s">
        <v>16</v>
      </c>
      <c r="B733" s="11" t="s">
        <v>20</v>
      </c>
      <c r="C733" s="12">
        <v>21056</v>
      </c>
      <c r="D733" s="12">
        <v>40035</v>
      </c>
      <c r="E733" s="10" t="s">
        <v>13</v>
      </c>
      <c r="F733" s="13" t="s">
        <v>14</v>
      </c>
      <c r="G733" s="14">
        <v>234000</v>
      </c>
      <c r="H733" s="17">
        <v>234000</v>
      </c>
      <c r="I733" s="39">
        <v>0</v>
      </c>
      <c r="J733" s="19">
        <v>28852</v>
      </c>
      <c r="K733" s="16">
        <v>44797</v>
      </c>
    </row>
    <row r="734" spans="1:11" x14ac:dyDescent="0.2">
      <c r="A734" s="10" t="s">
        <v>11</v>
      </c>
      <c r="B734" s="11" t="s">
        <v>20</v>
      </c>
      <c r="C734" s="12">
        <v>21056</v>
      </c>
      <c r="D734" s="12">
        <v>40035</v>
      </c>
      <c r="E734" s="10" t="s">
        <v>13</v>
      </c>
      <c r="F734" s="13" t="s">
        <v>14</v>
      </c>
      <c r="G734" s="14">
        <v>234000</v>
      </c>
      <c r="H734" s="17">
        <v>234000</v>
      </c>
      <c r="I734" s="39">
        <v>2</v>
      </c>
      <c r="J734" s="19">
        <v>9617</v>
      </c>
      <c r="K734" s="16">
        <v>44797</v>
      </c>
    </row>
    <row r="735" spans="1:11" x14ac:dyDescent="0.2">
      <c r="A735" s="10" t="s">
        <v>15</v>
      </c>
      <c r="B735" s="11" t="s">
        <v>20</v>
      </c>
      <c r="C735" s="12">
        <v>21056</v>
      </c>
      <c r="D735" s="12">
        <v>40035</v>
      </c>
      <c r="E735" s="10" t="s">
        <v>13</v>
      </c>
      <c r="F735" s="13" t="s">
        <v>14</v>
      </c>
      <c r="G735" s="14">
        <v>78000</v>
      </c>
      <c r="H735" s="17">
        <v>78000</v>
      </c>
      <c r="I735" s="39">
        <v>0</v>
      </c>
      <c r="J735" s="19">
        <v>9617</v>
      </c>
      <c r="K735" s="16">
        <v>44797</v>
      </c>
    </row>
    <row r="736" spans="1:11" x14ac:dyDescent="0.2">
      <c r="A736" s="10" t="s">
        <v>16</v>
      </c>
      <c r="B736" s="11" t="s">
        <v>21</v>
      </c>
      <c r="C736" s="12">
        <v>20618</v>
      </c>
      <c r="D736" s="12">
        <v>39995</v>
      </c>
      <c r="E736" s="10" t="s">
        <v>13</v>
      </c>
      <c r="F736" s="13" t="s">
        <v>14</v>
      </c>
      <c r="G736" s="14">
        <v>234000</v>
      </c>
      <c r="H736" s="17">
        <v>234000</v>
      </c>
      <c r="I736" s="39">
        <v>0</v>
      </c>
      <c r="J736" s="19">
        <v>6134</v>
      </c>
      <c r="K736" s="16">
        <v>44359</v>
      </c>
    </row>
    <row r="737" spans="1:11" x14ac:dyDescent="0.2">
      <c r="A737" s="10" t="s">
        <v>11</v>
      </c>
      <c r="B737" s="11" t="s">
        <v>21</v>
      </c>
      <c r="C737" s="12">
        <v>20618</v>
      </c>
      <c r="D737" s="12">
        <v>39995</v>
      </c>
      <c r="E737" s="10" t="s">
        <v>13</v>
      </c>
      <c r="F737" s="13" t="s">
        <v>14</v>
      </c>
      <c r="G737" s="14">
        <v>71000</v>
      </c>
      <c r="H737" s="17">
        <v>71000</v>
      </c>
      <c r="I737" s="39">
        <v>0</v>
      </c>
      <c r="J737" s="19">
        <v>6134</v>
      </c>
      <c r="K737" s="16">
        <v>44359</v>
      </c>
    </row>
    <row r="738" spans="1:11" x14ac:dyDescent="0.2">
      <c r="A738" s="10" t="s">
        <v>15</v>
      </c>
      <c r="B738" s="11" t="s">
        <v>21</v>
      </c>
      <c r="C738" s="12">
        <v>20618</v>
      </c>
      <c r="D738" s="12">
        <v>39995</v>
      </c>
      <c r="E738" s="10" t="s">
        <v>13</v>
      </c>
      <c r="F738" s="13" t="s">
        <v>14</v>
      </c>
      <c r="G738" s="14">
        <v>234000</v>
      </c>
      <c r="H738" s="17">
        <v>234000</v>
      </c>
      <c r="I738" s="39">
        <v>0</v>
      </c>
      <c r="J738" s="19">
        <v>6134</v>
      </c>
      <c r="K738" s="16">
        <v>44359</v>
      </c>
    </row>
    <row r="739" spans="1:11" x14ac:dyDescent="0.2">
      <c r="A739" s="10" t="s">
        <v>11</v>
      </c>
      <c r="B739" s="11" t="s">
        <v>20</v>
      </c>
      <c r="C739" s="12">
        <v>20266</v>
      </c>
      <c r="D739" s="12">
        <v>40070</v>
      </c>
      <c r="E739" s="10" t="s">
        <v>13</v>
      </c>
      <c r="F739" s="13" t="s">
        <v>14</v>
      </c>
      <c r="G739" s="14">
        <v>71000</v>
      </c>
      <c r="H739" s="17">
        <v>71000</v>
      </c>
      <c r="I739" s="39">
        <v>2</v>
      </c>
      <c r="J739" s="19">
        <v>4601</v>
      </c>
      <c r="K739" s="16">
        <v>44008</v>
      </c>
    </row>
    <row r="740" spans="1:11" x14ac:dyDescent="0.2">
      <c r="A740" s="10" t="s">
        <v>15</v>
      </c>
      <c r="B740" s="11" t="s">
        <v>20</v>
      </c>
      <c r="C740" s="12">
        <v>20266</v>
      </c>
      <c r="D740" s="12">
        <v>40070</v>
      </c>
      <c r="E740" s="10" t="s">
        <v>13</v>
      </c>
      <c r="F740" s="13" t="s">
        <v>14</v>
      </c>
      <c r="G740" s="14">
        <v>71000</v>
      </c>
      <c r="H740" s="17">
        <v>71000</v>
      </c>
      <c r="I740" s="39">
        <v>0</v>
      </c>
      <c r="J740" s="19">
        <v>4601</v>
      </c>
      <c r="K740" s="16">
        <v>44008</v>
      </c>
    </row>
    <row r="741" spans="1:11" x14ac:dyDescent="0.2">
      <c r="A741" s="10" t="s">
        <v>11</v>
      </c>
      <c r="B741" s="11" t="s">
        <v>21</v>
      </c>
      <c r="C741" s="12">
        <v>21791</v>
      </c>
      <c r="D741" s="12">
        <v>40324</v>
      </c>
      <c r="E741" s="10" t="s">
        <v>17</v>
      </c>
      <c r="F741" s="13" t="s">
        <v>14</v>
      </c>
      <c r="G741" s="14">
        <v>18000</v>
      </c>
      <c r="H741" s="17">
        <v>18000</v>
      </c>
      <c r="I741" s="39">
        <v>0</v>
      </c>
      <c r="J741" s="19">
        <v>2155</v>
      </c>
      <c r="K741" s="16">
        <v>45533</v>
      </c>
    </row>
    <row r="742" spans="1:11" x14ac:dyDescent="0.2">
      <c r="A742" s="10" t="s">
        <v>11</v>
      </c>
      <c r="B742" s="11" t="s">
        <v>20</v>
      </c>
      <c r="C742" s="12">
        <v>21153</v>
      </c>
      <c r="D742" s="12">
        <v>40340</v>
      </c>
      <c r="E742" s="10" t="s">
        <v>13</v>
      </c>
      <c r="F742" s="13" t="s">
        <v>14</v>
      </c>
      <c r="G742" s="14">
        <v>72000</v>
      </c>
      <c r="H742" s="17">
        <v>72000</v>
      </c>
      <c r="I742" s="39">
        <v>0</v>
      </c>
      <c r="J742" s="19">
        <v>9072</v>
      </c>
      <c r="K742" s="16">
        <v>44894</v>
      </c>
    </row>
    <row r="743" spans="1:11" x14ac:dyDescent="0.2">
      <c r="A743" s="10" t="s">
        <v>16</v>
      </c>
      <c r="B743" s="11" t="s">
        <v>20</v>
      </c>
      <c r="C743" s="12">
        <v>20113</v>
      </c>
      <c r="D743" s="12">
        <v>40388</v>
      </c>
      <c r="E743" s="10" t="s">
        <v>17</v>
      </c>
      <c r="F743" s="13" t="s">
        <v>14</v>
      </c>
      <c r="G743" s="14">
        <v>72000</v>
      </c>
      <c r="H743" s="17">
        <v>72000</v>
      </c>
      <c r="I743" s="39">
        <v>0</v>
      </c>
      <c r="J743" s="19">
        <v>3445</v>
      </c>
      <c r="K743" s="16">
        <v>43854</v>
      </c>
    </row>
    <row r="744" spans="1:11" x14ac:dyDescent="0.2">
      <c r="A744" s="10" t="s">
        <v>11</v>
      </c>
      <c r="B744" s="11" t="s">
        <v>20</v>
      </c>
      <c r="C744" s="12">
        <v>20113</v>
      </c>
      <c r="D744" s="12">
        <v>40388</v>
      </c>
      <c r="E744" s="10" t="s">
        <v>17</v>
      </c>
      <c r="F744" s="13" t="s">
        <v>14</v>
      </c>
      <c r="G744" s="14">
        <v>29000</v>
      </c>
      <c r="H744" s="17">
        <v>29000</v>
      </c>
      <c r="I744" s="39">
        <v>2</v>
      </c>
      <c r="J744" s="19">
        <v>1148</v>
      </c>
      <c r="K744" s="16">
        <v>43854</v>
      </c>
    </row>
    <row r="745" spans="1:11" x14ac:dyDescent="0.2">
      <c r="A745" s="10" t="s">
        <v>15</v>
      </c>
      <c r="B745" s="11" t="s">
        <v>20</v>
      </c>
      <c r="C745" s="12">
        <v>20113</v>
      </c>
      <c r="D745" s="12">
        <v>40388</v>
      </c>
      <c r="E745" s="10" t="s">
        <v>17</v>
      </c>
      <c r="F745" s="13" t="s">
        <v>14</v>
      </c>
      <c r="G745" s="14">
        <v>72000</v>
      </c>
      <c r="H745" s="17">
        <v>72000</v>
      </c>
      <c r="I745" s="39">
        <v>0</v>
      </c>
      <c r="J745" s="19">
        <v>1148</v>
      </c>
      <c r="K745" s="16">
        <v>43854</v>
      </c>
    </row>
    <row r="746" spans="1:11" x14ac:dyDescent="0.2">
      <c r="A746" s="10" t="s">
        <v>16</v>
      </c>
      <c r="B746" s="11" t="s">
        <v>20</v>
      </c>
      <c r="C746" s="12">
        <v>21970</v>
      </c>
      <c r="D746" s="12">
        <v>40315</v>
      </c>
      <c r="E746" s="10" t="s">
        <v>17</v>
      </c>
      <c r="F746" s="13" t="s">
        <v>14</v>
      </c>
      <c r="G746" s="14">
        <v>87000</v>
      </c>
      <c r="H746" s="17">
        <v>87000</v>
      </c>
      <c r="I746" s="39">
        <v>0</v>
      </c>
      <c r="J746" s="19">
        <v>5267</v>
      </c>
      <c r="K746" s="16">
        <v>45712</v>
      </c>
    </row>
    <row r="747" spans="1:11" x14ac:dyDescent="0.2">
      <c r="A747" s="10" t="s">
        <v>11</v>
      </c>
      <c r="B747" s="11" t="s">
        <v>20</v>
      </c>
      <c r="C747" s="12">
        <v>21970</v>
      </c>
      <c r="D747" s="12">
        <v>40315</v>
      </c>
      <c r="E747" s="10" t="s">
        <v>17</v>
      </c>
      <c r="F747" s="13" t="s">
        <v>14</v>
      </c>
      <c r="G747" s="14">
        <v>44000</v>
      </c>
      <c r="H747" s="17">
        <v>44000</v>
      </c>
      <c r="I747" s="39">
        <v>0</v>
      </c>
      <c r="J747" s="19">
        <v>5267</v>
      </c>
      <c r="K747" s="16">
        <v>45712</v>
      </c>
    </row>
    <row r="748" spans="1:11" x14ac:dyDescent="0.2">
      <c r="A748" s="10" t="s">
        <v>11</v>
      </c>
      <c r="B748" s="11" t="s">
        <v>21</v>
      </c>
      <c r="C748" s="12">
        <v>25839</v>
      </c>
      <c r="D748" s="12">
        <v>40248</v>
      </c>
      <c r="E748" s="10" t="s">
        <v>17</v>
      </c>
      <c r="F748" s="13" t="s">
        <v>14</v>
      </c>
      <c r="G748" s="14">
        <v>79000</v>
      </c>
      <c r="H748" s="17">
        <v>79000</v>
      </c>
      <c r="I748" s="39">
        <v>0</v>
      </c>
      <c r="J748" s="19">
        <v>13367</v>
      </c>
      <c r="K748" s="16">
        <v>49580</v>
      </c>
    </row>
    <row r="749" spans="1:11" x14ac:dyDescent="0.2">
      <c r="A749" s="10" t="s">
        <v>11</v>
      </c>
      <c r="B749" s="11" t="s">
        <v>20</v>
      </c>
      <c r="C749" s="12">
        <v>25488</v>
      </c>
      <c r="D749" s="12">
        <v>40275</v>
      </c>
      <c r="E749" s="10" t="s">
        <v>13</v>
      </c>
      <c r="F749" s="13" t="s">
        <v>14</v>
      </c>
      <c r="G749" s="14">
        <v>49000</v>
      </c>
      <c r="H749" s="17">
        <v>49000</v>
      </c>
      <c r="I749" s="39">
        <v>0</v>
      </c>
      <c r="J749" s="19">
        <v>10672</v>
      </c>
      <c r="K749" s="16">
        <v>49229</v>
      </c>
    </row>
    <row r="750" spans="1:11" x14ac:dyDescent="0.2">
      <c r="A750" s="10" t="s">
        <v>11</v>
      </c>
      <c r="B750" s="11" t="s">
        <v>20</v>
      </c>
      <c r="C750" s="12">
        <v>28705</v>
      </c>
      <c r="D750" s="12">
        <v>40232</v>
      </c>
      <c r="E750" s="10" t="s">
        <v>17</v>
      </c>
      <c r="F750" s="13" t="s">
        <v>14</v>
      </c>
      <c r="G750" s="14">
        <v>33000</v>
      </c>
      <c r="H750" s="17">
        <v>33000</v>
      </c>
      <c r="I750" s="39">
        <v>0</v>
      </c>
      <c r="J750" s="19">
        <v>5376</v>
      </c>
      <c r="K750" s="16">
        <v>52446</v>
      </c>
    </row>
    <row r="751" spans="1:11" x14ac:dyDescent="0.2">
      <c r="A751" s="10" t="s">
        <v>16</v>
      </c>
      <c r="B751" s="11" t="s">
        <v>20</v>
      </c>
      <c r="C751" s="12">
        <v>19845</v>
      </c>
      <c r="D751" s="12">
        <v>40059</v>
      </c>
      <c r="E751" s="10" t="s">
        <v>17</v>
      </c>
      <c r="F751" s="13" t="s">
        <v>14</v>
      </c>
      <c r="G751" s="14">
        <v>33000</v>
      </c>
      <c r="H751" s="17">
        <v>33000</v>
      </c>
      <c r="I751" s="39">
        <v>0</v>
      </c>
      <c r="J751" s="19">
        <v>5152</v>
      </c>
      <c r="K751" s="16">
        <v>43586</v>
      </c>
    </row>
    <row r="752" spans="1:11" x14ac:dyDescent="0.2">
      <c r="A752" s="10" t="s">
        <v>11</v>
      </c>
      <c r="B752" s="11" t="s">
        <v>20</v>
      </c>
      <c r="C752" s="12">
        <v>19845</v>
      </c>
      <c r="D752" s="12">
        <v>40059</v>
      </c>
      <c r="E752" s="10" t="s">
        <v>17</v>
      </c>
      <c r="F752" s="13" t="s">
        <v>14</v>
      </c>
      <c r="G752" s="14">
        <v>53000</v>
      </c>
      <c r="H752" s="17">
        <v>53000</v>
      </c>
      <c r="I752" s="39">
        <v>0</v>
      </c>
      <c r="J752" s="19">
        <v>1717</v>
      </c>
      <c r="K752" s="16">
        <v>43586</v>
      </c>
    </row>
    <row r="753" spans="1:11" x14ac:dyDescent="0.2">
      <c r="A753" s="10" t="s">
        <v>15</v>
      </c>
      <c r="B753" s="11" t="s">
        <v>20</v>
      </c>
      <c r="C753" s="12">
        <v>19845</v>
      </c>
      <c r="D753" s="12">
        <v>40059</v>
      </c>
      <c r="E753" s="10" t="s">
        <v>17</v>
      </c>
      <c r="F753" s="13" t="s">
        <v>14</v>
      </c>
      <c r="G753" s="14">
        <v>33000</v>
      </c>
      <c r="H753" s="17">
        <v>33000</v>
      </c>
      <c r="I753" s="39">
        <v>0</v>
      </c>
      <c r="J753" s="19">
        <v>1717</v>
      </c>
      <c r="K753" s="16">
        <v>43586</v>
      </c>
    </row>
    <row r="754" spans="1:11" x14ac:dyDescent="0.2">
      <c r="A754" s="10" t="s">
        <v>16</v>
      </c>
      <c r="B754" s="11" t="s">
        <v>20</v>
      </c>
      <c r="C754" s="12">
        <v>23149</v>
      </c>
      <c r="D754" s="12">
        <v>39822</v>
      </c>
      <c r="E754" s="10" t="s">
        <v>17</v>
      </c>
      <c r="F754" s="13" t="s">
        <v>14</v>
      </c>
      <c r="G754" s="14">
        <v>120000</v>
      </c>
      <c r="H754" s="17">
        <v>120000</v>
      </c>
      <c r="I754" s="39">
        <v>0</v>
      </c>
      <c r="J754" s="19">
        <v>18252</v>
      </c>
      <c r="K754" s="16">
        <v>46891</v>
      </c>
    </row>
    <row r="755" spans="1:11" x14ac:dyDescent="0.2">
      <c r="A755" s="10" t="s">
        <v>11</v>
      </c>
      <c r="B755" s="11" t="s">
        <v>20</v>
      </c>
      <c r="C755" s="12">
        <v>23149</v>
      </c>
      <c r="D755" s="12">
        <v>39822</v>
      </c>
      <c r="E755" s="10" t="s">
        <v>17</v>
      </c>
      <c r="F755" s="13" t="s">
        <v>14</v>
      </c>
      <c r="G755" s="14">
        <v>120000</v>
      </c>
      <c r="H755" s="17">
        <v>120000</v>
      </c>
      <c r="I755" s="39">
        <v>1</v>
      </c>
      <c r="J755" s="19">
        <v>6084</v>
      </c>
      <c r="K755" s="16">
        <v>46891</v>
      </c>
    </row>
    <row r="756" spans="1:11" x14ac:dyDescent="0.2">
      <c r="A756" s="10" t="s">
        <v>16</v>
      </c>
      <c r="B756" s="11" t="s">
        <v>20</v>
      </c>
      <c r="C756" s="12">
        <v>23134</v>
      </c>
      <c r="D756" s="12">
        <v>39965</v>
      </c>
      <c r="E756" s="10" t="s">
        <v>17</v>
      </c>
      <c r="F756" s="13" t="s">
        <v>14</v>
      </c>
      <c r="G756" s="14">
        <v>57000</v>
      </c>
      <c r="H756" s="17">
        <v>57000</v>
      </c>
      <c r="I756" s="39">
        <v>0</v>
      </c>
      <c r="J756" s="19">
        <v>8413</v>
      </c>
      <c r="K756" s="16">
        <v>46876</v>
      </c>
    </row>
    <row r="757" spans="1:11" x14ac:dyDescent="0.2">
      <c r="A757" s="10" t="s">
        <v>11</v>
      </c>
      <c r="B757" s="11" t="s">
        <v>20</v>
      </c>
      <c r="C757" s="12">
        <v>23134</v>
      </c>
      <c r="D757" s="12">
        <v>39965</v>
      </c>
      <c r="E757" s="10" t="s">
        <v>17</v>
      </c>
      <c r="F757" s="13" t="s">
        <v>14</v>
      </c>
      <c r="G757" s="14">
        <v>57000</v>
      </c>
      <c r="H757" s="17">
        <v>57000</v>
      </c>
      <c r="I757" s="39">
        <v>2</v>
      </c>
      <c r="J757" s="19">
        <v>2804</v>
      </c>
      <c r="K757" s="16">
        <v>46876</v>
      </c>
    </row>
    <row r="758" spans="1:11" x14ac:dyDescent="0.2">
      <c r="A758" s="10" t="s">
        <v>11</v>
      </c>
      <c r="B758" s="11" t="s">
        <v>20</v>
      </c>
      <c r="C758" s="12">
        <v>20638</v>
      </c>
      <c r="D758" s="12">
        <v>40334</v>
      </c>
      <c r="E758" s="10" t="s">
        <v>13</v>
      </c>
      <c r="F758" s="13" t="s">
        <v>14</v>
      </c>
      <c r="G758" s="14">
        <v>62000</v>
      </c>
      <c r="H758" s="17">
        <v>62000</v>
      </c>
      <c r="I758" s="39">
        <v>0</v>
      </c>
      <c r="J758" s="19">
        <v>6250</v>
      </c>
      <c r="K758" s="16">
        <v>44379</v>
      </c>
    </row>
    <row r="759" spans="1:11" x14ac:dyDescent="0.2">
      <c r="A759" s="10" t="s">
        <v>11</v>
      </c>
      <c r="B759" s="11" t="s">
        <v>20</v>
      </c>
      <c r="C759" s="12">
        <v>24090</v>
      </c>
      <c r="D759" s="12">
        <v>40333</v>
      </c>
      <c r="E759" s="10" t="s">
        <v>17</v>
      </c>
      <c r="F759" s="13" t="s">
        <v>14</v>
      </c>
      <c r="G759" s="14">
        <v>61000</v>
      </c>
      <c r="H759" s="17">
        <v>61000</v>
      </c>
      <c r="I759" s="39">
        <v>0</v>
      </c>
      <c r="J759" s="19">
        <v>9827</v>
      </c>
      <c r="K759" s="16">
        <v>47831</v>
      </c>
    </row>
    <row r="760" spans="1:11" x14ac:dyDescent="0.2">
      <c r="A760" s="10" t="s">
        <v>11</v>
      </c>
      <c r="B760" s="11" t="s">
        <v>20</v>
      </c>
      <c r="C760" s="12">
        <v>21334</v>
      </c>
      <c r="D760" s="12">
        <v>40312</v>
      </c>
      <c r="E760" s="10" t="s">
        <v>17</v>
      </c>
      <c r="F760" s="13" t="s">
        <v>14</v>
      </c>
      <c r="G760" s="14">
        <v>16000</v>
      </c>
      <c r="H760" s="17">
        <v>16000</v>
      </c>
      <c r="I760" s="39">
        <v>0</v>
      </c>
      <c r="J760" s="19">
        <v>1742</v>
      </c>
      <c r="K760" s="16">
        <v>45075</v>
      </c>
    </row>
    <row r="761" spans="1:11" x14ac:dyDescent="0.2">
      <c r="A761" s="10" t="s">
        <v>16</v>
      </c>
      <c r="B761" s="11" t="s">
        <v>20</v>
      </c>
      <c r="C761" s="12">
        <v>20776</v>
      </c>
      <c r="D761" s="12">
        <v>40047</v>
      </c>
      <c r="E761" s="10" t="s">
        <v>13</v>
      </c>
      <c r="F761" s="13" t="s">
        <v>14</v>
      </c>
      <c r="G761" s="14">
        <v>240000</v>
      </c>
      <c r="H761" s="17">
        <v>240000</v>
      </c>
      <c r="I761" s="39">
        <v>0</v>
      </c>
      <c r="J761" s="19">
        <v>25920</v>
      </c>
      <c r="K761" s="16">
        <v>44517</v>
      </c>
    </row>
    <row r="762" spans="1:11" x14ac:dyDescent="0.2">
      <c r="A762" s="10" t="s">
        <v>11</v>
      </c>
      <c r="B762" s="11" t="s">
        <v>20</v>
      </c>
      <c r="C762" s="12">
        <v>20776</v>
      </c>
      <c r="D762" s="12">
        <v>40047</v>
      </c>
      <c r="E762" s="10" t="s">
        <v>13</v>
      </c>
      <c r="F762" s="13" t="s">
        <v>14</v>
      </c>
      <c r="G762" s="14">
        <v>240000</v>
      </c>
      <c r="H762" s="17">
        <v>240000</v>
      </c>
      <c r="I762" s="39">
        <v>0</v>
      </c>
      <c r="J762" s="19">
        <v>8640</v>
      </c>
      <c r="K762" s="16">
        <v>44517</v>
      </c>
    </row>
    <row r="763" spans="1:11" x14ac:dyDescent="0.2">
      <c r="A763" s="10" t="s">
        <v>15</v>
      </c>
      <c r="B763" s="11" t="s">
        <v>20</v>
      </c>
      <c r="C763" s="12">
        <v>20776</v>
      </c>
      <c r="D763" s="12">
        <v>40047</v>
      </c>
      <c r="E763" s="10" t="s">
        <v>13</v>
      </c>
      <c r="F763" s="13" t="s">
        <v>14</v>
      </c>
      <c r="G763" s="14">
        <v>80000</v>
      </c>
      <c r="H763" s="17">
        <v>80000</v>
      </c>
      <c r="I763" s="39">
        <v>0</v>
      </c>
      <c r="J763" s="19">
        <v>8640</v>
      </c>
      <c r="K763" s="16">
        <v>44517</v>
      </c>
    </row>
    <row r="764" spans="1:11" x14ac:dyDescent="0.2">
      <c r="A764" s="10" t="s">
        <v>11</v>
      </c>
      <c r="B764" s="11" t="s">
        <v>20</v>
      </c>
      <c r="C764" s="12">
        <v>25075</v>
      </c>
      <c r="D764" s="12">
        <v>40087</v>
      </c>
      <c r="E764" s="10" t="s">
        <v>13</v>
      </c>
      <c r="F764" s="13" t="s">
        <v>14</v>
      </c>
      <c r="G764" s="14">
        <v>31000</v>
      </c>
      <c r="H764" s="17">
        <v>31000</v>
      </c>
      <c r="I764" s="39">
        <v>0</v>
      </c>
      <c r="J764" s="19">
        <v>6612</v>
      </c>
      <c r="K764" s="16">
        <v>48816</v>
      </c>
    </row>
    <row r="765" spans="1:11" x14ac:dyDescent="0.2">
      <c r="A765" s="10" t="s">
        <v>16</v>
      </c>
      <c r="B765" s="11" t="s">
        <v>20</v>
      </c>
      <c r="C765" s="12">
        <v>22177</v>
      </c>
      <c r="D765" s="12">
        <v>40333</v>
      </c>
      <c r="E765" s="10" t="s">
        <v>17</v>
      </c>
      <c r="F765" s="13" t="s">
        <v>14</v>
      </c>
      <c r="G765" s="14">
        <v>141000</v>
      </c>
      <c r="H765" s="17">
        <v>141000</v>
      </c>
      <c r="I765" s="39">
        <v>0</v>
      </c>
      <c r="J765" s="19">
        <v>18401</v>
      </c>
      <c r="K765" s="16">
        <v>45918</v>
      </c>
    </row>
    <row r="766" spans="1:11" x14ac:dyDescent="0.2">
      <c r="A766" s="10" t="s">
        <v>11</v>
      </c>
      <c r="B766" s="11" t="s">
        <v>20</v>
      </c>
      <c r="C766" s="12">
        <v>22177</v>
      </c>
      <c r="D766" s="12">
        <v>40333</v>
      </c>
      <c r="E766" s="10" t="s">
        <v>17</v>
      </c>
      <c r="F766" s="13" t="s">
        <v>14</v>
      </c>
      <c r="G766" s="14">
        <v>141000</v>
      </c>
      <c r="H766" s="17">
        <v>141000</v>
      </c>
      <c r="I766" s="39">
        <v>2</v>
      </c>
      <c r="J766" s="19">
        <v>6134</v>
      </c>
      <c r="K766" s="16">
        <v>45918</v>
      </c>
    </row>
    <row r="767" spans="1:11" x14ac:dyDescent="0.2">
      <c r="A767" s="10" t="s">
        <v>15</v>
      </c>
      <c r="B767" s="11" t="s">
        <v>20</v>
      </c>
      <c r="C767" s="12">
        <v>22177</v>
      </c>
      <c r="D767" s="12">
        <v>40333</v>
      </c>
      <c r="E767" s="10" t="s">
        <v>17</v>
      </c>
      <c r="F767" s="13" t="s">
        <v>14</v>
      </c>
      <c r="G767" s="14">
        <v>47000</v>
      </c>
      <c r="H767" s="17">
        <v>47000</v>
      </c>
      <c r="I767" s="39">
        <v>0</v>
      </c>
      <c r="J767" s="19">
        <v>6134</v>
      </c>
      <c r="K767" s="16">
        <v>45918</v>
      </c>
    </row>
    <row r="768" spans="1:11" x14ac:dyDescent="0.2">
      <c r="A768" s="10" t="s">
        <v>16</v>
      </c>
      <c r="B768" s="11" t="s">
        <v>20</v>
      </c>
      <c r="C768" s="12">
        <v>25182</v>
      </c>
      <c r="D768" s="12">
        <v>40417</v>
      </c>
      <c r="E768" s="10" t="s">
        <v>13</v>
      </c>
      <c r="F768" s="13" t="s">
        <v>14</v>
      </c>
      <c r="G768" s="14">
        <v>64000</v>
      </c>
      <c r="H768" s="17">
        <v>64000</v>
      </c>
      <c r="I768" s="39">
        <v>0</v>
      </c>
      <c r="J768" s="19">
        <v>13882</v>
      </c>
      <c r="K768" s="16">
        <v>48923</v>
      </c>
    </row>
    <row r="769" spans="1:11" x14ac:dyDescent="0.2">
      <c r="A769" s="10" t="s">
        <v>11</v>
      </c>
      <c r="B769" s="11" t="s">
        <v>20</v>
      </c>
      <c r="C769" s="12">
        <v>25182</v>
      </c>
      <c r="D769" s="12">
        <v>40417</v>
      </c>
      <c r="E769" s="10" t="s">
        <v>13</v>
      </c>
      <c r="F769" s="13" t="s">
        <v>14</v>
      </c>
      <c r="G769" s="14">
        <v>64000</v>
      </c>
      <c r="H769" s="17">
        <v>64000</v>
      </c>
      <c r="I769" s="39">
        <v>0</v>
      </c>
      <c r="J769" s="19">
        <v>13882</v>
      </c>
      <c r="K769" s="16">
        <v>48923</v>
      </c>
    </row>
    <row r="770" spans="1:11" x14ac:dyDescent="0.2">
      <c r="A770" s="10" t="s">
        <v>15</v>
      </c>
      <c r="B770" s="11" t="s">
        <v>20</v>
      </c>
      <c r="C770" s="12">
        <v>25182</v>
      </c>
      <c r="D770" s="12">
        <v>40417</v>
      </c>
      <c r="E770" s="10" t="s">
        <v>13</v>
      </c>
      <c r="F770" s="13" t="s">
        <v>14</v>
      </c>
      <c r="G770" s="14">
        <v>64000</v>
      </c>
      <c r="H770" s="17">
        <v>64000</v>
      </c>
      <c r="I770" s="39">
        <v>0</v>
      </c>
      <c r="J770" s="19">
        <v>13882</v>
      </c>
      <c r="K770" s="16">
        <v>48923</v>
      </c>
    </row>
    <row r="771" spans="1:11" x14ac:dyDescent="0.2">
      <c r="A771" s="10" t="s">
        <v>11</v>
      </c>
      <c r="B771" s="11" t="s">
        <v>21</v>
      </c>
      <c r="C771" s="12">
        <v>21087</v>
      </c>
      <c r="D771" s="12">
        <v>39986</v>
      </c>
      <c r="E771" s="10" t="s">
        <v>13</v>
      </c>
      <c r="F771" s="13" t="s">
        <v>14</v>
      </c>
      <c r="G771" s="14">
        <v>29000</v>
      </c>
      <c r="H771" s="17">
        <v>29000</v>
      </c>
      <c r="I771" s="39">
        <v>0</v>
      </c>
      <c r="J771" s="19">
        <v>3576</v>
      </c>
      <c r="K771" s="16">
        <v>44828</v>
      </c>
    </row>
    <row r="772" spans="1:11" x14ac:dyDescent="0.2">
      <c r="A772" s="10" t="s">
        <v>16</v>
      </c>
      <c r="B772" s="11" t="s">
        <v>20</v>
      </c>
      <c r="C772" s="12">
        <v>20886</v>
      </c>
      <c r="D772" s="12">
        <v>40267</v>
      </c>
      <c r="E772" s="10" t="s">
        <v>13</v>
      </c>
      <c r="F772" s="13" t="s">
        <v>14</v>
      </c>
      <c r="G772" s="14">
        <v>112000</v>
      </c>
      <c r="H772" s="17">
        <v>112000</v>
      </c>
      <c r="I772" s="39">
        <v>0</v>
      </c>
      <c r="J772" s="19">
        <v>11290</v>
      </c>
      <c r="K772" s="16">
        <v>44627</v>
      </c>
    </row>
    <row r="773" spans="1:11" x14ac:dyDescent="0.2">
      <c r="A773" s="10" t="s">
        <v>11</v>
      </c>
      <c r="B773" s="11" t="s">
        <v>20</v>
      </c>
      <c r="C773" s="12">
        <v>20886</v>
      </c>
      <c r="D773" s="12">
        <v>40267</v>
      </c>
      <c r="E773" s="10" t="s">
        <v>13</v>
      </c>
      <c r="F773" s="13" t="s">
        <v>14</v>
      </c>
      <c r="G773" s="14">
        <v>112000</v>
      </c>
      <c r="H773" s="17">
        <v>112000</v>
      </c>
      <c r="I773" s="39">
        <v>2</v>
      </c>
      <c r="J773" s="19">
        <v>5645</v>
      </c>
      <c r="K773" s="16">
        <v>44627</v>
      </c>
    </row>
    <row r="774" spans="1:11" x14ac:dyDescent="0.2">
      <c r="A774" s="10" t="s">
        <v>15</v>
      </c>
      <c r="B774" s="11" t="s">
        <v>20</v>
      </c>
      <c r="C774" s="12">
        <v>20886</v>
      </c>
      <c r="D774" s="12">
        <v>40267</v>
      </c>
      <c r="E774" s="10" t="s">
        <v>13</v>
      </c>
      <c r="F774" s="13" t="s">
        <v>14</v>
      </c>
      <c r="G774" s="14">
        <v>56000</v>
      </c>
      <c r="H774" s="17">
        <v>56000</v>
      </c>
      <c r="I774" s="39">
        <v>0</v>
      </c>
      <c r="J774" s="19">
        <v>5645</v>
      </c>
      <c r="K774" s="16">
        <v>44627</v>
      </c>
    </row>
    <row r="775" spans="1:11" x14ac:dyDescent="0.2">
      <c r="A775" s="10" t="s">
        <v>11</v>
      </c>
      <c r="B775" s="11" t="s">
        <v>20</v>
      </c>
      <c r="C775" s="12">
        <v>21888</v>
      </c>
      <c r="D775" s="12">
        <v>40228</v>
      </c>
      <c r="E775" s="10" t="s">
        <v>13</v>
      </c>
      <c r="F775" s="13" t="s">
        <v>14</v>
      </c>
      <c r="G775" s="14">
        <v>69000</v>
      </c>
      <c r="H775" s="17">
        <v>69000</v>
      </c>
      <c r="I775" s="39">
        <v>2</v>
      </c>
      <c r="J775" s="19">
        <v>10557</v>
      </c>
      <c r="K775" s="16">
        <v>45630</v>
      </c>
    </row>
    <row r="776" spans="1:11" x14ac:dyDescent="0.2">
      <c r="A776" s="10" t="s">
        <v>16</v>
      </c>
      <c r="B776" s="11" t="s">
        <v>20</v>
      </c>
      <c r="C776" s="12">
        <v>22169</v>
      </c>
      <c r="D776" s="12">
        <v>40318</v>
      </c>
      <c r="E776" s="10" t="s">
        <v>13</v>
      </c>
      <c r="F776" s="13" t="s">
        <v>14</v>
      </c>
      <c r="G776" s="14">
        <v>53000</v>
      </c>
      <c r="H776" s="17">
        <v>53000</v>
      </c>
      <c r="I776" s="39">
        <v>0</v>
      </c>
      <c r="J776" s="19">
        <v>8777</v>
      </c>
      <c r="K776" s="16">
        <v>45910</v>
      </c>
    </row>
    <row r="777" spans="1:11" x14ac:dyDescent="0.2">
      <c r="A777" s="10" t="s">
        <v>11</v>
      </c>
      <c r="B777" s="11" t="s">
        <v>20</v>
      </c>
      <c r="C777" s="12">
        <v>22169</v>
      </c>
      <c r="D777" s="12">
        <v>40318</v>
      </c>
      <c r="E777" s="10" t="s">
        <v>13</v>
      </c>
      <c r="F777" s="13" t="s">
        <v>14</v>
      </c>
      <c r="G777" s="14">
        <v>53000</v>
      </c>
      <c r="H777" s="17">
        <v>53000</v>
      </c>
      <c r="I777" s="39">
        <v>2</v>
      </c>
      <c r="J777" s="19">
        <v>8777</v>
      </c>
      <c r="K777" s="16">
        <v>45910</v>
      </c>
    </row>
    <row r="778" spans="1:11" x14ac:dyDescent="0.2">
      <c r="A778" s="10" t="s">
        <v>15</v>
      </c>
      <c r="B778" s="11" t="s">
        <v>20</v>
      </c>
      <c r="C778" s="12">
        <v>22169</v>
      </c>
      <c r="D778" s="12">
        <v>40318</v>
      </c>
      <c r="E778" s="10" t="s">
        <v>13</v>
      </c>
      <c r="F778" s="13" t="s">
        <v>14</v>
      </c>
      <c r="G778" s="14">
        <v>69000</v>
      </c>
      <c r="H778" s="17">
        <v>69000</v>
      </c>
      <c r="I778" s="39">
        <v>0</v>
      </c>
      <c r="J778" s="19">
        <v>8777</v>
      </c>
      <c r="K778" s="16">
        <v>45910</v>
      </c>
    </row>
    <row r="779" spans="1:11" x14ac:dyDescent="0.2">
      <c r="A779" s="10" t="s">
        <v>11</v>
      </c>
      <c r="B779" s="11" t="s">
        <v>20</v>
      </c>
      <c r="C779" s="12">
        <v>20387</v>
      </c>
      <c r="D779" s="12">
        <v>40351</v>
      </c>
      <c r="E779" s="10" t="s">
        <v>13</v>
      </c>
      <c r="F779" s="13" t="s">
        <v>14</v>
      </c>
      <c r="G779" s="14">
        <v>43000</v>
      </c>
      <c r="H779" s="17">
        <v>43000</v>
      </c>
      <c r="I779" s="39">
        <v>0</v>
      </c>
      <c r="J779" s="19">
        <v>3251</v>
      </c>
      <c r="K779" s="16">
        <v>44129</v>
      </c>
    </row>
    <row r="780" spans="1:11" x14ac:dyDescent="0.2">
      <c r="A780" s="10" t="s">
        <v>16</v>
      </c>
      <c r="B780" s="11" t="s">
        <v>20</v>
      </c>
      <c r="C780" s="12">
        <v>22624</v>
      </c>
      <c r="D780" s="12">
        <v>40410</v>
      </c>
      <c r="E780" s="10" t="s">
        <v>13</v>
      </c>
      <c r="F780" s="13" t="s">
        <v>14</v>
      </c>
      <c r="G780" s="14">
        <v>43000</v>
      </c>
      <c r="H780" s="17">
        <v>43000</v>
      </c>
      <c r="I780" s="39">
        <v>0</v>
      </c>
      <c r="J780" s="19">
        <v>30626</v>
      </c>
      <c r="K780" s="16">
        <v>46365</v>
      </c>
    </row>
    <row r="781" spans="1:11" x14ac:dyDescent="0.2">
      <c r="A781" s="10" t="s">
        <v>11</v>
      </c>
      <c r="B781" s="11" t="s">
        <v>20</v>
      </c>
      <c r="C781" s="12">
        <v>22624</v>
      </c>
      <c r="D781" s="12">
        <v>40410</v>
      </c>
      <c r="E781" s="10" t="s">
        <v>13</v>
      </c>
      <c r="F781" s="13" t="s">
        <v>14</v>
      </c>
      <c r="G781" s="14">
        <v>57000</v>
      </c>
      <c r="H781" s="17">
        <v>57000</v>
      </c>
      <c r="I781" s="39">
        <v>0</v>
      </c>
      <c r="J781" s="19">
        <v>10209</v>
      </c>
      <c r="K781" s="16">
        <v>46365</v>
      </c>
    </row>
    <row r="782" spans="1:11" x14ac:dyDescent="0.2">
      <c r="A782" s="10" t="s">
        <v>15</v>
      </c>
      <c r="B782" s="11" t="s">
        <v>20</v>
      </c>
      <c r="C782" s="12">
        <v>22624</v>
      </c>
      <c r="D782" s="12">
        <v>40410</v>
      </c>
      <c r="E782" s="10" t="s">
        <v>13</v>
      </c>
      <c r="F782" s="13" t="s">
        <v>14</v>
      </c>
      <c r="G782" s="14">
        <v>43000</v>
      </c>
      <c r="H782" s="17">
        <v>43000</v>
      </c>
      <c r="I782" s="39">
        <v>0</v>
      </c>
      <c r="J782" s="19">
        <v>10209</v>
      </c>
      <c r="K782" s="16">
        <v>46365</v>
      </c>
    </row>
    <row r="783" spans="1:11" x14ac:dyDescent="0.2">
      <c r="A783" s="10" t="s">
        <v>11</v>
      </c>
      <c r="B783" s="11" t="s">
        <v>20</v>
      </c>
      <c r="C783" s="12">
        <v>22733</v>
      </c>
      <c r="D783" s="12">
        <v>40064</v>
      </c>
      <c r="E783" s="10" t="s">
        <v>17</v>
      </c>
      <c r="F783" s="13" t="s">
        <v>14</v>
      </c>
      <c r="G783" s="14">
        <v>53000</v>
      </c>
      <c r="H783" s="17">
        <v>53000</v>
      </c>
      <c r="I783" s="39">
        <v>0</v>
      </c>
      <c r="J783" s="19">
        <v>7584</v>
      </c>
      <c r="K783" s="16">
        <v>46474</v>
      </c>
    </row>
    <row r="784" spans="1:11" x14ac:dyDescent="0.2">
      <c r="A784" s="10" t="s">
        <v>16</v>
      </c>
      <c r="B784" s="11" t="s">
        <v>20</v>
      </c>
      <c r="C784" s="12">
        <v>19797</v>
      </c>
      <c r="D784" s="12">
        <v>40413</v>
      </c>
      <c r="E784" s="10" t="s">
        <v>13</v>
      </c>
      <c r="F784" s="13" t="s">
        <v>14</v>
      </c>
      <c r="G784" s="14">
        <v>40000</v>
      </c>
      <c r="H784" s="17">
        <v>40000</v>
      </c>
      <c r="I784" s="39">
        <v>0</v>
      </c>
      <c r="J784" s="19">
        <v>1008</v>
      </c>
      <c r="K784" s="16">
        <v>43538</v>
      </c>
    </row>
    <row r="785" spans="1:11" x14ac:dyDescent="0.2">
      <c r="A785" s="10" t="s">
        <v>11</v>
      </c>
      <c r="B785" s="11" t="s">
        <v>20</v>
      </c>
      <c r="C785" s="12">
        <v>19797</v>
      </c>
      <c r="D785" s="12">
        <v>40413</v>
      </c>
      <c r="E785" s="10" t="s">
        <v>13</v>
      </c>
      <c r="F785" s="13" t="s">
        <v>14</v>
      </c>
      <c r="G785" s="14">
        <v>40000</v>
      </c>
      <c r="H785" s="17">
        <v>40000</v>
      </c>
      <c r="I785" s="39">
        <v>0</v>
      </c>
      <c r="J785" s="19">
        <v>1008</v>
      </c>
      <c r="K785" s="16">
        <v>43538</v>
      </c>
    </row>
    <row r="786" spans="1:11" x14ac:dyDescent="0.2">
      <c r="A786" s="10" t="s">
        <v>15</v>
      </c>
      <c r="B786" s="11" t="s">
        <v>20</v>
      </c>
      <c r="C786" s="12">
        <v>19797</v>
      </c>
      <c r="D786" s="12">
        <v>40413</v>
      </c>
      <c r="E786" s="10" t="s">
        <v>13</v>
      </c>
      <c r="F786" s="13" t="s">
        <v>14</v>
      </c>
      <c r="G786" s="14">
        <v>40000</v>
      </c>
      <c r="H786" s="17">
        <v>40000</v>
      </c>
      <c r="I786" s="39">
        <v>0</v>
      </c>
      <c r="J786" s="19">
        <v>1008</v>
      </c>
      <c r="K786" s="16">
        <v>43538</v>
      </c>
    </row>
    <row r="787" spans="1:11" x14ac:dyDescent="0.2">
      <c r="A787" s="10" t="s">
        <v>11</v>
      </c>
      <c r="B787" s="11" t="s">
        <v>20</v>
      </c>
      <c r="C787" s="12">
        <v>22670</v>
      </c>
      <c r="D787" s="12">
        <v>40467</v>
      </c>
      <c r="E787" s="10" t="s">
        <v>17</v>
      </c>
      <c r="F787" s="13" t="s">
        <v>14</v>
      </c>
      <c r="G787" s="14">
        <v>42000</v>
      </c>
      <c r="H787" s="17">
        <v>42000</v>
      </c>
      <c r="I787" s="39">
        <v>0</v>
      </c>
      <c r="J787" s="19">
        <v>5897</v>
      </c>
      <c r="K787" s="16">
        <v>46411</v>
      </c>
    </row>
    <row r="788" spans="1:11" x14ac:dyDescent="0.2">
      <c r="A788" s="10" t="s">
        <v>11</v>
      </c>
      <c r="B788" s="11" t="s">
        <v>20</v>
      </c>
      <c r="C788" s="12">
        <v>21614</v>
      </c>
      <c r="D788" s="12">
        <v>40295</v>
      </c>
      <c r="E788" s="10" t="s">
        <v>13</v>
      </c>
      <c r="F788" s="13" t="s">
        <v>14</v>
      </c>
      <c r="G788" s="14">
        <v>34000</v>
      </c>
      <c r="H788" s="17">
        <v>34000</v>
      </c>
      <c r="I788" s="39">
        <v>2</v>
      </c>
      <c r="J788" s="19">
        <v>4743</v>
      </c>
      <c r="K788" s="16">
        <v>45356</v>
      </c>
    </row>
    <row r="789" spans="1:11" x14ac:dyDescent="0.2">
      <c r="A789" s="10" t="s">
        <v>16</v>
      </c>
      <c r="B789" s="11" t="s">
        <v>20</v>
      </c>
      <c r="C789" s="12">
        <v>30245</v>
      </c>
      <c r="D789" s="12">
        <v>40345</v>
      </c>
      <c r="E789" s="10" t="s">
        <v>17</v>
      </c>
      <c r="F789" s="13" t="s">
        <v>14</v>
      </c>
      <c r="G789" s="14">
        <v>105000</v>
      </c>
      <c r="H789" s="17">
        <v>105000</v>
      </c>
      <c r="I789" s="39">
        <v>0</v>
      </c>
      <c r="J789" s="19">
        <v>16160</v>
      </c>
      <c r="K789" s="16">
        <v>53986</v>
      </c>
    </row>
    <row r="790" spans="1:11" x14ac:dyDescent="0.2">
      <c r="A790" s="10" t="s">
        <v>11</v>
      </c>
      <c r="B790" s="11" t="s">
        <v>20</v>
      </c>
      <c r="C790" s="12">
        <v>30245</v>
      </c>
      <c r="D790" s="12">
        <v>40345</v>
      </c>
      <c r="E790" s="10" t="s">
        <v>17</v>
      </c>
      <c r="F790" s="13" t="s">
        <v>14</v>
      </c>
      <c r="G790" s="14">
        <v>105000</v>
      </c>
      <c r="H790" s="17">
        <v>105000</v>
      </c>
      <c r="I790" s="39">
        <v>2</v>
      </c>
      <c r="J790" s="19">
        <v>5387</v>
      </c>
      <c r="K790" s="16">
        <v>53986</v>
      </c>
    </row>
    <row r="791" spans="1:11" x14ac:dyDescent="0.2">
      <c r="A791" s="10" t="s">
        <v>15</v>
      </c>
      <c r="B791" s="11" t="s">
        <v>20</v>
      </c>
      <c r="C791" s="12">
        <v>30245</v>
      </c>
      <c r="D791" s="12">
        <v>40345</v>
      </c>
      <c r="E791" s="10" t="s">
        <v>17</v>
      </c>
      <c r="F791" s="13" t="s">
        <v>14</v>
      </c>
      <c r="G791" s="14">
        <v>35000</v>
      </c>
      <c r="H791" s="17">
        <v>35000</v>
      </c>
      <c r="I791" s="39">
        <v>0</v>
      </c>
      <c r="J791" s="19">
        <v>5387</v>
      </c>
      <c r="K791" s="16">
        <v>53986</v>
      </c>
    </row>
    <row r="792" spans="1:11" x14ac:dyDescent="0.2">
      <c r="A792" s="10" t="s">
        <v>16</v>
      </c>
      <c r="B792" s="11" t="s">
        <v>20</v>
      </c>
      <c r="C792" s="12">
        <v>22841</v>
      </c>
      <c r="D792" s="12">
        <v>40494</v>
      </c>
      <c r="E792" s="10" t="s">
        <v>17</v>
      </c>
      <c r="F792" s="13" t="s">
        <v>14</v>
      </c>
      <c r="G792" s="14">
        <v>105000</v>
      </c>
      <c r="H792" s="17">
        <v>105000</v>
      </c>
      <c r="I792" s="39">
        <v>0</v>
      </c>
      <c r="J792" s="19">
        <v>16006</v>
      </c>
      <c r="K792" s="16">
        <v>46582</v>
      </c>
    </row>
    <row r="793" spans="1:11" x14ac:dyDescent="0.2">
      <c r="A793" s="10" t="s">
        <v>11</v>
      </c>
      <c r="B793" s="11" t="s">
        <v>20</v>
      </c>
      <c r="C793" s="12">
        <v>22841</v>
      </c>
      <c r="D793" s="12">
        <v>40494</v>
      </c>
      <c r="E793" s="10" t="s">
        <v>17</v>
      </c>
      <c r="F793" s="13" t="s">
        <v>14</v>
      </c>
      <c r="G793" s="14">
        <v>38000</v>
      </c>
      <c r="H793" s="17">
        <v>38000</v>
      </c>
      <c r="I793" s="39">
        <v>1</v>
      </c>
      <c r="J793" s="19">
        <v>5335</v>
      </c>
      <c r="K793" s="16">
        <v>46582</v>
      </c>
    </row>
    <row r="794" spans="1:11" x14ac:dyDescent="0.2">
      <c r="A794" s="10" t="s">
        <v>16</v>
      </c>
      <c r="B794" s="11" t="s">
        <v>21</v>
      </c>
      <c r="C794" s="12">
        <v>23984</v>
      </c>
      <c r="D794" s="12">
        <v>40094</v>
      </c>
      <c r="E794" s="10" t="s">
        <v>17</v>
      </c>
      <c r="F794" s="13" t="s">
        <v>14</v>
      </c>
      <c r="G794" s="14">
        <v>114000</v>
      </c>
      <c r="H794" s="17">
        <v>114000</v>
      </c>
      <c r="I794" s="39">
        <v>0</v>
      </c>
      <c r="J794" s="19">
        <v>5794</v>
      </c>
      <c r="K794" s="16">
        <v>47725</v>
      </c>
    </row>
    <row r="795" spans="1:11" x14ac:dyDescent="0.2">
      <c r="A795" s="10" t="s">
        <v>11</v>
      </c>
      <c r="B795" s="11" t="s">
        <v>21</v>
      </c>
      <c r="C795" s="12">
        <v>23984</v>
      </c>
      <c r="D795" s="12">
        <v>40094</v>
      </c>
      <c r="E795" s="10" t="s">
        <v>17</v>
      </c>
      <c r="F795" s="13" t="s">
        <v>14</v>
      </c>
      <c r="G795" s="14">
        <v>37000</v>
      </c>
      <c r="H795" s="17">
        <v>37000</v>
      </c>
      <c r="I795" s="39">
        <v>1</v>
      </c>
      <c r="J795" s="19">
        <v>5794</v>
      </c>
      <c r="K795" s="16">
        <v>47725</v>
      </c>
    </row>
    <row r="796" spans="1:11" x14ac:dyDescent="0.2">
      <c r="A796" s="10" t="s">
        <v>16</v>
      </c>
      <c r="B796" s="11" t="s">
        <v>20</v>
      </c>
      <c r="C796" s="12">
        <v>20520</v>
      </c>
      <c r="D796" s="12">
        <v>40448</v>
      </c>
      <c r="E796" s="10" t="s">
        <v>17</v>
      </c>
      <c r="F796" s="13" t="s">
        <v>14</v>
      </c>
      <c r="G796" s="14">
        <v>59000</v>
      </c>
      <c r="H796" s="17">
        <v>59000</v>
      </c>
      <c r="I796" s="39">
        <v>0</v>
      </c>
      <c r="J796" s="19">
        <v>3452</v>
      </c>
      <c r="K796" s="16">
        <v>44261</v>
      </c>
    </row>
    <row r="797" spans="1:11" x14ac:dyDescent="0.2">
      <c r="A797" s="10" t="s">
        <v>11</v>
      </c>
      <c r="B797" s="11" t="s">
        <v>20</v>
      </c>
      <c r="C797" s="12">
        <v>20520</v>
      </c>
      <c r="D797" s="12">
        <v>40448</v>
      </c>
      <c r="E797" s="10" t="s">
        <v>17</v>
      </c>
      <c r="F797" s="13" t="s">
        <v>14</v>
      </c>
      <c r="G797" s="14">
        <v>59000</v>
      </c>
      <c r="H797" s="17">
        <v>59000</v>
      </c>
      <c r="I797" s="39">
        <v>2</v>
      </c>
      <c r="J797" s="19">
        <v>3452</v>
      </c>
      <c r="K797" s="16">
        <v>44261</v>
      </c>
    </row>
    <row r="798" spans="1:11" x14ac:dyDescent="0.2">
      <c r="A798" s="10" t="s">
        <v>11</v>
      </c>
      <c r="B798" s="11" t="s">
        <v>20</v>
      </c>
      <c r="C798" s="12">
        <v>20269</v>
      </c>
      <c r="D798" s="12">
        <v>40544</v>
      </c>
      <c r="E798" s="10" t="s">
        <v>17</v>
      </c>
      <c r="F798" s="13" t="s">
        <v>14</v>
      </c>
      <c r="G798" s="14">
        <v>42000</v>
      </c>
      <c r="H798" s="17">
        <v>42000</v>
      </c>
      <c r="I798" s="39">
        <v>2</v>
      </c>
      <c r="J798" s="19">
        <v>2608</v>
      </c>
      <c r="K798" s="16">
        <v>44011</v>
      </c>
    </row>
    <row r="799" spans="1:11" x14ac:dyDescent="0.2">
      <c r="A799" s="10" t="s">
        <v>11</v>
      </c>
      <c r="B799" s="11" t="s">
        <v>20</v>
      </c>
      <c r="C799" s="12">
        <v>24060</v>
      </c>
      <c r="D799" s="12">
        <v>40151</v>
      </c>
      <c r="E799" s="10" t="s">
        <v>17</v>
      </c>
      <c r="F799" s="13" t="s">
        <v>14</v>
      </c>
      <c r="G799" s="14">
        <v>44000</v>
      </c>
      <c r="H799" s="17">
        <v>44000</v>
      </c>
      <c r="I799" s="39">
        <v>0</v>
      </c>
      <c r="J799" s="19">
        <v>6890</v>
      </c>
      <c r="K799" s="16">
        <v>47801</v>
      </c>
    </row>
    <row r="800" spans="1:11" x14ac:dyDescent="0.2">
      <c r="A800" s="10" t="s">
        <v>15</v>
      </c>
      <c r="B800" s="11" t="s">
        <v>20</v>
      </c>
      <c r="C800" s="12">
        <v>24060</v>
      </c>
      <c r="D800" s="12">
        <v>40151</v>
      </c>
      <c r="E800" s="10" t="s">
        <v>17</v>
      </c>
      <c r="F800" s="13" t="s">
        <v>14</v>
      </c>
      <c r="G800" s="14">
        <v>42000</v>
      </c>
      <c r="H800" s="17">
        <v>42000</v>
      </c>
      <c r="I800" s="39">
        <v>0</v>
      </c>
      <c r="J800" s="19">
        <v>6890</v>
      </c>
      <c r="K800" s="16">
        <v>47801</v>
      </c>
    </row>
    <row r="801" spans="1:11" x14ac:dyDescent="0.2">
      <c r="A801" s="10" t="s">
        <v>11</v>
      </c>
      <c r="B801" s="11" t="s">
        <v>20</v>
      </c>
      <c r="C801" s="12">
        <v>22862</v>
      </c>
      <c r="D801" s="12">
        <v>40210</v>
      </c>
      <c r="E801" s="10" t="s">
        <v>17</v>
      </c>
      <c r="F801" s="13" t="s">
        <v>14</v>
      </c>
      <c r="G801" s="14">
        <v>14000</v>
      </c>
      <c r="H801" s="17">
        <v>14000</v>
      </c>
      <c r="I801" s="39">
        <v>0</v>
      </c>
      <c r="J801" s="19">
        <v>2117</v>
      </c>
      <c r="K801" s="16">
        <v>46603</v>
      </c>
    </row>
    <row r="802" spans="1:11" x14ac:dyDescent="0.2">
      <c r="A802" s="10" t="s">
        <v>16</v>
      </c>
      <c r="B802" s="11" t="s">
        <v>20</v>
      </c>
      <c r="C802" s="12">
        <v>23530</v>
      </c>
      <c r="D802" s="12">
        <v>40080</v>
      </c>
      <c r="E802" s="10" t="s">
        <v>17</v>
      </c>
      <c r="F802" s="13" t="s">
        <v>14</v>
      </c>
      <c r="G802" s="14">
        <v>21000</v>
      </c>
      <c r="H802" s="17">
        <v>21000</v>
      </c>
      <c r="I802" s="39">
        <v>0</v>
      </c>
      <c r="J802" s="19">
        <v>3194</v>
      </c>
      <c r="K802" s="16">
        <v>47271</v>
      </c>
    </row>
    <row r="803" spans="1:11" x14ac:dyDescent="0.2">
      <c r="A803" s="10" t="s">
        <v>11</v>
      </c>
      <c r="B803" s="11" t="s">
        <v>20</v>
      </c>
      <c r="C803" s="12">
        <v>23530</v>
      </c>
      <c r="D803" s="12">
        <v>40080</v>
      </c>
      <c r="E803" s="10" t="s">
        <v>17</v>
      </c>
      <c r="F803" s="13" t="s">
        <v>14</v>
      </c>
      <c r="G803" s="14">
        <v>21000</v>
      </c>
      <c r="H803" s="17">
        <v>21000</v>
      </c>
      <c r="I803" s="39">
        <v>0</v>
      </c>
      <c r="J803" s="19">
        <v>3194</v>
      </c>
      <c r="K803" s="16">
        <v>47271</v>
      </c>
    </row>
    <row r="804" spans="1:11" x14ac:dyDescent="0.2">
      <c r="A804" s="10" t="s">
        <v>11</v>
      </c>
      <c r="B804" s="11" t="s">
        <v>20</v>
      </c>
      <c r="C804" s="12">
        <v>20924</v>
      </c>
      <c r="D804" s="12">
        <v>40511</v>
      </c>
      <c r="E804" s="10" t="s">
        <v>13</v>
      </c>
      <c r="F804" s="13" t="s">
        <v>14</v>
      </c>
      <c r="G804" s="14">
        <v>55000</v>
      </c>
      <c r="H804" s="17">
        <v>55000</v>
      </c>
      <c r="I804" s="39">
        <v>0</v>
      </c>
      <c r="J804" s="19">
        <v>5544</v>
      </c>
      <c r="K804" s="16">
        <v>44665</v>
      </c>
    </row>
    <row r="805" spans="1:11" x14ac:dyDescent="0.2">
      <c r="A805" s="10" t="s">
        <v>16</v>
      </c>
      <c r="B805" s="11" t="s">
        <v>21</v>
      </c>
      <c r="C805" s="12">
        <v>20760</v>
      </c>
      <c r="D805" s="12">
        <v>40316</v>
      </c>
      <c r="E805" s="10" t="s">
        <v>17</v>
      </c>
      <c r="F805" s="13" t="s">
        <v>14</v>
      </c>
      <c r="G805" s="14">
        <v>129000</v>
      </c>
      <c r="H805" s="17">
        <v>129000</v>
      </c>
      <c r="I805" s="39">
        <v>0</v>
      </c>
      <c r="J805" s="19">
        <v>10101</v>
      </c>
      <c r="K805" s="16">
        <v>44501</v>
      </c>
    </row>
    <row r="806" spans="1:11" x14ac:dyDescent="0.2">
      <c r="A806" s="10" t="s">
        <v>11</v>
      </c>
      <c r="B806" s="11" t="s">
        <v>21</v>
      </c>
      <c r="C806" s="12">
        <v>20760</v>
      </c>
      <c r="D806" s="12">
        <v>40316</v>
      </c>
      <c r="E806" s="10" t="s">
        <v>17</v>
      </c>
      <c r="F806" s="13" t="s">
        <v>14</v>
      </c>
      <c r="G806" s="14">
        <v>129000</v>
      </c>
      <c r="H806" s="17">
        <v>129000</v>
      </c>
      <c r="I806" s="39">
        <v>2</v>
      </c>
      <c r="J806" s="19">
        <v>3367</v>
      </c>
      <c r="K806" s="16">
        <v>44501</v>
      </c>
    </row>
    <row r="807" spans="1:11" x14ac:dyDescent="0.2">
      <c r="A807" s="10" t="s">
        <v>15</v>
      </c>
      <c r="B807" s="11" t="s">
        <v>21</v>
      </c>
      <c r="C807" s="12">
        <v>20760</v>
      </c>
      <c r="D807" s="12">
        <v>40316</v>
      </c>
      <c r="E807" s="10" t="s">
        <v>17</v>
      </c>
      <c r="F807" s="13" t="s">
        <v>14</v>
      </c>
      <c r="G807" s="14">
        <v>43000</v>
      </c>
      <c r="H807" s="17">
        <v>43000</v>
      </c>
      <c r="I807" s="39">
        <v>0</v>
      </c>
      <c r="J807" s="19">
        <v>3367</v>
      </c>
      <c r="K807" s="16">
        <v>44501</v>
      </c>
    </row>
    <row r="808" spans="1:11" x14ac:dyDescent="0.2">
      <c r="A808" s="10" t="s">
        <v>11</v>
      </c>
      <c r="B808" s="11" t="s">
        <v>20</v>
      </c>
      <c r="C808" s="12">
        <v>20676</v>
      </c>
      <c r="D808" s="12">
        <v>40340</v>
      </c>
      <c r="E808" s="10" t="s">
        <v>17</v>
      </c>
      <c r="F808" s="13" t="s">
        <v>14</v>
      </c>
      <c r="G808" s="14">
        <v>58000</v>
      </c>
      <c r="H808" s="17">
        <v>58000</v>
      </c>
      <c r="I808" s="39">
        <v>0</v>
      </c>
      <c r="J808" s="19">
        <v>4541</v>
      </c>
      <c r="K808" s="16">
        <v>44417</v>
      </c>
    </row>
    <row r="809" spans="1:11" x14ac:dyDescent="0.2">
      <c r="A809" s="10" t="s">
        <v>11</v>
      </c>
      <c r="B809" s="11" t="s">
        <v>20</v>
      </c>
      <c r="C809" s="12">
        <v>23293</v>
      </c>
      <c r="D809" s="12">
        <v>40498</v>
      </c>
      <c r="E809" s="10" t="s">
        <v>13</v>
      </c>
      <c r="F809" s="13" t="s">
        <v>14</v>
      </c>
      <c r="G809" s="14">
        <v>83000</v>
      </c>
      <c r="H809" s="17">
        <v>83000</v>
      </c>
      <c r="I809" s="39">
        <v>0</v>
      </c>
      <c r="J809" s="19">
        <v>15911</v>
      </c>
      <c r="K809" s="16">
        <v>47035</v>
      </c>
    </row>
    <row r="810" spans="1:11" x14ac:dyDescent="0.2">
      <c r="A810" s="10" t="s">
        <v>11</v>
      </c>
      <c r="B810" s="11" t="s">
        <v>20</v>
      </c>
      <c r="C810" s="12">
        <v>22053</v>
      </c>
      <c r="D810" s="12">
        <v>40330</v>
      </c>
      <c r="E810" s="10" t="s">
        <v>13</v>
      </c>
      <c r="F810" s="13" t="s">
        <v>14</v>
      </c>
      <c r="G810" s="14">
        <v>70000</v>
      </c>
      <c r="H810" s="17">
        <v>70000</v>
      </c>
      <c r="I810" s="39">
        <v>0</v>
      </c>
      <c r="J810" s="19">
        <v>10710</v>
      </c>
      <c r="K810" s="16">
        <v>45794</v>
      </c>
    </row>
    <row r="811" spans="1:11" x14ac:dyDescent="0.2">
      <c r="A811" s="10" t="s">
        <v>16</v>
      </c>
      <c r="B811" s="11" t="s">
        <v>20</v>
      </c>
      <c r="C811" s="12">
        <v>19802</v>
      </c>
      <c r="D811" s="12">
        <v>40399</v>
      </c>
      <c r="E811" s="10" t="s">
        <v>17</v>
      </c>
      <c r="F811" s="13" t="s">
        <v>14</v>
      </c>
      <c r="G811" s="14">
        <v>98000</v>
      </c>
      <c r="H811" s="17">
        <v>98000</v>
      </c>
      <c r="I811" s="39">
        <v>0</v>
      </c>
      <c r="J811" s="19">
        <v>1940</v>
      </c>
      <c r="K811" s="16">
        <v>43543</v>
      </c>
    </row>
    <row r="812" spans="1:11" x14ac:dyDescent="0.2">
      <c r="A812" s="10" t="s">
        <v>11</v>
      </c>
      <c r="B812" s="11" t="s">
        <v>20</v>
      </c>
      <c r="C812" s="12">
        <v>19802</v>
      </c>
      <c r="D812" s="12">
        <v>40399</v>
      </c>
      <c r="E812" s="10" t="s">
        <v>17</v>
      </c>
      <c r="F812" s="13" t="s">
        <v>14</v>
      </c>
      <c r="G812" s="14">
        <v>98000</v>
      </c>
      <c r="H812" s="17">
        <v>98000</v>
      </c>
      <c r="I812" s="39">
        <v>0</v>
      </c>
      <c r="J812" s="19">
        <v>970</v>
      </c>
      <c r="K812" s="16">
        <v>43543</v>
      </c>
    </row>
    <row r="813" spans="1:11" x14ac:dyDescent="0.2">
      <c r="A813" s="10" t="s">
        <v>16</v>
      </c>
      <c r="B813" s="11" t="s">
        <v>20</v>
      </c>
      <c r="C813" s="12">
        <v>19820</v>
      </c>
      <c r="D813" s="12">
        <v>40463</v>
      </c>
      <c r="E813" s="10" t="s">
        <v>17</v>
      </c>
      <c r="F813" s="13" t="s">
        <v>14</v>
      </c>
      <c r="G813" s="14">
        <v>34000</v>
      </c>
      <c r="H813" s="17">
        <v>34000</v>
      </c>
      <c r="I813" s="39">
        <v>0</v>
      </c>
      <c r="J813" s="19">
        <v>673</v>
      </c>
      <c r="K813" s="16">
        <v>43561</v>
      </c>
    </row>
    <row r="814" spans="1:11" x14ac:dyDescent="0.2">
      <c r="A814" s="10" t="s">
        <v>11</v>
      </c>
      <c r="B814" s="11" t="s">
        <v>20</v>
      </c>
      <c r="C814" s="12">
        <v>19820</v>
      </c>
      <c r="D814" s="12">
        <v>40463</v>
      </c>
      <c r="E814" s="10" t="s">
        <v>17</v>
      </c>
      <c r="F814" s="13" t="s">
        <v>14</v>
      </c>
      <c r="G814" s="14">
        <v>34000</v>
      </c>
      <c r="H814" s="17">
        <v>34000</v>
      </c>
      <c r="I814" s="39">
        <v>0</v>
      </c>
      <c r="J814" s="19">
        <v>673</v>
      </c>
      <c r="K814" s="16">
        <v>43561</v>
      </c>
    </row>
    <row r="815" spans="1:11" x14ac:dyDescent="0.2">
      <c r="A815" s="10" t="s">
        <v>15</v>
      </c>
      <c r="B815" s="11" t="s">
        <v>20</v>
      </c>
      <c r="C815" s="12">
        <v>19820</v>
      </c>
      <c r="D815" s="12">
        <v>40463</v>
      </c>
      <c r="E815" s="10" t="s">
        <v>17</v>
      </c>
      <c r="F815" s="13" t="s">
        <v>14</v>
      </c>
      <c r="G815" s="14">
        <v>98000</v>
      </c>
      <c r="H815" s="17">
        <v>98000</v>
      </c>
      <c r="I815" s="39">
        <v>0</v>
      </c>
      <c r="J815" s="19">
        <v>673</v>
      </c>
      <c r="K815" s="16">
        <v>43561</v>
      </c>
    </row>
    <row r="816" spans="1:11" x14ac:dyDescent="0.2">
      <c r="A816" s="10" t="s">
        <v>16</v>
      </c>
      <c r="B816" s="11" t="s">
        <v>20</v>
      </c>
      <c r="C816" s="12">
        <v>21161</v>
      </c>
      <c r="D816" s="12">
        <v>40360</v>
      </c>
      <c r="E816" s="10" t="s">
        <v>13</v>
      </c>
      <c r="F816" s="13" t="s">
        <v>14</v>
      </c>
      <c r="G816" s="14">
        <v>141000</v>
      </c>
      <c r="H816" s="17">
        <v>141000</v>
      </c>
      <c r="I816" s="39">
        <v>0</v>
      </c>
      <c r="J816" s="19">
        <v>17766</v>
      </c>
      <c r="K816" s="16">
        <v>44902</v>
      </c>
    </row>
    <row r="817" spans="1:11" x14ac:dyDescent="0.2">
      <c r="A817" s="10" t="s">
        <v>11</v>
      </c>
      <c r="B817" s="11" t="s">
        <v>20</v>
      </c>
      <c r="C817" s="12">
        <v>21161</v>
      </c>
      <c r="D817" s="12">
        <v>40360</v>
      </c>
      <c r="E817" s="10" t="s">
        <v>13</v>
      </c>
      <c r="F817" s="13" t="s">
        <v>14</v>
      </c>
      <c r="G817" s="14">
        <v>141000</v>
      </c>
      <c r="H817" s="17">
        <v>141000</v>
      </c>
      <c r="I817" s="39">
        <v>2</v>
      </c>
      <c r="J817" s="19">
        <v>5922</v>
      </c>
      <c r="K817" s="16">
        <v>44902</v>
      </c>
    </row>
    <row r="818" spans="1:11" x14ac:dyDescent="0.2">
      <c r="A818" s="10" t="s">
        <v>11</v>
      </c>
      <c r="B818" s="11" t="s">
        <v>20</v>
      </c>
      <c r="C818" s="12">
        <v>22201</v>
      </c>
      <c r="D818" s="12">
        <v>40247</v>
      </c>
      <c r="E818" s="10" t="s">
        <v>17</v>
      </c>
      <c r="F818" s="13" t="s">
        <v>14</v>
      </c>
      <c r="G818" s="14">
        <v>64000</v>
      </c>
      <c r="H818" s="17">
        <v>64000</v>
      </c>
      <c r="I818" s="39">
        <v>0</v>
      </c>
      <c r="J818" s="19">
        <v>8352</v>
      </c>
      <c r="K818" s="16">
        <v>45942</v>
      </c>
    </row>
    <row r="819" spans="1:11" x14ac:dyDescent="0.2">
      <c r="A819" s="10" t="s">
        <v>16</v>
      </c>
      <c r="B819" s="11" t="s">
        <v>20</v>
      </c>
      <c r="C819" s="12">
        <v>21296</v>
      </c>
      <c r="D819" s="12">
        <v>40302</v>
      </c>
      <c r="E819" s="10" t="s">
        <v>13</v>
      </c>
      <c r="F819" s="13" t="s">
        <v>14</v>
      </c>
      <c r="G819" s="14">
        <v>41000</v>
      </c>
      <c r="H819" s="17">
        <v>41000</v>
      </c>
      <c r="I819" s="39">
        <v>0</v>
      </c>
      <c r="J819" s="19">
        <v>5166</v>
      </c>
      <c r="K819" s="16">
        <v>45037</v>
      </c>
    </row>
    <row r="820" spans="1:11" x14ac:dyDescent="0.2">
      <c r="A820" s="10" t="s">
        <v>11</v>
      </c>
      <c r="B820" s="11" t="s">
        <v>20</v>
      </c>
      <c r="C820" s="12">
        <v>21296</v>
      </c>
      <c r="D820" s="12">
        <v>40302</v>
      </c>
      <c r="E820" s="10" t="s">
        <v>13</v>
      </c>
      <c r="F820" s="13" t="s">
        <v>14</v>
      </c>
      <c r="G820" s="14">
        <v>41000</v>
      </c>
      <c r="H820" s="17">
        <v>41000</v>
      </c>
      <c r="I820" s="39">
        <v>0</v>
      </c>
      <c r="J820" s="19">
        <v>5166</v>
      </c>
      <c r="K820" s="16">
        <v>45037</v>
      </c>
    </row>
    <row r="821" spans="1:11" x14ac:dyDescent="0.2">
      <c r="A821" s="10" t="s">
        <v>11</v>
      </c>
      <c r="B821" s="11" t="s">
        <v>20</v>
      </c>
      <c r="C821" s="12">
        <v>20222</v>
      </c>
      <c r="D821" s="12">
        <v>40394</v>
      </c>
      <c r="E821" s="10" t="s">
        <v>17</v>
      </c>
      <c r="F821" s="13" t="s">
        <v>14</v>
      </c>
      <c r="G821" s="14">
        <v>51000</v>
      </c>
      <c r="H821" s="17">
        <v>51000</v>
      </c>
      <c r="I821" s="39">
        <v>0</v>
      </c>
      <c r="J821" s="19">
        <v>2020</v>
      </c>
      <c r="K821" s="16">
        <v>43964</v>
      </c>
    </row>
    <row r="822" spans="1:11" x14ac:dyDescent="0.2">
      <c r="A822" s="10" t="s">
        <v>11</v>
      </c>
      <c r="B822" s="11" t="s">
        <v>20</v>
      </c>
      <c r="C822" s="12">
        <v>20375</v>
      </c>
      <c r="D822" s="12">
        <v>40555</v>
      </c>
      <c r="E822" s="10" t="s">
        <v>13</v>
      </c>
      <c r="F822" s="13" t="s">
        <v>14</v>
      </c>
      <c r="G822" s="14">
        <v>81000</v>
      </c>
      <c r="H822" s="17">
        <v>81000</v>
      </c>
      <c r="I822" s="39">
        <v>0</v>
      </c>
      <c r="J822" s="19">
        <v>6269</v>
      </c>
      <c r="K822" s="16">
        <v>44117</v>
      </c>
    </row>
    <row r="823" spans="1:11" x14ac:dyDescent="0.2">
      <c r="A823" s="10" t="s">
        <v>16</v>
      </c>
      <c r="B823" s="11" t="s">
        <v>20</v>
      </c>
      <c r="C823" s="12">
        <v>22219</v>
      </c>
      <c r="D823" s="12">
        <v>40316</v>
      </c>
      <c r="E823" s="10" t="s">
        <v>17</v>
      </c>
      <c r="F823" s="13" t="s">
        <v>14</v>
      </c>
      <c r="G823" s="14">
        <v>32000</v>
      </c>
      <c r="H823" s="17">
        <v>32000</v>
      </c>
      <c r="I823" s="39">
        <v>0</v>
      </c>
      <c r="J823" s="19">
        <v>4176</v>
      </c>
      <c r="K823" s="16">
        <v>45960</v>
      </c>
    </row>
    <row r="824" spans="1:11" x14ac:dyDescent="0.2">
      <c r="A824" s="10" t="s">
        <v>11</v>
      </c>
      <c r="B824" s="11" t="s">
        <v>20</v>
      </c>
      <c r="C824" s="12">
        <v>22219</v>
      </c>
      <c r="D824" s="12">
        <v>40316</v>
      </c>
      <c r="E824" s="10" t="s">
        <v>17</v>
      </c>
      <c r="F824" s="13" t="s">
        <v>14</v>
      </c>
      <c r="G824" s="14">
        <v>32000</v>
      </c>
      <c r="H824" s="17">
        <v>32000</v>
      </c>
      <c r="I824" s="39">
        <v>0</v>
      </c>
      <c r="J824" s="19">
        <v>4176</v>
      </c>
      <c r="K824" s="16">
        <v>45960</v>
      </c>
    </row>
    <row r="825" spans="1:11" x14ac:dyDescent="0.2">
      <c r="A825" s="10" t="s">
        <v>15</v>
      </c>
      <c r="B825" s="11" t="s">
        <v>20</v>
      </c>
      <c r="C825" s="12">
        <v>22219</v>
      </c>
      <c r="D825" s="12">
        <v>40316</v>
      </c>
      <c r="E825" s="10" t="s">
        <v>17</v>
      </c>
      <c r="F825" s="13" t="s">
        <v>14</v>
      </c>
      <c r="G825" s="14">
        <v>81000</v>
      </c>
      <c r="H825" s="17">
        <v>81000</v>
      </c>
      <c r="I825" s="39">
        <v>0</v>
      </c>
      <c r="J825" s="19">
        <v>4176</v>
      </c>
      <c r="K825" s="16">
        <v>45960</v>
      </c>
    </row>
    <row r="826" spans="1:11" x14ac:dyDescent="0.2">
      <c r="A826" s="10" t="s">
        <v>11</v>
      </c>
      <c r="B826" s="11" t="s">
        <v>20</v>
      </c>
      <c r="C826" s="12">
        <v>20806</v>
      </c>
      <c r="D826" s="12">
        <v>40422</v>
      </c>
      <c r="E826" s="10" t="s">
        <v>13</v>
      </c>
      <c r="F826" s="13" t="s">
        <v>14</v>
      </c>
      <c r="G826" s="14">
        <v>49000</v>
      </c>
      <c r="H826" s="17">
        <v>49000</v>
      </c>
      <c r="I826" s="39">
        <v>0</v>
      </c>
      <c r="J826" s="19">
        <v>4939</v>
      </c>
      <c r="K826" s="16">
        <v>44547</v>
      </c>
    </row>
    <row r="827" spans="1:11" x14ac:dyDescent="0.2">
      <c r="A827" s="10" t="s">
        <v>11</v>
      </c>
      <c r="B827" s="11" t="s">
        <v>21</v>
      </c>
      <c r="C827" s="12">
        <v>24080</v>
      </c>
      <c r="D827" s="12">
        <v>40529</v>
      </c>
      <c r="E827" s="10" t="s">
        <v>13</v>
      </c>
      <c r="F827" s="13" t="s">
        <v>14</v>
      </c>
      <c r="G827" s="14">
        <v>44000</v>
      </c>
      <c r="H827" s="17">
        <v>44000</v>
      </c>
      <c r="I827" s="39">
        <v>0</v>
      </c>
      <c r="J827" s="19">
        <v>8870</v>
      </c>
      <c r="K827" s="16">
        <v>47821</v>
      </c>
    </row>
    <row r="828" spans="1:11" x14ac:dyDescent="0.2">
      <c r="A828" s="10" t="s">
        <v>11</v>
      </c>
      <c r="B828" s="11" t="s">
        <v>20</v>
      </c>
      <c r="C828" s="12">
        <v>22886</v>
      </c>
      <c r="D828" s="12">
        <v>40548</v>
      </c>
      <c r="E828" s="10" t="s">
        <v>17</v>
      </c>
      <c r="F828" s="13" t="s">
        <v>14</v>
      </c>
      <c r="G828" s="14">
        <v>60000</v>
      </c>
      <c r="H828" s="17">
        <v>60000</v>
      </c>
      <c r="I828" s="39">
        <v>0</v>
      </c>
      <c r="J828" s="19">
        <v>9018</v>
      </c>
      <c r="K828" s="16">
        <v>46627</v>
      </c>
    </row>
    <row r="829" spans="1:11" x14ac:dyDescent="0.2">
      <c r="A829" s="10" t="s">
        <v>11</v>
      </c>
      <c r="B829" s="11" t="s">
        <v>20</v>
      </c>
      <c r="C829" s="12">
        <v>22831</v>
      </c>
      <c r="D829" s="12">
        <v>40389</v>
      </c>
      <c r="E829" s="10" t="s">
        <v>17</v>
      </c>
      <c r="F829" s="13" t="s">
        <v>14</v>
      </c>
      <c r="G829" s="14">
        <v>31000</v>
      </c>
      <c r="H829" s="17">
        <v>31000</v>
      </c>
      <c r="I829" s="39">
        <v>0</v>
      </c>
      <c r="J829" s="19">
        <v>4352</v>
      </c>
      <c r="K829" s="16">
        <v>46572</v>
      </c>
    </row>
    <row r="830" spans="1:11" x14ac:dyDescent="0.2">
      <c r="A830" s="10" t="s">
        <v>16</v>
      </c>
      <c r="B830" s="11" t="s">
        <v>20</v>
      </c>
      <c r="C830" s="12">
        <v>24144</v>
      </c>
      <c r="D830" s="12">
        <v>40592</v>
      </c>
      <c r="E830" s="10" t="s">
        <v>13</v>
      </c>
      <c r="F830" s="13" t="s">
        <v>14</v>
      </c>
      <c r="G830" s="14">
        <v>106000</v>
      </c>
      <c r="H830" s="17">
        <v>106000</v>
      </c>
      <c r="I830" s="39">
        <v>0</v>
      </c>
      <c r="J830" s="19">
        <v>22133</v>
      </c>
      <c r="K830" s="16">
        <v>47885</v>
      </c>
    </row>
    <row r="831" spans="1:11" x14ac:dyDescent="0.2">
      <c r="A831" s="10" t="s">
        <v>11</v>
      </c>
      <c r="B831" s="11" t="s">
        <v>20</v>
      </c>
      <c r="C831" s="12">
        <v>24144</v>
      </c>
      <c r="D831" s="12">
        <v>40592</v>
      </c>
      <c r="E831" s="10" t="s">
        <v>13</v>
      </c>
      <c r="F831" s="13" t="s">
        <v>14</v>
      </c>
      <c r="G831" s="14">
        <v>106000</v>
      </c>
      <c r="H831" s="17">
        <v>106000</v>
      </c>
      <c r="I831" s="39">
        <v>0</v>
      </c>
      <c r="J831" s="19">
        <v>10858</v>
      </c>
      <c r="K831" s="16">
        <v>47885</v>
      </c>
    </row>
    <row r="832" spans="1:11" x14ac:dyDescent="0.2">
      <c r="A832" s="10" t="s">
        <v>11</v>
      </c>
      <c r="B832" s="11" t="s">
        <v>20</v>
      </c>
      <c r="C832" s="12">
        <v>23986</v>
      </c>
      <c r="D832" s="12">
        <v>40455</v>
      </c>
      <c r="E832" s="10" t="s">
        <v>17</v>
      </c>
      <c r="F832" s="13" t="s">
        <v>14</v>
      </c>
      <c r="G832" s="14">
        <v>61000</v>
      </c>
      <c r="H832" s="17">
        <v>61000</v>
      </c>
      <c r="I832" s="39">
        <v>0</v>
      </c>
      <c r="J832" s="19">
        <v>9608</v>
      </c>
      <c r="K832" s="16">
        <v>47727</v>
      </c>
    </row>
    <row r="833" spans="1:11" x14ac:dyDescent="0.2">
      <c r="A833" s="10" t="s">
        <v>16</v>
      </c>
      <c r="B833" s="11" t="s">
        <v>20</v>
      </c>
      <c r="C833" s="12">
        <v>19954</v>
      </c>
      <c r="D833" s="12">
        <v>40599</v>
      </c>
      <c r="E833" s="10" t="s">
        <v>13</v>
      </c>
      <c r="F833" s="13" t="s">
        <v>14</v>
      </c>
      <c r="G833" s="14">
        <v>186000</v>
      </c>
      <c r="H833" s="17">
        <v>186000</v>
      </c>
      <c r="I833" s="39">
        <v>0</v>
      </c>
      <c r="J833" s="19">
        <v>10546</v>
      </c>
      <c r="K833" s="16">
        <v>43695</v>
      </c>
    </row>
    <row r="834" spans="1:11" x14ac:dyDescent="0.2">
      <c r="A834" s="10" t="s">
        <v>11</v>
      </c>
      <c r="B834" s="11" t="s">
        <v>20</v>
      </c>
      <c r="C834" s="12">
        <v>19954</v>
      </c>
      <c r="D834" s="12">
        <v>40599</v>
      </c>
      <c r="E834" s="10" t="s">
        <v>13</v>
      </c>
      <c r="F834" s="13" t="s">
        <v>14</v>
      </c>
      <c r="G834" s="14">
        <v>186000</v>
      </c>
      <c r="H834" s="17">
        <v>186000</v>
      </c>
      <c r="I834" s="39">
        <v>0</v>
      </c>
      <c r="J834" s="19">
        <v>3515</v>
      </c>
      <c r="K834" s="16">
        <v>43695</v>
      </c>
    </row>
    <row r="835" spans="1:11" x14ac:dyDescent="0.2">
      <c r="A835" s="10" t="s">
        <v>15</v>
      </c>
      <c r="B835" s="11" t="s">
        <v>20</v>
      </c>
      <c r="C835" s="12">
        <v>19954</v>
      </c>
      <c r="D835" s="12">
        <v>40599</v>
      </c>
      <c r="E835" s="10" t="s">
        <v>13</v>
      </c>
      <c r="F835" s="13" t="s">
        <v>14</v>
      </c>
      <c r="G835" s="14">
        <v>62000</v>
      </c>
      <c r="H835" s="17">
        <v>62000</v>
      </c>
      <c r="I835" s="39">
        <v>0</v>
      </c>
      <c r="J835" s="19">
        <v>3515</v>
      </c>
      <c r="K835" s="16">
        <v>43695</v>
      </c>
    </row>
    <row r="836" spans="1:11" x14ac:dyDescent="0.2">
      <c r="A836" s="10" t="s">
        <v>11</v>
      </c>
      <c r="B836" s="11" t="s">
        <v>20</v>
      </c>
      <c r="C836" s="12">
        <v>20794</v>
      </c>
      <c r="D836" s="12">
        <v>40550</v>
      </c>
      <c r="E836" s="10" t="s">
        <v>17</v>
      </c>
      <c r="F836" s="13" t="s">
        <v>14</v>
      </c>
      <c r="G836" s="14">
        <v>13000</v>
      </c>
      <c r="H836" s="17">
        <v>13000</v>
      </c>
      <c r="I836" s="39">
        <v>0</v>
      </c>
      <c r="J836" s="19">
        <v>1030</v>
      </c>
      <c r="K836" s="16">
        <v>44535</v>
      </c>
    </row>
    <row r="837" spans="1:11" x14ac:dyDescent="0.2">
      <c r="A837" s="10" t="s">
        <v>11</v>
      </c>
      <c r="B837" s="11" t="s">
        <v>20</v>
      </c>
      <c r="C837" s="12">
        <v>20233</v>
      </c>
      <c r="D837" s="12">
        <v>40520</v>
      </c>
      <c r="E837" s="10" t="s">
        <v>17</v>
      </c>
      <c r="F837" s="13" t="s">
        <v>14</v>
      </c>
      <c r="G837" s="14">
        <v>12000</v>
      </c>
      <c r="H837" s="17">
        <v>12000</v>
      </c>
      <c r="I837" s="39">
        <v>0</v>
      </c>
      <c r="J837" s="19">
        <v>475</v>
      </c>
      <c r="K837" s="16">
        <v>43975</v>
      </c>
    </row>
    <row r="838" spans="1:11" x14ac:dyDescent="0.2">
      <c r="A838" s="10" t="s">
        <v>11</v>
      </c>
      <c r="B838" s="11" t="s">
        <v>20</v>
      </c>
      <c r="C838" s="12">
        <v>20209</v>
      </c>
      <c r="D838" s="12">
        <v>39904</v>
      </c>
      <c r="E838" s="10" t="s">
        <v>17</v>
      </c>
      <c r="F838" s="13" t="s">
        <v>14</v>
      </c>
      <c r="G838" s="14">
        <v>51000</v>
      </c>
      <c r="H838" s="17">
        <v>51000</v>
      </c>
      <c r="I838" s="39">
        <v>0</v>
      </c>
      <c r="J838" s="19">
        <v>3351</v>
      </c>
      <c r="K838" s="16">
        <v>43951</v>
      </c>
    </row>
    <row r="839" spans="1:11" x14ac:dyDescent="0.2">
      <c r="A839" s="10" t="s">
        <v>11</v>
      </c>
      <c r="B839" s="11" t="s">
        <v>20</v>
      </c>
      <c r="C839" s="12">
        <v>21397</v>
      </c>
      <c r="D839" s="12">
        <v>40535</v>
      </c>
      <c r="E839" s="10" t="s">
        <v>13</v>
      </c>
      <c r="F839" s="13" t="s">
        <v>14</v>
      </c>
      <c r="G839" s="14">
        <v>42000</v>
      </c>
      <c r="H839" s="17">
        <v>42000</v>
      </c>
      <c r="I839" s="39">
        <v>0</v>
      </c>
      <c r="J839" s="19">
        <v>5292</v>
      </c>
      <c r="K839" s="16">
        <v>45138</v>
      </c>
    </row>
    <row r="840" spans="1:11" x14ac:dyDescent="0.2">
      <c r="A840" s="10" t="s">
        <v>11</v>
      </c>
      <c r="B840" s="11" t="s">
        <v>20</v>
      </c>
      <c r="C840" s="12">
        <v>24738</v>
      </c>
      <c r="D840" s="12">
        <v>39958</v>
      </c>
      <c r="E840" s="10" t="s">
        <v>13</v>
      </c>
      <c r="F840" s="13" t="s">
        <v>14</v>
      </c>
      <c r="G840" s="14">
        <v>75000</v>
      </c>
      <c r="H840" s="17">
        <v>75000</v>
      </c>
      <c r="I840" s="39">
        <v>0</v>
      </c>
      <c r="J840" s="19">
        <v>15998</v>
      </c>
      <c r="K840" s="16">
        <v>48480</v>
      </c>
    </row>
    <row r="841" spans="1:11" x14ac:dyDescent="0.2">
      <c r="A841" s="10" t="s">
        <v>16</v>
      </c>
      <c r="B841" s="11" t="s">
        <v>20</v>
      </c>
      <c r="C841" s="12">
        <v>20636</v>
      </c>
      <c r="D841" s="12">
        <v>40438</v>
      </c>
      <c r="E841" s="10" t="s">
        <v>17</v>
      </c>
      <c r="F841" s="13" t="s">
        <v>14</v>
      </c>
      <c r="G841" s="14">
        <v>75000</v>
      </c>
      <c r="H841" s="17">
        <v>75000</v>
      </c>
      <c r="I841" s="39">
        <v>0</v>
      </c>
      <c r="J841" s="19">
        <v>8600</v>
      </c>
      <c r="K841" s="16">
        <v>44377</v>
      </c>
    </row>
    <row r="842" spans="1:11" x14ac:dyDescent="0.2">
      <c r="A842" s="10" t="s">
        <v>11</v>
      </c>
      <c r="B842" s="11" t="s">
        <v>20</v>
      </c>
      <c r="C842" s="12">
        <v>20636</v>
      </c>
      <c r="D842" s="12">
        <v>40438</v>
      </c>
      <c r="E842" s="10" t="s">
        <v>17</v>
      </c>
      <c r="F842" s="13" t="s">
        <v>14</v>
      </c>
      <c r="G842" s="14">
        <v>49000</v>
      </c>
      <c r="H842" s="17">
        <v>49000</v>
      </c>
      <c r="I842" s="39">
        <v>2</v>
      </c>
      <c r="J842" s="19">
        <v>2867</v>
      </c>
      <c r="K842" s="16">
        <v>44377</v>
      </c>
    </row>
    <row r="843" spans="1:11" x14ac:dyDescent="0.2">
      <c r="A843" s="10" t="s">
        <v>11</v>
      </c>
      <c r="B843" s="11" t="s">
        <v>20</v>
      </c>
      <c r="C843" s="12">
        <v>22807</v>
      </c>
      <c r="D843" s="12">
        <v>40589</v>
      </c>
      <c r="E843" s="10" t="s">
        <v>13</v>
      </c>
      <c r="F843" s="13" t="s">
        <v>14</v>
      </c>
      <c r="G843" s="14">
        <v>30000</v>
      </c>
      <c r="H843" s="17">
        <v>30000</v>
      </c>
      <c r="I843" s="39">
        <v>0</v>
      </c>
      <c r="J843" s="19">
        <v>5643</v>
      </c>
      <c r="K843" s="16">
        <v>46548</v>
      </c>
    </row>
    <row r="844" spans="1:11" x14ac:dyDescent="0.2">
      <c r="A844" s="10" t="s">
        <v>16</v>
      </c>
      <c r="B844" s="11" t="s">
        <v>20</v>
      </c>
      <c r="C844" s="12">
        <v>21886</v>
      </c>
      <c r="D844" s="12">
        <v>40663</v>
      </c>
      <c r="E844" s="10" t="s">
        <v>17</v>
      </c>
      <c r="F844" s="13" t="s">
        <v>14</v>
      </c>
      <c r="G844" s="14">
        <v>42000</v>
      </c>
      <c r="H844" s="17">
        <v>42000</v>
      </c>
      <c r="I844" s="39">
        <v>0</v>
      </c>
      <c r="J844" s="19">
        <v>5141</v>
      </c>
      <c r="K844" s="16">
        <v>45628</v>
      </c>
    </row>
    <row r="845" spans="1:11" x14ac:dyDescent="0.2">
      <c r="A845" s="10" t="s">
        <v>11</v>
      </c>
      <c r="B845" s="11" t="s">
        <v>20</v>
      </c>
      <c r="C845" s="12">
        <v>21886</v>
      </c>
      <c r="D845" s="12">
        <v>40663</v>
      </c>
      <c r="E845" s="10" t="s">
        <v>17</v>
      </c>
      <c r="F845" s="13" t="s">
        <v>14</v>
      </c>
      <c r="G845" s="14">
        <v>42000</v>
      </c>
      <c r="H845" s="17">
        <v>42000</v>
      </c>
      <c r="I845" s="39">
        <v>0</v>
      </c>
      <c r="J845" s="19">
        <v>5141</v>
      </c>
      <c r="K845" s="16">
        <v>45628</v>
      </c>
    </row>
    <row r="846" spans="1:11" x14ac:dyDescent="0.2">
      <c r="A846" s="10" t="s">
        <v>11</v>
      </c>
      <c r="B846" s="11" t="s">
        <v>20</v>
      </c>
      <c r="C846" s="12">
        <v>27558</v>
      </c>
      <c r="D846" s="12">
        <v>40648</v>
      </c>
      <c r="E846" s="10" t="s">
        <v>13</v>
      </c>
      <c r="F846" s="13" t="s">
        <v>14</v>
      </c>
      <c r="G846" s="14">
        <v>53000</v>
      </c>
      <c r="H846" s="17">
        <v>53000</v>
      </c>
      <c r="I846" s="39">
        <v>0</v>
      </c>
      <c r="J846" s="19">
        <v>11448</v>
      </c>
      <c r="K846" s="16">
        <v>51300</v>
      </c>
    </row>
    <row r="847" spans="1:11" x14ac:dyDescent="0.2">
      <c r="A847" s="10" t="s">
        <v>16</v>
      </c>
      <c r="B847" s="11" t="s">
        <v>20</v>
      </c>
      <c r="C847" s="12">
        <v>23267</v>
      </c>
      <c r="D847" s="12">
        <v>40451</v>
      </c>
      <c r="E847" s="10" t="s">
        <v>13</v>
      </c>
      <c r="F847" s="13" t="s">
        <v>14</v>
      </c>
      <c r="G847" s="14">
        <v>53000</v>
      </c>
      <c r="H847" s="17">
        <v>53000</v>
      </c>
      <c r="I847" s="39">
        <v>0</v>
      </c>
      <c r="J847" s="19">
        <v>21854</v>
      </c>
      <c r="K847" s="16">
        <v>47009</v>
      </c>
    </row>
    <row r="848" spans="1:11" x14ac:dyDescent="0.2">
      <c r="A848" s="10" t="s">
        <v>11</v>
      </c>
      <c r="B848" s="11" t="s">
        <v>20</v>
      </c>
      <c r="C848" s="12">
        <v>23267</v>
      </c>
      <c r="D848" s="12">
        <v>40451</v>
      </c>
      <c r="E848" s="10" t="s">
        <v>13</v>
      </c>
      <c r="F848" s="13" t="s">
        <v>14</v>
      </c>
      <c r="G848" s="14">
        <v>38000</v>
      </c>
      <c r="H848" s="17">
        <v>38000</v>
      </c>
      <c r="I848" s="39">
        <v>2</v>
      </c>
      <c r="J848" s="19">
        <v>7285</v>
      </c>
      <c r="K848" s="16">
        <v>47009</v>
      </c>
    </row>
    <row r="849" spans="1:11" x14ac:dyDescent="0.2">
      <c r="A849" s="10" t="s">
        <v>16</v>
      </c>
      <c r="B849" s="11" t="s">
        <v>20</v>
      </c>
      <c r="C849" s="12">
        <v>22308</v>
      </c>
      <c r="D849" s="12">
        <v>40666</v>
      </c>
      <c r="E849" s="10" t="s">
        <v>13</v>
      </c>
      <c r="F849" s="13" t="s">
        <v>14</v>
      </c>
      <c r="G849" s="14">
        <v>114000</v>
      </c>
      <c r="H849" s="17">
        <v>114000</v>
      </c>
      <c r="I849" s="39">
        <v>0</v>
      </c>
      <c r="J849" s="19">
        <v>14988</v>
      </c>
      <c r="K849" s="16">
        <v>46049</v>
      </c>
    </row>
    <row r="850" spans="1:11" x14ac:dyDescent="0.2">
      <c r="A850" s="10" t="s">
        <v>11</v>
      </c>
      <c r="B850" s="11" t="s">
        <v>20</v>
      </c>
      <c r="C850" s="12">
        <v>22308</v>
      </c>
      <c r="D850" s="12">
        <v>40666</v>
      </c>
      <c r="E850" s="10" t="s">
        <v>13</v>
      </c>
      <c r="F850" s="13" t="s">
        <v>14</v>
      </c>
      <c r="G850" s="14">
        <v>91000</v>
      </c>
      <c r="H850" s="17">
        <v>91000</v>
      </c>
      <c r="I850" s="39">
        <v>0</v>
      </c>
      <c r="J850" s="19">
        <v>14988</v>
      </c>
      <c r="K850" s="16">
        <v>46049</v>
      </c>
    </row>
    <row r="851" spans="1:11" x14ac:dyDescent="0.2">
      <c r="A851" s="10" t="s">
        <v>16</v>
      </c>
      <c r="B851" s="11" t="s">
        <v>20</v>
      </c>
      <c r="C851" s="12">
        <v>22336</v>
      </c>
      <c r="D851" s="12">
        <v>40672</v>
      </c>
      <c r="E851" s="10" t="s">
        <v>13</v>
      </c>
      <c r="F851" s="13" t="s">
        <v>14</v>
      </c>
      <c r="G851" s="14">
        <v>207000</v>
      </c>
      <c r="H851" s="17">
        <v>207000</v>
      </c>
      <c r="I851" s="39">
        <v>0</v>
      </c>
      <c r="J851" s="19">
        <v>34093</v>
      </c>
      <c r="K851" s="16">
        <v>46077</v>
      </c>
    </row>
    <row r="852" spans="1:11" x14ac:dyDescent="0.2">
      <c r="A852" s="10" t="s">
        <v>11</v>
      </c>
      <c r="B852" s="11" t="s">
        <v>20</v>
      </c>
      <c r="C852" s="12">
        <v>22336</v>
      </c>
      <c r="D852" s="12">
        <v>40672</v>
      </c>
      <c r="E852" s="10" t="s">
        <v>13</v>
      </c>
      <c r="F852" s="13" t="s">
        <v>14</v>
      </c>
      <c r="G852" s="14">
        <v>207000</v>
      </c>
      <c r="H852" s="17">
        <v>207000</v>
      </c>
      <c r="I852" s="39">
        <v>0</v>
      </c>
      <c r="J852" s="19">
        <v>11364</v>
      </c>
      <c r="K852" s="16">
        <v>46077</v>
      </c>
    </row>
    <row r="853" spans="1:11" x14ac:dyDescent="0.2">
      <c r="A853" s="10" t="s">
        <v>15</v>
      </c>
      <c r="B853" s="11" t="s">
        <v>20</v>
      </c>
      <c r="C853" s="12">
        <v>22336</v>
      </c>
      <c r="D853" s="12">
        <v>40672</v>
      </c>
      <c r="E853" s="10" t="s">
        <v>13</v>
      </c>
      <c r="F853" s="13" t="s">
        <v>14</v>
      </c>
      <c r="G853" s="14">
        <v>69000</v>
      </c>
      <c r="H853" s="17">
        <v>69000</v>
      </c>
      <c r="I853" s="39">
        <v>0</v>
      </c>
      <c r="J853" s="19">
        <v>11364</v>
      </c>
      <c r="K853" s="16">
        <v>46077</v>
      </c>
    </row>
    <row r="854" spans="1:11" x14ac:dyDescent="0.2">
      <c r="A854" s="10" t="s">
        <v>16</v>
      </c>
      <c r="B854" s="11" t="s">
        <v>20</v>
      </c>
      <c r="C854" s="12">
        <v>20264</v>
      </c>
      <c r="D854" s="12">
        <v>40575</v>
      </c>
      <c r="E854" s="10" t="s">
        <v>17</v>
      </c>
      <c r="F854" s="13" t="s">
        <v>14</v>
      </c>
      <c r="G854" s="14">
        <v>207000</v>
      </c>
      <c r="H854" s="17">
        <v>207000</v>
      </c>
      <c r="I854" s="39">
        <v>0</v>
      </c>
      <c r="J854" s="19">
        <v>1304</v>
      </c>
      <c r="K854" s="16">
        <v>44006</v>
      </c>
    </row>
    <row r="855" spans="1:11" x14ac:dyDescent="0.2">
      <c r="A855" s="10" t="s">
        <v>11</v>
      </c>
      <c r="B855" s="11" t="s">
        <v>20</v>
      </c>
      <c r="C855" s="12">
        <v>20264</v>
      </c>
      <c r="D855" s="12">
        <v>40575</v>
      </c>
      <c r="E855" s="10" t="s">
        <v>17</v>
      </c>
      <c r="F855" s="13" t="s">
        <v>14</v>
      </c>
      <c r="G855" s="14">
        <v>21000</v>
      </c>
      <c r="H855" s="17">
        <v>21000</v>
      </c>
      <c r="I855" s="39">
        <v>1</v>
      </c>
      <c r="J855" s="19">
        <v>1304</v>
      </c>
      <c r="K855" s="16">
        <v>44006</v>
      </c>
    </row>
    <row r="856" spans="1:11" x14ac:dyDescent="0.2">
      <c r="A856" s="10" t="s">
        <v>11</v>
      </c>
      <c r="B856" s="11" t="s">
        <v>20</v>
      </c>
      <c r="C856" s="12">
        <v>22407</v>
      </c>
      <c r="D856" s="12">
        <v>40677</v>
      </c>
      <c r="E856" s="10" t="s">
        <v>13</v>
      </c>
      <c r="F856" s="13" t="s">
        <v>14</v>
      </c>
      <c r="G856" s="14">
        <v>70000</v>
      </c>
      <c r="H856" s="17">
        <v>70000</v>
      </c>
      <c r="I856" s="39">
        <v>0</v>
      </c>
      <c r="J856" s="19">
        <v>11529</v>
      </c>
      <c r="K856" s="16">
        <v>46148</v>
      </c>
    </row>
    <row r="857" spans="1:11" x14ac:dyDescent="0.2">
      <c r="A857" s="10" t="s">
        <v>11</v>
      </c>
      <c r="B857" s="11" t="s">
        <v>20</v>
      </c>
      <c r="C857" s="12">
        <v>20345</v>
      </c>
      <c r="D857" s="12">
        <v>40546</v>
      </c>
      <c r="E857" s="10" t="s">
        <v>17</v>
      </c>
      <c r="F857" s="13" t="s">
        <v>14</v>
      </c>
      <c r="G857" s="14">
        <v>62000</v>
      </c>
      <c r="H857" s="17">
        <v>62000</v>
      </c>
      <c r="I857" s="39">
        <v>0</v>
      </c>
      <c r="J857" s="19">
        <v>3850</v>
      </c>
      <c r="K857" s="16">
        <v>44087</v>
      </c>
    </row>
    <row r="858" spans="1:11" x14ac:dyDescent="0.2">
      <c r="A858" s="10" t="s">
        <v>11</v>
      </c>
      <c r="B858" s="11" t="s">
        <v>20</v>
      </c>
      <c r="C858" s="12">
        <v>20523</v>
      </c>
      <c r="D858" s="12">
        <v>40549</v>
      </c>
      <c r="E858" s="10" t="s">
        <v>13</v>
      </c>
      <c r="F858" s="13" t="s">
        <v>14</v>
      </c>
      <c r="G858" s="14">
        <v>44000</v>
      </c>
      <c r="H858" s="17">
        <v>44000</v>
      </c>
      <c r="I858" s="39">
        <v>0</v>
      </c>
      <c r="J858" s="19">
        <v>4356</v>
      </c>
      <c r="K858" s="16">
        <v>44264</v>
      </c>
    </row>
    <row r="859" spans="1:11" x14ac:dyDescent="0.2">
      <c r="A859" s="10" t="s">
        <v>16</v>
      </c>
      <c r="B859" s="11" t="s">
        <v>20</v>
      </c>
      <c r="C859" s="12">
        <v>22224</v>
      </c>
      <c r="D859" s="12">
        <v>40599</v>
      </c>
      <c r="E859" s="10" t="s">
        <v>13</v>
      </c>
      <c r="F859" s="13" t="s">
        <v>14</v>
      </c>
      <c r="G859" s="14">
        <v>44000</v>
      </c>
      <c r="H859" s="17">
        <v>44000</v>
      </c>
      <c r="I859" s="39">
        <v>0</v>
      </c>
      <c r="J859" s="19">
        <v>8235</v>
      </c>
      <c r="K859" s="16">
        <v>45965</v>
      </c>
    </row>
    <row r="860" spans="1:11" x14ac:dyDescent="0.2">
      <c r="A860" s="10" t="s">
        <v>11</v>
      </c>
      <c r="B860" s="11" t="s">
        <v>20</v>
      </c>
      <c r="C860" s="12">
        <v>22224</v>
      </c>
      <c r="D860" s="12">
        <v>40599</v>
      </c>
      <c r="E860" s="10" t="s">
        <v>13</v>
      </c>
      <c r="F860" s="13" t="s">
        <v>14</v>
      </c>
      <c r="G860" s="14">
        <v>50000</v>
      </c>
      <c r="H860" s="17">
        <v>50000</v>
      </c>
      <c r="I860" s="39">
        <v>1</v>
      </c>
      <c r="J860" s="19">
        <v>8235</v>
      </c>
      <c r="K860" s="16">
        <v>45965</v>
      </c>
    </row>
    <row r="861" spans="1:11" x14ac:dyDescent="0.2">
      <c r="A861" s="10" t="s">
        <v>15</v>
      </c>
      <c r="B861" s="11" t="s">
        <v>20</v>
      </c>
      <c r="C861" s="12">
        <v>22224</v>
      </c>
      <c r="D861" s="12">
        <v>40599</v>
      </c>
      <c r="E861" s="10" t="s">
        <v>13</v>
      </c>
      <c r="F861" s="13" t="s">
        <v>14</v>
      </c>
      <c r="G861" s="14">
        <v>44000</v>
      </c>
      <c r="H861" s="17">
        <v>44000</v>
      </c>
      <c r="I861" s="39">
        <v>0</v>
      </c>
      <c r="J861" s="19">
        <v>8235</v>
      </c>
      <c r="K861" s="16">
        <v>45965</v>
      </c>
    </row>
    <row r="862" spans="1:11" x14ac:dyDescent="0.2">
      <c r="A862" s="10" t="s">
        <v>11</v>
      </c>
      <c r="B862" s="11" t="s">
        <v>21</v>
      </c>
      <c r="C862" s="12">
        <v>21122</v>
      </c>
      <c r="D862" s="12">
        <v>40603</v>
      </c>
      <c r="E862" s="10" t="s">
        <v>17</v>
      </c>
      <c r="F862" s="13" t="s">
        <v>14</v>
      </c>
      <c r="G862" s="14">
        <v>26000</v>
      </c>
      <c r="H862" s="17">
        <v>26000</v>
      </c>
      <c r="I862" s="39">
        <v>0</v>
      </c>
      <c r="J862" s="19">
        <v>2504</v>
      </c>
      <c r="K862" s="16">
        <v>44863</v>
      </c>
    </row>
    <row r="863" spans="1:11" x14ac:dyDescent="0.2">
      <c r="A863" s="10" t="s">
        <v>16</v>
      </c>
      <c r="B863" s="11" t="s">
        <v>20</v>
      </c>
      <c r="C863" s="12">
        <v>20820</v>
      </c>
      <c r="D863" s="12">
        <v>40255</v>
      </c>
      <c r="E863" s="10" t="s">
        <v>13</v>
      </c>
      <c r="F863" s="13" t="s">
        <v>14</v>
      </c>
      <c r="G863" s="14">
        <v>55000</v>
      </c>
      <c r="H863" s="17">
        <v>55000</v>
      </c>
      <c r="I863" s="39">
        <v>0</v>
      </c>
      <c r="J863" s="19">
        <v>5544</v>
      </c>
      <c r="K863" s="16">
        <v>44561</v>
      </c>
    </row>
    <row r="864" spans="1:11" x14ac:dyDescent="0.2">
      <c r="A864" s="10" t="s">
        <v>11</v>
      </c>
      <c r="B864" s="11" t="s">
        <v>20</v>
      </c>
      <c r="C864" s="12">
        <v>20820</v>
      </c>
      <c r="D864" s="12">
        <v>40255</v>
      </c>
      <c r="E864" s="10" t="s">
        <v>13</v>
      </c>
      <c r="F864" s="13" t="s">
        <v>14</v>
      </c>
      <c r="G864" s="14">
        <v>55000</v>
      </c>
      <c r="H864" s="17">
        <v>55000</v>
      </c>
      <c r="I864" s="39">
        <v>0</v>
      </c>
      <c r="J864" s="19">
        <v>5544</v>
      </c>
      <c r="K864" s="16">
        <v>44561</v>
      </c>
    </row>
    <row r="865" spans="1:11" x14ac:dyDescent="0.2">
      <c r="A865" s="10" t="s">
        <v>11</v>
      </c>
      <c r="B865" s="11" t="s">
        <v>20</v>
      </c>
      <c r="C865" s="12">
        <v>20410</v>
      </c>
      <c r="D865" s="12">
        <v>40669</v>
      </c>
      <c r="E865" s="10" t="s">
        <v>17</v>
      </c>
      <c r="F865" s="13" t="s">
        <v>14</v>
      </c>
      <c r="G865" s="14">
        <v>38000</v>
      </c>
      <c r="H865" s="17">
        <v>38000</v>
      </c>
      <c r="I865" s="39">
        <v>0</v>
      </c>
      <c r="J865" s="19">
        <v>2360</v>
      </c>
      <c r="K865" s="16">
        <v>44152</v>
      </c>
    </row>
    <row r="866" spans="1:11" x14ac:dyDescent="0.2">
      <c r="A866" s="10" t="s">
        <v>16</v>
      </c>
      <c r="B866" s="11" t="s">
        <v>20</v>
      </c>
      <c r="C866" s="12">
        <v>20318</v>
      </c>
      <c r="D866" s="12">
        <v>40600</v>
      </c>
      <c r="E866" s="10" t="s">
        <v>17</v>
      </c>
      <c r="F866" s="13" t="s">
        <v>14</v>
      </c>
      <c r="G866" s="14">
        <v>120000</v>
      </c>
      <c r="H866" s="17">
        <v>120000</v>
      </c>
      <c r="I866" s="39">
        <v>0</v>
      </c>
      <c r="J866" s="19">
        <v>7452</v>
      </c>
      <c r="K866" s="16">
        <v>44060</v>
      </c>
    </row>
    <row r="867" spans="1:11" x14ac:dyDescent="0.2">
      <c r="A867" s="10" t="s">
        <v>11</v>
      </c>
      <c r="B867" s="11" t="s">
        <v>20</v>
      </c>
      <c r="C867" s="12">
        <v>20318</v>
      </c>
      <c r="D867" s="12">
        <v>40600</v>
      </c>
      <c r="E867" s="10" t="s">
        <v>17</v>
      </c>
      <c r="F867" s="13" t="s">
        <v>14</v>
      </c>
      <c r="G867" s="14">
        <v>120000</v>
      </c>
      <c r="H867" s="17">
        <v>120000</v>
      </c>
      <c r="I867" s="39">
        <v>2</v>
      </c>
      <c r="J867" s="19">
        <v>2484</v>
      </c>
      <c r="K867" s="16">
        <v>44060</v>
      </c>
    </row>
    <row r="868" spans="1:11" x14ac:dyDescent="0.2">
      <c r="A868" s="10" t="s">
        <v>11</v>
      </c>
      <c r="B868" s="11" t="s">
        <v>20</v>
      </c>
      <c r="C868" s="12">
        <v>24599</v>
      </c>
      <c r="D868" s="12">
        <v>40077</v>
      </c>
      <c r="E868" s="10" t="s">
        <v>17</v>
      </c>
      <c r="F868" s="13" t="s">
        <v>14</v>
      </c>
      <c r="G868" s="14">
        <v>11000</v>
      </c>
      <c r="H868" s="17">
        <v>11000</v>
      </c>
      <c r="I868" s="39">
        <v>0</v>
      </c>
      <c r="J868" s="19">
        <v>1822</v>
      </c>
      <c r="K868" s="16">
        <v>48341</v>
      </c>
    </row>
    <row r="869" spans="1:11" x14ac:dyDescent="0.2">
      <c r="A869" s="10" t="s">
        <v>11</v>
      </c>
      <c r="B869" s="11" t="s">
        <v>20</v>
      </c>
      <c r="C869" s="12">
        <v>23412</v>
      </c>
      <c r="D869" s="12">
        <v>40643</v>
      </c>
      <c r="E869" s="10" t="s">
        <v>13</v>
      </c>
      <c r="F869" s="13" t="s">
        <v>14</v>
      </c>
      <c r="G869" s="14">
        <v>54000</v>
      </c>
      <c r="H869" s="17">
        <v>54000</v>
      </c>
      <c r="I869" s="39">
        <v>0</v>
      </c>
      <c r="J869" s="19">
        <v>10789</v>
      </c>
      <c r="K869" s="16">
        <v>47154</v>
      </c>
    </row>
    <row r="870" spans="1:11" x14ac:dyDescent="0.2">
      <c r="A870" s="10" t="s">
        <v>15</v>
      </c>
      <c r="B870" s="11" t="s">
        <v>20</v>
      </c>
      <c r="C870" s="12">
        <v>23412</v>
      </c>
      <c r="D870" s="12">
        <v>40643</v>
      </c>
      <c r="E870" s="10" t="s">
        <v>13</v>
      </c>
      <c r="F870" s="13" t="s">
        <v>14</v>
      </c>
      <c r="G870" s="14">
        <v>54000</v>
      </c>
      <c r="H870" s="17">
        <v>54000</v>
      </c>
      <c r="I870" s="39">
        <v>0</v>
      </c>
      <c r="J870" s="19">
        <v>10789</v>
      </c>
      <c r="K870" s="16">
        <v>47154</v>
      </c>
    </row>
    <row r="871" spans="1:11" x14ac:dyDescent="0.2">
      <c r="A871" s="10" t="s">
        <v>16</v>
      </c>
      <c r="B871" s="11" t="s">
        <v>20</v>
      </c>
      <c r="C871" s="12">
        <v>19892</v>
      </c>
      <c r="D871" s="12">
        <v>40562</v>
      </c>
      <c r="E871" s="10" t="s">
        <v>17</v>
      </c>
      <c r="F871" s="13" t="s">
        <v>14</v>
      </c>
      <c r="G871" s="14">
        <v>102000</v>
      </c>
      <c r="H871" s="17">
        <v>102000</v>
      </c>
      <c r="I871" s="39">
        <v>0</v>
      </c>
      <c r="J871" s="19">
        <v>4590</v>
      </c>
      <c r="K871" s="16">
        <v>43633</v>
      </c>
    </row>
    <row r="872" spans="1:11" x14ac:dyDescent="0.2">
      <c r="A872" s="10" t="s">
        <v>11</v>
      </c>
      <c r="B872" s="11" t="s">
        <v>20</v>
      </c>
      <c r="C872" s="12">
        <v>19892</v>
      </c>
      <c r="D872" s="12">
        <v>40562</v>
      </c>
      <c r="E872" s="10" t="s">
        <v>17</v>
      </c>
      <c r="F872" s="13" t="s">
        <v>14</v>
      </c>
      <c r="G872" s="14">
        <v>102000</v>
      </c>
      <c r="H872" s="17">
        <v>102000</v>
      </c>
      <c r="I872" s="39">
        <v>0</v>
      </c>
      <c r="J872" s="19">
        <v>2295</v>
      </c>
      <c r="K872" s="16">
        <v>43633</v>
      </c>
    </row>
    <row r="873" spans="1:11" x14ac:dyDescent="0.2">
      <c r="A873" s="10" t="s">
        <v>11</v>
      </c>
      <c r="B873" s="11" t="s">
        <v>20</v>
      </c>
      <c r="C873" s="12">
        <v>25745</v>
      </c>
      <c r="D873" s="12">
        <v>40639</v>
      </c>
      <c r="E873" s="10" t="s">
        <v>17</v>
      </c>
      <c r="F873" s="13" t="s">
        <v>14</v>
      </c>
      <c r="G873" s="14">
        <v>65000</v>
      </c>
      <c r="H873" s="17">
        <v>65000</v>
      </c>
      <c r="I873" s="39">
        <v>0</v>
      </c>
      <c r="J873" s="19">
        <v>11057</v>
      </c>
      <c r="K873" s="16">
        <v>49486</v>
      </c>
    </row>
    <row r="874" spans="1:11" x14ac:dyDescent="0.2">
      <c r="A874" s="10" t="s">
        <v>16</v>
      </c>
      <c r="B874" s="11" t="s">
        <v>20</v>
      </c>
      <c r="C874" s="12">
        <v>21376</v>
      </c>
      <c r="D874" s="12">
        <v>40616</v>
      </c>
      <c r="E874" s="10" t="s">
        <v>17</v>
      </c>
      <c r="F874" s="13" t="s">
        <v>14</v>
      </c>
      <c r="G874" s="14">
        <v>65000</v>
      </c>
      <c r="H874" s="17">
        <v>65000</v>
      </c>
      <c r="I874" s="39">
        <v>0</v>
      </c>
      <c r="J874" s="19">
        <v>1474</v>
      </c>
      <c r="K874" s="16">
        <v>45117</v>
      </c>
    </row>
    <row r="875" spans="1:11" x14ac:dyDescent="0.2">
      <c r="A875" s="10" t="s">
        <v>11</v>
      </c>
      <c r="B875" s="11" t="s">
        <v>20</v>
      </c>
      <c r="C875" s="12">
        <v>21376</v>
      </c>
      <c r="D875" s="12">
        <v>40616</v>
      </c>
      <c r="E875" s="10" t="s">
        <v>17</v>
      </c>
      <c r="F875" s="13" t="s">
        <v>14</v>
      </c>
      <c r="G875" s="14">
        <v>13000</v>
      </c>
      <c r="H875" s="17">
        <v>13000</v>
      </c>
      <c r="I875" s="39">
        <v>0</v>
      </c>
      <c r="J875" s="19">
        <v>1474</v>
      </c>
      <c r="K875" s="16">
        <v>45117</v>
      </c>
    </row>
    <row r="876" spans="1:11" x14ac:dyDescent="0.2">
      <c r="A876" s="10" t="s">
        <v>16</v>
      </c>
      <c r="B876" s="11" t="s">
        <v>21</v>
      </c>
      <c r="C876" s="12">
        <v>21549</v>
      </c>
      <c r="D876" s="12">
        <v>40599</v>
      </c>
      <c r="E876" s="10" t="s">
        <v>17</v>
      </c>
      <c r="F876" s="13" t="s">
        <v>14</v>
      </c>
      <c r="G876" s="14">
        <v>13000</v>
      </c>
      <c r="H876" s="17">
        <v>13000</v>
      </c>
      <c r="I876" s="39">
        <v>0</v>
      </c>
      <c r="J876" s="19">
        <v>8392</v>
      </c>
      <c r="K876" s="16">
        <v>45290</v>
      </c>
    </row>
    <row r="877" spans="1:11" x14ac:dyDescent="0.2">
      <c r="A877" s="10" t="s">
        <v>11</v>
      </c>
      <c r="B877" s="11" t="s">
        <v>21</v>
      </c>
      <c r="C877" s="12">
        <v>21549</v>
      </c>
      <c r="D877" s="12">
        <v>40599</v>
      </c>
      <c r="E877" s="10" t="s">
        <v>17</v>
      </c>
      <c r="F877" s="13" t="s">
        <v>14</v>
      </c>
      <c r="G877" s="14">
        <v>74000</v>
      </c>
      <c r="H877" s="17">
        <v>74000</v>
      </c>
      <c r="I877" s="39">
        <v>2</v>
      </c>
      <c r="J877" s="19">
        <v>8392</v>
      </c>
      <c r="K877" s="16">
        <v>45290</v>
      </c>
    </row>
    <row r="878" spans="1:11" x14ac:dyDescent="0.2">
      <c r="A878" s="10" t="s">
        <v>16</v>
      </c>
      <c r="B878" s="11" t="s">
        <v>20</v>
      </c>
      <c r="C878" s="12">
        <v>25764</v>
      </c>
      <c r="D878" s="12">
        <v>40620</v>
      </c>
      <c r="E878" s="10" t="s">
        <v>17</v>
      </c>
      <c r="F878" s="13" t="s">
        <v>14</v>
      </c>
      <c r="G878" s="14">
        <v>92000</v>
      </c>
      <c r="H878" s="17">
        <v>92000</v>
      </c>
      <c r="I878" s="39">
        <v>0</v>
      </c>
      <c r="J878" s="19">
        <v>15649</v>
      </c>
      <c r="K878" s="16">
        <v>49505</v>
      </c>
    </row>
    <row r="879" spans="1:11" x14ac:dyDescent="0.2">
      <c r="A879" s="10" t="s">
        <v>11</v>
      </c>
      <c r="B879" s="11" t="s">
        <v>20</v>
      </c>
      <c r="C879" s="12">
        <v>25764</v>
      </c>
      <c r="D879" s="12">
        <v>40620</v>
      </c>
      <c r="E879" s="10" t="s">
        <v>17</v>
      </c>
      <c r="F879" s="13" t="s">
        <v>14</v>
      </c>
      <c r="G879" s="14">
        <v>92000</v>
      </c>
      <c r="H879" s="17">
        <v>92000</v>
      </c>
      <c r="I879" s="39">
        <v>1</v>
      </c>
      <c r="J879" s="19">
        <v>7825</v>
      </c>
      <c r="K879" s="16">
        <v>49505</v>
      </c>
    </row>
    <row r="880" spans="1:11" x14ac:dyDescent="0.2">
      <c r="A880" s="10" t="s">
        <v>15</v>
      </c>
      <c r="B880" s="11" t="s">
        <v>20</v>
      </c>
      <c r="C880" s="12">
        <v>25764</v>
      </c>
      <c r="D880" s="12">
        <v>40620</v>
      </c>
      <c r="E880" s="10" t="s">
        <v>17</v>
      </c>
      <c r="F880" s="13" t="s">
        <v>14</v>
      </c>
      <c r="G880" s="14">
        <v>46000</v>
      </c>
      <c r="H880" s="17">
        <v>46000</v>
      </c>
      <c r="I880" s="39">
        <v>0</v>
      </c>
      <c r="J880" s="19">
        <v>7825</v>
      </c>
      <c r="K880" s="16">
        <v>49505</v>
      </c>
    </row>
    <row r="881" spans="1:11" x14ac:dyDescent="0.2">
      <c r="A881" s="10" t="s">
        <v>16</v>
      </c>
      <c r="B881" s="11" t="s">
        <v>20</v>
      </c>
      <c r="C881" s="12">
        <v>22112</v>
      </c>
      <c r="D881" s="12">
        <v>40581</v>
      </c>
      <c r="E881" s="10" t="s">
        <v>13</v>
      </c>
      <c r="F881" s="13" t="s">
        <v>14</v>
      </c>
      <c r="G881" s="14">
        <v>225000</v>
      </c>
      <c r="H881" s="17">
        <v>225000</v>
      </c>
      <c r="I881" s="39">
        <v>0</v>
      </c>
      <c r="J881" s="19">
        <v>37058</v>
      </c>
      <c r="K881" s="16">
        <v>45853</v>
      </c>
    </row>
    <row r="882" spans="1:11" x14ac:dyDescent="0.2">
      <c r="A882" s="10" t="s">
        <v>11</v>
      </c>
      <c r="B882" s="11" t="s">
        <v>20</v>
      </c>
      <c r="C882" s="12">
        <v>22112</v>
      </c>
      <c r="D882" s="12">
        <v>40581</v>
      </c>
      <c r="E882" s="10" t="s">
        <v>13</v>
      </c>
      <c r="F882" s="13" t="s">
        <v>14</v>
      </c>
      <c r="G882" s="14">
        <v>225000</v>
      </c>
      <c r="H882" s="17">
        <v>225000</v>
      </c>
      <c r="I882" s="39">
        <v>0</v>
      </c>
      <c r="J882" s="19">
        <v>12353</v>
      </c>
      <c r="K882" s="16">
        <v>45853</v>
      </c>
    </row>
    <row r="883" spans="1:11" x14ac:dyDescent="0.2">
      <c r="A883" s="10" t="s">
        <v>15</v>
      </c>
      <c r="B883" s="11" t="s">
        <v>20</v>
      </c>
      <c r="C883" s="12">
        <v>22112</v>
      </c>
      <c r="D883" s="12">
        <v>40581</v>
      </c>
      <c r="E883" s="10" t="s">
        <v>13</v>
      </c>
      <c r="F883" s="13" t="s">
        <v>14</v>
      </c>
      <c r="G883" s="14">
        <v>92000</v>
      </c>
      <c r="H883" s="17">
        <v>92000</v>
      </c>
      <c r="I883" s="39">
        <v>0</v>
      </c>
      <c r="J883" s="19">
        <v>12353</v>
      </c>
      <c r="K883" s="16">
        <v>45853</v>
      </c>
    </row>
    <row r="884" spans="1:11" x14ac:dyDescent="0.2">
      <c r="A884" s="10" t="s">
        <v>16</v>
      </c>
      <c r="B884" s="11" t="s">
        <v>20</v>
      </c>
      <c r="C884" s="12">
        <v>23300</v>
      </c>
      <c r="D884" s="12">
        <v>40651</v>
      </c>
      <c r="E884" s="10" t="s">
        <v>17</v>
      </c>
      <c r="F884" s="13" t="s">
        <v>14</v>
      </c>
      <c r="G884" s="14">
        <v>144000</v>
      </c>
      <c r="H884" s="17">
        <v>144000</v>
      </c>
      <c r="I884" s="39">
        <v>0</v>
      </c>
      <c r="J884" s="19">
        <v>22939</v>
      </c>
      <c r="K884" s="16">
        <v>47042</v>
      </c>
    </row>
    <row r="885" spans="1:11" x14ac:dyDescent="0.2">
      <c r="A885" s="10" t="s">
        <v>11</v>
      </c>
      <c r="B885" s="11" t="s">
        <v>20</v>
      </c>
      <c r="C885" s="12">
        <v>23300</v>
      </c>
      <c r="D885" s="12">
        <v>40651</v>
      </c>
      <c r="E885" s="10" t="s">
        <v>17</v>
      </c>
      <c r="F885" s="13" t="s">
        <v>14</v>
      </c>
      <c r="G885" s="14">
        <v>144000</v>
      </c>
      <c r="H885" s="17">
        <v>144000</v>
      </c>
      <c r="I885" s="39">
        <v>0</v>
      </c>
      <c r="J885" s="19">
        <v>7646</v>
      </c>
      <c r="K885" s="16">
        <v>47042</v>
      </c>
    </row>
    <row r="886" spans="1:11" x14ac:dyDescent="0.2">
      <c r="A886" s="10" t="s">
        <v>16</v>
      </c>
      <c r="B886" s="11" t="s">
        <v>20</v>
      </c>
      <c r="C886" s="12">
        <v>20145</v>
      </c>
      <c r="D886" s="12">
        <v>40697</v>
      </c>
      <c r="E886" s="10" t="s">
        <v>17</v>
      </c>
      <c r="F886" s="13" t="s">
        <v>14</v>
      </c>
      <c r="G886" s="14">
        <v>135000</v>
      </c>
      <c r="H886" s="17">
        <v>135000</v>
      </c>
      <c r="I886" s="39">
        <v>0</v>
      </c>
      <c r="J886" s="19">
        <v>6075</v>
      </c>
      <c r="K886" s="16">
        <v>43886</v>
      </c>
    </row>
    <row r="887" spans="1:11" x14ac:dyDescent="0.2">
      <c r="A887" s="10" t="s">
        <v>11</v>
      </c>
      <c r="B887" s="11" t="s">
        <v>20</v>
      </c>
      <c r="C887" s="12">
        <v>20145</v>
      </c>
      <c r="D887" s="12">
        <v>40697</v>
      </c>
      <c r="E887" s="10" t="s">
        <v>17</v>
      </c>
      <c r="F887" s="13" t="s">
        <v>14</v>
      </c>
      <c r="G887" s="14">
        <v>135000</v>
      </c>
      <c r="H887" s="17">
        <v>135000</v>
      </c>
      <c r="I887" s="39">
        <v>0</v>
      </c>
      <c r="J887" s="19">
        <v>2025</v>
      </c>
      <c r="K887" s="16">
        <v>43886</v>
      </c>
    </row>
    <row r="888" spans="1:11" x14ac:dyDescent="0.2">
      <c r="A888" s="10" t="s">
        <v>15</v>
      </c>
      <c r="B888" s="11" t="s">
        <v>20</v>
      </c>
      <c r="C888" s="12">
        <v>20145</v>
      </c>
      <c r="D888" s="12">
        <v>40697</v>
      </c>
      <c r="E888" s="10" t="s">
        <v>17</v>
      </c>
      <c r="F888" s="13" t="s">
        <v>14</v>
      </c>
      <c r="G888" s="14">
        <v>144000</v>
      </c>
      <c r="H888" s="17">
        <v>144000</v>
      </c>
      <c r="I888" s="39">
        <v>0</v>
      </c>
      <c r="J888" s="19">
        <v>2025</v>
      </c>
      <c r="K888" s="16">
        <v>43886</v>
      </c>
    </row>
    <row r="889" spans="1:11" x14ac:dyDescent="0.2">
      <c r="A889" s="10" t="s">
        <v>16</v>
      </c>
      <c r="B889" s="11" t="s">
        <v>20</v>
      </c>
      <c r="C889" s="12">
        <v>23113</v>
      </c>
      <c r="D889" s="12">
        <v>40756</v>
      </c>
      <c r="E889" s="10" t="s">
        <v>17</v>
      </c>
      <c r="F889" s="13" t="s">
        <v>14</v>
      </c>
      <c r="G889" s="14">
        <v>52000</v>
      </c>
      <c r="H889" s="17">
        <v>52000</v>
      </c>
      <c r="I889" s="39">
        <v>0</v>
      </c>
      <c r="J889" s="19">
        <v>7816</v>
      </c>
      <c r="K889" s="16">
        <v>46855</v>
      </c>
    </row>
    <row r="890" spans="1:11" x14ac:dyDescent="0.2">
      <c r="A890" s="10" t="s">
        <v>11</v>
      </c>
      <c r="B890" s="11" t="s">
        <v>20</v>
      </c>
      <c r="C890" s="12">
        <v>23113</v>
      </c>
      <c r="D890" s="12">
        <v>40756</v>
      </c>
      <c r="E890" s="10" t="s">
        <v>17</v>
      </c>
      <c r="F890" s="13" t="s">
        <v>14</v>
      </c>
      <c r="G890" s="14">
        <v>52000</v>
      </c>
      <c r="H890" s="17">
        <v>52000</v>
      </c>
      <c r="I890" s="39">
        <v>1</v>
      </c>
      <c r="J890" s="19">
        <v>7816</v>
      </c>
      <c r="K890" s="16">
        <v>46855</v>
      </c>
    </row>
    <row r="891" spans="1:11" x14ac:dyDescent="0.2">
      <c r="A891" s="10" t="s">
        <v>15</v>
      </c>
      <c r="B891" s="11" t="s">
        <v>20</v>
      </c>
      <c r="C891" s="12">
        <v>23113</v>
      </c>
      <c r="D891" s="12">
        <v>40756</v>
      </c>
      <c r="E891" s="10" t="s">
        <v>17</v>
      </c>
      <c r="F891" s="13" t="s">
        <v>14</v>
      </c>
      <c r="G891" s="14">
        <v>52000</v>
      </c>
      <c r="H891" s="17">
        <v>52000</v>
      </c>
      <c r="I891" s="39">
        <v>0</v>
      </c>
      <c r="J891" s="19">
        <v>7816</v>
      </c>
      <c r="K891" s="16">
        <v>46855</v>
      </c>
    </row>
    <row r="892" spans="1:11" x14ac:dyDescent="0.2">
      <c r="A892" s="10" t="s">
        <v>11</v>
      </c>
      <c r="B892" s="11" t="s">
        <v>20</v>
      </c>
      <c r="C892" s="12">
        <v>20652</v>
      </c>
      <c r="D892" s="12">
        <v>40340</v>
      </c>
      <c r="E892" s="10" t="s">
        <v>17</v>
      </c>
      <c r="F892" s="13" t="s">
        <v>14</v>
      </c>
      <c r="G892" s="14">
        <v>65000</v>
      </c>
      <c r="H892" s="17">
        <v>65000</v>
      </c>
      <c r="I892" s="39">
        <v>0</v>
      </c>
      <c r="J892" s="19">
        <v>5090</v>
      </c>
      <c r="K892" s="16">
        <v>44393</v>
      </c>
    </row>
    <row r="893" spans="1:11" x14ac:dyDescent="0.2">
      <c r="A893" s="10" t="s">
        <v>15</v>
      </c>
      <c r="B893" s="11" t="s">
        <v>20</v>
      </c>
      <c r="C893" s="12">
        <v>20652</v>
      </c>
      <c r="D893" s="12">
        <v>40340</v>
      </c>
      <c r="E893" s="10" t="s">
        <v>17</v>
      </c>
      <c r="F893" s="13" t="s">
        <v>14</v>
      </c>
      <c r="G893" s="14">
        <v>52000</v>
      </c>
      <c r="H893" s="17">
        <v>52000</v>
      </c>
      <c r="I893" s="39">
        <v>0</v>
      </c>
      <c r="J893" s="19">
        <v>5090</v>
      </c>
      <c r="K893" s="16">
        <v>44393</v>
      </c>
    </row>
    <row r="894" spans="1:11" x14ac:dyDescent="0.2">
      <c r="A894" s="10" t="s">
        <v>11</v>
      </c>
      <c r="B894" s="11" t="s">
        <v>20</v>
      </c>
      <c r="C894" s="12">
        <v>21958</v>
      </c>
      <c r="D894" s="12">
        <v>40725</v>
      </c>
      <c r="E894" s="10" t="s">
        <v>17</v>
      </c>
      <c r="F894" s="13" t="s">
        <v>14</v>
      </c>
      <c r="G894" s="14">
        <v>67000</v>
      </c>
      <c r="H894" s="17">
        <v>67000</v>
      </c>
      <c r="I894" s="39">
        <v>0</v>
      </c>
      <c r="J894" s="19">
        <v>8201</v>
      </c>
      <c r="K894" s="16">
        <v>45700</v>
      </c>
    </row>
    <row r="895" spans="1:11" x14ac:dyDescent="0.2">
      <c r="A895" s="10" t="s">
        <v>15</v>
      </c>
      <c r="B895" s="11" t="s">
        <v>20</v>
      </c>
      <c r="C895" s="12">
        <v>21958</v>
      </c>
      <c r="D895" s="12">
        <v>40725</v>
      </c>
      <c r="E895" s="10" t="s">
        <v>17</v>
      </c>
      <c r="F895" s="13" t="s">
        <v>14</v>
      </c>
      <c r="G895" s="14">
        <v>65000</v>
      </c>
      <c r="H895" s="17">
        <v>65000</v>
      </c>
      <c r="I895" s="39">
        <v>0</v>
      </c>
      <c r="J895" s="19">
        <v>8201</v>
      </c>
      <c r="K895" s="16">
        <v>45700</v>
      </c>
    </row>
    <row r="896" spans="1:11" x14ac:dyDescent="0.2">
      <c r="A896" s="10" t="s">
        <v>16</v>
      </c>
      <c r="B896" s="11" t="s">
        <v>20</v>
      </c>
      <c r="C896" s="12">
        <v>21648</v>
      </c>
      <c r="D896" s="12">
        <v>40738</v>
      </c>
      <c r="E896" s="10" t="s">
        <v>17</v>
      </c>
      <c r="F896" s="13" t="s">
        <v>14</v>
      </c>
      <c r="G896" s="14">
        <v>126000</v>
      </c>
      <c r="H896" s="17">
        <v>126000</v>
      </c>
      <c r="I896" s="39">
        <v>0</v>
      </c>
      <c r="J896" s="19">
        <v>14288</v>
      </c>
      <c r="K896" s="16">
        <v>45390</v>
      </c>
    </row>
    <row r="897" spans="1:11" x14ac:dyDescent="0.2">
      <c r="A897" s="10" t="s">
        <v>11</v>
      </c>
      <c r="B897" s="11" t="s">
        <v>20</v>
      </c>
      <c r="C897" s="12">
        <v>21648</v>
      </c>
      <c r="D897" s="12">
        <v>40738</v>
      </c>
      <c r="E897" s="10" t="s">
        <v>17</v>
      </c>
      <c r="F897" s="13" t="s">
        <v>14</v>
      </c>
      <c r="G897" s="14">
        <v>126000</v>
      </c>
      <c r="H897" s="17">
        <v>126000</v>
      </c>
      <c r="I897" s="39">
        <v>0</v>
      </c>
      <c r="J897" s="19">
        <v>4763</v>
      </c>
      <c r="K897" s="16">
        <v>45390</v>
      </c>
    </row>
    <row r="898" spans="1:11" x14ac:dyDescent="0.2">
      <c r="A898" s="10" t="s">
        <v>15</v>
      </c>
      <c r="B898" s="11" t="s">
        <v>20</v>
      </c>
      <c r="C898" s="12">
        <v>21648</v>
      </c>
      <c r="D898" s="12">
        <v>40738</v>
      </c>
      <c r="E898" s="10" t="s">
        <v>17</v>
      </c>
      <c r="F898" s="13" t="s">
        <v>14</v>
      </c>
      <c r="G898" s="14">
        <v>42000</v>
      </c>
      <c r="H898" s="17">
        <v>42000</v>
      </c>
      <c r="I898" s="39">
        <v>0</v>
      </c>
      <c r="J898" s="19">
        <v>4763</v>
      </c>
      <c r="K898" s="16">
        <v>45390</v>
      </c>
    </row>
    <row r="899" spans="1:11" x14ac:dyDescent="0.2">
      <c r="A899" s="10" t="s">
        <v>11</v>
      </c>
      <c r="B899" s="11" t="s">
        <v>20</v>
      </c>
      <c r="C899" s="12">
        <v>25610</v>
      </c>
      <c r="D899" s="12">
        <v>40715</v>
      </c>
      <c r="E899" s="10" t="s">
        <v>17</v>
      </c>
      <c r="F899" s="13" t="s">
        <v>14</v>
      </c>
      <c r="G899" s="14">
        <v>46000</v>
      </c>
      <c r="H899" s="17">
        <v>46000</v>
      </c>
      <c r="I899" s="39">
        <v>0</v>
      </c>
      <c r="J899" s="19">
        <v>7825</v>
      </c>
      <c r="K899" s="16">
        <v>49351</v>
      </c>
    </row>
    <row r="900" spans="1:11" x14ac:dyDescent="0.2">
      <c r="A900" s="10" t="s">
        <v>11</v>
      </c>
      <c r="B900" s="11" t="s">
        <v>20</v>
      </c>
      <c r="C900" s="12">
        <v>20956</v>
      </c>
      <c r="D900" s="12">
        <v>40698</v>
      </c>
      <c r="E900" s="10" t="s">
        <v>17</v>
      </c>
      <c r="F900" s="13" t="s">
        <v>14</v>
      </c>
      <c r="G900" s="14">
        <v>54000</v>
      </c>
      <c r="H900" s="17">
        <v>54000</v>
      </c>
      <c r="I900" s="39">
        <v>0</v>
      </c>
      <c r="J900" s="19">
        <v>4277</v>
      </c>
      <c r="K900" s="16">
        <v>44697</v>
      </c>
    </row>
    <row r="901" spans="1:11" x14ac:dyDescent="0.2">
      <c r="A901" s="10" t="s">
        <v>11</v>
      </c>
      <c r="B901" s="11" t="s">
        <v>20</v>
      </c>
      <c r="C901" s="12">
        <v>20568</v>
      </c>
      <c r="D901" s="12">
        <v>40627</v>
      </c>
      <c r="E901" s="10" t="s">
        <v>17</v>
      </c>
      <c r="F901" s="13" t="s">
        <v>14</v>
      </c>
      <c r="G901" s="14">
        <v>40000</v>
      </c>
      <c r="H901" s="17">
        <v>40000</v>
      </c>
      <c r="I901" s="39">
        <v>0</v>
      </c>
      <c r="J901" s="19">
        <v>3168</v>
      </c>
      <c r="K901" s="16">
        <v>44309</v>
      </c>
    </row>
    <row r="902" spans="1:11" x14ac:dyDescent="0.2">
      <c r="A902" s="10" t="s">
        <v>16</v>
      </c>
      <c r="B902" s="11" t="s">
        <v>20</v>
      </c>
      <c r="C902" s="12">
        <v>21752</v>
      </c>
      <c r="D902" s="12">
        <v>40610</v>
      </c>
      <c r="E902" s="10" t="s">
        <v>13</v>
      </c>
      <c r="F902" s="13" t="s">
        <v>14</v>
      </c>
      <c r="G902" s="14">
        <v>126000</v>
      </c>
      <c r="H902" s="17">
        <v>126000</v>
      </c>
      <c r="I902" s="39">
        <v>0</v>
      </c>
      <c r="J902" s="19">
        <v>19278</v>
      </c>
      <c r="K902" s="16">
        <v>45494</v>
      </c>
    </row>
    <row r="903" spans="1:11" x14ac:dyDescent="0.2">
      <c r="A903" s="10" t="s">
        <v>11</v>
      </c>
      <c r="B903" s="11" t="s">
        <v>20</v>
      </c>
      <c r="C903" s="12">
        <v>21752</v>
      </c>
      <c r="D903" s="12">
        <v>40610</v>
      </c>
      <c r="E903" s="10" t="s">
        <v>13</v>
      </c>
      <c r="F903" s="13" t="s">
        <v>14</v>
      </c>
      <c r="G903" s="14">
        <v>126000</v>
      </c>
      <c r="H903" s="17">
        <v>126000</v>
      </c>
      <c r="I903" s="39">
        <v>0</v>
      </c>
      <c r="J903" s="19">
        <v>6426</v>
      </c>
      <c r="K903" s="16">
        <v>45494</v>
      </c>
    </row>
    <row r="904" spans="1:11" x14ac:dyDescent="0.2">
      <c r="A904" s="10" t="s">
        <v>16</v>
      </c>
      <c r="B904" s="11" t="s">
        <v>20</v>
      </c>
      <c r="C904" s="12">
        <v>20805</v>
      </c>
      <c r="D904" s="12">
        <v>40598</v>
      </c>
      <c r="E904" s="10" t="s">
        <v>13</v>
      </c>
      <c r="F904" s="13" t="s">
        <v>14</v>
      </c>
      <c r="G904" s="14">
        <v>126000</v>
      </c>
      <c r="H904" s="17">
        <v>126000</v>
      </c>
      <c r="I904" s="39">
        <v>0</v>
      </c>
      <c r="J904" s="19">
        <v>18711</v>
      </c>
      <c r="K904" s="16">
        <v>44546</v>
      </c>
    </row>
    <row r="905" spans="1:11" x14ac:dyDescent="0.2">
      <c r="A905" s="10" t="s">
        <v>11</v>
      </c>
      <c r="B905" s="11" t="s">
        <v>20</v>
      </c>
      <c r="C905" s="12">
        <v>20805</v>
      </c>
      <c r="D905" s="12">
        <v>40598</v>
      </c>
      <c r="E905" s="10" t="s">
        <v>13</v>
      </c>
      <c r="F905" s="13" t="s">
        <v>14</v>
      </c>
      <c r="G905" s="14">
        <v>63000</v>
      </c>
      <c r="H905" s="17">
        <v>63000</v>
      </c>
      <c r="I905" s="39">
        <v>0</v>
      </c>
      <c r="J905" s="19">
        <v>6237</v>
      </c>
      <c r="K905" s="16">
        <v>44546</v>
      </c>
    </row>
    <row r="906" spans="1:11" x14ac:dyDescent="0.2">
      <c r="A906" s="10" t="s">
        <v>16</v>
      </c>
      <c r="B906" s="11" t="s">
        <v>20</v>
      </c>
      <c r="C906" s="12">
        <v>20445</v>
      </c>
      <c r="D906" s="12">
        <v>40534</v>
      </c>
      <c r="E906" s="10" t="s">
        <v>17</v>
      </c>
      <c r="F906" s="13" t="s">
        <v>14</v>
      </c>
      <c r="G906" s="14">
        <v>189000</v>
      </c>
      <c r="H906" s="17">
        <v>189000</v>
      </c>
      <c r="I906" s="39">
        <v>0</v>
      </c>
      <c r="J906" s="19">
        <v>1188</v>
      </c>
      <c r="K906" s="16">
        <v>44187</v>
      </c>
    </row>
    <row r="907" spans="1:11" x14ac:dyDescent="0.2">
      <c r="A907" s="10" t="s">
        <v>11</v>
      </c>
      <c r="B907" s="11" t="s">
        <v>20</v>
      </c>
      <c r="C907" s="12">
        <v>20445</v>
      </c>
      <c r="D907" s="12">
        <v>40534</v>
      </c>
      <c r="E907" s="10" t="s">
        <v>17</v>
      </c>
      <c r="F907" s="13" t="s">
        <v>14</v>
      </c>
      <c r="G907" s="14">
        <v>30000</v>
      </c>
      <c r="H907" s="17">
        <v>30000</v>
      </c>
      <c r="I907" s="39">
        <v>0</v>
      </c>
      <c r="J907" s="19">
        <v>1188</v>
      </c>
      <c r="K907" s="16">
        <v>44187</v>
      </c>
    </row>
    <row r="908" spans="1:11" x14ac:dyDescent="0.2">
      <c r="A908" s="10" t="s">
        <v>15</v>
      </c>
      <c r="B908" s="11" t="s">
        <v>20</v>
      </c>
      <c r="C908" s="12">
        <v>20445</v>
      </c>
      <c r="D908" s="12">
        <v>40534</v>
      </c>
      <c r="E908" s="10" t="s">
        <v>17</v>
      </c>
      <c r="F908" s="13" t="s">
        <v>14</v>
      </c>
      <c r="G908" s="14">
        <v>189000</v>
      </c>
      <c r="H908" s="17">
        <v>189000</v>
      </c>
      <c r="I908" s="39">
        <v>0</v>
      </c>
      <c r="J908" s="19">
        <v>1188</v>
      </c>
      <c r="K908" s="16">
        <v>44187</v>
      </c>
    </row>
    <row r="909" spans="1:11" x14ac:dyDescent="0.2">
      <c r="A909" s="10" t="s">
        <v>11</v>
      </c>
      <c r="B909" s="11" t="s">
        <v>20</v>
      </c>
      <c r="C909" s="12">
        <v>20984</v>
      </c>
      <c r="D909" s="12">
        <v>40705</v>
      </c>
      <c r="E909" s="10" t="s">
        <v>17</v>
      </c>
      <c r="F909" s="13" t="s">
        <v>14</v>
      </c>
      <c r="G909" s="14">
        <v>59000</v>
      </c>
      <c r="H909" s="17">
        <v>59000</v>
      </c>
      <c r="I909" s="39">
        <v>0</v>
      </c>
      <c r="J909" s="19">
        <v>5682</v>
      </c>
      <c r="K909" s="16">
        <v>44725</v>
      </c>
    </row>
    <row r="910" spans="1:11" x14ac:dyDescent="0.2">
      <c r="A910" s="10" t="s">
        <v>11</v>
      </c>
      <c r="B910" s="11" t="s">
        <v>20</v>
      </c>
      <c r="C910" s="12">
        <v>22361</v>
      </c>
      <c r="D910" s="12">
        <v>40666</v>
      </c>
      <c r="E910" s="10" t="s">
        <v>17</v>
      </c>
      <c r="F910" s="13" t="s">
        <v>14</v>
      </c>
      <c r="G910" s="14">
        <v>28000</v>
      </c>
      <c r="H910" s="17">
        <v>28000</v>
      </c>
      <c r="I910" s="39">
        <v>0</v>
      </c>
      <c r="J910" s="19">
        <v>3679</v>
      </c>
      <c r="K910" s="16">
        <v>46102</v>
      </c>
    </row>
    <row r="911" spans="1:11" x14ac:dyDescent="0.2">
      <c r="A911" s="10" t="s">
        <v>11</v>
      </c>
      <c r="B911" s="11" t="s">
        <v>20</v>
      </c>
      <c r="C911" s="12">
        <v>20782</v>
      </c>
      <c r="D911" s="12">
        <v>40666</v>
      </c>
      <c r="E911" s="10" t="s">
        <v>17</v>
      </c>
      <c r="F911" s="13" t="s">
        <v>14</v>
      </c>
      <c r="G911" s="14">
        <v>31000</v>
      </c>
      <c r="H911" s="17">
        <v>31000</v>
      </c>
      <c r="I911" s="39">
        <v>2</v>
      </c>
      <c r="J911" s="19">
        <v>2455</v>
      </c>
      <c r="K911" s="16">
        <v>44523</v>
      </c>
    </row>
    <row r="912" spans="1:11" x14ac:dyDescent="0.2">
      <c r="A912" s="10" t="s">
        <v>16</v>
      </c>
      <c r="B912" s="11" t="s">
        <v>20</v>
      </c>
      <c r="C912" s="12">
        <v>23920</v>
      </c>
      <c r="D912" s="12">
        <v>40339</v>
      </c>
      <c r="E912" s="10" t="s">
        <v>17</v>
      </c>
      <c r="F912" s="13" t="s">
        <v>14</v>
      </c>
      <c r="G912" s="14">
        <v>31000</v>
      </c>
      <c r="H912" s="17">
        <v>31000</v>
      </c>
      <c r="I912" s="39">
        <v>0</v>
      </c>
      <c r="J912" s="19">
        <v>20299</v>
      </c>
      <c r="K912" s="16">
        <v>47661</v>
      </c>
    </row>
    <row r="913" spans="1:11" x14ac:dyDescent="0.2">
      <c r="A913" s="10" t="s">
        <v>11</v>
      </c>
      <c r="B913" s="11" t="s">
        <v>20</v>
      </c>
      <c r="C913" s="12">
        <v>23920</v>
      </c>
      <c r="D913" s="12">
        <v>40339</v>
      </c>
      <c r="E913" s="10" t="s">
        <v>17</v>
      </c>
      <c r="F913" s="13" t="s">
        <v>14</v>
      </c>
      <c r="G913" s="14">
        <v>63000</v>
      </c>
      <c r="H913" s="17">
        <v>63000</v>
      </c>
      <c r="I913" s="39">
        <v>2</v>
      </c>
      <c r="J913" s="19">
        <v>10149</v>
      </c>
      <c r="K913" s="16">
        <v>47661</v>
      </c>
    </row>
    <row r="914" spans="1:11" x14ac:dyDescent="0.2">
      <c r="A914" s="10" t="s">
        <v>11</v>
      </c>
      <c r="B914" s="11" t="s">
        <v>20</v>
      </c>
      <c r="C914" s="12">
        <v>21379</v>
      </c>
      <c r="D914" s="12">
        <v>40697</v>
      </c>
      <c r="E914" s="10" t="s">
        <v>13</v>
      </c>
      <c r="F914" s="13" t="s">
        <v>14</v>
      </c>
      <c r="G914" s="14">
        <v>64000</v>
      </c>
      <c r="H914" s="17">
        <v>64000</v>
      </c>
      <c r="I914" s="39">
        <v>2</v>
      </c>
      <c r="J914" s="19">
        <v>9043</v>
      </c>
      <c r="K914" s="16">
        <v>45120</v>
      </c>
    </row>
    <row r="915" spans="1:11" x14ac:dyDescent="0.2">
      <c r="A915" s="10" t="s">
        <v>11</v>
      </c>
      <c r="B915" s="11" t="s">
        <v>21</v>
      </c>
      <c r="C915" s="12">
        <v>24349</v>
      </c>
      <c r="D915" s="12">
        <v>40809</v>
      </c>
      <c r="E915" s="10" t="s">
        <v>17</v>
      </c>
      <c r="F915" s="13" t="s">
        <v>14</v>
      </c>
      <c r="G915" s="14">
        <v>29000</v>
      </c>
      <c r="H915" s="17">
        <v>29000</v>
      </c>
      <c r="I915" s="39">
        <v>0</v>
      </c>
      <c r="J915" s="19">
        <v>4750</v>
      </c>
      <c r="K915" s="16">
        <v>48090</v>
      </c>
    </row>
    <row r="916" spans="1:11" x14ac:dyDescent="0.2">
      <c r="A916" s="10" t="s">
        <v>15</v>
      </c>
      <c r="B916" s="11" t="s">
        <v>21</v>
      </c>
      <c r="C916" s="12">
        <v>24349</v>
      </c>
      <c r="D916" s="12">
        <v>40809</v>
      </c>
      <c r="E916" s="10" t="s">
        <v>17</v>
      </c>
      <c r="F916" s="13" t="s">
        <v>14</v>
      </c>
      <c r="G916" s="14">
        <v>64000</v>
      </c>
      <c r="H916" s="17">
        <v>64000</v>
      </c>
      <c r="I916" s="39">
        <v>0</v>
      </c>
      <c r="J916" s="19">
        <v>9500</v>
      </c>
      <c r="K916" s="16">
        <v>48090</v>
      </c>
    </row>
    <row r="917" spans="1:11" x14ac:dyDescent="0.2">
      <c r="A917" s="10" t="s">
        <v>16</v>
      </c>
      <c r="B917" s="11" t="s">
        <v>20</v>
      </c>
      <c r="C917" s="12">
        <v>22194</v>
      </c>
      <c r="D917" s="12">
        <v>40697</v>
      </c>
      <c r="E917" s="10" t="s">
        <v>17</v>
      </c>
      <c r="F917" s="13" t="s">
        <v>14</v>
      </c>
      <c r="G917" s="14">
        <v>64000</v>
      </c>
      <c r="H917" s="17">
        <v>64000</v>
      </c>
      <c r="I917" s="39">
        <v>0</v>
      </c>
      <c r="J917" s="19">
        <v>8410</v>
      </c>
      <c r="K917" s="16">
        <v>45935</v>
      </c>
    </row>
    <row r="918" spans="1:11" x14ac:dyDescent="0.2">
      <c r="A918" s="10" t="s">
        <v>11</v>
      </c>
      <c r="B918" s="11" t="s">
        <v>20</v>
      </c>
      <c r="C918" s="12">
        <v>22194</v>
      </c>
      <c r="D918" s="12">
        <v>40697</v>
      </c>
      <c r="E918" s="10" t="s">
        <v>17</v>
      </c>
      <c r="F918" s="13" t="s">
        <v>14</v>
      </c>
      <c r="G918" s="14">
        <v>64000</v>
      </c>
      <c r="H918" s="17">
        <v>64000</v>
      </c>
      <c r="I918" s="39">
        <v>0</v>
      </c>
      <c r="J918" s="19">
        <v>8410</v>
      </c>
      <c r="K918" s="16">
        <v>45935</v>
      </c>
    </row>
    <row r="919" spans="1:11" x14ac:dyDescent="0.2">
      <c r="A919" s="10" t="s">
        <v>15</v>
      </c>
      <c r="B919" s="11" t="s">
        <v>20</v>
      </c>
      <c r="C919" s="12">
        <v>22194</v>
      </c>
      <c r="D919" s="12">
        <v>40697</v>
      </c>
      <c r="E919" s="10" t="s">
        <v>17</v>
      </c>
      <c r="F919" s="13" t="s">
        <v>14</v>
      </c>
      <c r="G919" s="14">
        <v>58000</v>
      </c>
      <c r="H919" s="17">
        <v>58000</v>
      </c>
      <c r="I919" s="39">
        <v>0</v>
      </c>
      <c r="J919" s="19">
        <v>8410</v>
      </c>
      <c r="K919" s="16">
        <v>45935</v>
      </c>
    </row>
    <row r="920" spans="1:11" x14ac:dyDescent="0.2">
      <c r="A920" s="10" t="s">
        <v>16</v>
      </c>
      <c r="B920" s="11" t="s">
        <v>20</v>
      </c>
      <c r="C920" s="12">
        <v>20010</v>
      </c>
      <c r="D920" s="12">
        <v>40759</v>
      </c>
      <c r="E920" s="10" t="s">
        <v>13</v>
      </c>
      <c r="F920" s="13" t="s">
        <v>14</v>
      </c>
      <c r="G920" s="14">
        <v>112000</v>
      </c>
      <c r="H920" s="17">
        <v>112000</v>
      </c>
      <c r="I920" s="39">
        <v>0</v>
      </c>
      <c r="J920" s="19">
        <v>6350</v>
      </c>
      <c r="K920" s="16">
        <v>43751</v>
      </c>
    </row>
    <row r="921" spans="1:11" x14ac:dyDescent="0.2">
      <c r="A921" s="10" t="s">
        <v>11</v>
      </c>
      <c r="B921" s="11" t="s">
        <v>20</v>
      </c>
      <c r="C921" s="12">
        <v>20010</v>
      </c>
      <c r="D921" s="12">
        <v>40759</v>
      </c>
      <c r="E921" s="10" t="s">
        <v>13</v>
      </c>
      <c r="F921" s="13" t="s">
        <v>14</v>
      </c>
      <c r="G921" s="14">
        <v>112000</v>
      </c>
      <c r="H921" s="17">
        <v>112000</v>
      </c>
      <c r="I921" s="39">
        <v>0</v>
      </c>
      <c r="J921" s="19">
        <v>3175</v>
      </c>
      <c r="K921" s="16">
        <v>43751</v>
      </c>
    </row>
    <row r="922" spans="1:11" x14ac:dyDescent="0.2">
      <c r="A922" s="10" t="s">
        <v>11</v>
      </c>
      <c r="B922" s="11" t="s">
        <v>20</v>
      </c>
      <c r="C922" s="12">
        <v>21177</v>
      </c>
      <c r="D922" s="12">
        <v>40705</v>
      </c>
      <c r="E922" s="10" t="s">
        <v>17</v>
      </c>
      <c r="F922" s="13" t="s">
        <v>14</v>
      </c>
      <c r="G922" s="14">
        <v>55000</v>
      </c>
      <c r="H922" s="17">
        <v>55000</v>
      </c>
      <c r="I922" s="39">
        <v>0</v>
      </c>
      <c r="J922" s="19">
        <v>5297</v>
      </c>
      <c r="K922" s="16">
        <v>44918</v>
      </c>
    </row>
    <row r="923" spans="1:11" x14ac:dyDescent="0.2">
      <c r="A923" s="10" t="s">
        <v>11</v>
      </c>
      <c r="B923" s="11" t="s">
        <v>20</v>
      </c>
      <c r="C923" s="12">
        <v>21029</v>
      </c>
      <c r="D923" s="12">
        <v>40704</v>
      </c>
      <c r="E923" s="10" t="s">
        <v>17</v>
      </c>
      <c r="F923" s="13" t="s">
        <v>14</v>
      </c>
      <c r="G923" s="14">
        <v>51000</v>
      </c>
      <c r="H923" s="17">
        <v>51000</v>
      </c>
      <c r="I923" s="39">
        <v>0</v>
      </c>
      <c r="J923" s="19">
        <v>4911</v>
      </c>
      <c r="K923" s="16">
        <v>44770</v>
      </c>
    </row>
    <row r="924" spans="1:11" x14ac:dyDescent="0.2">
      <c r="A924" s="10" t="s">
        <v>16</v>
      </c>
      <c r="B924" s="11" t="s">
        <v>21</v>
      </c>
      <c r="C924" s="12">
        <v>20702</v>
      </c>
      <c r="D924" s="12">
        <v>40676</v>
      </c>
      <c r="E924" s="10" t="s">
        <v>17</v>
      </c>
      <c r="F924" s="13" t="s">
        <v>14</v>
      </c>
      <c r="G924" s="14">
        <v>51000</v>
      </c>
      <c r="H924" s="17">
        <v>51000</v>
      </c>
      <c r="I924" s="39">
        <v>0</v>
      </c>
      <c r="J924" s="19">
        <v>15365</v>
      </c>
      <c r="K924" s="16">
        <v>44443</v>
      </c>
    </row>
    <row r="925" spans="1:11" x14ac:dyDescent="0.2">
      <c r="A925" s="10" t="s">
        <v>11</v>
      </c>
      <c r="B925" s="11" t="s">
        <v>21</v>
      </c>
      <c r="C925" s="12">
        <v>20702</v>
      </c>
      <c r="D925" s="12">
        <v>40676</v>
      </c>
      <c r="E925" s="10" t="s">
        <v>17</v>
      </c>
      <c r="F925" s="13" t="s">
        <v>14</v>
      </c>
      <c r="G925" s="14">
        <v>97000</v>
      </c>
      <c r="H925" s="17">
        <v>97000</v>
      </c>
      <c r="I925" s="39">
        <v>0</v>
      </c>
      <c r="J925" s="19">
        <v>7682</v>
      </c>
      <c r="K925" s="16">
        <v>44443</v>
      </c>
    </row>
    <row r="926" spans="1:11" x14ac:dyDescent="0.2">
      <c r="A926" s="10" t="s">
        <v>15</v>
      </c>
      <c r="B926" s="11" t="s">
        <v>21</v>
      </c>
      <c r="C926" s="12">
        <v>20702</v>
      </c>
      <c r="D926" s="12">
        <v>40676</v>
      </c>
      <c r="E926" s="10" t="s">
        <v>17</v>
      </c>
      <c r="F926" s="13" t="s">
        <v>14</v>
      </c>
      <c r="G926" s="14">
        <v>51000</v>
      </c>
      <c r="H926" s="17">
        <v>51000</v>
      </c>
      <c r="I926" s="39">
        <v>0</v>
      </c>
      <c r="J926" s="19">
        <v>7682</v>
      </c>
      <c r="K926" s="16">
        <v>44443</v>
      </c>
    </row>
    <row r="927" spans="1:11" x14ac:dyDescent="0.2">
      <c r="A927" s="10" t="s">
        <v>11</v>
      </c>
      <c r="B927" s="11" t="s">
        <v>21</v>
      </c>
      <c r="C927" s="12">
        <v>21096</v>
      </c>
      <c r="D927" s="12">
        <v>40683</v>
      </c>
      <c r="E927" s="10" t="s">
        <v>17</v>
      </c>
      <c r="F927" s="13" t="s">
        <v>14</v>
      </c>
      <c r="G927" s="14">
        <v>84000</v>
      </c>
      <c r="H927" s="17">
        <v>84000</v>
      </c>
      <c r="I927" s="39">
        <v>0</v>
      </c>
      <c r="J927" s="19">
        <v>8089</v>
      </c>
      <c r="K927" s="16">
        <v>44837</v>
      </c>
    </row>
    <row r="928" spans="1:11" x14ac:dyDescent="0.2">
      <c r="A928" s="10" t="s">
        <v>16</v>
      </c>
      <c r="B928" s="11" t="s">
        <v>21</v>
      </c>
      <c r="C928" s="12">
        <v>24515</v>
      </c>
      <c r="D928" s="12">
        <v>40818</v>
      </c>
      <c r="E928" s="10" t="s">
        <v>13</v>
      </c>
      <c r="F928" s="13" t="s">
        <v>14</v>
      </c>
      <c r="G928" s="14">
        <v>126000</v>
      </c>
      <c r="H928" s="17">
        <v>126000</v>
      </c>
      <c r="I928" s="39">
        <v>0</v>
      </c>
      <c r="J928" s="19">
        <v>26762</v>
      </c>
      <c r="K928" s="16">
        <v>48256</v>
      </c>
    </row>
    <row r="929" spans="1:11" x14ac:dyDescent="0.2">
      <c r="A929" s="10" t="s">
        <v>11</v>
      </c>
      <c r="B929" s="11" t="s">
        <v>21</v>
      </c>
      <c r="C929" s="12">
        <v>24515</v>
      </c>
      <c r="D929" s="12">
        <v>40818</v>
      </c>
      <c r="E929" s="10" t="s">
        <v>13</v>
      </c>
      <c r="F929" s="13" t="s">
        <v>14</v>
      </c>
      <c r="G929" s="14">
        <v>126000</v>
      </c>
      <c r="H929" s="17">
        <v>126000</v>
      </c>
      <c r="I929" s="39">
        <v>2</v>
      </c>
      <c r="J929" s="19">
        <v>8921</v>
      </c>
      <c r="K929" s="16">
        <v>48256</v>
      </c>
    </row>
    <row r="930" spans="1:11" x14ac:dyDescent="0.2">
      <c r="A930" s="10" t="s">
        <v>15</v>
      </c>
      <c r="B930" s="11" t="s">
        <v>21</v>
      </c>
      <c r="C930" s="12">
        <v>24515</v>
      </c>
      <c r="D930" s="12">
        <v>40818</v>
      </c>
      <c r="E930" s="10" t="s">
        <v>13</v>
      </c>
      <c r="F930" s="13" t="s">
        <v>14</v>
      </c>
      <c r="G930" s="14">
        <v>42000</v>
      </c>
      <c r="H930" s="17">
        <v>42000</v>
      </c>
      <c r="I930" s="39">
        <v>0</v>
      </c>
      <c r="J930" s="19">
        <v>8921</v>
      </c>
      <c r="K930" s="16">
        <v>48256</v>
      </c>
    </row>
    <row r="931" spans="1:11" x14ac:dyDescent="0.2">
      <c r="A931" s="10" t="s">
        <v>11</v>
      </c>
      <c r="B931" s="11" t="s">
        <v>20</v>
      </c>
      <c r="C931" s="12">
        <v>20207</v>
      </c>
      <c r="D931" s="12">
        <v>40760</v>
      </c>
      <c r="E931" s="10" t="s">
        <v>13</v>
      </c>
      <c r="F931" s="13" t="s">
        <v>14</v>
      </c>
      <c r="G931" s="14">
        <v>53000</v>
      </c>
      <c r="H931" s="17">
        <v>53000</v>
      </c>
      <c r="I931" s="39">
        <v>0</v>
      </c>
      <c r="J931" s="19">
        <v>3005</v>
      </c>
      <c r="K931" s="16">
        <v>43949</v>
      </c>
    </row>
    <row r="932" spans="1:11" x14ac:dyDescent="0.2">
      <c r="A932" s="10" t="s">
        <v>11</v>
      </c>
      <c r="B932" s="11" t="s">
        <v>20</v>
      </c>
      <c r="C932" s="12">
        <v>27612</v>
      </c>
      <c r="D932" s="12">
        <v>40826</v>
      </c>
      <c r="E932" s="10" t="s">
        <v>17</v>
      </c>
      <c r="F932" s="13" t="s">
        <v>14</v>
      </c>
      <c r="G932" s="14">
        <v>65000</v>
      </c>
      <c r="H932" s="17">
        <v>65000</v>
      </c>
      <c r="I932" s="39">
        <v>0</v>
      </c>
      <c r="J932" s="19">
        <v>10881</v>
      </c>
      <c r="K932" s="16">
        <v>51354</v>
      </c>
    </row>
    <row r="933" spans="1:11" x14ac:dyDescent="0.2">
      <c r="A933" s="10" t="s">
        <v>16</v>
      </c>
      <c r="B933" s="11" t="s">
        <v>20</v>
      </c>
      <c r="C933" s="12">
        <v>22040</v>
      </c>
      <c r="D933" s="12">
        <v>40612</v>
      </c>
      <c r="E933" s="10" t="s">
        <v>13</v>
      </c>
      <c r="F933" s="13" t="s">
        <v>14</v>
      </c>
      <c r="G933" s="14">
        <v>264000</v>
      </c>
      <c r="H933" s="17">
        <v>264000</v>
      </c>
      <c r="I933" s="39">
        <v>0</v>
      </c>
      <c r="J933" s="19">
        <v>43481</v>
      </c>
      <c r="K933" s="16">
        <v>45781</v>
      </c>
    </row>
    <row r="934" spans="1:11" x14ac:dyDescent="0.2">
      <c r="A934" s="10" t="s">
        <v>11</v>
      </c>
      <c r="B934" s="11" t="s">
        <v>20</v>
      </c>
      <c r="C934" s="12">
        <v>22040</v>
      </c>
      <c r="D934" s="12">
        <v>40612</v>
      </c>
      <c r="E934" s="10" t="s">
        <v>13</v>
      </c>
      <c r="F934" s="13" t="s">
        <v>14</v>
      </c>
      <c r="G934" s="14">
        <v>264000</v>
      </c>
      <c r="H934" s="17">
        <v>264000</v>
      </c>
      <c r="I934" s="39">
        <v>0</v>
      </c>
      <c r="J934" s="19">
        <v>14494</v>
      </c>
      <c r="K934" s="16">
        <v>45781</v>
      </c>
    </row>
    <row r="935" spans="1:11" x14ac:dyDescent="0.2">
      <c r="A935" s="10" t="s">
        <v>15</v>
      </c>
      <c r="B935" s="11" t="s">
        <v>20</v>
      </c>
      <c r="C935" s="12">
        <v>22040</v>
      </c>
      <c r="D935" s="12">
        <v>40612</v>
      </c>
      <c r="E935" s="10" t="s">
        <v>13</v>
      </c>
      <c r="F935" s="13" t="s">
        <v>14</v>
      </c>
      <c r="G935" s="14">
        <v>88000</v>
      </c>
      <c r="H935" s="17">
        <v>88000</v>
      </c>
      <c r="I935" s="39">
        <v>0</v>
      </c>
      <c r="J935" s="19">
        <v>14494</v>
      </c>
      <c r="K935" s="16">
        <v>45781</v>
      </c>
    </row>
    <row r="936" spans="1:11" x14ac:dyDescent="0.2">
      <c r="A936" s="10" t="s">
        <v>16</v>
      </c>
      <c r="B936" s="11" t="s">
        <v>20</v>
      </c>
      <c r="C936" s="12">
        <v>19870</v>
      </c>
      <c r="D936" s="12">
        <v>39808</v>
      </c>
      <c r="E936" s="10" t="s">
        <v>17</v>
      </c>
      <c r="F936" s="13" t="s">
        <v>14</v>
      </c>
      <c r="G936" s="14">
        <v>51000</v>
      </c>
      <c r="H936" s="17">
        <v>51000</v>
      </c>
      <c r="I936" s="39">
        <v>0</v>
      </c>
      <c r="J936" s="19">
        <v>2203</v>
      </c>
      <c r="K936" s="16">
        <v>43611</v>
      </c>
    </row>
    <row r="937" spans="1:11" x14ac:dyDescent="0.2">
      <c r="A937" s="10" t="s">
        <v>11</v>
      </c>
      <c r="B937" s="11" t="s">
        <v>20</v>
      </c>
      <c r="C937" s="12">
        <v>19870</v>
      </c>
      <c r="D937" s="12">
        <v>39808</v>
      </c>
      <c r="E937" s="10" t="s">
        <v>17</v>
      </c>
      <c r="F937" s="13" t="s">
        <v>14</v>
      </c>
      <c r="G937" s="14">
        <v>51000</v>
      </c>
      <c r="H937" s="17">
        <v>51000</v>
      </c>
      <c r="I937" s="39">
        <v>0</v>
      </c>
      <c r="J937" s="19">
        <v>2203</v>
      </c>
      <c r="K937" s="16">
        <v>43611</v>
      </c>
    </row>
    <row r="938" spans="1:11" x14ac:dyDescent="0.2">
      <c r="A938" s="10" t="s">
        <v>15</v>
      </c>
      <c r="B938" s="11" t="s">
        <v>20</v>
      </c>
      <c r="C938" s="12">
        <v>19870</v>
      </c>
      <c r="D938" s="12">
        <v>39808</v>
      </c>
      <c r="E938" s="10" t="s">
        <v>17</v>
      </c>
      <c r="F938" s="13" t="s">
        <v>14</v>
      </c>
      <c r="G938" s="14">
        <v>264000</v>
      </c>
      <c r="H938" s="17">
        <v>264000</v>
      </c>
      <c r="I938" s="39">
        <v>0</v>
      </c>
      <c r="J938" s="19">
        <v>2203</v>
      </c>
      <c r="K938" s="16">
        <v>43611</v>
      </c>
    </row>
    <row r="939" spans="1:11" x14ac:dyDescent="0.2">
      <c r="A939" s="10" t="s">
        <v>11</v>
      </c>
      <c r="B939" s="11" t="s">
        <v>20</v>
      </c>
      <c r="C939" s="12">
        <v>26877</v>
      </c>
      <c r="D939" s="12">
        <v>40778</v>
      </c>
      <c r="E939" s="10" t="s">
        <v>17</v>
      </c>
      <c r="F939" s="13" t="s">
        <v>14</v>
      </c>
      <c r="G939" s="14">
        <v>35000</v>
      </c>
      <c r="H939" s="17">
        <v>35000</v>
      </c>
      <c r="I939" s="39">
        <v>0</v>
      </c>
      <c r="J939" s="19">
        <v>5922</v>
      </c>
      <c r="K939" s="16">
        <v>50618</v>
      </c>
    </row>
    <row r="940" spans="1:11" x14ac:dyDescent="0.2">
      <c r="A940" s="10" t="s">
        <v>11</v>
      </c>
      <c r="B940" s="11" t="s">
        <v>20</v>
      </c>
      <c r="C940" s="12">
        <v>23080</v>
      </c>
      <c r="D940" s="12">
        <v>40826</v>
      </c>
      <c r="E940" s="10" t="s">
        <v>17</v>
      </c>
      <c r="F940" s="13" t="s">
        <v>14</v>
      </c>
      <c r="G940" s="14">
        <v>38000</v>
      </c>
      <c r="H940" s="17">
        <v>38000</v>
      </c>
      <c r="I940" s="39">
        <v>0</v>
      </c>
      <c r="J940" s="19">
        <v>5711</v>
      </c>
      <c r="K940" s="16">
        <v>46822</v>
      </c>
    </row>
    <row r="941" spans="1:11" x14ac:dyDescent="0.2">
      <c r="A941" s="10" t="s">
        <v>16</v>
      </c>
      <c r="B941" s="11" t="s">
        <v>20</v>
      </c>
      <c r="C941" s="12">
        <v>20026</v>
      </c>
      <c r="D941" s="12">
        <v>40800</v>
      </c>
      <c r="E941" s="10" t="s">
        <v>13</v>
      </c>
      <c r="F941" s="13" t="s">
        <v>14</v>
      </c>
      <c r="G941" s="14">
        <v>38000</v>
      </c>
      <c r="H941" s="17">
        <v>38000</v>
      </c>
      <c r="I941" s="39">
        <v>0</v>
      </c>
      <c r="J941" s="19">
        <v>7825</v>
      </c>
      <c r="K941" s="16">
        <v>43767</v>
      </c>
    </row>
    <row r="942" spans="1:11" x14ac:dyDescent="0.2">
      <c r="A942" s="10" t="s">
        <v>11</v>
      </c>
      <c r="B942" s="11" t="s">
        <v>20</v>
      </c>
      <c r="C942" s="12">
        <v>20026</v>
      </c>
      <c r="D942" s="12">
        <v>40800</v>
      </c>
      <c r="E942" s="10" t="s">
        <v>13</v>
      </c>
      <c r="F942" s="13" t="s">
        <v>14</v>
      </c>
      <c r="G942" s="14">
        <v>46000</v>
      </c>
      <c r="H942" s="17">
        <v>46000</v>
      </c>
      <c r="I942" s="39">
        <v>2</v>
      </c>
      <c r="J942" s="19">
        <v>2608</v>
      </c>
      <c r="K942" s="16">
        <v>43767</v>
      </c>
    </row>
    <row r="943" spans="1:11" x14ac:dyDescent="0.2">
      <c r="A943" s="10" t="s">
        <v>16</v>
      </c>
      <c r="B943" s="11" t="s">
        <v>20</v>
      </c>
      <c r="C943" s="12">
        <v>20613</v>
      </c>
      <c r="D943" s="12">
        <v>40676</v>
      </c>
      <c r="E943" s="10" t="s">
        <v>13</v>
      </c>
      <c r="F943" s="13" t="s">
        <v>14</v>
      </c>
      <c r="G943" s="14">
        <v>138000</v>
      </c>
      <c r="H943" s="17">
        <v>138000</v>
      </c>
      <c r="I943" s="39">
        <v>0</v>
      </c>
      <c r="J943" s="19">
        <v>5049</v>
      </c>
      <c r="K943" s="16">
        <v>44354</v>
      </c>
    </row>
    <row r="944" spans="1:11" x14ac:dyDescent="0.2">
      <c r="A944" s="10" t="s">
        <v>11</v>
      </c>
      <c r="B944" s="11" t="s">
        <v>20</v>
      </c>
      <c r="C944" s="12">
        <v>20613</v>
      </c>
      <c r="D944" s="12">
        <v>40676</v>
      </c>
      <c r="E944" s="10" t="s">
        <v>13</v>
      </c>
      <c r="F944" s="13" t="s">
        <v>14</v>
      </c>
      <c r="G944" s="14">
        <v>51000</v>
      </c>
      <c r="H944" s="17">
        <v>51000</v>
      </c>
      <c r="I944" s="39">
        <v>1</v>
      </c>
      <c r="J944" s="19">
        <v>5049</v>
      </c>
      <c r="K944" s="16">
        <v>44354</v>
      </c>
    </row>
    <row r="945" spans="1:11" x14ac:dyDescent="0.2">
      <c r="A945" s="10" t="s">
        <v>11</v>
      </c>
      <c r="B945" s="11" t="s">
        <v>20</v>
      </c>
      <c r="C945" s="12">
        <v>20345</v>
      </c>
      <c r="D945" s="12">
        <v>40515</v>
      </c>
      <c r="E945" s="10" t="s">
        <v>17</v>
      </c>
      <c r="F945" s="13" t="s">
        <v>14</v>
      </c>
      <c r="G945" s="14">
        <v>56000</v>
      </c>
      <c r="H945" s="17">
        <v>56000</v>
      </c>
      <c r="I945" s="39">
        <v>0</v>
      </c>
      <c r="J945" s="19">
        <v>2218</v>
      </c>
      <c r="K945" s="16">
        <v>44087</v>
      </c>
    </row>
    <row r="946" spans="1:11" x14ac:dyDescent="0.2">
      <c r="A946" s="10" t="s">
        <v>16</v>
      </c>
      <c r="B946" s="11" t="s">
        <v>20</v>
      </c>
      <c r="C946" s="12">
        <v>23342</v>
      </c>
      <c r="D946" s="12">
        <v>40802</v>
      </c>
      <c r="E946" s="10" t="s">
        <v>13</v>
      </c>
      <c r="F946" s="13" t="s">
        <v>14</v>
      </c>
      <c r="G946" s="14">
        <v>53000</v>
      </c>
      <c r="H946" s="17">
        <v>53000</v>
      </c>
      <c r="I946" s="39">
        <v>0</v>
      </c>
      <c r="J946" s="19">
        <v>10589</v>
      </c>
      <c r="K946" s="16">
        <v>47084</v>
      </c>
    </row>
    <row r="947" spans="1:11" x14ac:dyDescent="0.2">
      <c r="A947" s="10" t="s">
        <v>11</v>
      </c>
      <c r="B947" s="11" t="s">
        <v>20</v>
      </c>
      <c r="C947" s="12">
        <v>23342</v>
      </c>
      <c r="D947" s="12">
        <v>40802</v>
      </c>
      <c r="E947" s="10" t="s">
        <v>13</v>
      </c>
      <c r="F947" s="13" t="s">
        <v>14</v>
      </c>
      <c r="G947" s="14">
        <v>53000</v>
      </c>
      <c r="H947" s="17">
        <v>53000</v>
      </c>
      <c r="I947" s="39">
        <v>0</v>
      </c>
      <c r="J947" s="19">
        <v>10589</v>
      </c>
      <c r="K947" s="16">
        <v>47084</v>
      </c>
    </row>
    <row r="948" spans="1:11" x14ac:dyDescent="0.2">
      <c r="A948" s="10" t="s">
        <v>11</v>
      </c>
      <c r="B948" s="11" t="s">
        <v>20</v>
      </c>
      <c r="C948" s="12">
        <v>22456</v>
      </c>
      <c r="D948" s="12">
        <v>40766</v>
      </c>
      <c r="E948" s="10" t="s">
        <v>17</v>
      </c>
      <c r="F948" s="13" t="s">
        <v>14</v>
      </c>
      <c r="G948" s="14">
        <v>42000</v>
      </c>
      <c r="H948" s="17">
        <v>42000</v>
      </c>
      <c r="I948" s="39">
        <v>0</v>
      </c>
      <c r="J948" s="19">
        <v>5519</v>
      </c>
      <c r="K948" s="16">
        <v>46197</v>
      </c>
    </row>
    <row r="949" spans="1:11" x14ac:dyDescent="0.2">
      <c r="A949" s="10" t="s">
        <v>16</v>
      </c>
      <c r="B949" s="11" t="s">
        <v>20</v>
      </c>
      <c r="C949" s="12">
        <v>22649</v>
      </c>
      <c r="D949" s="12">
        <v>40725</v>
      </c>
      <c r="E949" s="10" t="s">
        <v>17</v>
      </c>
      <c r="F949" s="13" t="s">
        <v>14</v>
      </c>
      <c r="G949" s="14">
        <v>42000</v>
      </c>
      <c r="H949" s="17">
        <v>42000</v>
      </c>
      <c r="I949" s="39">
        <v>0</v>
      </c>
      <c r="J949" s="19">
        <v>32432</v>
      </c>
      <c r="K949" s="16">
        <v>46390</v>
      </c>
    </row>
    <row r="950" spans="1:11" x14ac:dyDescent="0.2">
      <c r="A950" s="10" t="s">
        <v>11</v>
      </c>
      <c r="B950" s="11" t="s">
        <v>20</v>
      </c>
      <c r="C950" s="12">
        <v>22649</v>
      </c>
      <c r="D950" s="12">
        <v>40725</v>
      </c>
      <c r="E950" s="10" t="s">
        <v>17</v>
      </c>
      <c r="F950" s="13" t="s">
        <v>14</v>
      </c>
      <c r="G950" s="14">
        <v>77000</v>
      </c>
      <c r="H950" s="17">
        <v>77000</v>
      </c>
      <c r="I950" s="39">
        <v>2</v>
      </c>
      <c r="J950" s="19">
        <v>10811</v>
      </c>
      <c r="K950" s="16">
        <v>46390</v>
      </c>
    </row>
    <row r="951" spans="1:11" x14ac:dyDescent="0.2">
      <c r="A951" s="10" t="s">
        <v>16</v>
      </c>
      <c r="B951" s="11" t="s">
        <v>20</v>
      </c>
      <c r="C951" s="12">
        <v>21306</v>
      </c>
      <c r="D951" s="12">
        <v>40833</v>
      </c>
      <c r="E951" s="10" t="s">
        <v>13</v>
      </c>
      <c r="F951" s="13" t="s">
        <v>14</v>
      </c>
      <c r="G951" s="14">
        <v>186000</v>
      </c>
      <c r="H951" s="17">
        <v>186000</v>
      </c>
      <c r="I951" s="39">
        <v>0</v>
      </c>
      <c r="J951" s="19">
        <v>22264</v>
      </c>
      <c r="K951" s="16">
        <v>45047</v>
      </c>
    </row>
    <row r="952" spans="1:11" x14ac:dyDescent="0.2">
      <c r="A952" s="10" t="s">
        <v>11</v>
      </c>
      <c r="B952" s="11" t="s">
        <v>20</v>
      </c>
      <c r="C952" s="12">
        <v>21306</v>
      </c>
      <c r="D952" s="12">
        <v>40833</v>
      </c>
      <c r="E952" s="10" t="s">
        <v>13</v>
      </c>
      <c r="F952" s="13" t="s">
        <v>14</v>
      </c>
      <c r="G952" s="14">
        <v>186000</v>
      </c>
      <c r="H952" s="17">
        <v>186000</v>
      </c>
      <c r="I952" s="39">
        <v>2</v>
      </c>
      <c r="J952" s="19">
        <v>7421</v>
      </c>
      <c r="K952" s="16">
        <v>45047</v>
      </c>
    </row>
    <row r="953" spans="1:11" x14ac:dyDescent="0.2">
      <c r="A953" s="10" t="s">
        <v>15</v>
      </c>
      <c r="B953" s="11" t="s">
        <v>20</v>
      </c>
      <c r="C953" s="12">
        <v>21306</v>
      </c>
      <c r="D953" s="12">
        <v>40833</v>
      </c>
      <c r="E953" s="10" t="s">
        <v>13</v>
      </c>
      <c r="F953" s="13" t="s">
        <v>14</v>
      </c>
      <c r="G953" s="14">
        <v>62000</v>
      </c>
      <c r="H953" s="17">
        <v>62000</v>
      </c>
      <c r="I953" s="39">
        <v>0</v>
      </c>
      <c r="J953" s="19">
        <v>7421</v>
      </c>
      <c r="K953" s="16">
        <v>45047</v>
      </c>
    </row>
    <row r="954" spans="1:11" x14ac:dyDescent="0.2">
      <c r="A954" s="10" t="s">
        <v>11</v>
      </c>
      <c r="B954" s="11" t="s">
        <v>20</v>
      </c>
      <c r="C954" s="12">
        <v>22248</v>
      </c>
      <c r="D954" s="12">
        <v>40367</v>
      </c>
      <c r="E954" s="10" t="s">
        <v>13</v>
      </c>
      <c r="F954" s="13" t="s">
        <v>14</v>
      </c>
      <c r="G954" s="14">
        <v>77000</v>
      </c>
      <c r="H954" s="17">
        <v>77000</v>
      </c>
      <c r="I954" s="39">
        <v>0</v>
      </c>
      <c r="J954" s="19">
        <v>12751</v>
      </c>
      <c r="K954" s="16">
        <v>45989</v>
      </c>
    </row>
    <row r="955" spans="1:11" x14ac:dyDescent="0.2">
      <c r="A955" s="10" t="s">
        <v>11</v>
      </c>
      <c r="B955" s="11" t="s">
        <v>20</v>
      </c>
      <c r="C955" s="12">
        <v>21189</v>
      </c>
      <c r="D955" s="12">
        <v>40798</v>
      </c>
      <c r="E955" s="10" t="s">
        <v>17</v>
      </c>
      <c r="F955" s="13" t="s">
        <v>14</v>
      </c>
      <c r="G955" s="14">
        <v>61000</v>
      </c>
      <c r="H955" s="17">
        <v>61000</v>
      </c>
      <c r="I955" s="39">
        <v>2</v>
      </c>
      <c r="J955" s="19">
        <v>5874</v>
      </c>
      <c r="K955" s="16">
        <v>44930</v>
      </c>
    </row>
    <row r="956" spans="1:11" x14ac:dyDescent="0.2">
      <c r="A956" s="10" t="s">
        <v>16</v>
      </c>
      <c r="B956" s="11" t="s">
        <v>20</v>
      </c>
      <c r="C956" s="12">
        <v>26134</v>
      </c>
      <c r="D956" s="12">
        <v>40819</v>
      </c>
      <c r="E956" s="10" t="s">
        <v>13</v>
      </c>
      <c r="F956" s="13" t="s">
        <v>14</v>
      </c>
      <c r="G956" s="14">
        <v>61000</v>
      </c>
      <c r="H956" s="17">
        <v>61000</v>
      </c>
      <c r="I956" s="39">
        <v>0</v>
      </c>
      <c r="J956" s="19">
        <v>42509</v>
      </c>
      <c r="K956" s="16">
        <v>49876</v>
      </c>
    </row>
    <row r="957" spans="1:11" x14ac:dyDescent="0.2">
      <c r="A957" s="10" t="s">
        <v>11</v>
      </c>
      <c r="B957" s="11" t="s">
        <v>20</v>
      </c>
      <c r="C957" s="12">
        <v>26134</v>
      </c>
      <c r="D957" s="12">
        <v>40819</v>
      </c>
      <c r="E957" s="10" t="s">
        <v>13</v>
      </c>
      <c r="F957" s="13" t="s">
        <v>14</v>
      </c>
      <c r="G957" s="14">
        <v>64000</v>
      </c>
      <c r="H957" s="17">
        <v>64000</v>
      </c>
      <c r="I957" s="39">
        <v>2</v>
      </c>
      <c r="J957" s="19">
        <v>14170</v>
      </c>
      <c r="K957" s="16">
        <v>49876</v>
      </c>
    </row>
    <row r="958" spans="1:11" x14ac:dyDescent="0.2">
      <c r="A958" s="10" t="s">
        <v>15</v>
      </c>
      <c r="B958" s="11" t="s">
        <v>20</v>
      </c>
      <c r="C958" s="12">
        <v>26134</v>
      </c>
      <c r="D958" s="12">
        <v>40819</v>
      </c>
      <c r="E958" s="10" t="s">
        <v>13</v>
      </c>
      <c r="F958" s="13" t="s">
        <v>14</v>
      </c>
      <c r="G958" s="14">
        <v>61000</v>
      </c>
      <c r="H958" s="17">
        <v>61000</v>
      </c>
      <c r="I958" s="39">
        <v>0</v>
      </c>
      <c r="J958" s="19">
        <v>14170</v>
      </c>
      <c r="K958" s="16">
        <v>49876</v>
      </c>
    </row>
    <row r="959" spans="1:11" x14ac:dyDescent="0.2">
      <c r="A959" s="10" t="s">
        <v>11</v>
      </c>
      <c r="B959" s="11" t="s">
        <v>20</v>
      </c>
      <c r="C959" s="12">
        <v>23297</v>
      </c>
      <c r="D959" s="12">
        <v>40694</v>
      </c>
      <c r="E959" s="10" t="s">
        <v>17</v>
      </c>
      <c r="F959" s="13" t="s">
        <v>14</v>
      </c>
      <c r="G959" s="14">
        <v>65000</v>
      </c>
      <c r="H959" s="17">
        <v>65000</v>
      </c>
      <c r="I959" s="39">
        <v>0</v>
      </c>
      <c r="J959" s="19">
        <v>10355</v>
      </c>
      <c r="K959" s="16">
        <v>47039</v>
      </c>
    </row>
    <row r="960" spans="1:11" x14ac:dyDescent="0.2">
      <c r="A960" s="10" t="s">
        <v>11</v>
      </c>
      <c r="B960" s="11" t="s">
        <v>20</v>
      </c>
      <c r="C960" s="12">
        <v>22155</v>
      </c>
      <c r="D960" s="12">
        <v>40877</v>
      </c>
      <c r="E960" s="10" t="s">
        <v>13</v>
      </c>
      <c r="F960" s="13" t="s">
        <v>14</v>
      </c>
      <c r="G960" s="14">
        <v>56000</v>
      </c>
      <c r="H960" s="17">
        <v>56000</v>
      </c>
      <c r="I960" s="39">
        <v>2</v>
      </c>
      <c r="J960" s="19">
        <v>8568</v>
      </c>
      <c r="K960" s="16">
        <v>45896</v>
      </c>
    </row>
    <row r="961" spans="1:11" x14ac:dyDescent="0.2">
      <c r="A961" s="10" t="s">
        <v>11</v>
      </c>
      <c r="B961" s="11" t="s">
        <v>20</v>
      </c>
      <c r="C961" s="12">
        <v>19935</v>
      </c>
      <c r="D961" s="12">
        <v>40851</v>
      </c>
      <c r="E961" s="10" t="s">
        <v>13</v>
      </c>
      <c r="F961" s="13" t="s">
        <v>14</v>
      </c>
      <c r="G961" s="14">
        <v>59000</v>
      </c>
      <c r="H961" s="17">
        <v>59000</v>
      </c>
      <c r="I961" s="39">
        <v>0</v>
      </c>
      <c r="J961" s="19">
        <v>2124</v>
      </c>
      <c r="K961" s="16">
        <v>43676</v>
      </c>
    </row>
    <row r="962" spans="1:11" x14ac:dyDescent="0.2">
      <c r="A962" s="10" t="s">
        <v>11</v>
      </c>
      <c r="B962" s="11" t="s">
        <v>20</v>
      </c>
      <c r="C962" s="12">
        <v>21471</v>
      </c>
      <c r="D962" s="12">
        <v>40674</v>
      </c>
      <c r="E962" s="10" t="s">
        <v>17</v>
      </c>
      <c r="F962" s="13" t="s">
        <v>14</v>
      </c>
      <c r="G962" s="14">
        <v>57000</v>
      </c>
      <c r="H962" s="17">
        <v>57000</v>
      </c>
      <c r="I962" s="39">
        <v>1</v>
      </c>
      <c r="J962" s="19">
        <v>6464</v>
      </c>
      <c r="K962" s="16">
        <v>45212</v>
      </c>
    </row>
    <row r="963" spans="1:11" x14ac:dyDescent="0.2">
      <c r="A963" s="10" t="s">
        <v>15</v>
      </c>
      <c r="B963" s="11" t="s">
        <v>20</v>
      </c>
      <c r="C963" s="12">
        <v>21471</v>
      </c>
      <c r="D963" s="12">
        <v>40674</v>
      </c>
      <c r="E963" s="10" t="s">
        <v>17</v>
      </c>
      <c r="F963" s="13" t="s">
        <v>14</v>
      </c>
      <c r="G963" s="14">
        <v>57000</v>
      </c>
      <c r="H963" s="17">
        <v>57000</v>
      </c>
      <c r="I963" s="39">
        <v>0</v>
      </c>
      <c r="J963" s="19">
        <v>6464</v>
      </c>
      <c r="K963" s="16">
        <v>45212</v>
      </c>
    </row>
    <row r="964" spans="1:11" x14ac:dyDescent="0.2">
      <c r="A964" s="10" t="s">
        <v>16</v>
      </c>
      <c r="B964" s="11" t="s">
        <v>20</v>
      </c>
      <c r="C964" s="12">
        <v>21729</v>
      </c>
      <c r="D964" s="12">
        <v>40887</v>
      </c>
      <c r="E964" s="10" t="s">
        <v>13</v>
      </c>
      <c r="F964" s="13" t="s">
        <v>14</v>
      </c>
      <c r="G964" s="14">
        <v>198000</v>
      </c>
      <c r="H964" s="17">
        <v>198000</v>
      </c>
      <c r="I964" s="39">
        <v>0</v>
      </c>
      <c r="J964" s="19">
        <v>27977</v>
      </c>
      <c r="K964" s="16">
        <v>45471</v>
      </c>
    </row>
    <row r="965" spans="1:11" x14ac:dyDescent="0.2">
      <c r="A965" s="10" t="s">
        <v>11</v>
      </c>
      <c r="B965" s="11" t="s">
        <v>20</v>
      </c>
      <c r="C965" s="12">
        <v>21729</v>
      </c>
      <c r="D965" s="12">
        <v>40887</v>
      </c>
      <c r="E965" s="10" t="s">
        <v>13</v>
      </c>
      <c r="F965" s="13" t="s">
        <v>14</v>
      </c>
      <c r="G965" s="14">
        <v>198000</v>
      </c>
      <c r="H965" s="17">
        <v>198000</v>
      </c>
      <c r="I965" s="39">
        <v>1</v>
      </c>
      <c r="J965" s="19">
        <v>9326</v>
      </c>
      <c r="K965" s="16">
        <v>45471</v>
      </c>
    </row>
    <row r="966" spans="1:11" x14ac:dyDescent="0.2">
      <c r="A966" s="10" t="s">
        <v>15</v>
      </c>
      <c r="B966" s="11" t="s">
        <v>20</v>
      </c>
      <c r="C966" s="12">
        <v>21729</v>
      </c>
      <c r="D966" s="12">
        <v>40887</v>
      </c>
      <c r="E966" s="10" t="s">
        <v>13</v>
      </c>
      <c r="F966" s="13" t="s">
        <v>14</v>
      </c>
      <c r="G966" s="14">
        <v>57000</v>
      </c>
      <c r="H966" s="17">
        <v>57000</v>
      </c>
      <c r="I966" s="39">
        <v>0</v>
      </c>
      <c r="J966" s="19">
        <v>9326</v>
      </c>
      <c r="K966" s="16">
        <v>45471</v>
      </c>
    </row>
    <row r="967" spans="1:11" x14ac:dyDescent="0.2">
      <c r="A967" s="10" t="s">
        <v>16</v>
      </c>
      <c r="B967" s="11" t="s">
        <v>20</v>
      </c>
      <c r="C967" s="12">
        <v>23849</v>
      </c>
      <c r="D967" s="12">
        <v>40835</v>
      </c>
      <c r="E967" s="10" t="s">
        <v>13</v>
      </c>
      <c r="F967" s="13" t="s">
        <v>14</v>
      </c>
      <c r="G967" s="14">
        <v>57000</v>
      </c>
      <c r="H967" s="17">
        <v>57000</v>
      </c>
      <c r="I967" s="39">
        <v>0</v>
      </c>
      <c r="J967" s="19">
        <v>11645</v>
      </c>
      <c r="K967" s="16">
        <v>47590</v>
      </c>
    </row>
    <row r="968" spans="1:11" x14ac:dyDescent="0.2">
      <c r="A968" s="10" t="s">
        <v>11</v>
      </c>
      <c r="B968" s="11" t="s">
        <v>20</v>
      </c>
      <c r="C968" s="12">
        <v>23849</v>
      </c>
      <c r="D968" s="12">
        <v>40835</v>
      </c>
      <c r="E968" s="10" t="s">
        <v>13</v>
      </c>
      <c r="F968" s="13" t="s">
        <v>14</v>
      </c>
      <c r="G968" s="14">
        <v>57000</v>
      </c>
      <c r="H968" s="17">
        <v>57000</v>
      </c>
      <c r="I968" s="39">
        <v>0</v>
      </c>
      <c r="J968" s="19">
        <v>11645</v>
      </c>
      <c r="K968" s="16">
        <v>47590</v>
      </c>
    </row>
    <row r="969" spans="1:11" x14ac:dyDescent="0.2">
      <c r="A969" s="10" t="s">
        <v>15</v>
      </c>
      <c r="B969" s="11" t="s">
        <v>20</v>
      </c>
      <c r="C969" s="12">
        <v>23849</v>
      </c>
      <c r="D969" s="12">
        <v>40835</v>
      </c>
      <c r="E969" s="10" t="s">
        <v>13</v>
      </c>
      <c r="F969" s="13" t="s">
        <v>14</v>
      </c>
      <c r="G969" s="14">
        <v>57000</v>
      </c>
      <c r="H969" s="17">
        <v>57000</v>
      </c>
      <c r="I969" s="39">
        <v>0</v>
      </c>
      <c r="J969" s="19">
        <v>11645</v>
      </c>
      <c r="K969" s="16">
        <v>47590</v>
      </c>
    </row>
    <row r="970" spans="1:11" x14ac:dyDescent="0.2">
      <c r="A970" s="10" t="s">
        <v>11</v>
      </c>
      <c r="B970" s="11" t="s">
        <v>20</v>
      </c>
      <c r="C970" s="12">
        <v>20577</v>
      </c>
      <c r="D970" s="12">
        <v>40697</v>
      </c>
      <c r="E970" s="10" t="s">
        <v>17</v>
      </c>
      <c r="F970" s="13" t="s">
        <v>14</v>
      </c>
      <c r="G970" s="14">
        <v>57000</v>
      </c>
      <c r="H970" s="17">
        <v>57000</v>
      </c>
      <c r="I970" s="39">
        <v>0</v>
      </c>
      <c r="J970" s="19">
        <v>3540</v>
      </c>
      <c r="K970" s="16">
        <v>44318</v>
      </c>
    </row>
    <row r="971" spans="1:11" x14ac:dyDescent="0.2">
      <c r="A971" s="10" t="s">
        <v>16</v>
      </c>
      <c r="B971" s="11" t="s">
        <v>20</v>
      </c>
      <c r="C971" s="12">
        <v>20137</v>
      </c>
      <c r="D971" s="12">
        <v>40592</v>
      </c>
      <c r="E971" s="10" t="s">
        <v>13</v>
      </c>
      <c r="F971" s="13" t="s">
        <v>14</v>
      </c>
      <c r="G971" s="14">
        <v>57000</v>
      </c>
      <c r="H971" s="17">
        <v>57000</v>
      </c>
      <c r="I971" s="39">
        <v>0</v>
      </c>
      <c r="J971" s="19">
        <v>7938</v>
      </c>
      <c r="K971" s="16">
        <v>43878</v>
      </c>
    </row>
    <row r="972" spans="1:11" x14ac:dyDescent="0.2">
      <c r="A972" s="10" t="s">
        <v>11</v>
      </c>
      <c r="B972" s="11" t="s">
        <v>20</v>
      </c>
      <c r="C972" s="12">
        <v>20137</v>
      </c>
      <c r="D972" s="12">
        <v>40592</v>
      </c>
      <c r="E972" s="10" t="s">
        <v>13</v>
      </c>
      <c r="F972" s="13" t="s">
        <v>14</v>
      </c>
      <c r="G972" s="14">
        <v>140000</v>
      </c>
      <c r="H972" s="17">
        <v>140000</v>
      </c>
      <c r="I972" s="39">
        <v>1</v>
      </c>
      <c r="J972" s="19">
        <v>7938</v>
      </c>
      <c r="K972" s="16">
        <v>43878</v>
      </c>
    </row>
    <row r="973" spans="1:11" x14ac:dyDescent="0.2">
      <c r="A973" s="10" t="s">
        <v>11</v>
      </c>
      <c r="B973" s="11" t="s">
        <v>20</v>
      </c>
      <c r="C973" s="12">
        <v>21641</v>
      </c>
      <c r="D973" s="12">
        <v>40762</v>
      </c>
      <c r="E973" s="10" t="s">
        <v>13</v>
      </c>
      <c r="F973" s="13" t="s">
        <v>14</v>
      </c>
      <c r="G973" s="14">
        <v>41000</v>
      </c>
      <c r="H973" s="17">
        <v>41000</v>
      </c>
      <c r="I973" s="39">
        <v>1</v>
      </c>
      <c r="J973" s="19">
        <v>5793</v>
      </c>
      <c r="K973" s="16">
        <v>45383</v>
      </c>
    </row>
    <row r="974" spans="1:11" x14ac:dyDescent="0.2">
      <c r="A974" s="10" t="s">
        <v>16</v>
      </c>
      <c r="B974" s="11" t="s">
        <v>20</v>
      </c>
      <c r="C974" s="12">
        <v>22307</v>
      </c>
      <c r="D974" s="12">
        <v>40602</v>
      </c>
      <c r="E974" s="10" t="s">
        <v>13</v>
      </c>
      <c r="F974" s="13" t="s">
        <v>14</v>
      </c>
      <c r="G974" s="14">
        <v>112000</v>
      </c>
      <c r="H974" s="17">
        <v>112000</v>
      </c>
      <c r="I974" s="39">
        <v>0</v>
      </c>
      <c r="J974" s="19">
        <v>18446</v>
      </c>
      <c r="K974" s="16">
        <v>46048</v>
      </c>
    </row>
    <row r="975" spans="1:11" x14ac:dyDescent="0.2">
      <c r="A975" s="10" t="s">
        <v>11</v>
      </c>
      <c r="B975" s="11" t="s">
        <v>20</v>
      </c>
      <c r="C975" s="12">
        <v>22307</v>
      </c>
      <c r="D975" s="12">
        <v>40602</v>
      </c>
      <c r="E975" s="10" t="s">
        <v>13</v>
      </c>
      <c r="F975" s="13" t="s">
        <v>14</v>
      </c>
      <c r="G975" s="14">
        <v>112000</v>
      </c>
      <c r="H975" s="17">
        <v>112000</v>
      </c>
      <c r="I975" s="39">
        <v>0</v>
      </c>
      <c r="J975" s="19">
        <v>9223</v>
      </c>
      <c r="K975" s="16">
        <v>46048</v>
      </c>
    </row>
    <row r="976" spans="1:11" x14ac:dyDescent="0.2">
      <c r="A976" s="10" t="s">
        <v>15</v>
      </c>
      <c r="B976" s="11" t="s">
        <v>20</v>
      </c>
      <c r="C976" s="12">
        <v>22307</v>
      </c>
      <c r="D976" s="12">
        <v>40602</v>
      </c>
      <c r="E976" s="10" t="s">
        <v>13</v>
      </c>
      <c r="F976" s="13" t="s">
        <v>14</v>
      </c>
      <c r="G976" s="14">
        <v>56000</v>
      </c>
      <c r="H976" s="17">
        <v>56000</v>
      </c>
      <c r="I976" s="39">
        <v>0</v>
      </c>
      <c r="J976" s="19">
        <v>9223</v>
      </c>
      <c r="K976" s="16">
        <v>46048</v>
      </c>
    </row>
    <row r="977" spans="1:11" x14ac:dyDescent="0.2">
      <c r="A977" s="10" t="s">
        <v>11</v>
      </c>
      <c r="B977" s="11" t="s">
        <v>20</v>
      </c>
      <c r="C977" s="12">
        <v>22521</v>
      </c>
      <c r="D977" s="12">
        <v>40519</v>
      </c>
      <c r="E977" s="10" t="s">
        <v>13</v>
      </c>
      <c r="F977" s="13" t="s">
        <v>14</v>
      </c>
      <c r="G977" s="14">
        <v>61000</v>
      </c>
      <c r="H977" s="17">
        <v>61000</v>
      </c>
      <c r="I977" s="39">
        <v>2</v>
      </c>
      <c r="J977" s="19">
        <v>10102</v>
      </c>
      <c r="K977" s="16">
        <v>46262</v>
      </c>
    </row>
    <row r="978" spans="1:11" x14ac:dyDescent="0.2">
      <c r="A978" s="10" t="s">
        <v>11</v>
      </c>
      <c r="B978" s="11" t="s">
        <v>20</v>
      </c>
      <c r="C978" s="12">
        <v>22371</v>
      </c>
      <c r="D978" s="12">
        <v>40613</v>
      </c>
      <c r="E978" s="10" t="s">
        <v>17</v>
      </c>
      <c r="F978" s="13" t="s">
        <v>14</v>
      </c>
      <c r="G978" s="14">
        <v>31000</v>
      </c>
      <c r="H978" s="17">
        <v>31000</v>
      </c>
      <c r="I978" s="39">
        <v>0</v>
      </c>
      <c r="J978" s="19">
        <v>4352</v>
      </c>
      <c r="K978" s="16">
        <v>46112</v>
      </c>
    </row>
    <row r="979" spans="1:11" x14ac:dyDescent="0.2">
      <c r="A979" s="10" t="s">
        <v>11</v>
      </c>
      <c r="B979" s="11" t="s">
        <v>21</v>
      </c>
      <c r="C979" s="12">
        <v>20791</v>
      </c>
      <c r="D979" s="12">
        <v>40780</v>
      </c>
      <c r="E979" s="10" t="s">
        <v>17</v>
      </c>
      <c r="F979" s="13" t="s">
        <v>14</v>
      </c>
      <c r="G979" s="14">
        <v>61000</v>
      </c>
      <c r="H979" s="17">
        <v>61000</v>
      </c>
      <c r="I979" s="39">
        <v>0</v>
      </c>
      <c r="J979" s="19">
        <v>4831</v>
      </c>
      <c r="K979" s="16">
        <v>44532</v>
      </c>
    </row>
    <row r="980" spans="1:11" x14ac:dyDescent="0.2">
      <c r="A980" s="10" t="s">
        <v>11</v>
      </c>
      <c r="B980" s="11" t="s">
        <v>20</v>
      </c>
      <c r="C980" s="12">
        <v>21228</v>
      </c>
      <c r="D980" s="12">
        <v>40941</v>
      </c>
      <c r="E980" s="10" t="s">
        <v>17</v>
      </c>
      <c r="F980" s="13" t="s">
        <v>14</v>
      </c>
      <c r="G980" s="14">
        <v>37000</v>
      </c>
      <c r="H980" s="17">
        <v>37000</v>
      </c>
      <c r="I980" s="39">
        <v>2</v>
      </c>
      <c r="J980" s="19">
        <v>4196</v>
      </c>
      <c r="K980" s="16">
        <v>44969</v>
      </c>
    </row>
    <row r="981" spans="1:11" x14ac:dyDescent="0.2">
      <c r="A981" s="10" t="s">
        <v>16</v>
      </c>
      <c r="B981" s="11" t="s">
        <v>20</v>
      </c>
      <c r="C981" s="12">
        <v>22605</v>
      </c>
      <c r="D981" s="12">
        <v>40892</v>
      </c>
      <c r="E981" s="10" t="s">
        <v>13</v>
      </c>
      <c r="F981" s="13" t="s">
        <v>14</v>
      </c>
      <c r="G981" s="14">
        <v>231000</v>
      </c>
      <c r="H981" s="17">
        <v>231000</v>
      </c>
      <c r="I981" s="39">
        <v>0</v>
      </c>
      <c r="J981" s="19">
        <v>38046</v>
      </c>
      <c r="K981" s="16">
        <v>46346</v>
      </c>
    </row>
    <row r="982" spans="1:11" x14ac:dyDescent="0.2">
      <c r="A982" s="10" t="s">
        <v>11</v>
      </c>
      <c r="B982" s="11" t="s">
        <v>20</v>
      </c>
      <c r="C982" s="12">
        <v>22605</v>
      </c>
      <c r="D982" s="12">
        <v>40892</v>
      </c>
      <c r="E982" s="10" t="s">
        <v>13</v>
      </c>
      <c r="F982" s="13" t="s">
        <v>14</v>
      </c>
      <c r="G982" s="14">
        <v>231000</v>
      </c>
      <c r="H982" s="17">
        <v>231000</v>
      </c>
      <c r="I982" s="39">
        <v>0</v>
      </c>
      <c r="J982" s="19">
        <v>12682</v>
      </c>
      <c r="K982" s="16">
        <v>46346</v>
      </c>
    </row>
    <row r="983" spans="1:11" x14ac:dyDescent="0.2">
      <c r="A983" s="10" t="s">
        <v>16</v>
      </c>
      <c r="B983" s="11" t="s">
        <v>20</v>
      </c>
      <c r="C983" s="12">
        <v>27575</v>
      </c>
      <c r="D983" s="12">
        <v>40841</v>
      </c>
      <c r="E983" s="10" t="s">
        <v>17</v>
      </c>
      <c r="F983" s="13" t="s">
        <v>14</v>
      </c>
      <c r="G983" s="14">
        <v>38000</v>
      </c>
      <c r="H983" s="17">
        <v>38000</v>
      </c>
      <c r="I983" s="39">
        <v>0</v>
      </c>
      <c r="J983" s="19">
        <v>6361</v>
      </c>
      <c r="K983" s="16">
        <v>51317</v>
      </c>
    </row>
    <row r="984" spans="1:11" x14ac:dyDescent="0.2">
      <c r="A984" s="10" t="s">
        <v>11</v>
      </c>
      <c r="B984" s="11" t="s">
        <v>20</v>
      </c>
      <c r="C984" s="12">
        <v>27575</v>
      </c>
      <c r="D984" s="12">
        <v>40841</v>
      </c>
      <c r="E984" s="10" t="s">
        <v>17</v>
      </c>
      <c r="F984" s="13" t="s">
        <v>14</v>
      </c>
      <c r="G984" s="14">
        <v>38000</v>
      </c>
      <c r="H984" s="17">
        <v>38000</v>
      </c>
      <c r="I984" s="39">
        <v>0</v>
      </c>
      <c r="J984" s="19">
        <v>6361</v>
      </c>
      <c r="K984" s="16">
        <v>51317</v>
      </c>
    </row>
    <row r="985" spans="1:11" x14ac:dyDescent="0.2">
      <c r="A985" s="10" t="s">
        <v>15</v>
      </c>
      <c r="B985" s="11" t="s">
        <v>20</v>
      </c>
      <c r="C985" s="12">
        <v>27575</v>
      </c>
      <c r="D985" s="12">
        <v>40841</v>
      </c>
      <c r="E985" s="10" t="s">
        <v>17</v>
      </c>
      <c r="F985" s="13" t="s">
        <v>14</v>
      </c>
      <c r="G985" s="14">
        <v>38000</v>
      </c>
      <c r="H985" s="17">
        <v>38000</v>
      </c>
      <c r="I985" s="39">
        <v>0</v>
      </c>
      <c r="J985" s="19">
        <v>6361</v>
      </c>
      <c r="K985" s="16">
        <v>51317</v>
      </c>
    </row>
    <row r="986" spans="1:11" x14ac:dyDescent="0.2">
      <c r="A986" s="10" t="s">
        <v>16</v>
      </c>
      <c r="B986" s="11" t="s">
        <v>21</v>
      </c>
      <c r="C986" s="12">
        <v>21117</v>
      </c>
      <c r="D986" s="12">
        <v>40868</v>
      </c>
      <c r="E986" s="10" t="s">
        <v>13</v>
      </c>
      <c r="F986" s="13" t="s">
        <v>14</v>
      </c>
      <c r="G986" s="14">
        <v>38000</v>
      </c>
      <c r="H986" s="17">
        <v>38000</v>
      </c>
      <c r="I986" s="39">
        <v>0</v>
      </c>
      <c r="J986" s="19">
        <v>7920</v>
      </c>
      <c r="K986" s="16">
        <v>44858</v>
      </c>
    </row>
    <row r="987" spans="1:11" x14ac:dyDescent="0.2">
      <c r="A987" s="10" t="s">
        <v>11</v>
      </c>
      <c r="B987" s="11" t="s">
        <v>21</v>
      </c>
      <c r="C987" s="12">
        <v>21117</v>
      </c>
      <c r="D987" s="12">
        <v>40868</v>
      </c>
      <c r="E987" s="10" t="s">
        <v>13</v>
      </c>
      <c r="F987" s="13" t="s">
        <v>14</v>
      </c>
      <c r="G987" s="14">
        <v>80000</v>
      </c>
      <c r="H987" s="17">
        <v>80000</v>
      </c>
      <c r="I987" s="39">
        <v>0</v>
      </c>
      <c r="J987" s="19">
        <v>7920</v>
      </c>
      <c r="K987" s="16">
        <v>44858</v>
      </c>
    </row>
    <row r="988" spans="1:11" x14ac:dyDescent="0.2">
      <c r="A988" s="10" t="s">
        <v>15</v>
      </c>
      <c r="B988" s="11" t="s">
        <v>21</v>
      </c>
      <c r="C988" s="12">
        <v>21117</v>
      </c>
      <c r="D988" s="12">
        <v>40868</v>
      </c>
      <c r="E988" s="10" t="s">
        <v>13</v>
      </c>
      <c r="F988" s="13" t="s">
        <v>14</v>
      </c>
      <c r="G988" s="14">
        <v>38000</v>
      </c>
      <c r="H988" s="17">
        <v>38000</v>
      </c>
      <c r="I988" s="39">
        <v>0</v>
      </c>
      <c r="J988" s="19">
        <v>7920</v>
      </c>
      <c r="K988" s="16">
        <v>44858</v>
      </c>
    </row>
    <row r="989" spans="1:11" x14ac:dyDescent="0.2">
      <c r="A989" s="10" t="s">
        <v>16</v>
      </c>
      <c r="B989" s="11" t="s">
        <v>21</v>
      </c>
      <c r="C989" s="12">
        <v>19820</v>
      </c>
      <c r="D989" s="12">
        <v>40955</v>
      </c>
      <c r="E989" s="10" t="s">
        <v>17</v>
      </c>
      <c r="F989" s="13" t="s">
        <v>14</v>
      </c>
      <c r="G989" s="14">
        <v>80000</v>
      </c>
      <c r="H989" s="17">
        <v>80000</v>
      </c>
      <c r="I989" s="39">
        <v>0</v>
      </c>
      <c r="J989" s="19">
        <v>8564</v>
      </c>
      <c r="K989" s="16">
        <v>43561</v>
      </c>
    </row>
    <row r="990" spans="1:11" x14ac:dyDescent="0.2">
      <c r="A990" s="10" t="s">
        <v>11</v>
      </c>
      <c r="B990" s="11" t="s">
        <v>21</v>
      </c>
      <c r="C990" s="12">
        <v>19820</v>
      </c>
      <c r="D990" s="12">
        <v>40955</v>
      </c>
      <c r="E990" s="10" t="s">
        <v>17</v>
      </c>
      <c r="F990" s="13" t="s">
        <v>14</v>
      </c>
      <c r="G990" s="14">
        <v>52000</v>
      </c>
      <c r="H990" s="17">
        <v>52000</v>
      </c>
      <c r="I990" s="39">
        <v>0</v>
      </c>
      <c r="J990" s="19">
        <v>2855</v>
      </c>
      <c r="K990" s="16">
        <v>43561</v>
      </c>
    </row>
    <row r="991" spans="1:11" x14ac:dyDescent="0.2">
      <c r="A991" s="10" t="s">
        <v>11</v>
      </c>
      <c r="B991" s="11" t="s">
        <v>20</v>
      </c>
      <c r="C991" s="12">
        <v>21688</v>
      </c>
      <c r="D991" s="12">
        <v>41215</v>
      </c>
      <c r="E991" s="10" t="s">
        <v>13</v>
      </c>
      <c r="F991" s="13" t="s">
        <v>14</v>
      </c>
      <c r="G991" s="14">
        <v>42000</v>
      </c>
      <c r="H991" s="17">
        <v>42000</v>
      </c>
      <c r="I991" s="39">
        <v>0</v>
      </c>
      <c r="J991" s="19">
        <v>5746</v>
      </c>
      <c r="K991" s="16">
        <v>45430</v>
      </c>
    </row>
    <row r="992" spans="1:11" x14ac:dyDescent="0.2">
      <c r="A992" s="10" t="s">
        <v>15</v>
      </c>
      <c r="B992" s="11" t="s">
        <v>20</v>
      </c>
      <c r="C992" s="12">
        <v>21688</v>
      </c>
      <c r="D992" s="12">
        <v>41215</v>
      </c>
      <c r="E992" s="10" t="s">
        <v>13</v>
      </c>
      <c r="F992" s="13" t="s">
        <v>14</v>
      </c>
      <c r="G992" s="14">
        <v>156000</v>
      </c>
      <c r="H992" s="17">
        <v>156000</v>
      </c>
      <c r="I992" s="39">
        <v>0</v>
      </c>
      <c r="J992" s="19">
        <v>5746</v>
      </c>
      <c r="K992" s="16">
        <v>45430</v>
      </c>
    </row>
    <row r="993" spans="1:11" x14ac:dyDescent="0.2">
      <c r="A993" s="10" t="s">
        <v>16</v>
      </c>
      <c r="B993" s="11" t="s">
        <v>20</v>
      </c>
      <c r="C993" s="12">
        <v>21283</v>
      </c>
      <c r="D993" s="12">
        <v>40457</v>
      </c>
      <c r="E993" s="10" t="s">
        <v>13</v>
      </c>
      <c r="F993" s="13" t="s">
        <v>14</v>
      </c>
      <c r="G993" s="14">
        <v>42000</v>
      </c>
      <c r="H993" s="17">
        <v>42000</v>
      </c>
      <c r="I993" s="39">
        <v>0</v>
      </c>
      <c r="J993" s="19">
        <v>19278</v>
      </c>
      <c r="K993" s="16">
        <v>45024</v>
      </c>
    </row>
    <row r="994" spans="1:11" x14ac:dyDescent="0.2">
      <c r="A994" s="10" t="s">
        <v>11</v>
      </c>
      <c r="B994" s="11" t="s">
        <v>20</v>
      </c>
      <c r="C994" s="12">
        <v>21283</v>
      </c>
      <c r="D994" s="12">
        <v>40457</v>
      </c>
      <c r="E994" s="10" t="s">
        <v>13</v>
      </c>
      <c r="F994" s="13" t="s">
        <v>14</v>
      </c>
      <c r="G994" s="14">
        <v>51000</v>
      </c>
      <c r="H994" s="17">
        <v>51000</v>
      </c>
      <c r="I994" s="39">
        <v>0</v>
      </c>
      <c r="J994" s="19">
        <v>6426</v>
      </c>
      <c r="K994" s="16">
        <v>45024</v>
      </c>
    </row>
    <row r="995" spans="1:11" x14ac:dyDescent="0.2">
      <c r="A995" s="10" t="s">
        <v>16</v>
      </c>
      <c r="B995" s="11" t="s">
        <v>20</v>
      </c>
      <c r="C995" s="12">
        <v>22667</v>
      </c>
      <c r="D995" s="12">
        <v>40945</v>
      </c>
      <c r="E995" s="10" t="s">
        <v>13</v>
      </c>
      <c r="F995" s="13" t="s">
        <v>14</v>
      </c>
      <c r="G995" s="14">
        <v>153000</v>
      </c>
      <c r="H995" s="17">
        <v>153000</v>
      </c>
      <c r="I995" s="39">
        <v>0</v>
      </c>
      <c r="J995" s="19">
        <v>27518</v>
      </c>
      <c r="K995" s="16">
        <v>46408</v>
      </c>
    </row>
    <row r="996" spans="1:11" x14ac:dyDescent="0.2">
      <c r="A996" s="10" t="s">
        <v>11</v>
      </c>
      <c r="B996" s="11" t="s">
        <v>20</v>
      </c>
      <c r="C996" s="12">
        <v>22667</v>
      </c>
      <c r="D996" s="12">
        <v>40945</v>
      </c>
      <c r="E996" s="10" t="s">
        <v>13</v>
      </c>
      <c r="F996" s="13" t="s">
        <v>14</v>
      </c>
      <c r="G996" s="14">
        <v>52000</v>
      </c>
      <c r="H996" s="17">
        <v>52000</v>
      </c>
      <c r="I996" s="39">
        <v>2</v>
      </c>
      <c r="J996" s="19">
        <v>9173</v>
      </c>
      <c r="K996" s="16">
        <v>46408</v>
      </c>
    </row>
    <row r="997" spans="1:11" x14ac:dyDescent="0.2">
      <c r="A997" s="10" t="s">
        <v>15</v>
      </c>
      <c r="B997" s="11" t="s">
        <v>20</v>
      </c>
      <c r="C997" s="12">
        <v>22667</v>
      </c>
      <c r="D997" s="12">
        <v>40945</v>
      </c>
      <c r="E997" s="10" t="s">
        <v>13</v>
      </c>
      <c r="F997" s="13" t="s">
        <v>14</v>
      </c>
      <c r="G997" s="14">
        <v>153000</v>
      </c>
      <c r="H997" s="17">
        <v>153000</v>
      </c>
      <c r="I997" s="39">
        <v>0</v>
      </c>
      <c r="J997" s="19">
        <v>9173</v>
      </c>
      <c r="K997" s="16">
        <v>46408</v>
      </c>
    </row>
    <row r="998" spans="1:11" x14ac:dyDescent="0.2">
      <c r="A998" s="10" t="s">
        <v>11</v>
      </c>
      <c r="B998" s="11" t="s">
        <v>20</v>
      </c>
      <c r="C998" s="12">
        <v>20396</v>
      </c>
      <c r="D998" s="12">
        <v>40693</v>
      </c>
      <c r="E998" s="10" t="s">
        <v>17</v>
      </c>
      <c r="F998" s="13" t="s">
        <v>14</v>
      </c>
      <c r="G998" s="14">
        <v>23000</v>
      </c>
      <c r="H998" s="17">
        <v>23000</v>
      </c>
      <c r="I998" s="39">
        <v>2</v>
      </c>
      <c r="J998" s="19">
        <v>1428</v>
      </c>
      <c r="K998" s="16">
        <v>44138</v>
      </c>
    </row>
    <row r="999" spans="1:11" x14ac:dyDescent="0.2">
      <c r="A999" s="10" t="s">
        <v>11</v>
      </c>
      <c r="B999" s="11" t="s">
        <v>20</v>
      </c>
      <c r="C999" s="12">
        <v>28213</v>
      </c>
      <c r="D999" s="12">
        <v>40844</v>
      </c>
      <c r="E999" s="10" t="s">
        <v>13</v>
      </c>
      <c r="F999" s="13" t="s">
        <v>14</v>
      </c>
      <c r="G999" s="14">
        <v>58000</v>
      </c>
      <c r="H999" s="17">
        <v>58000</v>
      </c>
      <c r="I999" s="39">
        <v>0</v>
      </c>
      <c r="J999" s="19">
        <v>12424</v>
      </c>
      <c r="K999" s="16">
        <v>51954</v>
      </c>
    </row>
    <row r="1000" spans="1:11" x14ac:dyDescent="0.2">
      <c r="A1000" s="10" t="s">
        <v>11</v>
      </c>
      <c r="B1000" s="11" t="s">
        <v>20</v>
      </c>
      <c r="C1000" s="12">
        <v>20358</v>
      </c>
      <c r="D1000" s="12">
        <v>40697</v>
      </c>
      <c r="E1000" s="10" t="s">
        <v>17</v>
      </c>
      <c r="F1000" s="13" t="s">
        <v>14</v>
      </c>
      <c r="G1000" s="14">
        <v>49000</v>
      </c>
      <c r="H1000" s="17">
        <v>49000</v>
      </c>
      <c r="I1000" s="39">
        <v>0</v>
      </c>
      <c r="J1000" s="19">
        <v>3043</v>
      </c>
      <c r="K1000" s="16">
        <v>44100</v>
      </c>
    </row>
    <row r="1001" spans="1:11" x14ac:dyDescent="0.2">
      <c r="A1001" s="10" t="s">
        <v>16</v>
      </c>
      <c r="B1001" s="11" t="s">
        <v>20</v>
      </c>
      <c r="C1001" s="12">
        <v>25385</v>
      </c>
      <c r="D1001" s="12">
        <v>40871</v>
      </c>
      <c r="E1001" s="10" t="s">
        <v>17</v>
      </c>
      <c r="F1001" s="13" t="s">
        <v>14</v>
      </c>
      <c r="G1001" s="14">
        <v>49000</v>
      </c>
      <c r="H1001" s="17">
        <v>49000</v>
      </c>
      <c r="I1001" s="39">
        <v>0</v>
      </c>
      <c r="J1001" s="19">
        <v>19391</v>
      </c>
      <c r="K1001" s="16">
        <v>49126</v>
      </c>
    </row>
    <row r="1002" spans="1:11" x14ac:dyDescent="0.2">
      <c r="A1002" s="10" t="s">
        <v>11</v>
      </c>
      <c r="B1002" s="11" t="s">
        <v>20</v>
      </c>
      <c r="C1002" s="12">
        <v>25385</v>
      </c>
      <c r="D1002" s="12">
        <v>40871</v>
      </c>
      <c r="E1002" s="10" t="s">
        <v>17</v>
      </c>
      <c r="F1002" s="13" t="s">
        <v>14</v>
      </c>
      <c r="G1002" s="14">
        <v>57000</v>
      </c>
      <c r="H1002" s="17">
        <v>57000</v>
      </c>
      <c r="I1002" s="39">
        <v>0</v>
      </c>
      <c r="J1002" s="19">
        <v>9696</v>
      </c>
      <c r="K1002" s="16">
        <v>49126</v>
      </c>
    </row>
    <row r="1003" spans="1:11" x14ac:dyDescent="0.2">
      <c r="A1003" s="10" t="s">
        <v>16</v>
      </c>
      <c r="B1003" s="11" t="s">
        <v>20</v>
      </c>
      <c r="C1003" s="12">
        <v>20515</v>
      </c>
      <c r="D1003" s="12">
        <v>40757</v>
      </c>
      <c r="E1003" s="10" t="s">
        <v>13</v>
      </c>
      <c r="F1003" s="13" t="s">
        <v>14</v>
      </c>
      <c r="G1003" s="14">
        <v>114000</v>
      </c>
      <c r="H1003" s="17">
        <v>114000</v>
      </c>
      <c r="I1003" s="39">
        <v>0</v>
      </c>
      <c r="J1003" s="19">
        <v>13235</v>
      </c>
      <c r="K1003" s="16">
        <v>44256</v>
      </c>
    </row>
    <row r="1004" spans="1:11" x14ac:dyDescent="0.2">
      <c r="A1004" s="10" t="s">
        <v>11</v>
      </c>
      <c r="B1004" s="11" t="s">
        <v>20</v>
      </c>
      <c r="C1004" s="12">
        <v>20515</v>
      </c>
      <c r="D1004" s="12">
        <v>40757</v>
      </c>
      <c r="E1004" s="10" t="s">
        <v>13</v>
      </c>
      <c r="F1004" s="13" t="s">
        <v>14</v>
      </c>
      <c r="G1004" s="14">
        <v>57000</v>
      </c>
      <c r="H1004" s="17">
        <v>57000</v>
      </c>
      <c r="I1004" s="39">
        <v>2</v>
      </c>
      <c r="J1004" s="19">
        <v>4412</v>
      </c>
      <c r="K1004" s="16">
        <v>44256</v>
      </c>
    </row>
    <row r="1005" spans="1:11" x14ac:dyDescent="0.2">
      <c r="A1005" s="10" t="s">
        <v>15</v>
      </c>
      <c r="B1005" s="11" t="s">
        <v>20</v>
      </c>
      <c r="C1005" s="12">
        <v>20515</v>
      </c>
      <c r="D1005" s="12">
        <v>40757</v>
      </c>
      <c r="E1005" s="10" t="s">
        <v>13</v>
      </c>
      <c r="F1005" s="13" t="s">
        <v>14</v>
      </c>
      <c r="G1005" s="14">
        <v>114000</v>
      </c>
      <c r="H1005" s="17">
        <v>114000</v>
      </c>
      <c r="I1005" s="39">
        <v>0</v>
      </c>
      <c r="J1005" s="19">
        <v>4412</v>
      </c>
      <c r="K1005" s="16">
        <v>44256</v>
      </c>
    </row>
    <row r="1006" spans="1:11" x14ac:dyDescent="0.2">
      <c r="A1006" s="10" t="s">
        <v>11</v>
      </c>
      <c r="B1006" s="11" t="s">
        <v>20</v>
      </c>
      <c r="C1006" s="12">
        <v>23210</v>
      </c>
      <c r="D1006" s="12">
        <v>40688</v>
      </c>
      <c r="E1006" s="10" t="s">
        <v>13</v>
      </c>
      <c r="F1006" s="13" t="s">
        <v>14</v>
      </c>
      <c r="G1006" s="14">
        <v>59000</v>
      </c>
      <c r="H1006" s="17">
        <v>59000</v>
      </c>
      <c r="I1006" s="39">
        <v>2</v>
      </c>
      <c r="J1006" s="19">
        <v>11788</v>
      </c>
      <c r="K1006" s="16">
        <v>46952</v>
      </c>
    </row>
    <row r="1007" spans="1:11" x14ac:dyDescent="0.2">
      <c r="A1007" s="10" t="s">
        <v>16</v>
      </c>
      <c r="B1007" s="11" t="s">
        <v>20</v>
      </c>
      <c r="C1007" s="12">
        <v>21364</v>
      </c>
      <c r="D1007" s="12">
        <v>40816</v>
      </c>
      <c r="E1007" s="10" t="s">
        <v>17</v>
      </c>
      <c r="F1007" s="13" t="s">
        <v>14</v>
      </c>
      <c r="G1007" s="14">
        <v>105000</v>
      </c>
      <c r="H1007" s="17">
        <v>105000</v>
      </c>
      <c r="I1007" s="39">
        <v>0</v>
      </c>
      <c r="J1007" s="19">
        <v>10112</v>
      </c>
      <c r="K1007" s="16">
        <v>45105</v>
      </c>
    </row>
    <row r="1008" spans="1:11" x14ac:dyDescent="0.2">
      <c r="A1008" s="10" t="s">
        <v>11</v>
      </c>
      <c r="B1008" s="11" t="s">
        <v>20</v>
      </c>
      <c r="C1008" s="12">
        <v>21364</v>
      </c>
      <c r="D1008" s="12">
        <v>40816</v>
      </c>
      <c r="E1008" s="10" t="s">
        <v>17</v>
      </c>
      <c r="F1008" s="13" t="s">
        <v>14</v>
      </c>
      <c r="G1008" s="14">
        <v>105000</v>
      </c>
      <c r="H1008" s="17">
        <v>105000</v>
      </c>
      <c r="I1008" s="39">
        <v>0</v>
      </c>
      <c r="J1008" s="19">
        <v>3371</v>
      </c>
      <c r="K1008" s="16">
        <v>45105</v>
      </c>
    </row>
    <row r="1009" spans="1:11" x14ac:dyDescent="0.2">
      <c r="A1009" s="10" t="s">
        <v>15</v>
      </c>
      <c r="B1009" s="11" t="s">
        <v>20</v>
      </c>
      <c r="C1009" s="12">
        <v>21364</v>
      </c>
      <c r="D1009" s="12">
        <v>40816</v>
      </c>
      <c r="E1009" s="10" t="s">
        <v>17</v>
      </c>
      <c r="F1009" s="13" t="s">
        <v>14</v>
      </c>
      <c r="G1009" s="14">
        <v>35000</v>
      </c>
      <c r="H1009" s="17">
        <v>35000</v>
      </c>
      <c r="I1009" s="39">
        <v>0</v>
      </c>
      <c r="J1009" s="19">
        <v>3371</v>
      </c>
      <c r="K1009" s="16">
        <v>45105</v>
      </c>
    </row>
    <row r="1010" spans="1:11" x14ac:dyDescent="0.2">
      <c r="A1010" s="10" t="s">
        <v>16</v>
      </c>
      <c r="B1010" s="11" t="s">
        <v>20</v>
      </c>
      <c r="C1010" s="12">
        <v>22627</v>
      </c>
      <c r="D1010" s="12">
        <v>40970</v>
      </c>
      <c r="E1010" s="10" t="s">
        <v>17</v>
      </c>
      <c r="F1010" s="13" t="s">
        <v>14</v>
      </c>
      <c r="G1010" s="14">
        <v>183000</v>
      </c>
      <c r="H1010" s="17">
        <v>183000</v>
      </c>
      <c r="I1010" s="39">
        <v>0</v>
      </c>
      <c r="J1010" s="19">
        <v>26187</v>
      </c>
      <c r="K1010" s="16">
        <v>46368</v>
      </c>
    </row>
    <row r="1011" spans="1:11" x14ac:dyDescent="0.2">
      <c r="A1011" s="10" t="s">
        <v>11</v>
      </c>
      <c r="B1011" s="11" t="s">
        <v>20</v>
      </c>
      <c r="C1011" s="12">
        <v>22627</v>
      </c>
      <c r="D1011" s="12">
        <v>40970</v>
      </c>
      <c r="E1011" s="10" t="s">
        <v>17</v>
      </c>
      <c r="F1011" s="13" t="s">
        <v>14</v>
      </c>
      <c r="G1011" s="14">
        <v>183000</v>
      </c>
      <c r="H1011" s="17">
        <v>183000</v>
      </c>
      <c r="I1011" s="39">
        <v>0</v>
      </c>
      <c r="J1011" s="19">
        <v>8729</v>
      </c>
      <c r="K1011" s="16">
        <v>46368</v>
      </c>
    </row>
    <row r="1012" spans="1:11" x14ac:dyDescent="0.2">
      <c r="A1012" s="10" t="s">
        <v>15</v>
      </c>
      <c r="B1012" s="11" t="s">
        <v>20</v>
      </c>
      <c r="C1012" s="12">
        <v>22627</v>
      </c>
      <c r="D1012" s="12">
        <v>40970</v>
      </c>
      <c r="E1012" s="10" t="s">
        <v>17</v>
      </c>
      <c r="F1012" s="13" t="s">
        <v>14</v>
      </c>
      <c r="G1012" s="14">
        <v>105000</v>
      </c>
      <c r="H1012" s="17">
        <v>105000</v>
      </c>
      <c r="I1012" s="39">
        <v>0</v>
      </c>
      <c r="J1012" s="19">
        <v>8729</v>
      </c>
      <c r="K1012" s="16">
        <v>46368</v>
      </c>
    </row>
    <row r="1013" spans="1:11" x14ac:dyDescent="0.2">
      <c r="A1013" s="10" t="s">
        <v>11</v>
      </c>
      <c r="B1013" s="11" t="s">
        <v>20</v>
      </c>
      <c r="C1013" s="12">
        <v>22667</v>
      </c>
      <c r="D1013" s="12">
        <v>40848</v>
      </c>
      <c r="E1013" s="10" t="s">
        <v>17</v>
      </c>
      <c r="F1013" s="13" t="s">
        <v>14</v>
      </c>
      <c r="G1013" s="14">
        <v>45000</v>
      </c>
      <c r="H1013" s="17">
        <v>45000</v>
      </c>
      <c r="I1013" s="39">
        <v>0</v>
      </c>
      <c r="J1013" s="19">
        <v>6318</v>
      </c>
      <c r="K1013" s="16">
        <v>46408</v>
      </c>
    </row>
    <row r="1014" spans="1:11" x14ac:dyDescent="0.2">
      <c r="A1014" s="10" t="s">
        <v>11</v>
      </c>
      <c r="B1014" s="11" t="s">
        <v>20</v>
      </c>
      <c r="C1014" s="12">
        <v>21745</v>
      </c>
      <c r="D1014" s="12">
        <v>40970</v>
      </c>
      <c r="E1014" s="10" t="s">
        <v>17</v>
      </c>
      <c r="F1014" s="13" t="s">
        <v>14</v>
      </c>
      <c r="G1014" s="14">
        <v>50000</v>
      </c>
      <c r="H1014" s="17">
        <v>50000</v>
      </c>
      <c r="I1014" s="39">
        <v>0</v>
      </c>
      <c r="J1014" s="19">
        <v>6390</v>
      </c>
      <c r="K1014" s="16">
        <v>45487</v>
      </c>
    </row>
    <row r="1015" spans="1:11" x14ac:dyDescent="0.2">
      <c r="A1015" s="10" t="s">
        <v>11</v>
      </c>
      <c r="B1015" s="11" t="s">
        <v>21</v>
      </c>
      <c r="C1015" s="12">
        <v>22903</v>
      </c>
      <c r="D1015" s="12">
        <v>40787</v>
      </c>
      <c r="E1015" s="10" t="s">
        <v>17</v>
      </c>
      <c r="F1015" s="13" t="s">
        <v>14</v>
      </c>
      <c r="G1015" s="14">
        <v>28000</v>
      </c>
      <c r="H1015" s="17">
        <v>28000</v>
      </c>
      <c r="I1015" s="39">
        <v>0</v>
      </c>
      <c r="J1015" s="19">
        <v>4208</v>
      </c>
      <c r="K1015" s="16">
        <v>46644</v>
      </c>
    </row>
    <row r="1016" spans="1:11" x14ac:dyDescent="0.2">
      <c r="A1016" s="10" t="s">
        <v>15</v>
      </c>
      <c r="B1016" s="11" t="s">
        <v>21</v>
      </c>
      <c r="C1016" s="12">
        <v>22903</v>
      </c>
      <c r="D1016" s="12">
        <v>40787</v>
      </c>
      <c r="E1016" s="10" t="s">
        <v>17</v>
      </c>
      <c r="F1016" s="13" t="s">
        <v>14</v>
      </c>
      <c r="G1016" s="14">
        <v>50000</v>
      </c>
      <c r="H1016" s="17">
        <v>50000</v>
      </c>
      <c r="I1016" s="39">
        <v>0</v>
      </c>
      <c r="J1016" s="19">
        <v>4208</v>
      </c>
      <c r="K1016" s="16">
        <v>46644</v>
      </c>
    </row>
    <row r="1017" spans="1:11" x14ac:dyDescent="0.2">
      <c r="A1017" s="10" t="s">
        <v>16</v>
      </c>
      <c r="B1017" s="11" t="s">
        <v>20</v>
      </c>
      <c r="C1017" s="12">
        <v>20976</v>
      </c>
      <c r="D1017" s="12">
        <v>40359</v>
      </c>
      <c r="E1017" s="10" t="s">
        <v>17</v>
      </c>
      <c r="F1017" s="13" t="s">
        <v>14</v>
      </c>
      <c r="G1017" s="14">
        <v>28000</v>
      </c>
      <c r="H1017" s="17">
        <v>28000</v>
      </c>
      <c r="I1017" s="39">
        <v>0</v>
      </c>
      <c r="J1017" s="19">
        <v>4150</v>
      </c>
      <c r="K1017" s="16">
        <v>44717</v>
      </c>
    </row>
    <row r="1018" spans="1:11" x14ac:dyDescent="0.2">
      <c r="A1018" s="10" t="s">
        <v>11</v>
      </c>
      <c r="B1018" s="11" t="s">
        <v>20</v>
      </c>
      <c r="C1018" s="12">
        <v>20976</v>
      </c>
      <c r="D1018" s="12">
        <v>40359</v>
      </c>
      <c r="E1018" s="10" t="s">
        <v>17</v>
      </c>
      <c r="F1018" s="13" t="s">
        <v>14</v>
      </c>
      <c r="G1018" s="14">
        <v>53000</v>
      </c>
      <c r="H1018" s="17">
        <v>53000</v>
      </c>
      <c r="I1018" s="39">
        <v>0</v>
      </c>
      <c r="J1018" s="19">
        <v>4150</v>
      </c>
      <c r="K1018" s="16">
        <v>44717</v>
      </c>
    </row>
    <row r="1019" spans="1:11" x14ac:dyDescent="0.2">
      <c r="A1019" s="10" t="s">
        <v>15</v>
      </c>
      <c r="B1019" s="11" t="s">
        <v>20</v>
      </c>
      <c r="C1019" s="12">
        <v>20976</v>
      </c>
      <c r="D1019" s="12">
        <v>40359</v>
      </c>
      <c r="E1019" s="10" t="s">
        <v>17</v>
      </c>
      <c r="F1019" s="13" t="s">
        <v>14</v>
      </c>
      <c r="G1019" s="14">
        <v>28000</v>
      </c>
      <c r="H1019" s="17">
        <v>28000</v>
      </c>
      <c r="I1019" s="39">
        <v>0</v>
      </c>
      <c r="J1019" s="19">
        <v>4150</v>
      </c>
      <c r="K1019" s="16">
        <v>44717</v>
      </c>
    </row>
    <row r="1020" spans="1:11" x14ac:dyDescent="0.2">
      <c r="A1020" s="10" t="s">
        <v>11</v>
      </c>
      <c r="B1020" s="11" t="s">
        <v>20</v>
      </c>
      <c r="C1020" s="12">
        <v>21608</v>
      </c>
      <c r="D1020" s="12">
        <v>40826</v>
      </c>
      <c r="E1020" s="10" t="s">
        <v>13</v>
      </c>
      <c r="F1020" s="13" t="s">
        <v>14</v>
      </c>
      <c r="G1020" s="14">
        <v>57000</v>
      </c>
      <c r="H1020" s="17">
        <v>57000</v>
      </c>
      <c r="I1020" s="39">
        <v>0</v>
      </c>
      <c r="J1020" s="19">
        <v>8054</v>
      </c>
      <c r="K1020" s="16">
        <v>45349</v>
      </c>
    </row>
    <row r="1021" spans="1:11" x14ac:dyDescent="0.2">
      <c r="A1021" s="10" t="s">
        <v>15</v>
      </c>
      <c r="B1021" s="11" t="s">
        <v>20</v>
      </c>
      <c r="C1021" s="12">
        <v>21608</v>
      </c>
      <c r="D1021" s="12">
        <v>40826</v>
      </c>
      <c r="E1021" s="10" t="s">
        <v>13</v>
      </c>
      <c r="F1021" s="13" t="s">
        <v>14</v>
      </c>
      <c r="G1021" s="14">
        <v>57000</v>
      </c>
      <c r="H1021" s="17">
        <v>57000</v>
      </c>
      <c r="I1021" s="39">
        <v>0</v>
      </c>
      <c r="J1021" s="19">
        <v>8054</v>
      </c>
      <c r="K1021" s="16">
        <v>45349</v>
      </c>
    </row>
    <row r="1022" spans="1:11" x14ac:dyDescent="0.2">
      <c r="A1022" s="10" t="s">
        <v>11</v>
      </c>
      <c r="B1022" s="11" t="s">
        <v>20</v>
      </c>
      <c r="C1022" s="12">
        <v>21931</v>
      </c>
      <c r="D1022" s="12">
        <v>40970</v>
      </c>
      <c r="E1022" s="10" t="s">
        <v>17</v>
      </c>
      <c r="F1022" s="13" t="s">
        <v>14</v>
      </c>
      <c r="G1022" s="14">
        <v>50000</v>
      </c>
      <c r="H1022" s="17">
        <v>50000</v>
      </c>
      <c r="I1022" s="39">
        <v>0</v>
      </c>
      <c r="J1022" s="19">
        <v>6390</v>
      </c>
      <c r="K1022" s="16">
        <v>45673</v>
      </c>
    </row>
    <row r="1023" spans="1:11" x14ac:dyDescent="0.2">
      <c r="A1023" s="10" t="s">
        <v>11</v>
      </c>
      <c r="B1023" s="11" t="s">
        <v>20</v>
      </c>
      <c r="C1023" s="12">
        <v>27282</v>
      </c>
      <c r="D1023" s="12">
        <v>40939</v>
      </c>
      <c r="E1023" s="10" t="s">
        <v>13</v>
      </c>
      <c r="F1023" s="13" t="s">
        <v>14</v>
      </c>
      <c r="G1023" s="14">
        <v>34000</v>
      </c>
      <c r="H1023" s="17">
        <v>34000</v>
      </c>
      <c r="I1023" s="39">
        <v>0</v>
      </c>
      <c r="J1023" s="19">
        <v>7558</v>
      </c>
      <c r="K1023" s="16">
        <v>51023</v>
      </c>
    </row>
    <row r="1024" spans="1:11" x14ac:dyDescent="0.2">
      <c r="A1024" s="10" t="s">
        <v>15</v>
      </c>
      <c r="B1024" s="11" t="s">
        <v>20</v>
      </c>
      <c r="C1024" s="12">
        <v>27282</v>
      </c>
      <c r="D1024" s="12">
        <v>40939</v>
      </c>
      <c r="E1024" s="10" t="s">
        <v>13</v>
      </c>
      <c r="F1024" s="13" t="s">
        <v>14</v>
      </c>
      <c r="G1024" s="14">
        <v>50000</v>
      </c>
      <c r="H1024" s="17">
        <v>50000</v>
      </c>
      <c r="I1024" s="39">
        <v>0</v>
      </c>
      <c r="J1024" s="19">
        <v>7558</v>
      </c>
      <c r="K1024" s="16">
        <v>51023</v>
      </c>
    </row>
    <row r="1025" spans="1:11" x14ac:dyDescent="0.2">
      <c r="A1025" s="10" t="s">
        <v>11</v>
      </c>
      <c r="B1025" s="11" t="s">
        <v>20</v>
      </c>
      <c r="C1025" s="12">
        <v>21942</v>
      </c>
      <c r="D1025" s="12">
        <v>40612</v>
      </c>
      <c r="E1025" s="10" t="s">
        <v>17</v>
      </c>
      <c r="F1025" s="13" t="s">
        <v>14</v>
      </c>
      <c r="G1025" s="14">
        <v>20000</v>
      </c>
      <c r="H1025" s="17">
        <v>20000</v>
      </c>
      <c r="I1025" s="39">
        <v>0</v>
      </c>
      <c r="J1025" s="19">
        <v>2448</v>
      </c>
      <c r="K1025" s="16">
        <v>45684</v>
      </c>
    </row>
    <row r="1026" spans="1:11" x14ac:dyDescent="0.2">
      <c r="A1026" s="10" t="s">
        <v>16</v>
      </c>
      <c r="B1026" s="11" t="s">
        <v>21</v>
      </c>
      <c r="C1026" s="12">
        <v>21467</v>
      </c>
      <c r="D1026" s="12">
        <v>40877</v>
      </c>
      <c r="E1026" s="10" t="s">
        <v>13</v>
      </c>
      <c r="F1026" s="13" t="s">
        <v>14</v>
      </c>
      <c r="G1026" s="14">
        <v>20000</v>
      </c>
      <c r="H1026" s="17">
        <v>20000</v>
      </c>
      <c r="I1026" s="39">
        <v>0</v>
      </c>
      <c r="J1026" s="19">
        <v>16519</v>
      </c>
      <c r="K1026" s="16">
        <v>45208</v>
      </c>
    </row>
    <row r="1027" spans="1:11" x14ac:dyDescent="0.2">
      <c r="A1027" s="10" t="s">
        <v>11</v>
      </c>
      <c r="B1027" s="11" t="s">
        <v>21</v>
      </c>
      <c r="C1027" s="12">
        <v>21467</v>
      </c>
      <c r="D1027" s="12">
        <v>40877</v>
      </c>
      <c r="E1027" s="10" t="s">
        <v>13</v>
      </c>
      <c r="F1027" s="13" t="s">
        <v>14</v>
      </c>
      <c r="G1027" s="14">
        <v>46000</v>
      </c>
      <c r="H1027" s="17">
        <v>46000</v>
      </c>
      <c r="I1027" s="39">
        <v>2</v>
      </c>
      <c r="J1027" s="19">
        <v>5506</v>
      </c>
      <c r="K1027" s="16">
        <v>45208</v>
      </c>
    </row>
    <row r="1028" spans="1:11" x14ac:dyDescent="0.2">
      <c r="A1028" s="10" t="s">
        <v>15</v>
      </c>
      <c r="B1028" s="11" t="s">
        <v>21</v>
      </c>
      <c r="C1028" s="12">
        <v>21467</v>
      </c>
      <c r="D1028" s="12">
        <v>40877</v>
      </c>
      <c r="E1028" s="10" t="s">
        <v>13</v>
      </c>
      <c r="F1028" s="13" t="s">
        <v>14</v>
      </c>
      <c r="G1028" s="14">
        <v>20000</v>
      </c>
      <c r="H1028" s="17">
        <v>20000</v>
      </c>
      <c r="I1028" s="39">
        <v>0</v>
      </c>
      <c r="J1028" s="19">
        <v>5506</v>
      </c>
      <c r="K1028" s="16">
        <v>45208</v>
      </c>
    </row>
    <row r="1029" spans="1:11" x14ac:dyDescent="0.2">
      <c r="A1029" s="10" t="s">
        <v>16</v>
      </c>
      <c r="B1029" s="11" t="s">
        <v>20</v>
      </c>
      <c r="C1029" s="12">
        <v>24688</v>
      </c>
      <c r="D1029" s="12">
        <v>40919</v>
      </c>
      <c r="E1029" s="10" t="s">
        <v>17</v>
      </c>
      <c r="F1029" s="13" t="s">
        <v>14</v>
      </c>
      <c r="G1029" s="14">
        <v>165000</v>
      </c>
      <c r="H1029" s="17">
        <v>165000</v>
      </c>
      <c r="I1029" s="39">
        <v>0</v>
      </c>
      <c r="J1029" s="19">
        <v>28215</v>
      </c>
      <c r="K1029" s="16">
        <v>48430</v>
      </c>
    </row>
    <row r="1030" spans="1:11" x14ac:dyDescent="0.2">
      <c r="A1030" s="10" t="s">
        <v>11</v>
      </c>
      <c r="B1030" s="11" t="s">
        <v>20</v>
      </c>
      <c r="C1030" s="12">
        <v>24688</v>
      </c>
      <c r="D1030" s="12">
        <v>40919</v>
      </c>
      <c r="E1030" s="10" t="s">
        <v>17</v>
      </c>
      <c r="F1030" s="13" t="s">
        <v>14</v>
      </c>
      <c r="G1030" s="14">
        <v>165000</v>
      </c>
      <c r="H1030" s="17">
        <v>165000</v>
      </c>
      <c r="I1030" s="39">
        <v>0</v>
      </c>
      <c r="J1030" s="19">
        <v>9405</v>
      </c>
      <c r="K1030" s="16">
        <v>48430</v>
      </c>
    </row>
    <row r="1031" spans="1:11" x14ac:dyDescent="0.2">
      <c r="A1031" s="10" t="s">
        <v>16</v>
      </c>
      <c r="B1031" s="11" t="s">
        <v>21</v>
      </c>
      <c r="C1031" s="12">
        <v>21982</v>
      </c>
      <c r="D1031" s="12">
        <v>40844</v>
      </c>
      <c r="E1031" s="10" t="s">
        <v>13</v>
      </c>
      <c r="F1031" s="13" t="s">
        <v>14</v>
      </c>
      <c r="G1031" s="14">
        <v>141000</v>
      </c>
      <c r="H1031" s="17">
        <v>141000</v>
      </c>
      <c r="I1031" s="39">
        <v>0</v>
      </c>
      <c r="J1031" s="19">
        <v>21573</v>
      </c>
      <c r="K1031" s="16">
        <v>45723</v>
      </c>
    </row>
    <row r="1032" spans="1:11" x14ac:dyDescent="0.2">
      <c r="A1032" s="10" t="s">
        <v>11</v>
      </c>
      <c r="B1032" s="11" t="s">
        <v>21</v>
      </c>
      <c r="C1032" s="12">
        <v>21982</v>
      </c>
      <c r="D1032" s="12">
        <v>40844</v>
      </c>
      <c r="E1032" s="10" t="s">
        <v>13</v>
      </c>
      <c r="F1032" s="13" t="s">
        <v>14</v>
      </c>
      <c r="G1032" s="14">
        <v>141000</v>
      </c>
      <c r="H1032" s="17">
        <v>141000</v>
      </c>
      <c r="I1032" s="39">
        <v>0</v>
      </c>
      <c r="J1032" s="19">
        <v>7191</v>
      </c>
      <c r="K1032" s="16">
        <v>45723</v>
      </c>
    </row>
    <row r="1033" spans="1:11" x14ac:dyDescent="0.2">
      <c r="A1033" s="10" t="s">
        <v>16</v>
      </c>
      <c r="B1033" s="11" t="s">
        <v>20</v>
      </c>
      <c r="C1033" s="12">
        <v>21523</v>
      </c>
      <c r="D1033" s="12">
        <v>40822</v>
      </c>
      <c r="E1033" s="10" t="s">
        <v>17</v>
      </c>
      <c r="F1033" s="13" t="s">
        <v>14</v>
      </c>
      <c r="G1033" s="14">
        <v>32000</v>
      </c>
      <c r="H1033" s="17">
        <v>32000</v>
      </c>
      <c r="I1033" s="39">
        <v>0</v>
      </c>
      <c r="J1033" s="19">
        <v>3629</v>
      </c>
      <c r="K1033" s="16">
        <v>45264</v>
      </c>
    </row>
    <row r="1034" spans="1:11" x14ac:dyDescent="0.2">
      <c r="A1034" s="10" t="s">
        <v>11</v>
      </c>
      <c r="B1034" s="11" t="s">
        <v>20</v>
      </c>
      <c r="C1034" s="12">
        <v>21523</v>
      </c>
      <c r="D1034" s="12">
        <v>40822</v>
      </c>
      <c r="E1034" s="10" t="s">
        <v>17</v>
      </c>
      <c r="F1034" s="13" t="s">
        <v>14</v>
      </c>
      <c r="G1034" s="14">
        <v>32000</v>
      </c>
      <c r="H1034" s="17">
        <v>32000</v>
      </c>
      <c r="I1034" s="39">
        <v>0</v>
      </c>
      <c r="J1034" s="19">
        <v>3629</v>
      </c>
      <c r="K1034" s="16">
        <v>45264</v>
      </c>
    </row>
    <row r="1035" spans="1:11" x14ac:dyDescent="0.2">
      <c r="A1035" s="10" t="s">
        <v>15</v>
      </c>
      <c r="B1035" s="11" t="s">
        <v>20</v>
      </c>
      <c r="C1035" s="12">
        <v>21523</v>
      </c>
      <c r="D1035" s="12">
        <v>40822</v>
      </c>
      <c r="E1035" s="10" t="s">
        <v>17</v>
      </c>
      <c r="F1035" s="13" t="s">
        <v>14</v>
      </c>
      <c r="G1035" s="14">
        <v>141000</v>
      </c>
      <c r="H1035" s="17">
        <v>141000</v>
      </c>
      <c r="I1035" s="39">
        <v>0</v>
      </c>
      <c r="J1035" s="19">
        <v>3629</v>
      </c>
      <c r="K1035" s="16">
        <v>45264</v>
      </c>
    </row>
    <row r="1036" spans="1:11" x14ac:dyDescent="0.2">
      <c r="A1036" s="10" t="s">
        <v>16</v>
      </c>
      <c r="B1036" s="11" t="s">
        <v>21</v>
      </c>
      <c r="C1036" s="12">
        <v>21639</v>
      </c>
      <c r="D1036" s="12">
        <v>40933</v>
      </c>
      <c r="E1036" s="10" t="s">
        <v>17</v>
      </c>
      <c r="F1036" s="13" t="s">
        <v>14</v>
      </c>
      <c r="G1036" s="14">
        <v>45000</v>
      </c>
      <c r="H1036" s="17">
        <v>45000</v>
      </c>
      <c r="I1036" s="39">
        <v>0</v>
      </c>
      <c r="J1036" s="19">
        <v>5751</v>
      </c>
      <c r="K1036" s="16">
        <v>45381</v>
      </c>
    </row>
    <row r="1037" spans="1:11" x14ac:dyDescent="0.2">
      <c r="A1037" s="10" t="s">
        <v>11</v>
      </c>
      <c r="B1037" s="11" t="s">
        <v>21</v>
      </c>
      <c r="C1037" s="12">
        <v>21639</v>
      </c>
      <c r="D1037" s="12">
        <v>40933</v>
      </c>
      <c r="E1037" s="10" t="s">
        <v>17</v>
      </c>
      <c r="F1037" s="13" t="s">
        <v>14</v>
      </c>
      <c r="G1037" s="14">
        <v>45000</v>
      </c>
      <c r="H1037" s="17">
        <v>45000</v>
      </c>
      <c r="I1037" s="39">
        <v>2</v>
      </c>
      <c r="J1037" s="19">
        <v>5751</v>
      </c>
      <c r="K1037" s="16">
        <v>45381</v>
      </c>
    </row>
    <row r="1038" spans="1:11" x14ac:dyDescent="0.2">
      <c r="A1038" s="10" t="s">
        <v>16</v>
      </c>
      <c r="B1038" s="11" t="s">
        <v>20</v>
      </c>
      <c r="C1038" s="12">
        <v>21251</v>
      </c>
      <c r="D1038" s="12">
        <v>40995</v>
      </c>
      <c r="E1038" s="10" t="s">
        <v>17</v>
      </c>
      <c r="F1038" s="13" t="s">
        <v>14</v>
      </c>
      <c r="G1038" s="14">
        <v>168000</v>
      </c>
      <c r="H1038" s="17">
        <v>168000</v>
      </c>
      <c r="I1038" s="39">
        <v>0</v>
      </c>
      <c r="J1038" s="19">
        <v>16481</v>
      </c>
      <c r="K1038" s="16">
        <v>44992</v>
      </c>
    </row>
    <row r="1039" spans="1:11" x14ac:dyDescent="0.2">
      <c r="A1039" s="10" t="s">
        <v>11</v>
      </c>
      <c r="B1039" s="11" t="s">
        <v>20</v>
      </c>
      <c r="C1039" s="12">
        <v>21251</v>
      </c>
      <c r="D1039" s="12">
        <v>40995</v>
      </c>
      <c r="E1039" s="10" t="s">
        <v>17</v>
      </c>
      <c r="F1039" s="13" t="s">
        <v>14</v>
      </c>
      <c r="G1039" s="14">
        <v>168000</v>
      </c>
      <c r="H1039" s="17">
        <v>168000</v>
      </c>
      <c r="I1039" s="39">
        <v>0</v>
      </c>
      <c r="J1039" s="19">
        <v>5494</v>
      </c>
      <c r="K1039" s="16">
        <v>44992</v>
      </c>
    </row>
    <row r="1040" spans="1:11" x14ac:dyDescent="0.2">
      <c r="A1040" s="10" t="s">
        <v>15</v>
      </c>
      <c r="B1040" s="11" t="s">
        <v>20</v>
      </c>
      <c r="C1040" s="12">
        <v>21251</v>
      </c>
      <c r="D1040" s="12">
        <v>40995</v>
      </c>
      <c r="E1040" s="10" t="s">
        <v>17</v>
      </c>
      <c r="F1040" s="13" t="s">
        <v>14</v>
      </c>
      <c r="G1040" s="14">
        <v>45000</v>
      </c>
      <c r="H1040" s="17">
        <v>45000</v>
      </c>
      <c r="I1040" s="39">
        <v>0</v>
      </c>
      <c r="J1040" s="19">
        <v>5494</v>
      </c>
      <c r="K1040" s="16">
        <v>44992</v>
      </c>
    </row>
    <row r="1041" spans="1:11" x14ac:dyDescent="0.2">
      <c r="A1041" s="10" t="s">
        <v>11</v>
      </c>
      <c r="B1041" s="11" t="s">
        <v>21</v>
      </c>
      <c r="C1041" s="12">
        <v>20036</v>
      </c>
      <c r="D1041" s="12">
        <v>40817</v>
      </c>
      <c r="E1041" s="10" t="s">
        <v>17</v>
      </c>
      <c r="F1041" s="13" t="s">
        <v>14</v>
      </c>
      <c r="G1041" s="14">
        <v>60000</v>
      </c>
      <c r="H1041" s="17">
        <v>60000</v>
      </c>
      <c r="I1041" s="39">
        <v>0</v>
      </c>
      <c r="J1041" s="19">
        <v>2700</v>
      </c>
      <c r="K1041" s="16">
        <v>43777</v>
      </c>
    </row>
    <row r="1042" spans="1:11" x14ac:dyDescent="0.2">
      <c r="A1042" s="10" t="s">
        <v>15</v>
      </c>
      <c r="B1042" s="11" t="s">
        <v>21</v>
      </c>
      <c r="C1042" s="12">
        <v>20036</v>
      </c>
      <c r="D1042" s="12">
        <v>40817</v>
      </c>
      <c r="E1042" s="10" t="s">
        <v>17</v>
      </c>
      <c r="F1042" s="13" t="s">
        <v>14</v>
      </c>
      <c r="G1042" s="14">
        <v>60000</v>
      </c>
      <c r="H1042" s="17">
        <v>60000</v>
      </c>
      <c r="I1042" s="39">
        <v>0</v>
      </c>
      <c r="J1042" s="19">
        <v>2700</v>
      </c>
      <c r="K1042" s="16">
        <v>43777</v>
      </c>
    </row>
    <row r="1043" spans="1:11" x14ac:dyDescent="0.2">
      <c r="A1043" s="10" t="s">
        <v>11</v>
      </c>
      <c r="B1043" s="11" t="s">
        <v>20</v>
      </c>
      <c r="C1043" s="12">
        <v>21261</v>
      </c>
      <c r="D1043" s="12">
        <v>40772</v>
      </c>
      <c r="E1043" s="10" t="s">
        <v>17</v>
      </c>
      <c r="F1043" s="13" t="s">
        <v>14</v>
      </c>
      <c r="G1043" s="14">
        <v>70000</v>
      </c>
      <c r="H1043" s="17">
        <v>70000</v>
      </c>
      <c r="I1043" s="39">
        <v>0</v>
      </c>
      <c r="J1043" s="19">
        <v>6741</v>
      </c>
      <c r="K1043" s="16">
        <v>45002</v>
      </c>
    </row>
    <row r="1044" spans="1:11" x14ac:dyDescent="0.2">
      <c r="A1044" s="10" t="s">
        <v>16</v>
      </c>
      <c r="B1044" s="11" t="s">
        <v>20</v>
      </c>
      <c r="C1044" s="12">
        <v>25245</v>
      </c>
      <c r="D1044" s="12">
        <v>40902</v>
      </c>
      <c r="E1044" s="10" t="s">
        <v>13</v>
      </c>
      <c r="F1044" s="13" t="s">
        <v>14</v>
      </c>
      <c r="G1044" s="14">
        <v>216000</v>
      </c>
      <c r="H1044" s="17">
        <v>216000</v>
      </c>
      <c r="I1044" s="39">
        <v>0</v>
      </c>
      <c r="J1044" s="19">
        <v>47822</v>
      </c>
      <c r="K1044" s="16">
        <v>48986</v>
      </c>
    </row>
    <row r="1045" spans="1:11" x14ac:dyDescent="0.2">
      <c r="A1045" s="10" t="s">
        <v>11</v>
      </c>
      <c r="B1045" s="11" t="s">
        <v>20</v>
      </c>
      <c r="C1045" s="12">
        <v>25245</v>
      </c>
      <c r="D1045" s="12">
        <v>40902</v>
      </c>
      <c r="E1045" s="10" t="s">
        <v>13</v>
      </c>
      <c r="F1045" s="13" t="s">
        <v>14</v>
      </c>
      <c r="G1045" s="14">
        <v>216000</v>
      </c>
      <c r="H1045" s="17">
        <v>216000</v>
      </c>
      <c r="I1045" s="39">
        <v>0</v>
      </c>
      <c r="J1045" s="19">
        <v>15941</v>
      </c>
      <c r="K1045" s="16">
        <v>48986</v>
      </c>
    </row>
    <row r="1046" spans="1:11" x14ac:dyDescent="0.2">
      <c r="A1046" s="10" t="s">
        <v>11</v>
      </c>
      <c r="B1046" s="11" t="s">
        <v>20</v>
      </c>
      <c r="C1046" s="12">
        <v>22934</v>
      </c>
      <c r="D1046" s="12">
        <v>41057</v>
      </c>
      <c r="E1046" s="10" t="s">
        <v>17</v>
      </c>
      <c r="F1046" s="13" t="s">
        <v>14</v>
      </c>
      <c r="G1046" s="14">
        <v>29000</v>
      </c>
      <c r="H1046" s="17">
        <v>29000</v>
      </c>
      <c r="I1046" s="39">
        <v>0</v>
      </c>
      <c r="J1046" s="19">
        <v>4385</v>
      </c>
      <c r="K1046" s="16">
        <v>46675</v>
      </c>
    </row>
    <row r="1047" spans="1:11" x14ac:dyDescent="0.2">
      <c r="A1047" s="10" t="s">
        <v>16</v>
      </c>
      <c r="B1047" s="11" t="s">
        <v>20</v>
      </c>
      <c r="C1047" s="12">
        <v>21425</v>
      </c>
      <c r="D1047" s="12">
        <v>41040</v>
      </c>
      <c r="E1047" s="10" t="s">
        <v>13</v>
      </c>
      <c r="F1047" s="13" t="s">
        <v>14</v>
      </c>
      <c r="G1047" s="14">
        <v>55000</v>
      </c>
      <c r="H1047" s="17">
        <v>55000</v>
      </c>
      <c r="I1047" s="39">
        <v>0</v>
      </c>
      <c r="J1047" s="19">
        <v>7524</v>
      </c>
      <c r="K1047" s="16">
        <v>45166</v>
      </c>
    </row>
    <row r="1048" spans="1:11" x14ac:dyDescent="0.2">
      <c r="A1048" s="10" t="s">
        <v>11</v>
      </c>
      <c r="B1048" s="11" t="s">
        <v>20</v>
      </c>
      <c r="C1048" s="12">
        <v>21425</v>
      </c>
      <c r="D1048" s="12">
        <v>41040</v>
      </c>
      <c r="E1048" s="10" t="s">
        <v>13</v>
      </c>
      <c r="F1048" s="13" t="s">
        <v>14</v>
      </c>
      <c r="G1048" s="14">
        <v>55000</v>
      </c>
      <c r="H1048" s="17">
        <v>55000</v>
      </c>
      <c r="I1048" s="39">
        <v>0</v>
      </c>
      <c r="J1048" s="19">
        <v>7524</v>
      </c>
      <c r="K1048" s="16">
        <v>45166</v>
      </c>
    </row>
    <row r="1049" spans="1:11" x14ac:dyDescent="0.2">
      <c r="A1049" s="10" t="s">
        <v>15</v>
      </c>
      <c r="B1049" s="11" t="s">
        <v>20</v>
      </c>
      <c r="C1049" s="12">
        <v>21425</v>
      </c>
      <c r="D1049" s="12">
        <v>41040</v>
      </c>
      <c r="E1049" s="10" t="s">
        <v>13</v>
      </c>
      <c r="F1049" s="13" t="s">
        <v>14</v>
      </c>
      <c r="G1049" s="14">
        <v>29000</v>
      </c>
      <c r="H1049" s="17">
        <v>29000</v>
      </c>
      <c r="I1049" s="39">
        <v>0</v>
      </c>
      <c r="J1049" s="19">
        <v>7524</v>
      </c>
      <c r="K1049" s="16">
        <v>45166</v>
      </c>
    </row>
    <row r="1050" spans="1:11" x14ac:dyDescent="0.2">
      <c r="A1050" s="10" t="s">
        <v>11</v>
      </c>
      <c r="B1050" s="11" t="s">
        <v>20</v>
      </c>
      <c r="C1050" s="12">
        <v>21039</v>
      </c>
      <c r="D1050" s="12">
        <v>40883</v>
      </c>
      <c r="E1050" s="10" t="s">
        <v>17</v>
      </c>
      <c r="F1050" s="13" t="s">
        <v>14</v>
      </c>
      <c r="G1050" s="14">
        <v>80000</v>
      </c>
      <c r="H1050" s="17">
        <v>80000</v>
      </c>
      <c r="I1050" s="39">
        <v>1</v>
      </c>
      <c r="J1050" s="19">
        <v>6336</v>
      </c>
      <c r="K1050" s="16">
        <v>44780</v>
      </c>
    </row>
    <row r="1051" spans="1:11" x14ac:dyDescent="0.2">
      <c r="A1051" s="10" t="s">
        <v>16</v>
      </c>
      <c r="B1051" s="11" t="s">
        <v>21</v>
      </c>
      <c r="C1051" s="12">
        <v>22150</v>
      </c>
      <c r="D1051" s="12">
        <v>40983</v>
      </c>
      <c r="E1051" s="10" t="s">
        <v>13</v>
      </c>
      <c r="F1051" s="13" t="s">
        <v>14</v>
      </c>
      <c r="G1051" s="14">
        <v>80000</v>
      </c>
      <c r="H1051" s="17">
        <v>80000</v>
      </c>
      <c r="I1051" s="39">
        <v>0</v>
      </c>
      <c r="J1051" s="19">
        <v>11095</v>
      </c>
      <c r="K1051" s="16">
        <v>45891</v>
      </c>
    </row>
    <row r="1052" spans="1:11" x14ac:dyDescent="0.2">
      <c r="A1052" s="10" t="s">
        <v>11</v>
      </c>
      <c r="B1052" s="11" t="s">
        <v>21</v>
      </c>
      <c r="C1052" s="12">
        <v>22150</v>
      </c>
      <c r="D1052" s="12">
        <v>40983</v>
      </c>
      <c r="E1052" s="10" t="s">
        <v>13</v>
      </c>
      <c r="F1052" s="13" t="s">
        <v>14</v>
      </c>
      <c r="G1052" s="14">
        <v>67000</v>
      </c>
      <c r="H1052" s="17">
        <v>67000</v>
      </c>
      <c r="I1052" s="39">
        <v>0</v>
      </c>
      <c r="J1052" s="19">
        <v>11095</v>
      </c>
      <c r="K1052" s="16">
        <v>45891</v>
      </c>
    </row>
    <row r="1053" spans="1:11" x14ac:dyDescent="0.2">
      <c r="A1053" s="10" t="s">
        <v>15</v>
      </c>
      <c r="B1053" s="11" t="s">
        <v>21</v>
      </c>
      <c r="C1053" s="12">
        <v>22150</v>
      </c>
      <c r="D1053" s="12">
        <v>40983</v>
      </c>
      <c r="E1053" s="10" t="s">
        <v>13</v>
      </c>
      <c r="F1053" s="13" t="s">
        <v>14</v>
      </c>
      <c r="G1053" s="14">
        <v>80000</v>
      </c>
      <c r="H1053" s="17">
        <v>80000</v>
      </c>
      <c r="I1053" s="39">
        <v>0</v>
      </c>
      <c r="J1053" s="19">
        <v>11095</v>
      </c>
      <c r="K1053" s="16">
        <v>45891</v>
      </c>
    </row>
    <row r="1054" spans="1:11" x14ac:dyDescent="0.2">
      <c r="A1054" s="10" t="s">
        <v>16</v>
      </c>
      <c r="B1054" s="11" t="s">
        <v>20</v>
      </c>
      <c r="C1054" s="12">
        <v>27770</v>
      </c>
      <c r="D1054" s="12">
        <v>40967</v>
      </c>
      <c r="E1054" s="10" t="s">
        <v>17</v>
      </c>
      <c r="F1054" s="13" t="s">
        <v>14</v>
      </c>
      <c r="G1054" s="14">
        <v>67000</v>
      </c>
      <c r="H1054" s="17">
        <v>67000</v>
      </c>
      <c r="I1054" s="39">
        <v>0</v>
      </c>
      <c r="J1054" s="19">
        <v>20369</v>
      </c>
      <c r="K1054" s="16">
        <v>51512</v>
      </c>
    </row>
    <row r="1055" spans="1:11" x14ac:dyDescent="0.2">
      <c r="A1055" s="10" t="s">
        <v>11</v>
      </c>
      <c r="B1055" s="11" t="s">
        <v>20</v>
      </c>
      <c r="C1055" s="12">
        <v>27770</v>
      </c>
      <c r="D1055" s="12">
        <v>40967</v>
      </c>
      <c r="E1055" s="10" t="s">
        <v>17</v>
      </c>
      <c r="F1055" s="13" t="s">
        <v>14</v>
      </c>
      <c r="G1055" s="14">
        <v>41000</v>
      </c>
      <c r="H1055" s="17">
        <v>41000</v>
      </c>
      <c r="I1055" s="39">
        <v>2</v>
      </c>
      <c r="J1055" s="19">
        <v>6790</v>
      </c>
      <c r="K1055" s="16">
        <v>51512</v>
      </c>
    </row>
    <row r="1056" spans="1:11" x14ac:dyDescent="0.2">
      <c r="A1056" s="10" t="s">
        <v>15</v>
      </c>
      <c r="B1056" s="11" t="s">
        <v>20</v>
      </c>
      <c r="C1056" s="12">
        <v>27770</v>
      </c>
      <c r="D1056" s="12">
        <v>40967</v>
      </c>
      <c r="E1056" s="10" t="s">
        <v>17</v>
      </c>
      <c r="F1056" s="13" t="s">
        <v>14</v>
      </c>
      <c r="G1056" s="14">
        <v>67000</v>
      </c>
      <c r="H1056" s="17">
        <v>67000</v>
      </c>
      <c r="I1056" s="39">
        <v>0</v>
      </c>
      <c r="J1056" s="19">
        <v>6790</v>
      </c>
      <c r="K1056" s="16">
        <v>51512</v>
      </c>
    </row>
    <row r="1057" spans="1:11" x14ac:dyDescent="0.2">
      <c r="A1057" s="10" t="s">
        <v>11</v>
      </c>
      <c r="B1057" s="11" t="s">
        <v>20</v>
      </c>
      <c r="C1057" s="12">
        <v>20455</v>
      </c>
      <c r="D1057" s="12">
        <v>41033</v>
      </c>
      <c r="E1057" s="10" t="s">
        <v>17</v>
      </c>
      <c r="F1057" s="13" t="s">
        <v>14</v>
      </c>
      <c r="G1057" s="14">
        <v>11000</v>
      </c>
      <c r="H1057" s="17">
        <v>11000</v>
      </c>
      <c r="I1057" s="39">
        <v>0</v>
      </c>
      <c r="J1057" s="19">
        <v>762</v>
      </c>
      <c r="K1057" s="16">
        <v>44197</v>
      </c>
    </row>
    <row r="1058" spans="1:11" x14ac:dyDescent="0.2">
      <c r="A1058" s="10" t="s">
        <v>11</v>
      </c>
      <c r="B1058" s="11" t="s">
        <v>20</v>
      </c>
      <c r="C1058" s="12">
        <v>22240</v>
      </c>
      <c r="D1058" s="12">
        <v>40632</v>
      </c>
      <c r="E1058" s="10" t="s">
        <v>17</v>
      </c>
      <c r="F1058" s="13" t="s">
        <v>14</v>
      </c>
      <c r="G1058" s="14">
        <v>64000</v>
      </c>
      <c r="H1058" s="17">
        <v>64000</v>
      </c>
      <c r="I1058" s="39">
        <v>2</v>
      </c>
      <c r="J1058" s="19">
        <v>8410</v>
      </c>
      <c r="K1058" s="16">
        <v>45981</v>
      </c>
    </row>
    <row r="1059" spans="1:11" x14ac:dyDescent="0.2">
      <c r="A1059" s="10" t="s">
        <v>15</v>
      </c>
      <c r="B1059" s="11" t="s">
        <v>20</v>
      </c>
      <c r="C1059" s="12">
        <v>22240</v>
      </c>
      <c r="D1059" s="12">
        <v>40632</v>
      </c>
      <c r="E1059" s="10" t="s">
        <v>17</v>
      </c>
      <c r="F1059" s="13" t="s">
        <v>14</v>
      </c>
      <c r="G1059" s="14">
        <v>11000</v>
      </c>
      <c r="H1059" s="17">
        <v>11000</v>
      </c>
      <c r="I1059" s="39">
        <v>0</v>
      </c>
      <c r="J1059" s="19">
        <v>8410</v>
      </c>
      <c r="K1059" s="16">
        <v>45981</v>
      </c>
    </row>
    <row r="1060" spans="1:11" x14ac:dyDescent="0.2">
      <c r="A1060" s="10" t="s">
        <v>11</v>
      </c>
      <c r="B1060" s="11" t="s">
        <v>20</v>
      </c>
      <c r="C1060" s="12">
        <v>21718</v>
      </c>
      <c r="D1060" s="12">
        <v>40872</v>
      </c>
      <c r="E1060" s="10" t="s">
        <v>17</v>
      </c>
      <c r="F1060" s="13" t="s">
        <v>14</v>
      </c>
      <c r="G1060" s="14">
        <v>36000</v>
      </c>
      <c r="H1060" s="17">
        <v>36000</v>
      </c>
      <c r="I1060" s="39">
        <v>0</v>
      </c>
      <c r="J1060" s="19">
        <v>4082</v>
      </c>
      <c r="K1060" s="16">
        <v>45460</v>
      </c>
    </row>
    <row r="1061" spans="1:11" x14ac:dyDescent="0.2">
      <c r="A1061" s="10" t="s">
        <v>16</v>
      </c>
      <c r="B1061" s="11" t="s">
        <v>20</v>
      </c>
      <c r="C1061" s="12">
        <v>23263</v>
      </c>
      <c r="D1061" s="12">
        <v>41060</v>
      </c>
      <c r="E1061" s="10" t="s">
        <v>17</v>
      </c>
      <c r="F1061" s="13" t="s">
        <v>14</v>
      </c>
      <c r="G1061" s="14">
        <v>132000</v>
      </c>
      <c r="H1061" s="17">
        <v>132000</v>
      </c>
      <c r="I1061" s="39">
        <v>0</v>
      </c>
      <c r="J1061" s="19">
        <v>21028</v>
      </c>
      <c r="K1061" s="16">
        <v>47005</v>
      </c>
    </row>
    <row r="1062" spans="1:11" x14ac:dyDescent="0.2">
      <c r="A1062" s="10" t="s">
        <v>11</v>
      </c>
      <c r="B1062" s="11" t="s">
        <v>20</v>
      </c>
      <c r="C1062" s="12">
        <v>23263</v>
      </c>
      <c r="D1062" s="12">
        <v>41060</v>
      </c>
      <c r="E1062" s="10" t="s">
        <v>17</v>
      </c>
      <c r="F1062" s="13" t="s">
        <v>14</v>
      </c>
      <c r="G1062" s="14">
        <v>132000</v>
      </c>
      <c r="H1062" s="17">
        <v>132000</v>
      </c>
      <c r="I1062" s="39">
        <v>0</v>
      </c>
      <c r="J1062" s="19">
        <v>7009</v>
      </c>
      <c r="K1062" s="16">
        <v>47005</v>
      </c>
    </row>
    <row r="1063" spans="1:11" x14ac:dyDescent="0.2">
      <c r="A1063" s="10" t="s">
        <v>15</v>
      </c>
      <c r="B1063" s="11" t="s">
        <v>20</v>
      </c>
      <c r="C1063" s="12">
        <v>23263</v>
      </c>
      <c r="D1063" s="12">
        <v>41060</v>
      </c>
      <c r="E1063" s="10" t="s">
        <v>17</v>
      </c>
      <c r="F1063" s="13" t="s">
        <v>14</v>
      </c>
      <c r="G1063" s="14">
        <v>36000</v>
      </c>
      <c r="H1063" s="17">
        <v>36000</v>
      </c>
      <c r="I1063" s="39">
        <v>0</v>
      </c>
      <c r="J1063" s="19">
        <v>7009</v>
      </c>
      <c r="K1063" s="16">
        <v>47005</v>
      </c>
    </row>
    <row r="1064" spans="1:11" x14ac:dyDescent="0.2">
      <c r="A1064" s="10" t="s">
        <v>16</v>
      </c>
      <c r="B1064" s="11" t="s">
        <v>20</v>
      </c>
      <c r="C1064" s="12">
        <v>20460</v>
      </c>
      <c r="D1064" s="12">
        <v>41029</v>
      </c>
      <c r="E1064" s="10" t="s">
        <v>17</v>
      </c>
      <c r="F1064" s="13" t="s">
        <v>14</v>
      </c>
      <c r="G1064" s="14">
        <v>20000</v>
      </c>
      <c r="H1064" s="17">
        <v>20000</v>
      </c>
      <c r="I1064" s="39">
        <v>0</v>
      </c>
      <c r="J1064" s="19">
        <v>1386</v>
      </c>
      <c r="K1064" s="16">
        <v>44202</v>
      </c>
    </row>
    <row r="1065" spans="1:11" x14ac:dyDescent="0.2">
      <c r="A1065" s="10" t="s">
        <v>11</v>
      </c>
      <c r="B1065" s="11" t="s">
        <v>20</v>
      </c>
      <c r="C1065" s="12">
        <v>20460</v>
      </c>
      <c r="D1065" s="12">
        <v>41029</v>
      </c>
      <c r="E1065" s="10" t="s">
        <v>17</v>
      </c>
      <c r="F1065" s="13" t="s">
        <v>14</v>
      </c>
      <c r="G1065" s="14">
        <v>20000</v>
      </c>
      <c r="H1065" s="17">
        <v>20000</v>
      </c>
      <c r="I1065" s="39">
        <v>0</v>
      </c>
      <c r="J1065" s="19">
        <v>1386</v>
      </c>
      <c r="K1065" s="16">
        <v>44202</v>
      </c>
    </row>
    <row r="1066" spans="1:11" x14ac:dyDescent="0.2">
      <c r="A1066" s="10" t="s">
        <v>11</v>
      </c>
      <c r="B1066" s="11" t="s">
        <v>20</v>
      </c>
      <c r="C1066" s="12">
        <v>22939</v>
      </c>
      <c r="D1066" s="12">
        <v>41098</v>
      </c>
      <c r="E1066" s="10" t="s">
        <v>17</v>
      </c>
      <c r="F1066" s="13" t="s">
        <v>14</v>
      </c>
      <c r="G1066" s="14">
        <v>43000</v>
      </c>
      <c r="H1066" s="17">
        <v>43000</v>
      </c>
      <c r="I1066" s="39">
        <v>0</v>
      </c>
      <c r="J1066" s="19">
        <v>6502</v>
      </c>
      <c r="K1066" s="16">
        <v>46680</v>
      </c>
    </row>
    <row r="1067" spans="1:11" x14ac:dyDescent="0.2">
      <c r="A1067" s="10" t="s">
        <v>11</v>
      </c>
      <c r="B1067" s="11" t="s">
        <v>20</v>
      </c>
      <c r="C1067" s="12">
        <v>22274</v>
      </c>
      <c r="D1067" s="12">
        <v>40983</v>
      </c>
      <c r="E1067" s="10" t="s">
        <v>13</v>
      </c>
      <c r="F1067" s="13" t="s">
        <v>14</v>
      </c>
      <c r="G1067" s="14">
        <v>52000</v>
      </c>
      <c r="H1067" s="17">
        <v>52000</v>
      </c>
      <c r="I1067" s="39">
        <v>0</v>
      </c>
      <c r="J1067" s="19">
        <v>8611</v>
      </c>
      <c r="K1067" s="16">
        <v>46015</v>
      </c>
    </row>
    <row r="1068" spans="1:11" x14ac:dyDescent="0.2">
      <c r="A1068" s="10" t="s">
        <v>11</v>
      </c>
      <c r="B1068" s="11" t="s">
        <v>20</v>
      </c>
      <c r="C1068" s="12">
        <v>19908</v>
      </c>
      <c r="D1068" s="12">
        <v>40969</v>
      </c>
      <c r="E1068" s="10" t="s">
        <v>13</v>
      </c>
      <c r="F1068" s="13" t="s">
        <v>14</v>
      </c>
      <c r="G1068" s="14">
        <v>62000</v>
      </c>
      <c r="H1068" s="17">
        <v>62000</v>
      </c>
      <c r="I1068" s="39">
        <v>0</v>
      </c>
      <c r="J1068" s="19">
        <v>4018</v>
      </c>
      <c r="K1068" s="16">
        <v>43649</v>
      </c>
    </row>
    <row r="1069" spans="1:11" x14ac:dyDescent="0.2">
      <c r="A1069" s="10" t="s">
        <v>16</v>
      </c>
      <c r="B1069" s="11" t="s">
        <v>20</v>
      </c>
      <c r="C1069" s="12">
        <v>21672</v>
      </c>
      <c r="D1069" s="12">
        <v>41133</v>
      </c>
      <c r="E1069" s="10" t="s">
        <v>13</v>
      </c>
      <c r="F1069" s="13" t="s">
        <v>14</v>
      </c>
      <c r="G1069" s="14">
        <v>62000</v>
      </c>
      <c r="H1069" s="17">
        <v>62000</v>
      </c>
      <c r="I1069" s="39">
        <v>0</v>
      </c>
      <c r="J1069" s="19">
        <v>31190</v>
      </c>
      <c r="K1069" s="16">
        <v>45414</v>
      </c>
    </row>
    <row r="1070" spans="1:11" x14ac:dyDescent="0.2">
      <c r="A1070" s="10" t="s">
        <v>11</v>
      </c>
      <c r="B1070" s="11" t="s">
        <v>20</v>
      </c>
      <c r="C1070" s="12">
        <v>21672</v>
      </c>
      <c r="D1070" s="12">
        <v>41133</v>
      </c>
      <c r="E1070" s="10" t="s">
        <v>13</v>
      </c>
      <c r="F1070" s="13" t="s">
        <v>14</v>
      </c>
      <c r="G1070" s="14">
        <v>76000</v>
      </c>
      <c r="H1070" s="17">
        <v>76000</v>
      </c>
      <c r="I1070" s="39">
        <v>2</v>
      </c>
      <c r="J1070" s="19">
        <v>10397</v>
      </c>
      <c r="K1070" s="16">
        <v>45414</v>
      </c>
    </row>
    <row r="1071" spans="1:11" x14ac:dyDescent="0.2">
      <c r="A1071" s="10" t="s">
        <v>15</v>
      </c>
      <c r="B1071" s="11" t="s">
        <v>20</v>
      </c>
      <c r="C1071" s="12">
        <v>21672</v>
      </c>
      <c r="D1071" s="12">
        <v>41133</v>
      </c>
      <c r="E1071" s="10" t="s">
        <v>13</v>
      </c>
      <c r="F1071" s="13" t="s">
        <v>14</v>
      </c>
      <c r="G1071" s="14">
        <v>62000</v>
      </c>
      <c r="H1071" s="17">
        <v>62000</v>
      </c>
      <c r="I1071" s="39">
        <v>0</v>
      </c>
      <c r="J1071" s="19">
        <v>10397</v>
      </c>
      <c r="K1071" s="16">
        <v>45414</v>
      </c>
    </row>
    <row r="1072" spans="1:11" x14ac:dyDescent="0.2">
      <c r="A1072" s="10" t="s">
        <v>16</v>
      </c>
      <c r="B1072" s="11" t="s">
        <v>20</v>
      </c>
      <c r="C1072" s="12">
        <v>22865</v>
      </c>
      <c r="D1072" s="12">
        <v>40982</v>
      </c>
      <c r="E1072" s="10" t="s">
        <v>17</v>
      </c>
      <c r="F1072" s="13" t="s">
        <v>14</v>
      </c>
      <c r="G1072" s="14">
        <v>228000</v>
      </c>
      <c r="H1072" s="17">
        <v>228000</v>
      </c>
      <c r="I1072" s="39">
        <v>0</v>
      </c>
      <c r="J1072" s="19">
        <v>24948</v>
      </c>
      <c r="K1072" s="16">
        <v>46606</v>
      </c>
    </row>
    <row r="1073" spans="1:11" x14ac:dyDescent="0.2">
      <c r="A1073" s="10" t="s">
        <v>11</v>
      </c>
      <c r="B1073" s="11" t="s">
        <v>20</v>
      </c>
      <c r="C1073" s="12">
        <v>22865</v>
      </c>
      <c r="D1073" s="12">
        <v>40982</v>
      </c>
      <c r="E1073" s="10" t="s">
        <v>17</v>
      </c>
      <c r="F1073" s="13" t="s">
        <v>14</v>
      </c>
      <c r="G1073" s="14">
        <v>55000</v>
      </c>
      <c r="H1073" s="17">
        <v>55000</v>
      </c>
      <c r="I1073" s="39">
        <v>0</v>
      </c>
      <c r="J1073" s="19">
        <v>8316</v>
      </c>
      <c r="K1073" s="16">
        <v>46606</v>
      </c>
    </row>
    <row r="1074" spans="1:11" x14ac:dyDescent="0.2">
      <c r="A1074" s="10" t="s">
        <v>11</v>
      </c>
      <c r="B1074" s="11" t="s">
        <v>20</v>
      </c>
      <c r="C1074" s="12">
        <v>20871</v>
      </c>
      <c r="D1074" s="12">
        <v>41016</v>
      </c>
      <c r="E1074" s="10" t="s">
        <v>17</v>
      </c>
      <c r="F1074" s="13" t="s">
        <v>14</v>
      </c>
      <c r="G1074" s="14">
        <v>24000</v>
      </c>
      <c r="H1074" s="17">
        <v>24000</v>
      </c>
      <c r="I1074" s="39">
        <v>2</v>
      </c>
      <c r="J1074" s="19">
        <v>2009</v>
      </c>
      <c r="K1074" s="16">
        <v>44612</v>
      </c>
    </row>
    <row r="1075" spans="1:11" x14ac:dyDescent="0.2">
      <c r="A1075" s="10" t="s">
        <v>16</v>
      </c>
      <c r="B1075" s="11" t="s">
        <v>20</v>
      </c>
      <c r="C1075" s="12">
        <v>21547</v>
      </c>
      <c r="D1075" s="12">
        <v>41067</v>
      </c>
      <c r="E1075" s="10" t="s">
        <v>17</v>
      </c>
      <c r="F1075" s="13" t="s">
        <v>14</v>
      </c>
      <c r="G1075" s="14">
        <v>141000</v>
      </c>
      <c r="H1075" s="17">
        <v>141000</v>
      </c>
      <c r="I1075" s="39">
        <v>0</v>
      </c>
      <c r="J1075" s="19">
        <v>15989</v>
      </c>
      <c r="K1075" s="16">
        <v>45288</v>
      </c>
    </row>
    <row r="1076" spans="1:11" x14ac:dyDescent="0.2">
      <c r="A1076" s="10" t="s">
        <v>11</v>
      </c>
      <c r="B1076" s="11" t="s">
        <v>20</v>
      </c>
      <c r="C1076" s="12">
        <v>21547</v>
      </c>
      <c r="D1076" s="12">
        <v>41067</v>
      </c>
      <c r="E1076" s="10" t="s">
        <v>17</v>
      </c>
      <c r="F1076" s="13" t="s">
        <v>14</v>
      </c>
      <c r="G1076" s="14">
        <v>141000</v>
      </c>
      <c r="H1076" s="17">
        <v>141000</v>
      </c>
      <c r="I1076" s="39">
        <v>2</v>
      </c>
      <c r="J1076" s="19">
        <v>5330</v>
      </c>
      <c r="K1076" s="16">
        <v>45288</v>
      </c>
    </row>
    <row r="1077" spans="1:11" x14ac:dyDescent="0.2">
      <c r="A1077" s="10" t="s">
        <v>15</v>
      </c>
      <c r="B1077" s="11" t="s">
        <v>20</v>
      </c>
      <c r="C1077" s="12">
        <v>21547</v>
      </c>
      <c r="D1077" s="12">
        <v>41067</v>
      </c>
      <c r="E1077" s="10" t="s">
        <v>17</v>
      </c>
      <c r="F1077" s="13" t="s">
        <v>14</v>
      </c>
      <c r="G1077" s="14">
        <v>24000</v>
      </c>
      <c r="H1077" s="17">
        <v>24000</v>
      </c>
      <c r="I1077" s="39">
        <v>0</v>
      </c>
      <c r="J1077" s="19">
        <v>5330</v>
      </c>
      <c r="K1077" s="16">
        <v>45288</v>
      </c>
    </row>
    <row r="1078" spans="1:11" x14ac:dyDescent="0.2">
      <c r="A1078" s="10" t="s">
        <v>11</v>
      </c>
      <c r="B1078" s="11" t="s">
        <v>20</v>
      </c>
      <c r="C1078" s="12">
        <v>20276</v>
      </c>
      <c r="D1078" s="12">
        <v>40493</v>
      </c>
      <c r="E1078" s="10" t="s">
        <v>17</v>
      </c>
      <c r="F1078" s="13" t="s">
        <v>14</v>
      </c>
      <c r="G1078" s="14">
        <v>18000</v>
      </c>
      <c r="H1078" s="17">
        <v>18000</v>
      </c>
      <c r="I1078" s="39">
        <v>0</v>
      </c>
      <c r="J1078" s="19">
        <v>713</v>
      </c>
      <c r="K1078" s="16">
        <v>44018</v>
      </c>
    </row>
    <row r="1079" spans="1:11" x14ac:dyDescent="0.2">
      <c r="A1079" s="10" t="s">
        <v>11</v>
      </c>
      <c r="B1079" s="11" t="s">
        <v>20</v>
      </c>
      <c r="C1079" s="12">
        <v>20706</v>
      </c>
      <c r="D1079" s="12">
        <v>41135</v>
      </c>
      <c r="E1079" s="10" t="s">
        <v>13</v>
      </c>
      <c r="F1079" s="13" t="s">
        <v>14</v>
      </c>
      <c r="G1079" s="14">
        <v>44000</v>
      </c>
      <c r="H1079" s="17">
        <v>44000</v>
      </c>
      <c r="I1079" s="39">
        <v>0</v>
      </c>
      <c r="J1079" s="19">
        <v>4435</v>
      </c>
      <c r="K1079" s="16">
        <v>44447</v>
      </c>
    </row>
    <row r="1080" spans="1:11" x14ac:dyDescent="0.2">
      <c r="A1080" s="10" t="s">
        <v>11</v>
      </c>
      <c r="B1080" s="11" t="s">
        <v>20</v>
      </c>
      <c r="C1080" s="12">
        <v>26394</v>
      </c>
      <c r="D1080" s="12">
        <v>40764</v>
      </c>
      <c r="E1080" s="10" t="s">
        <v>17</v>
      </c>
      <c r="F1080" s="13" t="s">
        <v>14</v>
      </c>
      <c r="G1080" s="14">
        <v>61000</v>
      </c>
      <c r="H1080" s="17">
        <v>61000</v>
      </c>
      <c r="I1080" s="39">
        <v>0</v>
      </c>
      <c r="J1080" s="19">
        <v>10321</v>
      </c>
      <c r="K1080" s="16">
        <v>50135</v>
      </c>
    </row>
    <row r="1081" spans="1:11" x14ac:dyDescent="0.2">
      <c r="A1081" s="10" t="s">
        <v>11</v>
      </c>
      <c r="B1081" s="11" t="s">
        <v>20</v>
      </c>
      <c r="C1081" s="12">
        <v>21710</v>
      </c>
      <c r="D1081" s="12">
        <v>41144</v>
      </c>
      <c r="E1081" s="10" t="s">
        <v>17</v>
      </c>
      <c r="F1081" s="13" t="s">
        <v>14</v>
      </c>
      <c r="G1081" s="14">
        <v>47000</v>
      </c>
      <c r="H1081" s="17">
        <v>47000</v>
      </c>
      <c r="I1081" s="39">
        <v>0</v>
      </c>
      <c r="J1081" s="19">
        <v>5330</v>
      </c>
      <c r="K1081" s="16">
        <v>45452</v>
      </c>
    </row>
    <row r="1082" spans="1:11" x14ac:dyDescent="0.2">
      <c r="A1082" s="10" t="s">
        <v>16</v>
      </c>
      <c r="B1082" s="11" t="s">
        <v>20</v>
      </c>
      <c r="C1082" s="12">
        <v>22985</v>
      </c>
      <c r="D1082" s="12">
        <v>41061</v>
      </c>
      <c r="E1082" s="10" t="s">
        <v>13</v>
      </c>
      <c r="F1082" s="13" t="s">
        <v>14</v>
      </c>
      <c r="G1082" s="14">
        <v>47000</v>
      </c>
      <c r="H1082" s="17">
        <v>47000</v>
      </c>
      <c r="I1082" s="39">
        <v>0</v>
      </c>
      <c r="J1082" s="19">
        <v>37627</v>
      </c>
      <c r="K1082" s="16">
        <v>46726</v>
      </c>
    </row>
    <row r="1083" spans="1:11" x14ac:dyDescent="0.2">
      <c r="A1083" s="10" t="s">
        <v>11</v>
      </c>
      <c r="B1083" s="11" t="s">
        <v>20</v>
      </c>
      <c r="C1083" s="12">
        <v>22985</v>
      </c>
      <c r="D1083" s="12">
        <v>41061</v>
      </c>
      <c r="E1083" s="10" t="s">
        <v>13</v>
      </c>
      <c r="F1083" s="13" t="s">
        <v>14</v>
      </c>
      <c r="G1083" s="14">
        <v>67000</v>
      </c>
      <c r="H1083" s="17">
        <v>67000</v>
      </c>
      <c r="I1083" s="39">
        <v>2</v>
      </c>
      <c r="J1083" s="19">
        <v>12542</v>
      </c>
      <c r="K1083" s="16">
        <v>46726</v>
      </c>
    </row>
    <row r="1084" spans="1:11" x14ac:dyDescent="0.2">
      <c r="A1084" s="10" t="s">
        <v>15</v>
      </c>
      <c r="B1084" s="11" t="s">
        <v>20</v>
      </c>
      <c r="C1084" s="12">
        <v>22985</v>
      </c>
      <c r="D1084" s="12">
        <v>41061</v>
      </c>
      <c r="E1084" s="10" t="s">
        <v>13</v>
      </c>
      <c r="F1084" s="13" t="s">
        <v>14</v>
      </c>
      <c r="G1084" s="14">
        <v>47000</v>
      </c>
      <c r="H1084" s="17">
        <v>47000</v>
      </c>
      <c r="I1084" s="39">
        <v>0</v>
      </c>
      <c r="J1084" s="19">
        <v>12542</v>
      </c>
      <c r="K1084" s="16">
        <v>46726</v>
      </c>
    </row>
    <row r="1085" spans="1:11" x14ac:dyDescent="0.2">
      <c r="A1085" s="10" t="s">
        <v>11</v>
      </c>
      <c r="B1085" s="11" t="s">
        <v>20</v>
      </c>
      <c r="C1085" s="12">
        <v>27533</v>
      </c>
      <c r="D1085" s="12">
        <v>40598</v>
      </c>
      <c r="E1085" s="10" t="s">
        <v>13</v>
      </c>
      <c r="F1085" s="13" t="s">
        <v>14</v>
      </c>
      <c r="G1085" s="14">
        <v>29000</v>
      </c>
      <c r="H1085" s="17">
        <v>29000</v>
      </c>
      <c r="I1085" s="39">
        <v>2</v>
      </c>
      <c r="J1085" s="19">
        <v>6264</v>
      </c>
      <c r="K1085" s="16">
        <v>51275</v>
      </c>
    </row>
    <row r="1086" spans="1:11" x14ac:dyDescent="0.2">
      <c r="A1086" s="10" t="s">
        <v>11</v>
      </c>
      <c r="B1086" s="11" t="s">
        <v>20</v>
      </c>
      <c r="C1086" s="12">
        <v>20928</v>
      </c>
      <c r="D1086" s="12">
        <v>41115</v>
      </c>
      <c r="E1086" s="10" t="s">
        <v>17</v>
      </c>
      <c r="F1086" s="13" t="s">
        <v>14</v>
      </c>
      <c r="G1086" s="14">
        <v>36000</v>
      </c>
      <c r="H1086" s="17">
        <v>36000</v>
      </c>
      <c r="I1086" s="39">
        <v>2</v>
      </c>
      <c r="J1086" s="19">
        <v>3013</v>
      </c>
      <c r="K1086" s="16">
        <v>44669</v>
      </c>
    </row>
    <row r="1087" spans="1:11" x14ac:dyDescent="0.2">
      <c r="A1087" s="10" t="s">
        <v>15</v>
      </c>
      <c r="B1087" s="11" t="s">
        <v>20</v>
      </c>
      <c r="C1087" s="12">
        <v>20928</v>
      </c>
      <c r="D1087" s="12">
        <v>41115</v>
      </c>
      <c r="E1087" s="10" t="s">
        <v>17</v>
      </c>
      <c r="F1087" s="13" t="s">
        <v>14</v>
      </c>
      <c r="G1087" s="14">
        <v>29000</v>
      </c>
      <c r="H1087" s="17">
        <v>29000</v>
      </c>
      <c r="I1087" s="39">
        <v>0</v>
      </c>
      <c r="J1087" s="19">
        <v>3013</v>
      </c>
      <c r="K1087" s="16">
        <v>44669</v>
      </c>
    </row>
    <row r="1088" spans="1:11" x14ac:dyDescent="0.2">
      <c r="A1088" s="10" t="s">
        <v>16</v>
      </c>
      <c r="B1088" s="11" t="s">
        <v>20</v>
      </c>
      <c r="C1088" s="12">
        <v>25093</v>
      </c>
      <c r="D1088" s="12">
        <v>40759</v>
      </c>
      <c r="E1088" s="10" t="s">
        <v>17</v>
      </c>
      <c r="F1088" s="13" t="s">
        <v>14</v>
      </c>
      <c r="G1088" s="14">
        <v>36000</v>
      </c>
      <c r="H1088" s="17">
        <v>36000</v>
      </c>
      <c r="I1088" s="39">
        <v>0</v>
      </c>
      <c r="J1088" s="19">
        <v>21433</v>
      </c>
      <c r="K1088" s="16">
        <v>48834</v>
      </c>
    </row>
    <row r="1089" spans="1:11" x14ac:dyDescent="0.2">
      <c r="A1089" s="10" t="s">
        <v>11</v>
      </c>
      <c r="B1089" s="11" t="s">
        <v>20</v>
      </c>
      <c r="C1089" s="12">
        <v>25093</v>
      </c>
      <c r="D1089" s="12">
        <v>40759</v>
      </c>
      <c r="E1089" s="10" t="s">
        <v>17</v>
      </c>
      <c r="F1089" s="13" t="s">
        <v>14</v>
      </c>
      <c r="G1089" s="14">
        <v>42000</v>
      </c>
      <c r="H1089" s="17">
        <v>42000</v>
      </c>
      <c r="I1089" s="39">
        <v>0</v>
      </c>
      <c r="J1089" s="19">
        <v>7144</v>
      </c>
      <c r="K1089" s="16">
        <v>48834</v>
      </c>
    </row>
    <row r="1090" spans="1:11" x14ac:dyDescent="0.2">
      <c r="A1090" s="10" t="s">
        <v>15</v>
      </c>
      <c r="B1090" s="11" t="s">
        <v>20</v>
      </c>
      <c r="C1090" s="12">
        <v>25093</v>
      </c>
      <c r="D1090" s="12">
        <v>40759</v>
      </c>
      <c r="E1090" s="10" t="s">
        <v>17</v>
      </c>
      <c r="F1090" s="13" t="s">
        <v>14</v>
      </c>
      <c r="G1090" s="14">
        <v>36000</v>
      </c>
      <c r="H1090" s="17">
        <v>36000</v>
      </c>
      <c r="I1090" s="39">
        <v>0</v>
      </c>
      <c r="J1090" s="19">
        <v>7144</v>
      </c>
      <c r="K1090" s="16">
        <v>48834</v>
      </c>
    </row>
    <row r="1091" spans="1:11" x14ac:dyDescent="0.2">
      <c r="A1091" s="10" t="s">
        <v>16</v>
      </c>
      <c r="B1091" s="11" t="s">
        <v>20</v>
      </c>
      <c r="C1091" s="12">
        <v>28269</v>
      </c>
      <c r="D1091" s="12">
        <v>40980</v>
      </c>
      <c r="E1091" s="10" t="s">
        <v>17</v>
      </c>
      <c r="F1091" s="13" t="s">
        <v>14</v>
      </c>
      <c r="G1091" s="14">
        <v>126000</v>
      </c>
      <c r="H1091" s="17">
        <v>126000</v>
      </c>
      <c r="I1091" s="39">
        <v>0</v>
      </c>
      <c r="J1091" s="19">
        <v>15638</v>
      </c>
      <c r="K1091" s="16">
        <v>52010</v>
      </c>
    </row>
    <row r="1092" spans="1:11" x14ac:dyDescent="0.2">
      <c r="A1092" s="10" t="s">
        <v>11</v>
      </c>
      <c r="B1092" s="11" t="s">
        <v>20</v>
      </c>
      <c r="C1092" s="12">
        <v>28269</v>
      </c>
      <c r="D1092" s="12">
        <v>40980</v>
      </c>
      <c r="E1092" s="10" t="s">
        <v>17</v>
      </c>
      <c r="F1092" s="13" t="s">
        <v>14</v>
      </c>
      <c r="G1092" s="14">
        <v>49000</v>
      </c>
      <c r="H1092" s="17">
        <v>49000</v>
      </c>
      <c r="I1092" s="39">
        <v>0</v>
      </c>
      <c r="J1092" s="19">
        <v>7982</v>
      </c>
      <c r="K1092" s="16">
        <v>52010</v>
      </c>
    </row>
    <row r="1093" spans="1:11" x14ac:dyDescent="0.2">
      <c r="A1093" s="10" t="s">
        <v>11</v>
      </c>
      <c r="B1093" s="11" t="s">
        <v>20</v>
      </c>
      <c r="C1093" s="12">
        <v>20466</v>
      </c>
      <c r="D1093" s="12">
        <v>41066</v>
      </c>
      <c r="E1093" s="10" t="s">
        <v>17</v>
      </c>
      <c r="F1093" s="13" t="s">
        <v>14</v>
      </c>
      <c r="G1093" s="14">
        <v>26000</v>
      </c>
      <c r="H1093" s="17">
        <v>26000</v>
      </c>
      <c r="I1093" s="39">
        <v>0</v>
      </c>
      <c r="J1093" s="19">
        <v>1802</v>
      </c>
      <c r="K1093" s="16">
        <v>44208</v>
      </c>
    </row>
    <row r="1094" spans="1:11" x14ac:dyDescent="0.2">
      <c r="A1094" s="10" t="s">
        <v>15</v>
      </c>
      <c r="B1094" s="11" t="s">
        <v>20</v>
      </c>
      <c r="C1094" s="12">
        <v>20466</v>
      </c>
      <c r="D1094" s="12">
        <v>41066</v>
      </c>
      <c r="E1094" s="10" t="s">
        <v>17</v>
      </c>
      <c r="F1094" s="13" t="s">
        <v>14</v>
      </c>
      <c r="G1094" s="14">
        <v>96000</v>
      </c>
      <c r="H1094" s="17">
        <v>96000</v>
      </c>
      <c r="I1094" s="39">
        <v>0</v>
      </c>
      <c r="J1094" s="19">
        <v>1802</v>
      </c>
      <c r="K1094" s="16">
        <v>44208</v>
      </c>
    </row>
    <row r="1095" spans="1:11" x14ac:dyDescent="0.2">
      <c r="A1095" s="10" t="s">
        <v>16</v>
      </c>
      <c r="B1095" s="11" t="s">
        <v>20</v>
      </c>
      <c r="C1095" s="12">
        <v>21592</v>
      </c>
      <c r="D1095" s="12">
        <v>41066</v>
      </c>
      <c r="E1095" s="10" t="s">
        <v>13</v>
      </c>
      <c r="F1095" s="13" t="s">
        <v>14</v>
      </c>
      <c r="G1095" s="14">
        <v>26000</v>
      </c>
      <c r="H1095" s="17">
        <v>26000</v>
      </c>
      <c r="I1095" s="39">
        <v>0</v>
      </c>
      <c r="J1095" s="19">
        <v>15595</v>
      </c>
      <c r="K1095" s="16">
        <v>45333</v>
      </c>
    </row>
    <row r="1096" spans="1:11" x14ac:dyDescent="0.2">
      <c r="A1096" s="10" t="s">
        <v>11</v>
      </c>
      <c r="B1096" s="11" t="s">
        <v>20</v>
      </c>
      <c r="C1096" s="12">
        <v>21592</v>
      </c>
      <c r="D1096" s="12">
        <v>41066</v>
      </c>
      <c r="E1096" s="10" t="s">
        <v>13</v>
      </c>
      <c r="F1096" s="13" t="s">
        <v>14</v>
      </c>
      <c r="G1096" s="14">
        <v>38000</v>
      </c>
      <c r="H1096" s="17">
        <v>38000</v>
      </c>
      <c r="I1096" s="39">
        <v>2</v>
      </c>
      <c r="J1096" s="19">
        <v>5198</v>
      </c>
      <c r="K1096" s="16">
        <v>45333</v>
      </c>
    </row>
    <row r="1097" spans="1:11" x14ac:dyDescent="0.2">
      <c r="A1097" s="10" t="s">
        <v>16</v>
      </c>
      <c r="B1097" s="11" t="s">
        <v>20</v>
      </c>
      <c r="C1097" s="12">
        <v>21172</v>
      </c>
      <c r="D1097" s="12">
        <v>40893</v>
      </c>
      <c r="E1097" s="10" t="s">
        <v>17</v>
      </c>
      <c r="F1097" s="13" t="s">
        <v>14</v>
      </c>
      <c r="G1097" s="14">
        <v>114000</v>
      </c>
      <c r="H1097" s="17">
        <v>114000</v>
      </c>
      <c r="I1097" s="39">
        <v>0</v>
      </c>
      <c r="J1097" s="19">
        <v>20512</v>
      </c>
      <c r="K1097" s="16">
        <v>44913</v>
      </c>
    </row>
    <row r="1098" spans="1:11" x14ac:dyDescent="0.2">
      <c r="A1098" s="10" t="s">
        <v>11</v>
      </c>
      <c r="B1098" s="11" t="s">
        <v>20</v>
      </c>
      <c r="C1098" s="12">
        <v>21172</v>
      </c>
      <c r="D1098" s="12">
        <v>40893</v>
      </c>
      <c r="E1098" s="10" t="s">
        <v>17</v>
      </c>
      <c r="F1098" s="13" t="s">
        <v>14</v>
      </c>
      <c r="G1098" s="14">
        <v>71000</v>
      </c>
      <c r="H1098" s="17">
        <v>71000</v>
      </c>
      <c r="I1098" s="39">
        <v>1</v>
      </c>
      <c r="J1098" s="19">
        <v>6837</v>
      </c>
      <c r="K1098" s="16">
        <v>44913</v>
      </c>
    </row>
    <row r="1099" spans="1:11" x14ac:dyDescent="0.2">
      <c r="A1099" s="10" t="s">
        <v>15</v>
      </c>
      <c r="B1099" s="11" t="s">
        <v>20</v>
      </c>
      <c r="C1099" s="12">
        <v>21172</v>
      </c>
      <c r="D1099" s="12">
        <v>40893</v>
      </c>
      <c r="E1099" s="10" t="s">
        <v>17</v>
      </c>
      <c r="F1099" s="13" t="s">
        <v>14</v>
      </c>
      <c r="G1099" s="14">
        <v>114000</v>
      </c>
      <c r="H1099" s="17">
        <v>114000</v>
      </c>
      <c r="I1099" s="39">
        <v>0</v>
      </c>
      <c r="J1099" s="19">
        <v>6837</v>
      </c>
      <c r="K1099" s="16">
        <v>44913</v>
      </c>
    </row>
    <row r="1100" spans="1:11" x14ac:dyDescent="0.2">
      <c r="A1100" s="10" t="s">
        <v>11</v>
      </c>
      <c r="B1100" s="11" t="s">
        <v>20</v>
      </c>
      <c r="C1100" s="12">
        <v>21344</v>
      </c>
      <c r="D1100" s="12">
        <v>40994</v>
      </c>
      <c r="E1100" s="10" t="s">
        <v>13</v>
      </c>
      <c r="F1100" s="13" t="s">
        <v>14</v>
      </c>
      <c r="G1100" s="14">
        <v>32000</v>
      </c>
      <c r="H1100" s="17">
        <v>32000</v>
      </c>
      <c r="I1100" s="39">
        <v>0</v>
      </c>
      <c r="J1100" s="19">
        <v>4378</v>
      </c>
      <c r="K1100" s="16">
        <v>45085</v>
      </c>
    </row>
    <row r="1101" spans="1:11" x14ac:dyDescent="0.2">
      <c r="A1101" s="10" t="s">
        <v>16</v>
      </c>
      <c r="B1101" s="11" t="s">
        <v>20</v>
      </c>
      <c r="C1101" s="12">
        <v>19827</v>
      </c>
      <c r="D1101" s="12">
        <v>41146</v>
      </c>
      <c r="E1101" s="10" t="s">
        <v>13</v>
      </c>
      <c r="F1101" s="13" t="s">
        <v>14</v>
      </c>
      <c r="G1101" s="14">
        <v>73000</v>
      </c>
      <c r="H1101" s="17">
        <v>73000</v>
      </c>
      <c r="I1101" s="39">
        <v>0</v>
      </c>
      <c r="J1101" s="19">
        <v>3745</v>
      </c>
      <c r="K1101" s="16">
        <v>43568</v>
      </c>
    </row>
    <row r="1102" spans="1:11" x14ac:dyDescent="0.2">
      <c r="A1102" s="10" t="s">
        <v>11</v>
      </c>
      <c r="B1102" s="11" t="s">
        <v>20</v>
      </c>
      <c r="C1102" s="12">
        <v>19827</v>
      </c>
      <c r="D1102" s="12">
        <v>41146</v>
      </c>
      <c r="E1102" s="10" t="s">
        <v>13</v>
      </c>
      <c r="F1102" s="13" t="s">
        <v>14</v>
      </c>
      <c r="G1102" s="14">
        <v>73000</v>
      </c>
      <c r="H1102" s="17">
        <v>73000</v>
      </c>
      <c r="I1102" s="39">
        <v>0</v>
      </c>
      <c r="J1102" s="19">
        <v>3745</v>
      </c>
      <c r="K1102" s="16">
        <v>43568</v>
      </c>
    </row>
    <row r="1103" spans="1:11" x14ac:dyDescent="0.2">
      <c r="A1103" s="10" t="s">
        <v>16</v>
      </c>
      <c r="B1103" s="11" t="s">
        <v>20</v>
      </c>
      <c r="C1103" s="12">
        <v>21384</v>
      </c>
      <c r="D1103" s="12">
        <v>40976</v>
      </c>
      <c r="E1103" s="10" t="s">
        <v>13</v>
      </c>
      <c r="F1103" s="13" t="s">
        <v>14</v>
      </c>
      <c r="G1103" s="14">
        <v>120000</v>
      </c>
      <c r="H1103" s="17">
        <v>120000</v>
      </c>
      <c r="I1103" s="39">
        <v>0</v>
      </c>
      <c r="J1103" s="19">
        <v>16416</v>
      </c>
      <c r="K1103" s="16">
        <v>45125</v>
      </c>
    </row>
    <row r="1104" spans="1:11" x14ac:dyDescent="0.2">
      <c r="A1104" s="10" t="s">
        <v>11</v>
      </c>
      <c r="B1104" s="11" t="s">
        <v>20</v>
      </c>
      <c r="C1104" s="12">
        <v>21384</v>
      </c>
      <c r="D1104" s="12">
        <v>40976</v>
      </c>
      <c r="E1104" s="10" t="s">
        <v>13</v>
      </c>
      <c r="F1104" s="13" t="s">
        <v>14</v>
      </c>
      <c r="G1104" s="14">
        <v>120000</v>
      </c>
      <c r="H1104" s="17">
        <v>120000</v>
      </c>
      <c r="I1104" s="39">
        <v>0</v>
      </c>
      <c r="J1104" s="19">
        <v>5472</v>
      </c>
      <c r="K1104" s="16">
        <v>45125</v>
      </c>
    </row>
    <row r="1105" spans="1:11" x14ac:dyDescent="0.2">
      <c r="A1105" s="10" t="s">
        <v>11</v>
      </c>
      <c r="B1105" s="11" t="s">
        <v>20</v>
      </c>
      <c r="C1105" s="12">
        <v>21501</v>
      </c>
      <c r="D1105" s="12">
        <v>40891</v>
      </c>
      <c r="E1105" s="10" t="s">
        <v>17</v>
      </c>
      <c r="F1105" s="13" t="s">
        <v>14</v>
      </c>
      <c r="G1105" s="14">
        <v>30000</v>
      </c>
      <c r="H1105" s="17">
        <v>30000</v>
      </c>
      <c r="I1105" s="39">
        <v>0</v>
      </c>
      <c r="J1105" s="19">
        <v>2889</v>
      </c>
      <c r="K1105" s="16">
        <v>45242</v>
      </c>
    </row>
    <row r="1106" spans="1:11" x14ac:dyDescent="0.2">
      <c r="A1106" s="10" t="s">
        <v>11</v>
      </c>
      <c r="B1106" s="11" t="s">
        <v>20</v>
      </c>
      <c r="C1106" s="12">
        <v>20437</v>
      </c>
      <c r="D1106" s="12">
        <v>40917</v>
      </c>
      <c r="E1106" s="10" t="s">
        <v>17</v>
      </c>
      <c r="F1106" s="13" t="s">
        <v>14</v>
      </c>
      <c r="G1106" s="14">
        <v>71000</v>
      </c>
      <c r="H1106" s="17">
        <v>71000</v>
      </c>
      <c r="I1106" s="39">
        <v>0</v>
      </c>
      <c r="J1106" s="19">
        <v>4920</v>
      </c>
      <c r="K1106" s="16">
        <v>44179</v>
      </c>
    </row>
    <row r="1107" spans="1:11" x14ac:dyDescent="0.2">
      <c r="A1107" s="10" t="s">
        <v>15</v>
      </c>
      <c r="B1107" s="11" t="s">
        <v>20</v>
      </c>
      <c r="C1107" s="12">
        <v>20437</v>
      </c>
      <c r="D1107" s="12">
        <v>40917</v>
      </c>
      <c r="E1107" s="10" t="s">
        <v>17</v>
      </c>
      <c r="F1107" s="13" t="s">
        <v>14</v>
      </c>
      <c r="G1107" s="14">
        <v>30000</v>
      </c>
      <c r="H1107" s="17">
        <v>30000</v>
      </c>
      <c r="I1107" s="39">
        <v>0</v>
      </c>
      <c r="J1107" s="19">
        <v>4920</v>
      </c>
      <c r="K1107" s="16">
        <v>44179</v>
      </c>
    </row>
    <row r="1108" spans="1:11" x14ac:dyDescent="0.2">
      <c r="A1108" s="10" t="s">
        <v>11</v>
      </c>
      <c r="B1108" s="11" t="s">
        <v>20</v>
      </c>
      <c r="C1108" s="12">
        <v>20547</v>
      </c>
      <c r="D1108" s="12">
        <v>41122</v>
      </c>
      <c r="E1108" s="10" t="s">
        <v>17</v>
      </c>
      <c r="F1108" s="13" t="s">
        <v>14</v>
      </c>
      <c r="G1108" s="14">
        <v>11000</v>
      </c>
      <c r="H1108" s="17">
        <v>11000</v>
      </c>
      <c r="I1108" s="39">
        <v>0</v>
      </c>
      <c r="J1108" s="19">
        <v>762</v>
      </c>
      <c r="K1108" s="16">
        <v>44288</v>
      </c>
    </row>
    <row r="1109" spans="1:11" x14ac:dyDescent="0.2">
      <c r="A1109" s="10" t="s">
        <v>16</v>
      </c>
      <c r="B1109" s="11" t="s">
        <v>20</v>
      </c>
      <c r="C1109" s="12">
        <v>22805</v>
      </c>
      <c r="D1109" s="12">
        <v>41157</v>
      </c>
      <c r="E1109" s="10" t="s">
        <v>13</v>
      </c>
      <c r="F1109" s="13" t="s">
        <v>14</v>
      </c>
      <c r="G1109" s="14">
        <v>11000</v>
      </c>
      <c r="H1109" s="17">
        <v>11000</v>
      </c>
      <c r="I1109" s="39">
        <v>0</v>
      </c>
      <c r="J1109" s="19">
        <v>29635</v>
      </c>
      <c r="K1109" s="16">
        <v>46546</v>
      </c>
    </row>
    <row r="1110" spans="1:11" x14ac:dyDescent="0.2">
      <c r="A1110" s="10" t="s">
        <v>11</v>
      </c>
      <c r="B1110" s="11" t="s">
        <v>20</v>
      </c>
      <c r="C1110" s="12">
        <v>22805</v>
      </c>
      <c r="D1110" s="12">
        <v>41157</v>
      </c>
      <c r="E1110" s="10" t="s">
        <v>13</v>
      </c>
      <c r="F1110" s="13" t="s">
        <v>14</v>
      </c>
      <c r="G1110" s="14">
        <v>56000</v>
      </c>
      <c r="H1110" s="17">
        <v>56000</v>
      </c>
      <c r="I1110" s="39">
        <v>0</v>
      </c>
      <c r="J1110" s="19">
        <v>9878</v>
      </c>
      <c r="K1110" s="16">
        <v>46546</v>
      </c>
    </row>
    <row r="1111" spans="1:11" x14ac:dyDescent="0.2">
      <c r="A1111" s="10" t="s">
        <v>16</v>
      </c>
      <c r="B1111" s="11" t="s">
        <v>20</v>
      </c>
      <c r="C1111" s="12">
        <v>19899</v>
      </c>
      <c r="D1111" s="12">
        <v>41260</v>
      </c>
      <c r="E1111" s="10" t="s">
        <v>13</v>
      </c>
      <c r="F1111" s="13" t="s">
        <v>14</v>
      </c>
      <c r="G1111" s="14">
        <v>168000</v>
      </c>
      <c r="H1111" s="17">
        <v>168000</v>
      </c>
      <c r="I1111" s="39">
        <v>0</v>
      </c>
      <c r="J1111" s="19">
        <v>2873</v>
      </c>
      <c r="K1111" s="16">
        <v>43640</v>
      </c>
    </row>
    <row r="1112" spans="1:11" x14ac:dyDescent="0.2">
      <c r="A1112" s="10" t="s">
        <v>11</v>
      </c>
      <c r="B1112" s="11" t="s">
        <v>20</v>
      </c>
      <c r="C1112" s="12">
        <v>19899</v>
      </c>
      <c r="D1112" s="12">
        <v>41260</v>
      </c>
      <c r="E1112" s="10" t="s">
        <v>13</v>
      </c>
      <c r="F1112" s="13" t="s">
        <v>14</v>
      </c>
      <c r="G1112" s="14">
        <v>56000</v>
      </c>
      <c r="H1112" s="17">
        <v>56000</v>
      </c>
      <c r="I1112" s="39">
        <v>0</v>
      </c>
      <c r="J1112" s="19">
        <v>2873</v>
      </c>
      <c r="K1112" s="16">
        <v>43640</v>
      </c>
    </row>
    <row r="1113" spans="1:11" x14ac:dyDescent="0.2">
      <c r="A1113" s="10" t="s">
        <v>16</v>
      </c>
      <c r="B1113" s="11" t="s">
        <v>20</v>
      </c>
      <c r="C1113" s="12">
        <v>20906</v>
      </c>
      <c r="D1113" s="12">
        <v>41257</v>
      </c>
      <c r="E1113" s="10" t="s">
        <v>13</v>
      </c>
      <c r="F1113" s="13" t="s">
        <v>14</v>
      </c>
      <c r="G1113" s="14">
        <v>183000</v>
      </c>
      <c r="H1113" s="17">
        <v>183000</v>
      </c>
      <c r="I1113" s="39">
        <v>0</v>
      </c>
      <c r="J1113" s="19">
        <v>18446</v>
      </c>
      <c r="K1113" s="16">
        <v>44647</v>
      </c>
    </row>
    <row r="1114" spans="1:11" x14ac:dyDescent="0.2">
      <c r="A1114" s="10" t="s">
        <v>11</v>
      </c>
      <c r="B1114" s="11" t="s">
        <v>20</v>
      </c>
      <c r="C1114" s="12">
        <v>20906</v>
      </c>
      <c r="D1114" s="12">
        <v>41257</v>
      </c>
      <c r="E1114" s="10" t="s">
        <v>13</v>
      </c>
      <c r="F1114" s="13" t="s">
        <v>14</v>
      </c>
      <c r="G1114" s="14">
        <v>183000</v>
      </c>
      <c r="H1114" s="17">
        <v>183000</v>
      </c>
      <c r="I1114" s="39">
        <v>0</v>
      </c>
      <c r="J1114" s="19">
        <v>6149</v>
      </c>
      <c r="K1114" s="16">
        <v>44647</v>
      </c>
    </row>
    <row r="1115" spans="1:11" x14ac:dyDescent="0.2">
      <c r="A1115" s="10" t="s">
        <v>15</v>
      </c>
      <c r="B1115" s="11" t="s">
        <v>20</v>
      </c>
      <c r="C1115" s="12">
        <v>20906</v>
      </c>
      <c r="D1115" s="12">
        <v>41257</v>
      </c>
      <c r="E1115" s="10" t="s">
        <v>13</v>
      </c>
      <c r="F1115" s="13" t="s">
        <v>14</v>
      </c>
      <c r="G1115" s="14">
        <v>61000</v>
      </c>
      <c r="H1115" s="17">
        <v>61000</v>
      </c>
      <c r="I1115" s="39">
        <v>0</v>
      </c>
      <c r="J1115" s="19">
        <v>6149</v>
      </c>
      <c r="K1115" s="16">
        <v>44647</v>
      </c>
    </row>
    <row r="1116" spans="1:11" x14ac:dyDescent="0.2">
      <c r="A1116" s="10" t="s">
        <v>16</v>
      </c>
      <c r="B1116" s="11" t="s">
        <v>21</v>
      </c>
      <c r="C1116" s="12">
        <v>29096</v>
      </c>
      <c r="D1116" s="12">
        <v>41096</v>
      </c>
      <c r="E1116" s="10" t="s">
        <v>13</v>
      </c>
      <c r="F1116" s="13" t="s">
        <v>14</v>
      </c>
      <c r="G1116" s="14">
        <v>183000</v>
      </c>
      <c r="H1116" s="17">
        <v>183000</v>
      </c>
      <c r="I1116" s="39">
        <v>0</v>
      </c>
      <c r="J1116" s="19">
        <v>22113</v>
      </c>
      <c r="K1116" s="16">
        <v>52838</v>
      </c>
    </row>
    <row r="1117" spans="1:11" x14ac:dyDescent="0.2">
      <c r="A1117" s="10" t="s">
        <v>11</v>
      </c>
      <c r="B1117" s="11" t="s">
        <v>21</v>
      </c>
      <c r="C1117" s="12">
        <v>29096</v>
      </c>
      <c r="D1117" s="12">
        <v>41096</v>
      </c>
      <c r="E1117" s="10" t="s">
        <v>13</v>
      </c>
      <c r="F1117" s="13" t="s">
        <v>14</v>
      </c>
      <c r="G1117" s="14">
        <v>35000</v>
      </c>
      <c r="H1117" s="17">
        <v>35000</v>
      </c>
      <c r="I1117" s="39">
        <v>2</v>
      </c>
      <c r="J1117" s="19">
        <v>7371</v>
      </c>
      <c r="K1117" s="16">
        <v>52838</v>
      </c>
    </row>
    <row r="1118" spans="1:11" x14ac:dyDescent="0.2">
      <c r="A1118" s="10" t="s">
        <v>11</v>
      </c>
      <c r="B1118" s="11" t="s">
        <v>20</v>
      </c>
      <c r="C1118" s="12">
        <v>21878</v>
      </c>
      <c r="D1118" s="12">
        <v>41121</v>
      </c>
      <c r="E1118" s="10" t="s">
        <v>17</v>
      </c>
      <c r="F1118" s="13" t="s">
        <v>14</v>
      </c>
      <c r="G1118" s="14">
        <v>33000</v>
      </c>
      <c r="H1118" s="17">
        <v>33000</v>
      </c>
      <c r="I1118" s="39">
        <v>2</v>
      </c>
      <c r="J1118" s="19">
        <v>4217</v>
      </c>
      <c r="K1118" s="16">
        <v>45620</v>
      </c>
    </row>
    <row r="1119" spans="1:11" x14ac:dyDescent="0.2">
      <c r="A1119" s="10" t="s">
        <v>11</v>
      </c>
      <c r="B1119" s="11" t="s">
        <v>20</v>
      </c>
      <c r="C1119" s="12">
        <v>22748</v>
      </c>
      <c r="D1119" s="12">
        <v>41119</v>
      </c>
      <c r="E1119" s="10" t="s">
        <v>13</v>
      </c>
      <c r="F1119" s="13" t="s">
        <v>14</v>
      </c>
      <c r="G1119" s="14">
        <v>68000</v>
      </c>
      <c r="H1119" s="17">
        <v>68000</v>
      </c>
      <c r="I1119" s="39">
        <v>2</v>
      </c>
      <c r="J1119" s="19">
        <v>11995</v>
      </c>
      <c r="K1119" s="16">
        <v>46489</v>
      </c>
    </row>
    <row r="1120" spans="1:11" x14ac:dyDescent="0.2">
      <c r="A1120" s="10" t="s">
        <v>16</v>
      </c>
      <c r="B1120" s="11" t="s">
        <v>21</v>
      </c>
      <c r="C1120" s="12">
        <v>21394</v>
      </c>
      <c r="D1120" s="12">
        <v>41193</v>
      </c>
      <c r="E1120" s="10" t="s">
        <v>17</v>
      </c>
      <c r="F1120" s="13" t="s">
        <v>14</v>
      </c>
      <c r="G1120" s="14">
        <v>19000</v>
      </c>
      <c r="H1120" s="17">
        <v>19000</v>
      </c>
      <c r="I1120" s="39">
        <v>0</v>
      </c>
      <c r="J1120" s="19">
        <v>1864</v>
      </c>
      <c r="K1120" s="16">
        <v>45135</v>
      </c>
    </row>
    <row r="1121" spans="1:11" x14ac:dyDescent="0.2">
      <c r="A1121" s="10" t="s">
        <v>11</v>
      </c>
      <c r="B1121" s="11" t="s">
        <v>21</v>
      </c>
      <c r="C1121" s="12">
        <v>21394</v>
      </c>
      <c r="D1121" s="12">
        <v>41193</v>
      </c>
      <c r="E1121" s="10" t="s">
        <v>17</v>
      </c>
      <c r="F1121" s="13" t="s">
        <v>14</v>
      </c>
      <c r="G1121" s="14">
        <v>19000</v>
      </c>
      <c r="H1121" s="17">
        <v>19000</v>
      </c>
      <c r="I1121" s="39">
        <v>0</v>
      </c>
      <c r="J1121" s="19">
        <v>1864</v>
      </c>
      <c r="K1121" s="16">
        <v>45135</v>
      </c>
    </row>
    <row r="1122" spans="1:11" x14ac:dyDescent="0.2">
      <c r="A1122" s="10" t="s">
        <v>11</v>
      </c>
      <c r="B1122" s="11" t="s">
        <v>20</v>
      </c>
      <c r="C1122" s="12">
        <v>23152</v>
      </c>
      <c r="D1122" s="12">
        <v>40669</v>
      </c>
      <c r="E1122" s="10" t="s">
        <v>13</v>
      </c>
      <c r="F1122" s="13" t="s">
        <v>14</v>
      </c>
      <c r="G1122" s="14">
        <v>46000</v>
      </c>
      <c r="H1122" s="17">
        <v>46000</v>
      </c>
      <c r="I1122" s="39">
        <v>0</v>
      </c>
      <c r="J1122" s="19">
        <v>9191</v>
      </c>
      <c r="K1122" s="16">
        <v>46894</v>
      </c>
    </row>
    <row r="1123" spans="1:11" x14ac:dyDescent="0.2">
      <c r="A1123" s="10" t="s">
        <v>16</v>
      </c>
      <c r="B1123" s="11" t="s">
        <v>20</v>
      </c>
      <c r="C1123" s="12">
        <v>20411</v>
      </c>
      <c r="D1123" s="12">
        <v>41248</v>
      </c>
      <c r="E1123" s="10" t="s">
        <v>13</v>
      </c>
      <c r="F1123" s="13" t="s">
        <v>14</v>
      </c>
      <c r="G1123" s="14">
        <v>46000</v>
      </c>
      <c r="H1123" s="15">
        <v>46000</v>
      </c>
      <c r="I1123" s="39">
        <v>0</v>
      </c>
      <c r="J1123" s="19">
        <v>3888</v>
      </c>
      <c r="K1123" s="16">
        <v>44153</v>
      </c>
    </row>
    <row r="1124" spans="1:11" x14ac:dyDescent="0.2">
      <c r="A1124" s="10" t="s">
        <v>11</v>
      </c>
      <c r="B1124" s="11" t="s">
        <v>20</v>
      </c>
      <c r="C1124" s="12">
        <v>20411</v>
      </c>
      <c r="D1124" s="12">
        <v>41248</v>
      </c>
      <c r="E1124" s="10" t="s">
        <v>13</v>
      </c>
      <c r="F1124" s="13" t="s">
        <v>14</v>
      </c>
      <c r="G1124" s="14">
        <v>60000</v>
      </c>
      <c r="H1124" s="15">
        <v>60000</v>
      </c>
      <c r="I1124" s="39">
        <v>1</v>
      </c>
      <c r="J1124" s="19">
        <v>3888</v>
      </c>
      <c r="K1124" s="16">
        <v>44153</v>
      </c>
    </row>
    <row r="1125" spans="1:11" x14ac:dyDescent="0.2">
      <c r="A1125" s="10" t="s">
        <v>16</v>
      </c>
      <c r="B1125" s="11" t="s">
        <v>20</v>
      </c>
      <c r="C1125" s="12">
        <v>21475</v>
      </c>
      <c r="D1125" s="12">
        <v>41117</v>
      </c>
      <c r="E1125" s="10" t="s">
        <v>17</v>
      </c>
      <c r="F1125" s="13" t="s">
        <v>14</v>
      </c>
      <c r="G1125" s="14">
        <v>60000</v>
      </c>
      <c r="H1125" s="15">
        <v>60000</v>
      </c>
      <c r="I1125" s="39">
        <v>0</v>
      </c>
      <c r="J1125" s="19">
        <v>9072</v>
      </c>
      <c r="K1125" s="16">
        <v>45216</v>
      </c>
    </row>
    <row r="1126" spans="1:11" x14ac:dyDescent="0.2">
      <c r="A1126" s="10" t="s">
        <v>11</v>
      </c>
      <c r="B1126" s="11" t="s">
        <v>20</v>
      </c>
      <c r="C1126" s="12">
        <v>21475</v>
      </c>
      <c r="D1126" s="12">
        <v>41117</v>
      </c>
      <c r="E1126" s="10" t="s">
        <v>17</v>
      </c>
      <c r="F1126" s="13" t="s">
        <v>14</v>
      </c>
      <c r="G1126" s="14">
        <v>40000</v>
      </c>
      <c r="H1126" s="15">
        <v>40000</v>
      </c>
      <c r="I1126" s="39">
        <v>2</v>
      </c>
      <c r="J1126" s="19">
        <v>4536</v>
      </c>
      <c r="K1126" s="16">
        <v>45216</v>
      </c>
    </row>
    <row r="1127" spans="1:11" x14ac:dyDescent="0.2">
      <c r="A1127" s="10" t="s">
        <v>15</v>
      </c>
      <c r="B1127" s="11" t="s">
        <v>20</v>
      </c>
      <c r="C1127" s="12">
        <v>21475</v>
      </c>
      <c r="D1127" s="12">
        <v>41117</v>
      </c>
      <c r="E1127" s="10" t="s">
        <v>17</v>
      </c>
      <c r="F1127" s="13" t="s">
        <v>14</v>
      </c>
      <c r="G1127" s="14">
        <v>60000</v>
      </c>
      <c r="H1127" s="15">
        <v>60000</v>
      </c>
      <c r="I1127" s="39">
        <v>0</v>
      </c>
      <c r="J1127" s="19">
        <v>4536</v>
      </c>
      <c r="K1127" s="16">
        <v>45216</v>
      </c>
    </row>
    <row r="1128" spans="1:11" x14ac:dyDescent="0.2">
      <c r="A1128" s="10" t="s">
        <v>11</v>
      </c>
      <c r="B1128" s="11" t="s">
        <v>20</v>
      </c>
      <c r="C1128" s="12">
        <v>21165</v>
      </c>
      <c r="D1128" s="12">
        <v>41274</v>
      </c>
      <c r="E1128" s="10" t="s">
        <v>17</v>
      </c>
      <c r="F1128" s="13" t="s">
        <v>14</v>
      </c>
      <c r="G1128" s="14">
        <v>35000</v>
      </c>
      <c r="H1128" s="15">
        <v>35000</v>
      </c>
      <c r="I1128" s="39">
        <v>0</v>
      </c>
      <c r="J1128" s="19">
        <v>2930</v>
      </c>
      <c r="K1128" s="16">
        <v>44906</v>
      </c>
    </row>
    <row r="1129" spans="1:11" x14ac:dyDescent="0.2">
      <c r="A1129" s="10" t="s">
        <v>11</v>
      </c>
      <c r="B1129" s="11" t="s">
        <v>20</v>
      </c>
      <c r="C1129" s="12">
        <v>20794</v>
      </c>
      <c r="D1129" s="12">
        <v>41278</v>
      </c>
      <c r="E1129" s="10" t="s">
        <v>17</v>
      </c>
      <c r="F1129" s="13" t="s">
        <v>14</v>
      </c>
      <c r="G1129" s="14">
        <v>37000</v>
      </c>
      <c r="H1129" s="15">
        <v>37000</v>
      </c>
      <c r="I1129" s="39">
        <v>2</v>
      </c>
      <c r="J1129" s="19">
        <v>3430</v>
      </c>
      <c r="K1129" s="16">
        <v>44535</v>
      </c>
    </row>
    <row r="1130" spans="1:11" x14ac:dyDescent="0.2">
      <c r="A1130" s="10" t="s">
        <v>11</v>
      </c>
      <c r="B1130" s="11" t="s">
        <v>20</v>
      </c>
      <c r="C1130" s="12">
        <v>20440</v>
      </c>
      <c r="D1130" s="12">
        <v>41236</v>
      </c>
      <c r="E1130" s="10" t="s">
        <v>13</v>
      </c>
      <c r="F1130" s="13" t="s">
        <v>14</v>
      </c>
      <c r="G1130" s="14">
        <v>42000</v>
      </c>
      <c r="H1130" s="15">
        <v>42000</v>
      </c>
      <c r="I1130" s="39">
        <v>1</v>
      </c>
      <c r="J1130" s="19">
        <v>3478</v>
      </c>
      <c r="K1130" s="16">
        <v>44182</v>
      </c>
    </row>
    <row r="1131" spans="1:11" x14ac:dyDescent="0.2">
      <c r="A1131" s="10" t="s">
        <v>11</v>
      </c>
      <c r="B1131" s="11" t="s">
        <v>21</v>
      </c>
      <c r="C1131" s="12">
        <v>21816</v>
      </c>
      <c r="D1131" s="12">
        <v>41157</v>
      </c>
      <c r="E1131" s="10" t="s">
        <v>17</v>
      </c>
      <c r="F1131" s="13" t="s">
        <v>14</v>
      </c>
      <c r="G1131" s="14">
        <v>74000</v>
      </c>
      <c r="H1131" s="15">
        <v>74000</v>
      </c>
      <c r="I1131" s="39">
        <v>0</v>
      </c>
      <c r="J1131" s="19">
        <v>9457</v>
      </c>
      <c r="K1131" s="16">
        <v>45558</v>
      </c>
    </row>
    <row r="1132" spans="1:11" x14ac:dyDescent="0.2">
      <c r="A1132" s="10" t="s">
        <v>15</v>
      </c>
      <c r="B1132" s="11" t="s">
        <v>21</v>
      </c>
      <c r="C1132" s="12">
        <v>21816</v>
      </c>
      <c r="D1132" s="12">
        <v>41157</v>
      </c>
      <c r="E1132" s="10" t="s">
        <v>17</v>
      </c>
      <c r="F1132" s="13" t="s">
        <v>14</v>
      </c>
      <c r="G1132" s="14">
        <v>74000</v>
      </c>
      <c r="H1132" s="15">
        <v>74000</v>
      </c>
      <c r="I1132" s="39">
        <v>0</v>
      </c>
      <c r="J1132" s="19">
        <v>9457</v>
      </c>
      <c r="K1132" s="16">
        <v>45558</v>
      </c>
    </row>
    <row r="1133" spans="1:11" x14ac:dyDescent="0.2">
      <c r="A1133" s="10" t="s">
        <v>11</v>
      </c>
      <c r="B1133" s="11" t="s">
        <v>20</v>
      </c>
      <c r="C1133" s="12">
        <v>20072</v>
      </c>
      <c r="D1133" s="12">
        <v>41235</v>
      </c>
      <c r="E1133" s="10" t="s">
        <v>17</v>
      </c>
      <c r="F1133" s="13" t="s">
        <v>14</v>
      </c>
      <c r="G1133" s="14">
        <v>25000</v>
      </c>
      <c r="H1133" s="15">
        <v>25000</v>
      </c>
      <c r="I1133" s="39">
        <v>0</v>
      </c>
      <c r="J1133" s="19">
        <v>1373</v>
      </c>
      <c r="K1133" s="16">
        <v>43813</v>
      </c>
    </row>
    <row r="1134" spans="1:11" x14ac:dyDescent="0.2">
      <c r="A1134" s="10" t="s">
        <v>11</v>
      </c>
      <c r="B1134" s="11" t="s">
        <v>20</v>
      </c>
      <c r="C1134" s="12">
        <v>24391</v>
      </c>
      <c r="D1134" s="12">
        <v>41206</v>
      </c>
      <c r="E1134" s="10" t="s">
        <v>13</v>
      </c>
      <c r="F1134" s="13" t="s">
        <v>14</v>
      </c>
      <c r="G1134" s="14">
        <v>54000</v>
      </c>
      <c r="H1134" s="15">
        <v>54000</v>
      </c>
      <c r="I1134" s="39">
        <v>0</v>
      </c>
      <c r="J1134" s="19">
        <v>11421</v>
      </c>
      <c r="K1134" s="16">
        <v>48132</v>
      </c>
    </row>
    <row r="1135" spans="1:11" x14ac:dyDescent="0.2">
      <c r="A1135" s="10" t="s">
        <v>11</v>
      </c>
      <c r="B1135" s="11" t="s">
        <v>21</v>
      </c>
      <c r="C1135" s="12">
        <v>20385</v>
      </c>
      <c r="D1135" s="12">
        <v>40911</v>
      </c>
      <c r="E1135" s="10" t="s">
        <v>17</v>
      </c>
      <c r="F1135" s="13" t="s">
        <v>14</v>
      </c>
      <c r="G1135" s="14">
        <v>61000</v>
      </c>
      <c r="H1135" s="15">
        <v>61000</v>
      </c>
      <c r="I1135" s="39">
        <v>0</v>
      </c>
      <c r="J1135" s="19">
        <v>4227</v>
      </c>
      <c r="K1135" s="16">
        <v>44127</v>
      </c>
    </row>
    <row r="1136" spans="1:11" x14ac:dyDescent="0.2">
      <c r="A1136" s="10" t="s">
        <v>16</v>
      </c>
      <c r="B1136" s="11" t="s">
        <v>20</v>
      </c>
      <c r="C1136" s="12">
        <v>20037</v>
      </c>
      <c r="D1136" s="12">
        <v>41054</v>
      </c>
      <c r="E1136" s="10" t="s">
        <v>13</v>
      </c>
      <c r="F1136" s="13" t="s">
        <v>14</v>
      </c>
      <c r="G1136" s="14">
        <v>106000</v>
      </c>
      <c r="H1136" s="15">
        <v>106000</v>
      </c>
      <c r="I1136" s="39">
        <v>0</v>
      </c>
      <c r="J1136" s="19">
        <v>6869</v>
      </c>
      <c r="K1136" s="16">
        <v>43778</v>
      </c>
    </row>
    <row r="1137" spans="1:11" x14ac:dyDescent="0.2">
      <c r="A1137" s="10" t="s">
        <v>11</v>
      </c>
      <c r="B1137" s="11" t="s">
        <v>20</v>
      </c>
      <c r="C1137" s="12">
        <v>20037</v>
      </c>
      <c r="D1137" s="12">
        <v>41054</v>
      </c>
      <c r="E1137" s="10" t="s">
        <v>13</v>
      </c>
      <c r="F1137" s="13" t="s">
        <v>14</v>
      </c>
      <c r="G1137" s="14">
        <v>106000</v>
      </c>
      <c r="H1137" s="15">
        <v>106000</v>
      </c>
      <c r="I1137" s="39">
        <v>0</v>
      </c>
      <c r="J1137" s="19">
        <v>3370</v>
      </c>
      <c r="K1137" s="16">
        <v>43778</v>
      </c>
    </row>
    <row r="1138" spans="1:11" x14ac:dyDescent="0.2">
      <c r="A1138" s="10" t="s">
        <v>15</v>
      </c>
      <c r="B1138" s="11" t="s">
        <v>20</v>
      </c>
      <c r="C1138" s="12">
        <v>20037</v>
      </c>
      <c r="D1138" s="12">
        <v>41054</v>
      </c>
      <c r="E1138" s="10" t="s">
        <v>13</v>
      </c>
      <c r="F1138" s="13" t="s">
        <v>14</v>
      </c>
      <c r="G1138" s="14">
        <v>52000</v>
      </c>
      <c r="H1138" s="15">
        <v>52000</v>
      </c>
      <c r="I1138" s="39">
        <v>0</v>
      </c>
      <c r="J1138" s="19">
        <v>3370</v>
      </c>
      <c r="K1138" s="16">
        <v>43778</v>
      </c>
    </row>
    <row r="1139" spans="1:11" x14ac:dyDescent="0.2">
      <c r="A1139" s="10" t="s">
        <v>11</v>
      </c>
      <c r="B1139" s="11" t="s">
        <v>20</v>
      </c>
      <c r="C1139" s="12">
        <v>20380</v>
      </c>
      <c r="D1139" s="12">
        <v>41276</v>
      </c>
      <c r="E1139" s="10" t="s">
        <v>17</v>
      </c>
      <c r="F1139" s="13" t="s">
        <v>14</v>
      </c>
      <c r="G1139" s="14">
        <v>30000</v>
      </c>
      <c r="H1139" s="15">
        <v>30000</v>
      </c>
      <c r="I1139" s="39">
        <v>0</v>
      </c>
      <c r="J1139" s="19">
        <v>2403</v>
      </c>
      <c r="K1139" s="16">
        <v>44122</v>
      </c>
    </row>
    <row r="1140" spans="1:11" x14ac:dyDescent="0.2">
      <c r="A1140" s="10" t="s">
        <v>16</v>
      </c>
      <c r="B1140" s="11" t="s">
        <v>20</v>
      </c>
      <c r="C1140" s="12">
        <v>21539</v>
      </c>
      <c r="D1140" s="12">
        <v>41284</v>
      </c>
      <c r="E1140" s="10" t="s">
        <v>17</v>
      </c>
      <c r="F1140" s="13" t="s">
        <v>14</v>
      </c>
      <c r="G1140" s="14">
        <v>42000</v>
      </c>
      <c r="H1140" s="15">
        <v>42000</v>
      </c>
      <c r="I1140" s="39">
        <v>0</v>
      </c>
      <c r="J1140" s="19">
        <v>4990</v>
      </c>
      <c r="K1140" s="16">
        <v>45280</v>
      </c>
    </row>
    <row r="1141" spans="1:11" x14ac:dyDescent="0.2">
      <c r="A1141" s="10" t="s">
        <v>11</v>
      </c>
      <c r="B1141" s="11" t="s">
        <v>20</v>
      </c>
      <c r="C1141" s="12">
        <v>21539</v>
      </c>
      <c r="D1141" s="12">
        <v>41284</v>
      </c>
      <c r="E1141" s="10" t="s">
        <v>17</v>
      </c>
      <c r="F1141" s="13" t="s">
        <v>14</v>
      </c>
      <c r="G1141" s="14">
        <v>42000</v>
      </c>
      <c r="H1141" s="15">
        <v>42000</v>
      </c>
      <c r="I1141" s="39">
        <v>0</v>
      </c>
      <c r="J1141" s="19">
        <v>4990</v>
      </c>
      <c r="K1141" s="16">
        <v>45280</v>
      </c>
    </row>
    <row r="1142" spans="1:11" x14ac:dyDescent="0.2">
      <c r="A1142" s="10" t="s">
        <v>16</v>
      </c>
      <c r="B1142" s="11" t="s">
        <v>21</v>
      </c>
      <c r="C1142" s="12">
        <v>25954</v>
      </c>
      <c r="D1142" s="12">
        <v>41204</v>
      </c>
      <c r="E1142" s="10" t="s">
        <v>13</v>
      </c>
      <c r="F1142" s="13" t="s">
        <v>14</v>
      </c>
      <c r="G1142" s="14">
        <v>171000</v>
      </c>
      <c r="H1142" s="15">
        <v>171000</v>
      </c>
      <c r="I1142" s="39">
        <v>0</v>
      </c>
      <c r="J1142" s="19">
        <v>38475</v>
      </c>
      <c r="K1142" s="16">
        <v>49695</v>
      </c>
    </row>
    <row r="1143" spans="1:11" x14ac:dyDescent="0.2">
      <c r="A1143" s="10" t="s">
        <v>11</v>
      </c>
      <c r="B1143" s="11" t="s">
        <v>21</v>
      </c>
      <c r="C1143" s="12">
        <v>25954</v>
      </c>
      <c r="D1143" s="12">
        <v>41204</v>
      </c>
      <c r="E1143" s="10" t="s">
        <v>13</v>
      </c>
      <c r="F1143" s="13" t="s">
        <v>14</v>
      </c>
      <c r="G1143" s="14">
        <v>171000</v>
      </c>
      <c r="H1143" s="15">
        <v>171000</v>
      </c>
      <c r="I1143" s="39">
        <v>2</v>
      </c>
      <c r="J1143" s="19">
        <v>12825</v>
      </c>
      <c r="K1143" s="16">
        <v>49695</v>
      </c>
    </row>
    <row r="1144" spans="1:11" x14ac:dyDescent="0.2">
      <c r="A1144" s="10" t="s">
        <v>15</v>
      </c>
      <c r="B1144" s="11" t="s">
        <v>21</v>
      </c>
      <c r="C1144" s="12">
        <v>25954</v>
      </c>
      <c r="D1144" s="12">
        <v>41204</v>
      </c>
      <c r="E1144" s="10" t="s">
        <v>13</v>
      </c>
      <c r="F1144" s="13" t="s">
        <v>14</v>
      </c>
      <c r="G1144" s="14">
        <v>57000</v>
      </c>
      <c r="H1144" s="15">
        <v>57000</v>
      </c>
      <c r="I1144" s="39">
        <v>0</v>
      </c>
      <c r="J1144" s="19">
        <v>12825</v>
      </c>
      <c r="K1144" s="16">
        <v>49695</v>
      </c>
    </row>
    <row r="1145" spans="1:11" x14ac:dyDescent="0.2">
      <c r="A1145" s="10" t="s">
        <v>11</v>
      </c>
      <c r="B1145" s="11" t="s">
        <v>20</v>
      </c>
      <c r="C1145" s="12">
        <v>21903</v>
      </c>
      <c r="D1145" s="12">
        <v>40609</v>
      </c>
      <c r="E1145" s="10" t="s">
        <v>17</v>
      </c>
      <c r="F1145" s="13" t="s">
        <v>14</v>
      </c>
      <c r="G1145" s="14">
        <v>22000</v>
      </c>
      <c r="H1145" s="15">
        <v>22000</v>
      </c>
      <c r="I1145" s="39">
        <v>0</v>
      </c>
      <c r="J1145" s="19">
        <v>2693</v>
      </c>
      <c r="K1145" s="16">
        <v>45645</v>
      </c>
    </row>
    <row r="1146" spans="1:11" x14ac:dyDescent="0.2">
      <c r="A1146" s="10" t="s">
        <v>11</v>
      </c>
      <c r="B1146" s="11" t="s">
        <v>20</v>
      </c>
      <c r="C1146" s="12">
        <v>21673</v>
      </c>
      <c r="D1146" s="12">
        <v>41323</v>
      </c>
      <c r="E1146" s="10" t="s">
        <v>13</v>
      </c>
      <c r="F1146" s="13" t="s">
        <v>14</v>
      </c>
      <c r="G1146" s="14">
        <v>44000</v>
      </c>
      <c r="H1146" s="15">
        <v>44000</v>
      </c>
      <c r="I1146" s="39">
        <v>0</v>
      </c>
      <c r="J1146" s="19">
        <v>7049</v>
      </c>
      <c r="K1146" s="16">
        <v>45415</v>
      </c>
    </row>
    <row r="1147" spans="1:11" x14ac:dyDescent="0.2">
      <c r="A1147" s="10" t="s">
        <v>15</v>
      </c>
      <c r="B1147" s="11" t="s">
        <v>20</v>
      </c>
      <c r="C1147" s="12">
        <v>21673</v>
      </c>
      <c r="D1147" s="12">
        <v>41323</v>
      </c>
      <c r="E1147" s="10" t="s">
        <v>13</v>
      </c>
      <c r="F1147" s="13" t="s">
        <v>14</v>
      </c>
      <c r="G1147" s="14">
        <v>22000</v>
      </c>
      <c r="H1147" s="15">
        <v>22000</v>
      </c>
      <c r="I1147" s="39">
        <v>0</v>
      </c>
      <c r="J1147" s="19">
        <v>7049</v>
      </c>
      <c r="K1147" s="16">
        <v>45415</v>
      </c>
    </row>
    <row r="1148" spans="1:11" x14ac:dyDescent="0.2">
      <c r="A1148" s="10" t="s">
        <v>16</v>
      </c>
      <c r="B1148" s="11" t="s">
        <v>20</v>
      </c>
      <c r="C1148" s="12">
        <v>22340</v>
      </c>
      <c r="D1148" s="12">
        <v>41353</v>
      </c>
      <c r="E1148" s="10" t="s">
        <v>17</v>
      </c>
      <c r="F1148" s="13" t="s">
        <v>14</v>
      </c>
      <c r="G1148" s="14">
        <v>44000</v>
      </c>
      <c r="H1148" s="15">
        <v>44000</v>
      </c>
      <c r="I1148" s="39">
        <v>0</v>
      </c>
      <c r="J1148" s="19">
        <v>13824</v>
      </c>
      <c r="K1148" s="16">
        <v>46081</v>
      </c>
    </row>
    <row r="1149" spans="1:11" x14ac:dyDescent="0.2">
      <c r="A1149" s="10" t="s">
        <v>11</v>
      </c>
      <c r="B1149" s="11" t="s">
        <v>20</v>
      </c>
      <c r="C1149" s="12">
        <v>22340</v>
      </c>
      <c r="D1149" s="12">
        <v>41353</v>
      </c>
      <c r="E1149" s="10" t="s">
        <v>17</v>
      </c>
      <c r="F1149" s="13" t="s">
        <v>14</v>
      </c>
      <c r="G1149" s="14">
        <v>32000</v>
      </c>
      <c r="H1149" s="15">
        <v>32000</v>
      </c>
      <c r="I1149" s="39">
        <v>2</v>
      </c>
      <c r="J1149" s="19">
        <v>4608</v>
      </c>
      <c r="K1149" s="16">
        <v>46081</v>
      </c>
    </row>
    <row r="1150" spans="1:11" x14ac:dyDescent="0.2">
      <c r="A1150" s="10" t="s">
        <v>15</v>
      </c>
      <c r="B1150" s="11" t="s">
        <v>20</v>
      </c>
      <c r="C1150" s="12">
        <v>22340</v>
      </c>
      <c r="D1150" s="12">
        <v>41353</v>
      </c>
      <c r="E1150" s="10" t="s">
        <v>17</v>
      </c>
      <c r="F1150" s="13" t="s">
        <v>14</v>
      </c>
      <c r="G1150" s="14">
        <v>44000</v>
      </c>
      <c r="H1150" s="15">
        <v>44000</v>
      </c>
      <c r="I1150" s="39">
        <v>0</v>
      </c>
      <c r="J1150" s="19">
        <v>4608</v>
      </c>
      <c r="K1150" s="16">
        <v>46081</v>
      </c>
    </row>
    <row r="1151" spans="1:11" x14ac:dyDescent="0.2">
      <c r="A1151" s="10" t="s">
        <v>16</v>
      </c>
      <c r="B1151" s="11" t="s">
        <v>20</v>
      </c>
      <c r="C1151" s="12">
        <v>22587</v>
      </c>
      <c r="D1151" s="12">
        <v>41337</v>
      </c>
      <c r="E1151" s="10" t="s">
        <v>13</v>
      </c>
      <c r="F1151" s="13" t="s">
        <v>14</v>
      </c>
      <c r="G1151" s="14">
        <v>96000</v>
      </c>
      <c r="H1151" s="15">
        <v>96000</v>
      </c>
      <c r="I1151" s="39">
        <v>0</v>
      </c>
      <c r="J1151" s="19">
        <v>31450</v>
      </c>
      <c r="K1151" s="16">
        <v>46328</v>
      </c>
    </row>
    <row r="1152" spans="1:11" x14ac:dyDescent="0.2">
      <c r="A1152" s="10" t="s">
        <v>11</v>
      </c>
      <c r="B1152" s="11" t="s">
        <v>20</v>
      </c>
      <c r="C1152" s="12">
        <v>22587</v>
      </c>
      <c r="D1152" s="12">
        <v>41337</v>
      </c>
      <c r="E1152" s="10" t="s">
        <v>13</v>
      </c>
      <c r="F1152" s="13" t="s">
        <v>14</v>
      </c>
      <c r="G1152" s="14">
        <v>56000</v>
      </c>
      <c r="H1152" s="15">
        <v>56000</v>
      </c>
      <c r="I1152" s="39">
        <v>2</v>
      </c>
      <c r="J1152" s="19">
        <v>10483</v>
      </c>
      <c r="K1152" s="16">
        <v>46328</v>
      </c>
    </row>
    <row r="1153" spans="1:11" x14ac:dyDescent="0.2">
      <c r="A1153" s="10" t="s">
        <v>11</v>
      </c>
      <c r="B1153" s="11" t="s">
        <v>20</v>
      </c>
      <c r="C1153" s="12">
        <v>23375</v>
      </c>
      <c r="D1153" s="12">
        <v>41341</v>
      </c>
      <c r="E1153" s="10" t="s">
        <v>17</v>
      </c>
      <c r="F1153" s="13" t="s">
        <v>14</v>
      </c>
      <c r="G1153" s="14">
        <v>72000</v>
      </c>
      <c r="H1153" s="15">
        <v>72000</v>
      </c>
      <c r="I1153" s="39">
        <v>0</v>
      </c>
      <c r="J1153" s="19">
        <v>11923</v>
      </c>
      <c r="K1153" s="16">
        <v>47117</v>
      </c>
    </row>
    <row r="1154" spans="1:11" x14ac:dyDescent="0.2">
      <c r="A1154" s="10" t="s">
        <v>16</v>
      </c>
      <c r="B1154" s="11" t="s">
        <v>20</v>
      </c>
      <c r="C1154" s="12">
        <v>20965</v>
      </c>
      <c r="D1154" s="12">
        <v>41291</v>
      </c>
      <c r="E1154" s="10" t="s">
        <v>13</v>
      </c>
      <c r="F1154" s="13" t="s">
        <v>14</v>
      </c>
      <c r="G1154" s="14">
        <v>150000</v>
      </c>
      <c r="H1154" s="15">
        <v>150000</v>
      </c>
      <c r="I1154" s="39">
        <v>0</v>
      </c>
      <c r="J1154" s="19">
        <v>19035</v>
      </c>
      <c r="K1154" s="16">
        <v>44706</v>
      </c>
    </row>
    <row r="1155" spans="1:11" x14ac:dyDescent="0.2">
      <c r="A1155" s="10" t="s">
        <v>11</v>
      </c>
      <c r="B1155" s="11" t="s">
        <v>20</v>
      </c>
      <c r="C1155" s="12">
        <v>20965</v>
      </c>
      <c r="D1155" s="12">
        <v>41291</v>
      </c>
      <c r="E1155" s="10" t="s">
        <v>13</v>
      </c>
      <c r="F1155" s="13" t="s">
        <v>14</v>
      </c>
      <c r="G1155" s="14">
        <v>150000</v>
      </c>
      <c r="H1155" s="15">
        <v>150000</v>
      </c>
      <c r="I1155" s="39">
        <v>0</v>
      </c>
      <c r="J1155" s="19">
        <v>6345</v>
      </c>
      <c r="K1155" s="16">
        <v>44706</v>
      </c>
    </row>
    <row r="1156" spans="1:11" x14ac:dyDescent="0.2">
      <c r="A1156" s="10" t="s">
        <v>15</v>
      </c>
      <c r="B1156" s="11" t="s">
        <v>20</v>
      </c>
      <c r="C1156" s="12">
        <v>20965</v>
      </c>
      <c r="D1156" s="12">
        <v>41291</v>
      </c>
      <c r="E1156" s="10" t="s">
        <v>13</v>
      </c>
      <c r="F1156" s="13" t="s">
        <v>14</v>
      </c>
      <c r="G1156" s="14">
        <v>72000</v>
      </c>
      <c r="H1156" s="15">
        <v>72000</v>
      </c>
      <c r="I1156" s="39">
        <v>0</v>
      </c>
      <c r="J1156" s="19">
        <v>6345</v>
      </c>
      <c r="K1156" s="16">
        <v>44706</v>
      </c>
    </row>
    <row r="1157" spans="1:11" x14ac:dyDescent="0.2">
      <c r="A1157" s="10" t="s">
        <v>16</v>
      </c>
      <c r="B1157" s="11" t="s">
        <v>20</v>
      </c>
      <c r="C1157" s="12">
        <v>20222</v>
      </c>
      <c r="D1157" s="12">
        <v>41348</v>
      </c>
      <c r="E1157" s="10" t="s">
        <v>17</v>
      </c>
      <c r="F1157" s="13" t="s">
        <v>14</v>
      </c>
      <c r="G1157" s="14">
        <v>47000</v>
      </c>
      <c r="H1157" s="15">
        <v>47000</v>
      </c>
      <c r="I1157" s="39">
        <v>0</v>
      </c>
      <c r="J1157" s="19">
        <v>3765</v>
      </c>
      <c r="K1157" s="16">
        <v>43964</v>
      </c>
    </row>
    <row r="1158" spans="1:11" x14ac:dyDescent="0.2">
      <c r="A1158" s="10" t="s">
        <v>11</v>
      </c>
      <c r="B1158" s="11" t="s">
        <v>20</v>
      </c>
      <c r="C1158" s="12">
        <v>20222</v>
      </c>
      <c r="D1158" s="12">
        <v>41348</v>
      </c>
      <c r="E1158" s="10" t="s">
        <v>17</v>
      </c>
      <c r="F1158" s="13" t="s">
        <v>14</v>
      </c>
      <c r="G1158" s="14">
        <v>47000</v>
      </c>
      <c r="H1158" s="15">
        <v>47000</v>
      </c>
      <c r="I1158" s="39">
        <v>0</v>
      </c>
      <c r="J1158" s="19">
        <v>3765</v>
      </c>
      <c r="K1158" s="16">
        <v>43964</v>
      </c>
    </row>
    <row r="1159" spans="1:11" x14ac:dyDescent="0.2">
      <c r="A1159" s="10" t="s">
        <v>15</v>
      </c>
      <c r="B1159" s="11" t="s">
        <v>20</v>
      </c>
      <c r="C1159" s="12">
        <v>20222</v>
      </c>
      <c r="D1159" s="12">
        <v>41348</v>
      </c>
      <c r="E1159" s="10" t="s">
        <v>17</v>
      </c>
      <c r="F1159" s="13" t="s">
        <v>14</v>
      </c>
      <c r="G1159" s="14">
        <v>47000</v>
      </c>
      <c r="H1159" s="15">
        <v>47000</v>
      </c>
      <c r="I1159" s="39">
        <v>0</v>
      </c>
      <c r="J1159" s="19">
        <v>3765</v>
      </c>
      <c r="K1159" s="16">
        <v>43964</v>
      </c>
    </row>
    <row r="1160" spans="1:11" x14ac:dyDescent="0.2">
      <c r="A1160" s="10" t="s">
        <v>16</v>
      </c>
      <c r="B1160" s="11" t="s">
        <v>20</v>
      </c>
      <c r="C1160" s="12">
        <v>22475</v>
      </c>
      <c r="D1160" s="12">
        <v>41257</v>
      </c>
      <c r="E1160" s="10" t="s">
        <v>13</v>
      </c>
      <c r="F1160" s="13" t="s">
        <v>14</v>
      </c>
      <c r="G1160" s="14">
        <v>47000</v>
      </c>
      <c r="H1160" s="15">
        <v>47000</v>
      </c>
      <c r="I1160" s="39">
        <v>0</v>
      </c>
      <c r="J1160" s="19">
        <v>6127</v>
      </c>
      <c r="K1160" s="16">
        <v>46216</v>
      </c>
    </row>
    <row r="1161" spans="1:11" x14ac:dyDescent="0.2">
      <c r="A1161" s="10" t="s">
        <v>11</v>
      </c>
      <c r="B1161" s="11" t="s">
        <v>20</v>
      </c>
      <c r="C1161" s="12">
        <v>22475</v>
      </c>
      <c r="D1161" s="12">
        <v>41257</v>
      </c>
      <c r="E1161" s="10" t="s">
        <v>13</v>
      </c>
      <c r="F1161" s="13" t="s">
        <v>14</v>
      </c>
      <c r="G1161" s="14">
        <v>37000</v>
      </c>
      <c r="H1161" s="15">
        <v>37000</v>
      </c>
      <c r="I1161" s="39">
        <v>0</v>
      </c>
      <c r="J1161" s="19">
        <v>6127</v>
      </c>
      <c r="K1161" s="16">
        <v>46216</v>
      </c>
    </row>
    <row r="1162" spans="1:11" x14ac:dyDescent="0.2">
      <c r="A1162" s="10" t="s">
        <v>11</v>
      </c>
      <c r="B1162" s="11" t="s">
        <v>20</v>
      </c>
      <c r="C1162" s="12">
        <v>22727</v>
      </c>
      <c r="D1162" s="12">
        <v>41009</v>
      </c>
      <c r="E1162" s="10" t="s">
        <v>17</v>
      </c>
      <c r="F1162" s="13" t="s">
        <v>14</v>
      </c>
      <c r="G1162" s="14">
        <v>41000</v>
      </c>
      <c r="H1162" s="15">
        <v>41000</v>
      </c>
      <c r="I1162" s="39">
        <v>0</v>
      </c>
      <c r="J1162" s="19">
        <v>5867</v>
      </c>
      <c r="K1162" s="16">
        <v>46468</v>
      </c>
    </row>
    <row r="1163" spans="1:11" x14ac:dyDescent="0.2">
      <c r="A1163" s="10" t="s">
        <v>16</v>
      </c>
      <c r="B1163" s="11" t="s">
        <v>20</v>
      </c>
      <c r="C1163" s="12">
        <v>28659</v>
      </c>
      <c r="D1163" s="12">
        <v>41283</v>
      </c>
      <c r="E1163" s="10" t="s">
        <v>17</v>
      </c>
      <c r="F1163" s="13" t="s">
        <v>14</v>
      </c>
      <c r="G1163" s="14">
        <v>156000</v>
      </c>
      <c r="H1163" s="15">
        <v>156000</v>
      </c>
      <c r="I1163" s="39">
        <v>0</v>
      </c>
      <c r="J1163" s="19">
        <v>26957</v>
      </c>
      <c r="K1163" s="16">
        <v>52400</v>
      </c>
    </row>
    <row r="1164" spans="1:11" x14ac:dyDescent="0.2">
      <c r="A1164" s="10" t="s">
        <v>11</v>
      </c>
      <c r="B1164" s="11" t="s">
        <v>20</v>
      </c>
      <c r="C1164" s="12">
        <v>28659</v>
      </c>
      <c r="D1164" s="12">
        <v>41283</v>
      </c>
      <c r="E1164" s="10" t="s">
        <v>17</v>
      </c>
      <c r="F1164" s="13" t="s">
        <v>14</v>
      </c>
      <c r="G1164" s="14">
        <v>156000</v>
      </c>
      <c r="H1164" s="15">
        <v>156000</v>
      </c>
      <c r="I1164" s="39">
        <v>0</v>
      </c>
      <c r="J1164" s="19">
        <v>8986</v>
      </c>
      <c r="K1164" s="16">
        <v>52400</v>
      </c>
    </row>
    <row r="1165" spans="1:11" x14ac:dyDescent="0.2">
      <c r="A1165" s="10" t="s">
        <v>15</v>
      </c>
      <c r="B1165" s="11" t="s">
        <v>20</v>
      </c>
      <c r="C1165" s="12">
        <v>28659</v>
      </c>
      <c r="D1165" s="12">
        <v>41283</v>
      </c>
      <c r="E1165" s="10" t="s">
        <v>17</v>
      </c>
      <c r="F1165" s="13" t="s">
        <v>14</v>
      </c>
      <c r="G1165" s="14">
        <v>41000</v>
      </c>
      <c r="H1165" s="15">
        <v>41000</v>
      </c>
      <c r="I1165" s="39">
        <v>0</v>
      </c>
      <c r="J1165" s="19">
        <v>8986</v>
      </c>
      <c r="K1165" s="16">
        <v>52400</v>
      </c>
    </row>
    <row r="1166" spans="1:11" x14ac:dyDescent="0.2">
      <c r="A1166" s="10" t="s">
        <v>11</v>
      </c>
      <c r="B1166" s="11" t="s">
        <v>20</v>
      </c>
      <c r="C1166" s="12">
        <v>20617</v>
      </c>
      <c r="D1166" s="12">
        <v>40957</v>
      </c>
      <c r="E1166" s="10" t="s">
        <v>13</v>
      </c>
      <c r="F1166" s="13" t="s">
        <v>14</v>
      </c>
      <c r="G1166" s="14">
        <v>37000</v>
      </c>
      <c r="H1166" s="15">
        <v>37000</v>
      </c>
      <c r="I1166" s="39">
        <v>0</v>
      </c>
      <c r="J1166" s="19">
        <v>3730</v>
      </c>
      <c r="K1166" s="16">
        <v>44358</v>
      </c>
    </row>
    <row r="1167" spans="1:11" x14ac:dyDescent="0.2">
      <c r="A1167" s="10" t="s">
        <v>11</v>
      </c>
      <c r="B1167" s="11" t="s">
        <v>21</v>
      </c>
      <c r="C1167" s="12">
        <v>25310</v>
      </c>
      <c r="D1167" s="12">
        <v>40956</v>
      </c>
      <c r="E1167" s="10" t="s">
        <v>17</v>
      </c>
      <c r="F1167" s="13" t="s">
        <v>14</v>
      </c>
      <c r="G1167" s="14">
        <v>20000</v>
      </c>
      <c r="H1167" s="15">
        <v>20000</v>
      </c>
      <c r="I1167" s="39">
        <v>0</v>
      </c>
      <c r="J1167" s="19">
        <v>3456</v>
      </c>
      <c r="K1167" s="16">
        <v>49051</v>
      </c>
    </row>
    <row r="1168" spans="1:11" x14ac:dyDescent="0.2">
      <c r="A1168" s="10" t="s">
        <v>15</v>
      </c>
      <c r="B1168" s="11" t="s">
        <v>21</v>
      </c>
      <c r="C1168" s="12">
        <v>25310</v>
      </c>
      <c r="D1168" s="12">
        <v>40956</v>
      </c>
      <c r="E1168" s="10" t="s">
        <v>17</v>
      </c>
      <c r="F1168" s="13" t="s">
        <v>14</v>
      </c>
      <c r="G1168" s="14">
        <v>37000</v>
      </c>
      <c r="H1168" s="15">
        <v>37000</v>
      </c>
      <c r="I1168" s="39">
        <v>0</v>
      </c>
      <c r="J1168" s="19">
        <v>3456</v>
      </c>
      <c r="K1168" s="16">
        <v>49051</v>
      </c>
    </row>
    <row r="1169" spans="1:11" x14ac:dyDescent="0.2">
      <c r="A1169" s="10" t="s">
        <v>16</v>
      </c>
      <c r="B1169" s="11" t="s">
        <v>20</v>
      </c>
      <c r="C1169" s="12">
        <v>22685</v>
      </c>
      <c r="D1169" s="12">
        <v>41262</v>
      </c>
      <c r="E1169" s="10" t="s">
        <v>13</v>
      </c>
      <c r="F1169" s="13" t="s">
        <v>14</v>
      </c>
      <c r="G1169" s="14">
        <v>20000</v>
      </c>
      <c r="H1169" s="17">
        <v>20000</v>
      </c>
      <c r="I1169" s="39">
        <v>0</v>
      </c>
      <c r="J1169" s="19">
        <v>7762</v>
      </c>
      <c r="K1169" s="16">
        <v>46426</v>
      </c>
    </row>
    <row r="1170" spans="1:11" x14ac:dyDescent="0.2">
      <c r="A1170" s="10" t="s">
        <v>11</v>
      </c>
      <c r="B1170" s="11" t="s">
        <v>20</v>
      </c>
      <c r="C1170" s="12">
        <v>22685</v>
      </c>
      <c r="D1170" s="12">
        <v>41262</v>
      </c>
      <c r="E1170" s="10" t="s">
        <v>13</v>
      </c>
      <c r="F1170" s="13" t="s">
        <v>14</v>
      </c>
      <c r="G1170" s="14">
        <v>44000</v>
      </c>
      <c r="H1170" s="17">
        <v>44000</v>
      </c>
      <c r="I1170" s="39">
        <v>2</v>
      </c>
      <c r="J1170" s="19">
        <v>7762</v>
      </c>
      <c r="K1170" s="16">
        <v>46426</v>
      </c>
    </row>
    <row r="1171" spans="1:11" x14ac:dyDescent="0.2">
      <c r="A1171" s="10" t="s">
        <v>11</v>
      </c>
      <c r="B1171" s="11" t="s">
        <v>21</v>
      </c>
      <c r="C1171" s="12">
        <v>21986</v>
      </c>
      <c r="D1171" s="12">
        <v>41292</v>
      </c>
      <c r="E1171" s="10" t="s">
        <v>13</v>
      </c>
      <c r="F1171" s="13" t="s">
        <v>14</v>
      </c>
      <c r="G1171" s="14">
        <v>40000</v>
      </c>
      <c r="H1171" s="17">
        <v>40000</v>
      </c>
      <c r="I1171" s="39">
        <v>0</v>
      </c>
      <c r="J1171" s="19">
        <v>7056</v>
      </c>
      <c r="K1171" s="16">
        <v>45727</v>
      </c>
    </row>
    <row r="1172" spans="1:11" x14ac:dyDescent="0.2">
      <c r="A1172" s="10" t="s">
        <v>15</v>
      </c>
      <c r="B1172" s="11" t="s">
        <v>21</v>
      </c>
      <c r="C1172" s="12">
        <v>21986</v>
      </c>
      <c r="D1172" s="12">
        <v>41292</v>
      </c>
      <c r="E1172" s="10" t="s">
        <v>13</v>
      </c>
      <c r="F1172" s="13" t="s">
        <v>14</v>
      </c>
      <c r="G1172" s="14">
        <v>44000</v>
      </c>
      <c r="H1172" s="17">
        <v>44000</v>
      </c>
      <c r="I1172" s="39">
        <v>0</v>
      </c>
      <c r="J1172" s="19">
        <v>7056</v>
      </c>
      <c r="K1172" s="16">
        <v>45727</v>
      </c>
    </row>
    <row r="1173" spans="1:11" x14ac:dyDescent="0.2">
      <c r="A1173" s="10" t="s">
        <v>11</v>
      </c>
      <c r="B1173" s="11" t="s">
        <v>21</v>
      </c>
      <c r="C1173" s="12">
        <v>23238</v>
      </c>
      <c r="D1173" s="12">
        <v>41278</v>
      </c>
      <c r="E1173" s="10" t="s">
        <v>17</v>
      </c>
      <c r="F1173" s="13" t="s">
        <v>14</v>
      </c>
      <c r="G1173" s="14">
        <v>30000</v>
      </c>
      <c r="H1173" s="17">
        <v>30000</v>
      </c>
      <c r="I1173" s="39">
        <v>0</v>
      </c>
      <c r="J1173" s="19">
        <v>4968</v>
      </c>
      <c r="K1173" s="16">
        <v>46980</v>
      </c>
    </row>
    <row r="1174" spans="1:11" x14ac:dyDescent="0.2">
      <c r="A1174" s="10" t="s">
        <v>15</v>
      </c>
      <c r="B1174" s="11" t="s">
        <v>21</v>
      </c>
      <c r="C1174" s="12">
        <v>23238</v>
      </c>
      <c r="D1174" s="12">
        <v>41278</v>
      </c>
      <c r="E1174" s="10" t="s">
        <v>17</v>
      </c>
      <c r="F1174" s="13" t="s">
        <v>14</v>
      </c>
      <c r="G1174" s="14">
        <v>30000</v>
      </c>
      <c r="H1174" s="17">
        <v>30000</v>
      </c>
      <c r="I1174" s="39">
        <v>0</v>
      </c>
      <c r="J1174" s="19">
        <v>4968</v>
      </c>
      <c r="K1174" s="16">
        <v>46980</v>
      </c>
    </row>
    <row r="1175" spans="1:11" x14ac:dyDescent="0.2">
      <c r="A1175" s="10" t="s">
        <v>11</v>
      </c>
      <c r="B1175" s="11" t="s">
        <v>20</v>
      </c>
      <c r="C1175" s="12">
        <v>23822</v>
      </c>
      <c r="D1175" s="12">
        <v>41379</v>
      </c>
      <c r="E1175" s="10" t="s">
        <v>17</v>
      </c>
      <c r="F1175" s="13" t="s">
        <v>14</v>
      </c>
      <c r="G1175" s="14">
        <v>50000</v>
      </c>
      <c r="H1175" s="17">
        <v>50000</v>
      </c>
      <c r="I1175" s="39">
        <v>0</v>
      </c>
      <c r="J1175" s="19">
        <v>8640</v>
      </c>
      <c r="K1175" s="16">
        <v>47563</v>
      </c>
    </row>
    <row r="1176" spans="1:11" x14ac:dyDescent="0.2">
      <c r="A1176" s="10" t="s">
        <v>16</v>
      </c>
      <c r="B1176" s="11" t="s">
        <v>20</v>
      </c>
      <c r="C1176" s="12">
        <v>22504</v>
      </c>
      <c r="D1176" s="12">
        <v>41297</v>
      </c>
      <c r="E1176" s="10" t="s">
        <v>17</v>
      </c>
      <c r="F1176" s="13" t="s">
        <v>14</v>
      </c>
      <c r="G1176" s="14">
        <v>105000</v>
      </c>
      <c r="H1176" s="17">
        <v>105000</v>
      </c>
      <c r="I1176" s="39">
        <v>0</v>
      </c>
      <c r="J1176" s="19">
        <v>15876</v>
      </c>
      <c r="K1176" s="16">
        <v>46245</v>
      </c>
    </row>
    <row r="1177" spans="1:11" x14ac:dyDescent="0.2">
      <c r="A1177" s="10" t="s">
        <v>11</v>
      </c>
      <c r="B1177" s="11" t="s">
        <v>20</v>
      </c>
      <c r="C1177" s="12">
        <v>22504</v>
      </c>
      <c r="D1177" s="12">
        <v>41297</v>
      </c>
      <c r="E1177" s="10" t="s">
        <v>17</v>
      </c>
      <c r="F1177" s="13" t="s">
        <v>14</v>
      </c>
      <c r="G1177" s="14">
        <v>105000</v>
      </c>
      <c r="H1177" s="17">
        <v>105000</v>
      </c>
      <c r="I1177" s="39">
        <v>0</v>
      </c>
      <c r="J1177" s="19">
        <v>5292</v>
      </c>
      <c r="K1177" s="16">
        <v>46245</v>
      </c>
    </row>
    <row r="1178" spans="1:11" x14ac:dyDescent="0.2">
      <c r="A1178" s="10" t="s">
        <v>15</v>
      </c>
      <c r="B1178" s="11" t="s">
        <v>20</v>
      </c>
      <c r="C1178" s="12">
        <v>22504</v>
      </c>
      <c r="D1178" s="12">
        <v>41297</v>
      </c>
      <c r="E1178" s="10" t="s">
        <v>17</v>
      </c>
      <c r="F1178" s="13" t="s">
        <v>14</v>
      </c>
      <c r="G1178" s="14">
        <v>50000</v>
      </c>
      <c r="H1178" s="17">
        <v>50000</v>
      </c>
      <c r="I1178" s="39">
        <v>0</v>
      </c>
      <c r="J1178" s="19">
        <v>5292</v>
      </c>
      <c r="K1178" s="16">
        <v>46245</v>
      </c>
    </row>
    <row r="1179" spans="1:11" x14ac:dyDescent="0.2">
      <c r="A1179" s="10" t="s">
        <v>16</v>
      </c>
      <c r="B1179" s="11" t="s">
        <v>20</v>
      </c>
      <c r="C1179" s="12">
        <v>23666</v>
      </c>
      <c r="D1179" s="12">
        <v>41332</v>
      </c>
      <c r="E1179" s="10" t="s">
        <v>13</v>
      </c>
      <c r="F1179" s="13" t="s">
        <v>14</v>
      </c>
      <c r="G1179" s="14">
        <v>159000</v>
      </c>
      <c r="H1179" s="17">
        <v>159000</v>
      </c>
      <c r="I1179" s="39">
        <v>0</v>
      </c>
      <c r="J1179" s="19">
        <v>34630</v>
      </c>
      <c r="K1179" s="16">
        <v>47407</v>
      </c>
    </row>
    <row r="1180" spans="1:11" x14ac:dyDescent="0.2">
      <c r="A1180" s="10" t="s">
        <v>11</v>
      </c>
      <c r="B1180" s="11" t="s">
        <v>20</v>
      </c>
      <c r="C1180" s="12">
        <v>23666</v>
      </c>
      <c r="D1180" s="12">
        <v>41332</v>
      </c>
      <c r="E1180" s="10" t="s">
        <v>13</v>
      </c>
      <c r="F1180" s="13" t="s">
        <v>14</v>
      </c>
      <c r="G1180" s="14">
        <v>159000</v>
      </c>
      <c r="H1180" s="17">
        <v>159000</v>
      </c>
      <c r="I1180" s="39">
        <v>2</v>
      </c>
      <c r="J1180" s="19">
        <v>11543</v>
      </c>
      <c r="K1180" s="16">
        <v>47407</v>
      </c>
    </row>
    <row r="1181" spans="1:11" x14ac:dyDescent="0.2">
      <c r="A1181" s="10" t="s">
        <v>15</v>
      </c>
      <c r="B1181" s="11" t="s">
        <v>20</v>
      </c>
      <c r="C1181" s="12">
        <v>23666</v>
      </c>
      <c r="D1181" s="12">
        <v>41332</v>
      </c>
      <c r="E1181" s="10" t="s">
        <v>13</v>
      </c>
      <c r="F1181" s="13" t="s">
        <v>14</v>
      </c>
      <c r="G1181" s="14">
        <v>53000</v>
      </c>
      <c r="H1181" s="17">
        <v>53000</v>
      </c>
      <c r="I1181" s="39">
        <v>0</v>
      </c>
      <c r="J1181" s="19">
        <v>11543</v>
      </c>
      <c r="K1181" s="16">
        <v>47407</v>
      </c>
    </row>
    <row r="1182" spans="1:11" x14ac:dyDescent="0.2">
      <c r="A1182" s="10" t="s">
        <v>11</v>
      </c>
      <c r="B1182" s="11" t="s">
        <v>20</v>
      </c>
      <c r="C1182" s="12">
        <v>25802</v>
      </c>
      <c r="D1182" s="12">
        <v>41184</v>
      </c>
      <c r="E1182" s="10" t="s">
        <v>17</v>
      </c>
      <c r="F1182" s="13" t="s">
        <v>14</v>
      </c>
      <c r="G1182" s="14">
        <v>27000</v>
      </c>
      <c r="H1182" s="17">
        <v>27000</v>
      </c>
      <c r="I1182" s="39">
        <v>0</v>
      </c>
      <c r="J1182" s="19">
        <v>4666</v>
      </c>
      <c r="K1182" s="16">
        <v>49543</v>
      </c>
    </row>
    <row r="1183" spans="1:11" x14ac:dyDescent="0.2">
      <c r="A1183" s="10" t="s">
        <v>16</v>
      </c>
      <c r="B1183" s="11" t="s">
        <v>21</v>
      </c>
      <c r="C1183" s="12">
        <v>22114</v>
      </c>
      <c r="D1183" s="12">
        <v>41270</v>
      </c>
      <c r="E1183" s="10" t="s">
        <v>17</v>
      </c>
      <c r="F1183" s="13" t="s">
        <v>14</v>
      </c>
      <c r="G1183" s="14">
        <v>27000</v>
      </c>
      <c r="H1183" s="17">
        <v>27000</v>
      </c>
      <c r="I1183" s="39">
        <v>0</v>
      </c>
      <c r="J1183" s="19">
        <v>13036</v>
      </c>
      <c r="K1183" s="16">
        <v>45855</v>
      </c>
    </row>
    <row r="1184" spans="1:11" x14ac:dyDescent="0.2">
      <c r="A1184" s="10" t="s">
        <v>11</v>
      </c>
      <c r="B1184" s="11" t="s">
        <v>21</v>
      </c>
      <c r="C1184" s="12">
        <v>22114</v>
      </c>
      <c r="D1184" s="12">
        <v>41270</v>
      </c>
      <c r="E1184" s="10" t="s">
        <v>17</v>
      </c>
      <c r="F1184" s="13" t="s">
        <v>14</v>
      </c>
      <c r="G1184" s="14">
        <v>34000</v>
      </c>
      <c r="H1184" s="17">
        <v>34000</v>
      </c>
      <c r="I1184" s="39">
        <v>2</v>
      </c>
      <c r="J1184" s="19">
        <v>4345</v>
      </c>
      <c r="K1184" s="16">
        <v>45855</v>
      </c>
    </row>
    <row r="1185" spans="1:11" x14ac:dyDescent="0.2">
      <c r="A1185" s="10" t="s">
        <v>16</v>
      </c>
      <c r="B1185" s="11" t="s">
        <v>21</v>
      </c>
      <c r="C1185" s="12">
        <v>22027</v>
      </c>
      <c r="D1185" s="12">
        <v>41261</v>
      </c>
      <c r="E1185" s="10" t="s">
        <v>17</v>
      </c>
      <c r="F1185" s="13" t="s">
        <v>14</v>
      </c>
      <c r="G1185" s="14">
        <v>300000</v>
      </c>
      <c r="H1185" s="17">
        <v>300000</v>
      </c>
      <c r="I1185" s="39">
        <v>0</v>
      </c>
      <c r="J1185" s="19">
        <v>38340</v>
      </c>
      <c r="K1185" s="16">
        <v>45768</v>
      </c>
    </row>
    <row r="1186" spans="1:11" x14ac:dyDescent="0.2">
      <c r="A1186" s="10" t="s">
        <v>11</v>
      </c>
      <c r="B1186" s="11" t="s">
        <v>21</v>
      </c>
      <c r="C1186" s="12">
        <v>22027</v>
      </c>
      <c r="D1186" s="12">
        <v>41261</v>
      </c>
      <c r="E1186" s="10" t="s">
        <v>17</v>
      </c>
      <c r="F1186" s="13" t="s">
        <v>14</v>
      </c>
      <c r="G1186" s="14">
        <v>300000</v>
      </c>
      <c r="H1186" s="17">
        <v>300000</v>
      </c>
      <c r="I1186" s="39">
        <v>2</v>
      </c>
      <c r="J1186" s="19">
        <v>12780</v>
      </c>
      <c r="K1186" s="16">
        <v>45768</v>
      </c>
    </row>
    <row r="1187" spans="1:11" x14ac:dyDescent="0.2">
      <c r="A1187" s="10" t="s">
        <v>15</v>
      </c>
      <c r="B1187" s="11" t="s">
        <v>21</v>
      </c>
      <c r="C1187" s="12">
        <v>22027</v>
      </c>
      <c r="D1187" s="12">
        <v>41261</v>
      </c>
      <c r="E1187" s="10" t="s">
        <v>17</v>
      </c>
      <c r="F1187" s="13" t="s">
        <v>14</v>
      </c>
      <c r="G1187" s="14">
        <v>102000</v>
      </c>
      <c r="H1187" s="17">
        <v>102000</v>
      </c>
      <c r="I1187" s="39">
        <v>0</v>
      </c>
      <c r="J1187" s="19">
        <v>12780</v>
      </c>
      <c r="K1187" s="16">
        <v>45768</v>
      </c>
    </row>
    <row r="1188" spans="1:11" x14ac:dyDescent="0.2">
      <c r="A1188" s="10" t="s">
        <v>16</v>
      </c>
      <c r="B1188" s="11" t="s">
        <v>21</v>
      </c>
      <c r="C1188" s="12">
        <v>29826</v>
      </c>
      <c r="D1188" s="12">
        <v>41283</v>
      </c>
      <c r="E1188" s="10" t="s">
        <v>17</v>
      </c>
      <c r="F1188" s="13" t="s">
        <v>14</v>
      </c>
      <c r="G1188" s="14">
        <v>165000</v>
      </c>
      <c r="H1188" s="17">
        <v>165000</v>
      </c>
      <c r="I1188" s="39">
        <v>0</v>
      </c>
      <c r="J1188" s="19">
        <v>27621</v>
      </c>
      <c r="K1188" s="16">
        <v>53567</v>
      </c>
    </row>
    <row r="1189" spans="1:11" x14ac:dyDescent="0.2">
      <c r="A1189" s="10" t="s">
        <v>11</v>
      </c>
      <c r="B1189" s="11" t="s">
        <v>21</v>
      </c>
      <c r="C1189" s="12">
        <v>29826</v>
      </c>
      <c r="D1189" s="12">
        <v>41283</v>
      </c>
      <c r="E1189" s="10" t="s">
        <v>17</v>
      </c>
      <c r="F1189" s="13" t="s">
        <v>14</v>
      </c>
      <c r="G1189" s="14">
        <v>165000</v>
      </c>
      <c r="H1189" s="17">
        <v>165000</v>
      </c>
      <c r="I1189" s="39">
        <v>0</v>
      </c>
      <c r="J1189" s="19">
        <v>9207</v>
      </c>
      <c r="K1189" s="16">
        <v>53567</v>
      </c>
    </row>
    <row r="1190" spans="1:11" x14ac:dyDescent="0.2">
      <c r="A1190" s="10" t="s">
        <v>15</v>
      </c>
      <c r="B1190" s="11" t="s">
        <v>21</v>
      </c>
      <c r="C1190" s="12">
        <v>29826</v>
      </c>
      <c r="D1190" s="12">
        <v>41283</v>
      </c>
      <c r="E1190" s="10" t="s">
        <v>17</v>
      </c>
      <c r="F1190" s="13" t="s">
        <v>14</v>
      </c>
      <c r="G1190" s="14">
        <v>55000</v>
      </c>
      <c r="H1190" s="17">
        <v>55000</v>
      </c>
      <c r="I1190" s="39">
        <v>0</v>
      </c>
      <c r="J1190" s="19">
        <v>9207</v>
      </c>
      <c r="K1190" s="16">
        <v>53567</v>
      </c>
    </row>
    <row r="1191" spans="1:11" x14ac:dyDescent="0.2">
      <c r="A1191" s="10" t="s">
        <v>16</v>
      </c>
      <c r="B1191" s="11" t="s">
        <v>20</v>
      </c>
      <c r="C1191" s="12">
        <v>22540</v>
      </c>
      <c r="D1191" s="12">
        <v>41126</v>
      </c>
      <c r="E1191" s="10" t="s">
        <v>13</v>
      </c>
      <c r="F1191" s="13" t="s">
        <v>14</v>
      </c>
      <c r="G1191" s="14">
        <v>261000</v>
      </c>
      <c r="H1191" s="17">
        <v>261000</v>
      </c>
      <c r="I1191" s="39">
        <v>0</v>
      </c>
      <c r="J1191" s="19">
        <v>46040</v>
      </c>
      <c r="K1191" s="16">
        <v>46281</v>
      </c>
    </row>
    <row r="1192" spans="1:11" x14ac:dyDescent="0.2">
      <c r="A1192" s="10" t="s">
        <v>11</v>
      </c>
      <c r="B1192" s="11" t="s">
        <v>20</v>
      </c>
      <c r="C1192" s="12">
        <v>22540</v>
      </c>
      <c r="D1192" s="12">
        <v>41126</v>
      </c>
      <c r="E1192" s="10" t="s">
        <v>13</v>
      </c>
      <c r="F1192" s="13" t="s">
        <v>14</v>
      </c>
      <c r="G1192" s="14">
        <v>261000</v>
      </c>
      <c r="H1192" s="17">
        <v>261000</v>
      </c>
      <c r="I1192" s="39">
        <v>0</v>
      </c>
      <c r="J1192" s="19">
        <v>15347</v>
      </c>
      <c r="K1192" s="16">
        <v>46281</v>
      </c>
    </row>
    <row r="1193" spans="1:11" x14ac:dyDescent="0.2">
      <c r="A1193" s="10" t="s">
        <v>15</v>
      </c>
      <c r="B1193" s="11" t="s">
        <v>20</v>
      </c>
      <c r="C1193" s="12">
        <v>22540</v>
      </c>
      <c r="D1193" s="12">
        <v>41126</v>
      </c>
      <c r="E1193" s="10" t="s">
        <v>13</v>
      </c>
      <c r="F1193" s="13" t="s">
        <v>14</v>
      </c>
      <c r="G1193" s="14">
        <v>87000</v>
      </c>
      <c r="H1193" s="17">
        <v>87000</v>
      </c>
      <c r="I1193" s="39">
        <v>0</v>
      </c>
      <c r="J1193" s="19">
        <v>15347</v>
      </c>
      <c r="K1193" s="16">
        <v>46281</v>
      </c>
    </row>
    <row r="1194" spans="1:11" x14ac:dyDescent="0.2">
      <c r="A1194" s="10" t="s">
        <v>11</v>
      </c>
      <c r="B1194" s="11" t="s">
        <v>20</v>
      </c>
      <c r="C1194" s="12">
        <v>20610</v>
      </c>
      <c r="D1194" s="12">
        <v>41316</v>
      </c>
      <c r="E1194" s="10" t="s">
        <v>17</v>
      </c>
      <c r="F1194" s="13" t="s">
        <v>14</v>
      </c>
      <c r="G1194" s="14">
        <v>18000</v>
      </c>
      <c r="H1194" s="17">
        <v>18000</v>
      </c>
      <c r="I1194" s="39">
        <v>0</v>
      </c>
      <c r="J1194" s="19">
        <v>1669</v>
      </c>
      <c r="K1194" s="16">
        <v>44351</v>
      </c>
    </row>
    <row r="1195" spans="1:11" x14ac:dyDescent="0.2">
      <c r="A1195" s="10" t="s">
        <v>16</v>
      </c>
      <c r="B1195" s="11" t="s">
        <v>21</v>
      </c>
      <c r="C1195" s="12">
        <v>20562</v>
      </c>
      <c r="D1195" s="12">
        <v>41053</v>
      </c>
      <c r="E1195" s="10" t="s">
        <v>13</v>
      </c>
      <c r="F1195" s="13" t="s">
        <v>14</v>
      </c>
      <c r="G1195" s="14">
        <v>150000</v>
      </c>
      <c r="H1195" s="17">
        <v>150000</v>
      </c>
      <c r="I1195" s="39">
        <v>0</v>
      </c>
      <c r="J1195" s="19">
        <v>12420</v>
      </c>
      <c r="K1195" s="16">
        <v>44303</v>
      </c>
    </row>
    <row r="1196" spans="1:11" x14ac:dyDescent="0.2">
      <c r="A1196" s="10" t="s">
        <v>11</v>
      </c>
      <c r="B1196" s="11" t="s">
        <v>21</v>
      </c>
      <c r="C1196" s="12">
        <v>20562</v>
      </c>
      <c r="D1196" s="12">
        <v>41053</v>
      </c>
      <c r="E1196" s="10" t="s">
        <v>13</v>
      </c>
      <c r="F1196" s="13" t="s">
        <v>14</v>
      </c>
      <c r="G1196" s="14">
        <v>150000</v>
      </c>
      <c r="H1196" s="17">
        <v>150000</v>
      </c>
      <c r="I1196" s="39">
        <v>2</v>
      </c>
      <c r="J1196" s="19">
        <v>4140</v>
      </c>
      <c r="K1196" s="16">
        <v>44303</v>
      </c>
    </row>
    <row r="1197" spans="1:11" x14ac:dyDescent="0.2">
      <c r="A1197" s="10" t="s">
        <v>15</v>
      </c>
      <c r="B1197" s="11" t="s">
        <v>21</v>
      </c>
      <c r="C1197" s="12">
        <v>20562</v>
      </c>
      <c r="D1197" s="12">
        <v>41053</v>
      </c>
      <c r="E1197" s="10" t="s">
        <v>13</v>
      </c>
      <c r="F1197" s="13" t="s">
        <v>14</v>
      </c>
      <c r="G1197" s="14">
        <v>50000</v>
      </c>
      <c r="H1197" s="17">
        <v>50000</v>
      </c>
      <c r="I1197" s="39">
        <v>0</v>
      </c>
      <c r="J1197" s="19">
        <v>4140</v>
      </c>
      <c r="K1197" s="16">
        <v>44303</v>
      </c>
    </row>
    <row r="1198" spans="1:11" x14ac:dyDescent="0.2">
      <c r="A1198" s="10" t="s">
        <v>11</v>
      </c>
      <c r="B1198" s="11" t="s">
        <v>20</v>
      </c>
      <c r="C1198" s="12">
        <v>20140</v>
      </c>
      <c r="D1198" s="12">
        <v>41159</v>
      </c>
      <c r="E1198" s="10" t="s">
        <v>17</v>
      </c>
      <c r="F1198" s="13" t="s">
        <v>14</v>
      </c>
      <c r="G1198" s="14">
        <v>18000</v>
      </c>
      <c r="H1198" s="17">
        <v>18000</v>
      </c>
      <c r="I1198" s="39">
        <v>0</v>
      </c>
      <c r="J1198" s="19">
        <v>988</v>
      </c>
      <c r="K1198" s="16">
        <v>43881</v>
      </c>
    </row>
    <row r="1199" spans="1:11" x14ac:dyDescent="0.2">
      <c r="A1199" s="10" t="s">
        <v>16</v>
      </c>
      <c r="B1199" s="11" t="s">
        <v>21</v>
      </c>
      <c r="C1199" s="12">
        <v>21272</v>
      </c>
      <c r="D1199" s="12">
        <v>41367</v>
      </c>
      <c r="E1199" s="10" t="s">
        <v>13</v>
      </c>
      <c r="F1199" s="13" t="s">
        <v>14</v>
      </c>
      <c r="G1199" s="14">
        <v>92000</v>
      </c>
      <c r="H1199" s="17">
        <v>92000</v>
      </c>
      <c r="I1199" s="39">
        <v>0</v>
      </c>
      <c r="J1199" s="19">
        <v>11675</v>
      </c>
      <c r="K1199" s="16">
        <v>45013</v>
      </c>
    </row>
    <row r="1200" spans="1:11" x14ac:dyDescent="0.2">
      <c r="A1200" s="10" t="s">
        <v>11</v>
      </c>
      <c r="B1200" s="11" t="s">
        <v>21</v>
      </c>
      <c r="C1200" s="12">
        <v>21272</v>
      </c>
      <c r="D1200" s="12">
        <v>41367</v>
      </c>
      <c r="E1200" s="10" t="s">
        <v>13</v>
      </c>
      <c r="F1200" s="13" t="s">
        <v>14</v>
      </c>
      <c r="G1200" s="14">
        <v>92000</v>
      </c>
      <c r="H1200" s="17">
        <v>92000</v>
      </c>
      <c r="I1200" s="39">
        <v>0</v>
      </c>
      <c r="J1200" s="19">
        <v>5837</v>
      </c>
      <c r="K1200" s="16">
        <v>45013</v>
      </c>
    </row>
    <row r="1201" spans="1:11" x14ac:dyDescent="0.2">
      <c r="A1201" s="10" t="s">
        <v>15</v>
      </c>
      <c r="B1201" s="11" t="s">
        <v>21</v>
      </c>
      <c r="C1201" s="12">
        <v>21272</v>
      </c>
      <c r="D1201" s="12">
        <v>41367</v>
      </c>
      <c r="E1201" s="10" t="s">
        <v>13</v>
      </c>
      <c r="F1201" s="13" t="s">
        <v>14</v>
      </c>
      <c r="G1201" s="14">
        <v>18000</v>
      </c>
      <c r="H1201" s="17">
        <v>18000</v>
      </c>
      <c r="I1201" s="39">
        <v>0</v>
      </c>
      <c r="J1201" s="19">
        <v>5837</v>
      </c>
      <c r="K1201" s="16">
        <v>45013</v>
      </c>
    </row>
    <row r="1202" spans="1:11" x14ac:dyDescent="0.2">
      <c r="A1202" s="10" t="s">
        <v>16</v>
      </c>
      <c r="B1202" s="11" t="s">
        <v>20</v>
      </c>
      <c r="C1202" s="12">
        <v>26957</v>
      </c>
      <c r="D1202" s="12">
        <v>41333</v>
      </c>
      <c r="E1202" s="10" t="s">
        <v>17</v>
      </c>
      <c r="F1202" s="13" t="s">
        <v>14</v>
      </c>
      <c r="G1202" s="14">
        <v>156000</v>
      </c>
      <c r="H1202" s="17">
        <v>156000</v>
      </c>
      <c r="I1202" s="39">
        <v>0</v>
      </c>
      <c r="J1202" s="19">
        <v>28220</v>
      </c>
      <c r="K1202" s="16">
        <v>50698</v>
      </c>
    </row>
    <row r="1203" spans="1:11" x14ac:dyDescent="0.2">
      <c r="A1203" s="10" t="s">
        <v>11</v>
      </c>
      <c r="B1203" s="11" t="s">
        <v>20</v>
      </c>
      <c r="C1203" s="12">
        <v>26957</v>
      </c>
      <c r="D1203" s="12">
        <v>41333</v>
      </c>
      <c r="E1203" s="10" t="s">
        <v>17</v>
      </c>
      <c r="F1203" s="13" t="s">
        <v>14</v>
      </c>
      <c r="G1203" s="14">
        <v>156000</v>
      </c>
      <c r="H1203" s="17">
        <v>156000</v>
      </c>
      <c r="I1203" s="39">
        <v>0</v>
      </c>
      <c r="J1203" s="19">
        <v>9407</v>
      </c>
      <c r="K1203" s="16">
        <v>50698</v>
      </c>
    </row>
    <row r="1204" spans="1:11" x14ac:dyDescent="0.2">
      <c r="A1204" s="10" t="s">
        <v>15</v>
      </c>
      <c r="B1204" s="11" t="s">
        <v>20</v>
      </c>
      <c r="C1204" s="12">
        <v>26957</v>
      </c>
      <c r="D1204" s="12">
        <v>41333</v>
      </c>
      <c r="E1204" s="10" t="s">
        <v>17</v>
      </c>
      <c r="F1204" s="13" t="s">
        <v>14</v>
      </c>
      <c r="G1204" s="14">
        <v>52000</v>
      </c>
      <c r="H1204" s="17">
        <v>52000</v>
      </c>
      <c r="I1204" s="39">
        <v>0</v>
      </c>
      <c r="J1204" s="19">
        <v>9407</v>
      </c>
      <c r="K1204" s="16">
        <v>50698</v>
      </c>
    </row>
    <row r="1205" spans="1:11" x14ac:dyDescent="0.2">
      <c r="A1205" s="10" t="s">
        <v>16</v>
      </c>
      <c r="B1205" s="11" t="s">
        <v>21</v>
      </c>
      <c r="C1205" s="12">
        <v>23078</v>
      </c>
      <c r="D1205" s="12">
        <v>41351</v>
      </c>
      <c r="E1205" s="10" t="s">
        <v>13</v>
      </c>
      <c r="F1205" s="13" t="s">
        <v>14</v>
      </c>
      <c r="G1205" s="14">
        <v>156000</v>
      </c>
      <c r="H1205" s="17">
        <v>156000</v>
      </c>
      <c r="I1205" s="39">
        <v>0</v>
      </c>
      <c r="J1205" s="19">
        <v>17345</v>
      </c>
      <c r="K1205" s="16">
        <v>46820</v>
      </c>
    </row>
    <row r="1206" spans="1:11" x14ac:dyDescent="0.2">
      <c r="A1206" s="10" t="s">
        <v>11</v>
      </c>
      <c r="B1206" s="11" t="s">
        <v>21</v>
      </c>
      <c r="C1206" s="12">
        <v>23078</v>
      </c>
      <c r="D1206" s="12">
        <v>41351</v>
      </c>
      <c r="E1206" s="10" t="s">
        <v>13</v>
      </c>
      <c r="F1206" s="13" t="s">
        <v>14</v>
      </c>
      <c r="G1206" s="14">
        <v>44000</v>
      </c>
      <c r="H1206" s="17">
        <v>44000</v>
      </c>
      <c r="I1206" s="39">
        <v>0</v>
      </c>
      <c r="J1206" s="19">
        <v>8672</v>
      </c>
      <c r="K1206" s="16">
        <v>46820</v>
      </c>
    </row>
    <row r="1207" spans="1:11" x14ac:dyDescent="0.2">
      <c r="A1207" s="10" t="s">
        <v>11</v>
      </c>
      <c r="B1207" s="11" t="s">
        <v>20</v>
      </c>
      <c r="C1207" s="12">
        <v>19924</v>
      </c>
      <c r="D1207" s="12">
        <v>40886</v>
      </c>
      <c r="E1207" s="10" t="s">
        <v>13</v>
      </c>
      <c r="F1207" s="13" t="s">
        <v>14</v>
      </c>
      <c r="G1207" s="14">
        <v>36000</v>
      </c>
      <c r="H1207" s="17">
        <v>36000</v>
      </c>
      <c r="I1207" s="39">
        <v>1</v>
      </c>
      <c r="J1207" s="19">
        <v>1296</v>
      </c>
      <c r="K1207" s="16">
        <v>43665</v>
      </c>
    </row>
    <row r="1208" spans="1:11" x14ac:dyDescent="0.2">
      <c r="A1208" s="10" t="s">
        <v>11</v>
      </c>
      <c r="B1208" s="11" t="s">
        <v>20</v>
      </c>
      <c r="C1208" s="12">
        <v>22320</v>
      </c>
      <c r="D1208" s="12">
        <v>41254</v>
      </c>
      <c r="E1208" s="10" t="s">
        <v>13</v>
      </c>
      <c r="F1208" s="13" t="s">
        <v>14</v>
      </c>
      <c r="G1208" s="14">
        <v>50000</v>
      </c>
      <c r="H1208" s="17">
        <v>50000</v>
      </c>
      <c r="I1208" s="39">
        <v>2</v>
      </c>
      <c r="J1208" s="19">
        <v>8280</v>
      </c>
      <c r="K1208" s="16">
        <v>46061</v>
      </c>
    </row>
    <row r="1209" spans="1:11" x14ac:dyDescent="0.2">
      <c r="A1209" s="10" t="s">
        <v>11</v>
      </c>
      <c r="B1209" s="11" t="s">
        <v>20</v>
      </c>
      <c r="C1209" s="12">
        <v>21857</v>
      </c>
      <c r="D1209" s="12">
        <v>40774</v>
      </c>
      <c r="E1209" s="10" t="s">
        <v>17</v>
      </c>
      <c r="F1209" s="13" t="s">
        <v>14</v>
      </c>
      <c r="G1209" s="14">
        <v>64000</v>
      </c>
      <c r="H1209" s="17">
        <v>64000</v>
      </c>
      <c r="I1209" s="39">
        <v>0</v>
      </c>
      <c r="J1209" s="19">
        <v>7834</v>
      </c>
      <c r="K1209" s="16">
        <v>45599</v>
      </c>
    </row>
    <row r="1210" spans="1:11" x14ac:dyDescent="0.2">
      <c r="A1210" s="10" t="s">
        <v>15</v>
      </c>
      <c r="B1210" s="11" t="s">
        <v>20</v>
      </c>
      <c r="C1210" s="12">
        <v>21857</v>
      </c>
      <c r="D1210" s="12">
        <v>40774</v>
      </c>
      <c r="E1210" s="10" t="s">
        <v>17</v>
      </c>
      <c r="F1210" s="13" t="s">
        <v>14</v>
      </c>
      <c r="G1210" s="14">
        <v>64000</v>
      </c>
      <c r="H1210" s="17">
        <v>64000</v>
      </c>
      <c r="I1210" s="39">
        <v>0</v>
      </c>
      <c r="J1210" s="19">
        <v>7834</v>
      </c>
      <c r="K1210" s="16">
        <v>45599</v>
      </c>
    </row>
    <row r="1211" spans="1:11" x14ac:dyDescent="0.2">
      <c r="A1211" s="10" t="s">
        <v>11</v>
      </c>
      <c r="B1211" s="11" t="s">
        <v>20</v>
      </c>
      <c r="C1211" s="12">
        <v>20401</v>
      </c>
      <c r="D1211" s="12">
        <v>41274</v>
      </c>
      <c r="E1211" s="10" t="s">
        <v>17</v>
      </c>
      <c r="F1211" s="13" t="s">
        <v>14</v>
      </c>
      <c r="G1211" s="14">
        <v>46000</v>
      </c>
      <c r="H1211" s="17">
        <v>46000</v>
      </c>
      <c r="I1211" s="39">
        <v>2</v>
      </c>
      <c r="J1211" s="19">
        <v>2525</v>
      </c>
      <c r="K1211" s="16">
        <v>44143</v>
      </c>
    </row>
    <row r="1212" spans="1:11" x14ac:dyDescent="0.2">
      <c r="A1212" s="10" t="s">
        <v>15</v>
      </c>
      <c r="B1212" s="11" t="s">
        <v>20</v>
      </c>
      <c r="C1212" s="12">
        <v>20401</v>
      </c>
      <c r="D1212" s="12">
        <v>41274</v>
      </c>
      <c r="E1212" s="10" t="s">
        <v>17</v>
      </c>
      <c r="F1212" s="13" t="s">
        <v>14</v>
      </c>
      <c r="G1212" s="14">
        <v>46000</v>
      </c>
      <c r="H1212" s="17">
        <v>46000</v>
      </c>
      <c r="I1212" s="39">
        <v>0</v>
      </c>
      <c r="J1212" s="19">
        <v>2525</v>
      </c>
      <c r="K1212" s="16">
        <v>44143</v>
      </c>
    </row>
    <row r="1213" spans="1:11" x14ac:dyDescent="0.2">
      <c r="A1213" s="10" t="s">
        <v>16</v>
      </c>
      <c r="B1213" s="11" t="s">
        <v>21</v>
      </c>
      <c r="C1213" s="12">
        <v>25363</v>
      </c>
      <c r="D1213" s="12">
        <v>40921</v>
      </c>
      <c r="E1213" s="10" t="s">
        <v>17</v>
      </c>
      <c r="F1213" s="13" t="s">
        <v>14</v>
      </c>
      <c r="G1213" s="14">
        <v>135000</v>
      </c>
      <c r="H1213" s="17">
        <v>135000</v>
      </c>
      <c r="I1213" s="39">
        <v>0</v>
      </c>
      <c r="J1213" s="19">
        <v>23328</v>
      </c>
      <c r="K1213" s="16">
        <v>49104</v>
      </c>
    </row>
    <row r="1214" spans="1:11" x14ac:dyDescent="0.2">
      <c r="A1214" s="10" t="s">
        <v>11</v>
      </c>
      <c r="B1214" s="11" t="s">
        <v>21</v>
      </c>
      <c r="C1214" s="12">
        <v>25363</v>
      </c>
      <c r="D1214" s="12">
        <v>40921</v>
      </c>
      <c r="E1214" s="10" t="s">
        <v>17</v>
      </c>
      <c r="F1214" s="13" t="s">
        <v>14</v>
      </c>
      <c r="G1214" s="14">
        <v>135000</v>
      </c>
      <c r="H1214" s="17">
        <v>135000</v>
      </c>
      <c r="I1214" s="39">
        <v>0</v>
      </c>
      <c r="J1214" s="19">
        <v>7776</v>
      </c>
      <c r="K1214" s="16">
        <v>49104</v>
      </c>
    </row>
    <row r="1215" spans="1:11" x14ac:dyDescent="0.2">
      <c r="A1215" s="10" t="s">
        <v>15</v>
      </c>
      <c r="B1215" s="11" t="s">
        <v>21</v>
      </c>
      <c r="C1215" s="12">
        <v>25363</v>
      </c>
      <c r="D1215" s="12">
        <v>40921</v>
      </c>
      <c r="E1215" s="10" t="s">
        <v>17</v>
      </c>
      <c r="F1215" s="13" t="s">
        <v>14</v>
      </c>
      <c r="G1215" s="14">
        <v>45000</v>
      </c>
      <c r="H1215" s="17">
        <v>45000</v>
      </c>
      <c r="I1215" s="39">
        <v>0</v>
      </c>
      <c r="J1215" s="19">
        <v>7776</v>
      </c>
      <c r="K1215" s="16">
        <v>49104</v>
      </c>
    </row>
    <row r="1216" spans="1:11" x14ac:dyDescent="0.2">
      <c r="A1216" s="10" t="s">
        <v>11</v>
      </c>
      <c r="B1216" s="11" t="s">
        <v>20</v>
      </c>
      <c r="C1216" s="12">
        <v>20145</v>
      </c>
      <c r="D1216" s="12">
        <v>41327</v>
      </c>
      <c r="E1216" s="10" t="s">
        <v>13</v>
      </c>
      <c r="F1216" s="13" t="s">
        <v>14</v>
      </c>
      <c r="G1216" s="14">
        <v>66000</v>
      </c>
      <c r="H1216" s="17">
        <v>66000</v>
      </c>
      <c r="I1216" s="39">
        <v>0</v>
      </c>
      <c r="J1216" s="19">
        <v>6237</v>
      </c>
      <c r="K1216" s="16">
        <v>43886</v>
      </c>
    </row>
    <row r="1217" spans="1:11" x14ac:dyDescent="0.2">
      <c r="A1217" s="10" t="s">
        <v>16</v>
      </c>
      <c r="B1217" s="11" t="s">
        <v>20</v>
      </c>
      <c r="C1217" s="12">
        <v>20761</v>
      </c>
      <c r="D1217" s="12">
        <v>41433</v>
      </c>
      <c r="E1217" s="10" t="s">
        <v>13</v>
      </c>
      <c r="F1217" s="13" t="s">
        <v>14</v>
      </c>
      <c r="G1217" s="14">
        <v>69000</v>
      </c>
      <c r="H1217" s="17">
        <v>69000</v>
      </c>
      <c r="I1217" s="39">
        <v>0</v>
      </c>
      <c r="J1217" s="19">
        <v>7638</v>
      </c>
      <c r="K1217" s="16">
        <v>44502</v>
      </c>
    </row>
    <row r="1218" spans="1:11" x14ac:dyDescent="0.2">
      <c r="A1218" s="10" t="s">
        <v>11</v>
      </c>
      <c r="B1218" s="11" t="s">
        <v>20</v>
      </c>
      <c r="C1218" s="12">
        <v>20761</v>
      </c>
      <c r="D1218" s="12">
        <v>41433</v>
      </c>
      <c r="E1218" s="10" t="s">
        <v>13</v>
      </c>
      <c r="F1218" s="13" t="s">
        <v>14</v>
      </c>
      <c r="G1218" s="14">
        <v>69000</v>
      </c>
      <c r="H1218" s="17">
        <v>69000</v>
      </c>
      <c r="I1218" s="39">
        <v>2</v>
      </c>
      <c r="J1218" s="19">
        <v>7638</v>
      </c>
      <c r="K1218" s="16">
        <v>44502</v>
      </c>
    </row>
    <row r="1219" spans="1:11" x14ac:dyDescent="0.2">
      <c r="A1219" s="10" t="s">
        <v>15</v>
      </c>
      <c r="B1219" s="11" t="s">
        <v>20</v>
      </c>
      <c r="C1219" s="12">
        <v>20761</v>
      </c>
      <c r="D1219" s="12">
        <v>41433</v>
      </c>
      <c r="E1219" s="10" t="s">
        <v>13</v>
      </c>
      <c r="F1219" s="13" t="s">
        <v>14</v>
      </c>
      <c r="G1219" s="14">
        <v>66000</v>
      </c>
      <c r="H1219" s="17">
        <v>66000</v>
      </c>
      <c r="I1219" s="39">
        <v>0</v>
      </c>
      <c r="J1219" s="19">
        <v>7638</v>
      </c>
      <c r="K1219" s="16">
        <v>44502</v>
      </c>
    </row>
    <row r="1220" spans="1:11" x14ac:dyDescent="0.2">
      <c r="A1220" s="10" t="s">
        <v>11</v>
      </c>
      <c r="B1220" s="11" t="s">
        <v>20</v>
      </c>
      <c r="C1220" s="12">
        <v>21017</v>
      </c>
      <c r="D1220" s="12">
        <v>41346</v>
      </c>
      <c r="E1220" s="10" t="s">
        <v>13</v>
      </c>
      <c r="F1220" s="13" t="s">
        <v>14</v>
      </c>
      <c r="G1220" s="14">
        <v>40000</v>
      </c>
      <c r="H1220" s="17">
        <v>40000</v>
      </c>
      <c r="I1220" s="39">
        <v>0</v>
      </c>
      <c r="J1220" s="19">
        <v>5076</v>
      </c>
      <c r="K1220" s="16">
        <v>44758</v>
      </c>
    </row>
    <row r="1221" spans="1:11" x14ac:dyDescent="0.2">
      <c r="A1221" s="10" t="s">
        <v>11</v>
      </c>
      <c r="B1221" s="11" t="s">
        <v>20</v>
      </c>
      <c r="C1221" s="12">
        <v>20338</v>
      </c>
      <c r="D1221" s="12">
        <v>41415</v>
      </c>
      <c r="E1221" s="10" t="s">
        <v>17</v>
      </c>
      <c r="F1221" s="13" t="s">
        <v>14</v>
      </c>
      <c r="G1221" s="14">
        <v>57000</v>
      </c>
      <c r="H1221" s="17">
        <v>57000</v>
      </c>
      <c r="I1221" s="39">
        <v>0</v>
      </c>
      <c r="J1221" s="19">
        <v>4566</v>
      </c>
      <c r="K1221" s="16">
        <v>44080</v>
      </c>
    </row>
    <row r="1222" spans="1:11" x14ac:dyDescent="0.2">
      <c r="A1222" s="10" t="s">
        <v>11</v>
      </c>
      <c r="B1222" s="11" t="s">
        <v>20</v>
      </c>
      <c r="C1222" s="12">
        <v>20206</v>
      </c>
      <c r="D1222" s="12">
        <v>41406</v>
      </c>
      <c r="E1222" s="10" t="s">
        <v>17</v>
      </c>
      <c r="F1222" s="13" t="s">
        <v>14</v>
      </c>
      <c r="G1222" s="14">
        <v>64000</v>
      </c>
      <c r="H1222" s="17">
        <v>64000</v>
      </c>
      <c r="I1222" s="39">
        <v>2</v>
      </c>
      <c r="J1222" s="19">
        <v>4090</v>
      </c>
      <c r="K1222" s="16">
        <v>43948</v>
      </c>
    </row>
    <row r="1223" spans="1:11" x14ac:dyDescent="0.2">
      <c r="A1223" s="10" t="s">
        <v>15</v>
      </c>
      <c r="B1223" s="11" t="s">
        <v>20</v>
      </c>
      <c r="C1223" s="12">
        <v>20206</v>
      </c>
      <c r="D1223" s="12">
        <v>41406</v>
      </c>
      <c r="E1223" s="10" t="s">
        <v>17</v>
      </c>
      <c r="F1223" s="13" t="s">
        <v>14</v>
      </c>
      <c r="G1223" s="14">
        <v>57000</v>
      </c>
      <c r="H1223" s="17">
        <v>57000</v>
      </c>
      <c r="I1223" s="39">
        <v>0</v>
      </c>
      <c r="J1223" s="19">
        <v>4090</v>
      </c>
      <c r="K1223" s="16">
        <v>43948</v>
      </c>
    </row>
    <row r="1224" spans="1:11" x14ac:dyDescent="0.2">
      <c r="A1224" s="10" t="s">
        <v>16</v>
      </c>
      <c r="B1224" s="11" t="s">
        <v>20</v>
      </c>
      <c r="C1224" s="12">
        <v>24992</v>
      </c>
      <c r="D1224" s="12">
        <v>41457</v>
      </c>
      <c r="E1224" s="10" t="s">
        <v>13</v>
      </c>
      <c r="F1224" s="13" t="s">
        <v>14</v>
      </c>
      <c r="G1224" s="14">
        <v>64000</v>
      </c>
      <c r="H1224" s="17">
        <v>64000</v>
      </c>
      <c r="I1224" s="39">
        <v>0</v>
      </c>
      <c r="J1224" s="19">
        <v>32994</v>
      </c>
      <c r="K1224" s="16">
        <v>48733</v>
      </c>
    </row>
    <row r="1225" spans="1:11" x14ac:dyDescent="0.2">
      <c r="A1225" s="10" t="s">
        <v>11</v>
      </c>
      <c r="B1225" s="11" t="s">
        <v>20</v>
      </c>
      <c r="C1225" s="12">
        <v>24992</v>
      </c>
      <c r="D1225" s="12">
        <v>41457</v>
      </c>
      <c r="E1225" s="10" t="s">
        <v>13</v>
      </c>
      <c r="F1225" s="13" t="s">
        <v>14</v>
      </c>
      <c r="G1225" s="14">
        <v>47000</v>
      </c>
      <c r="H1225" s="17">
        <v>47000</v>
      </c>
      <c r="I1225" s="39">
        <v>0</v>
      </c>
      <c r="J1225" s="19">
        <v>10998</v>
      </c>
      <c r="K1225" s="16">
        <v>48733</v>
      </c>
    </row>
    <row r="1226" spans="1:11" x14ac:dyDescent="0.2">
      <c r="A1226" s="10" t="s">
        <v>15</v>
      </c>
      <c r="B1226" s="11" t="s">
        <v>20</v>
      </c>
      <c r="C1226" s="12">
        <v>24992</v>
      </c>
      <c r="D1226" s="12">
        <v>41457</v>
      </c>
      <c r="E1226" s="10" t="s">
        <v>13</v>
      </c>
      <c r="F1226" s="13" t="s">
        <v>14</v>
      </c>
      <c r="G1226" s="14">
        <v>64000</v>
      </c>
      <c r="H1226" s="17">
        <v>64000</v>
      </c>
      <c r="I1226" s="39">
        <v>0</v>
      </c>
      <c r="J1226" s="19">
        <v>10998</v>
      </c>
      <c r="K1226" s="16">
        <v>48733</v>
      </c>
    </row>
    <row r="1227" spans="1:11" x14ac:dyDescent="0.2">
      <c r="A1227" s="10" t="s">
        <v>11</v>
      </c>
      <c r="B1227" s="11" t="s">
        <v>21</v>
      </c>
      <c r="C1227" s="12">
        <v>19817</v>
      </c>
      <c r="D1227" s="12">
        <v>41437</v>
      </c>
      <c r="E1227" s="10" t="s">
        <v>17</v>
      </c>
      <c r="F1227" s="13" t="s">
        <v>14</v>
      </c>
      <c r="G1227" s="14">
        <v>63000</v>
      </c>
      <c r="H1227" s="17">
        <v>63000</v>
      </c>
      <c r="I1227" s="39">
        <v>0</v>
      </c>
      <c r="J1227" s="19">
        <v>3062</v>
      </c>
      <c r="K1227" s="16">
        <v>43558</v>
      </c>
    </row>
    <row r="1228" spans="1:11" x14ac:dyDescent="0.2">
      <c r="A1228" s="10" t="s">
        <v>11</v>
      </c>
      <c r="B1228" s="11" t="s">
        <v>20</v>
      </c>
      <c r="C1228" s="12">
        <v>20675</v>
      </c>
      <c r="D1228" s="12">
        <v>41421</v>
      </c>
      <c r="E1228" s="10" t="s">
        <v>17</v>
      </c>
      <c r="F1228" s="13" t="s">
        <v>14</v>
      </c>
      <c r="G1228" s="14">
        <v>43000</v>
      </c>
      <c r="H1228" s="17">
        <v>43000</v>
      </c>
      <c r="I1228" s="39">
        <v>2</v>
      </c>
      <c r="J1228" s="19">
        <v>3986</v>
      </c>
      <c r="K1228" s="16">
        <v>44416</v>
      </c>
    </row>
    <row r="1229" spans="1:11" x14ac:dyDescent="0.2">
      <c r="A1229" s="10" t="s">
        <v>11</v>
      </c>
      <c r="B1229" s="11" t="s">
        <v>20</v>
      </c>
      <c r="C1229" s="12">
        <v>23009</v>
      </c>
      <c r="D1229" s="12">
        <v>41518</v>
      </c>
      <c r="E1229" s="10" t="s">
        <v>13</v>
      </c>
      <c r="F1229" s="13" t="s">
        <v>14</v>
      </c>
      <c r="G1229" s="14">
        <v>59000</v>
      </c>
      <c r="H1229" s="17">
        <v>59000</v>
      </c>
      <c r="I1229" s="39">
        <v>2</v>
      </c>
      <c r="J1229" s="19">
        <v>11629</v>
      </c>
      <c r="K1229" s="16">
        <v>46750</v>
      </c>
    </row>
    <row r="1230" spans="1:11" x14ac:dyDescent="0.2">
      <c r="A1230" s="10" t="s">
        <v>16</v>
      </c>
      <c r="B1230" s="11" t="s">
        <v>21</v>
      </c>
      <c r="C1230" s="12">
        <v>20856</v>
      </c>
      <c r="D1230" s="12">
        <v>41445</v>
      </c>
      <c r="E1230" s="10" t="s">
        <v>13</v>
      </c>
      <c r="F1230" s="13" t="s">
        <v>14</v>
      </c>
      <c r="G1230" s="14">
        <v>45000</v>
      </c>
      <c r="H1230" s="17">
        <v>45000</v>
      </c>
      <c r="I1230" s="39">
        <v>0</v>
      </c>
      <c r="J1230" s="19">
        <v>4982</v>
      </c>
      <c r="K1230" s="16">
        <v>44597</v>
      </c>
    </row>
    <row r="1231" spans="1:11" x14ac:dyDescent="0.2">
      <c r="A1231" s="10" t="s">
        <v>11</v>
      </c>
      <c r="B1231" s="11" t="s">
        <v>21</v>
      </c>
      <c r="C1231" s="12">
        <v>20856</v>
      </c>
      <c r="D1231" s="12">
        <v>41445</v>
      </c>
      <c r="E1231" s="10" t="s">
        <v>13</v>
      </c>
      <c r="F1231" s="13" t="s">
        <v>14</v>
      </c>
      <c r="G1231" s="14">
        <v>45000</v>
      </c>
      <c r="H1231" s="17">
        <v>45000</v>
      </c>
      <c r="I1231" s="39">
        <v>2</v>
      </c>
      <c r="J1231" s="19">
        <v>4982</v>
      </c>
      <c r="K1231" s="16">
        <v>44597</v>
      </c>
    </row>
    <row r="1232" spans="1:11" x14ac:dyDescent="0.2">
      <c r="A1232" s="10" t="s">
        <v>16</v>
      </c>
      <c r="B1232" s="11" t="s">
        <v>20</v>
      </c>
      <c r="C1232" s="12">
        <v>23402</v>
      </c>
      <c r="D1232" s="12">
        <v>41368</v>
      </c>
      <c r="E1232" s="10" t="s">
        <v>13</v>
      </c>
      <c r="F1232" s="13" t="s">
        <v>14</v>
      </c>
      <c r="G1232" s="14">
        <v>207000</v>
      </c>
      <c r="H1232" s="17">
        <v>207000</v>
      </c>
      <c r="I1232" s="39">
        <v>0</v>
      </c>
      <c r="J1232" s="19">
        <v>42849</v>
      </c>
      <c r="K1232" s="16">
        <v>47144</v>
      </c>
    </row>
    <row r="1233" spans="1:11" x14ac:dyDescent="0.2">
      <c r="A1233" s="10" t="s">
        <v>11</v>
      </c>
      <c r="B1233" s="11" t="s">
        <v>20</v>
      </c>
      <c r="C1233" s="12">
        <v>23402</v>
      </c>
      <c r="D1233" s="12">
        <v>41368</v>
      </c>
      <c r="E1233" s="10" t="s">
        <v>13</v>
      </c>
      <c r="F1233" s="13" t="s">
        <v>14</v>
      </c>
      <c r="G1233" s="14">
        <v>207000</v>
      </c>
      <c r="H1233" s="17">
        <v>207000</v>
      </c>
      <c r="I1233" s="39">
        <v>0</v>
      </c>
      <c r="J1233" s="19">
        <v>14283</v>
      </c>
      <c r="K1233" s="16">
        <v>47144</v>
      </c>
    </row>
    <row r="1234" spans="1:11" x14ac:dyDescent="0.2">
      <c r="A1234" s="10" t="s">
        <v>15</v>
      </c>
      <c r="B1234" s="11" t="s">
        <v>20</v>
      </c>
      <c r="C1234" s="12">
        <v>23402</v>
      </c>
      <c r="D1234" s="12">
        <v>41368</v>
      </c>
      <c r="E1234" s="10" t="s">
        <v>13</v>
      </c>
      <c r="F1234" s="13" t="s">
        <v>14</v>
      </c>
      <c r="G1234" s="14">
        <v>69000</v>
      </c>
      <c r="H1234" s="17">
        <v>69000</v>
      </c>
      <c r="I1234" s="39">
        <v>0</v>
      </c>
      <c r="J1234" s="19">
        <v>14283</v>
      </c>
      <c r="K1234" s="16">
        <v>47144</v>
      </c>
    </row>
    <row r="1235" spans="1:11" x14ac:dyDescent="0.2">
      <c r="A1235" s="10" t="s">
        <v>16</v>
      </c>
      <c r="B1235" s="11" t="s">
        <v>20</v>
      </c>
      <c r="C1235" s="12">
        <v>20172</v>
      </c>
      <c r="D1235" s="12">
        <v>41450</v>
      </c>
      <c r="E1235" s="10" t="s">
        <v>13</v>
      </c>
      <c r="F1235" s="13" t="s">
        <v>14</v>
      </c>
      <c r="G1235" s="14">
        <v>207000</v>
      </c>
      <c r="H1235" s="17">
        <v>207000</v>
      </c>
      <c r="I1235" s="39">
        <v>0</v>
      </c>
      <c r="J1235" s="19">
        <v>6350</v>
      </c>
      <c r="K1235" s="16">
        <v>43914</v>
      </c>
    </row>
    <row r="1236" spans="1:11" x14ac:dyDescent="0.2">
      <c r="A1236" s="10" t="s">
        <v>11</v>
      </c>
      <c r="B1236" s="11" t="s">
        <v>20</v>
      </c>
      <c r="C1236" s="12">
        <v>20172</v>
      </c>
      <c r="D1236" s="12">
        <v>41450</v>
      </c>
      <c r="E1236" s="10" t="s">
        <v>13</v>
      </c>
      <c r="F1236" s="13" t="s">
        <v>14</v>
      </c>
      <c r="G1236" s="14">
        <v>42000</v>
      </c>
      <c r="H1236" s="17">
        <v>42000</v>
      </c>
      <c r="I1236" s="39">
        <v>0</v>
      </c>
      <c r="J1236" s="19">
        <v>3175</v>
      </c>
      <c r="K1236" s="16">
        <v>43914</v>
      </c>
    </row>
    <row r="1237" spans="1:11" x14ac:dyDescent="0.2">
      <c r="A1237" s="10" t="s">
        <v>15</v>
      </c>
      <c r="B1237" s="11" t="s">
        <v>20</v>
      </c>
      <c r="C1237" s="12">
        <v>20172</v>
      </c>
      <c r="D1237" s="12">
        <v>41450</v>
      </c>
      <c r="E1237" s="10" t="s">
        <v>13</v>
      </c>
      <c r="F1237" s="13" t="s">
        <v>14</v>
      </c>
      <c r="G1237" s="14">
        <v>207000</v>
      </c>
      <c r="H1237" s="17">
        <v>207000</v>
      </c>
      <c r="I1237" s="39">
        <v>0</v>
      </c>
      <c r="J1237" s="19">
        <v>3175</v>
      </c>
      <c r="K1237" s="16">
        <v>43914</v>
      </c>
    </row>
    <row r="1238" spans="1:11" x14ac:dyDescent="0.2">
      <c r="A1238" s="10" t="s">
        <v>16</v>
      </c>
      <c r="B1238" s="11" t="s">
        <v>21</v>
      </c>
      <c r="C1238" s="12">
        <v>22248</v>
      </c>
      <c r="D1238" s="12">
        <v>41260</v>
      </c>
      <c r="E1238" s="10" t="s">
        <v>17</v>
      </c>
      <c r="F1238" s="13" t="s">
        <v>14</v>
      </c>
      <c r="G1238" s="14">
        <v>84000</v>
      </c>
      <c r="H1238" s="17">
        <v>84000</v>
      </c>
      <c r="I1238" s="39">
        <v>0</v>
      </c>
      <c r="J1238" s="19">
        <v>39107</v>
      </c>
      <c r="K1238" s="16">
        <v>45989</v>
      </c>
    </row>
    <row r="1239" spans="1:11" x14ac:dyDescent="0.2">
      <c r="A1239" s="10" t="s">
        <v>11</v>
      </c>
      <c r="B1239" s="11" t="s">
        <v>21</v>
      </c>
      <c r="C1239" s="12">
        <v>22248</v>
      </c>
      <c r="D1239" s="12">
        <v>41260</v>
      </c>
      <c r="E1239" s="10" t="s">
        <v>17</v>
      </c>
      <c r="F1239" s="13" t="s">
        <v>14</v>
      </c>
      <c r="G1239" s="14">
        <v>102000</v>
      </c>
      <c r="H1239" s="17">
        <v>102000</v>
      </c>
      <c r="I1239" s="39">
        <v>0</v>
      </c>
      <c r="J1239" s="19">
        <v>13036</v>
      </c>
      <c r="K1239" s="16">
        <v>45989</v>
      </c>
    </row>
    <row r="1240" spans="1:11" x14ac:dyDescent="0.2">
      <c r="A1240" s="10" t="s">
        <v>15</v>
      </c>
      <c r="B1240" s="11" t="s">
        <v>21</v>
      </c>
      <c r="C1240" s="12">
        <v>22248</v>
      </c>
      <c r="D1240" s="12">
        <v>41260</v>
      </c>
      <c r="E1240" s="10" t="s">
        <v>17</v>
      </c>
      <c r="F1240" s="13" t="s">
        <v>14</v>
      </c>
      <c r="G1240" s="14">
        <v>84000</v>
      </c>
      <c r="H1240" s="17">
        <v>84000</v>
      </c>
      <c r="I1240" s="39">
        <v>0</v>
      </c>
      <c r="J1240" s="19">
        <v>13036</v>
      </c>
      <c r="K1240" s="16">
        <v>45989</v>
      </c>
    </row>
    <row r="1241" spans="1:11" x14ac:dyDescent="0.2">
      <c r="A1241" s="10" t="s">
        <v>16</v>
      </c>
      <c r="B1241" s="11" t="s">
        <v>20</v>
      </c>
      <c r="C1241" s="12">
        <v>19808</v>
      </c>
      <c r="D1241" s="12">
        <v>40756</v>
      </c>
      <c r="E1241" s="10" t="s">
        <v>13</v>
      </c>
      <c r="F1241" s="13" t="s">
        <v>14</v>
      </c>
      <c r="G1241" s="14">
        <v>108000</v>
      </c>
      <c r="H1241" s="17">
        <v>108000</v>
      </c>
      <c r="I1241" s="39">
        <v>0</v>
      </c>
      <c r="J1241" s="19">
        <v>3888</v>
      </c>
      <c r="K1241" s="16">
        <v>43549</v>
      </c>
    </row>
    <row r="1242" spans="1:11" x14ac:dyDescent="0.2">
      <c r="A1242" s="10" t="s">
        <v>11</v>
      </c>
      <c r="B1242" s="11" t="s">
        <v>20</v>
      </c>
      <c r="C1242" s="12">
        <v>19808</v>
      </c>
      <c r="D1242" s="12">
        <v>40756</v>
      </c>
      <c r="E1242" s="10" t="s">
        <v>13</v>
      </c>
      <c r="F1242" s="13" t="s">
        <v>14</v>
      </c>
      <c r="G1242" s="14">
        <v>108000</v>
      </c>
      <c r="H1242" s="17">
        <v>108000</v>
      </c>
      <c r="I1242" s="39">
        <v>0</v>
      </c>
      <c r="J1242" s="19">
        <v>1296</v>
      </c>
      <c r="K1242" s="16">
        <v>43549</v>
      </c>
    </row>
    <row r="1243" spans="1:11" x14ac:dyDescent="0.2">
      <c r="A1243" s="10" t="s">
        <v>16</v>
      </c>
      <c r="B1243" s="11" t="s">
        <v>20</v>
      </c>
      <c r="C1243" s="12">
        <v>22279</v>
      </c>
      <c r="D1243" s="12">
        <v>41381</v>
      </c>
      <c r="E1243" s="10" t="s">
        <v>17</v>
      </c>
      <c r="F1243" s="13" t="s">
        <v>14</v>
      </c>
      <c r="G1243" s="14">
        <v>49000</v>
      </c>
      <c r="H1243" s="17">
        <v>49000</v>
      </c>
      <c r="I1243" s="39">
        <v>0</v>
      </c>
      <c r="J1243" s="19">
        <v>7056</v>
      </c>
      <c r="K1243" s="16">
        <v>46020</v>
      </c>
    </row>
    <row r="1244" spans="1:11" x14ac:dyDescent="0.2">
      <c r="A1244" s="10" t="s">
        <v>11</v>
      </c>
      <c r="B1244" s="11" t="s">
        <v>20</v>
      </c>
      <c r="C1244" s="12">
        <v>22279</v>
      </c>
      <c r="D1244" s="12">
        <v>41381</v>
      </c>
      <c r="E1244" s="10" t="s">
        <v>17</v>
      </c>
      <c r="F1244" s="13" t="s">
        <v>14</v>
      </c>
      <c r="G1244" s="14">
        <v>49000</v>
      </c>
      <c r="H1244" s="17">
        <v>49000</v>
      </c>
      <c r="I1244" s="39">
        <v>2</v>
      </c>
      <c r="J1244" s="19">
        <v>7056</v>
      </c>
      <c r="K1244" s="16">
        <v>46020</v>
      </c>
    </row>
    <row r="1245" spans="1:11" x14ac:dyDescent="0.2">
      <c r="A1245" s="10" t="s">
        <v>15</v>
      </c>
      <c r="B1245" s="11" t="s">
        <v>20</v>
      </c>
      <c r="C1245" s="12">
        <v>22279</v>
      </c>
      <c r="D1245" s="12">
        <v>41381</v>
      </c>
      <c r="E1245" s="10" t="s">
        <v>17</v>
      </c>
      <c r="F1245" s="13" t="s">
        <v>14</v>
      </c>
      <c r="G1245" s="14">
        <v>49000</v>
      </c>
      <c r="H1245" s="17">
        <v>49000</v>
      </c>
      <c r="I1245" s="39">
        <v>0</v>
      </c>
      <c r="J1245" s="19">
        <v>7056</v>
      </c>
      <c r="K1245" s="16">
        <v>46020</v>
      </c>
    </row>
    <row r="1246" spans="1:11" x14ac:dyDescent="0.2">
      <c r="A1246" s="10" t="s">
        <v>16</v>
      </c>
      <c r="B1246" s="11" t="s">
        <v>20</v>
      </c>
      <c r="C1246" s="12">
        <v>21738</v>
      </c>
      <c r="D1246" s="12">
        <v>41414</v>
      </c>
      <c r="E1246" s="10" t="s">
        <v>17</v>
      </c>
      <c r="F1246" s="13" t="s">
        <v>14</v>
      </c>
      <c r="G1246" s="14">
        <v>66000</v>
      </c>
      <c r="H1246" s="17">
        <v>66000</v>
      </c>
      <c r="I1246" s="39">
        <v>0</v>
      </c>
      <c r="J1246" s="19">
        <v>8672</v>
      </c>
      <c r="K1246" s="16">
        <v>45480</v>
      </c>
    </row>
    <row r="1247" spans="1:11" x14ac:dyDescent="0.2">
      <c r="A1247" s="10" t="s">
        <v>11</v>
      </c>
      <c r="B1247" s="11" t="s">
        <v>20</v>
      </c>
      <c r="C1247" s="12">
        <v>21738</v>
      </c>
      <c r="D1247" s="12">
        <v>41414</v>
      </c>
      <c r="E1247" s="10" t="s">
        <v>17</v>
      </c>
      <c r="F1247" s="13" t="s">
        <v>14</v>
      </c>
      <c r="G1247" s="14">
        <v>66000</v>
      </c>
      <c r="H1247" s="17">
        <v>66000</v>
      </c>
      <c r="I1247" s="39">
        <v>2</v>
      </c>
      <c r="J1247" s="19">
        <v>2891</v>
      </c>
      <c r="K1247" s="16">
        <v>45480</v>
      </c>
    </row>
    <row r="1248" spans="1:11" x14ac:dyDescent="0.2">
      <c r="A1248" s="10" t="s">
        <v>15</v>
      </c>
      <c r="B1248" s="11" t="s">
        <v>20</v>
      </c>
      <c r="C1248" s="12">
        <v>21738</v>
      </c>
      <c r="D1248" s="12">
        <v>41414</v>
      </c>
      <c r="E1248" s="10" t="s">
        <v>17</v>
      </c>
      <c r="F1248" s="13" t="s">
        <v>14</v>
      </c>
      <c r="G1248" s="14">
        <v>22000</v>
      </c>
      <c r="H1248" s="17">
        <v>22000</v>
      </c>
      <c r="I1248" s="39">
        <v>0</v>
      </c>
      <c r="J1248" s="19">
        <v>2891</v>
      </c>
      <c r="K1248" s="16">
        <v>45480</v>
      </c>
    </row>
    <row r="1249" spans="1:11" x14ac:dyDescent="0.2">
      <c r="A1249" s="10" t="s">
        <v>16</v>
      </c>
      <c r="B1249" s="11" t="s">
        <v>20</v>
      </c>
      <c r="C1249" s="12">
        <v>24992</v>
      </c>
      <c r="D1249" s="12">
        <v>41347</v>
      </c>
      <c r="E1249" s="10" t="s">
        <v>13</v>
      </c>
      <c r="F1249" s="13" t="s">
        <v>14</v>
      </c>
      <c r="G1249" s="14">
        <v>66000</v>
      </c>
      <c r="H1249" s="17">
        <v>66000</v>
      </c>
      <c r="I1249" s="39">
        <v>0</v>
      </c>
      <c r="J1249" s="19">
        <v>18058</v>
      </c>
      <c r="K1249" s="16">
        <v>48733</v>
      </c>
    </row>
    <row r="1250" spans="1:11" x14ac:dyDescent="0.2">
      <c r="A1250" s="10" t="s">
        <v>11</v>
      </c>
      <c r="B1250" s="11" t="s">
        <v>20</v>
      </c>
      <c r="C1250" s="12">
        <v>24992</v>
      </c>
      <c r="D1250" s="12">
        <v>41347</v>
      </c>
      <c r="E1250" s="10" t="s">
        <v>13</v>
      </c>
      <c r="F1250" s="13" t="s">
        <v>14</v>
      </c>
      <c r="G1250" s="14">
        <v>76000</v>
      </c>
      <c r="H1250" s="17">
        <v>76000</v>
      </c>
      <c r="I1250" s="39">
        <v>0</v>
      </c>
      <c r="J1250" s="19">
        <v>18058</v>
      </c>
      <c r="K1250" s="16">
        <v>48733</v>
      </c>
    </row>
    <row r="1251" spans="1:11" x14ac:dyDescent="0.2">
      <c r="A1251" s="10" t="s">
        <v>11</v>
      </c>
      <c r="B1251" s="11" t="s">
        <v>20</v>
      </c>
      <c r="C1251" s="12">
        <v>21383</v>
      </c>
      <c r="D1251" s="12">
        <v>41516</v>
      </c>
      <c r="E1251" s="10" t="s">
        <v>13</v>
      </c>
      <c r="F1251" s="13" t="s">
        <v>14</v>
      </c>
      <c r="G1251" s="14">
        <v>51000</v>
      </c>
      <c r="H1251" s="17">
        <v>51000</v>
      </c>
      <c r="I1251" s="39">
        <v>0</v>
      </c>
      <c r="J1251" s="19">
        <v>6472</v>
      </c>
      <c r="K1251" s="16">
        <v>45124</v>
      </c>
    </row>
    <row r="1252" spans="1:11" x14ac:dyDescent="0.2">
      <c r="A1252" s="10" t="s">
        <v>15</v>
      </c>
      <c r="B1252" s="11" t="s">
        <v>20</v>
      </c>
      <c r="C1252" s="12">
        <v>21383</v>
      </c>
      <c r="D1252" s="12">
        <v>41516</v>
      </c>
      <c r="E1252" s="10" t="s">
        <v>13</v>
      </c>
      <c r="F1252" s="13" t="s">
        <v>14</v>
      </c>
      <c r="G1252" s="14">
        <v>76000</v>
      </c>
      <c r="H1252" s="17">
        <v>76000</v>
      </c>
      <c r="I1252" s="39">
        <v>0</v>
      </c>
      <c r="J1252" s="19">
        <v>6472</v>
      </c>
      <c r="K1252" s="16">
        <v>45124</v>
      </c>
    </row>
    <row r="1253" spans="1:11" x14ac:dyDescent="0.2">
      <c r="A1253" s="10" t="s">
        <v>11</v>
      </c>
      <c r="B1253" s="11" t="s">
        <v>20</v>
      </c>
      <c r="C1253" s="12">
        <v>23371</v>
      </c>
      <c r="D1253" s="12">
        <v>41194</v>
      </c>
      <c r="E1253" s="10" t="s">
        <v>17</v>
      </c>
      <c r="F1253" s="13" t="s">
        <v>14</v>
      </c>
      <c r="G1253" s="14">
        <v>42000</v>
      </c>
      <c r="H1253" s="17">
        <v>42000</v>
      </c>
      <c r="I1253" s="39">
        <v>0</v>
      </c>
      <c r="J1253" s="19">
        <v>6691</v>
      </c>
      <c r="K1253" s="16">
        <v>47113</v>
      </c>
    </row>
    <row r="1254" spans="1:11" x14ac:dyDescent="0.2">
      <c r="A1254" s="10" t="s">
        <v>11</v>
      </c>
      <c r="B1254" s="11" t="s">
        <v>20</v>
      </c>
      <c r="C1254" s="12">
        <v>25372</v>
      </c>
      <c r="D1254" s="12">
        <v>41466</v>
      </c>
      <c r="E1254" s="10" t="s">
        <v>13</v>
      </c>
      <c r="F1254" s="13" t="s">
        <v>14</v>
      </c>
      <c r="G1254" s="14">
        <v>66000</v>
      </c>
      <c r="H1254" s="17">
        <v>66000</v>
      </c>
      <c r="I1254" s="39">
        <v>0</v>
      </c>
      <c r="J1254" s="19">
        <v>15682</v>
      </c>
      <c r="K1254" s="16">
        <v>49113</v>
      </c>
    </row>
    <row r="1255" spans="1:11" x14ac:dyDescent="0.2">
      <c r="A1255" s="10" t="s">
        <v>11</v>
      </c>
      <c r="B1255" s="11" t="s">
        <v>20</v>
      </c>
      <c r="C1255" s="12">
        <v>20899</v>
      </c>
      <c r="D1255" s="12">
        <v>41414</v>
      </c>
      <c r="E1255" s="10" t="s">
        <v>13</v>
      </c>
      <c r="F1255" s="13" t="s">
        <v>14</v>
      </c>
      <c r="G1255" s="14">
        <v>39000</v>
      </c>
      <c r="H1255" s="17">
        <v>39000</v>
      </c>
      <c r="I1255" s="39">
        <v>0</v>
      </c>
      <c r="J1255" s="19">
        <v>4317</v>
      </c>
      <c r="K1255" s="16">
        <v>44640</v>
      </c>
    </row>
    <row r="1256" spans="1:11" x14ac:dyDescent="0.2">
      <c r="A1256" s="10" t="s">
        <v>11</v>
      </c>
      <c r="B1256" s="11" t="s">
        <v>20</v>
      </c>
      <c r="C1256" s="12">
        <v>21476</v>
      </c>
      <c r="D1256" s="12">
        <v>41530</v>
      </c>
      <c r="E1256" s="10" t="s">
        <v>17</v>
      </c>
      <c r="F1256" s="13" t="s">
        <v>14</v>
      </c>
      <c r="G1256" s="14">
        <v>43000</v>
      </c>
      <c r="H1256" s="17">
        <v>43000</v>
      </c>
      <c r="I1256" s="39">
        <v>2</v>
      </c>
      <c r="J1256" s="19">
        <v>5108</v>
      </c>
      <c r="K1256" s="16">
        <v>45217</v>
      </c>
    </row>
    <row r="1257" spans="1:11" x14ac:dyDescent="0.2">
      <c r="A1257" s="10" t="s">
        <v>16</v>
      </c>
      <c r="B1257" s="11" t="s">
        <v>20</v>
      </c>
      <c r="C1257" s="12">
        <v>21867</v>
      </c>
      <c r="D1257" s="12">
        <v>41221</v>
      </c>
      <c r="E1257" s="10" t="s">
        <v>17</v>
      </c>
      <c r="F1257" s="13" t="s">
        <v>14</v>
      </c>
      <c r="G1257" s="14">
        <v>180000</v>
      </c>
      <c r="H1257" s="17">
        <v>180000</v>
      </c>
      <c r="I1257" s="39">
        <v>0</v>
      </c>
      <c r="J1257" s="19">
        <v>23004</v>
      </c>
      <c r="K1257" s="16">
        <v>45609</v>
      </c>
    </row>
    <row r="1258" spans="1:11" x14ac:dyDescent="0.2">
      <c r="A1258" s="10" t="s">
        <v>11</v>
      </c>
      <c r="B1258" s="11" t="s">
        <v>20</v>
      </c>
      <c r="C1258" s="12">
        <v>21867</v>
      </c>
      <c r="D1258" s="12">
        <v>41221</v>
      </c>
      <c r="E1258" s="10" t="s">
        <v>17</v>
      </c>
      <c r="F1258" s="13" t="s">
        <v>14</v>
      </c>
      <c r="G1258" s="14">
        <v>180000</v>
      </c>
      <c r="H1258" s="17">
        <v>180000</v>
      </c>
      <c r="I1258" s="39">
        <v>2</v>
      </c>
      <c r="J1258" s="19">
        <v>7668</v>
      </c>
      <c r="K1258" s="16">
        <v>45609</v>
      </c>
    </row>
    <row r="1259" spans="1:11" x14ac:dyDescent="0.2">
      <c r="A1259" s="10" t="s">
        <v>15</v>
      </c>
      <c r="B1259" s="11" t="s">
        <v>20</v>
      </c>
      <c r="C1259" s="12">
        <v>21867</v>
      </c>
      <c r="D1259" s="12">
        <v>41221</v>
      </c>
      <c r="E1259" s="10" t="s">
        <v>17</v>
      </c>
      <c r="F1259" s="13" t="s">
        <v>14</v>
      </c>
      <c r="G1259" s="14">
        <v>60000</v>
      </c>
      <c r="H1259" s="17">
        <v>60000</v>
      </c>
      <c r="I1259" s="39">
        <v>0</v>
      </c>
      <c r="J1259" s="19">
        <v>7668</v>
      </c>
      <c r="K1259" s="16">
        <v>45609</v>
      </c>
    </row>
    <row r="1260" spans="1:11" x14ac:dyDescent="0.2">
      <c r="A1260" s="10" t="s">
        <v>11</v>
      </c>
      <c r="B1260" s="11" t="s">
        <v>20</v>
      </c>
      <c r="C1260" s="12">
        <v>22063</v>
      </c>
      <c r="D1260" s="12">
        <v>41420</v>
      </c>
      <c r="E1260" s="10" t="s">
        <v>17</v>
      </c>
      <c r="F1260" s="13" t="s">
        <v>14</v>
      </c>
      <c r="G1260" s="14">
        <v>84000</v>
      </c>
      <c r="H1260" s="17">
        <v>84000</v>
      </c>
      <c r="I1260" s="39">
        <v>1</v>
      </c>
      <c r="J1260" s="19">
        <v>12096</v>
      </c>
      <c r="K1260" s="16">
        <v>45804</v>
      </c>
    </row>
    <row r="1261" spans="1:11" x14ac:dyDescent="0.2">
      <c r="A1261" s="10" t="s">
        <v>16</v>
      </c>
      <c r="B1261" s="11" t="s">
        <v>20</v>
      </c>
      <c r="C1261" s="12">
        <v>20867</v>
      </c>
      <c r="D1261" s="12">
        <v>41389</v>
      </c>
      <c r="E1261" s="10" t="s">
        <v>17</v>
      </c>
      <c r="F1261" s="13" t="s">
        <v>14</v>
      </c>
      <c r="G1261" s="14">
        <v>84000</v>
      </c>
      <c r="H1261" s="17">
        <v>84000</v>
      </c>
      <c r="I1261" s="39">
        <v>0</v>
      </c>
      <c r="J1261" s="19">
        <v>6396</v>
      </c>
      <c r="K1261" s="16">
        <v>44608</v>
      </c>
    </row>
    <row r="1262" spans="1:11" x14ac:dyDescent="0.2">
      <c r="A1262" s="10" t="s">
        <v>11</v>
      </c>
      <c r="B1262" s="11" t="s">
        <v>20</v>
      </c>
      <c r="C1262" s="12">
        <v>20867</v>
      </c>
      <c r="D1262" s="12">
        <v>41389</v>
      </c>
      <c r="E1262" s="10" t="s">
        <v>17</v>
      </c>
      <c r="F1262" s="13" t="s">
        <v>14</v>
      </c>
      <c r="G1262" s="14">
        <v>69000</v>
      </c>
      <c r="H1262" s="17">
        <v>69000</v>
      </c>
      <c r="I1262" s="39">
        <v>0</v>
      </c>
      <c r="J1262" s="19">
        <v>6396</v>
      </c>
      <c r="K1262" s="16">
        <v>44608</v>
      </c>
    </row>
    <row r="1263" spans="1:11" x14ac:dyDescent="0.2">
      <c r="A1263" s="10" t="s">
        <v>16</v>
      </c>
      <c r="B1263" s="11" t="s">
        <v>20</v>
      </c>
      <c r="C1263" s="12">
        <v>19817</v>
      </c>
      <c r="D1263" s="12">
        <v>41036</v>
      </c>
      <c r="E1263" s="10" t="s">
        <v>17</v>
      </c>
      <c r="F1263" s="13" t="s">
        <v>14</v>
      </c>
      <c r="G1263" s="14">
        <v>69000</v>
      </c>
      <c r="H1263" s="17">
        <v>69000</v>
      </c>
      <c r="I1263" s="39">
        <v>0</v>
      </c>
      <c r="J1263" s="19">
        <v>7277</v>
      </c>
      <c r="K1263" s="16">
        <v>43558</v>
      </c>
    </row>
    <row r="1264" spans="1:11" x14ac:dyDescent="0.2">
      <c r="A1264" s="10" t="s">
        <v>11</v>
      </c>
      <c r="B1264" s="11" t="s">
        <v>20</v>
      </c>
      <c r="C1264" s="12">
        <v>19817</v>
      </c>
      <c r="D1264" s="12">
        <v>41036</v>
      </c>
      <c r="E1264" s="10" t="s">
        <v>17</v>
      </c>
      <c r="F1264" s="13" t="s">
        <v>14</v>
      </c>
      <c r="G1264" s="14">
        <v>55000</v>
      </c>
      <c r="H1264" s="17">
        <v>55000</v>
      </c>
      <c r="I1264" s="39">
        <v>0</v>
      </c>
      <c r="J1264" s="19">
        <v>2426</v>
      </c>
      <c r="K1264" s="16">
        <v>43558</v>
      </c>
    </row>
    <row r="1265" spans="1:11" x14ac:dyDescent="0.2">
      <c r="A1265" s="10" t="s">
        <v>15</v>
      </c>
      <c r="B1265" s="11" t="s">
        <v>20</v>
      </c>
      <c r="C1265" s="12">
        <v>19817</v>
      </c>
      <c r="D1265" s="12">
        <v>41036</v>
      </c>
      <c r="E1265" s="10" t="s">
        <v>17</v>
      </c>
      <c r="F1265" s="13" t="s">
        <v>14</v>
      </c>
      <c r="G1265" s="14">
        <v>69000</v>
      </c>
      <c r="H1265" s="17">
        <v>69000</v>
      </c>
      <c r="I1265" s="39">
        <v>0</v>
      </c>
      <c r="J1265" s="19">
        <v>2426</v>
      </c>
      <c r="K1265" s="16">
        <v>43558</v>
      </c>
    </row>
    <row r="1266" spans="1:11" x14ac:dyDescent="0.2">
      <c r="A1266" s="10" t="s">
        <v>11</v>
      </c>
      <c r="B1266" s="11" t="s">
        <v>20</v>
      </c>
      <c r="C1266" s="12">
        <v>19800</v>
      </c>
      <c r="D1266" s="12">
        <v>41556</v>
      </c>
      <c r="E1266" s="10" t="s">
        <v>17</v>
      </c>
      <c r="F1266" s="13" t="s">
        <v>14</v>
      </c>
      <c r="G1266" s="14">
        <v>22000</v>
      </c>
      <c r="H1266" s="17">
        <v>22000</v>
      </c>
      <c r="I1266" s="39">
        <v>0</v>
      </c>
      <c r="J1266" s="19">
        <v>1069</v>
      </c>
      <c r="K1266" s="16">
        <v>43541</v>
      </c>
    </row>
    <row r="1267" spans="1:11" x14ac:dyDescent="0.2">
      <c r="A1267" s="10" t="s">
        <v>15</v>
      </c>
      <c r="B1267" s="11" t="s">
        <v>20</v>
      </c>
      <c r="C1267" s="12">
        <v>19800</v>
      </c>
      <c r="D1267" s="12">
        <v>41556</v>
      </c>
      <c r="E1267" s="10" t="s">
        <v>17</v>
      </c>
      <c r="F1267" s="13" t="s">
        <v>14</v>
      </c>
      <c r="G1267" s="14">
        <v>165000</v>
      </c>
      <c r="H1267" s="17">
        <v>165000</v>
      </c>
      <c r="I1267" s="39">
        <v>0</v>
      </c>
      <c r="J1267" s="19">
        <v>1069</v>
      </c>
      <c r="K1267" s="16">
        <v>43541</v>
      </c>
    </row>
    <row r="1268" spans="1:11" x14ac:dyDescent="0.2">
      <c r="A1268" s="10" t="s">
        <v>11</v>
      </c>
      <c r="B1268" s="11" t="s">
        <v>21</v>
      </c>
      <c r="C1268" s="12">
        <v>25184</v>
      </c>
      <c r="D1268" s="12">
        <v>41201</v>
      </c>
      <c r="E1268" s="10" t="s">
        <v>13</v>
      </c>
      <c r="F1268" s="13" t="s">
        <v>14</v>
      </c>
      <c r="G1268" s="14">
        <v>60000</v>
      </c>
      <c r="H1268" s="17">
        <v>60000</v>
      </c>
      <c r="I1268" s="39">
        <v>1</v>
      </c>
      <c r="J1268" s="19">
        <v>13284</v>
      </c>
      <c r="K1268" s="16">
        <v>48925</v>
      </c>
    </row>
    <row r="1269" spans="1:11" x14ac:dyDescent="0.2">
      <c r="A1269" s="10" t="s">
        <v>15</v>
      </c>
      <c r="B1269" s="11" t="s">
        <v>21</v>
      </c>
      <c r="C1269" s="12">
        <v>25184</v>
      </c>
      <c r="D1269" s="12">
        <v>41201</v>
      </c>
      <c r="E1269" s="10" t="s">
        <v>13</v>
      </c>
      <c r="F1269" s="13" t="s">
        <v>14</v>
      </c>
      <c r="G1269" s="14">
        <v>22000</v>
      </c>
      <c r="H1269" s="17">
        <v>22000</v>
      </c>
      <c r="I1269" s="39">
        <v>0</v>
      </c>
      <c r="J1269" s="19">
        <v>13284</v>
      </c>
      <c r="K1269" s="16">
        <v>48925</v>
      </c>
    </row>
    <row r="1270" spans="1:11" x14ac:dyDescent="0.2">
      <c r="A1270" s="10" t="s">
        <v>16</v>
      </c>
      <c r="B1270" s="11" t="s">
        <v>21</v>
      </c>
      <c r="C1270" s="12">
        <v>21744</v>
      </c>
      <c r="D1270" s="12">
        <v>41605</v>
      </c>
      <c r="E1270" s="10" t="s">
        <v>13</v>
      </c>
      <c r="F1270" s="13" t="s">
        <v>14</v>
      </c>
      <c r="G1270" s="14">
        <v>60000</v>
      </c>
      <c r="H1270" s="17">
        <v>60000</v>
      </c>
      <c r="I1270" s="39">
        <v>0</v>
      </c>
      <c r="J1270" s="19">
        <v>11232</v>
      </c>
      <c r="K1270" s="16">
        <v>45486</v>
      </c>
    </row>
    <row r="1271" spans="1:11" x14ac:dyDescent="0.2">
      <c r="A1271" s="10" t="s">
        <v>11</v>
      </c>
      <c r="B1271" s="11" t="s">
        <v>21</v>
      </c>
      <c r="C1271" s="12">
        <v>21744</v>
      </c>
      <c r="D1271" s="12">
        <v>41605</v>
      </c>
      <c r="E1271" s="10" t="s">
        <v>13</v>
      </c>
      <c r="F1271" s="13" t="s">
        <v>14</v>
      </c>
      <c r="G1271" s="14">
        <v>78000</v>
      </c>
      <c r="H1271" s="17">
        <v>78000</v>
      </c>
      <c r="I1271" s="39">
        <v>2</v>
      </c>
      <c r="J1271" s="19">
        <v>11232</v>
      </c>
      <c r="K1271" s="16">
        <v>45486</v>
      </c>
    </row>
    <row r="1272" spans="1:11" x14ac:dyDescent="0.2">
      <c r="A1272" s="10" t="s">
        <v>11</v>
      </c>
      <c r="B1272" s="11" t="s">
        <v>20</v>
      </c>
      <c r="C1272" s="12">
        <v>22381</v>
      </c>
      <c r="D1272" s="12">
        <v>41548</v>
      </c>
      <c r="E1272" s="10" t="s">
        <v>17</v>
      </c>
      <c r="F1272" s="13" t="s">
        <v>14</v>
      </c>
      <c r="G1272" s="14">
        <v>57000</v>
      </c>
      <c r="H1272" s="17">
        <v>57000</v>
      </c>
      <c r="I1272" s="39">
        <v>0</v>
      </c>
      <c r="J1272" s="19">
        <v>8208</v>
      </c>
      <c r="K1272" s="16">
        <v>46122</v>
      </c>
    </row>
    <row r="1273" spans="1:11" x14ac:dyDescent="0.2">
      <c r="A1273" s="10" t="s">
        <v>15</v>
      </c>
      <c r="B1273" s="11" t="s">
        <v>20</v>
      </c>
      <c r="C1273" s="12">
        <v>22381</v>
      </c>
      <c r="D1273" s="12">
        <v>41548</v>
      </c>
      <c r="E1273" s="10" t="s">
        <v>17</v>
      </c>
      <c r="F1273" s="13" t="s">
        <v>14</v>
      </c>
      <c r="G1273" s="14">
        <v>78000</v>
      </c>
      <c r="H1273" s="17">
        <v>78000</v>
      </c>
      <c r="I1273" s="39">
        <v>0</v>
      </c>
      <c r="J1273" s="19">
        <v>8208</v>
      </c>
      <c r="K1273" s="16">
        <v>46122</v>
      </c>
    </row>
    <row r="1274" spans="1:11" x14ac:dyDescent="0.2">
      <c r="A1274" s="10" t="s">
        <v>16</v>
      </c>
      <c r="B1274" s="11" t="s">
        <v>20</v>
      </c>
      <c r="C1274" s="12">
        <v>20824</v>
      </c>
      <c r="D1274" s="12">
        <v>41579</v>
      </c>
      <c r="E1274" s="10" t="s">
        <v>17</v>
      </c>
      <c r="F1274" s="13" t="s">
        <v>14</v>
      </c>
      <c r="G1274" s="14">
        <v>120000</v>
      </c>
      <c r="H1274" s="17">
        <v>120000</v>
      </c>
      <c r="I1274" s="39">
        <v>0</v>
      </c>
      <c r="J1274" s="19">
        <v>11124</v>
      </c>
      <c r="K1274" s="16">
        <v>44565</v>
      </c>
    </row>
    <row r="1275" spans="1:11" x14ac:dyDescent="0.2">
      <c r="A1275" s="10" t="s">
        <v>11</v>
      </c>
      <c r="B1275" s="11" t="s">
        <v>20</v>
      </c>
      <c r="C1275" s="12">
        <v>20824</v>
      </c>
      <c r="D1275" s="12">
        <v>41579</v>
      </c>
      <c r="E1275" s="10" t="s">
        <v>17</v>
      </c>
      <c r="F1275" s="13" t="s">
        <v>14</v>
      </c>
      <c r="G1275" s="14">
        <v>120000</v>
      </c>
      <c r="H1275" s="17">
        <v>120000</v>
      </c>
      <c r="I1275" s="39">
        <v>2</v>
      </c>
      <c r="J1275" s="19">
        <v>3708</v>
      </c>
      <c r="K1275" s="16">
        <v>44565</v>
      </c>
    </row>
    <row r="1276" spans="1:11" x14ac:dyDescent="0.2">
      <c r="A1276" s="10" t="s">
        <v>15</v>
      </c>
      <c r="B1276" s="11" t="s">
        <v>20</v>
      </c>
      <c r="C1276" s="12">
        <v>20824</v>
      </c>
      <c r="D1276" s="12">
        <v>41579</v>
      </c>
      <c r="E1276" s="10" t="s">
        <v>17</v>
      </c>
      <c r="F1276" s="13" t="s">
        <v>14</v>
      </c>
      <c r="G1276" s="14">
        <v>40000</v>
      </c>
      <c r="H1276" s="17">
        <v>40000</v>
      </c>
      <c r="I1276" s="39">
        <v>0</v>
      </c>
      <c r="J1276" s="19">
        <v>3708</v>
      </c>
      <c r="K1276" s="16">
        <v>44565</v>
      </c>
    </row>
    <row r="1277" spans="1:11" x14ac:dyDescent="0.2">
      <c r="A1277" s="10" t="s">
        <v>16</v>
      </c>
      <c r="B1277" s="11" t="s">
        <v>20</v>
      </c>
      <c r="C1277" s="12">
        <v>21900</v>
      </c>
      <c r="D1277" s="12">
        <v>41586</v>
      </c>
      <c r="E1277" s="10" t="s">
        <v>13</v>
      </c>
      <c r="F1277" s="13" t="s">
        <v>14</v>
      </c>
      <c r="G1277" s="14">
        <v>120000</v>
      </c>
      <c r="H1277" s="17">
        <v>120000</v>
      </c>
      <c r="I1277" s="39">
        <v>0</v>
      </c>
      <c r="J1277" s="19">
        <v>7049</v>
      </c>
      <c r="K1277" s="16">
        <v>45642</v>
      </c>
    </row>
    <row r="1278" spans="1:11" x14ac:dyDescent="0.2">
      <c r="A1278" s="10" t="s">
        <v>11</v>
      </c>
      <c r="B1278" s="11" t="s">
        <v>20</v>
      </c>
      <c r="C1278" s="12">
        <v>21900</v>
      </c>
      <c r="D1278" s="12">
        <v>41586</v>
      </c>
      <c r="E1278" s="10" t="s">
        <v>13</v>
      </c>
      <c r="F1278" s="13" t="s">
        <v>14</v>
      </c>
      <c r="G1278" s="14">
        <v>44000</v>
      </c>
      <c r="H1278" s="17">
        <v>44000</v>
      </c>
      <c r="I1278" s="39">
        <v>2</v>
      </c>
      <c r="J1278" s="19">
        <v>7049</v>
      </c>
      <c r="K1278" s="16">
        <v>45642</v>
      </c>
    </row>
    <row r="1279" spans="1:11" x14ac:dyDescent="0.2">
      <c r="A1279" s="10" t="s">
        <v>16</v>
      </c>
      <c r="B1279" s="11" t="s">
        <v>21</v>
      </c>
      <c r="C1279" s="12">
        <v>21581</v>
      </c>
      <c r="D1279" s="12">
        <v>41457</v>
      </c>
      <c r="E1279" s="10" t="s">
        <v>13</v>
      </c>
      <c r="F1279" s="13" t="s">
        <v>14</v>
      </c>
      <c r="G1279" s="14">
        <v>44000</v>
      </c>
      <c r="H1279" s="17">
        <v>44000</v>
      </c>
      <c r="I1279" s="39">
        <v>0</v>
      </c>
      <c r="J1279" s="19">
        <v>10944</v>
      </c>
      <c r="K1279" s="16">
        <v>45322</v>
      </c>
    </row>
    <row r="1280" spans="1:11" x14ac:dyDescent="0.2">
      <c r="A1280" s="10" t="s">
        <v>11</v>
      </c>
      <c r="B1280" s="11" t="s">
        <v>21</v>
      </c>
      <c r="C1280" s="12">
        <v>21581</v>
      </c>
      <c r="D1280" s="12">
        <v>41457</v>
      </c>
      <c r="E1280" s="10" t="s">
        <v>13</v>
      </c>
      <c r="F1280" s="13" t="s">
        <v>14</v>
      </c>
      <c r="G1280" s="14">
        <v>38000</v>
      </c>
      <c r="H1280" s="17">
        <v>38000</v>
      </c>
      <c r="I1280" s="39">
        <v>0</v>
      </c>
      <c r="J1280" s="19">
        <v>5472</v>
      </c>
      <c r="K1280" s="16">
        <v>45322</v>
      </c>
    </row>
    <row r="1281" spans="1:11" x14ac:dyDescent="0.2">
      <c r="A1281" s="10" t="s">
        <v>16</v>
      </c>
      <c r="B1281" s="11" t="s">
        <v>20</v>
      </c>
      <c r="C1281" s="12">
        <v>24041</v>
      </c>
      <c r="D1281" s="12">
        <v>41373</v>
      </c>
      <c r="E1281" s="10" t="s">
        <v>13</v>
      </c>
      <c r="F1281" s="13" t="s">
        <v>14</v>
      </c>
      <c r="G1281" s="14">
        <v>76000</v>
      </c>
      <c r="H1281" s="17">
        <v>76000</v>
      </c>
      <c r="I1281" s="39">
        <v>0</v>
      </c>
      <c r="J1281" s="19">
        <v>35521</v>
      </c>
      <c r="K1281" s="16">
        <v>47782</v>
      </c>
    </row>
    <row r="1282" spans="1:11" x14ac:dyDescent="0.2">
      <c r="A1282" s="10" t="s">
        <v>11</v>
      </c>
      <c r="B1282" s="11" t="s">
        <v>20</v>
      </c>
      <c r="C1282" s="12">
        <v>24041</v>
      </c>
      <c r="D1282" s="12">
        <v>41373</v>
      </c>
      <c r="E1282" s="10" t="s">
        <v>13</v>
      </c>
      <c r="F1282" s="13" t="s">
        <v>14</v>
      </c>
      <c r="G1282" s="14">
        <v>52000</v>
      </c>
      <c r="H1282" s="17">
        <v>52000</v>
      </c>
      <c r="I1282" s="39">
        <v>2</v>
      </c>
      <c r="J1282" s="19">
        <v>11840</v>
      </c>
      <c r="K1282" s="16">
        <v>47782</v>
      </c>
    </row>
    <row r="1283" spans="1:11" x14ac:dyDescent="0.2">
      <c r="A1283" s="10" t="s">
        <v>15</v>
      </c>
      <c r="B1283" s="11" t="s">
        <v>20</v>
      </c>
      <c r="C1283" s="12">
        <v>24041</v>
      </c>
      <c r="D1283" s="12">
        <v>41373</v>
      </c>
      <c r="E1283" s="10" t="s">
        <v>13</v>
      </c>
      <c r="F1283" s="13" t="s">
        <v>14</v>
      </c>
      <c r="G1283" s="14">
        <v>76000</v>
      </c>
      <c r="H1283" s="17">
        <v>76000</v>
      </c>
      <c r="I1283" s="39">
        <v>0</v>
      </c>
      <c r="J1283" s="19">
        <v>11840</v>
      </c>
      <c r="K1283" s="16">
        <v>47782</v>
      </c>
    </row>
    <row r="1284" spans="1:11" x14ac:dyDescent="0.2">
      <c r="A1284" s="10" t="s">
        <v>11</v>
      </c>
      <c r="B1284" s="11" t="s">
        <v>20</v>
      </c>
      <c r="C1284" s="12">
        <v>26616</v>
      </c>
      <c r="D1284" s="12">
        <v>41291</v>
      </c>
      <c r="E1284" s="10" t="s">
        <v>17</v>
      </c>
      <c r="F1284" s="13" t="s">
        <v>14</v>
      </c>
      <c r="G1284" s="14">
        <v>41000</v>
      </c>
      <c r="H1284" s="17">
        <v>41000</v>
      </c>
      <c r="I1284" s="39">
        <v>0</v>
      </c>
      <c r="J1284" s="19">
        <v>7454</v>
      </c>
      <c r="K1284" s="16">
        <v>50357</v>
      </c>
    </row>
    <row r="1285" spans="1:11" x14ac:dyDescent="0.2">
      <c r="A1285" s="10" t="s">
        <v>16</v>
      </c>
      <c r="B1285" s="11" t="s">
        <v>20</v>
      </c>
      <c r="C1285" s="12">
        <v>22997</v>
      </c>
      <c r="D1285" s="12">
        <v>41355</v>
      </c>
      <c r="E1285" s="10" t="s">
        <v>17</v>
      </c>
      <c r="F1285" s="13" t="s">
        <v>14</v>
      </c>
      <c r="G1285" s="14">
        <v>45000</v>
      </c>
      <c r="H1285" s="17">
        <v>45000</v>
      </c>
      <c r="I1285" s="39">
        <v>0</v>
      </c>
      <c r="J1285" s="19">
        <v>7128</v>
      </c>
      <c r="K1285" s="16">
        <v>46738</v>
      </c>
    </row>
    <row r="1286" spans="1:11" x14ac:dyDescent="0.2">
      <c r="A1286" s="10" t="s">
        <v>11</v>
      </c>
      <c r="B1286" s="11" t="s">
        <v>20</v>
      </c>
      <c r="C1286" s="12">
        <v>22997</v>
      </c>
      <c r="D1286" s="12">
        <v>41355</v>
      </c>
      <c r="E1286" s="10" t="s">
        <v>17</v>
      </c>
      <c r="F1286" s="13" t="s">
        <v>14</v>
      </c>
      <c r="G1286" s="14">
        <v>45000</v>
      </c>
      <c r="H1286" s="17">
        <v>45000</v>
      </c>
      <c r="I1286" s="39">
        <v>2</v>
      </c>
      <c r="J1286" s="19">
        <v>2376</v>
      </c>
      <c r="K1286" s="16">
        <v>46738</v>
      </c>
    </row>
    <row r="1287" spans="1:11" x14ac:dyDescent="0.2">
      <c r="A1287" s="10" t="s">
        <v>16</v>
      </c>
      <c r="B1287" s="11" t="s">
        <v>20</v>
      </c>
      <c r="C1287" s="12">
        <v>21659</v>
      </c>
      <c r="D1287" s="12">
        <v>41534</v>
      </c>
      <c r="E1287" s="10" t="s">
        <v>17</v>
      </c>
      <c r="F1287" s="13" t="s">
        <v>14</v>
      </c>
      <c r="G1287" s="14">
        <v>54000</v>
      </c>
      <c r="H1287" s="17">
        <v>54000</v>
      </c>
      <c r="I1287" s="39">
        <v>0</v>
      </c>
      <c r="J1287" s="19">
        <v>6415</v>
      </c>
      <c r="K1287" s="16">
        <v>45401</v>
      </c>
    </row>
    <row r="1288" spans="1:11" x14ac:dyDescent="0.2">
      <c r="A1288" s="10" t="s">
        <v>11</v>
      </c>
      <c r="B1288" s="11" t="s">
        <v>20</v>
      </c>
      <c r="C1288" s="12">
        <v>21659</v>
      </c>
      <c r="D1288" s="12">
        <v>41534</v>
      </c>
      <c r="E1288" s="10" t="s">
        <v>17</v>
      </c>
      <c r="F1288" s="13" t="s">
        <v>14</v>
      </c>
      <c r="G1288" s="14">
        <v>54000</v>
      </c>
      <c r="H1288" s="17">
        <v>54000</v>
      </c>
      <c r="I1288" s="39">
        <v>2</v>
      </c>
      <c r="J1288" s="19">
        <v>2138</v>
      </c>
      <c r="K1288" s="16">
        <v>45401</v>
      </c>
    </row>
    <row r="1289" spans="1:11" x14ac:dyDescent="0.2">
      <c r="A1289" s="10" t="s">
        <v>15</v>
      </c>
      <c r="B1289" s="11" t="s">
        <v>20</v>
      </c>
      <c r="C1289" s="12">
        <v>21659</v>
      </c>
      <c r="D1289" s="12">
        <v>41534</v>
      </c>
      <c r="E1289" s="10" t="s">
        <v>17</v>
      </c>
      <c r="F1289" s="13" t="s">
        <v>14</v>
      </c>
      <c r="G1289" s="14">
        <v>18000</v>
      </c>
      <c r="H1289" s="17">
        <v>18000</v>
      </c>
      <c r="I1289" s="39">
        <v>0</v>
      </c>
      <c r="J1289" s="19">
        <v>2138</v>
      </c>
      <c r="K1289" s="16">
        <v>45401</v>
      </c>
    </row>
    <row r="1290" spans="1:11" x14ac:dyDescent="0.2">
      <c r="A1290" s="10" t="s">
        <v>16</v>
      </c>
      <c r="B1290" s="11" t="s">
        <v>20</v>
      </c>
      <c r="C1290" s="12">
        <v>20951</v>
      </c>
      <c r="D1290" s="12">
        <v>41641</v>
      </c>
      <c r="E1290" s="10" t="s">
        <v>17</v>
      </c>
      <c r="F1290" s="13" t="s">
        <v>14</v>
      </c>
      <c r="G1290" s="14">
        <v>54000</v>
      </c>
      <c r="H1290" s="17">
        <v>54000</v>
      </c>
      <c r="I1290" s="39">
        <v>0</v>
      </c>
      <c r="J1290" s="19">
        <v>14059</v>
      </c>
      <c r="K1290" s="16">
        <v>44692</v>
      </c>
    </row>
    <row r="1291" spans="1:11" x14ac:dyDescent="0.2">
      <c r="A1291" s="10" t="s">
        <v>11</v>
      </c>
      <c r="B1291" s="11" t="s">
        <v>20</v>
      </c>
      <c r="C1291" s="12">
        <v>20951</v>
      </c>
      <c r="D1291" s="12">
        <v>41641</v>
      </c>
      <c r="E1291" s="10" t="s">
        <v>17</v>
      </c>
      <c r="F1291" s="13" t="s">
        <v>14</v>
      </c>
      <c r="G1291" s="14">
        <v>41000</v>
      </c>
      <c r="H1291" s="17">
        <v>41000</v>
      </c>
      <c r="I1291" s="39">
        <v>2</v>
      </c>
      <c r="J1291" s="19">
        <v>4686</v>
      </c>
      <c r="K1291" s="16">
        <v>44692</v>
      </c>
    </row>
    <row r="1292" spans="1:11" x14ac:dyDescent="0.2">
      <c r="A1292" s="10" t="s">
        <v>15</v>
      </c>
      <c r="B1292" s="11" t="s">
        <v>20</v>
      </c>
      <c r="C1292" s="12">
        <v>20951</v>
      </c>
      <c r="D1292" s="12">
        <v>41641</v>
      </c>
      <c r="E1292" s="10" t="s">
        <v>17</v>
      </c>
      <c r="F1292" s="13" t="s">
        <v>14</v>
      </c>
      <c r="G1292" s="14">
        <v>54000</v>
      </c>
      <c r="H1292" s="17">
        <v>54000</v>
      </c>
      <c r="I1292" s="39">
        <v>0</v>
      </c>
      <c r="J1292" s="19">
        <v>4686</v>
      </c>
      <c r="K1292" s="16">
        <v>44692</v>
      </c>
    </row>
    <row r="1293" spans="1:11" x14ac:dyDescent="0.2">
      <c r="A1293" s="10" t="s">
        <v>16</v>
      </c>
      <c r="B1293" s="11" t="s">
        <v>20</v>
      </c>
      <c r="C1293" s="12">
        <v>21132</v>
      </c>
      <c r="D1293" s="12">
        <v>41617</v>
      </c>
      <c r="E1293" s="10" t="s">
        <v>13</v>
      </c>
      <c r="F1293" s="13" t="s">
        <v>14</v>
      </c>
      <c r="G1293" s="14">
        <v>123000</v>
      </c>
      <c r="H1293" s="17">
        <v>123000</v>
      </c>
      <c r="I1293" s="39">
        <v>0</v>
      </c>
      <c r="J1293" s="19">
        <v>8303</v>
      </c>
      <c r="K1293" s="16">
        <v>44873</v>
      </c>
    </row>
    <row r="1294" spans="1:11" x14ac:dyDescent="0.2">
      <c r="A1294" s="10" t="s">
        <v>11</v>
      </c>
      <c r="B1294" s="11" t="s">
        <v>20</v>
      </c>
      <c r="C1294" s="12">
        <v>21132</v>
      </c>
      <c r="D1294" s="12">
        <v>41617</v>
      </c>
      <c r="E1294" s="10" t="s">
        <v>13</v>
      </c>
      <c r="F1294" s="13" t="s">
        <v>14</v>
      </c>
      <c r="G1294" s="14">
        <v>75000</v>
      </c>
      <c r="H1294" s="17">
        <v>75000</v>
      </c>
      <c r="I1294" s="39">
        <v>0</v>
      </c>
      <c r="J1294" s="19">
        <v>8303</v>
      </c>
      <c r="K1294" s="16">
        <v>44873</v>
      </c>
    </row>
    <row r="1295" spans="1:11" x14ac:dyDescent="0.2">
      <c r="A1295" s="10" t="s">
        <v>15</v>
      </c>
      <c r="B1295" s="11" t="s">
        <v>20</v>
      </c>
      <c r="C1295" s="12">
        <v>21132</v>
      </c>
      <c r="D1295" s="12">
        <v>41617</v>
      </c>
      <c r="E1295" s="10" t="s">
        <v>13</v>
      </c>
      <c r="F1295" s="13" t="s">
        <v>14</v>
      </c>
      <c r="G1295" s="14">
        <v>123000</v>
      </c>
      <c r="H1295" s="17">
        <v>123000</v>
      </c>
      <c r="I1295" s="39">
        <v>0</v>
      </c>
      <c r="J1295" s="19">
        <v>8303</v>
      </c>
      <c r="K1295" s="16">
        <v>44873</v>
      </c>
    </row>
    <row r="1296" spans="1:11" x14ac:dyDescent="0.2">
      <c r="A1296" s="10" t="s">
        <v>16</v>
      </c>
      <c r="B1296" s="11" t="s">
        <v>20</v>
      </c>
      <c r="C1296" s="12">
        <v>25648</v>
      </c>
      <c r="D1296" s="12">
        <v>41352</v>
      </c>
      <c r="E1296" s="10" t="s">
        <v>17</v>
      </c>
      <c r="F1296" s="13" t="s">
        <v>14</v>
      </c>
      <c r="G1296" s="14">
        <v>90000</v>
      </c>
      <c r="H1296" s="17">
        <v>90000</v>
      </c>
      <c r="I1296" s="39">
        <v>0</v>
      </c>
      <c r="J1296" s="19">
        <v>16605</v>
      </c>
      <c r="K1296" s="16">
        <v>49389</v>
      </c>
    </row>
    <row r="1297" spans="1:11" x14ac:dyDescent="0.2">
      <c r="A1297" s="10" t="s">
        <v>11</v>
      </c>
      <c r="B1297" s="11" t="s">
        <v>20</v>
      </c>
      <c r="C1297" s="12">
        <v>25648</v>
      </c>
      <c r="D1297" s="12">
        <v>41352</v>
      </c>
      <c r="E1297" s="10" t="s">
        <v>17</v>
      </c>
      <c r="F1297" s="13" t="s">
        <v>14</v>
      </c>
      <c r="G1297" s="14">
        <v>90000</v>
      </c>
      <c r="H1297" s="17">
        <v>90000</v>
      </c>
      <c r="I1297" s="39">
        <v>0</v>
      </c>
      <c r="J1297" s="19">
        <v>5535</v>
      </c>
      <c r="K1297" s="16">
        <v>49389</v>
      </c>
    </row>
    <row r="1298" spans="1:11" x14ac:dyDescent="0.2">
      <c r="A1298" s="10" t="s">
        <v>15</v>
      </c>
      <c r="B1298" s="11" t="s">
        <v>20</v>
      </c>
      <c r="C1298" s="12">
        <v>25648</v>
      </c>
      <c r="D1298" s="12">
        <v>41352</v>
      </c>
      <c r="E1298" s="10" t="s">
        <v>17</v>
      </c>
      <c r="F1298" s="13" t="s">
        <v>14</v>
      </c>
      <c r="G1298" s="14">
        <v>75000</v>
      </c>
      <c r="H1298" s="17">
        <v>75000</v>
      </c>
      <c r="I1298" s="39">
        <v>0</v>
      </c>
      <c r="J1298" s="19">
        <v>5535</v>
      </c>
      <c r="K1298" s="16">
        <v>49389</v>
      </c>
    </row>
    <row r="1299" spans="1:11" x14ac:dyDescent="0.2">
      <c r="A1299" s="10" t="s">
        <v>16</v>
      </c>
      <c r="B1299" s="11" t="s">
        <v>20</v>
      </c>
      <c r="C1299" s="12">
        <v>25551</v>
      </c>
      <c r="D1299" s="12">
        <v>41584</v>
      </c>
      <c r="E1299" s="10" t="s">
        <v>13</v>
      </c>
      <c r="F1299" s="13" t="s">
        <v>14</v>
      </c>
      <c r="G1299" s="14">
        <v>38000</v>
      </c>
      <c r="H1299" s="17">
        <v>38000</v>
      </c>
      <c r="I1299" s="39">
        <v>0</v>
      </c>
      <c r="J1299" s="19">
        <v>9166</v>
      </c>
      <c r="K1299" s="16">
        <v>49292</v>
      </c>
    </row>
    <row r="1300" spans="1:11" x14ac:dyDescent="0.2">
      <c r="A1300" s="10" t="s">
        <v>11</v>
      </c>
      <c r="B1300" s="11" t="s">
        <v>20</v>
      </c>
      <c r="C1300" s="12">
        <v>25551</v>
      </c>
      <c r="D1300" s="12">
        <v>41584</v>
      </c>
      <c r="E1300" s="10" t="s">
        <v>13</v>
      </c>
      <c r="F1300" s="13" t="s">
        <v>14</v>
      </c>
      <c r="G1300" s="14">
        <v>38000</v>
      </c>
      <c r="H1300" s="17">
        <v>38000</v>
      </c>
      <c r="I1300" s="39">
        <v>0</v>
      </c>
      <c r="J1300" s="19">
        <v>9166</v>
      </c>
      <c r="K1300" s="16">
        <v>49292</v>
      </c>
    </row>
    <row r="1301" spans="1:11" x14ac:dyDescent="0.2">
      <c r="A1301" s="10" t="s">
        <v>15</v>
      </c>
      <c r="B1301" s="11" t="s">
        <v>20</v>
      </c>
      <c r="C1301" s="12">
        <v>25551</v>
      </c>
      <c r="D1301" s="12">
        <v>41584</v>
      </c>
      <c r="E1301" s="10" t="s">
        <v>13</v>
      </c>
      <c r="F1301" s="13" t="s">
        <v>14</v>
      </c>
      <c r="G1301" s="14">
        <v>38000</v>
      </c>
      <c r="H1301" s="17">
        <v>38000</v>
      </c>
      <c r="I1301" s="39">
        <v>0</v>
      </c>
      <c r="J1301" s="19">
        <v>9166</v>
      </c>
      <c r="K1301" s="16">
        <v>49292</v>
      </c>
    </row>
    <row r="1302" spans="1:11" x14ac:dyDescent="0.2">
      <c r="A1302" s="10" t="s">
        <v>16</v>
      </c>
      <c r="B1302" s="11" t="s">
        <v>20</v>
      </c>
      <c r="C1302" s="12">
        <v>23277</v>
      </c>
      <c r="D1302" s="12">
        <v>41591</v>
      </c>
      <c r="E1302" s="10" t="s">
        <v>13</v>
      </c>
      <c r="F1302" s="13" t="s">
        <v>14</v>
      </c>
      <c r="G1302" s="14">
        <v>123000</v>
      </c>
      <c r="H1302" s="17">
        <v>123000</v>
      </c>
      <c r="I1302" s="39">
        <v>0</v>
      </c>
      <c r="J1302" s="19">
        <v>24243</v>
      </c>
      <c r="K1302" s="16">
        <v>47019</v>
      </c>
    </row>
    <row r="1303" spans="1:11" x14ac:dyDescent="0.2">
      <c r="A1303" s="10" t="s">
        <v>11</v>
      </c>
      <c r="B1303" s="11" t="s">
        <v>20</v>
      </c>
      <c r="C1303" s="12">
        <v>23277</v>
      </c>
      <c r="D1303" s="12">
        <v>41591</v>
      </c>
      <c r="E1303" s="10" t="s">
        <v>13</v>
      </c>
      <c r="F1303" s="13" t="s">
        <v>14</v>
      </c>
      <c r="G1303" s="14">
        <v>123000</v>
      </c>
      <c r="H1303" s="17">
        <v>123000</v>
      </c>
      <c r="I1303" s="39">
        <v>1</v>
      </c>
      <c r="J1303" s="19">
        <v>8081</v>
      </c>
      <c r="K1303" s="16">
        <v>47019</v>
      </c>
    </row>
    <row r="1304" spans="1:11" x14ac:dyDescent="0.2">
      <c r="A1304" s="10" t="s">
        <v>16</v>
      </c>
      <c r="B1304" s="11" t="s">
        <v>20</v>
      </c>
      <c r="C1304" s="12">
        <v>21251</v>
      </c>
      <c r="D1304" s="12">
        <v>41649</v>
      </c>
      <c r="E1304" s="10" t="s">
        <v>13</v>
      </c>
      <c r="F1304" s="13" t="s">
        <v>14</v>
      </c>
      <c r="G1304" s="14">
        <v>91000</v>
      </c>
      <c r="H1304" s="17">
        <v>91000</v>
      </c>
      <c r="I1304" s="39">
        <v>0</v>
      </c>
      <c r="J1304" s="19">
        <v>13841</v>
      </c>
      <c r="K1304" s="16">
        <v>44992</v>
      </c>
    </row>
    <row r="1305" spans="1:11" x14ac:dyDescent="0.2">
      <c r="A1305" s="10" t="s">
        <v>11</v>
      </c>
      <c r="B1305" s="11" t="s">
        <v>20</v>
      </c>
      <c r="C1305" s="12">
        <v>21251</v>
      </c>
      <c r="D1305" s="12">
        <v>41649</v>
      </c>
      <c r="E1305" s="10" t="s">
        <v>13</v>
      </c>
      <c r="F1305" s="13" t="s">
        <v>14</v>
      </c>
      <c r="G1305" s="14">
        <v>91000</v>
      </c>
      <c r="H1305" s="17">
        <v>91000</v>
      </c>
      <c r="I1305" s="39">
        <v>2</v>
      </c>
      <c r="J1305" s="19">
        <v>13841</v>
      </c>
      <c r="K1305" s="16">
        <v>44992</v>
      </c>
    </row>
    <row r="1306" spans="1:11" x14ac:dyDescent="0.2">
      <c r="A1306" s="10" t="s">
        <v>15</v>
      </c>
      <c r="B1306" s="11" t="s">
        <v>20</v>
      </c>
      <c r="C1306" s="12">
        <v>21251</v>
      </c>
      <c r="D1306" s="12">
        <v>41649</v>
      </c>
      <c r="E1306" s="10" t="s">
        <v>13</v>
      </c>
      <c r="F1306" s="13" t="s">
        <v>14</v>
      </c>
      <c r="G1306" s="14">
        <v>91000</v>
      </c>
      <c r="H1306" s="17">
        <v>91000</v>
      </c>
      <c r="I1306" s="39">
        <v>0</v>
      </c>
      <c r="J1306" s="19">
        <v>13841</v>
      </c>
      <c r="K1306" s="16">
        <v>44992</v>
      </c>
    </row>
    <row r="1307" spans="1:11" x14ac:dyDescent="0.2">
      <c r="A1307" s="10" t="s">
        <v>16</v>
      </c>
      <c r="B1307" s="11" t="s">
        <v>21</v>
      </c>
      <c r="C1307" s="12">
        <v>25050</v>
      </c>
      <c r="D1307" s="12">
        <v>41418</v>
      </c>
      <c r="E1307" s="10" t="s">
        <v>13</v>
      </c>
      <c r="F1307" s="13" t="s">
        <v>14</v>
      </c>
      <c r="G1307" s="14">
        <v>91000</v>
      </c>
      <c r="H1307" s="17">
        <v>91000</v>
      </c>
      <c r="I1307" s="39">
        <v>0</v>
      </c>
      <c r="J1307" s="19">
        <v>7603</v>
      </c>
      <c r="K1307" s="16">
        <v>48791</v>
      </c>
    </row>
    <row r="1308" spans="1:11" x14ac:dyDescent="0.2">
      <c r="A1308" s="10" t="s">
        <v>11</v>
      </c>
      <c r="B1308" s="11" t="s">
        <v>21</v>
      </c>
      <c r="C1308" s="12">
        <v>25050</v>
      </c>
      <c r="D1308" s="12">
        <v>41418</v>
      </c>
      <c r="E1308" s="10" t="s">
        <v>13</v>
      </c>
      <c r="F1308" s="13" t="s">
        <v>14</v>
      </c>
      <c r="G1308" s="14">
        <v>32000</v>
      </c>
      <c r="H1308" s="17">
        <v>32000</v>
      </c>
      <c r="I1308" s="39">
        <v>0</v>
      </c>
      <c r="J1308" s="19">
        <v>7603</v>
      </c>
      <c r="K1308" s="16">
        <v>48791</v>
      </c>
    </row>
    <row r="1309" spans="1:11" x14ac:dyDescent="0.2">
      <c r="A1309" s="10" t="s">
        <v>16</v>
      </c>
      <c r="B1309" s="11" t="s">
        <v>21</v>
      </c>
      <c r="C1309" s="12">
        <v>22218</v>
      </c>
      <c r="D1309" s="12">
        <v>41436</v>
      </c>
      <c r="E1309" s="10" t="s">
        <v>17</v>
      </c>
      <c r="F1309" s="13" t="s">
        <v>14</v>
      </c>
      <c r="G1309" s="14">
        <v>32000</v>
      </c>
      <c r="H1309" s="17">
        <v>32000</v>
      </c>
      <c r="I1309" s="39">
        <v>0</v>
      </c>
      <c r="J1309" s="19">
        <v>8640</v>
      </c>
      <c r="K1309" s="16">
        <v>45959</v>
      </c>
    </row>
    <row r="1310" spans="1:11" x14ac:dyDescent="0.2">
      <c r="A1310" s="10" t="s">
        <v>11</v>
      </c>
      <c r="B1310" s="11" t="s">
        <v>21</v>
      </c>
      <c r="C1310" s="12">
        <v>22218</v>
      </c>
      <c r="D1310" s="12">
        <v>41436</v>
      </c>
      <c r="E1310" s="10" t="s">
        <v>17</v>
      </c>
      <c r="F1310" s="13" t="s">
        <v>14</v>
      </c>
      <c r="G1310" s="14">
        <v>20000</v>
      </c>
      <c r="H1310" s="17">
        <v>20000</v>
      </c>
      <c r="I1310" s="39">
        <v>0</v>
      </c>
      <c r="J1310" s="19">
        <v>2880</v>
      </c>
      <c r="K1310" s="16">
        <v>45959</v>
      </c>
    </row>
    <row r="1311" spans="1:11" x14ac:dyDescent="0.2">
      <c r="A1311" s="10" t="s">
        <v>15</v>
      </c>
      <c r="B1311" s="11" t="s">
        <v>21</v>
      </c>
      <c r="C1311" s="12">
        <v>22218</v>
      </c>
      <c r="D1311" s="12">
        <v>41436</v>
      </c>
      <c r="E1311" s="10" t="s">
        <v>17</v>
      </c>
      <c r="F1311" s="13" t="s">
        <v>14</v>
      </c>
      <c r="G1311" s="14">
        <v>32000</v>
      </c>
      <c r="H1311" s="17">
        <v>32000</v>
      </c>
      <c r="I1311" s="39">
        <v>0</v>
      </c>
      <c r="J1311" s="19">
        <v>2880</v>
      </c>
      <c r="K1311" s="16">
        <v>45959</v>
      </c>
    </row>
    <row r="1312" spans="1:11" x14ac:dyDescent="0.2">
      <c r="A1312" s="10" t="s">
        <v>16</v>
      </c>
      <c r="B1312" s="11" t="s">
        <v>21</v>
      </c>
      <c r="C1312" s="12">
        <v>24211</v>
      </c>
      <c r="D1312" s="12">
        <v>41208</v>
      </c>
      <c r="E1312" s="10" t="s">
        <v>13</v>
      </c>
      <c r="F1312" s="13" t="s">
        <v>14</v>
      </c>
      <c r="G1312" s="14">
        <v>60000</v>
      </c>
      <c r="H1312" s="17">
        <v>60000</v>
      </c>
      <c r="I1312" s="39">
        <v>0</v>
      </c>
      <c r="J1312" s="19">
        <v>10575</v>
      </c>
      <c r="K1312" s="16">
        <v>47952</v>
      </c>
    </row>
    <row r="1313" spans="1:11" x14ac:dyDescent="0.2">
      <c r="A1313" s="10" t="s">
        <v>11</v>
      </c>
      <c r="B1313" s="11" t="s">
        <v>21</v>
      </c>
      <c r="C1313" s="12">
        <v>24211</v>
      </c>
      <c r="D1313" s="12">
        <v>41208</v>
      </c>
      <c r="E1313" s="10" t="s">
        <v>13</v>
      </c>
      <c r="F1313" s="13" t="s">
        <v>14</v>
      </c>
      <c r="G1313" s="14">
        <v>50000</v>
      </c>
      <c r="H1313" s="17">
        <v>50000</v>
      </c>
      <c r="I1313" s="39">
        <v>0</v>
      </c>
      <c r="J1313" s="19">
        <v>10575</v>
      </c>
      <c r="K1313" s="16">
        <v>47952</v>
      </c>
    </row>
    <row r="1314" spans="1:11" x14ac:dyDescent="0.2">
      <c r="A1314" s="10" t="s">
        <v>16</v>
      </c>
      <c r="B1314" s="11" t="s">
        <v>20</v>
      </c>
      <c r="C1314" s="12">
        <v>20491</v>
      </c>
      <c r="D1314" s="12">
        <v>41647</v>
      </c>
      <c r="E1314" s="10" t="s">
        <v>13</v>
      </c>
      <c r="F1314" s="13" t="s">
        <v>14</v>
      </c>
      <c r="G1314" s="14">
        <v>67000</v>
      </c>
      <c r="H1314" s="17">
        <v>67000</v>
      </c>
      <c r="I1314" s="39">
        <v>0</v>
      </c>
      <c r="J1314" s="19">
        <v>8261</v>
      </c>
      <c r="K1314" s="16">
        <v>44233</v>
      </c>
    </row>
    <row r="1315" spans="1:11" x14ac:dyDescent="0.2">
      <c r="A1315" s="10" t="s">
        <v>11</v>
      </c>
      <c r="B1315" s="11" t="s">
        <v>20</v>
      </c>
      <c r="C1315" s="12">
        <v>20491</v>
      </c>
      <c r="D1315" s="12">
        <v>41647</v>
      </c>
      <c r="E1315" s="10" t="s">
        <v>13</v>
      </c>
      <c r="F1315" s="13" t="s">
        <v>14</v>
      </c>
      <c r="G1315" s="14">
        <v>67000</v>
      </c>
      <c r="H1315" s="17">
        <v>67000</v>
      </c>
      <c r="I1315" s="39">
        <v>0</v>
      </c>
      <c r="J1315" s="19">
        <v>8261</v>
      </c>
      <c r="K1315" s="16">
        <v>44233</v>
      </c>
    </row>
    <row r="1316" spans="1:11" x14ac:dyDescent="0.2">
      <c r="A1316" s="10" t="s">
        <v>15</v>
      </c>
      <c r="B1316" s="11" t="s">
        <v>20</v>
      </c>
      <c r="C1316" s="12">
        <v>20491</v>
      </c>
      <c r="D1316" s="12">
        <v>41647</v>
      </c>
      <c r="E1316" s="10" t="s">
        <v>13</v>
      </c>
      <c r="F1316" s="13" t="s">
        <v>14</v>
      </c>
      <c r="G1316" s="14">
        <v>50000</v>
      </c>
      <c r="H1316" s="17">
        <v>50000</v>
      </c>
      <c r="I1316" s="39">
        <v>0</v>
      </c>
      <c r="J1316" s="19">
        <v>8261</v>
      </c>
      <c r="K1316" s="16">
        <v>44233</v>
      </c>
    </row>
    <row r="1317" spans="1:11" x14ac:dyDescent="0.2">
      <c r="A1317" s="10" t="s">
        <v>16</v>
      </c>
      <c r="B1317" s="11" t="s">
        <v>20</v>
      </c>
      <c r="C1317" s="12">
        <v>22703</v>
      </c>
      <c r="D1317" s="12">
        <v>41502</v>
      </c>
      <c r="E1317" s="10" t="s">
        <v>13</v>
      </c>
      <c r="F1317" s="13" t="s">
        <v>14</v>
      </c>
      <c r="G1317" s="14">
        <v>63000</v>
      </c>
      <c r="H1317" s="17">
        <v>63000</v>
      </c>
      <c r="I1317" s="39">
        <v>0</v>
      </c>
      <c r="J1317" s="19">
        <v>11794</v>
      </c>
      <c r="K1317" s="16">
        <v>46444</v>
      </c>
    </row>
    <row r="1318" spans="1:11" x14ac:dyDescent="0.2">
      <c r="A1318" s="10" t="s">
        <v>11</v>
      </c>
      <c r="B1318" s="11" t="s">
        <v>20</v>
      </c>
      <c r="C1318" s="12">
        <v>22703</v>
      </c>
      <c r="D1318" s="12">
        <v>41502</v>
      </c>
      <c r="E1318" s="10" t="s">
        <v>13</v>
      </c>
      <c r="F1318" s="13" t="s">
        <v>14</v>
      </c>
      <c r="G1318" s="14">
        <v>63000</v>
      </c>
      <c r="H1318" s="17">
        <v>63000</v>
      </c>
      <c r="I1318" s="39">
        <v>0</v>
      </c>
      <c r="J1318" s="19">
        <v>11794</v>
      </c>
      <c r="K1318" s="16">
        <v>46444</v>
      </c>
    </row>
    <row r="1319" spans="1:11" x14ac:dyDescent="0.2">
      <c r="A1319" s="10" t="s">
        <v>11</v>
      </c>
      <c r="B1319" s="11" t="s">
        <v>20</v>
      </c>
      <c r="C1319" s="12">
        <v>25478</v>
      </c>
      <c r="D1319" s="12">
        <v>41345</v>
      </c>
      <c r="E1319" s="10" t="s">
        <v>17</v>
      </c>
      <c r="F1319" s="13" t="s">
        <v>14</v>
      </c>
      <c r="G1319" s="14">
        <v>56000</v>
      </c>
      <c r="H1319" s="17">
        <v>56000</v>
      </c>
      <c r="I1319" s="39">
        <v>0</v>
      </c>
      <c r="J1319" s="19">
        <v>10282</v>
      </c>
      <c r="K1319" s="16">
        <v>49219</v>
      </c>
    </row>
    <row r="1320" spans="1:11" x14ac:dyDescent="0.2">
      <c r="A1320" s="10" t="s">
        <v>11</v>
      </c>
      <c r="B1320" s="11" t="s">
        <v>20</v>
      </c>
      <c r="C1320" s="12">
        <v>22056</v>
      </c>
      <c r="D1320" s="12">
        <v>41547</v>
      </c>
      <c r="E1320" s="10" t="s">
        <v>17</v>
      </c>
      <c r="F1320" s="13" t="s">
        <v>14</v>
      </c>
      <c r="G1320" s="14">
        <v>40000</v>
      </c>
      <c r="H1320" s="17">
        <v>40000</v>
      </c>
      <c r="I1320" s="39">
        <v>0</v>
      </c>
      <c r="J1320" s="19">
        <v>5256</v>
      </c>
      <c r="K1320" s="16">
        <v>45797</v>
      </c>
    </row>
    <row r="1321" spans="1:11" x14ac:dyDescent="0.2">
      <c r="A1321" s="10" t="s">
        <v>11</v>
      </c>
      <c r="B1321" s="11" t="s">
        <v>20</v>
      </c>
      <c r="C1321" s="12">
        <v>23159</v>
      </c>
      <c r="D1321" s="12">
        <v>41621</v>
      </c>
      <c r="E1321" s="10" t="s">
        <v>17</v>
      </c>
      <c r="F1321" s="13" t="s">
        <v>14</v>
      </c>
      <c r="G1321" s="14">
        <v>14000</v>
      </c>
      <c r="H1321" s="17">
        <v>14000</v>
      </c>
      <c r="I1321" s="39">
        <v>0</v>
      </c>
      <c r="J1321" s="19">
        <v>2218</v>
      </c>
      <c r="K1321" s="16">
        <v>46901</v>
      </c>
    </row>
    <row r="1322" spans="1:11" x14ac:dyDescent="0.2">
      <c r="A1322" s="10" t="s">
        <v>16</v>
      </c>
      <c r="B1322" s="11" t="s">
        <v>20</v>
      </c>
      <c r="C1322" s="12">
        <v>20537</v>
      </c>
      <c r="D1322" s="12">
        <v>41582</v>
      </c>
      <c r="E1322" s="10" t="s">
        <v>13</v>
      </c>
      <c r="F1322" s="13" t="s">
        <v>14</v>
      </c>
      <c r="G1322" s="14">
        <v>165000</v>
      </c>
      <c r="H1322" s="17">
        <v>165000</v>
      </c>
      <c r="I1322" s="39">
        <v>0</v>
      </c>
      <c r="J1322" s="19">
        <v>15593</v>
      </c>
      <c r="K1322" s="16">
        <v>44278</v>
      </c>
    </row>
    <row r="1323" spans="1:11" x14ac:dyDescent="0.2">
      <c r="A1323" s="10" t="s">
        <v>11</v>
      </c>
      <c r="B1323" s="11" t="s">
        <v>20</v>
      </c>
      <c r="C1323" s="12">
        <v>20537</v>
      </c>
      <c r="D1323" s="12">
        <v>41582</v>
      </c>
      <c r="E1323" s="10" t="s">
        <v>13</v>
      </c>
      <c r="F1323" s="13" t="s">
        <v>14</v>
      </c>
      <c r="G1323" s="14">
        <v>165000</v>
      </c>
      <c r="H1323" s="17">
        <v>165000</v>
      </c>
      <c r="I1323" s="39">
        <v>0</v>
      </c>
      <c r="J1323" s="19">
        <v>5198</v>
      </c>
      <c r="K1323" s="16">
        <v>44278</v>
      </c>
    </row>
    <row r="1324" spans="1:11" x14ac:dyDescent="0.2">
      <c r="A1324" s="10" t="s">
        <v>11</v>
      </c>
      <c r="B1324" s="11" t="s">
        <v>21</v>
      </c>
      <c r="C1324" s="12">
        <v>22832</v>
      </c>
      <c r="D1324" s="12">
        <v>41350</v>
      </c>
      <c r="E1324" s="10" t="s">
        <v>13</v>
      </c>
      <c r="F1324" s="13" t="s">
        <v>14</v>
      </c>
      <c r="G1324" s="14">
        <v>57000</v>
      </c>
      <c r="H1324" s="17">
        <v>57000</v>
      </c>
      <c r="I1324" s="39">
        <v>0</v>
      </c>
      <c r="J1324" s="19">
        <v>11235</v>
      </c>
      <c r="K1324" s="16">
        <v>46573</v>
      </c>
    </row>
    <row r="1325" spans="1:11" x14ac:dyDescent="0.2">
      <c r="A1325" s="10" t="s">
        <v>11</v>
      </c>
      <c r="B1325" s="11" t="s">
        <v>20</v>
      </c>
      <c r="C1325" s="12">
        <v>19933</v>
      </c>
      <c r="D1325" s="12">
        <v>41586</v>
      </c>
      <c r="E1325" s="10" t="s">
        <v>13</v>
      </c>
      <c r="F1325" s="13" t="s">
        <v>14</v>
      </c>
      <c r="G1325" s="14">
        <v>48000</v>
      </c>
      <c r="H1325" s="17">
        <v>48000</v>
      </c>
      <c r="I1325" s="39">
        <v>0</v>
      </c>
      <c r="J1325" s="19">
        <v>2722</v>
      </c>
      <c r="K1325" s="16">
        <v>43674</v>
      </c>
    </row>
    <row r="1326" spans="1:11" x14ac:dyDescent="0.2">
      <c r="A1326" s="10" t="s">
        <v>11</v>
      </c>
      <c r="B1326" s="11" t="s">
        <v>20</v>
      </c>
      <c r="C1326" s="12">
        <v>23009</v>
      </c>
      <c r="D1326" s="12">
        <v>41542</v>
      </c>
      <c r="E1326" s="10" t="s">
        <v>17</v>
      </c>
      <c r="F1326" s="13" t="s">
        <v>14</v>
      </c>
      <c r="G1326" s="14">
        <v>72000</v>
      </c>
      <c r="H1326" s="17">
        <v>72000</v>
      </c>
      <c r="I1326" s="39">
        <v>0</v>
      </c>
      <c r="J1326" s="19">
        <v>11405</v>
      </c>
      <c r="K1326" s="16">
        <v>46750</v>
      </c>
    </row>
    <row r="1327" spans="1:11" x14ac:dyDescent="0.2">
      <c r="A1327" s="10" t="s">
        <v>15</v>
      </c>
      <c r="B1327" s="11" t="s">
        <v>20</v>
      </c>
      <c r="C1327" s="12">
        <v>23009</v>
      </c>
      <c r="D1327" s="12">
        <v>41542</v>
      </c>
      <c r="E1327" s="10" t="s">
        <v>17</v>
      </c>
      <c r="F1327" s="13" t="s">
        <v>14</v>
      </c>
      <c r="G1327" s="14">
        <v>72000</v>
      </c>
      <c r="H1327" s="17">
        <v>72000</v>
      </c>
      <c r="I1327" s="39">
        <v>0</v>
      </c>
      <c r="J1327" s="19">
        <v>11405</v>
      </c>
      <c r="K1327" s="16">
        <v>46750</v>
      </c>
    </row>
    <row r="1328" spans="1:11" x14ac:dyDescent="0.2">
      <c r="A1328" s="10" t="s">
        <v>11</v>
      </c>
      <c r="B1328" s="11" t="s">
        <v>20</v>
      </c>
      <c r="C1328" s="12">
        <v>21423</v>
      </c>
      <c r="D1328" s="12">
        <v>41667</v>
      </c>
      <c r="E1328" s="10" t="s">
        <v>17</v>
      </c>
      <c r="F1328" s="13" t="s">
        <v>14</v>
      </c>
      <c r="G1328" s="14">
        <v>57000</v>
      </c>
      <c r="H1328" s="17">
        <v>57000</v>
      </c>
      <c r="I1328" s="39">
        <v>0</v>
      </c>
      <c r="J1328" s="19">
        <v>7131</v>
      </c>
      <c r="K1328" s="16">
        <v>45164</v>
      </c>
    </row>
    <row r="1329" spans="1:11" x14ac:dyDescent="0.2">
      <c r="A1329" s="10" t="s">
        <v>16</v>
      </c>
      <c r="B1329" s="11" t="s">
        <v>20</v>
      </c>
      <c r="C1329" s="12">
        <v>24444</v>
      </c>
      <c r="D1329" s="12">
        <v>41610</v>
      </c>
      <c r="E1329" s="10" t="s">
        <v>17</v>
      </c>
      <c r="F1329" s="13" t="s">
        <v>14</v>
      </c>
      <c r="G1329" s="14">
        <v>111000</v>
      </c>
      <c r="H1329" s="17">
        <v>111000</v>
      </c>
      <c r="I1329" s="39">
        <v>0</v>
      </c>
      <c r="J1329" s="19">
        <v>20080</v>
      </c>
      <c r="K1329" s="16">
        <v>48185</v>
      </c>
    </row>
    <row r="1330" spans="1:11" x14ac:dyDescent="0.2">
      <c r="A1330" s="10" t="s">
        <v>11</v>
      </c>
      <c r="B1330" s="11" t="s">
        <v>20</v>
      </c>
      <c r="C1330" s="12">
        <v>24444</v>
      </c>
      <c r="D1330" s="12">
        <v>41610</v>
      </c>
      <c r="E1330" s="10" t="s">
        <v>17</v>
      </c>
      <c r="F1330" s="13" t="s">
        <v>14</v>
      </c>
      <c r="G1330" s="14">
        <v>111000</v>
      </c>
      <c r="H1330" s="17">
        <v>111000</v>
      </c>
      <c r="I1330" s="39">
        <v>0</v>
      </c>
      <c r="J1330" s="19">
        <v>6693</v>
      </c>
      <c r="K1330" s="16">
        <v>48185</v>
      </c>
    </row>
    <row r="1331" spans="1:11" x14ac:dyDescent="0.2">
      <c r="A1331" s="10" t="s">
        <v>15</v>
      </c>
      <c r="B1331" s="11" t="s">
        <v>20</v>
      </c>
      <c r="C1331" s="12">
        <v>24444</v>
      </c>
      <c r="D1331" s="12">
        <v>41610</v>
      </c>
      <c r="E1331" s="10" t="s">
        <v>17</v>
      </c>
      <c r="F1331" s="13" t="s">
        <v>14</v>
      </c>
      <c r="G1331" s="14">
        <v>37000</v>
      </c>
      <c r="H1331" s="17">
        <v>37000</v>
      </c>
      <c r="I1331" s="39">
        <v>0</v>
      </c>
      <c r="J1331" s="19">
        <v>6693</v>
      </c>
      <c r="K1331" s="16">
        <v>48185</v>
      </c>
    </row>
    <row r="1332" spans="1:11" x14ac:dyDescent="0.2">
      <c r="A1332" s="10" t="s">
        <v>16</v>
      </c>
      <c r="B1332" s="11" t="s">
        <v>20</v>
      </c>
      <c r="C1332" s="12">
        <v>21789</v>
      </c>
      <c r="D1332" s="12">
        <v>41067</v>
      </c>
      <c r="E1332" s="10" t="s">
        <v>17</v>
      </c>
      <c r="F1332" s="13" t="s">
        <v>14</v>
      </c>
      <c r="G1332" s="14">
        <v>111000</v>
      </c>
      <c r="H1332" s="17">
        <v>111000</v>
      </c>
      <c r="I1332" s="39">
        <v>0</v>
      </c>
      <c r="J1332" s="19">
        <v>8307</v>
      </c>
      <c r="K1332" s="16">
        <v>45531</v>
      </c>
    </row>
    <row r="1333" spans="1:11" x14ac:dyDescent="0.2">
      <c r="A1333" s="10" t="s">
        <v>11</v>
      </c>
      <c r="B1333" s="11" t="s">
        <v>20</v>
      </c>
      <c r="C1333" s="12">
        <v>21789</v>
      </c>
      <c r="D1333" s="12">
        <v>41067</v>
      </c>
      <c r="E1333" s="10" t="s">
        <v>17</v>
      </c>
      <c r="F1333" s="13" t="s">
        <v>14</v>
      </c>
      <c r="G1333" s="14">
        <v>65000</v>
      </c>
      <c r="H1333" s="17">
        <v>65000</v>
      </c>
      <c r="I1333" s="39">
        <v>0</v>
      </c>
      <c r="J1333" s="19">
        <v>8307</v>
      </c>
      <c r="K1333" s="16">
        <v>45531</v>
      </c>
    </row>
    <row r="1334" spans="1:11" x14ac:dyDescent="0.2">
      <c r="A1334" s="10" t="s">
        <v>16</v>
      </c>
      <c r="B1334" s="11" t="s">
        <v>20</v>
      </c>
      <c r="C1334" s="12">
        <v>21584</v>
      </c>
      <c r="D1334" s="12">
        <v>41710</v>
      </c>
      <c r="E1334" s="10" t="s">
        <v>13</v>
      </c>
      <c r="F1334" s="13" t="s">
        <v>14</v>
      </c>
      <c r="G1334" s="14">
        <v>138000</v>
      </c>
      <c r="H1334" s="17">
        <v>138000</v>
      </c>
      <c r="I1334" s="39">
        <v>0</v>
      </c>
      <c r="J1334" s="19">
        <v>20990</v>
      </c>
      <c r="K1334" s="16">
        <v>45325</v>
      </c>
    </row>
    <row r="1335" spans="1:11" x14ac:dyDescent="0.2">
      <c r="A1335" s="10" t="s">
        <v>11</v>
      </c>
      <c r="B1335" s="11" t="s">
        <v>20</v>
      </c>
      <c r="C1335" s="12">
        <v>21584</v>
      </c>
      <c r="D1335" s="12">
        <v>41710</v>
      </c>
      <c r="E1335" s="10" t="s">
        <v>13</v>
      </c>
      <c r="F1335" s="13" t="s">
        <v>14</v>
      </c>
      <c r="G1335" s="14">
        <v>138000</v>
      </c>
      <c r="H1335" s="17">
        <v>138000</v>
      </c>
      <c r="I1335" s="39">
        <v>2</v>
      </c>
      <c r="J1335" s="19">
        <v>6997</v>
      </c>
      <c r="K1335" s="16">
        <v>45325</v>
      </c>
    </row>
    <row r="1336" spans="1:11" x14ac:dyDescent="0.2">
      <c r="A1336" s="10" t="s">
        <v>15</v>
      </c>
      <c r="B1336" s="11" t="s">
        <v>20</v>
      </c>
      <c r="C1336" s="12">
        <v>21584</v>
      </c>
      <c r="D1336" s="12">
        <v>41710</v>
      </c>
      <c r="E1336" s="10" t="s">
        <v>13</v>
      </c>
      <c r="F1336" s="13" t="s">
        <v>14</v>
      </c>
      <c r="G1336" s="14">
        <v>46000</v>
      </c>
      <c r="H1336" s="17">
        <v>46000</v>
      </c>
      <c r="I1336" s="39">
        <v>0</v>
      </c>
      <c r="J1336" s="19">
        <v>6997</v>
      </c>
      <c r="K1336" s="16">
        <v>45325</v>
      </c>
    </row>
    <row r="1337" spans="1:11" x14ac:dyDescent="0.2">
      <c r="A1337" s="10" t="s">
        <v>16</v>
      </c>
      <c r="B1337" s="11" t="s">
        <v>21</v>
      </c>
      <c r="C1337" s="12">
        <v>25700</v>
      </c>
      <c r="D1337" s="12">
        <v>41445</v>
      </c>
      <c r="E1337" s="10" t="s">
        <v>13</v>
      </c>
      <c r="F1337" s="13" t="s">
        <v>14</v>
      </c>
      <c r="G1337" s="14">
        <v>138000</v>
      </c>
      <c r="H1337" s="17">
        <v>138000</v>
      </c>
      <c r="I1337" s="39">
        <v>0</v>
      </c>
      <c r="J1337" s="19">
        <v>46310</v>
      </c>
      <c r="K1337" s="16">
        <v>49441</v>
      </c>
    </row>
    <row r="1338" spans="1:11" x14ac:dyDescent="0.2">
      <c r="A1338" s="10" t="s">
        <v>11</v>
      </c>
      <c r="B1338" s="11" t="s">
        <v>21</v>
      </c>
      <c r="C1338" s="12">
        <v>25700</v>
      </c>
      <c r="D1338" s="12">
        <v>41445</v>
      </c>
      <c r="E1338" s="10" t="s">
        <v>13</v>
      </c>
      <c r="F1338" s="13" t="s">
        <v>14</v>
      </c>
      <c r="G1338" s="14">
        <v>64000</v>
      </c>
      <c r="H1338" s="17">
        <v>64000</v>
      </c>
      <c r="I1338" s="39">
        <v>0</v>
      </c>
      <c r="J1338" s="19">
        <v>15437</v>
      </c>
      <c r="K1338" s="16">
        <v>49441</v>
      </c>
    </row>
    <row r="1339" spans="1:11" x14ac:dyDescent="0.2">
      <c r="A1339" s="10" t="s">
        <v>15</v>
      </c>
      <c r="B1339" s="11" t="s">
        <v>21</v>
      </c>
      <c r="C1339" s="12">
        <v>25700</v>
      </c>
      <c r="D1339" s="12">
        <v>41445</v>
      </c>
      <c r="E1339" s="10" t="s">
        <v>13</v>
      </c>
      <c r="F1339" s="13" t="s">
        <v>14</v>
      </c>
      <c r="G1339" s="14">
        <v>138000</v>
      </c>
      <c r="H1339" s="17">
        <v>138000</v>
      </c>
      <c r="I1339" s="39">
        <v>0</v>
      </c>
      <c r="J1339" s="19">
        <v>15437</v>
      </c>
      <c r="K1339" s="16">
        <v>49441</v>
      </c>
    </row>
    <row r="1340" spans="1:11" x14ac:dyDescent="0.2">
      <c r="A1340" s="10" t="s">
        <v>11</v>
      </c>
      <c r="B1340" s="11" t="s">
        <v>21</v>
      </c>
      <c r="C1340" s="12">
        <v>20601</v>
      </c>
      <c r="D1340" s="12">
        <v>41610</v>
      </c>
      <c r="E1340" s="10" t="s">
        <v>17</v>
      </c>
      <c r="F1340" s="13" t="s">
        <v>14</v>
      </c>
      <c r="G1340" s="14">
        <v>66000</v>
      </c>
      <c r="H1340" s="17">
        <v>66000</v>
      </c>
      <c r="I1340" s="39">
        <v>0</v>
      </c>
      <c r="J1340" s="19">
        <v>5287</v>
      </c>
      <c r="K1340" s="16">
        <v>44342</v>
      </c>
    </row>
    <row r="1341" spans="1:11" x14ac:dyDescent="0.2">
      <c r="A1341" s="10" t="s">
        <v>16</v>
      </c>
      <c r="B1341" s="11" t="s">
        <v>20</v>
      </c>
      <c r="C1341" s="12">
        <v>21259</v>
      </c>
      <c r="D1341" s="12">
        <v>41701</v>
      </c>
      <c r="E1341" s="10" t="s">
        <v>17</v>
      </c>
      <c r="F1341" s="13" t="s">
        <v>14</v>
      </c>
      <c r="G1341" s="14">
        <v>44000</v>
      </c>
      <c r="H1341" s="17">
        <v>44000</v>
      </c>
      <c r="I1341" s="39">
        <v>0</v>
      </c>
      <c r="J1341" s="19">
        <v>5504</v>
      </c>
      <c r="K1341" s="16">
        <v>45000</v>
      </c>
    </row>
    <row r="1342" spans="1:11" x14ac:dyDescent="0.2">
      <c r="A1342" s="10" t="s">
        <v>11</v>
      </c>
      <c r="B1342" s="11" t="s">
        <v>20</v>
      </c>
      <c r="C1342" s="12">
        <v>21259</v>
      </c>
      <c r="D1342" s="12">
        <v>41701</v>
      </c>
      <c r="E1342" s="10" t="s">
        <v>17</v>
      </c>
      <c r="F1342" s="13" t="s">
        <v>14</v>
      </c>
      <c r="G1342" s="14">
        <v>44000</v>
      </c>
      <c r="H1342" s="17">
        <v>44000</v>
      </c>
      <c r="I1342" s="39">
        <v>0</v>
      </c>
      <c r="J1342" s="19">
        <v>5504</v>
      </c>
      <c r="K1342" s="16">
        <v>45000</v>
      </c>
    </row>
    <row r="1343" spans="1:11" x14ac:dyDescent="0.2">
      <c r="A1343" s="10" t="s">
        <v>11</v>
      </c>
      <c r="B1343" s="11" t="s">
        <v>20</v>
      </c>
      <c r="C1343" s="12">
        <v>24847</v>
      </c>
      <c r="D1343" s="12">
        <v>41488</v>
      </c>
      <c r="E1343" s="10" t="s">
        <v>17</v>
      </c>
      <c r="F1343" s="13" t="s">
        <v>14</v>
      </c>
      <c r="G1343" s="14">
        <v>44000</v>
      </c>
      <c r="H1343" s="17">
        <v>44000</v>
      </c>
      <c r="I1343" s="39">
        <v>0</v>
      </c>
      <c r="J1343" s="19">
        <v>7999</v>
      </c>
      <c r="K1343" s="16">
        <v>48589</v>
      </c>
    </row>
    <row r="1344" spans="1:11" x14ac:dyDescent="0.2">
      <c r="A1344" s="10" t="s">
        <v>16</v>
      </c>
      <c r="B1344" s="11" t="s">
        <v>20</v>
      </c>
      <c r="C1344" s="12">
        <v>24780</v>
      </c>
      <c r="D1344" s="12">
        <v>41698</v>
      </c>
      <c r="E1344" s="10" t="s">
        <v>17</v>
      </c>
      <c r="F1344" s="13" t="s">
        <v>14</v>
      </c>
      <c r="G1344" s="14">
        <v>44000</v>
      </c>
      <c r="H1344" s="17">
        <v>44000</v>
      </c>
      <c r="I1344" s="39">
        <v>0</v>
      </c>
      <c r="J1344" s="19">
        <v>6739</v>
      </c>
      <c r="K1344" s="16">
        <v>48522</v>
      </c>
    </row>
    <row r="1345" spans="1:11" x14ac:dyDescent="0.2">
      <c r="A1345" s="10" t="s">
        <v>11</v>
      </c>
      <c r="B1345" s="11" t="s">
        <v>20</v>
      </c>
      <c r="C1345" s="12">
        <v>24780</v>
      </c>
      <c r="D1345" s="12">
        <v>41698</v>
      </c>
      <c r="E1345" s="10" t="s">
        <v>17</v>
      </c>
      <c r="F1345" s="13" t="s">
        <v>14</v>
      </c>
      <c r="G1345" s="14">
        <v>36000</v>
      </c>
      <c r="H1345" s="17">
        <v>36000</v>
      </c>
      <c r="I1345" s="39">
        <v>2</v>
      </c>
      <c r="J1345" s="19">
        <v>6739</v>
      </c>
      <c r="K1345" s="16">
        <v>48522</v>
      </c>
    </row>
    <row r="1346" spans="1:11" x14ac:dyDescent="0.2">
      <c r="A1346" s="10" t="s">
        <v>15</v>
      </c>
      <c r="B1346" s="11" t="s">
        <v>20</v>
      </c>
      <c r="C1346" s="12">
        <v>24780</v>
      </c>
      <c r="D1346" s="12">
        <v>41698</v>
      </c>
      <c r="E1346" s="10" t="s">
        <v>17</v>
      </c>
      <c r="F1346" s="13" t="s">
        <v>14</v>
      </c>
      <c r="G1346" s="14">
        <v>44000</v>
      </c>
      <c r="H1346" s="17">
        <v>44000</v>
      </c>
      <c r="I1346" s="39">
        <v>0</v>
      </c>
      <c r="J1346" s="19">
        <v>6739</v>
      </c>
      <c r="K1346" s="16">
        <v>48522</v>
      </c>
    </row>
    <row r="1347" spans="1:11" x14ac:dyDescent="0.2">
      <c r="A1347" s="10" t="s">
        <v>16</v>
      </c>
      <c r="B1347" s="11" t="s">
        <v>20</v>
      </c>
      <c r="C1347" s="12">
        <v>20073</v>
      </c>
      <c r="D1347" s="12">
        <v>41675</v>
      </c>
      <c r="E1347" s="10" t="s">
        <v>13</v>
      </c>
      <c r="F1347" s="13" t="s">
        <v>14</v>
      </c>
      <c r="G1347" s="14">
        <v>36000</v>
      </c>
      <c r="H1347" s="17">
        <v>36000</v>
      </c>
      <c r="I1347" s="39">
        <v>0</v>
      </c>
      <c r="J1347" s="19">
        <v>6199</v>
      </c>
      <c r="K1347" s="16">
        <v>43814</v>
      </c>
    </row>
    <row r="1348" spans="1:11" x14ac:dyDescent="0.2">
      <c r="A1348" s="10" t="s">
        <v>11</v>
      </c>
      <c r="B1348" s="11" t="s">
        <v>20</v>
      </c>
      <c r="C1348" s="12">
        <v>20073</v>
      </c>
      <c r="D1348" s="12">
        <v>41675</v>
      </c>
      <c r="E1348" s="10" t="s">
        <v>13</v>
      </c>
      <c r="F1348" s="13" t="s">
        <v>14</v>
      </c>
      <c r="G1348" s="14">
        <v>42000</v>
      </c>
      <c r="H1348" s="17">
        <v>42000</v>
      </c>
      <c r="I1348" s="39">
        <v>2</v>
      </c>
      <c r="J1348" s="19">
        <v>3100</v>
      </c>
      <c r="K1348" s="16">
        <v>43814</v>
      </c>
    </row>
    <row r="1349" spans="1:11" x14ac:dyDescent="0.2">
      <c r="A1349" s="10" t="s">
        <v>16</v>
      </c>
      <c r="B1349" s="11" t="s">
        <v>20</v>
      </c>
      <c r="C1349" s="12">
        <v>21588</v>
      </c>
      <c r="D1349" s="12">
        <v>41180</v>
      </c>
      <c r="E1349" s="10" t="s">
        <v>17</v>
      </c>
      <c r="F1349" s="13" t="s">
        <v>14</v>
      </c>
      <c r="G1349" s="14">
        <v>84000</v>
      </c>
      <c r="H1349" s="17">
        <v>84000</v>
      </c>
      <c r="I1349" s="39">
        <v>0</v>
      </c>
      <c r="J1349" s="19">
        <v>2041</v>
      </c>
      <c r="K1349" s="16">
        <v>45329</v>
      </c>
    </row>
    <row r="1350" spans="1:11" x14ac:dyDescent="0.2">
      <c r="A1350" s="10" t="s">
        <v>11</v>
      </c>
      <c r="B1350" s="11" t="s">
        <v>20</v>
      </c>
      <c r="C1350" s="12">
        <v>21588</v>
      </c>
      <c r="D1350" s="12">
        <v>41180</v>
      </c>
      <c r="E1350" s="10" t="s">
        <v>17</v>
      </c>
      <c r="F1350" s="13" t="s">
        <v>14</v>
      </c>
      <c r="G1350" s="14">
        <v>18000</v>
      </c>
      <c r="H1350" s="17">
        <v>18000</v>
      </c>
      <c r="I1350" s="39">
        <v>0</v>
      </c>
      <c r="J1350" s="19">
        <v>2041</v>
      </c>
      <c r="K1350" s="16">
        <v>45329</v>
      </c>
    </row>
    <row r="1351" spans="1:11" x14ac:dyDescent="0.2">
      <c r="A1351" s="10" t="s">
        <v>16</v>
      </c>
      <c r="B1351" s="11" t="s">
        <v>20</v>
      </c>
      <c r="C1351" s="12">
        <v>20415</v>
      </c>
      <c r="D1351" s="12">
        <v>41733</v>
      </c>
      <c r="E1351" s="10" t="s">
        <v>13</v>
      </c>
      <c r="F1351" s="13" t="s">
        <v>14</v>
      </c>
      <c r="G1351" s="14">
        <v>18000</v>
      </c>
      <c r="H1351" s="17">
        <v>18000</v>
      </c>
      <c r="I1351" s="39">
        <v>0</v>
      </c>
      <c r="J1351" s="19">
        <v>20196</v>
      </c>
      <c r="K1351" s="16">
        <v>44157</v>
      </c>
    </row>
    <row r="1352" spans="1:11" x14ac:dyDescent="0.2">
      <c r="A1352" s="10" t="s">
        <v>11</v>
      </c>
      <c r="B1352" s="11" t="s">
        <v>20</v>
      </c>
      <c r="C1352" s="12">
        <v>20415</v>
      </c>
      <c r="D1352" s="12">
        <v>41733</v>
      </c>
      <c r="E1352" s="10" t="s">
        <v>13</v>
      </c>
      <c r="F1352" s="13" t="s">
        <v>14</v>
      </c>
      <c r="G1352" s="14">
        <v>68000</v>
      </c>
      <c r="H1352" s="17">
        <v>68000</v>
      </c>
      <c r="I1352" s="39">
        <v>2</v>
      </c>
      <c r="J1352" s="19">
        <v>6732</v>
      </c>
      <c r="K1352" s="16">
        <v>44157</v>
      </c>
    </row>
    <row r="1353" spans="1:11" x14ac:dyDescent="0.2">
      <c r="A1353" s="10" t="s">
        <v>16</v>
      </c>
      <c r="B1353" s="11" t="s">
        <v>20</v>
      </c>
      <c r="C1353" s="12">
        <v>20860</v>
      </c>
      <c r="D1353" s="12">
        <v>41591</v>
      </c>
      <c r="E1353" s="10" t="s">
        <v>17</v>
      </c>
      <c r="F1353" s="13" t="s">
        <v>14</v>
      </c>
      <c r="G1353" s="14">
        <v>204000</v>
      </c>
      <c r="H1353" s="17">
        <v>204000</v>
      </c>
      <c r="I1353" s="39">
        <v>0</v>
      </c>
      <c r="J1353" s="19">
        <v>3615</v>
      </c>
      <c r="K1353" s="16">
        <v>44601</v>
      </c>
    </row>
    <row r="1354" spans="1:11" x14ac:dyDescent="0.2">
      <c r="A1354" s="10" t="s">
        <v>11</v>
      </c>
      <c r="B1354" s="11" t="s">
        <v>20</v>
      </c>
      <c r="C1354" s="12">
        <v>20860</v>
      </c>
      <c r="D1354" s="12">
        <v>41591</v>
      </c>
      <c r="E1354" s="10" t="s">
        <v>17</v>
      </c>
      <c r="F1354" s="13" t="s">
        <v>14</v>
      </c>
      <c r="G1354" s="14">
        <v>39000</v>
      </c>
      <c r="H1354" s="17">
        <v>39000</v>
      </c>
      <c r="I1354" s="39">
        <v>2</v>
      </c>
      <c r="J1354" s="19">
        <v>3615</v>
      </c>
      <c r="K1354" s="16">
        <v>44601</v>
      </c>
    </row>
    <row r="1355" spans="1:11" x14ac:dyDescent="0.2">
      <c r="A1355" s="10" t="s">
        <v>16</v>
      </c>
      <c r="B1355" s="11" t="s">
        <v>20</v>
      </c>
      <c r="C1355" s="12">
        <v>21597</v>
      </c>
      <c r="D1355" s="12">
        <v>41574</v>
      </c>
      <c r="E1355" s="10" t="s">
        <v>17</v>
      </c>
      <c r="F1355" s="13" t="s">
        <v>14</v>
      </c>
      <c r="G1355" s="14">
        <v>39000</v>
      </c>
      <c r="H1355" s="17">
        <v>39000</v>
      </c>
      <c r="I1355" s="39">
        <v>0</v>
      </c>
      <c r="J1355" s="19">
        <v>11761</v>
      </c>
      <c r="K1355" s="16">
        <v>45338</v>
      </c>
    </row>
    <row r="1356" spans="1:11" x14ac:dyDescent="0.2">
      <c r="A1356" s="10" t="s">
        <v>11</v>
      </c>
      <c r="B1356" s="11" t="s">
        <v>20</v>
      </c>
      <c r="C1356" s="12">
        <v>21597</v>
      </c>
      <c r="D1356" s="12">
        <v>41574</v>
      </c>
      <c r="E1356" s="10" t="s">
        <v>17</v>
      </c>
      <c r="F1356" s="13" t="s">
        <v>14</v>
      </c>
      <c r="G1356" s="14">
        <v>33000</v>
      </c>
      <c r="H1356" s="17">
        <v>33000</v>
      </c>
      <c r="I1356" s="39">
        <v>0</v>
      </c>
      <c r="J1356" s="19">
        <v>3920</v>
      </c>
      <c r="K1356" s="16">
        <v>45338</v>
      </c>
    </row>
    <row r="1357" spans="1:11" x14ac:dyDescent="0.2">
      <c r="A1357" s="10" t="s">
        <v>11</v>
      </c>
      <c r="B1357" s="11" t="s">
        <v>20</v>
      </c>
      <c r="C1357" s="12">
        <v>23450</v>
      </c>
      <c r="D1357" s="12">
        <v>41659</v>
      </c>
      <c r="E1357" s="10" t="s">
        <v>17</v>
      </c>
      <c r="F1357" s="13" t="s">
        <v>14</v>
      </c>
      <c r="G1357" s="14">
        <v>63000</v>
      </c>
      <c r="H1357" s="17">
        <v>63000</v>
      </c>
      <c r="I1357" s="39">
        <v>2</v>
      </c>
      <c r="J1357" s="19">
        <v>11057</v>
      </c>
      <c r="K1357" s="16">
        <v>47191</v>
      </c>
    </row>
    <row r="1358" spans="1:11" x14ac:dyDescent="0.2">
      <c r="A1358" s="10" t="s">
        <v>16</v>
      </c>
      <c r="B1358" s="11" t="s">
        <v>20</v>
      </c>
      <c r="C1358" s="12">
        <v>24201</v>
      </c>
      <c r="D1358" s="12">
        <v>41698</v>
      </c>
      <c r="E1358" s="10" t="s">
        <v>13</v>
      </c>
      <c r="F1358" s="13" t="s">
        <v>14</v>
      </c>
      <c r="G1358" s="14">
        <v>63000</v>
      </c>
      <c r="H1358" s="17">
        <v>63000</v>
      </c>
      <c r="I1358" s="39">
        <v>0</v>
      </c>
      <c r="J1358" s="19">
        <v>15010</v>
      </c>
      <c r="K1358" s="16">
        <v>47942</v>
      </c>
    </row>
    <row r="1359" spans="1:11" x14ac:dyDescent="0.2">
      <c r="A1359" s="10" t="s">
        <v>11</v>
      </c>
      <c r="B1359" s="11" t="s">
        <v>20</v>
      </c>
      <c r="C1359" s="12">
        <v>24201</v>
      </c>
      <c r="D1359" s="12">
        <v>41698</v>
      </c>
      <c r="E1359" s="10" t="s">
        <v>13</v>
      </c>
      <c r="F1359" s="13" t="s">
        <v>14</v>
      </c>
      <c r="G1359" s="14">
        <v>62000</v>
      </c>
      <c r="H1359" s="17">
        <v>62000</v>
      </c>
      <c r="I1359" s="39">
        <v>2</v>
      </c>
      <c r="J1359" s="19">
        <v>15010</v>
      </c>
      <c r="K1359" s="16">
        <v>47942</v>
      </c>
    </row>
    <row r="1360" spans="1:11" x14ac:dyDescent="0.2">
      <c r="A1360" s="10" t="s">
        <v>15</v>
      </c>
      <c r="B1360" s="11" t="s">
        <v>20</v>
      </c>
      <c r="C1360" s="12">
        <v>24201</v>
      </c>
      <c r="D1360" s="12">
        <v>41698</v>
      </c>
      <c r="E1360" s="10" t="s">
        <v>13</v>
      </c>
      <c r="F1360" s="13" t="s">
        <v>14</v>
      </c>
      <c r="G1360" s="14">
        <v>63000</v>
      </c>
      <c r="H1360" s="17">
        <v>63000</v>
      </c>
      <c r="I1360" s="39">
        <v>0</v>
      </c>
      <c r="J1360" s="19">
        <v>15010</v>
      </c>
      <c r="K1360" s="16">
        <v>47942</v>
      </c>
    </row>
    <row r="1361" spans="1:11" x14ac:dyDescent="0.2">
      <c r="A1361" s="10" t="s">
        <v>11</v>
      </c>
      <c r="B1361" s="11" t="s">
        <v>20</v>
      </c>
      <c r="C1361" s="12">
        <v>20938</v>
      </c>
      <c r="D1361" s="12">
        <v>41649</v>
      </c>
      <c r="E1361" s="10" t="s">
        <v>17</v>
      </c>
      <c r="F1361" s="13" t="s">
        <v>14</v>
      </c>
      <c r="G1361" s="14">
        <v>38000</v>
      </c>
      <c r="H1361" s="17">
        <v>38000</v>
      </c>
      <c r="I1361" s="39">
        <v>0</v>
      </c>
      <c r="J1361" s="19">
        <v>4343</v>
      </c>
      <c r="K1361" s="16">
        <v>44679</v>
      </c>
    </row>
    <row r="1362" spans="1:11" x14ac:dyDescent="0.2">
      <c r="A1362" s="10" t="s">
        <v>11</v>
      </c>
      <c r="B1362" s="11" t="s">
        <v>20</v>
      </c>
      <c r="C1362" s="12">
        <v>20005</v>
      </c>
      <c r="D1362" s="12">
        <v>41667</v>
      </c>
      <c r="E1362" s="10" t="s">
        <v>17</v>
      </c>
      <c r="F1362" s="13" t="s">
        <v>14</v>
      </c>
      <c r="G1362" s="14">
        <v>42000</v>
      </c>
      <c r="H1362" s="17">
        <v>42000</v>
      </c>
      <c r="I1362" s="39">
        <v>0</v>
      </c>
      <c r="J1362" s="19">
        <v>2608</v>
      </c>
      <c r="K1362" s="16">
        <v>43746</v>
      </c>
    </row>
    <row r="1363" spans="1:11" x14ac:dyDescent="0.2">
      <c r="A1363" s="10" t="s">
        <v>16</v>
      </c>
      <c r="B1363" s="11" t="s">
        <v>20</v>
      </c>
      <c r="C1363" s="12">
        <v>19952</v>
      </c>
      <c r="D1363" s="12">
        <v>41502</v>
      </c>
      <c r="E1363" s="10" t="s">
        <v>17</v>
      </c>
      <c r="F1363" s="13" t="s">
        <v>14</v>
      </c>
      <c r="G1363" s="14">
        <v>18000</v>
      </c>
      <c r="H1363" s="17">
        <v>18000</v>
      </c>
      <c r="I1363" s="39">
        <v>0</v>
      </c>
      <c r="J1363" s="19">
        <v>875</v>
      </c>
      <c r="K1363" s="16">
        <v>43693</v>
      </c>
    </row>
    <row r="1364" spans="1:11" x14ac:dyDescent="0.2">
      <c r="A1364" s="10" t="s">
        <v>11</v>
      </c>
      <c r="B1364" s="11" t="s">
        <v>20</v>
      </c>
      <c r="C1364" s="12">
        <v>19952</v>
      </c>
      <c r="D1364" s="12">
        <v>41502</v>
      </c>
      <c r="E1364" s="10" t="s">
        <v>17</v>
      </c>
      <c r="F1364" s="13" t="s">
        <v>14</v>
      </c>
      <c r="G1364" s="14">
        <v>18000</v>
      </c>
      <c r="H1364" s="17">
        <v>18000</v>
      </c>
      <c r="I1364" s="39">
        <v>0</v>
      </c>
      <c r="J1364" s="19">
        <v>875</v>
      </c>
      <c r="K1364" s="16">
        <v>43693</v>
      </c>
    </row>
    <row r="1365" spans="1:11" x14ac:dyDescent="0.2">
      <c r="A1365" s="10" t="s">
        <v>16</v>
      </c>
      <c r="B1365" s="11" t="s">
        <v>20</v>
      </c>
      <c r="C1365" s="12">
        <v>24909</v>
      </c>
      <c r="D1365" s="12">
        <v>41744</v>
      </c>
      <c r="E1365" s="10" t="s">
        <v>13</v>
      </c>
      <c r="F1365" s="13" t="s">
        <v>14</v>
      </c>
      <c r="G1365" s="14">
        <v>261000</v>
      </c>
      <c r="H1365" s="17">
        <v>261000</v>
      </c>
      <c r="I1365" s="39">
        <v>0</v>
      </c>
      <c r="J1365" s="19">
        <v>63893</v>
      </c>
      <c r="K1365" s="16">
        <v>48650</v>
      </c>
    </row>
    <row r="1366" spans="1:11" x14ac:dyDescent="0.2">
      <c r="A1366" s="10" t="s">
        <v>11</v>
      </c>
      <c r="B1366" s="11" t="s">
        <v>20</v>
      </c>
      <c r="C1366" s="12">
        <v>24909</v>
      </c>
      <c r="D1366" s="12">
        <v>41744</v>
      </c>
      <c r="E1366" s="10" t="s">
        <v>13</v>
      </c>
      <c r="F1366" s="13" t="s">
        <v>14</v>
      </c>
      <c r="G1366" s="14">
        <v>261000</v>
      </c>
      <c r="H1366" s="17">
        <v>261000</v>
      </c>
      <c r="I1366" s="39">
        <v>0</v>
      </c>
      <c r="J1366" s="19">
        <v>21298</v>
      </c>
      <c r="K1366" s="16">
        <v>48650</v>
      </c>
    </row>
    <row r="1367" spans="1:11" x14ac:dyDescent="0.2">
      <c r="A1367" s="10" t="s">
        <v>15</v>
      </c>
      <c r="B1367" s="11" t="s">
        <v>20</v>
      </c>
      <c r="C1367" s="12">
        <v>24909</v>
      </c>
      <c r="D1367" s="12">
        <v>41744</v>
      </c>
      <c r="E1367" s="10" t="s">
        <v>13</v>
      </c>
      <c r="F1367" s="13" t="s">
        <v>14</v>
      </c>
      <c r="G1367" s="14">
        <v>18000</v>
      </c>
      <c r="H1367" s="17">
        <v>18000</v>
      </c>
      <c r="I1367" s="39">
        <v>0</v>
      </c>
      <c r="J1367" s="19">
        <v>21298</v>
      </c>
      <c r="K1367" s="16">
        <v>48650</v>
      </c>
    </row>
    <row r="1368" spans="1:11" x14ac:dyDescent="0.2">
      <c r="A1368" s="10" t="s">
        <v>16</v>
      </c>
      <c r="B1368" s="11" t="s">
        <v>20</v>
      </c>
      <c r="C1368" s="12">
        <v>20316</v>
      </c>
      <c r="D1368" s="12">
        <v>41436</v>
      </c>
      <c r="E1368" s="10" t="s">
        <v>13</v>
      </c>
      <c r="F1368" s="13" t="s">
        <v>14</v>
      </c>
      <c r="G1368" s="14">
        <v>50000</v>
      </c>
      <c r="H1368" s="17">
        <v>50000</v>
      </c>
      <c r="I1368" s="39">
        <v>0</v>
      </c>
      <c r="J1368" s="19">
        <v>4725</v>
      </c>
      <c r="K1368" s="16">
        <v>44058</v>
      </c>
    </row>
    <row r="1369" spans="1:11" x14ac:dyDescent="0.2">
      <c r="A1369" s="10" t="s">
        <v>11</v>
      </c>
      <c r="B1369" s="11" t="s">
        <v>20</v>
      </c>
      <c r="C1369" s="12">
        <v>20316</v>
      </c>
      <c r="D1369" s="12">
        <v>41436</v>
      </c>
      <c r="E1369" s="10" t="s">
        <v>13</v>
      </c>
      <c r="F1369" s="13" t="s">
        <v>14</v>
      </c>
      <c r="G1369" s="14">
        <v>50000</v>
      </c>
      <c r="H1369" s="17">
        <v>50000</v>
      </c>
      <c r="I1369" s="39">
        <v>2</v>
      </c>
      <c r="J1369" s="19">
        <v>4725</v>
      </c>
      <c r="K1369" s="16">
        <v>44058</v>
      </c>
    </row>
    <row r="1370" spans="1:11" x14ac:dyDescent="0.2">
      <c r="A1370" s="10" t="s">
        <v>16</v>
      </c>
      <c r="B1370" s="11" t="s">
        <v>20</v>
      </c>
      <c r="C1370" s="12">
        <v>21369</v>
      </c>
      <c r="D1370" s="12">
        <v>41677</v>
      </c>
      <c r="E1370" s="10" t="s">
        <v>17</v>
      </c>
      <c r="F1370" s="13" t="s">
        <v>14</v>
      </c>
      <c r="G1370" s="14">
        <v>43000</v>
      </c>
      <c r="H1370" s="17">
        <v>43000</v>
      </c>
      <c r="I1370" s="39">
        <v>0</v>
      </c>
      <c r="J1370" s="19">
        <v>5379</v>
      </c>
      <c r="K1370" s="16">
        <v>45110</v>
      </c>
    </row>
    <row r="1371" spans="1:11" x14ac:dyDescent="0.2">
      <c r="A1371" s="10" t="s">
        <v>11</v>
      </c>
      <c r="B1371" s="11" t="s">
        <v>20</v>
      </c>
      <c r="C1371" s="12">
        <v>21369</v>
      </c>
      <c r="D1371" s="12">
        <v>41677</v>
      </c>
      <c r="E1371" s="10" t="s">
        <v>17</v>
      </c>
      <c r="F1371" s="13" t="s">
        <v>14</v>
      </c>
      <c r="G1371" s="14">
        <v>43000</v>
      </c>
      <c r="H1371" s="17">
        <v>43000</v>
      </c>
      <c r="I1371" s="39">
        <v>0</v>
      </c>
      <c r="J1371" s="19">
        <v>5379</v>
      </c>
      <c r="K1371" s="16">
        <v>45110</v>
      </c>
    </row>
    <row r="1372" spans="1:11" x14ac:dyDescent="0.2">
      <c r="A1372" s="10" t="s">
        <v>15</v>
      </c>
      <c r="B1372" s="11" t="s">
        <v>20</v>
      </c>
      <c r="C1372" s="12">
        <v>21369</v>
      </c>
      <c r="D1372" s="12">
        <v>41677</v>
      </c>
      <c r="E1372" s="10" t="s">
        <v>17</v>
      </c>
      <c r="F1372" s="13" t="s">
        <v>14</v>
      </c>
      <c r="G1372" s="14">
        <v>50000</v>
      </c>
      <c r="H1372" s="17">
        <v>50000</v>
      </c>
      <c r="I1372" s="39">
        <v>0</v>
      </c>
      <c r="J1372" s="19">
        <v>5379</v>
      </c>
      <c r="K1372" s="16">
        <v>45110</v>
      </c>
    </row>
    <row r="1373" spans="1:11" x14ac:dyDescent="0.2">
      <c r="A1373" s="10" t="s">
        <v>11</v>
      </c>
      <c r="B1373" s="11" t="s">
        <v>20</v>
      </c>
      <c r="C1373" s="12">
        <v>25633</v>
      </c>
      <c r="D1373" s="12">
        <v>40723</v>
      </c>
      <c r="E1373" s="10" t="s">
        <v>17</v>
      </c>
      <c r="F1373" s="13" t="s">
        <v>14</v>
      </c>
      <c r="G1373" s="14">
        <v>36000</v>
      </c>
      <c r="H1373" s="17">
        <v>36000</v>
      </c>
      <c r="I1373" s="39">
        <v>0</v>
      </c>
      <c r="J1373" s="19">
        <v>6124</v>
      </c>
      <c r="K1373" s="16">
        <v>49374</v>
      </c>
    </row>
    <row r="1374" spans="1:11" x14ac:dyDescent="0.2">
      <c r="A1374" s="10" t="s">
        <v>15</v>
      </c>
      <c r="B1374" s="11" t="s">
        <v>20</v>
      </c>
      <c r="C1374" s="12">
        <v>25633</v>
      </c>
      <c r="D1374" s="12">
        <v>40723</v>
      </c>
      <c r="E1374" s="10" t="s">
        <v>17</v>
      </c>
      <c r="F1374" s="13" t="s">
        <v>14</v>
      </c>
      <c r="G1374" s="14">
        <v>36000</v>
      </c>
      <c r="H1374" s="17">
        <v>36000</v>
      </c>
      <c r="I1374" s="39">
        <v>0</v>
      </c>
      <c r="J1374" s="19">
        <v>6124</v>
      </c>
      <c r="K1374" s="16">
        <v>49374</v>
      </c>
    </row>
    <row r="1375" spans="1:11" x14ac:dyDescent="0.2">
      <c r="A1375" s="10" t="s">
        <v>16</v>
      </c>
      <c r="B1375" s="11" t="s">
        <v>20</v>
      </c>
      <c r="C1375" s="12">
        <v>25462</v>
      </c>
      <c r="D1375" s="12">
        <v>41667</v>
      </c>
      <c r="E1375" s="10" t="s">
        <v>17</v>
      </c>
      <c r="F1375" s="13" t="s">
        <v>14</v>
      </c>
      <c r="G1375" s="14">
        <v>36000</v>
      </c>
      <c r="H1375" s="17">
        <v>36000</v>
      </c>
      <c r="I1375" s="39">
        <v>0</v>
      </c>
      <c r="J1375" s="19">
        <v>22008</v>
      </c>
      <c r="K1375" s="16">
        <v>49203</v>
      </c>
    </row>
    <row r="1376" spans="1:11" x14ac:dyDescent="0.2">
      <c r="A1376" s="10" t="s">
        <v>11</v>
      </c>
      <c r="B1376" s="11" t="s">
        <v>20</v>
      </c>
      <c r="C1376" s="12">
        <v>25462</v>
      </c>
      <c r="D1376" s="12">
        <v>41667</v>
      </c>
      <c r="E1376" s="10" t="s">
        <v>17</v>
      </c>
      <c r="F1376" s="13" t="s">
        <v>14</v>
      </c>
      <c r="G1376" s="14">
        <v>39000</v>
      </c>
      <c r="H1376" s="17">
        <v>39000</v>
      </c>
      <c r="I1376" s="39">
        <v>2</v>
      </c>
      <c r="J1376" s="19">
        <v>7336</v>
      </c>
      <c r="K1376" s="16">
        <v>49203</v>
      </c>
    </row>
    <row r="1377" spans="1:11" x14ac:dyDescent="0.2">
      <c r="A1377" s="10" t="s">
        <v>16</v>
      </c>
      <c r="B1377" s="11" t="s">
        <v>20</v>
      </c>
      <c r="C1377" s="12">
        <v>21130</v>
      </c>
      <c r="D1377" s="12">
        <v>41754</v>
      </c>
      <c r="E1377" s="10" t="s">
        <v>13</v>
      </c>
      <c r="F1377" s="13" t="s">
        <v>14</v>
      </c>
      <c r="G1377" s="14">
        <v>117000</v>
      </c>
      <c r="H1377" s="17">
        <v>117000</v>
      </c>
      <c r="I1377" s="39">
        <v>0</v>
      </c>
      <c r="J1377" s="19">
        <v>7711</v>
      </c>
      <c r="K1377" s="16">
        <v>44871</v>
      </c>
    </row>
    <row r="1378" spans="1:11" x14ac:dyDescent="0.2">
      <c r="A1378" s="10" t="s">
        <v>11</v>
      </c>
      <c r="B1378" s="11" t="s">
        <v>20</v>
      </c>
      <c r="C1378" s="12">
        <v>21130</v>
      </c>
      <c r="D1378" s="12">
        <v>41754</v>
      </c>
      <c r="E1378" s="10" t="s">
        <v>13</v>
      </c>
      <c r="F1378" s="13" t="s">
        <v>14</v>
      </c>
      <c r="G1378" s="14">
        <v>56000</v>
      </c>
      <c r="H1378" s="17">
        <v>56000</v>
      </c>
      <c r="I1378" s="39">
        <v>2</v>
      </c>
      <c r="J1378" s="19">
        <v>7711</v>
      </c>
      <c r="K1378" s="16">
        <v>44871</v>
      </c>
    </row>
    <row r="1379" spans="1:11" x14ac:dyDescent="0.2">
      <c r="A1379" s="10" t="s">
        <v>11</v>
      </c>
      <c r="B1379" s="11" t="s">
        <v>20</v>
      </c>
      <c r="C1379" s="12">
        <v>21569</v>
      </c>
      <c r="D1379" s="12">
        <v>41674</v>
      </c>
      <c r="E1379" s="10" t="s">
        <v>17</v>
      </c>
      <c r="F1379" s="13" t="s">
        <v>14</v>
      </c>
      <c r="G1379" s="14">
        <v>63000</v>
      </c>
      <c r="H1379" s="17">
        <v>63000</v>
      </c>
      <c r="I1379" s="39">
        <v>1</v>
      </c>
      <c r="J1379" s="19">
        <v>7881</v>
      </c>
      <c r="K1379" s="16">
        <v>45310</v>
      </c>
    </row>
    <row r="1380" spans="1:11" x14ac:dyDescent="0.2">
      <c r="A1380" s="10" t="s">
        <v>15</v>
      </c>
      <c r="B1380" s="11" t="s">
        <v>20</v>
      </c>
      <c r="C1380" s="12">
        <v>21569</v>
      </c>
      <c r="D1380" s="12">
        <v>41674</v>
      </c>
      <c r="E1380" s="10" t="s">
        <v>17</v>
      </c>
      <c r="F1380" s="13" t="s">
        <v>14</v>
      </c>
      <c r="G1380" s="14">
        <v>56000</v>
      </c>
      <c r="H1380" s="17">
        <v>56000</v>
      </c>
      <c r="I1380" s="39">
        <v>0</v>
      </c>
      <c r="J1380" s="19">
        <v>7881</v>
      </c>
      <c r="K1380" s="16">
        <v>45310</v>
      </c>
    </row>
    <row r="1381" spans="1:11" x14ac:dyDescent="0.2">
      <c r="A1381" s="10" t="s">
        <v>11</v>
      </c>
      <c r="B1381" s="11" t="s">
        <v>21</v>
      </c>
      <c r="C1381" s="12">
        <v>21784</v>
      </c>
      <c r="D1381" s="12">
        <v>41675</v>
      </c>
      <c r="E1381" s="10" t="s">
        <v>13</v>
      </c>
      <c r="F1381" s="13" t="s">
        <v>14</v>
      </c>
      <c r="G1381" s="14">
        <v>43000</v>
      </c>
      <c r="H1381" s="17">
        <v>43000</v>
      </c>
      <c r="I1381" s="39">
        <v>0</v>
      </c>
      <c r="J1381" s="19">
        <v>7198</v>
      </c>
      <c r="K1381" s="16">
        <v>45526</v>
      </c>
    </row>
    <row r="1382" spans="1:11" x14ac:dyDescent="0.2">
      <c r="A1382" s="10" t="s">
        <v>11</v>
      </c>
      <c r="B1382" s="11" t="s">
        <v>20</v>
      </c>
      <c r="C1382" s="12">
        <v>22550</v>
      </c>
      <c r="D1382" s="12">
        <v>41555</v>
      </c>
      <c r="E1382" s="10" t="s">
        <v>17</v>
      </c>
      <c r="F1382" s="13" t="s">
        <v>14</v>
      </c>
      <c r="G1382" s="14">
        <v>47000</v>
      </c>
      <c r="H1382" s="17">
        <v>47000</v>
      </c>
      <c r="I1382" s="39">
        <v>0</v>
      </c>
      <c r="J1382" s="19">
        <v>6768</v>
      </c>
      <c r="K1382" s="16">
        <v>46291</v>
      </c>
    </row>
    <row r="1383" spans="1:11" x14ac:dyDescent="0.2">
      <c r="A1383" s="10" t="s">
        <v>16</v>
      </c>
      <c r="B1383" s="11" t="s">
        <v>20</v>
      </c>
      <c r="C1383" s="12">
        <v>26210</v>
      </c>
      <c r="D1383" s="12">
        <v>41365</v>
      </c>
      <c r="E1383" s="10" t="s">
        <v>13</v>
      </c>
      <c r="F1383" s="13" t="s">
        <v>14</v>
      </c>
      <c r="G1383" s="14">
        <v>47000</v>
      </c>
      <c r="H1383" s="17">
        <v>47000</v>
      </c>
      <c r="I1383" s="39">
        <v>0</v>
      </c>
      <c r="J1383" s="19">
        <v>57073</v>
      </c>
      <c r="K1383" s="16">
        <v>49952</v>
      </c>
    </row>
    <row r="1384" spans="1:11" x14ac:dyDescent="0.2">
      <c r="A1384" s="10" t="s">
        <v>11</v>
      </c>
      <c r="B1384" s="11" t="s">
        <v>20</v>
      </c>
      <c r="C1384" s="12">
        <v>26210</v>
      </c>
      <c r="D1384" s="12">
        <v>41365</v>
      </c>
      <c r="E1384" s="10" t="s">
        <v>13</v>
      </c>
      <c r="F1384" s="13" t="s">
        <v>14</v>
      </c>
      <c r="G1384" s="14">
        <v>78000</v>
      </c>
      <c r="H1384" s="17">
        <v>78000</v>
      </c>
      <c r="I1384" s="39">
        <v>0</v>
      </c>
      <c r="J1384" s="19">
        <v>19024</v>
      </c>
      <c r="K1384" s="16">
        <v>49952</v>
      </c>
    </row>
    <row r="1385" spans="1:11" x14ac:dyDescent="0.2">
      <c r="A1385" s="10" t="s">
        <v>15</v>
      </c>
      <c r="B1385" s="11" t="s">
        <v>20</v>
      </c>
      <c r="C1385" s="12">
        <v>26210</v>
      </c>
      <c r="D1385" s="12">
        <v>41365</v>
      </c>
      <c r="E1385" s="10" t="s">
        <v>13</v>
      </c>
      <c r="F1385" s="13" t="s">
        <v>14</v>
      </c>
      <c r="G1385" s="14">
        <v>47000</v>
      </c>
      <c r="H1385" s="17">
        <v>47000</v>
      </c>
      <c r="I1385" s="39">
        <v>0</v>
      </c>
      <c r="J1385" s="19">
        <v>19024</v>
      </c>
      <c r="K1385" s="16">
        <v>49952</v>
      </c>
    </row>
    <row r="1386" spans="1:11" x14ac:dyDescent="0.2">
      <c r="A1386" s="10" t="s">
        <v>16</v>
      </c>
      <c r="B1386" s="11" t="s">
        <v>20</v>
      </c>
      <c r="C1386" s="12">
        <v>20779</v>
      </c>
      <c r="D1386" s="12">
        <v>41768</v>
      </c>
      <c r="E1386" s="10" t="s">
        <v>17</v>
      </c>
      <c r="F1386" s="13" t="s">
        <v>14</v>
      </c>
      <c r="G1386" s="14">
        <v>234000</v>
      </c>
      <c r="H1386" s="17">
        <v>234000</v>
      </c>
      <c r="I1386" s="39">
        <v>0</v>
      </c>
      <c r="J1386" s="19">
        <v>14594</v>
      </c>
      <c r="K1386" s="16">
        <v>44520</v>
      </c>
    </row>
    <row r="1387" spans="1:11" x14ac:dyDescent="0.2">
      <c r="A1387" s="10" t="s">
        <v>11</v>
      </c>
      <c r="B1387" s="11" t="s">
        <v>20</v>
      </c>
      <c r="C1387" s="12">
        <v>20779</v>
      </c>
      <c r="D1387" s="12">
        <v>41768</v>
      </c>
      <c r="E1387" s="10" t="s">
        <v>17</v>
      </c>
      <c r="F1387" s="13" t="s">
        <v>14</v>
      </c>
      <c r="G1387" s="14">
        <v>47000</v>
      </c>
      <c r="H1387" s="17">
        <v>47000</v>
      </c>
      <c r="I1387" s="39">
        <v>2</v>
      </c>
      <c r="J1387" s="19">
        <v>4865</v>
      </c>
      <c r="K1387" s="16">
        <v>44520</v>
      </c>
    </row>
    <row r="1388" spans="1:11" x14ac:dyDescent="0.2">
      <c r="A1388" s="10" t="s">
        <v>16</v>
      </c>
      <c r="B1388" s="11" t="s">
        <v>20</v>
      </c>
      <c r="C1388" s="12">
        <v>24968</v>
      </c>
      <c r="D1388" s="12">
        <v>41754</v>
      </c>
      <c r="E1388" s="10" t="s">
        <v>13</v>
      </c>
      <c r="F1388" s="13" t="s">
        <v>14</v>
      </c>
      <c r="G1388" s="14">
        <v>93000</v>
      </c>
      <c r="H1388" s="17">
        <v>93000</v>
      </c>
      <c r="I1388" s="39">
        <v>0</v>
      </c>
      <c r="J1388" s="19">
        <v>23018</v>
      </c>
      <c r="K1388" s="16">
        <v>48709</v>
      </c>
    </row>
    <row r="1389" spans="1:11" x14ac:dyDescent="0.2">
      <c r="A1389" s="10" t="s">
        <v>11</v>
      </c>
      <c r="B1389" s="11" t="s">
        <v>20</v>
      </c>
      <c r="C1389" s="12">
        <v>24968</v>
      </c>
      <c r="D1389" s="12">
        <v>41754</v>
      </c>
      <c r="E1389" s="10" t="s">
        <v>13</v>
      </c>
      <c r="F1389" s="13" t="s">
        <v>14</v>
      </c>
      <c r="G1389" s="14">
        <v>93000</v>
      </c>
      <c r="H1389" s="17">
        <v>93000</v>
      </c>
      <c r="I1389" s="39">
        <v>2</v>
      </c>
      <c r="J1389" s="19">
        <v>7673</v>
      </c>
      <c r="K1389" s="16">
        <v>48709</v>
      </c>
    </row>
    <row r="1390" spans="1:11" x14ac:dyDescent="0.2">
      <c r="A1390" s="10" t="s">
        <v>15</v>
      </c>
      <c r="B1390" s="11" t="s">
        <v>20</v>
      </c>
      <c r="C1390" s="12">
        <v>24968</v>
      </c>
      <c r="D1390" s="12">
        <v>41754</v>
      </c>
      <c r="E1390" s="10" t="s">
        <v>13</v>
      </c>
      <c r="F1390" s="13" t="s">
        <v>14</v>
      </c>
      <c r="G1390" s="14">
        <v>141000</v>
      </c>
      <c r="H1390" s="17">
        <v>141000</v>
      </c>
      <c r="I1390" s="39">
        <v>0</v>
      </c>
      <c r="J1390" s="19">
        <v>7673</v>
      </c>
      <c r="K1390" s="16">
        <v>48709</v>
      </c>
    </row>
    <row r="1391" spans="1:11" x14ac:dyDescent="0.2">
      <c r="A1391" s="10" t="s">
        <v>11</v>
      </c>
      <c r="B1391" s="11" t="s">
        <v>20</v>
      </c>
      <c r="C1391" s="12">
        <v>20738</v>
      </c>
      <c r="D1391" s="12">
        <v>41705</v>
      </c>
      <c r="E1391" s="10" t="s">
        <v>13</v>
      </c>
      <c r="F1391" s="13" t="s">
        <v>14</v>
      </c>
      <c r="G1391" s="14">
        <v>30000</v>
      </c>
      <c r="H1391" s="17">
        <v>30000</v>
      </c>
      <c r="I1391" s="39">
        <v>0</v>
      </c>
      <c r="J1391" s="19">
        <v>3699</v>
      </c>
      <c r="K1391" s="16">
        <v>44479</v>
      </c>
    </row>
    <row r="1392" spans="1:11" x14ac:dyDescent="0.2">
      <c r="A1392" s="10" t="s">
        <v>15</v>
      </c>
      <c r="B1392" s="11" t="s">
        <v>20</v>
      </c>
      <c r="C1392" s="12">
        <v>20738</v>
      </c>
      <c r="D1392" s="12">
        <v>41705</v>
      </c>
      <c r="E1392" s="10" t="s">
        <v>13</v>
      </c>
      <c r="F1392" s="13" t="s">
        <v>14</v>
      </c>
      <c r="G1392" s="14">
        <v>30000</v>
      </c>
      <c r="H1392" s="17">
        <v>30000</v>
      </c>
      <c r="I1392" s="39">
        <v>0</v>
      </c>
      <c r="J1392" s="19">
        <v>3699</v>
      </c>
      <c r="K1392" s="16">
        <v>44479</v>
      </c>
    </row>
    <row r="1393" spans="1:11" x14ac:dyDescent="0.2">
      <c r="A1393" s="10" t="s">
        <v>11</v>
      </c>
      <c r="B1393" s="11" t="s">
        <v>20</v>
      </c>
      <c r="C1393" s="12">
        <v>20684</v>
      </c>
      <c r="D1393" s="12">
        <v>41796</v>
      </c>
      <c r="E1393" s="10" t="s">
        <v>17</v>
      </c>
      <c r="F1393" s="13" t="s">
        <v>14</v>
      </c>
      <c r="G1393" s="14">
        <v>20000</v>
      </c>
      <c r="H1393" s="17">
        <v>20000</v>
      </c>
      <c r="I1393" s="39">
        <v>0</v>
      </c>
      <c r="J1393" s="19">
        <v>2070</v>
      </c>
      <c r="K1393" s="16">
        <v>44425</v>
      </c>
    </row>
    <row r="1394" spans="1:11" x14ac:dyDescent="0.2">
      <c r="A1394" s="10" t="s">
        <v>16</v>
      </c>
      <c r="B1394" s="11" t="s">
        <v>20</v>
      </c>
      <c r="C1394" s="12">
        <v>23587</v>
      </c>
      <c r="D1394" s="12">
        <v>41764</v>
      </c>
      <c r="E1394" s="10" t="s">
        <v>17</v>
      </c>
      <c r="F1394" s="13" t="s">
        <v>14</v>
      </c>
      <c r="G1394" s="14">
        <v>186000</v>
      </c>
      <c r="H1394" s="17">
        <v>186000</v>
      </c>
      <c r="I1394" s="39">
        <v>0</v>
      </c>
      <c r="J1394" s="19">
        <v>32643</v>
      </c>
      <c r="K1394" s="16">
        <v>47328</v>
      </c>
    </row>
    <row r="1395" spans="1:11" x14ac:dyDescent="0.2">
      <c r="A1395" s="10" t="s">
        <v>11</v>
      </c>
      <c r="B1395" s="11" t="s">
        <v>20</v>
      </c>
      <c r="C1395" s="12">
        <v>23587</v>
      </c>
      <c r="D1395" s="12">
        <v>41764</v>
      </c>
      <c r="E1395" s="10" t="s">
        <v>17</v>
      </c>
      <c r="F1395" s="13" t="s">
        <v>14</v>
      </c>
      <c r="G1395" s="14">
        <v>186000</v>
      </c>
      <c r="H1395" s="17">
        <v>186000</v>
      </c>
      <c r="I1395" s="39">
        <v>2</v>
      </c>
      <c r="J1395" s="19">
        <v>10881</v>
      </c>
      <c r="K1395" s="16">
        <v>47328</v>
      </c>
    </row>
    <row r="1396" spans="1:11" x14ac:dyDescent="0.2">
      <c r="A1396" s="10" t="s">
        <v>15</v>
      </c>
      <c r="B1396" s="11" t="s">
        <v>20</v>
      </c>
      <c r="C1396" s="12">
        <v>23587</v>
      </c>
      <c r="D1396" s="12">
        <v>41764</v>
      </c>
      <c r="E1396" s="10" t="s">
        <v>17</v>
      </c>
      <c r="F1396" s="13" t="s">
        <v>14</v>
      </c>
      <c r="G1396" s="14">
        <v>62000</v>
      </c>
      <c r="H1396" s="17">
        <v>62000</v>
      </c>
      <c r="I1396" s="39">
        <v>0</v>
      </c>
      <c r="J1396" s="19">
        <v>10881</v>
      </c>
      <c r="K1396" s="16">
        <v>47328</v>
      </c>
    </row>
    <row r="1397" spans="1:11" x14ac:dyDescent="0.2">
      <c r="A1397" s="10" t="s">
        <v>11</v>
      </c>
      <c r="B1397" s="11" t="s">
        <v>20</v>
      </c>
      <c r="C1397" s="12">
        <v>23622</v>
      </c>
      <c r="D1397" s="12">
        <v>41768</v>
      </c>
      <c r="E1397" s="10" t="s">
        <v>17</v>
      </c>
      <c r="F1397" s="13" t="s">
        <v>14</v>
      </c>
      <c r="G1397" s="14">
        <v>44000</v>
      </c>
      <c r="H1397" s="17">
        <v>44000</v>
      </c>
      <c r="I1397" s="39">
        <v>0</v>
      </c>
      <c r="J1397" s="19">
        <v>7722</v>
      </c>
      <c r="K1397" s="16">
        <v>47363</v>
      </c>
    </row>
    <row r="1398" spans="1:11" x14ac:dyDescent="0.2">
      <c r="A1398" s="10" t="s">
        <v>16</v>
      </c>
      <c r="B1398" s="11" t="s">
        <v>20</v>
      </c>
      <c r="C1398" s="12">
        <v>24742</v>
      </c>
      <c r="D1398" s="12">
        <v>41821</v>
      </c>
      <c r="E1398" s="10" t="s">
        <v>13</v>
      </c>
      <c r="F1398" s="13" t="s">
        <v>14</v>
      </c>
      <c r="G1398" s="14">
        <v>166000</v>
      </c>
      <c r="H1398" s="17">
        <v>166000</v>
      </c>
      <c r="I1398" s="39">
        <v>0</v>
      </c>
      <c r="J1398" s="19">
        <v>40637</v>
      </c>
      <c r="K1398" s="16">
        <v>48484</v>
      </c>
    </row>
    <row r="1399" spans="1:11" x14ac:dyDescent="0.2">
      <c r="A1399" s="10" t="s">
        <v>11</v>
      </c>
      <c r="B1399" s="11" t="s">
        <v>20</v>
      </c>
      <c r="C1399" s="12">
        <v>24742</v>
      </c>
      <c r="D1399" s="12">
        <v>41821</v>
      </c>
      <c r="E1399" s="10" t="s">
        <v>13</v>
      </c>
      <c r="F1399" s="13" t="s">
        <v>14</v>
      </c>
      <c r="G1399" s="14">
        <v>166000</v>
      </c>
      <c r="H1399" s="17">
        <v>166000</v>
      </c>
      <c r="I1399" s="39">
        <v>2</v>
      </c>
      <c r="J1399" s="19">
        <v>20318</v>
      </c>
      <c r="K1399" s="16">
        <v>48484</v>
      </c>
    </row>
    <row r="1400" spans="1:11" x14ac:dyDescent="0.2">
      <c r="A1400" s="10" t="s">
        <v>11</v>
      </c>
      <c r="B1400" s="11" t="s">
        <v>20</v>
      </c>
      <c r="C1400" s="12">
        <v>23431</v>
      </c>
      <c r="D1400" s="12">
        <v>41838</v>
      </c>
      <c r="E1400" s="10" t="s">
        <v>17</v>
      </c>
      <c r="F1400" s="13" t="s">
        <v>14</v>
      </c>
      <c r="G1400" s="14">
        <v>39000</v>
      </c>
      <c r="H1400" s="17">
        <v>39000</v>
      </c>
      <c r="I1400" s="39">
        <v>0</v>
      </c>
      <c r="J1400" s="19">
        <v>6634</v>
      </c>
      <c r="K1400" s="16">
        <v>47173</v>
      </c>
    </row>
    <row r="1401" spans="1:11" x14ac:dyDescent="0.2">
      <c r="A1401" s="10" t="s">
        <v>11</v>
      </c>
      <c r="B1401" s="11" t="s">
        <v>20</v>
      </c>
      <c r="C1401" s="12">
        <v>20885</v>
      </c>
      <c r="D1401" s="12">
        <v>41274</v>
      </c>
      <c r="E1401" s="10" t="s">
        <v>13</v>
      </c>
      <c r="F1401" s="13" t="s">
        <v>14</v>
      </c>
      <c r="G1401" s="14">
        <v>37000</v>
      </c>
      <c r="H1401" s="17">
        <v>37000</v>
      </c>
      <c r="I1401" s="39">
        <v>0</v>
      </c>
      <c r="J1401" s="19">
        <v>3730</v>
      </c>
      <c r="K1401" s="16">
        <v>44626</v>
      </c>
    </row>
    <row r="1402" spans="1:11" x14ac:dyDescent="0.2">
      <c r="A1402" s="10" t="s">
        <v>11</v>
      </c>
      <c r="B1402" s="11" t="s">
        <v>20</v>
      </c>
      <c r="C1402" s="12">
        <v>21725</v>
      </c>
      <c r="D1402" s="12">
        <v>41600</v>
      </c>
      <c r="E1402" s="10" t="s">
        <v>13</v>
      </c>
      <c r="F1402" s="13" t="s">
        <v>14</v>
      </c>
      <c r="G1402" s="14">
        <v>58000</v>
      </c>
      <c r="H1402" s="17">
        <v>58000</v>
      </c>
      <c r="I1402" s="39">
        <v>0</v>
      </c>
      <c r="J1402" s="19">
        <v>8352</v>
      </c>
      <c r="K1402" s="16">
        <v>45467</v>
      </c>
    </row>
    <row r="1403" spans="1:11" x14ac:dyDescent="0.2">
      <c r="A1403" s="10" t="s">
        <v>16</v>
      </c>
      <c r="B1403" s="11" t="s">
        <v>20</v>
      </c>
      <c r="C1403" s="12">
        <v>27790</v>
      </c>
      <c r="D1403" s="12">
        <v>41795</v>
      </c>
      <c r="E1403" s="10" t="s">
        <v>13</v>
      </c>
      <c r="F1403" s="13" t="s">
        <v>14</v>
      </c>
      <c r="G1403" s="14">
        <v>207000</v>
      </c>
      <c r="H1403" s="17">
        <v>207000</v>
      </c>
      <c r="I1403" s="39">
        <v>0</v>
      </c>
      <c r="J1403" s="19">
        <v>52164</v>
      </c>
      <c r="K1403" s="16">
        <v>51532</v>
      </c>
    </row>
    <row r="1404" spans="1:11" x14ac:dyDescent="0.2">
      <c r="A1404" s="10" t="s">
        <v>11</v>
      </c>
      <c r="B1404" s="11" t="s">
        <v>20</v>
      </c>
      <c r="C1404" s="12">
        <v>27790</v>
      </c>
      <c r="D1404" s="12">
        <v>41795</v>
      </c>
      <c r="E1404" s="10" t="s">
        <v>13</v>
      </c>
      <c r="F1404" s="13" t="s">
        <v>14</v>
      </c>
      <c r="G1404" s="14">
        <v>207000</v>
      </c>
      <c r="H1404" s="17">
        <v>207000</v>
      </c>
      <c r="I1404" s="39">
        <v>0</v>
      </c>
      <c r="J1404" s="19">
        <v>17388</v>
      </c>
      <c r="K1404" s="16">
        <v>51532</v>
      </c>
    </row>
    <row r="1405" spans="1:11" x14ac:dyDescent="0.2">
      <c r="A1405" s="10" t="s">
        <v>15</v>
      </c>
      <c r="B1405" s="11" t="s">
        <v>20</v>
      </c>
      <c r="C1405" s="12">
        <v>27790</v>
      </c>
      <c r="D1405" s="12">
        <v>41795</v>
      </c>
      <c r="E1405" s="10" t="s">
        <v>13</v>
      </c>
      <c r="F1405" s="13" t="s">
        <v>14</v>
      </c>
      <c r="G1405" s="14">
        <v>69000</v>
      </c>
      <c r="H1405" s="17">
        <v>69000</v>
      </c>
      <c r="I1405" s="39">
        <v>0</v>
      </c>
      <c r="J1405" s="19">
        <v>17388</v>
      </c>
      <c r="K1405" s="16">
        <v>51532</v>
      </c>
    </row>
    <row r="1406" spans="1:11" x14ac:dyDescent="0.2">
      <c r="A1406" s="10" t="s">
        <v>11</v>
      </c>
      <c r="B1406" s="11" t="s">
        <v>20</v>
      </c>
      <c r="C1406" s="12">
        <v>20230</v>
      </c>
      <c r="D1406" s="12">
        <v>41669</v>
      </c>
      <c r="E1406" s="10" t="s">
        <v>13</v>
      </c>
      <c r="F1406" s="13" t="s">
        <v>14</v>
      </c>
      <c r="G1406" s="14">
        <v>50000</v>
      </c>
      <c r="H1406" s="17">
        <v>50000</v>
      </c>
      <c r="I1406" s="39">
        <v>2</v>
      </c>
      <c r="J1406" s="19">
        <v>4950</v>
      </c>
      <c r="K1406" s="16">
        <v>43972</v>
      </c>
    </row>
    <row r="1407" spans="1:11" x14ac:dyDescent="0.2">
      <c r="A1407" s="10" t="s">
        <v>11</v>
      </c>
      <c r="B1407" s="11" t="s">
        <v>20</v>
      </c>
      <c r="C1407" s="12">
        <v>19928</v>
      </c>
      <c r="D1407" s="12">
        <v>41845</v>
      </c>
      <c r="E1407" s="10" t="s">
        <v>17</v>
      </c>
      <c r="F1407" s="13" t="s">
        <v>14</v>
      </c>
      <c r="G1407" s="14">
        <v>24000</v>
      </c>
      <c r="H1407" s="17">
        <v>24000</v>
      </c>
      <c r="I1407" s="39">
        <v>0</v>
      </c>
      <c r="J1407" s="19">
        <v>994</v>
      </c>
      <c r="K1407" s="16">
        <v>43669</v>
      </c>
    </row>
    <row r="1408" spans="1:11" x14ac:dyDescent="0.2">
      <c r="A1408" s="10" t="s">
        <v>16</v>
      </c>
      <c r="B1408" s="11" t="s">
        <v>20</v>
      </c>
      <c r="C1408" s="12">
        <v>23916</v>
      </c>
      <c r="D1408" s="12">
        <v>41831</v>
      </c>
      <c r="E1408" s="10" t="s">
        <v>13</v>
      </c>
      <c r="F1408" s="13" t="s">
        <v>14</v>
      </c>
      <c r="G1408" s="14">
        <v>264000</v>
      </c>
      <c r="H1408" s="17">
        <v>264000</v>
      </c>
      <c r="I1408" s="39">
        <v>0</v>
      </c>
      <c r="J1408" s="19">
        <v>59162</v>
      </c>
      <c r="K1408" s="16">
        <v>47657</v>
      </c>
    </row>
    <row r="1409" spans="1:11" x14ac:dyDescent="0.2">
      <c r="A1409" s="10" t="s">
        <v>11</v>
      </c>
      <c r="B1409" s="11" t="s">
        <v>20</v>
      </c>
      <c r="C1409" s="12">
        <v>23916</v>
      </c>
      <c r="D1409" s="12">
        <v>41831</v>
      </c>
      <c r="E1409" s="10" t="s">
        <v>13</v>
      </c>
      <c r="F1409" s="13" t="s">
        <v>14</v>
      </c>
      <c r="G1409" s="14">
        <v>264000</v>
      </c>
      <c r="H1409" s="17">
        <v>264000</v>
      </c>
      <c r="I1409" s="39">
        <v>2</v>
      </c>
      <c r="J1409" s="19">
        <v>19721</v>
      </c>
      <c r="K1409" s="16">
        <v>47657</v>
      </c>
    </row>
    <row r="1410" spans="1:11" x14ac:dyDescent="0.2">
      <c r="A1410" s="10" t="s">
        <v>16</v>
      </c>
      <c r="B1410" s="11" t="s">
        <v>20</v>
      </c>
      <c r="C1410" s="12">
        <v>23319</v>
      </c>
      <c r="D1410" s="12">
        <v>41831</v>
      </c>
      <c r="E1410" s="10" t="s">
        <v>13</v>
      </c>
      <c r="F1410" s="13" t="s">
        <v>14</v>
      </c>
      <c r="G1410" s="14">
        <v>53000</v>
      </c>
      <c r="H1410" s="17">
        <v>53000</v>
      </c>
      <c r="I1410" s="39">
        <v>0</v>
      </c>
      <c r="J1410" s="19">
        <v>11400</v>
      </c>
      <c r="K1410" s="16">
        <v>47061</v>
      </c>
    </row>
    <row r="1411" spans="1:11" x14ac:dyDescent="0.2">
      <c r="A1411" s="10" t="s">
        <v>11</v>
      </c>
      <c r="B1411" s="11" t="s">
        <v>20</v>
      </c>
      <c r="C1411" s="12">
        <v>23319</v>
      </c>
      <c r="D1411" s="12">
        <v>41831</v>
      </c>
      <c r="E1411" s="10" t="s">
        <v>13</v>
      </c>
      <c r="F1411" s="13" t="s">
        <v>14</v>
      </c>
      <c r="G1411" s="14">
        <v>53000</v>
      </c>
      <c r="H1411" s="17">
        <v>53000</v>
      </c>
      <c r="I1411" s="39">
        <v>2</v>
      </c>
      <c r="J1411" s="19">
        <v>11400</v>
      </c>
      <c r="K1411" s="16">
        <v>47061</v>
      </c>
    </row>
    <row r="1412" spans="1:11" x14ac:dyDescent="0.2">
      <c r="A1412" s="10" t="s">
        <v>15</v>
      </c>
      <c r="B1412" s="11" t="s">
        <v>20</v>
      </c>
      <c r="C1412" s="12">
        <v>23319</v>
      </c>
      <c r="D1412" s="12">
        <v>41831</v>
      </c>
      <c r="E1412" s="10" t="s">
        <v>13</v>
      </c>
      <c r="F1412" s="13" t="s">
        <v>14</v>
      </c>
      <c r="G1412" s="14">
        <v>53000</v>
      </c>
      <c r="H1412" s="17">
        <v>53000</v>
      </c>
      <c r="I1412" s="39">
        <v>0</v>
      </c>
      <c r="J1412" s="19">
        <v>11400</v>
      </c>
      <c r="K1412" s="16">
        <v>47061</v>
      </c>
    </row>
    <row r="1413" spans="1:11" x14ac:dyDescent="0.2">
      <c r="A1413" s="10" t="s">
        <v>11</v>
      </c>
      <c r="B1413" s="11" t="s">
        <v>20</v>
      </c>
      <c r="C1413" s="12">
        <v>24911</v>
      </c>
      <c r="D1413" s="12">
        <v>41698</v>
      </c>
      <c r="E1413" s="10" t="s">
        <v>17</v>
      </c>
      <c r="F1413" s="13" t="s">
        <v>14</v>
      </c>
      <c r="G1413" s="14">
        <v>69000</v>
      </c>
      <c r="H1413" s="17">
        <v>69000</v>
      </c>
      <c r="I1413" s="39">
        <v>0</v>
      </c>
      <c r="J1413" s="19">
        <v>12979</v>
      </c>
      <c r="K1413" s="16">
        <v>48652</v>
      </c>
    </row>
    <row r="1414" spans="1:11" x14ac:dyDescent="0.2">
      <c r="A1414" s="10" t="s">
        <v>11</v>
      </c>
      <c r="B1414" s="11" t="s">
        <v>21</v>
      </c>
      <c r="C1414" s="12">
        <v>20462</v>
      </c>
      <c r="D1414" s="12">
        <v>41789</v>
      </c>
      <c r="E1414" s="10" t="s">
        <v>17</v>
      </c>
      <c r="F1414" s="13" t="s">
        <v>14</v>
      </c>
      <c r="G1414" s="14">
        <v>69000</v>
      </c>
      <c r="H1414" s="17">
        <v>69000</v>
      </c>
      <c r="I1414" s="39">
        <v>0</v>
      </c>
      <c r="J1414" s="19">
        <v>5713</v>
      </c>
      <c r="K1414" s="16">
        <v>44204</v>
      </c>
    </row>
    <row r="1415" spans="1:11" x14ac:dyDescent="0.2">
      <c r="A1415" s="10" t="s">
        <v>11</v>
      </c>
      <c r="B1415" s="11" t="s">
        <v>20</v>
      </c>
      <c r="C1415" s="12">
        <v>20254</v>
      </c>
      <c r="D1415" s="12">
        <v>41563</v>
      </c>
      <c r="E1415" s="10" t="s">
        <v>17</v>
      </c>
      <c r="F1415" s="13" t="s">
        <v>14</v>
      </c>
      <c r="G1415" s="14">
        <v>39000</v>
      </c>
      <c r="H1415" s="17">
        <v>39000</v>
      </c>
      <c r="I1415" s="39">
        <v>2</v>
      </c>
      <c r="J1415" s="19">
        <v>2492</v>
      </c>
      <c r="K1415" s="16">
        <v>43996</v>
      </c>
    </row>
    <row r="1416" spans="1:11" x14ac:dyDescent="0.2">
      <c r="A1416" s="10" t="s">
        <v>11</v>
      </c>
      <c r="B1416" s="11" t="s">
        <v>20</v>
      </c>
      <c r="C1416" s="12">
        <v>21483</v>
      </c>
      <c r="D1416" s="12">
        <v>41704</v>
      </c>
      <c r="E1416" s="10" t="s">
        <v>17</v>
      </c>
      <c r="F1416" s="13" t="s">
        <v>14</v>
      </c>
      <c r="G1416" s="14">
        <v>21000</v>
      </c>
      <c r="H1416" s="17">
        <v>21000</v>
      </c>
      <c r="I1416" s="39">
        <v>2</v>
      </c>
      <c r="J1416" s="19">
        <v>2627</v>
      </c>
      <c r="K1416" s="16">
        <v>45224</v>
      </c>
    </row>
    <row r="1417" spans="1:11" x14ac:dyDescent="0.2">
      <c r="A1417" s="10" t="s">
        <v>11</v>
      </c>
      <c r="B1417" s="11" t="s">
        <v>20</v>
      </c>
      <c r="C1417" s="12">
        <v>21646</v>
      </c>
      <c r="D1417" s="12">
        <v>41782</v>
      </c>
      <c r="E1417" s="10" t="s">
        <v>17</v>
      </c>
      <c r="F1417" s="13" t="s">
        <v>14</v>
      </c>
      <c r="G1417" s="14">
        <v>75000</v>
      </c>
      <c r="H1417" s="17">
        <v>75000</v>
      </c>
      <c r="I1417" s="39">
        <v>0</v>
      </c>
      <c r="J1417" s="19">
        <v>9383</v>
      </c>
      <c r="K1417" s="16">
        <v>45388</v>
      </c>
    </row>
    <row r="1418" spans="1:11" x14ac:dyDescent="0.2">
      <c r="A1418" s="10" t="s">
        <v>11</v>
      </c>
      <c r="B1418" s="11" t="s">
        <v>20</v>
      </c>
      <c r="C1418" s="12">
        <v>22613</v>
      </c>
      <c r="D1418" s="12">
        <v>41866</v>
      </c>
      <c r="E1418" s="10" t="s">
        <v>17</v>
      </c>
      <c r="F1418" s="13" t="s">
        <v>14</v>
      </c>
      <c r="G1418" s="14">
        <v>18000</v>
      </c>
      <c r="H1418" s="17">
        <v>18000</v>
      </c>
      <c r="I1418" s="39">
        <v>0</v>
      </c>
      <c r="J1418" s="19">
        <v>2851</v>
      </c>
      <c r="K1418" s="16">
        <v>46354</v>
      </c>
    </row>
    <row r="1419" spans="1:11" x14ac:dyDescent="0.2">
      <c r="A1419" s="10" t="s">
        <v>11</v>
      </c>
      <c r="B1419" s="11" t="s">
        <v>20</v>
      </c>
      <c r="C1419" s="12">
        <v>21686</v>
      </c>
      <c r="D1419" s="12">
        <v>41547</v>
      </c>
      <c r="E1419" s="10" t="s">
        <v>17</v>
      </c>
      <c r="F1419" s="13" t="s">
        <v>14</v>
      </c>
      <c r="G1419" s="14">
        <v>50000</v>
      </c>
      <c r="H1419" s="17">
        <v>50000</v>
      </c>
      <c r="I1419" s="39">
        <v>0</v>
      </c>
      <c r="J1419" s="19">
        <v>5940</v>
      </c>
      <c r="K1419" s="16">
        <v>45428</v>
      </c>
    </row>
    <row r="1420" spans="1:11" x14ac:dyDescent="0.2">
      <c r="A1420" s="10" t="s">
        <v>11</v>
      </c>
      <c r="B1420" s="11" t="s">
        <v>20</v>
      </c>
      <c r="C1420" s="12">
        <v>22222</v>
      </c>
      <c r="D1420" s="12">
        <v>41541</v>
      </c>
      <c r="E1420" s="10" t="s">
        <v>17</v>
      </c>
      <c r="F1420" s="13" t="s">
        <v>14</v>
      </c>
      <c r="G1420" s="14">
        <v>37000</v>
      </c>
      <c r="H1420" s="17">
        <v>37000</v>
      </c>
      <c r="I1420" s="39">
        <v>0</v>
      </c>
      <c r="J1420" s="19">
        <v>5328</v>
      </c>
      <c r="K1420" s="16">
        <v>45963</v>
      </c>
    </row>
    <row r="1421" spans="1:11" x14ac:dyDescent="0.2">
      <c r="A1421" s="10" t="s">
        <v>16</v>
      </c>
      <c r="B1421" s="11" t="s">
        <v>20</v>
      </c>
      <c r="C1421" s="12">
        <v>21501</v>
      </c>
      <c r="D1421" s="12">
        <v>41670</v>
      </c>
      <c r="E1421" s="10" t="s">
        <v>17</v>
      </c>
      <c r="F1421" s="13" t="s">
        <v>14</v>
      </c>
      <c r="G1421" s="14">
        <v>105000</v>
      </c>
      <c r="H1421" s="17">
        <v>105000</v>
      </c>
      <c r="I1421" s="39">
        <v>0</v>
      </c>
      <c r="J1421" s="19">
        <v>13136</v>
      </c>
      <c r="K1421" s="16">
        <v>45242</v>
      </c>
    </row>
    <row r="1422" spans="1:11" x14ac:dyDescent="0.2">
      <c r="A1422" s="10" t="s">
        <v>11</v>
      </c>
      <c r="B1422" s="11" t="s">
        <v>20</v>
      </c>
      <c r="C1422" s="12">
        <v>21501</v>
      </c>
      <c r="D1422" s="12">
        <v>41670</v>
      </c>
      <c r="E1422" s="10" t="s">
        <v>17</v>
      </c>
      <c r="F1422" s="13" t="s">
        <v>14</v>
      </c>
      <c r="G1422" s="14">
        <v>105000</v>
      </c>
      <c r="H1422" s="17">
        <v>105000</v>
      </c>
      <c r="I1422" s="39">
        <v>0</v>
      </c>
      <c r="J1422" s="19">
        <v>4379</v>
      </c>
      <c r="K1422" s="16">
        <v>45242</v>
      </c>
    </row>
    <row r="1423" spans="1:11" x14ac:dyDescent="0.2">
      <c r="A1423" s="10" t="s">
        <v>15</v>
      </c>
      <c r="B1423" s="11" t="s">
        <v>20</v>
      </c>
      <c r="C1423" s="12">
        <v>21501</v>
      </c>
      <c r="D1423" s="12">
        <v>41670</v>
      </c>
      <c r="E1423" s="10" t="s">
        <v>17</v>
      </c>
      <c r="F1423" s="13" t="s">
        <v>14</v>
      </c>
      <c r="G1423" s="14">
        <v>37000</v>
      </c>
      <c r="H1423" s="17">
        <v>37000</v>
      </c>
      <c r="I1423" s="39">
        <v>0</v>
      </c>
      <c r="J1423" s="19">
        <v>4379</v>
      </c>
      <c r="K1423" s="16">
        <v>45242</v>
      </c>
    </row>
    <row r="1424" spans="1:11" x14ac:dyDescent="0.2">
      <c r="A1424" s="10" t="s">
        <v>16</v>
      </c>
      <c r="B1424" s="11" t="s">
        <v>20</v>
      </c>
      <c r="C1424" s="12">
        <v>20392</v>
      </c>
      <c r="D1424" s="12">
        <v>41766</v>
      </c>
      <c r="E1424" s="10" t="s">
        <v>17</v>
      </c>
      <c r="F1424" s="13" t="s">
        <v>14</v>
      </c>
      <c r="G1424" s="14">
        <v>19000</v>
      </c>
      <c r="H1424" s="17">
        <v>19000</v>
      </c>
      <c r="I1424" s="39">
        <v>0</v>
      </c>
      <c r="J1424" s="19">
        <v>1573</v>
      </c>
      <c r="K1424" s="16">
        <v>44134</v>
      </c>
    </row>
    <row r="1425" spans="1:11" x14ac:dyDescent="0.2">
      <c r="A1425" s="10" t="s">
        <v>11</v>
      </c>
      <c r="B1425" s="11" t="s">
        <v>20</v>
      </c>
      <c r="C1425" s="12">
        <v>20392</v>
      </c>
      <c r="D1425" s="12">
        <v>41766</v>
      </c>
      <c r="E1425" s="10" t="s">
        <v>17</v>
      </c>
      <c r="F1425" s="13" t="s">
        <v>14</v>
      </c>
      <c r="G1425" s="14">
        <v>19000</v>
      </c>
      <c r="H1425" s="17">
        <v>19000</v>
      </c>
      <c r="I1425" s="39">
        <v>0</v>
      </c>
      <c r="J1425" s="19">
        <v>1573</v>
      </c>
      <c r="K1425" s="16">
        <v>44134</v>
      </c>
    </row>
    <row r="1426" spans="1:11" x14ac:dyDescent="0.2">
      <c r="A1426" s="10" t="s">
        <v>15</v>
      </c>
      <c r="B1426" s="11" t="s">
        <v>20</v>
      </c>
      <c r="C1426" s="12">
        <v>20392</v>
      </c>
      <c r="D1426" s="12">
        <v>41766</v>
      </c>
      <c r="E1426" s="10" t="s">
        <v>17</v>
      </c>
      <c r="F1426" s="13" t="s">
        <v>14</v>
      </c>
      <c r="G1426" s="14">
        <v>19000</v>
      </c>
      <c r="H1426" s="17">
        <v>19000</v>
      </c>
      <c r="I1426" s="39">
        <v>0</v>
      </c>
      <c r="J1426" s="19">
        <v>1573</v>
      </c>
      <c r="K1426" s="16">
        <v>44134</v>
      </c>
    </row>
    <row r="1427" spans="1:11" x14ac:dyDescent="0.2">
      <c r="A1427" s="10" t="s">
        <v>11</v>
      </c>
      <c r="B1427" s="11" t="s">
        <v>20</v>
      </c>
      <c r="C1427" s="12">
        <v>22072</v>
      </c>
      <c r="D1427" s="12">
        <v>41852</v>
      </c>
      <c r="E1427" s="10" t="s">
        <v>17</v>
      </c>
      <c r="F1427" s="13" t="s">
        <v>14</v>
      </c>
      <c r="G1427" s="14">
        <v>49000</v>
      </c>
      <c r="H1427" s="17">
        <v>49000</v>
      </c>
      <c r="I1427" s="39">
        <v>0</v>
      </c>
      <c r="J1427" s="19">
        <v>6703</v>
      </c>
      <c r="K1427" s="16">
        <v>45813</v>
      </c>
    </row>
    <row r="1428" spans="1:11" x14ac:dyDescent="0.2">
      <c r="A1428" s="10" t="s">
        <v>15</v>
      </c>
      <c r="B1428" s="11" t="s">
        <v>20</v>
      </c>
      <c r="C1428" s="12">
        <v>22072</v>
      </c>
      <c r="D1428" s="12">
        <v>41852</v>
      </c>
      <c r="E1428" s="10" t="s">
        <v>17</v>
      </c>
      <c r="F1428" s="13" t="s">
        <v>14</v>
      </c>
      <c r="G1428" s="14">
        <v>19000</v>
      </c>
      <c r="H1428" s="17">
        <v>19000</v>
      </c>
      <c r="I1428" s="39">
        <v>0</v>
      </c>
      <c r="J1428" s="19">
        <v>6703</v>
      </c>
      <c r="K1428" s="16">
        <v>45813</v>
      </c>
    </row>
    <row r="1429" spans="1:11" x14ac:dyDescent="0.2">
      <c r="A1429" s="10" t="s">
        <v>16</v>
      </c>
      <c r="B1429" s="11" t="s">
        <v>21</v>
      </c>
      <c r="C1429" s="12">
        <v>24847</v>
      </c>
      <c r="D1429" s="12">
        <v>41792</v>
      </c>
      <c r="E1429" s="10" t="s">
        <v>17</v>
      </c>
      <c r="F1429" s="13" t="s">
        <v>14</v>
      </c>
      <c r="G1429" s="14">
        <v>49000</v>
      </c>
      <c r="H1429" s="17">
        <v>49000</v>
      </c>
      <c r="I1429" s="39">
        <v>0</v>
      </c>
      <c r="J1429" s="19">
        <v>28642</v>
      </c>
      <c r="K1429" s="16">
        <v>48589</v>
      </c>
    </row>
    <row r="1430" spans="1:11" x14ac:dyDescent="0.2">
      <c r="A1430" s="10" t="s">
        <v>11</v>
      </c>
      <c r="B1430" s="11" t="s">
        <v>21</v>
      </c>
      <c r="C1430" s="12">
        <v>24847</v>
      </c>
      <c r="D1430" s="12">
        <v>41792</v>
      </c>
      <c r="E1430" s="10" t="s">
        <v>17</v>
      </c>
      <c r="F1430" s="13" t="s">
        <v>14</v>
      </c>
      <c r="G1430" s="14">
        <v>51000</v>
      </c>
      <c r="H1430" s="17">
        <v>51000</v>
      </c>
      <c r="I1430" s="39">
        <v>0</v>
      </c>
      <c r="J1430" s="19">
        <v>9547</v>
      </c>
      <c r="K1430" s="16">
        <v>48589</v>
      </c>
    </row>
    <row r="1431" spans="1:11" x14ac:dyDescent="0.2">
      <c r="A1431" s="10" t="s">
        <v>11</v>
      </c>
      <c r="B1431" s="11" t="s">
        <v>20</v>
      </c>
      <c r="C1431" s="12">
        <v>20989</v>
      </c>
      <c r="D1431" s="12">
        <v>41782</v>
      </c>
      <c r="E1431" s="10" t="s">
        <v>13</v>
      </c>
      <c r="F1431" s="13" t="s">
        <v>14</v>
      </c>
      <c r="G1431" s="14">
        <v>33000</v>
      </c>
      <c r="H1431" s="17">
        <v>33000</v>
      </c>
      <c r="I1431" s="39">
        <v>0</v>
      </c>
      <c r="J1431" s="19">
        <v>4544</v>
      </c>
      <c r="K1431" s="16">
        <v>44730</v>
      </c>
    </row>
    <row r="1432" spans="1:11" x14ac:dyDescent="0.2">
      <c r="A1432" s="10" t="s">
        <v>16</v>
      </c>
      <c r="B1432" s="11" t="s">
        <v>20</v>
      </c>
      <c r="C1432" s="12">
        <v>21172</v>
      </c>
      <c r="D1432" s="12">
        <v>41736</v>
      </c>
      <c r="E1432" s="10" t="s">
        <v>13</v>
      </c>
      <c r="F1432" s="13" t="s">
        <v>14</v>
      </c>
      <c r="G1432" s="14">
        <v>33000</v>
      </c>
      <c r="H1432" s="17">
        <v>33000</v>
      </c>
      <c r="I1432" s="39">
        <v>0</v>
      </c>
      <c r="J1432" s="19">
        <v>21894</v>
      </c>
      <c r="K1432" s="16">
        <v>44913</v>
      </c>
    </row>
    <row r="1433" spans="1:11" x14ac:dyDescent="0.2">
      <c r="A1433" s="10" t="s">
        <v>11</v>
      </c>
      <c r="B1433" s="11" t="s">
        <v>20</v>
      </c>
      <c r="C1433" s="12">
        <v>21172</v>
      </c>
      <c r="D1433" s="12">
        <v>41736</v>
      </c>
      <c r="E1433" s="10" t="s">
        <v>13</v>
      </c>
      <c r="F1433" s="13" t="s">
        <v>14</v>
      </c>
      <c r="G1433" s="14">
        <v>53000</v>
      </c>
      <c r="H1433" s="17">
        <v>53000</v>
      </c>
      <c r="I1433" s="39">
        <v>0</v>
      </c>
      <c r="J1433" s="19">
        <v>7298</v>
      </c>
      <c r="K1433" s="16">
        <v>44913</v>
      </c>
    </row>
    <row r="1434" spans="1:11" x14ac:dyDescent="0.2">
      <c r="A1434" s="10" t="s">
        <v>15</v>
      </c>
      <c r="B1434" s="11" t="s">
        <v>20</v>
      </c>
      <c r="C1434" s="12">
        <v>21172</v>
      </c>
      <c r="D1434" s="12">
        <v>41736</v>
      </c>
      <c r="E1434" s="10" t="s">
        <v>13</v>
      </c>
      <c r="F1434" s="13" t="s">
        <v>14</v>
      </c>
      <c r="G1434" s="14">
        <v>33000</v>
      </c>
      <c r="H1434" s="17">
        <v>33000</v>
      </c>
      <c r="I1434" s="39">
        <v>0</v>
      </c>
      <c r="J1434" s="19">
        <v>7298</v>
      </c>
      <c r="K1434" s="16">
        <v>44913</v>
      </c>
    </row>
    <row r="1435" spans="1:11" x14ac:dyDescent="0.2">
      <c r="A1435" s="10" t="s">
        <v>11</v>
      </c>
      <c r="B1435" s="11" t="s">
        <v>20</v>
      </c>
      <c r="C1435" s="12">
        <v>21620</v>
      </c>
      <c r="D1435" s="12">
        <v>41674</v>
      </c>
      <c r="E1435" s="10" t="s">
        <v>17</v>
      </c>
      <c r="F1435" s="13" t="s">
        <v>14</v>
      </c>
      <c r="G1435" s="14">
        <v>54000</v>
      </c>
      <c r="H1435" s="17">
        <v>54000</v>
      </c>
      <c r="I1435" s="39">
        <v>0</v>
      </c>
      <c r="J1435" s="19">
        <v>7387</v>
      </c>
      <c r="K1435" s="16">
        <v>45362</v>
      </c>
    </row>
    <row r="1436" spans="1:11" x14ac:dyDescent="0.2">
      <c r="A1436" s="10" t="s">
        <v>11</v>
      </c>
      <c r="B1436" s="11" t="s">
        <v>20</v>
      </c>
      <c r="C1436" s="12">
        <v>21207</v>
      </c>
      <c r="D1436" s="12">
        <v>41866</v>
      </c>
      <c r="E1436" s="10" t="s">
        <v>13</v>
      </c>
      <c r="F1436" s="13" t="s">
        <v>14</v>
      </c>
      <c r="G1436" s="14">
        <v>50000</v>
      </c>
      <c r="H1436" s="17">
        <v>50000</v>
      </c>
      <c r="I1436" s="39">
        <v>2</v>
      </c>
      <c r="J1436" s="19">
        <v>6885</v>
      </c>
      <c r="K1436" s="16">
        <v>44948</v>
      </c>
    </row>
    <row r="1437" spans="1:11" x14ac:dyDescent="0.2">
      <c r="A1437" s="10" t="s">
        <v>16</v>
      </c>
      <c r="B1437" s="11" t="s">
        <v>20</v>
      </c>
      <c r="C1437" s="12">
        <v>23306</v>
      </c>
      <c r="D1437" s="12">
        <v>41729</v>
      </c>
      <c r="E1437" s="10" t="s">
        <v>13</v>
      </c>
      <c r="F1437" s="13" t="s">
        <v>14</v>
      </c>
      <c r="G1437" s="14">
        <v>300000</v>
      </c>
      <c r="H1437" s="17">
        <v>300000</v>
      </c>
      <c r="I1437" s="39">
        <v>0</v>
      </c>
      <c r="J1437" s="19">
        <v>64530</v>
      </c>
      <c r="K1437" s="16">
        <v>47048</v>
      </c>
    </row>
    <row r="1438" spans="1:11" x14ac:dyDescent="0.2">
      <c r="A1438" s="10" t="s">
        <v>11</v>
      </c>
      <c r="B1438" s="11" t="s">
        <v>20</v>
      </c>
      <c r="C1438" s="12">
        <v>23306</v>
      </c>
      <c r="D1438" s="12">
        <v>41729</v>
      </c>
      <c r="E1438" s="10" t="s">
        <v>13</v>
      </c>
      <c r="F1438" s="13" t="s">
        <v>14</v>
      </c>
      <c r="G1438" s="14">
        <v>300000</v>
      </c>
      <c r="H1438" s="17">
        <v>300000</v>
      </c>
      <c r="I1438" s="39">
        <v>0</v>
      </c>
      <c r="J1438" s="19">
        <v>21510</v>
      </c>
      <c r="K1438" s="16">
        <v>47048</v>
      </c>
    </row>
    <row r="1439" spans="1:11" x14ac:dyDescent="0.2">
      <c r="A1439" s="10" t="s">
        <v>15</v>
      </c>
      <c r="B1439" s="11" t="s">
        <v>20</v>
      </c>
      <c r="C1439" s="12">
        <v>23306</v>
      </c>
      <c r="D1439" s="12">
        <v>41729</v>
      </c>
      <c r="E1439" s="10" t="s">
        <v>13</v>
      </c>
      <c r="F1439" s="13" t="s">
        <v>14</v>
      </c>
      <c r="G1439" s="14">
        <v>100000</v>
      </c>
      <c r="H1439" s="17">
        <v>100000</v>
      </c>
      <c r="I1439" s="39">
        <v>0</v>
      </c>
      <c r="J1439" s="19">
        <v>21510</v>
      </c>
      <c r="K1439" s="16">
        <v>47048</v>
      </c>
    </row>
    <row r="1440" spans="1:11" x14ac:dyDescent="0.2">
      <c r="A1440" s="10" t="s">
        <v>16</v>
      </c>
      <c r="B1440" s="11" t="s">
        <v>20</v>
      </c>
      <c r="C1440" s="12">
        <v>24059</v>
      </c>
      <c r="D1440" s="12">
        <v>41814</v>
      </c>
      <c r="E1440" s="10" t="s">
        <v>13</v>
      </c>
      <c r="F1440" s="13" t="s">
        <v>14</v>
      </c>
      <c r="G1440" s="14">
        <v>300000</v>
      </c>
      <c r="H1440" s="17">
        <v>300000</v>
      </c>
      <c r="I1440" s="39">
        <v>0</v>
      </c>
      <c r="J1440" s="19">
        <v>10490</v>
      </c>
      <c r="K1440" s="16">
        <v>47800</v>
      </c>
    </row>
    <row r="1441" spans="1:11" x14ac:dyDescent="0.2">
      <c r="A1441" s="10" t="s">
        <v>11</v>
      </c>
      <c r="B1441" s="11" t="s">
        <v>20</v>
      </c>
      <c r="C1441" s="12">
        <v>24059</v>
      </c>
      <c r="D1441" s="12">
        <v>41814</v>
      </c>
      <c r="E1441" s="10" t="s">
        <v>13</v>
      </c>
      <c r="F1441" s="13" t="s">
        <v>14</v>
      </c>
      <c r="G1441" s="14">
        <v>45000</v>
      </c>
      <c r="H1441" s="17">
        <v>45000</v>
      </c>
      <c r="I1441" s="39">
        <v>0</v>
      </c>
      <c r="J1441" s="19">
        <v>10490</v>
      </c>
      <c r="K1441" s="16">
        <v>47800</v>
      </c>
    </row>
    <row r="1442" spans="1:11" x14ac:dyDescent="0.2">
      <c r="A1442" s="10" t="s">
        <v>15</v>
      </c>
      <c r="B1442" s="11" t="s">
        <v>20</v>
      </c>
      <c r="C1442" s="12">
        <v>24059</v>
      </c>
      <c r="D1442" s="12">
        <v>41814</v>
      </c>
      <c r="E1442" s="10" t="s">
        <v>13</v>
      </c>
      <c r="F1442" s="13" t="s">
        <v>14</v>
      </c>
      <c r="G1442" s="14">
        <v>300000</v>
      </c>
      <c r="H1442" s="17">
        <v>300000</v>
      </c>
      <c r="I1442" s="39">
        <v>0</v>
      </c>
      <c r="J1442" s="19">
        <v>10490</v>
      </c>
      <c r="K1442" s="16">
        <v>47800</v>
      </c>
    </row>
    <row r="1443" spans="1:11" x14ac:dyDescent="0.2">
      <c r="A1443" s="10" t="s">
        <v>11</v>
      </c>
      <c r="B1443" s="11" t="s">
        <v>20</v>
      </c>
      <c r="C1443" s="12">
        <v>22299</v>
      </c>
      <c r="D1443" s="12">
        <v>41829</v>
      </c>
      <c r="E1443" s="10" t="s">
        <v>17</v>
      </c>
      <c r="F1443" s="13" t="s">
        <v>14</v>
      </c>
      <c r="G1443" s="14">
        <v>65000</v>
      </c>
      <c r="H1443" s="17">
        <v>65000</v>
      </c>
      <c r="I1443" s="39">
        <v>2</v>
      </c>
      <c r="J1443" s="19">
        <v>9594</v>
      </c>
      <c r="K1443" s="16">
        <v>46040</v>
      </c>
    </row>
    <row r="1444" spans="1:11" x14ac:dyDescent="0.2">
      <c r="A1444" s="10" t="s">
        <v>15</v>
      </c>
      <c r="B1444" s="11" t="s">
        <v>20</v>
      </c>
      <c r="C1444" s="12">
        <v>22299</v>
      </c>
      <c r="D1444" s="12">
        <v>41829</v>
      </c>
      <c r="E1444" s="10" t="s">
        <v>17</v>
      </c>
      <c r="F1444" s="13" t="s">
        <v>14</v>
      </c>
      <c r="G1444" s="14">
        <v>45000</v>
      </c>
      <c r="H1444" s="17">
        <v>45000</v>
      </c>
      <c r="I1444" s="39">
        <v>0</v>
      </c>
      <c r="J1444" s="19">
        <v>9594</v>
      </c>
      <c r="K1444" s="16">
        <v>46040</v>
      </c>
    </row>
    <row r="1445" spans="1:11" x14ac:dyDescent="0.2">
      <c r="A1445" s="10" t="s">
        <v>16</v>
      </c>
      <c r="B1445" s="11" t="s">
        <v>20</v>
      </c>
      <c r="C1445" s="12">
        <v>22479</v>
      </c>
      <c r="D1445" s="12">
        <v>41535</v>
      </c>
      <c r="E1445" s="10" t="s">
        <v>13</v>
      </c>
      <c r="F1445" s="13" t="s">
        <v>14</v>
      </c>
      <c r="G1445" s="14">
        <v>65000</v>
      </c>
      <c r="H1445" s="17">
        <v>65000</v>
      </c>
      <c r="I1445" s="39">
        <v>0</v>
      </c>
      <c r="J1445" s="19">
        <v>51332</v>
      </c>
      <c r="K1445" s="16">
        <v>46220</v>
      </c>
    </row>
    <row r="1446" spans="1:11" x14ac:dyDescent="0.2">
      <c r="A1446" s="10" t="s">
        <v>11</v>
      </c>
      <c r="B1446" s="11" t="s">
        <v>20</v>
      </c>
      <c r="C1446" s="12">
        <v>22479</v>
      </c>
      <c r="D1446" s="12">
        <v>41535</v>
      </c>
      <c r="E1446" s="10" t="s">
        <v>13</v>
      </c>
      <c r="F1446" s="13" t="s">
        <v>14</v>
      </c>
      <c r="G1446" s="14">
        <v>97000</v>
      </c>
      <c r="H1446" s="17">
        <v>97000</v>
      </c>
      <c r="I1446" s="39">
        <v>0</v>
      </c>
      <c r="J1446" s="19">
        <v>17111</v>
      </c>
      <c r="K1446" s="16">
        <v>46220</v>
      </c>
    </row>
    <row r="1447" spans="1:11" x14ac:dyDescent="0.2">
      <c r="A1447" s="10" t="s">
        <v>15</v>
      </c>
      <c r="B1447" s="11" t="s">
        <v>20</v>
      </c>
      <c r="C1447" s="12">
        <v>22479</v>
      </c>
      <c r="D1447" s="12">
        <v>41535</v>
      </c>
      <c r="E1447" s="10" t="s">
        <v>13</v>
      </c>
      <c r="F1447" s="13" t="s">
        <v>14</v>
      </c>
      <c r="G1447" s="14">
        <v>65000</v>
      </c>
      <c r="H1447" s="17">
        <v>65000</v>
      </c>
      <c r="I1447" s="39">
        <v>0</v>
      </c>
      <c r="J1447" s="19">
        <v>17111</v>
      </c>
      <c r="K1447" s="16">
        <v>46220</v>
      </c>
    </row>
    <row r="1448" spans="1:11" x14ac:dyDescent="0.2">
      <c r="A1448" s="10" t="s">
        <v>11</v>
      </c>
      <c r="B1448" s="11" t="s">
        <v>20</v>
      </c>
      <c r="C1448" s="12">
        <v>21896</v>
      </c>
      <c r="D1448" s="12">
        <v>41803</v>
      </c>
      <c r="E1448" s="10" t="s">
        <v>17</v>
      </c>
      <c r="F1448" s="13" t="s">
        <v>14</v>
      </c>
      <c r="G1448" s="14">
        <v>42000</v>
      </c>
      <c r="H1448" s="17">
        <v>42000</v>
      </c>
      <c r="I1448" s="39">
        <v>0</v>
      </c>
      <c r="J1448" s="19">
        <v>5746</v>
      </c>
      <c r="K1448" s="16">
        <v>45638</v>
      </c>
    </row>
    <row r="1449" spans="1:11" x14ac:dyDescent="0.2">
      <c r="A1449" s="10" t="s">
        <v>11</v>
      </c>
      <c r="B1449" s="11" t="s">
        <v>20</v>
      </c>
      <c r="C1449" s="12">
        <v>19997</v>
      </c>
      <c r="D1449" s="12">
        <v>41767</v>
      </c>
      <c r="E1449" s="10" t="s">
        <v>17</v>
      </c>
      <c r="F1449" s="13" t="s">
        <v>14</v>
      </c>
      <c r="G1449" s="14">
        <v>20000</v>
      </c>
      <c r="H1449" s="17">
        <v>20000</v>
      </c>
      <c r="I1449" s="39">
        <v>0</v>
      </c>
      <c r="J1449" s="19">
        <v>1242</v>
      </c>
      <c r="K1449" s="16">
        <v>43738</v>
      </c>
    </row>
    <row r="1450" spans="1:11" x14ac:dyDescent="0.2">
      <c r="A1450" s="10" t="s">
        <v>11</v>
      </c>
      <c r="B1450" s="11" t="s">
        <v>20</v>
      </c>
      <c r="C1450" s="12">
        <v>24322</v>
      </c>
      <c r="D1450" s="12">
        <v>41347</v>
      </c>
      <c r="E1450" s="10" t="s">
        <v>13</v>
      </c>
      <c r="F1450" s="13" t="s">
        <v>14</v>
      </c>
      <c r="G1450" s="14">
        <v>88000</v>
      </c>
      <c r="H1450" s="17">
        <v>88000</v>
      </c>
      <c r="I1450" s="39">
        <v>2</v>
      </c>
      <c r="J1450" s="19">
        <v>20354</v>
      </c>
      <c r="K1450" s="16">
        <v>48063</v>
      </c>
    </row>
    <row r="1451" spans="1:11" x14ac:dyDescent="0.2">
      <c r="A1451" s="10" t="s">
        <v>16</v>
      </c>
      <c r="B1451" s="11" t="s">
        <v>20</v>
      </c>
      <c r="C1451" s="12">
        <v>25038</v>
      </c>
      <c r="D1451" s="12">
        <v>41872</v>
      </c>
      <c r="E1451" s="10" t="s">
        <v>17</v>
      </c>
      <c r="F1451" s="13" t="s">
        <v>14</v>
      </c>
      <c r="G1451" s="14">
        <v>17000</v>
      </c>
      <c r="H1451" s="17">
        <v>17000</v>
      </c>
      <c r="I1451" s="39">
        <v>0</v>
      </c>
      <c r="J1451" s="19">
        <v>3182</v>
      </c>
      <c r="K1451" s="16">
        <v>48779</v>
      </c>
    </row>
    <row r="1452" spans="1:11" x14ac:dyDescent="0.2">
      <c r="A1452" s="10" t="s">
        <v>11</v>
      </c>
      <c r="B1452" s="11" t="s">
        <v>20</v>
      </c>
      <c r="C1452" s="12">
        <v>25038</v>
      </c>
      <c r="D1452" s="12">
        <v>41872</v>
      </c>
      <c r="E1452" s="10" t="s">
        <v>17</v>
      </c>
      <c r="F1452" s="13" t="s">
        <v>14</v>
      </c>
      <c r="G1452" s="14">
        <v>17000</v>
      </c>
      <c r="H1452" s="17">
        <v>17000</v>
      </c>
      <c r="I1452" s="39">
        <v>0</v>
      </c>
      <c r="J1452" s="19">
        <v>3182</v>
      </c>
      <c r="K1452" s="16">
        <v>48779</v>
      </c>
    </row>
    <row r="1453" spans="1:11" x14ac:dyDescent="0.2">
      <c r="A1453" s="10" t="s">
        <v>16</v>
      </c>
      <c r="B1453" s="11" t="s">
        <v>20</v>
      </c>
      <c r="C1453" s="12">
        <v>20335</v>
      </c>
      <c r="D1453" s="12">
        <v>41398</v>
      </c>
      <c r="E1453" s="10" t="s">
        <v>13</v>
      </c>
      <c r="F1453" s="13" t="s">
        <v>14</v>
      </c>
      <c r="G1453" s="14">
        <v>246000</v>
      </c>
      <c r="H1453" s="17">
        <v>246000</v>
      </c>
      <c r="I1453" s="39">
        <v>0</v>
      </c>
      <c r="J1453" s="19">
        <v>23247</v>
      </c>
      <c r="K1453" s="16">
        <v>44077</v>
      </c>
    </row>
    <row r="1454" spans="1:11" x14ac:dyDescent="0.2">
      <c r="A1454" s="10" t="s">
        <v>11</v>
      </c>
      <c r="B1454" s="11" t="s">
        <v>20</v>
      </c>
      <c r="C1454" s="12">
        <v>20335</v>
      </c>
      <c r="D1454" s="12">
        <v>41398</v>
      </c>
      <c r="E1454" s="10" t="s">
        <v>13</v>
      </c>
      <c r="F1454" s="13" t="s">
        <v>14</v>
      </c>
      <c r="G1454" s="14">
        <v>246000</v>
      </c>
      <c r="H1454" s="17">
        <v>246000</v>
      </c>
      <c r="I1454" s="39">
        <v>2</v>
      </c>
      <c r="J1454" s="19">
        <v>7749</v>
      </c>
      <c r="K1454" s="16">
        <v>44077</v>
      </c>
    </row>
    <row r="1455" spans="1:11" x14ac:dyDescent="0.2">
      <c r="A1455" s="10" t="s">
        <v>15</v>
      </c>
      <c r="B1455" s="11" t="s">
        <v>20</v>
      </c>
      <c r="C1455" s="12">
        <v>20335</v>
      </c>
      <c r="D1455" s="12">
        <v>41398</v>
      </c>
      <c r="E1455" s="10" t="s">
        <v>13</v>
      </c>
      <c r="F1455" s="13" t="s">
        <v>14</v>
      </c>
      <c r="G1455" s="14">
        <v>82000</v>
      </c>
      <c r="H1455" s="17">
        <v>82000</v>
      </c>
      <c r="I1455" s="39">
        <v>0</v>
      </c>
      <c r="J1455" s="19">
        <v>7749</v>
      </c>
      <c r="K1455" s="16">
        <v>44077</v>
      </c>
    </row>
    <row r="1456" spans="1:11" x14ac:dyDescent="0.2">
      <c r="A1456" s="10" t="s">
        <v>16</v>
      </c>
      <c r="B1456" s="11" t="s">
        <v>20</v>
      </c>
      <c r="C1456" s="12">
        <v>19916</v>
      </c>
      <c r="D1456" s="12">
        <v>41455</v>
      </c>
      <c r="E1456" s="10" t="s">
        <v>17</v>
      </c>
      <c r="F1456" s="13" t="s">
        <v>14</v>
      </c>
      <c r="G1456" s="14">
        <v>101000</v>
      </c>
      <c r="H1456" s="17">
        <v>101000</v>
      </c>
      <c r="I1456" s="39">
        <v>0</v>
      </c>
      <c r="J1456" s="19">
        <v>6454</v>
      </c>
      <c r="K1456" s="16">
        <v>43657</v>
      </c>
    </row>
    <row r="1457" spans="1:11" x14ac:dyDescent="0.2">
      <c r="A1457" s="10" t="s">
        <v>11</v>
      </c>
      <c r="B1457" s="11" t="s">
        <v>20</v>
      </c>
      <c r="C1457" s="12">
        <v>19916</v>
      </c>
      <c r="D1457" s="12">
        <v>41455</v>
      </c>
      <c r="E1457" s="10" t="s">
        <v>17</v>
      </c>
      <c r="F1457" s="13" t="s">
        <v>14</v>
      </c>
      <c r="G1457" s="14">
        <v>101000</v>
      </c>
      <c r="H1457" s="17">
        <v>101000</v>
      </c>
      <c r="I1457" s="39">
        <v>0</v>
      </c>
      <c r="J1457" s="19">
        <v>6454</v>
      </c>
      <c r="K1457" s="16">
        <v>43657</v>
      </c>
    </row>
    <row r="1458" spans="1:11" x14ac:dyDescent="0.2">
      <c r="A1458" s="10" t="s">
        <v>15</v>
      </c>
      <c r="B1458" s="11" t="s">
        <v>20</v>
      </c>
      <c r="C1458" s="12">
        <v>19916</v>
      </c>
      <c r="D1458" s="12">
        <v>41455</v>
      </c>
      <c r="E1458" s="10" t="s">
        <v>17</v>
      </c>
      <c r="F1458" s="13" t="s">
        <v>14</v>
      </c>
      <c r="G1458" s="14">
        <v>101000</v>
      </c>
      <c r="H1458" s="17">
        <v>101000</v>
      </c>
      <c r="I1458" s="39">
        <v>0</v>
      </c>
      <c r="J1458" s="19">
        <v>6454</v>
      </c>
      <c r="K1458" s="16">
        <v>43657</v>
      </c>
    </row>
    <row r="1459" spans="1:11" x14ac:dyDescent="0.2">
      <c r="A1459" s="10" t="s">
        <v>11</v>
      </c>
      <c r="B1459" s="11" t="s">
        <v>20</v>
      </c>
      <c r="C1459" s="12">
        <v>21240</v>
      </c>
      <c r="D1459" s="12">
        <v>41891</v>
      </c>
      <c r="E1459" s="10" t="s">
        <v>13</v>
      </c>
      <c r="F1459" s="13" t="s">
        <v>14</v>
      </c>
      <c r="G1459" s="14">
        <v>51000</v>
      </c>
      <c r="H1459" s="17">
        <v>51000</v>
      </c>
      <c r="I1459" s="39">
        <v>0</v>
      </c>
      <c r="J1459" s="19">
        <v>7023</v>
      </c>
      <c r="K1459" s="16">
        <v>44981</v>
      </c>
    </row>
    <row r="1460" spans="1:11" x14ac:dyDescent="0.2">
      <c r="A1460" s="10" t="s">
        <v>11</v>
      </c>
      <c r="B1460" s="11" t="s">
        <v>20</v>
      </c>
      <c r="C1460" s="12">
        <v>20289</v>
      </c>
      <c r="D1460" s="12">
        <v>41640</v>
      </c>
      <c r="E1460" s="10" t="s">
        <v>17</v>
      </c>
      <c r="F1460" s="13" t="s">
        <v>14</v>
      </c>
      <c r="G1460" s="14">
        <v>53000</v>
      </c>
      <c r="H1460" s="17">
        <v>53000</v>
      </c>
      <c r="I1460" s="39">
        <v>0</v>
      </c>
      <c r="J1460" s="19">
        <v>4388</v>
      </c>
      <c r="K1460" s="16">
        <v>44031</v>
      </c>
    </row>
    <row r="1461" spans="1:11" x14ac:dyDescent="0.2">
      <c r="A1461" s="10" t="s">
        <v>16</v>
      </c>
      <c r="B1461" s="11" t="s">
        <v>20</v>
      </c>
      <c r="C1461" s="12">
        <v>23422</v>
      </c>
      <c r="D1461" s="12">
        <v>41878</v>
      </c>
      <c r="E1461" s="10" t="s">
        <v>13</v>
      </c>
      <c r="F1461" s="13" t="s">
        <v>14</v>
      </c>
      <c r="G1461" s="14">
        <v>53000</v>
      </c>
      <c r="H1461" s="17">
        <v>53000</v>
      </c>
      <c r="I1461" s="39">
        <v>0</v>
      </c>
      <c r="J1461" s="19">
        <v>17208</v>
      </c>
      <c r="K1461" s="16">
        <v>47164</v>
      </c>
    </row>
    <row r="1462" spans="1:11" x14ac:dyDescent="0.2">
      <c r="A1462" s="10" t="s">
        <v>11</v>
      </c>
      <c r="B1462" s="11" t="s">
        <v>20</v>
      </c>
      <c r="C1462" s="12">
        <v>23422</v>
      </c>
      <c r="D1462" s="12">
        <v>41878</v>
      </c>
      <c r="E1462" s="10" t="s">
        <v>13</v>
      </c>
      <c r="F1462" s="13" t="s">
        <v>14</v>
      </c>
      <c r="G1462" s="14">
        <v>80000</v>
      </c>
      <c r="H1462" s="17">
        <v>80000</v>
      </c>
      <c r="I1462" s="39">
        <v>2</v>
      </c>
      <c r="J1462" s="19">
        <v>17208</v>
      </c>
      <c r="K1462" s="16">
        <v>47164</v>
      </c>
    </row>
    <row r="1463" spans="1:11" x14ac:dyDescent="0.2">
      <c r="A1463" s="10" t="s">
        <v>11</v>
      </c>
      <c r="B1463" s="11" t="s">
        <v>20</v>
      </c>
      <c r="C1463" s="12">
        <v>22456</v>
      </c>
      <c r="D1463" s="12">
        <v>41934</v>
      </c>
      <c r="E1463" s="10" t="s">
        <v>13</v>
      </c>
      <c r="F1463" s="13" t="s">
        <v>14</v>
      </c>
      <c r="G1463" s="14">
        <v>113000</v>
      </c>
      <c r="H1463" s="17">
        <v>113000</v>
      </c>
      <c r="I1463" s="39">
        <v>0</v>
      </c>
      <c r="J1463" s="19">
        <v>20543</v>
      </c>
      <c r="K1463" s="16">
        <v>46197</v>
      </c>
    </row>
    <row r="1464" spans="1:11" x14ac:dyDescent="0.2">
      <c r="A1464" s="10" t="s">
        <v>16</v>
      </c>
      <c r="B1464" s="11" t="s">
        <v>20</v>
      </c>
      <c r="C1464" s="12">
        <v>22187</v>
      </c>
      <c r="D1464" s="12">
        <v>41746</v>
      </c>
      <c r="E1464" s="10" t="s">
        <v>13</v>
      </c>
      <c r="F1464" s="13" t="s">
        <v>14</v>
      </c>
      <c r="G1464" s="14">
        <v>113000</v>
      </c>
      <c r="H1464" s="17">
        <v>113000</v>
      </c>
      <c r="I1464" s="39">
        <v>0</v>
      </c>
      <c r="J1464" s="19">
        <v>23452</v>
      </c>
      <c r="K1464" s="16">
        <v>45928</v>
      </c>
    </row>
    <row r="1465" spans="1:11" x14ac:dyDescent="0.2">
      <c r="A1465" s="10" t="s">
        <v>11</v>
      </c>
      <c r="B1465" s="11" t="s">
        <v>20</v>
      </c>
      <c r="C1465" s="12">
        <v>22187</v>
      </c>
      <c r="D1465" s="12">
        <v>41746</v>
      </c>
      <c r="E1465" s="10" t="s">
        <v>13</v>
      </c>
      <c r="F1465" s="13" t="s">
        <v>14</v>
      </c>
      <c r="G1465" s="14">
        <v>43000</v>
      </c>
      <c r="H1465" s="17">
        <v>43000</v>
      </c>
      <c r="I1465" s="39">
        <v>2</v>
      </c>
      <c r="J1465" s="19">
        <v>7817</v>
      </c>
      <c r="K1465" s="16">
        <v>45928</v>
      </c>
    </row>
    <row r="1466" spans="1:11" x14ac:dyDescent="0.2">
      <c r="A1466" s="10" t="s">
        <v>11</v>
      </c>
      <c r="B1466" s="11" t="s">
        <v>20</v>
      </c>
      <c r="C1466" s="12">
        <v>20541</v>
      </c>
      <c r="D1466" s="12">
        <v>41872</v>
      </c>
      <c r="E1466" s="10" t="s">
        <v>13</v>
      </c>
      <c r="F1466" s="13" t="s">
        <v>14</v>
      </c>
      <c r="G1466" s="14">
        <v>63000</v>
      </c>
      <c r="H1466" s="17">
        <v>63000</v>
      </c>
      <c r="I1466" s="39">
        <v>0</v>
      </c>
      <c r="J1466" s="19">
        <v>6237</v>
      </c>
      <c r="K1466" s="16">
        <v>44282</v>
      </c>
    </row>
    <row r="1467" spans="1:11" x14ac:dyDescent="0.2">
      <c r="A1467" s="10" t="s">
        <v>15</v>
      </c>
      <c r="B1467" s="11" t="s">
        <v>20</v>
      </c>
      <c r="C1467" s="12">
        <v>20541</v>
      </c>
      <c r="D1467" s="12">
        <v>41872</v>
      </c>
      <c r="E1467" s="10" t="s">
        <v>13</v>
      </c>
      <c r="F1467" s="13" t="s">
        <v>14</v>
      </c>
      <c r="G1467" s="14">
        <v>129000</v>
      </c>
      <c r="H1467" s="17">
        <v>129000</v>
      </c>
      <c r="I1467" s="39">
        <v>0</v>
      </c>
      <c r="J1467" s="19">
        <v>6237</v>
      </c>
      <c r="K1467" s="16">
        <v>44282</v>
      </c>
    </row>
    <row r="1468" spans="1:11" x14ac:dyDescent="0.2">
      <c r="A1468" s="10" t="s">
        <v>16</v>
      </c>
      <c r="B1468" s="11" t="s">
        <v>20</v>
      </c>
      <c r="C1468" s="12">
        <v>22523</v>
      </c>
      <c r="D1468" s="12">
        <v>41698</v>
      </c>
      <c r="E1468" s="10" t="s">
        <v>13</v>
      </c>
      <c r="F1468" s="13" t="s">
        <v>14</v>
      </c>
      <c r="G1468" s="14">
        <v>183000</v>
      </c>
      <c r="H1468" s="17">
        <v>183000</v>
      </c>
      <c r="I1468" s="39">
        <v>0</v>
      </c>
      <c r="J1468" s="19">
        <v>35905</v>
      </c>
      <c r="K1468" s="16">
        <v>46264</v>
      </c>
    </row>
    <row r="1469" spans="1:11" x14ac:dyDescent="0.2">
      <c r="A1469" s="10" t="s">
        <v>11</v>
      </c>
      <c r="B1469" s="11" t="s">
        <v>20</v>
      </c>
      <c r="C1469" s="12">
        <v>22523</v>
      </c>
      <c r="D1469" s="12">
        <v>41698</v>
      </c>
      <c r="E1469" s="10" t="s">
        <v>13</v>
      </c>
      <c r="F1469" s="13" t="s">
        <v>14</v>
      </c>
      <c r="G1469" s="14">
        <v>183000</v>
      </c>
      <c r="H1469" s="17">
        <v>183000</v>
      </c>
      <c r="I1469" s="39">
        <v>2</v>
      </c>
      <c r="J1469" s="19">
        <v>11968</v>
      </c>
      <c r="K1469" s="16">
        <v>46264</v>
      </c>
    </row>
    <row r="1470" spans="1:11" x14ac:dyDescent="0.2">
      <c r="A1470" s="10" t="s">
        <v>15</v>
      </c>
      <c r="B1470" s="11" t="s">
        <v>20</v>
      </c>
      <c r="C1470" s="12">
        <v>22523</v>
      </c>
      <c r="D1470" s="12">
        <v>41698</v>
      </c>
      <c r="E1470" s="10" t="s">
        <v>13</v>
      </c>
      <c r="F1470" s="13" t="s">
        <v>14</v>
      </c>
      <c r="G1470" s="14">
        <v>63000</v>
      </c>
      <c r="H1470" s="17">
        <v>63000</v>
      </c>
      <c r="I1470" s="39">
        <v>0</v>
      </c>
      <c r="J1470" s="19">
        <v>11968</v>
      </c>
      <c r="K1470" s="16">
        <v>46264</v>
      </c>
    </row>
    <row r="1471" spans="1:11" x14ac:dyDescent="0.2">
      <c r="A1471" s="10" t="s">
        <v>11</v>
      </c>
      <c r="B1471" s="11" t="s">
        <v>20</v>
      </c>
      <c r="C1471" s="12">
        <v>28804</v>
      </c>
      <c r="D1471" s="12">
        <v>41800</v>
      </c>
      <c r="E1471" s="10" t="s">
        <v>17</v>
      </c>
      <c r="F1471" s="13" t="s">
        <v>14</v>
      </c>
      <c r="G1471" s="14">
        <v>42000</v>
      </c>
      <c r="H1471" s="17">
        <v>42000</v>
      </c>
      <c r="I1471" s="39">
        <v>0</v>
      </c>
      <c r="J1471" s="19">
        <v>7371</v>
      </c>
      <c r="K1471" s="16">
        <v>52545</v>
      </c>
    </row>
    <row r="1472" spans="1:11" x14ac:dyDescent="0.2">
      <c r="A1472" s="10" t="s">
        <v>11</v>
      </c>
      <c r="B1472" s="11" t="s">
        <v>20</v>
      </c>
      <c r="C1472" s="12">
        <v>24441</v>
      </c>
      <c r="D1472" s="12">
        <v>41619</v>
      </c>
      <c r="E1472" s="10" t="s">
        <v>13</v>
      </c>
      <c r="F1472" s="13" t="s">
        <v>14</v>
      </c>
      <c r="G1472" s="14">
        <v>47000</v>
      </c>
      <c r="H1472" s="17">
        <v>47000</v>
      </c>
      <c r="I1472" s="39">
        <v>0</v>
      </c>
      <c r="J1472" s="19">
        <v>10702</v>
      </c>
      <c r="K1472" s="16">
        <v>48182</v>
      </c>
    </row>
    <row r="1473" spans="1:11" x14ac:dyDescent="0.2">
      <c r="A1473" s="10" t="s">
        <v>16</v>
      </c>
      <c r="B1473" s="11" t="s">
        <v>20</v>
      </c>
      <c r="C1473" s="12">
        <v>23343</v>
      </c>
      <c r="D1473" s="12">
        <v>41870</v>
      </c>
      <c r="E1473" s="10" t="s">
        <v>17</v>
      </c>
      <c r="F1473" s="13" t="s">
        <v>14</v>
      </c>
      <c r="G1473" s="14">
        <v>174000</v>
      </c>
      <c r="H1473" s="17">
        <v>174000</v>
      </c>
      <c r="I1473" s="39">
        <v>0</v>
      </c>
      <c r="J1473" s="19">
        <v>29597</v>
      </c>
      <c r="K1473" s="16">
        <v>47085</v>
      </c>
    </row>
    <row r="1474" spans="1:11" x14ac:dyDescent="0.2">
      <c r="A1474" s="10" t="s">
        <v>11</v>
      </c>
      <c r="B1474" s="11" t="s">
        <v>20</v>
      </c>
      <c r="C1474" s="12">
        <v>23343</v>
      </c>
      <c r="D1474" s="12">
        <v>41870</v>
      </c>
      <c r="E1474" s="10" t="s">
        <v>17</v>
      </c>
      <c r="F1474" s="13" t="s">
        <v>14</v>
      </c>
      <c r="G1474" s="14">
        <v>174000</v>
      </c>
      <c r="H1474" s="17">
        <v>174000</v>
      </c>
      <c r="I1474" s="39">
        <v>2</v>
      </c>
      <c r="J1474" s="19">
        <v>9866</v>
      </c>
      <c r="K1474" s="16">
        <v>47085</v>
      </c>
    </row>
    <row r="1475" spans="1:11" x14ac:dyDescent="0.2">
      <c r="A1475" s="10" t="s">
        <v>15</v>
      </c>
      <c r="B1475" s="11" t="s">
        <v>20</v>
      </c>
      <c r="C1475" s="12">
        <v>23343</v>
      </c>
      <c r="D1475" s="12">
        <v>41870</v>
      </c>
      <c r="E1475" s="10" t="s">
        <v>17</v>
      </c>
      <c r="F1475" s="13" t="s">
        <v>14</v>
      </c>
      <c r="G1475" s="14">
        <v>47000</v>
      </c>
      <c r="H1475" s="17">
        <v>47000</v>
      </c>
      <c r="I1475" s="39">
        <v>0</v>
      </c>
      <c r="J1475" s="19">
        <v>9866</v>
      </c>
      <c r="K1475" s="16">
        <v>47085</v>
      </c>
    </row>
    <row r="1476" spans="1:11" x14ac:dyDescent="0.2">
      <c r="A1476" s="10" t="s">
        <v>16</v>
      </c>
      <c r="B1476" s="11" t="s">
        <v>20</v>
      </c>
      <c r="C1476" s="12">
        <v>21231</v>
      </c>
      <c r="D1476" s="12">
        <v>41915</v>
      </c>
      <c r="E1476" s="10" t="s">
        <v>17</v>
      </c>
      <c r="F1476" s="13" t="s">
        <v>14</v>
      </c>
      <c r="G1476" s="14">
        <v>25000</v>
      </c>
      <c r="H1476" s="17">
        <v>25000</v>
      </c>
      <c r="I1476" s="39">
        <v>0</v>
      </c>
      <c r="J1476" s="19">
        <v>2858</v>
      </c>
      <c r="K1476" s="16">
        <v>44972</v>
      </c>
    </row>
    <row r="1477" spans="1:11" x14ac:dyDescent="0.2">
      <c r="A1477" s="10" t="s">
        <v>11</v>
      </c>
      <c r="B1477" s="11" t="s">
        <v>20</v>
      </c>
      <c r="C1477" s="12">
        <v>21231</v>
      </c>
      <c r="D1477" s="12">
        <v>41915</v>
      </c>
      <c r="E1477" s="10" t="s">
        <v>17</v>
      </c>
      <c r="F1477" s="13" t="s">
        <v>14</v>
      </c>
      <c r="G1477" s="14">
        <v>25000</v>
      </c>
      <c r="H1477" s="17">
        <v>25000</v>
      </c>
      <c r="I1477" s="39">
        <v>0</v>
      </c>
      <c r="J1477" s="19">
        <v>2858</v>
      </c>
      <c r="K1477" s="16">
        <v>44972</v>
      </c>
    </row>
    <row r="1478" spans="1:11" x14ac:dyDescent="0.2">
      <c r="A1478" s="10" t="s">
        <v>16</v>
      </c>
      <c r="B1478" s="11" t="s">
        <v>21</v>
      </c>
      <c r="C1478" s="12">
        <v>19885</v>
      </c>
      <c r="D1478" s="12">
        <v>41806</v>
      </c>
      <c r="E1478" s="10" t="s">
        <v>17</v>
      </c>
      <c r="F1478" s="13" t="s">
        <v>14</v>
      </c>
      <c r="G1478" s="14">
        <v>28000</v>
      </c>
      <c r="H1478" s="17">
        <v>28000</v>
      </c>
      <c r="I1478" s="39">
        <v>0</v>
      </c>
      <c r="J1478" s="19">
        <v>1159</v>
      </c>
      <c r="K1478" s="16">
        <v>43626</v>
      </c>
    </row>
    <row r="1479" spans="1:11" x14ac:dyDescent="0.2">
      <c r="A1479" s="10" t="s">
        <v>11</v>
      </c>
      <c r="B1479" s="11" t="s">
        <v>21</v>
      </c>
      <c r="C1479" s="12">
        <v>19885</v>
      </c>
      <c r="D1479" s="12">
        <v>41806</v>
      </c>
      <c r="E1479" s="10" t="s">
        <v>17</v>
      </c>
      <c r="F1479" s="13" t="s">
        <v>14</v>
      </c>
      <c r="G1479" s="14">
        <v>28000</v>
      </c>
      <c r="H1479" s="17">
        <v>28000</v>
      </c>
      <c r="I1479" s="39">
        <v>0</v>
      </c>
      <c r="J1479" s="19">
        <v>1159</v>
      </c>
      <c r="K1479" s="16">
        <v>43626</v>
      </c>
    </row>
    <row r="1480" spans="1:11" x14ac:dyDescent="0.2">
      <c r="A1480" s="10" t="s">
        <v>15</v>
      </c>
      <c r="B1480" s="11" t="s">
        <v>21</v>
      </c>
      <c r="C1480" s="12">
        <v>19885</v>
      </c>
      <c r="D1480" s="12">
        <v>41806</v>
      </c>
      <c r="E1480" s="10" t="s">
        <v>17</v>
      </c>
      <c r="F1480" s="13" t="s">
        <v>14</v>
      </c>
      <c r="G1480" s="14">
        <v>28000</v>
      </c>
      <c r="H1480" s="17">
        <v>28000</v>
      </c>
      <c r="I1480" s="39">
        <v>0</v>
      </c>
      <c r="J1480" s="19">
        <v>1159</v>
      </c>
      <c r="K1480" s="16">
        <v>43626</v>
      </c>
    </row>
    <row r="1481" spans="1:11" x14ac:dyDescent="0.2">
      <c r="A1481" s="10" t="s">
        <v>11</v>
      </c>
      <c r="B1481" s="11" t="s">
        <v>21</v>
      </c>
      <c r="C1481" s="12">
        <v>25095</v>
      </c>
      <c r="D1481" s="12">
        <v>41285</v>
      </c>
      <c r="E1481" s="10" t="s">
        <v>17</v>
      </c>
      <c r="F1481" s="13" t="s">
        <v>14</v>
      </c>
      <c r="G1481" s="14">
        <v>68000</v>
      </c>
      <c r="H1481" s="17">
        <v>68000</v>
      </c>
      <c r="I1481" s="39">
        <v>2</v>
      </c>
      <c r="J1481" s="19">
        <v>12424</v>
      </c>
      <c r="K1481" s="16">
        <v>48836</v>
      </c>
    </row>
    <row r="1482" spans="1:11" x14ac:dyDescent="0.2">
      <c r="A1482" s="10" t="s">
        <v>15</v>
      </c>
      <c r="B1482" s="11" t="s">
        <v>21</v>
      </c>
      <c r="C1482" s="12">
        <v>25095</v>
      </c>
      <c r="D1482" s="12">
        <v>41285</v>
      </c>
      <c r="E1482" s="10" t="s">
        <v>17</v>
      </c>
      <c r="F1482" s="13" t="s">
        <v>14</v>
      </c>
      <c r="G1482" s="14">
        <v>28000</v>
      </c>
      <c r="H1482" s="17">
        <v>28000</v>
      </c>
      <c r="I1482" s="39">
        <v>0</v>
      </c>
      <c r="J1482" s="19">
        <v>12424</v>
      </c>
      <c r="K1482" s="16">
        <v>48836</v>
      </c>
    </row>
    <row r="1483" spans="1:11" x14ac:dyDescent="0.2">
      <c r="A1483" s="10" t="s">
        <v>11</v>
      </c>
      <c r="B1483" s="11" t="s">
        <v>20</v>
      </c>
      <c r="C1483" s="12">
        <v>23446</v>
      </c>
      <c r="D1483" s="12">
        <v>41907</v>
      </c>
      <c r="E1483" s="10" t="s">
        <v>13</v>
      </c>
      <c r="F1483" s="13" t="s">
        <v>14</v>
      </c>
      <c r="G1483" s="14">
        <v>68000</v>
      </c>
      <c r="H1483" s="17">
        <v>68000</v>
      </c>
      <c r="I1483" s="39">
        <v>0</v>
      </c>
      <c r="J1483" s="19">
        <v>14627</v>
      </c>
      <c r="K1483" s="16">
        <v>47187</v>
      </c>
    </row>
    <row r="1484" spans="1:11" x14ac:dyDescent="0.2">
      <c r="A1484" s="10" t="s">
        <v>11</v>
      </c>
      <c r="B1484" s="11" t="s">
        <v>20</v>
      </c>
      <c r="C1484" s="12">
        <v>20573</v>
      </c>
      <c r="D1484" s="12">
        <v>41855</v>
      </c>
      <c r="E1484" s="10" t="s">
        <v>13</v>
      </c>
      <c r="F1484" s="13" t="s">
        <v>14</v>
      </c>
      <c r="G1484" s="14">
        <v>74000</v>
      </c>
      <c r="H1484" s="17">
        <v>74000</v>
      </c>
      <c r="I1484" s="39">
        <v>0</v>
      </c>
      <c r="J1484" s="19">
        <v>7326</v>
      </c>
      <c r="K1484" s="16">
        <v>44314</v>
      </c>
    </row>
    <row r="1485" spans="1:11" x14ac:dyDescent="0.2">
      <c r="A1485" s="10" t="s">
        <v>15</v>
      </c>
      <c r="B1485" s="11" t="s">
        <v>20</v>
      </c>
      <c r="C1485" s="12">
        <v>20573</v>
      </c>
      <c r="D1485" s="12">
        <v>41855</v>
      </c>
      <c r="E1485" s="10" t="s">
        <v>13</v>
      </c>
      <c r="F1485" s="13" t="s">
        <v>14</v>
      </c>
      <c r="G1485" s="14">
        <v>68000</v>
      </c>
      <c r="H1485" s="17">
        <v>68000</v>
      </c>
      <c r="I1485" s="39">
        <v>0</v>
      </c>
      <c r="J1485" s="19">
        <v>7326</v>
      </c>
      <c r="K1485" s="16">
        <v>44314</v>
      </c>
    </row>
    <row r="1486" spans="1:11" x14ac:dyDescent="0.2">
      <c r="A1486" s="10" t="s">
        <v>11</v>
      </c>
      <c r="B1486" s="11" t="s">
        <v>20</v>
      </c>
      <c r="C1486" s="12">
        <v>22911</v>
      </c>
      <c r="D1486" s="12">
        <v>41780</v>
      </c>
      <c r="E1486" s="10" t="s">
        <v>17</v>
      </c>
      <c r="F1486" s="13" t="s">
        <v>14</v>
      </c>
      <c r="G1486" s="14">
        <v>34000</v>
      </c>
      <c r="H1486" s="17">
        <v>34000</v>
      </c>
      <c r="I1486" s="39">
        <v>0</v>
      </c>
      <c r="J1486" s="19">
        <v>5569</v>
      </c>
      <c r="K1486" s="16">
        <v>46652</v>
      </c>
    </row>
    <row r="1487" spans="1:11" x14ac:dyDescent="0.2">
      <c r="A1487" s="10" t="s">
        <v>11</v>
      </c>
      <c r="B1487" s="11" t="s">
        <v>20</v>
      </c>
      <c r="C1487" s="12">
        <v>27199</v>
      </c>
      <c r="D1487" s="12">
        <v>41722</v>
      </c>
      <c r="E1487" s="10" t="s">
        <v>17</v>
      </c>
      <c r="F1487" s="13" t="s">
        <v>14</v>
      </c>
      <c r="G1487" s="14">
        <v>54000</v>
      </c>
      <c r="H1487" s="17">
        <v>54000</v>
      </c>
      <c r="I1487" s="39">
        <v>0</v>
      </c>
      <c r="J1487" s="19">
        <v>9914</v>
      </c>
      <c r="K1487" s="16">
        <v>50940</v>
      </c>
    </row>
    <row r="1488" spans="1:11" x14ac:dyDescent="0.2">
      <c r="A1488" s="10" t="s">
        <v>11</v>
      </c>
      <c r="B1488" s="11" t="s">
        <v>20</v>
      </c>
      <c r="C1488" s="12">
        <v>21938</v>
      </c>
      <c r="D1488" s="12">
        <v>41765</v>
      </c>
      <c r="E1488" s="10" t="s">
        <v>13</v>
      </c>
      <c r="F1488" s="13" t="s">
        <v>14</v>
      </c>
      <c r="G1488" s="14">
        <v>50000</v>
      </c>
      <c r="H1488" s="17">
        <v>50000</v>
      </c>
      <c r="I1488" s="39">
        <v>0</v>
      </c>
      <c r="J1488" s="19">
        <v>8370</v>
      </c>
      <c r="K1488" s="16">
        <v>45680</v>
      </c>
    </row>
    <row r="1489" spans="1:11" x14ac:dyDescent="0.2">
      <c r="A1489" s="10" t="s">
        <v>11</v>
      </c>
      <c r="B1489" s="11" t="s">
        <v>21</v>
      </c>
      <c r="C1489" s="12">
        <v>26289</v>
      </c>
      <c r="D1489" s="12">
        <v>41950</v>
      </c>
      <c r="E1489" s="10" t="s">
        <v>17</v>
      </c>
      <c r="F1489" s="13" t="s">
        <v>14</v>
      </c>
      <c r="G1489" s="14">
        <v>69000</v>
      </c>
      <c r="H1489" s="17">
        <v>69000</v>
      </c>
      <c r="I1489" s="39">
        <v>0</v>
      </c>
      <c r="J1489" s="19">
        <v>12979</v>
      </c>
      <c r="K1489" s="16">
        <v>50031</v>
      </c>
    </row>
    <row r="1490" spans="1:11" x14ac:dyDescent="0.2">
      <c r="A1490" s="10" t="s">
        <v>16</v>
      </c>
      <c r="B1490" s="11" t="s">
        <v>20</v>
      </c>
      <c r="C1490" s="12">
        <v>21647</v>
      </c>
      <c r="D1490" s="12">
        <v>42002</v>
      </c>
      <c r="E1490" s="10" t="s">
        <v>17</v>
      </c>
      <c r="F1490" s="13" t="s">
        <v>14</v>
      </c>
      <c r="G1490" s="14">
        <v>69000</v>
      </c>
      <c r="H1490" s="17">
        <v>69000</v>
      </c>
      <c r="I1490" s="39">
        <v>0</v>
      </c>
      <c r="J1490" s="19">
        <v>11634</v>
      </c>
      <c r="K1490" s="16">
        <v>45389</v>
      </c>
    </row>
    <row r="1491" spans="1:11" x14ac:dyDescent="0.2">
      <c r="A1491" s="10" t="s">
        <v>11</v>
      </c>
      <c r="B1491" s="11" t="s">
        <v>20</v>
      </c>
      <c r="C1491" s="12">
        <v>21647</v>
      </c>
      <c r="D1491" s="12">
        <v>42002</v>
      </c>
      <c r="E1491" s="10" t="s">
        <v>17</v>
      </c>
      <c r="F1491" s="13" t="s">
        <v>14</v>
      </c>
      <c r="G1491" s="14">
        <v>31000</v>
      </c>
      <c r="H1491" s="17">
        <v>31000</v>
      </c>
      <c r="I1491" s="39">
        <v>0</v>
      </c>
      <c r="J1491" s="19">
        <v>3878</v>
      </c>
      <c r="K1491" s="16">
        <v>45389</v>
      </c>
    </row>
    <row r="1492" spans="1:11" x14ac:dyDescent="0.2">
      <c r="A1492" s="10" t="s">
        <v>11</v>
      </c>
      <c r="B1492" s="11" t="s">
        <v>20</v>
      </c>
      <c r="C1492" s="12">
        <v>20441</v>
      </c>
      <c r="D1492" s="12">
        <v>41949</v>
      </c>
      <c r="E1492" s="10" t="s">
        <v>13</v>
      </c>
      <c r="F1492" s="13" t="s">
        <v>14</v>
      </c>
      <c r="G1492" s="14">
        <v>31000</v>
      </c>
      <c r="H1492" s="17">
        <v>31000</v>
      </c>
      <c r="I1492" s="39">
        <v>0</v>
      </c>
      <c r="J1492" s="19">
        <v>3069</v>
      </c>
      <c r="K1492" s="16">
        <v>44183</v>
      </c>
    </row>
    <row r="1493" spans="1:11" x14ac:dyDescent="0.2">
      <c r="A1493" s="10" t="s">
        <v>16</v>
      </c>
      <c r="B1493" s="11" t="s">
        <v>20</v>
      </c>
      <c r="C1493" s="12">
        <v>24362</v>
      </c>
      <c r="D1493" s="12">
        <v>41661</v>
      </c>
      <c r="E1493" s="10" t="s">
        <v>13</v>
      </c>
      <c r="F1493" s="13" t="s">
        <v>14</v>
      </c>
      <c r="G1493" s="14">
        <v>31000</v>
      </c>
      <c r="H1493" s="17">
        <v>31000</v>
      </c>
      <c r="I1493" s="39">
        <v>0</v>
      </c>
      <c r="J1493" s="19">
        <v>61736</v>
      </c>
      <c r="K1493" s="16">
        <v>48103</v>
      </c>
    </row>
    <row r="1494" spans="1:11" x14ac:dyDescent="0.2">
      <c r="A1494" s="10" t="s">
        <v>11</v>
      </c>
      <c r="B1494" s="11" t="s">
        <v>20</v>
      </c>
      <c r="C1494" s="12">
        <v>24362</v>
      </c>
      <c r="D1494" s="12">
        <v>41661</v>
      </c>
      <c r="E1494" s="10" t="s">
        <v>13</v>
      </c>
      <c r="F1494" s="13" t="s">
        <v>14</v>
      </c>
      <c r="G1494" s="14">
        <v>85000</v>
      </c>
      <c r="H1494" s="17">
        <v>85000</v>
      </c>
      <c r="I1494" s="39">
        <v>0</v>
      </c>
      <c r="J1494" s="19">
        <v>20579</v>
      </c>
      <c r="K1494" s="16">
        <v>48103</v>
      </c>
    </row>
    <row r="1495" spans="1:11" x14ac:dyDescent="0.2">
      <c r="A1495" s="10" t="s">
        <v>15</v>
      </c>
      <c r="B1495" s="11" t="s">
        <v>20</v>
      </c>
      <c r="C1495" s="12">
        <v>24362</v>
      </c>
      <c r="D1495" s="12">
        <v>41661</v>
      </c>
      <c r="E1495" s="10" t="s">
        <v>13</v>
      </c>
      <c r="F1495" s="13" t="s">
        <v>14</v>
      </c>
      <c r="G1495" s="14">
        <v>31000</v>
      </c>
      <c r="H1495" s="17">
        <v>31000</v>
      </c>
      <c r="I1495" s="39">
        <v>0</v>
      </c>
      <c r="J1495" s="19">
        <v>20579</v>
      </c>
      <c r="K1495" s="16">
        <v>48103</v>
      </c>
    </row>
    <row r="1496" spans="1:11" x14ac:dyDescent="0.2">
      <c r="A1496" s="10" t="s">
        <v>16</v>
      </c>
      <c r="B1496" s="11" t="s">
        <v>20</v>
      </c>
      <c r="C1496" s="12">
        <v>23997</v>
      </c>
      <c r="D1496" s="12">
        <v>41960</v>
      </c>
      <c r="E1496" s="10" t="s">
        <v>17</v>
      </c>
      <c r="F1496" s="13" t="s">
        <v>14</v>
      </c>
      <c r="G1496" s="14">
        <v>129000</v>
      </c>
      <c r="H1496" s="17">
        <v>129000</v>
      </c>
      <c r="I1496" s="39">
        <v>0</v>
      </c>
      <c r="J1496" s="19">
        <v>22640</v>
      </c>
      <c r="K1496" s="16">
        <v>47738</v>
      </c>
    </row>
    <row r="1497" spans="1:11" x14ac:dyDescent="0.2">
      <c r="A1497" s="10" t="s">
        <v>11</v>
      </c>
      <c r="B1497" s="11" t="s">
        <v>20</v>
      </c>
      <c r="C1497" s="12">
        <v>23997</v>
      </c>
      <c r="D1497" s="12">
        <v>41960</v>
      </c>
      <c r="E1497" s="10" t="s">
        <v>17</v>
      </c>
      <c r="F1497" s="13" t="s">
        <v>14</v>
      </c>
      <c r="G1497" s="14">
        <v>129000</v>
      </c>
      <c r="H1497" s="17">
        <v>129000</v>
      </c>
      <c r="I1497" s="39">
        <v>2</v>
      </c>
      <c r="J1497" s="19">
        <v>7547</v>
      </c>
      <c r="K1497" s="16">
        <v>47738</v>
      </c>
    </row>
    <row r="1498" spans="1:11" x14ac:dyDescent="0.2">
      <c r="A1498" s="10" t="s">
        <v>16</v>
      </c>
      <c r="B1498" s="11" t="s">
        <v>21</v>
      </c>
      <c r="C1498" s="12">
        <v>21268</v>
      </c>
      <c r="D1498" s="12">
        <v>41914</v>
      </c>
      <c r="E1498" s="10" t="s">
        <v>17</v>
      </c>
      <c r="F1498" s="13" t="s">
        <v>14</v>
      </c>
      <c r="G1498" s="14">
        <v>19000</v>
      </c>
      <c r="H1498" s="17">
        <v>19000</v>
      </c>
      <c r="I1498" s="39">
        <v>0</v>
      </c>
      <c r="J1498" s="19">
        <v>2172</v>
      </c>
      <c r="K1498" s="16">
        <v>45009</v>
      </c>
    </row>
    <row r="1499" spans="1:11" x14ac:dyDescent="0.2">
      <c r="A1499" s="10" t="s">
        <v>11</v>
      </c>
      <c r="B1499" s="11" t="s">
        <v>21</v>
      </c>
      <c r="C1499" s="12">
        <v>21268</v>
      </c>
      <c r="D1499" s="12">
        <v>41914</v>
      </c>
      <c r="E1499" s="10" t="s">
        <v>17</v>
      </c>
      <c r="F1499" s="13" t="s">
        <v>14</v>
      </c>
      <c r="G1499" s="14">
        <v>19000</v>
      </c>
      <c r="H1499" s="17">
        <v>19000</v>
      </c>
      <c r="I1499" s="39">
        <v>0</v>
      </c>
      <c r="J1499" s="19">
        <v>2172</v>
      </c>
      <c r="K1499" s="16">
        <v>45009</v>
      </c>
    </row>
    <row r="1500" spans="1:11" x14ac:dyDescent="0.2">
      <c r="A1500" s="10" t="s">
        <v>16</v>
      </c>
      <c r="B1500" s="11" t="s">
        <v>21</v>
      </c>
      <c r="C1500" s="12">
        <v>20793</v>
      </c>
      <c r="D1500" s="12">
        <v>41801</v>
      </c>
      <c r="E1500" s="10" t="s">
        <v>17</v>
      </c>
      <c r="F1500" s="13" t="s">
        <v>14</v>
      </c>
      <c r="G1500" s="14">
        <v>19000</v>
      </c>
      <c r="H1500" s="17">
        <v>19000</v>
      </c>
      <c r="I1500" s="39">
        <v>0</v>
      </c>
      <c r="J1500" s="19">
        <v>3416</v>
      </c>
      <c r="K1500" s="16">
        <v>44534</v>
      </c>
    </row>
    <row r="1501" spans="1:11" x14ac:dyDescent="0.2">
      <c r="A1501" s="10" t="s">
        <v>11</v>
      </c>
      <c r="B1501" s="11" t="s">
        <v>21</v>
      </c>
      <c r="C1501" s="12">
        <v>20793</v>
      </c>
      <c r="D1501" s="12">
        <v>41801</v>
      </c>
      <c r="E1501" s="10" t="s">
        <v>17</v>
      </c>
      <c r="F1501" s="13" t="s">
        <v>14</v>
      </c>
      <c r="G1501" s="14">
        <v>33000</v>
      </c>
      <c r="H1501" s="17">
        <v>33000</v>
      </c>
      <c r="I1501" s="39">
        <v>0</v>
      </c>
      <c r="J1501" s="19">
        <v>3416</v>
      </c>
      <c r="K1501" s="16">
        <v>44534</v>
      </c>
    </row>
    <row r="1502" spans="1:11" x14ac:dyDescent="0.2">
      <c r="A1502" s="10" t="s">
        <v>16</v>
      </c>
      <c r="B1502" s="11" t="s">
        <v>21</v>
      </c>
      <c r="C1502" s="12">
        <v>22422</v>
      </c>
      <c r="D1502" s="12">
        <v>41527</v>
      </c>
      <c r="E1502" s="10" t="s">
        <v>17</v>
      </c>
      <c r="F1502" s="13" t="s">
        <v>14</v>
      </c>
      <c r="G1502" s="14">
        <v>33000</v>
      </c>
      <c r="H1502" s="17">
        <v>33000</v>
      </c>
      <c r="I1502" s="39">
        <v>0</v>
      </c>
      <c r="J1502" s="19">
        <v>5472</v>
      </c>
      <c r="K1502" s="16">
        <v>46163</v>
      </c>
    </row>
    <row r="1503" spans="1:11" x14ac:dyDescent="0.2">
      <c r="A1503" s="10" t="s">
        <v>11</v>
      </c>
      <c r="B1503" s="11" t="s">
        <v>21</v>
      </c>
      <c r="C1503" s="12">
        <v>22422</v>
      </c>
      <c r="D1503" s="12">
        <v>41527</v>
      </c>
      <c r="E1503" s="10" t="s">
        <v>17</v>
      </c>
      <c r="F1503" s="13" t="s">
        <v>14</v>
      </c>
      <c r="G1503" s="14">
        <v>38000</v>
      </c>
      <c r="H1503" s="17">
        <v>38000</v>
      </c>
      <c r="I1503" s="39">
        <v>2</v>
      </c>
      <c r="J1503" s="19">
        <v>5472</v>
      </c>
      <c r="K1503" s="16">
        <v>46163</v>
      </c>
    </row>
    <row r="1504" spans="1:11" x14ac:dyDescent="0.2">
      <c r="A1504" s="10" t="s">
        <v>11</v>
      </c>
      <c r="B1504" s="11" t="s">
        <v>20</v>
      </c>
      <c r="C1504" s="12">
        <v>20087</v>
      </c>
      <c r="D1504" s="12">
        <v>41852</v>
      </c>
      <c r="E1504" s="10" t="s">
        <v>17</v>
      </c>
      <c r="F1504" s="13" t="s">
        <v>14</v>
      </c>
      <c r="G1504" s="14">
        <v>49000</v>
      </c>
      <c r="H1504" s="17">
        <v>49000</v>
      </c>
      <c r="I1504" s="39">
        <v>0</v>
      </c>
      <c r="J1504" s="19">
        <v>3043</v>
      </c>
      <c r="K1504" s="16">
        <v>43828</v>
      </c>
    </row>
    <row r="1505" spans="1:11" x14ac:dyDescent="0.2">
      <c r="A1505" s="10" t="s">
        <v>11</v>
      </c>
      <c r="B1505" s="11" t="s">
        <v>20</v>
      </c>
      <c r="C1505" s="12">
        <v>22089</v>
      </c>
      <c r="D1505" s="12">
        <v>41799</v>
      </c>
      <c r="E1505" s="10" t="s">
        <v>17</v>
      </c>
      <c r="F1505" s="13" t="s">
        <v>14</v>
      </c>
      <c r="G1505" s="14">
        <v>57000</v>
      </c>
      <c r="H1505" s="17">
        <v>57000</v>
      </c>
      <c r="I1505" s="39">
        <v>2</v>
      </c>
      <c r="J1505" s="19">
        <v>8413</v>
      </c>
      <c r="K1505" s="16">
        <v>45830</v>
      </c>
    </row>
    <row r="1506" spans="1:11" x14ac:dyDescent="0.2">
      <c r="A1506" s="10" t="s">
        <v>15</v>
      </c>
      <c r="B1506" s="11" t="s">
        <v>20</v>
      </c>
      <c r="C1506" s="12">
        <v>22089</v>
      </c>
      <c r="D1506" s="12">
        <v>41799</v>
      </c>
      <c r="E1506" s="10" t="s">
        <v>17</v>
      </c>
      <c r="F1506" s="13" t="s">
        <v>14</v>
      </c>
      <c r="G1506" s="14">
        <v>57000</v>
      </c>
      <c r="H1506" s="17">
        <v>57000</v>
      </c>
      <c r="I1506" s="39">
        <v>0</v>
      </c>
      <c r="J1506" s="19">
        <v>8413</v>
      </c>
      <c r="K1506" s="16">
        <v>45830</v>
      </c>
    </row>
    <row r="1507" spans="1:11" x14ac:dyDescent="0.2">
      <c r="A1507" s="10" t="s">
        <v>11</v>
      </c>
      <c r="B1507" s="11" t="s">
        <v>21</v>
      </c>
      <c r="C1507" s="12">
        <v>22508</v>
      </c>
      <c r="D1507" s="12">
        <v>41943</v>
      </c>
      <c r="E1507" s="10" t="s">
        <v>13</v>
      </c>
      <c r="F1507" s="13" t="s">
        <v>14</v>
      </c>
      <c r="G1507" s="14">
        <v>50000</v>
      </c>
      <c r="H1507" s="17">
        <v>50000</v>
      </c>
      <c r="I1507" s="39">
        <v>0</v>
      </c>
      <c r="J1507" s="19">
        <v>9090</v>
      </c>
      <c r="K1507" s="16">
        <v>46249</v>
      </c>
    </row>
    <row r="1508" spans="1:11" x14ac:dyDescent="0.2">
      <c r="A1508" s="10" t="s">
        <v>15</v>
      </c>
      <c r="B1508" s="11" t="s">
        <v>21</v>
      </c>
      <c r="C1508" s="12">
        <v>22508</v>
      </c>
      <c r="D1508" s="12">
        <v>41943</v>
      </c>
      <c r="E1508" s="10" t="s">
        <v>13</v>
      </c>
      <c r="F1508" s="13" t="s">
        <v>14</v>
      </c>
      <c r="G1508" s="14">
        <v>50000</v>
      </c>
      <c r="H1508" s="17">
        <v>50000</v>
      </c>
      <c r="I1508" s="39">
        <v>0</v>
      </c>
      <c r="J1508" s="19">
        <v>9090</v>
      </c>
      <c r="K1508" s="16">
        <v>46249</v>
      </c>
    </row>
    <row r="1509" spans="1:11" x14ac:dyDescent="0.2">
      <c r="A1509" s="10" t="s">
        <v>16</v>
      </c>
      <c r="B1509" s="11" t="s">
        <v>20</v>
      </c>
      <c r="C1509" s="12">
        <v>21476</v>
      </c>
      <c r="D1509" s="12">
        <v>42018</v>
      </c>
      <c r="E1509" s="10" t="s">
        <v>13</v>
      </c>
      <c r="F1509" s="13" t="s">
        <v>14</v>
      </c>
      <c r="G1509" s="14">
        <v>50000</v>
      </c>
      <c r="H1509" s="17">
        <v>50000</v>
      </c>
      <c r="I1509" s="39">
        <v>0</v>
      </c>
      <c r="J1509" s="19">
        <v>6430</v>
      </c>
      <c r="K1509" s="16">
        <v>45217</v>
      </c>
    </row>
    <row r="1510" spans="1:11" x14ac:dyDescent="0.2">
      <c r="A1510" s="10" t="s">
        <v>11</v>
      </c>
      <c r="B1510" s="11" t="s">
        <v>20</v>
      </c>
      <c r="C1510" s="12">
        <v>21476</v>
      </c>
      <c r="D1510" s="12">
        <v>42018</v>
      </c>
      <c r="E1510" s="10" t="s">
        <v>13</v>
      </c>
      <c r="F1510" s="13" t="s">
        <v>14</v>
      </c>
      <c r="G1510" s="14">
        <v>38000</v>
      </c>
      <c r="H1510" s="17">
        <v>38000</v>
      </c>
      <c r="I1510" s="39">
        <v>0</v>
      </c>
      <c r="J1510" s="19">
        <v>6430</v>
      </c>
      <c r="K1510" s="16">
        <v>45217</v>
      </c>
    </row>
    <row r="1511" spans="1:11" x14ac:dyDescent="0.2">
      <c r="A1511" s="10" t="s">
        <v>16</v>
      </c>
      <c r="B1511" s="11" t="s">
        <v>20</v>
      </c>
      <c r="C1511" s="12">
        <v>23624</v>
      </c>
      <c r="D1511" s="12">
        <v>41927</v>
      </c>
      <c r="E1511" s="10" t="s">
        <v>17</v>
      </c>
      <c r="F1511" s="13" t="s">
        <v>14</v>
      </c>
      <c r="G1511" s="14">
        <v>38000</v>
      </c>
      <c r="H1511" s="17">
        <v>38000</v>
      </c>
      <c r="I1511" s="39">
        <v>0</v>
      </c>
      <c r="J1511" s="19">
        <v>10716</v>
      </c>
      <c r="K1511" s="16">
        <v>47365</v>
      </c>
    </row>
    <row r="1512" spans="1:11" x14ac:dyDescent="0.2">
      <c r="A1512" s="10" t="s">
        <v>11</v>
      </c>
      <c r="B1512" s="11" t="s">
        <v>20</v>
      </c>
      <c r="C1512" s="12">
        <v>23624</v>
      </c>
      <c r="D1512" s="12">
        <v>41927</v>
      </c>
      <c r="E1512" s="10" t="s">
        <v>17</v>
      </c>
      <c r="F1512" s="13" t="s">
        <v>14</v>
      </c>
      <c r="G1512" s="14">
        <v>63000</v>
      </c>
      <c r="H1512" s="17">
        <v>63000</v>
      </c>
      <c r="I1512" s="39">
        <v>0</v>
      </c>
      <c r="J1512" s="19">
        <v>10716</v>
      </c>
      <c r="K1512" s="16">
        <v>47365</v>
      </c>
    </row>
    <row r="1513" spans="1:11" x14ac:dyDescent="0.2">
      <c r="A1513" s="10" t="s">
        <v>11</v>
      </c>
      <c r="B1513" s="11" t="s">
        <v>20</v>
      </c>
      <c r="C1513" s="12">
        <v>22029</v>
      </c>
      <c r="D1513" s="12">
        <v>41943</v>
      </c>
      <c r="E1513" s="10" t="s">
        <v>13</v>
      </c>
      <c r="F1513" s="13" t="s">
        <v>14</v>
      </c>
      <c r="G1513" s="14">
        <v>65000</v>
      </c>
      <c r="H1513" s="17">
        <v>65000</v>
      </c>
      <c r="I1513" s="39">
        <v>0</v>
      </c>
      <c r="J1513" s="19">
        <v>10881</v>
      </c>
      <c r="K1513" s="16">
        <v>45770</v>
      </c>
    </row>
    <row r="1514" spans="1:11" x14ac:dyDescent="0.2">
      <c r="A1514" s="10" t="s">
        <v>15</v>
      </c>
      <c r="B1514" s="11" t="s">
        <v>20</v>
      </c>
      <c r="C1514" s="12">
        <v>22029</v>
      </c>
      <c r="D1514" s="12">
        <v>41943</v>
      </c>
      <c r="E1514" s="10" t="s">
        <v>13</v>
      </c>
      <c r="F1514" s="13" t="s">
        <v>14</v>
      </c>
      <c r="G1514" s="14">
        <v>63000</v>
      </c>
      <c r="H1514" s="17">
        <v>63000</v>
      </c>
      <c r="I1514" s="39">
        <v>0</v>
      </c>
      <c r="J1514" s="19">
        <v>10881</v>
      </c>
      <c r="K1514" s="16">
        <v>45770</v>
      </c>
    </row>
    <row r="1515" spans="1:11" x14ac:dyDescent="0.2">
      <c r="A1515" s="10" t="s">
        <v>16</v>
      </c>
      <c r="B1515" s="11" t="s">
        <v>20</v>
      </c>
      <c r="C1515" s="12">
        <v>23555</v>
      </c>
      <c r="D1515" s="12">
        <v>41978</v>
      </c>
      <c r="E1515" s="10" t="s">
        <v>13</v>
      </c>
      <c r="F1515" s="13" t="s">
        <v>14</v>
      </c>
      <c r="G1515" s="14">
        <v>276000</v>
      </c>
      <c r="H1515" s="17">
        <v>276000</v>
      </c>
      <c r="I1515" s="39">
        <v>0</v>
      </c>
      <c r="J1515" s="19">
        <v>59368</v>
      </c>
      <c r="K1515" s="16">
        <v>47296</v>
      </c>
    </row>
    <row r="1516" spans="1:11" x14ac:dyDescent="0.2">
      <c r="A1516" s="10" t="s">
        <v>11</v>
      </c>
      <c r="B1516" s="11" t="s">
        <v>20</v>
      </c>
      <c r="C1516" s="12">
        <v>23555</v>
      </c>
      <c r="D1516" s="12">
        <v>41978</v>
      </c>
      <c r="E1516" s="10" t="s">
        <v>13</v>
      </c>
      <c r="F1516" s="13" t="s">
        <v>14</v>
      </c>
      <c r="G1516" s="14">
        <v>276000</v>
      </c>
      <c r="H1516" s="17">
        <v>276000</v>
      </c>
      <c r="I1516" s="39">
        <v>0</v>
      </c>
      <c r="J1516" s="19">
        <v>19789</v>
      </c>
      <c r="K1516" s="16">
        <v>47296</v>
      </c>
    </row>
    <row r="1517" spans="1:11" x14ac:dyDescent="0.2">
      <c r="A1517" s="10" t="s">
        <v>15</v>
      </c>
      <c r="B1517" s="11" t="s">
        <v>20</v>
      </c>
      <c r="C1517" s="12">
        <v>23555</v>
      </c>
      <c r="D1517" s="12">
        <v>41978</v>
      </c>
      <c r="E1517" s="10" t="s">
        <v>13</v>
      </c>
      <c r="F1517" s="13" t="s">
        <v>14</v>
      </c>
      <c r="G1517" s="14">
        <v>92000</v>
      </c>
      <c r="H1517" s="17">
        <v>92000</v>
      </c>
      <c r="I1517" s="39">
        <v>0</v>
      </c>
      <c r="J1517" s="19">
        <v>19789</v>
      </c>
      <c r="K1517" s="16">
        <v>47296</v>
      </c>
    </row>
    <row r="1518" spans="1:11" x14ac:dyDescent="0.2">
      <c r="A1518" s="10" t="s">
        <v>16</v>
      </c>
      <c r="B1518" s="11" t="s">
        <v>20</v>
      </c>
      <c r="C1518" s="12">
        <v>22902</v>
      </c>
      <c r="D1518" s="12">
        <v>42038</v>
      </c>
      <c r="E1518" s="10" t="s">
        <v>17</v>
      </c>
      <c r="F1518" s="13" t="s">
        <v>14</v>
      </c>
      <c r="G1518" s="14">
        <v>276000</v>
      </c>
      <c r="H1518" s="17">
        <v>276000</v>
      </c>
      <c r="I1518" s="39">
        <v>0</v>
      </c>
      <c r="J1518" s="19">
        <v>10584</v>
      </c>
      <c r="K1518" s="16">
        <v>46643</v>
      </c>
    </row>
    <row r="1519" spans="1:11" x14ac:dyDescent="0.2">
      <c r="A1519" s="10" t="s">
        <v>11</v>
      </c>
      <c r="B1519" s="11" t="s">
        <v>20</v>
      </c>
      <c r="C1519" s="12">
        <v>22902</v>
      </c>
      <c r="D1519" s="12">
        <v>42038</v>
      </c>
      <c r="E1519" s="10" t="s">
        <v>17</v>
      </c>
      <c r="F1519" s="13" t="s">
        <v>14</v>
      </c>
      <c r="G1519" s="14">
        <v>20000</v>
      </c>
      <c r="H1519" s="17">
        <v>20000</v>
      </c>
      <c r="I1519" s="39">
        <v>0</v>
      </c>
      <c r="J1519" s="19">
        <v>3528</v>
      </c>
      <c r="K1519" s="16">
        <v>46643</v>
      </c>
    </row>
    <row r="1520" spans="1:11" x14ac:dyDescent="0.2">
      <c r="A1520" s="10" t="s">
        <v>15</v>
      </c>
      <c r="B1520" s="11" t="s">
        <v>20</v>
      </c>
      <c r="C1520" s="12">
        <v>22902</v>
      </c>
      <c r="D1520" s="12">
        <v>42038</v>
      </c>
      <c r="E1520" s="10" t="s">
        <v>17</v>
      </c>
      <c r="F1520" s="13" t="s">
        <v>14</v>
      </c>
      <c r="G1520" s="14">
        <v>276000</v>
      </c>
      <c r="H1520" s="17">
        <v>276000</v>
      </c>
      <c r="I1520" s="39">
        <v>0</v>
      </c>
      <c r="J1520" s="19">
        <v>3528</v>
      </c>
      <c r="K1520" s="16">
        <v>46643</v>
      </c>
    </row>
    <row r="1521" spans="1:11" x14ac:dyDescent="0.2">
      <c r="A1521" s="10" t="s">
        <v>11</v>
      </c>
      <c r="B1521" s="11" t="s">
        <v>20</v>
      </c>
      <c r="C1521" s="12">
        <v>21149</v>
      </c>
      <c r="D1521" s="12">
        <v>41733</v>
      </c>
      <c r="E1521" s="10" t="s">
        <v>17</v>
      </c>
      <c r="F1521" s="13" t="s">
        <v>14</v>
      </c>
      <c r="G1521" s="14">
        <v>21000</v>
      </c>
      <c r="H1521" s="17">
        <v>21000</v>
      </c>
      <c r="I1521" s="39">
        <v>0</v>
      </c>
      <c r="J1521" s="19">
        <v>2400</v>
      </c>
      <c r="K1521" s="16">
        <v>44890</v>
      </c>
    </row>
    <row r="1522" spans="1:11" x14ac:dyDescent="0.2">
      <c r="A1522" s="10" t="s">
        <v>11</v>
      </c>
      <c r="B1522" s="11" t="s">
        <v>20</v>
      </c>
      <c r="C1522" s="12">
        <v>21512</v>
      </c>
      <c r="D1522" s="12">
        <v>42090</v>
      </c>
      <c r="E1522" s="10" t="s">
        <v>17</v>
      </c>
      <c r="F1522" s="13" t="s">
        <v>14</v>
      </c>
      <c r="G1522" s="14">
        <v>40000</v>
      </c>
      <c r="H1522" s="17">
        <v>40000</v>
      </c>
      <c r="I1522" s="39">
        <v>0</v>
      </c>
      <c r="J1522" s="19">
        <v>5580</v>
      </c>
      <c r="K1522" s="16">
        <v>45253</v>
      </c>
    </row>
    <row r="1523" spans="1:11" x14ac:dyDescent="0.2">
      <c r="A1523" s="10" t="s">
        <v>15</v>
      </c>
      <c r="B1523" s="11" t="s">
        <v>20</v>
      </c>
      <c r="C1523" s="12">
        <v>21512</v>
      </c>
      <c r="D1523" s="12">
        <v>42090</v>
      </c>
      <c r="E1523" s="10" t="s">
        <v>17</v>
      </c>
      <c r="F1523" s="13" t="s">
        <v>14</v>
      </c>
      <c r="G1523" s="14">
        <v>40000</v>
      </c>
      <c r="H1523" s="17">
        <v>40000</v>
      </c>
      <c r="I1523" s="39">
        <v>0</v>
      </c>
      <c r="J1523" s="19">
        <v>5580</v>
      </c>
      <c r="K1523" s="16">
        <v>45253</v>
      </c>
    </row>
    <row r="1524" spans="1:11" x14ac:dyDescent="0.2">
      <c r="A1524" s="10" t="s">
        <v>11</v>
      </c>
      <c r="B1524" s="11" t="s">
        <v>20</v>
      </c>
      <c r="C1524" s="12">
        <v>22895</v>
      </c>
      <c r="D1524" s="12">
        <v>42067</v>
      </c>
      <c r="E1524" s="10" t="s">
        <v>13</v>
      </c>
      <c r="F1524" s="13" t="s">
        <v>14</v>
      </c>
      <c r="G1524" s="14">
        <v>38000</v>
      </c>
      <c r="H1524" s="17">
        <v>38000</v>
      </c>
      <c r="I1524" s="39">
        <v>0</v>
      </c>
      <c r="J1524" s="19">
        <v>8311</v>
      </c>
      <c r="K1524" s="16">
        <v>46636</v>
      </c>
    </row>
    <row r="1525" spans="1:11" x14ac:dyDescent="0.2">
      <c r="A1525" s="10" t="s">
        <v>16</v>
      </c>
      <c r="B1525" s="11" t="s">
        <v>20</v>
      </c>
      <c r="C1525" s="12">
        <v>21976</v>
      </c>
      <c r="D1525" s="12">
        <v>42072</v>
      </c>
      <c r="E1525" s="10" t="s">
        <v>13</v>
      </c>
      <c r="F1525" s="13" t="s">
        <v>14</v>
      </c>
      <c r="G1525" s="14">
        <v>38000</v>
      </c>
      <c r="H1525" s="17">
        <v>38000</v>
      </c>
      <c r="I1525" s="39">
        <v>0</v>
      </c>
      <c r="J1525" s="19">
        <v>8726</v>
      </c>
      <c r="K1525" s="16">
        <v>45717</v>
      </c>
    </row>
    <row r="1526" spans="1:11" x14ac:dyDescent="0.2">
      <c r="A1526" s="10" t="s">
        <v>11</v>
      </c>
      <c r="B1526" s="11" t="s">
        <v>20</v>
      </c>
      <c r="C1526" s="12">
        <v>21976</v>
      </c>
      <c r="D1526" s="12">
        <v>42072</v>
      </c>
      <c r="E1526" s="10" t="s">
        <v>13</v>
      </c>
      <c r="F1526" s="13" t="s">
        <v>14</v>
      </c>
      <c r="G1526" s="14">
        <v>48000</v>
      </c>
      <c r="H1526" s="17">
        <v>48000</v>
      </c>
      <c r="I1526" s="39">
        <v>2</v>
      </c>
      <c r="J1526" s="19">
        <v>8726</v>
      </c>
      <c r="K1526" s="16">
        <v>45717</v>
      </c>
    </row>
    <row r="1527" spans="1:11" x14ac:dyDescent="0.2">
      <c r="A1527" s="10" t="s">
        <v>16</v>
      </c>
      <c r="B1527" s="11" t="s">
        <v>20</v>
      </c>
      <c r="C1527" s="12">
        <v>23434</v>
      </c>
      <c r="D1527" s="12">
        <v>42039</v>
      </c>
      <c r="E1527" s="10" t="s">
        <v>13</v>
      </c>
      <c r="F1527" s="13" t="s">
        <v>14</v>
      </c>
      <c r="G1527" s="14">
        <v>48000</v>
      </c>
      <c r="H1527" s="17">
        <v>48000</v>
      </c>
      <c r="I1527" s="39">
        <v>0</v>
      </c>
      <c r="J1527" s="19">
        <v>15034</v>
      </c>
      <c r="K1527" s="16">
        <v>47176</v>
      </c>
    </row>
    <row r="1528" spans="1:11" x14ac:dyDescent="0.2">
      <c r="A1528" s="10" t="s">
        <v>11</v>
      </c>
      <c r="B1528" s="11" t="s">
        <v>20</v>
      </c>
      <c r="C1528" s="12">
        <v>23434</v>
      </c>
      <c r="D1528" s="12">
        <v>42039</v>
      </c>
      <c r="E1528" s="10" t="s">
        <v>13</v>
      </c>
      <c r="F1528" s="13" t="s">
        <v>14</v>
      </c>
      <c r="G1528" s="14">
        <v>64000</v>
      </c>
      <c r="H1528" s="17">
        <v>64000</v>
      </c>
      <c r="I1528" s="39">
        <v>2</v>
      </c>
      <c r="J1528" s="19">
        <v>15034</v>
      </c>
      <c r="K1528" s="16">
        <v>47176</v>
      </c>
    </row>
    <row r="1529" spans="1:11" x14ac:dyDescent="0.2">
      <c r="A1529" s="10" t="s">
        <v>16</v>
      </c>
      <c r="B1529" s="11" t="s">
        <v>21</v>
      </c>
      <c r="C1529" s="12">
        <v>23927</v>
      </c>
      <c r="D1529" s="12">
        <v>41900</v>
      </c>
      <c r="E1529" s="10" t="s">
        <v>13</v>
      </c>
      <c r="F1529" s="13" t="s">
        <v>14</v>
      </c>
      <c r="G1529" s="14">
        <v>44000</v>
      </c>
      <c r="H1529" s="17">
        <v>44000</v>
      </c>
      <c r="I1529" s="39">
        <v>0</v>
      </c>
      <c r="J1529" s="19">
        <v>9860</v>
      </c>
      <c r="K1529" s="16">
        <v>47668</v>
      </c>
    </row>
    <row r="1530" spans="1:11" x14ac:dyDescent="0.2">
      <c r="A1530" s="10" t="s">
        <v>11</v>
      </c>
      <c r="B1530" s="11" t="s">
        <v>21</v>
      </c>
      <c r="C1530" s="12">
        <v>23927</v>
      </c>
      <c r="D1530" s="12">
        <v>41900</v>
      </c>
      <c r="E1530" s="10" t="s">
        <v>13</v>
      </c>
      <c r="F1530" s="13" t="s">
        <v>14</v>
      </c>
      <c r="G1530" s="14">
        <v>44000</v>
      </c>
      <c r="H1530" s="17">
        <v>44000</v>
      </c>
      <c r="I1530" s="39">
        <v>0</v>
      </c>
      <c r="J1530" s="19">
        <v>4930</v>
      </c>
      <c r="K1530" s="16">
        <v>47668</v>
      </c>
    </row>
    <row r="1531" spans="1:11" x14ac:dyDescent="0.2">
      <c r="A1531" s="10" t="s">
        <v>16</v>
      </c>
      <c r="B1531" s="11" t="s">
        <v>20</v>
      </c>
      <c r="C1531" s="12">
        <v>23355</v>
      </c>
      <c r="D1531" s="12">
        <v>42069</v>
      </c>
      <c r="E1531" s="10" t="s">
        <v>17</v>
      </c>
      <c r="F1531" s="13" t="s">
        <v>14</v>
      </c>
      <c r="G1531" s="14">
        <v>114000</v>
      </c>
      <c r="H1531" s="17">
        <v>114000</v>
      </c>
      <c r="I1531" s="39">
        <v>0</v>
      </c>
      <c r="J1531" s="19">
        <v>20623</v>
      </c>
      <c r="K1531" s="16">
        <v>47097</v>
      </c>
    </row>
    <row r="1532" spans="1:11" x14ac:dyDescent="0.2">
      <c r="A1532" s="10" t="s">
        <v>11</v>
      </c>
      <c r="B1532" s="11" t="s">
        <v>20</v>
      </c>
      <c r="C1532" s="12">
        <v>23355</v>
      </c>
      <c r="D1532" s="12">
        <v>42069</v>
      </c>
      <c r="E1532" s="10" t="s">
        <v>17</v>
      </c>
      <c r="F1532" s="13" t="s">
        <v>14</v>
      </c>
      <c r="G1532" s="14">
        <v>114000</v>
      </c>
      <c r="H1532" s="17">
        <v>114000</v>
      </c>
      <c r="I1532" s="39">
        <v>0</v>
      </c>
      <c r="J1532" s="19">
        <v>6874</v>
      </c>
      <c r="K1532" s="16">
        <v>47097</v>
      </c>
    </row>
    <row r="1533" spans="1:11" x14ac:dyDescent="0.2">
      <c r="A1533" s="10" t="s">
        <v>15</v>
      </c>
      <c r="B1533" s="11" t="s">
        <v>20</v>
      </c>
      <c r="C1533" s="12">
        <v>23355</v>
      </c>
      <c r="D1533" s="12">
        <v>42069</v>
      </c>
      <c r="E1533" s="10" t="s">
        <v>17</v>
      </c>
      <c r="F1533" s="13" t="s">
        <v>14</v>
      </c>
      <c r="G1533" s="14">
        <v>38000</v>
      </c>
      <c r="H1533" s="17">
        <v>38000</v>
      </c>
      <c r="I1533" s="39">
        <v>0</v>
      </c>
      <c r="J1533" s="19">
        <v>6874</v>
      </c>
      <c r="K1533" s="16">
        <v>47097</v>
      </c>
    </row>
    <row r="1534" spans="1:11" x14ac:dyDescent="0.2">
      <c r="A1534" s="10" t="s">
        <v>16</v>
      </c>
      <c r="B1534" s="11" t="s">
        <v>20</v>
      </c>
      <c r="C1534" s="12">
        <v>21543</v>
      </c>
      <c r="D1534" s="12">
        <v>42074</v>
      </c>
      <c r="E1534" s="10" t="s">
        <v>13</v>
      </c>
      <c r="F1534" s="13" t="s">
        <v>14</v>
      </c>
      <c r="G1534" s="14">
        <v>114000</v>
      </c>
      <c r="H1534" s="17">
        <v>114000</v>
      </c>
      <c r="I1534" s="39">
        <v>0</v>
      </c>
      <c r="J1534" s="19">
        <v>14551</v>
      </c>
      <c r="K1534" s="16">
        <v>45284</v>
      </c>
    </row>
    <row r="1535" spans="1:11" x14ac:dyDescent="0.2">
      <c r="A1535" s="10" t="s">
        <v>11</v>
      </c>
      <c r="B1535" s="11" t="s">
        <v>20</v>
      </c>
      <c r="C1535" s="12">
        <v>21543</v>
      </c>
      <c r="D1535" s="12">
        <v>42074</v>
      </c>
      <c r="E1535" s="10" t="s">
        <v>13</v>
      </c>
      <c r="F1535" s="13" t="s">
        <v>14</v>
      </c>
      <c r="G1535" s="14">
        <v>43000</v>
      </c>
      <c r="H1535" s="17">
        <v>43000</v>
      </c>
      <c r="I1535" s="39">
        <v>0</v>
      </c>
      <c r="J1535" s="19">
        <v>7276</v>
      </c>
      <c r="K1535" s="16">
        <v>45284</v>
      </c>
    </row>
    <row r="1536" spans="1:11" x14ac:dyDescent="0.2">
      <c r="A1536" s="10" t="s">
        <v>15</v>
      </c>
      <c r="B1536" s="11" t="s">
        <v>20</v>
      </c>
      <c r="C1536" s="12">
        <v>21543</v>
      </c>
      <c r="D1536" s="12">
        <v>42074</v>
      </c>
      <c r="E1536" s="10" t="s">
        <v>13</v>
      </c>
      <c r="F1536" s="13" t="s">
        <v>14</v>
      </c>
      <c r="G1536" s="14">
        <v>114000</v>
      </c>
      <c r="H1536" s="17">
        <v>114000</v>
      </c>
      <c r="I1536" s="39">
        <v>0</v>
      </c>
      <c r="J1536" s="19">
        <v>7276</v>
      </c>
      <c r="K1536" s="16">
        <v>45284</v>
      </c>
    </row>
    <row r="1537" spans="1:11" x14ac:dyDescent="0.2">
      <c r="A1537" s="10" t="s">
        <v>11</v>
      </c>
      <c r="B1537" s="11" t="s">
        <v>20</v>
      </c>
      <c r="C1537" s="12">
        <v>21973</v>
      </c>
      <c r="D1537" s="12">
        <v>42090</v>
      </c>
      <c r="E1537" s="10" t="s">
        <v>17</v>
      </c>
      <c r="F1537" s="13" t="s">
        <v>14</v>
      </c>
      <c r="G1537" s="14">
        <v>61000</v>
      </c>
      <c r="H1537" s="17">
        <v>61000</v>
      </c>
      <c r="I1537" s="39">
        <v>1</v>
      </c>
      <c r="J1537" s="19">
        <v>9113</v>
      </c>
      <c r="K1537" s="16">
        <v>45715</v>
      </c>
    </row>
    <row r="1538" spans="1:11" x14ac:dyDescent="0.2">
      <c r="A1538" s="10" t="s">
        <v>11</v>
      </c>
      <c r="B1538" s="11" t="s">
        <v>20</v>
      </c>
      <c r="C1538" s="12">
        <v>20510</v>
      </c>
      <c r="D1538" s="12">
        <v>41831</v>
      </c>
      <c r="E1538" s="10" t="s">
        <v>13</v>
      </c>
      <c r="F1538" s="13" t="s">
        <v>14</v>
      </c>
      <c r="G1538" s="14">
        <v>31000</v>
      </c>
      <c r="H1538" s="17">
        <v>31000</v>
      </c>
      <c r="I1538" s="39">
        <v>1</v>
      </c>
      <c r="J1538" s="19">
        <v>3069</v>
      </c>
      <c r="K1538" s="16">
        <v>44252</v>
      </c>
    </row>
    <row r="1539" spans="1:11" x14ac:dyDescent="0.2">
      <c r="A1539" s="10" t="s">
        <v>11</v>
      </c>
      <c r="B1539" s="11" t="s">
        <v>20</v>
      </c>
      <c r="C1539" s="12">
        <v>28767</v>
      </c>
      <c r="D1539" s="12">
        <v>42025</v>
      </c>
      <c r="E1539" s="10" t="s">
        <v>13</v>
      </c>
      <c r="F1539" s="13" t="s">
        <v>14</v>
      </c>
      <c r="G1539" s="14">
        <v>50000</v>
      </c>
      <c r="H1539" s="17">
        <v>50000</v>
      </c>
      <c r="I1539" s="39">
        <v>2</v>
      </c>
      <c r="J1539" s="19">
        <v>13005</v>
      </c>
      <c r="K1539" s="16">
        <v>52508</v>
      </c>
    </row>
    <row r="1540" spans="1:11" x14ac:dyDescent="0.2">
      <c r="A1540" s="10" t="s">
        <v>11</v>
      </c>
      <c r="B1540" s="11" t="s">
        <v>20</v>
      </c>
      <c r="C1540" s="12">
        <v>21086</v>
      </c>
      <c r="D1540" s="12">
        <v>42139</v>
      </c>
      <c r="E1540" s="10" t="s">
        <v>17</v>
      </c>
      <c r="F1540" s="13" t="s">
        <v>14</v>
      </c>
      <c r="G1540" s="14">
        <v>37000</v>
      </c>
      <c r="H1540" s="17">
        <v>37000</v>
      </c>
      <c r="I1540" s="39">
        <v>0</v>
      </c>
      <c r="J1540" s="19">
        <v>4829</v>
      </c>
      <c r="K1540" s="16">
        <v>44827</v>
      </c>
    </row>
    <row r="1541" spans="1:11" x14ac:dyDescent="0.2">
      <c r="A1541" s="10" t="s">
        <v>15</v>
      </c>
      <c r="B1541" s="11" t="s">
        <v>20</v>
      </c>
      <c r="C1541" s="12">
        <v>21086</v>
      </c>
      <c r="D1541" s="12">
        <v>42139</v>
      </c>
      <c r="E1541" s="10" t="s">
        <v>17</v>
      </c>
      <c r="F1541" s="13" t="s">
        <v>14</v>
      </c>
      <c r="G1541" s="14">
        <v>37000</v>
      </c>
      <c r="H1541" s="17">
        <v>37000</v>
      </c>
      <c r="I1541" s="39">
        <v>0</v>
      </c>
      <c r="J1541" s="19">
        <v>4829</v>
      </c>
      <c r="K1541" s="16">
        <v>44827</v>
      </c>
    </row>
    <row r="1542" spans="1:11" x14ac:dyDescent="0.2">
      <c r="A1542" s="10" t="s">
        <v>16</v>
      </c>
      <c r="B1542" s="11" t="s">
        <v>20</v>
      </c>
      <c r="C1542" s="12">
        <v>21381</v>
      </c>
      <c r="D1542" s="12">
        <v>42090</v>
      </c>
      <c r="E1542" s="10" t="s">
        <v>13</v>
      </c>
      <c r="F1542" s="13" t="s">
        <v>14</v>
      </c>
      <c r="G1542" s="14">
        <v>108000</v>
      </c>
      <c r="H1542" s="17">
        <v>108000</v>
      </c>
      <c r="I1542" s="39">
        <v>0</v>
      </c>
      <c r="J1542" s="19">
        <v>18274</v>
      </c>
      <c r="K1542" s="16">
        <v>45122</v>
      </c>
    </row>
    <row r="1543" spans="1:11" x14ac:dyDescent="0.2">
      <c r="A1543" s="10" t="s">
        <v>11</v>
      </c>
      <c r="B1543" s="11" t="s">
        <v>20</v>
      </c>
      <c r="C1543" s="12">
        <v>21381</v>
      </c>
      <c r="D1543" s="12">
        <v>42090</v>
      </c>
      <c r="E1543" s="10" t="s">
        <v>13</v>
      </c>
      <c r="F1543" s="13" t="s">
        <v>14</v>
      </c>
      <c r="G1543" s="14">
        <v>108000</v>
      </c>
      <c r="H1543" s="17">
        <v>108000</v>
      </c>
      <c r="I1543" s="39">
        <v>2</v>
      </c>
      <c r="J1543" s="19">
        <v>9137</v>
      </c>
      <c r="K1543" s="16">
        <v>45122</v>
      </c>
    </row>
    <row r="1544" spans="1:11" x14ac:dyDescent="0.2">
      <c r="A1544" s="10" t="s">
        <v>16</v>
      </c>
      <c r="B1544" s="11" t="s">
        <v>20</v>
      </c>
      <c r="C1544" s="12">
        <v>23176</v>
      </c>
      <c r="D1544" s="12">
        <v>42140</v>
      </c>
      <c r="E1544" s="10" t="s">
        <v>13</v>
      </c>
      <c r="F1544" s="13" t="s">
        <v>14</v>
      </c>
      <c r="G1544" s="14">
        <v>83000</v>
      </c>
      <c r="H1544" s="17">
        <v>83000</v>
      </c>
      <c r="I1544" s="39">
        <v>0</v>
      </c>
      <c r="J1544" s="19">
        <v>18824</v>
      </c>
      <c r="K1544" s="16">
        <v>46918</v>
      </c>
    </row>
    <row r="1545" spans="1:11" x14ac:dyDescent="0.2">
      <c r="A1545" s="10" t="s">
        <v>11</v>
      </c>
      <c r="B1545" s="11" t="s">
        <v>20</v>
      </c>
      <c r="C1545" s="12">
        <v>23176</v>
      </c>
      <c r="D1545" s="12">
        <v>42140</v>
      </c>
      <c r="E1545" s="10" t="s">
        <v>13</v>
      </c>
      <c r="F1545" s="13" t="s">
        <v>14</v>
      </c>
      <c r="G1545" s="14">
        <v>83000</v>
      </c>
      <c r="H1545" s="17">
        <v>83000</v>
      </c>
      <c r="I1545" s="39">
        <v>1</v>
      </c>
      <c r="J1545" s="19">
        <v>18824</v>
      </c>
      <c r="K1545" s="16">
        <v>46918</v>
      </c>
    </row>
    <row r="1546" spans="1:11" x14ac:dyDescent="0.2">
      <c r="A1546" s="10" t="s">
        <v>16</v>
      </c>
      <c r="B1546" s="11" t="s">
        <v>20</v>
      </c>
      <c r="C1546" s="12">
        <v>23437</v>
      </c>
      <c r="D1546" s="12">
        <v>42115</v>
      </c>
      <c r="E1546" s="10" t="s">
        <v>17</v>
      </c>
      <c r="F1546" s="13" t="s">
        <v>14</v>
      </c>
      <c r="G1546" s="14">
        <v>129000</v>
      </c>
      <c r="H1546" s="17">
        <v>129000</v>
      </c>
      <c r="I1546" s="39">
        <v>0</v>
      </c>
      <c r="J1546" s="19">
        <v>23336</v>
      </c>
      <c r="K1546" s="16">
        <v>47178</v>
      </c>
    </row>
    <row r="1547" spans="1:11" x14ac:dyDescent="0.2">
      <c r="A1547" s="10" t="s">
        <v>11</v>
      </c>
      <c r="B1547" s="11" t="s">
        <v>20</v>
      </c>
      <c r="C1547" s="12">
        <v>23437</v>
      </c>
      <c r="D1547" s="12">
        <v>42115</v>
      </c>
      <c r="E1547" s="10" t="s">
        <v>17</v>
      </c>
      <c r="F1547" s="13" t="s">
        <v>14</v>
      </c>
      <c r="G1547" s="14">
        <v>129000</v>
      </c>
      <c r="H1547" s="17">
        <v>129000</v>
      </c>
      <c r="I1547" s="39">
        <v>0</v>
      </c>
      <c r="J1547" s="19">
        <v>7779</v>
      </c>
      <c r="K1547" s="16">
        <v>47178</v>
      </c>
    </row>
    <row r="1548" spans="1:11" x14ac:dyDescent="0.2">
      <c r="A1548" s="10" t="s">
        <v>15</v>
      </c>
      <c r="B1548" s="11" t="s">
        <v>20</v>
      </c>
      <c r="C1548" s="12">
        <v>23437</v>
      </c>
      <c r="D1548" s="12">
        <v>42115</v>
      </c>
      <c r="E1548" s="10" t="s">
        <v>17</v>
      </c>
      <c r="F1548" s="13" t="s">
        <v>14</v>
      </c>
      <c r="G1548" s="14">
        <v>83000</v>
      </c>
      <c r="H1548" s="17">
        <v>83000</v>
      </c>
      <c r="I1548" s="39">
        <v>0</v>
      </c>
      <c r="J1548" s="19">
        <v>7779</v>
      </c>
      <c r="K1548" s="16">
        <v>47178</v>
      </c>
    </row>
    <row r="1549" spans="1:11" x14ac:dyDescent="0.2">
      <c r="A1549" s="10" t="s">
        <v>16</v>
      </c>
      <c r="B1549" s="11" t="s">
        <v>20</v>
      </c>
      <c r="C1549" s="12">
        <v>20339</v>
      </c>
      <c r="D1549" s="12">
        <v>41915</v>
      </c>
      <c r="E1549" s="10" t="s">
        <v>13</v>
      </c>
      <c r="F1549" s="13" t="s">
        <v>14</v>
      </c>
      <c r="G1549" s="14">
        <v>132000</v>
      </c>
      <c r="H1549" s="17">
        <v>132000</v>
      </c>
      <c r="I1549" s="39">
        <v>0</v>
      </c>
      <c r="J1549" s="19">
        <v>9742</v>
      </c>
      <c r="K1549" s="16">
        <v>44081</v>
      </c>
    </row>
    <row r="1550" spans="1:11" x14ac:dyDescent="0.2">
      <c r="A1550" s="10" t="s">
        <v>11</v>
      </c>
      <c r="B1550" s="11" t="s">
        <v>20</v>
      </c>
      <c r="C1550" s="12">
        <v>20339</v>
      </c>
      <c r="D1550" s="12">
        <v>41915</v>
      </c>
      <c r="E1550" s="10" t="s">
        <v>13</v>
      </c>
      <c r="F1550" s="13" t="s">
        <v>14</v>
      </c>
      <c r="G1550" s="14">
        <v>132000</v>
      </c>
      <c r="H1550" s="17">
        <v>132000</v>
      </c>
      <c r="I1550" s="39">
        <v>0</v>
      </c>
      <c r="J1550" s="19">
        <v>3247</v>
      </c>
      <c r="K1550" s="16">
        <v>44081</v>
      </c>
    </row>
    <row r="1551" spans="1:11" x14ac:dyDescent="0.2">
      <c r="A1551" s="10" t="s">
        <v>16</v>
      </c>
      <c r="B1551" s="11" t="s">
        <v>20</v>
      </c>
      <c r="C1551" s="12">
        <v>22036</v>
      </c>
      <c r="D1551" s="12">
        <v>42085</v>
      </c>
      <c r="E1551" s="10" t="s">
        <v>13</v>
      </c>
      <c r="F1551" s="13" t="s">
        <v>14</v>
      </c>
      <c r="G1551" s="14">
        <v>124000</v>
      </c>
      <c r="H1551" s="17">
        <v>124000</v>
      </c>
      <c r="I1551" s="39">
        <v>0</v>
      </c>
      <c r="J1551" s="19">
        <v>23994</v>
      </c>
      <c r="K1551" s="16">
        <v>45777</v>
      </c>
    </row>
    <row r="1552" spans="1:11" x14ac:dyDescent="0.2">
      <c r="A1552" s="10" t="s">
        <v>11</v>
      </c>
      <c r="B1552" s="11" t="s">
        <v>20</v>
      </c>
      <c r="C1552" s="12">
        <v>22036</v>
      </c>
      <c r="D1552" s="12">
        <v>42085</v>
      </c>
      <c r="E1552" s="10" t="s">
        <v>13</v>
      </c>
      <c r="F1552" s="13" t="s">
        <v>14</v>
      </c>
      <c r="G1552" s="14">
        <v>124000</v>
      </c>
      <c r="H1552" s="17">
        <v>124000</v>
      </c>
      <c r="I1552" s="39">
        <v>0</v>
      </c>
      <c r="J1552" s="19">
        <v>11997</v>
      </c>
      <c r="K1552" s="16">
        <v>45777</v>
      </c>
    </row>
    <row r="1553" spans="1:11" x14ac:dyDescent="0.2">
      <c r="A1553" s="10" t="s">
        <v>15</v>
      </c>
      <c r="B1553" s="11" t="s">
        <v>20</v>
      </c>
      <c r="C1553" s="12">
        <v>22036</v>
      </c>
      <c r="D1553" s="12">
        <v>42085</v>
      </c>
      <c r="E1553" s="10" t="s">
        <v>13</v>
      </c>
      <c r="F1553" s="13" t="s">
        <v>14</v>
      </c>
      <c r="G1553" s="14">
        <v>132000</v>
      </c>
      <c r="H1553" s="17">
        <v>132000</v>
      </c>
      <c r="I1553" s="39">
        <v>0</v>
      </c>
      <c r="J1553" s="19">
        <v>11997</v>
      </c>
      <c r="K1553" s="16">
        <v>45777</v>
      </c>
    </row>
    <row r="1554" spans="1:11" x14ac:dyDescent="0.2">
      <c r="A1554" s="10" t="s">
        <v>16</v>
      </c>
      <c r="B1554" s="11" t="s">
        <v>21</v>
      </c>
      <c r="C1554" s="12">
        <v>29344</v>
      </c>
      <c r="D1554" s="12">
        <v>42044</v>
      </c>
      <c r="E1554" s="10" t="s">
        <v>17</v>
      </c>
      <c r="F1554" s="13" t="s">
        <v>14</v>
      </c>
      <c r="G1554" s="14">
        <v>162000</v>
      </c>
      <c r="H1554" s="17">
        <v>162000</v>
      </c>
      <c r="I1554" s="39">
        <v>0</v>
      </c>
      <c r="J1554" s="19">
        <v>28139</v>
      </c>
      <c r="K1554" s="16">
        <v>53085</v>
      </c>
    </row>
    <row r="1555" spans="1:11" x14ac:dyDescent="0.2">
      <c r="A1555" s="10" t="s">
        <v>11</v>
      </c>
      <c r="B1555" s="11" t="s">
        <v>21</v>
      </c>
      <c r="C1555" s="12">
        <v>29344</v>
      </c>
      <c r="D1555" s="12">
        <v>42044</v>
      </c>
      <c r="E1555" s="10" t="s">
        <v>17</v>
      </c>
      <c r="F1555" s="13" t="s">
        <v>14</v>
      </c>
      <c r="G1555" s="14">
        <v>162000</v>
      </c>
      <c r="H1555" s="17">
        <v>162000</v>
      </c>
      <c r="I1555" s="39">
        <v>0</v>
      </c>
      <c r="J1555" s="19">
        <v>9380</v>
      </c>
      <c r="K1555" s="16">
        <v>53085</v>
      </c>
    </row>
    <row r="1556" spans="1:11" x14ac:dyDescent="0.2">
      <c r="A1556" s="10" t="s">
        <v>15</v>
      </c>
      <c r="B1556" s="11" t="s">
        <v>21</v>
      </c>
      <c r="C1556" s="12">
        <v>29344</v>
      </c>
      <c r="D1556" s="12">
        <v>42044</v>
      </c>
      <c r="E1556" s="10" t="s">
        <v>17</v>
      </c>
      <c r="F1556" s="13" t="s">
        <v>14</v>
      </c>
      <c r="G1556" s="14">
        <v>54000</v>
      </c>
      <c r="H1556" s="17">
        <v>54000</v>
      </c>
      <c r="I1556" s="39">
        <v>0</v>
      </c>
      <c r="J1556" s="19">
        <v>9380</v>
      </c>
      <c r="K1556" s="16">
        <v>53085</v>
      </c>
    </row>
    <row r="1557" spans="1:11" x14ac:dyDescent="0.2">
      <c r="A1557" s="10" t="s">
        <v>16</v>
      </c>
      <c r="B1557" s="11" t="s">
        <v>20</v>
      </c>
      <c r="C1557" s="12">
        <v>20598</v>
      </c>
      <c r="D1557" s="12">
        <v>42163</v>
      </c>
      <c r="E1557" s="10" t="s">
        <v>17</v>
      </c>
      <c r="F1557" s="13" t="s">
        <v>14</v>
      </c>
      <c r="G1557" s="14">
        <v>57000</v>
      </c>
      <c r="H1557" s="17">
        <v>57000</v>
      </c>
      <c r="I1557" s="39">
        <v>0</v>
      </c>
      <c r="J1557" s="19">
        <v>4463</v>
      </c>
      <c r="K1557" s="16">
        <v>44339</v>
      </c>
    </row>
    <row r="1558" spans="1:11" x14ac:dyDescent="0.2">
      <c r="A1558" s="10" t="s">
        <v>11</v>
      </c>
      <c r="B1558" s="11" t="s">
        <v>20</v>
      </c>
      <c r="C1558" s="12">
        <v>20598</v>
      </c>
      <c r="D1558" s="12">
        <v>42163</v>
      </c>
      <c r="E1558" s="10" t="s">
        <v>17</v>
      </c>
      <c r="F1558" s="13" t="s">
        <v>14</v>
      </c>
      <c r="G1558" s="14">
        <v>57000</v>
      </c>
      <c r="H1558" s="17">
        <v>57000</v>
      </c>
      <c r="I1558" s="39">
        <v>2</v>
      </c>
      <c r="J1558" s="19">
        <v>4463</v>
      </c>
      <c r="K1558" s="16">
        <v>44339</v>
      </c>
    </row>
    <row r="1559" spans="1:11" x14ac:dyDescent="0.2">
      <c r="A1559" s="10" t="s">
        <v>11</v>
      </c>
      <c r="B1559" s="11" t="s">
        <v>20</v>
      </c>
      <c r="C1559" s="12">
        <v>21610</v>
      </c>
      <c r="D1559" s="12">
        <v>42165</v>
      </c>
      <c r="E1559" s="10" t="s">
        <v>17</v>
      </c>
      <c r="F1559" s="13" t="s">
        <v>14</v>
      </c>
      <c r="G1559" s="14">
        <v>65000</v>
      </c>
      <c r="H1559" s="17">
        <v>65000</v>
      </c>
      <c r="I1559" s="39">
        <v>0</v>
      </c>
      <c r="J1559" s="19">
        <v>9068</v>
      </c>
      <c r="K1559" s="16">
        <v>45352</v>
      </c>
    </row>
    <row r="1560" spans="1:11" x14ac:dyDescent="0.2">
      <c r="A1560" s="10" t="s">
        <v>16</v>
      </c>
      <c r="B1560" s="11" t="s">
        <v>20</v>
      </c>
      <c r="C1560" s="12">
        <v>23675</v>
      </c>
      <c r="D1560" s="12">
        <v>42094</v>
      </c>
      <c r="E1560" s="10" t="s">
        <v>17</v>
      </c>
      <c r="F1560" s="13" t="s">
        <v>14</v>
      </c>
      <c r="G1560" s="14">
        <v>48000</v>
      </c>
      <c r="H1560" s="17">
        <v>48000</v>
      </c>
      <c r="I1560" s="39">
        <v>0</v>
      </c>
      <c r="J1560" s="19">
        <v>8856</v>
      </c>
      <c r="K1560" s="16">
        <v>47416</v>
      </c>
    </row>
    <row r="1561" spans="1:11" x14ac:dyDescent="0.2">
      <c r="A1561" s="10" t="s">
        <v>11</v>
      </c>
      <c r="B1561" s="11" t="s">
        <v>20</v>
      </c>
      <c r="C1561" s="12">
        <v>23675</v>
      </c>
      <c r="D1561" s="12">
        <v>42094</v>
      </c>
      <c r="E1561" s="10" t="s">
        <v>17</v>
      </c>
      <c r="F1561" s="13" t="s">
        <v>14</v>
      </c>
      <c r="G1561" s="14">
        <v>48000</v>
      </c>
      <c r="H1561" s="17">
        <v>48000</v>
      </c>
      <c r="I1561" s="39">
        <v>0</v>
      </c>
      <c r="J1561" s="19">
        <v>8856</v>
      </c>
      <c r="K1561" s="16">
        <v>47416</v>
      </c>
    </row>
    <row r="1562" spans="1:11" x14ac:dyDescent="0.2">
      <c r="A1562" s="10" t="s">
        <v>15</v>
      </c>
      <c r="B1562" s="11" t="s">
        <v>20</v>
      </c>
      <c r="C1562" s="12">
        <v>23675</v>
      </c>
      <c r="D1562" s="12">
        <v>42094</v>
      </c>
      <c r="E1562" s="10" t="s">
        <v>17</v>
      </c>
      <c r="F1562" s="13" t="s">
        <v>14</v>
      </c>
      <c r="G1562" s="14">
        <v>65000</v>
      </c>
      <c r="H1562" s="17">
        <v>65000</v>
      </c>
      <c r="I1562" s="39">
        <v>0</v>
      </c>
      <c r="J1562" s="19">
        <v>8856</v>
      </c>
      <c r="K1562" s="16">
        <v>47416</v>
      </c>
    </row>
    <row r="1563" spans="1:11" x14ac:dyDescent="0.2">
      <c r="A1563" s="10" t="s">
        <v>11</v>
      </c>
      <c r="B1563" s="11" t="s">
        <v>20</v>
      </c>
      <c r="C1563" s="12">
        <v>24093</v>
      </c>
      <c r="D1563" s="12">
        <v>42104</v>
      </c>
      <c r="E1563" s="10" t="s">
        <v>13</v>
      </c>
      <c r="F1563" s="13" t="s">
        <v>14</v>
      </c>
      <c r="G1563" s="14">
        <v>87000</v>
      </c>
      <c r="H1563" s="17">
        <v>87000</v>
      </c>
      <c r="I1563" s="39">
        <v>0</v>
      </c>
      <c r="J1563" s="19">
        <v>21141</v>
      </c>
      <c r="K1563" s="16">
        <v>47834</v>
      </c>
    </row>
    <row r="1564" spans="1:11" x14ac:dyDescent="0.2">
      <c r="A1564" s="10" t="s">
        <v>16</v>
      </c>
      <c r="B1564" s="11" t="s">
        <v>20</v>
      </c>
      <c r="C1564" s="12">
        <v>27832</v>
      </c>
      <c r="D1564" s="12">
        <v>42081</v>
      </c>
      <c r="E1564" s="10" t="s">
        <v>17</v>
      </c>
      <c r="F1564" s="13" t="s">
        <v>14</v>
      </c>
      <c r="G1564" s="14">
        <v>87000</v>
      </c>
      <c r="H1564" s="17">
        <v>87000</v>
      </c>
      <c r="I1564" s="39">
        <v>0</v>
      </c>
      <c r="J1564" s="19">
        <v>6304</v>
      </c>
      <c r="K1564" s="16">
        <v>51573</v>
      </c>
    </row>
    <row r="1565" spans="1:11" x14ac:dyDescent="0.2">
      <c r="A1565" s="10" t="s">
        <v>11</v>
      </c>
      <c r="B1565" s="11" t="s">
        <v>20</v>
      </c>
      <c r="C1565" s="12">
        <v>27832</v>
      </c>
      <c r="D1565" s="12">
        <v>42081</v>
      </c>
      <c r="E1565" s="10" t="s">
        <v>17</v>
      </c>
      <c r="F1565" s="13" t="s">
        <v>14</v>
      </c>
      <c r="G1565" s="14">
        <v>34000</v>
      </c>
      <c r="H1565" s="17">
        <v>34000</v>
      </c>
      <c r="I1565" s="39">
        <v>0</v>
      </c>
      <c r="J1565" s="19">
        <v>6304</v>
      </c>
      <c r="K1565" s="16">
        <v>51573</v>
      </c>
    </row>
    <row r="1566" spans="1:11" x14ac:dyDescent="0.2">
      <c r="A1566" s="10" t="s">
        <v>15</v>
      </c>
      <c r="B1566" s="11" t="s">
        <v>20</v>
      </c>
      <c r="C1566" s="12">
        <v>27832</v>
      </c>
      <c r="D1566" s="12">
        <v>42081</v>
      </c>
      <c r="E1566" s="10" t="s">
        <v>17</v>
      </c>
      <c r="F1566" s="13" t="s">
        <v>14</v>
      </c>
      <c r="G1566" s="14">
        <v>87000</v>
      </c>
      <c r="H1566" s="17">
        <v>87000</v>
      </c>
      <c r="I1566" s="39">
        <v>0</v>
      </c>
      <c r="J1566" s="19">
        <v>6304</v>
      </c>
      <c r="K1566" s="16">
        <v>51573</v>
      </c>
    </row>
    <row r="1567" spans="1:11" x14ac:dyDescent="0.2">
      <c r="A1567" s="10" t="s">
        <v>16</v>
      </c>
      <c r="B1567" s="11" t="s">
        <v>20</v>
      </c>
      <c r="C1567" s="12">
        <v>28488</v>
      </c>
      <c r="D1567" s="12">
        <v>42164</v>
      </c>
      <c r="E1567" s="10" t="s">
        <v>13</v>
      </c>
      <c r="F1567" s="13" t="s">
        <v>14</v>
      </c>
      <c r="G1567" s="14">
        <v>34000</v>
      </c>
      <c r="H1567" s="17">
        <v>34000</v>
      </c>
      <c r="I1567" s="39">
        <v>0</v>
      </c>
      <c r="J1567" s="19">
        <v>30748</v>
      </c>
      <c r="K1567" s="16">
        <v>52229</v>
      </c>
    </row>
    <row r="1568" spans="1:11" x14ac:dyDescent="0.2">
      <c r="A1568" s="10" t="s">
        <v>11</v>
      </c>
      <c r="B1568" s="11" t="s">
        <v>20</v>
      </c>
      <c r="C1568" s="12">
        <v>28488</v>
      </c>
      <c r="D1568" s="12">
        <v>42164</v>
      </c>
      <c r="E1568" s="10" t="s">
        <v>13</v>
      </c>
      <c r="F1568" s="13" t="s">
        <v>14</v>
      </c>
      <c r="G1568" s="14">
        <v>39000</v>
      </c>
      <c r="H1568" s="17">
        <v>39000</v>
      </c>
      <c r="I1568" s="39">
        <v>2</v>
      </c>
      <c r="J1568" s="19">
        <v>10249</v>
      </c>
      <c r="K1568" s="16">
        <v>52229</v>
      </c>
    </row>
    <row r="1569" spans="1:11" x14ac:dyDescent="0.2">
      <c r="A1569" s="10" t="s">
        <v>15</v>
      </c>
      <c r="B1569" s="11" t="s">
        <v>20</v>
      </c>
      <c r="C1569" s="12">
        <v>28488</v>
      </c>
      <c r="D1569" s="12">
        <v>42164</v>
      </c>
      <c r="E1569" s="10" t="s">
        <v>13</v>
      </c>
      <c r="F1569" s="13" t="s">
        <v>14</v>
      </c>
      <c r="G1569" s="14">
        <v>34000</v>
      </c>
      <c r="H1569" s="17">
        <v>34000</v>
      </c>
      <c r="I1569" s="39">
        <v>0</v>
      </c>
      <c r="J1569" s="19">
        <v>10249</v>
      </c>
      <c r="K1569" s="16">
        <v>52229</v>
      </c>
    </row>
    <row r="1570" spans="1:11" x14ac:dyDescent="0.2">
      <c r="A1570" s="10" t="s">
        <v>11</v>
      </c>
      <c r="B1570" s="11" t="s">
        <v>20</v>
      </c>
      <c r="C1570" s="12">
        <v>23823</v>
      </c>
      <c r="D1570" s="12">
        <v>42039</v>
      </c>
      <c r="E1570" s="10" t="s">
        <v>17</v>
      </c>
      <c r="F1570" s="13" t="s">
        <v>14</v>
      </c>
      <c r="G1570" s="14">
        <v>54000</v>
      </c>
      <c r="H1570" s="17">
        <v>54000</v>
      </c>
      <c r="I1570" s="39">
        <v>2</v>
      </c>
      <c r="J1570" s="19">
        <v>10206</v>
      </c>
      <c r="K1570" s="16">
        <v>47564</v>
      </c>
    </row>
    <row r="1571" spans="1:11" x14ac:dyDescent="0.2">
      <c r="A1571" s="10" t="s">
        <v>16</v>
      </c>
      <c r="B1571" s="11" t="s">
        <v>20</v>
      </c>
      <c r="C1571" s="12">
        <v>20962</v>
      </c>
      <c r="D1571" s="12">
        <v>42167</v>
      </c>
      <c r="E1571" s="10" t="s">
        <v>13</v>
      </c>
      <c r="F1571" s="13" t="s">
        <v>14</v>
      </c>
      <c r="G1571" s="14">
        <v>54000</v>
      </c>
      <c r="H1571" s="17">
        <v>54000</v>
      </c>
      <c r="I1571" s="39">
        <v>0</v>
      </c>
      <c r="J1571" s="19">
        <v>18014</v>
      </c>
      <c r="K1571" s="16">
        <v>44703</v>
      </c>
    </row>
    <row r="1572" spans="1:11" x14ac:dyDescent="0.2">
      <c r="A1572" s="10" t="s">
        <v>11</v>
      </c>
      <c r="B1572" s="11" t="s">
        <v>20</v>
      </c>
      <c r="C1572" s="12">
        <v>20962</v>
      </c>
      <c r="D1572" s="12">
        <v>42167</v>
      </c>
      <c r="E1572" s="10" t="s">
        <v>13</v>
      </c>
      <c r="F1572" s="13" t="s">
        <v>14</v>
      </c>
      <c r="G1572" s="14">
        <v>48000</v>
      </c>
      <c r="H1572" s="17">
        <v>48000</v>
      </c>
      <c r="I1572" s="39">
        <v>0</v>
      </c>
      <c r="J1572" s="19">
        <v>6005</v>
      </c>
      <c r="K1572" s="16">
        <v>44703</v>
      </c>
    </row>
    <row r="1573" spans="1:11" x14ac:dyDescent="0.2">
      <c r="A1573" s="10" t="s">
        <v>15</v>
      </c>
      <c r="B1573" s="11" t="s">
        <v>20</v>
      </c>
      <c r="C1573" s="12">
        <v>20962</v>
      </c>
      <c r="D1573" s="12">
        <v>42167</v>
      </c>
      <c r="E1573" s="10" t="s">
        <v>13</v>
      </c>
      <c r="F1573" s="13" t="s">
        <v>14</v>
      </c>
      <c r="G1573" s="14">
        <v>54000</v>
      </c>
      <c r="H1573" s="17">
        <v>54000</v>
      </c>
      <c r="I1573" s="39">
        <v>0</v>
      </c>
      <c r="J1573" s="19">
        <v>6005</v>
      </c>
      <c r="K1573" s="16">
        <v>44703</v>
      </c>
    </row>
    <row r="1574" spans="1:11" x14ac:dyDescent="0.2">
      <c r="A1574" s="10" t="s">
        <v>16</v>
      </c>
      <c r="B1574" s="11" t="s">
        <v>20</v>
      </c>
      <c r="C1574" s="12">
        <v>20411</v>
      </c>
      <c r="D1574" s="12">
        <v>41900</v>
      </c>
      <c r="E1574" s="10" t="s">
        <v>17</v>
      </c>
      <c r="F1574" s="13" t="s">
        <v>14</v>
      </c>
      <c r="G1574" s="14">
        <v>180000</v>
      </c>
      <c r="H1574" s="17">
        <v>180000</v>
      </c>
      <c r="I1574" s="39">
        <v>0</v>
      </c>
      <c r="J1574" s="19">
        <v>14904</v>
      </c>
      <c r="K1574" s="16">
        <v>44153</v>
      </c>
    </row>
    <row r="1575" spans="1:11" x14ac:dyDescent="0.2">
      <c r="A1575" s="10" t="s">
        <v>11</v>
      </c>
      <c r="B1575" s="11" t="s">
        <v>20</v>
      </c>
      <c r="C1575" s="12">
        <v>20411</v>
      </c>
      <c r="D1575" s="12">
        <v>41900</v>
      </c>
      <c r="E1575" s="10" t="s">
        <v>17</v>
      </c>
      <c r="F1575" s="13" t="s">
        <v>14</v>
      </c>
      <c r="G1575" s="14">
        <v>180000</v>
      </c>
      <c r="H1575" s="17">
        <v>180000</v>
      </c>
      <c r="I1575" s="39">
        <v>2</v>
      </c>
      <c r="J1575" s="19">
        <v>4968</v>
      </c>
      <c r="K1575" s="16">
        <v>44153</v>
      </c>
    </row>
    <row r="1576" spans="1:11" x14ac:dyDescent="0.2">
      <c r="A1576" s="10" t="s">
        <v>15</v>
      </c>
      <c r="B1576" s="11" t="s">
        <v>20</v>
      </c>
      <c r="C1576" s="12">
        <v>20411</v>
      </c>
      <c r="D1576" s="12">
        <v>41900</v>
      </c>
      <c r="E1576" s="10" t="s">
        <v>17</v>
      </c>
      <c r="F1576" s="13" t="s">
        <v>14</v>
      </c>
      <c r="G1576" s="14">
        <v>144000</v>
      </c>
      <c r="H1576" s="17">
        <v>144000</v>
      </c>
      <c r="I1576" s="39">
        <v>0</v>
      </c>
      <c r="J1576" s="19">
        <v>4968</v>
      </c>
      <c r="K1576" s="16">
        <v>44153</v>
      </c>
    </row>
    <row r="1577" spans="1:11" x14ac:dyDescent="0.2">
      <c r="A1577" s="10" t="s">
        <v>16</v>
      </c>
      <c r="B1577" s="11" t="s">
        <v>20</v>
      </c>
      <c r="C1577" s="12">
        <v>25100</v>
      </c>
      <c r="D1577" s="12">
        <v>42083</v>
      </c>
      <c r="E1577" s="10" t="s">
        <v>17</v>
      </c>
      <c r="F1577" s="13" t="s">
        <v>14</v>
      </c>
      <c r="G1577" s="14">
        <v>117000</v>
      </c>
      <c r="H1577" s="17">
        <v>117000</v>
      </c>
      <c r="I1577" s="39">
        <v>0</v>
      </c>
      <c r="J1577" s="19">
        <v>22955</v>
      </c>
      <c r="K1577" s="16">
        <v>48841</v>
      </c>
    </row>
    <row r="1578" spans="1:11" x14ac:dyDescent="0.2">
      <c r="A1578" s="10" t="s">
        <v>11</v>
      </c>
      <c r="B1578" s="11" t="s">
        <v>20</v>
      </c>
      <c r="C1578" s="12">
        <v>25100</v>
      </c>
      <c r="D1578" s="12">
        <v>42083</v>
      </c>
      <c r="E1578" s="10" t="s">
        <v>17</v>
      </c>
      <c r="F1578" s="13" t="s">
        <v>14</v>
      </c>
      <c r="G1578" s="14">
        <v>117000</v>
      </c>
      <c r="H1578" s="17">
        <v>117000</v>
      </c>
      <c r="I1578" s="39">
        <v>0</v>
      </c>
      <c r="J1578" s="19">
        <v>7652</v>
      </c>
      <c r="K1578" s="16">
        <v>48841</v>
      </c>
    </row>
    <row r="1579" spans="1:11" x14ac:dyDescent="0.2">
      <c r="A1579" s="10" t="s">
        <v>15</v>
      </c>
      <c r="B1579" s="11" t="s">
        <v>20</v>
      </c>
      <c r="C1579" s="12">
        <v>25100</v>
      </c>
      <c r="D1579" s="12">
        <v>42083</v>
      </c>
      <c r="E1579" s="10" t="s">
        <v>17</v>
      </c>
      <c r="F1579" s="13" t="s">
        <v>14</v>
      </c>
      <c r="G1579" s="14">
        <v>39000</v>
      </c>
      <c r="H1579" s="17">
        <v>39000</v>
      </c>
      <c r="I1579" s="39">
        <v>0</v>
      </c>
      <c r="J1579" s="19">
        <v>7652</v>
      </c>
      <c r="K1579" s="16">
        <v>48841</v>
      </c>
    </row>
    <row r="1580" spans="1:11" x14ac:dyDescent="0.2">
      <c r="A1580" s="10" t="s">
        <v>11</v>
      </c>
      <c r="B1580" s="11" t="s">
        <v>20</v>
      </c>
      <c r="C1580" s="12">
        <v>21486</v>
      </c>
      <c r="D1580" s="12">
        <v>42139</v>
      </c>
      <c r="E1580" s="10" t="s">
        <v>17</v>
      </c>
      <c r="F1580" s="13" t="s">
        <v>14</v>
      </c>
      <c r="G1580" s="14">
        <v>59000</v>
      </c>
      <c r="H1580" s="17">
        <v>59000</v>
      </c>
      <c r="I1580" s="39">
        <v>0</v>
      </c>
      <c r="J1580" s="19">
        <v>8231</v>
      </c>
      <c r="K1580" s="16">
        <v>45227</v>
      </c>
    </row>
    <row r="1581" spans="1:11" x14ac:dyDescent="0.2">
      <c r="A1581" s="10" t="s">
        <v>16</v>
      </c>
      <c r="B1581" s="11" t="s">
        <v>20</v>
      </c>
      <c r="C1581" s="12">
        <v>27625</v>
      </c>
      <c r="D1581" s="12">
        <v>42112</v>
      </c>
      <c r="E1581" s="10" t="s">
        <v>13</v>
      </c>
      <c r="F1581" s="13" t="s">
        <v>14</v>
      </c>
      <c r="G1581" s="14">
        <v>261000</v>
      </c>
      <c r="H1581" s="17">
        <v>261000</v>
      </c>
      <c r="I1581" s="39">
        <v>0</v>
      </c>
      <c r="J1581" s="19">
        <v>69061</v>
      </c>
      <c r="K1581" s="16">
        <v>51367</v>
      </c>
    </row>
    <row r="1582" spans="1:11" x14ac:dyDescent="0.2">
      <c r="A1582" s="10" t="s">
        <v>11</v>
      </c>
      <c r="B1582" s="11" t="s">
        <v>20</v>
      </c>
      <c r="C1582" s="12">
        <v>27625</v>
      </c>
      <c r="D1582" s="12">
        <v>42112</v>
      </c>
      <c r="E1582" s="10" t="s">
        <v>13</v>
      </c>
      <c r="F1582" s="13" t="s">
        <v>14</v>
      </c>
      <c r="G1582" s="14">
        <v>261000</v>
      </c>
      <c r="H1582" s="17">
        <v>261000</v>
      </c>
      <c r="I1582" s="39">
        <v>2</v>
      </c>
      <c r="J1582" s="19">
        <v>23020</v>
      </c>
      <c r="K1582" s="16">
        <v>51367</v>
      </c>
    </row>
    <row r="1583" spans="1:11" x14ac:dyDescent="0.2">
      <c r="A1583" s="10" t="s">
        <v>15</v>
      </c>
      <c r="B1583" s="11" t="s">
        <v>20</v>
      </c>
      <c r="C1583" s="12">
        <v>27625</v>
      </c>
      <c r="D1583" s="12">
        <v>42112</v>
      </c>
      <c r="E1583" s="10" t="s">
        <v>13</v>
      </c>
      <c r="F1583" s="13" t="s">
        <v>14</v>
      </c>
      <c r="G1583" s="14">
        <v>87000</v>
      </c>
      <c r="H1583" s="17">
        <v>87000</v>
      </c>
      <c r="I1583" s="39">
        <v>0</v>
      </c>
      <c r="J1583" s="19">
        <v>23020</v>
      </c>
      <c r="K1583" s="16">
        <v>51367</v>
      </c>
    </row>
    <row r="1584" spans="1:11" x14ac:dyDescent="0.2">
      <c r="A1584" s="10" t="s">
        <v>16</v>
      </c>
      <c r="B1584" s="11" t="s">
        <v>20</v>
      </c>
      <c r="C1584" s="12">
        <v>30678</v>
      </c>
      <c r="D1584" s="12">
        <v>42333</v>
      </c>
      <c r="E1584" s="10" t="s">
        <v>13</v>
      </c>
      <c r="F1584" s="13" t="s">
        <v>14</v>
      </c>
      <c r="G1584" s="14">
        <v>165000</v>
      </c>
      <c r="H1584" s="17">
        <v>165000</v>
      </c>
      <c r="I1584" s="39">
        <v>0</v>
      </c>
      <c r="J1584" s="19">
        <v>40392</v>
      </c>
      <c r="K1584" s="16">
        <v>54420</v>
      </c>
    </row>
    <row r="1585" spans="1:11" x14ac:dyDescent="0.2">
      <c r="A1585" s="10" t="s">
        <v>11</v>
      </c>
      <c r="B1585" s="11" t="s">
        <v>20</v>
      </c>
      <c r="C1585" s="12">
        <v>30678</v>
      </c>
      <c r="D1585" s="12">
        <v>42333</v>
      </c>
      <c r="E1585" s="10" t="s">
        <v>13</v>
      </c>
      <c r="F1585" s="13" t="s">
        <v>14</v>
      </c>
      <c r="G1585" s="14">
        <v>165000</v>
      </c>
      <c r="H1585" s="17">
        <v>165000</v>
      </c>
      <c r="I1585" s="39">
        <v>0</v>
      </c>
      <c r="J1585" s="19">
        <v>13464</v>
      </c>
      <c r="K1585" s="16">
        <v>54420</v>
      </c>
    </row>
    <row r="1586" spans="1:11" x14ac:dyDescent="0.2">
      <c r="A1586" s="10" t="s">
        <v>15</v>
      </c>
      <c r="B1586" s="11" t="s">
        <v>20</v>
      </c>
      <c r="C1586" s="12">
        <v>30678</v>
      </c>
      <c r="D1586" s="12">
        <v>42333</v>
      </c>
      <c r="E1586" s="10" t="s">
        <v>13</v>
      </c>
      <c r="F1586" s="13" t="s">
        <v>14</v>
      </c>
      <c r="G1586" s="14">
        <v>55000</v>
      </c>
      <c r="H1586" s="17">
        <v>55000</v>
      </c>
      <c r="I1586" s="39">
        <v>0</v>
      </c>
      <c r="J1586" s="19">
        <v>13464</v>
      </c>
      <c r="K1586" s="16">
        <v>54420</v>
      </c>
    </row>
    <row r="1587" spans="1:11" x14ac:dyDescent="0.2">
      <c r="A1587" s="10" t="s">
        <v>11</v>
      </c>
      <c r="B1587" s="11" t="s">
        <v>20</v>
      </c>
      <c r="C1587" s="12">
        <v>22437</v>
      </c>
      <c r="D1587" s="12">
        <v>41246</v>
      </c>
      <c r="E1587" s="10" t="s">
        <v>17</v>
      </c>
      <c r="F1587" s="13" t="s">
        <v>14</v>
      </c>
      <c r="G1587" s="14">
        <v>47000</v>
      </c>
      <c r="H1587" s="17">
        <v>47000</v>
      </c>
      <c r="I1587" s="39">
        <v>0</v>
      </c>
      <c r="J1587" s="19">
        <v>6387</v>
      </c>
      <c r="K1587" s="16">
        <v>46178</v>
      </c>
    </row>
    <row r="1588" spans="1:11" x14ac:dyDescent="0.2">
      <c r="A1588" s="10" t="s">
        <v>16</v>
      </c>
      <c r="B1588" s="11" t="s">
        <v>20</v>
      </c>
      <c r="C1588" s="12">
        <v>20836</v>
      </c>
      <c r="D1588" s="12">
        <v>42160</v>
      </c>
      <c r="E1588" s="10" t="s">
        <v>17</v>
      </c>
      <c r="F1588" s="13" t="s">
        <v>14</v>
      </c>
      <c r="G1588" s="14">
        <v>47000</v>
      </c>
      <c r="H1588" s="17">
        <v>47000</v>
      </c>
      <c r="I1588" s="39">
        <v>0</v>
      </c>
      <c r="J1588" s="19">
        <v>7621</v>
      </c>
      <c r="K1588" s="16">
        <v>44577</v>
      </c>
    </row>
    <row r="1589" spans="1:11" x14ac:dyDescent="0.2">
      <c r="A1589" s="10" t="s">
        <v>11</v>
      </c>
      <c r="B1589" s="11" t="s">
        <v>20</v>
      </c>
      <c r="C1589" s="12">
        <v>20836</v>
      </c>
      <c r="D1589" s="12">
        <v>42160</v>
      </c>
      <c r="E1589" s="10" t="s">
        <v>17</v>
      </c>
      <c r="F1589" s="13" t="s">
        <v>14</v>
      </c>
      <c r="G1589" s="14">
        <v>73000</v>
      </c>
      <c r="H1589" s="17">
        <v>73000</v>
      </c>
      <c r="I1589" s="39">
        <v>0</v>
      </c>
      <c r="J1589" s="19">
        <v>7621</v>
      </c>
      <c r="K1589" s="16">
        <v>44577</v>
      </c>
    </row>
    <row r="1590" spans="1:11" x14ac:dyDescent="0.2">
      <c r="A1590" s="10" t="s">
        <v>11</v>
      </c>
      <c r="B1590" s="11" t="s">
        <v>20</v>
      </c>
      <c r="C1590" s="12">
        <v>23160</v>
      </c>
      <c r="D1590" s="12">
        <v>42081</v>
      </c>
      <c r="E1590" s="10" t="s">
        <v>17</v>
      </c>
      <c r="F1590" s="13" t="s">
        <v>14</v>
      </c>
      <c r="G1590" s="14">
        <v>74000</v>
      </c>
      <c r="H1590" s="17">
        <v>74000</v>
      </c>
      <c r="I1590" s="39">
        <v>0</v>
      </c>
      <c r="J1590" s="19">
        <v>13387</v>
      </c>
      <c r="K1590" s="16">
        <v>46902</v>
      </c>
    </row>
    <row r="1591" spans="1:11" x14ac:dyDescent="0.2">
      <c r="A1591" s="10" t="s">
        <v>16</v>
      </c>
      <c r="B1591" s="11" t="s">
        <v>22</v>
      </c>
      <c r="C1591" s="12">
        <v>21774</v>
      </c>
      <c r="D1591" s="12">
        <v>42031</v>
      </c>
      <c r="E1591" s="10" t="s">
        <v>13</v>
      </c>
      <c r="F1591" s="13" t="s">
        <v>14</v>
      </c>
      <c r="G1591" s="14">
        <v>201000</v>
      </c>
      <c r="H1591" s="17">
        <v>201000</v>
      </c>
      <c r="I1591" s="39">
        <v>0</v>
      </c>
      <c r="J1591" s="19">
        <v>36542</v>
      </c>
      <c r="K1591" s="16">
        <v>45516</v>
      </c>
    </row>
    <row r="1592" spans="1:11" x14ac:dyDescent="0.2">
      <c r="A1592" s="10" t="s">
        <v>11</v>
      </c>
      <c r="B1592" s="11" t="s">
        <v>22</v>
      </c>
      <c r="C1592" s="12">
        <v>21774</v>
      </c>
      <c r="D1592" s="12">
        <v>42031</v>
      </c>
      <c r="E1592" s="10" t="s">
        <v>13</v>
      </c>
      <c r="F1592" s="13" t="s">
        <v>14</v>
      </c>
      <c r="G1592" s="14">
        <v>201000</v>
      </c>
      <c r="H1592" s="17">
        <v>201000</v>
      </c>
      <c r="I1592" s="39">
        <v>2</v>
      </c>
      <c r="J1592" s="19">
        <v>12181</v>
      </c>
      <c r="K1592" s="16">
        <v>45516</v>
      </c>
    </row>
    <row r="1593" spans="1:11" x14ac:dyDescent="0.2">
      <c r="A1593" s="10" t="s">
        <v>11</v>
      </c>
      <c r="B1593" s="11" t="s">
        <v>20</v>
      </c>
      <c r="C1593" s="12">
        <v>22973</v>
      </c>
      <c r="D1593" s="12">
        <v>42165</v>
      </c>
      <c r="E1593" s="10" t="s">
        <v>13</v>
      </c>
      <c r="F1593" s="13" t="s">
        <v>14</v>
      </c>
      <c r="G1593" s="14">
        <v>77000</v>
      </c>
      <c r="H1593" s="17">
        <v>77000</v>
      </c>
      <c r="I1593" s="39">
        <v>0</v>
      </c>
      <c r="J1593" s="19">
        <v>16840</v>
      </c>
      <c r="K1593" s="16">
        <v>46714</v>
      </c>
    </row>
    <row r="1594" spans="1:11" x14ac:dyDescent="0.2">
      <c r="A1594" s="10" t="s">
        <v>16</v>
      </c>
      <c r="B1594" s="11" t="s">
        <v>20</v>
      </c>
      <c r="C1594" s="12">
        <v>28448</v>
      </c>
      <c r="D1594" s="12">
        <v>42179</v>
      </c>
      <c r="E1594" s="10" t="s">
        <v>13</v>
      </c>
      <c r="F1594" s="13" t="s">
        <v>14</v>
      </c>
      <c r="G1594" s="14">
        <v>144000</v>
      </c>
      <c r="H1594" s="17">
        <v>144000</v>
      </c>
      <c r="I1594" s="39">
        <v>0</v>
      </c>
      <c r="J1594" s="19">
        <v>37843</v>
      </c>
      <c r="K1594" s="16">
        <v>52189</v>
      </c>
    </row>
    <row r="1595" spans="1:11" x14ac:dyDescent="0.2">
      <c r="A1595" s="10" t="s">
        <v>11</v>
      </c>
      <c r="B1595" s="11" t="s">
        <v>20</v>
      </c>
      <c r="C1595" s="12">
        <v>28448</v>
      </c>
      <c r="D1595" s="12">
        <v>42179</v>
      </c>
      <c r="E1595" s="10" t="s">
        <v>13</v>
      </c>
      <c r="F1595" s="13" t="s">
        <v>14</v>
      </c>
      <c r="G1595" s="14">
        <v>144000</v>
      </c>
      <c r="H1595" s="17">
        <v>144000</v>
      </c>
      <c r="I1595" s="39">
        <v>2</v>
      </c>
      <c r="J1595" s="19">
        <v>18922</v>
      </c>
      <c r="K1595" s="16">
        <v>52189</v>
      </c>
    </row>
    <row r="1596" spans="1:11" x14ac:dyDescent="0.2">
      <c r="A1596" s="10" t="s">
        <v>11</v>
      </c>
      <c r="B1596" s="11" t="s">
        <v>20</v>
      </c>
      <c r="C1596" s="12">
        <v>24637</v>
      </c>
      <c r="D1596" s="12">
        <v>42181</v>
      </c>
      <c r="E1596" s="10" t="s">
        <v>17</v>
      </c>
      <c r="F1596" s="13" t="s">
        <v>14</v>
      </c>
      <c r="G1596" s="14">
        <v>48000</v>
      </c>
      <c r="H1596" s="17">
        <v>48000</v>
      </c>
      <c r="I1596" s="39">
        <v>2</v>
      </c>
      <c r="J1596" s="19">
        <v>9288</v>
      </c>
      <c r="K1596" s="16">
        <v>48379</v>
      </c>
    </row>
    <row r="1597" spans="1:11" x14ac:dyDescent="0.2">
      <c r="A1597" s="10" t="s">
        <v>11</v>
      </c>
      <c r="B1597" s="11" t="s">
        <v>20</v>
      </c>
      <c r="C1597" s="12">
        <v>22022</v>
      </c>
      <c r="D1597" s="12">
        <v>42189</v>
      </c>
      <c r="E1597" s="10" t="s">
        <v>13</v>
      </c>
      <c r="F1597" s="13" t="s">
        <v>14</v>
      </c>
      <c r="G1597" s="14">
        <v>91000</v>
      </c>
      <c r="H1597" s="17">
        <v>91000</v>
      </c>
      <c r="I1597" s="39">
        <v>0</v>
      </c>
      <c r="J1597" s="19">
        <v>16544</v>
      </c>
      <c r="K1597" s="16">
        <v>45763</v>
      </c>
    </row>
    <row r="1598" spans="1:11" x14ac:dyDescent="0.2">
      <c r="A1598" s="10" t="s">
        <v>16</v>
      </c>
      <c r="B1598" s="11" t="s">
        <v>20</v>
      </c>
      <c r="C1598" s="12">
        <v>22336</v>
      </c>
      <c r="D1598" s="12">
        <v>42142</v>
      </c>
      <c r="E1598" s="10" t="s">
        <v>17</v>
      </c>
      <c r="F1598" s="13" t="s">
        <v>14</v>
      </c>
      <c r="G1598" s="14">
        <v>135000</v>
      </c>
      <c r="H1598" s="17">
        <v>135000</v>
      </c>
      <c r="I1598" s="39">
        <v>0</v>
      </c>
      <c r="J1598" s="19">
        <v>21384</v>
      </c>
      <c r="K1598" s="16">
        <v>46077</v>
      </c>
    </row>
    <row r="1599" spans="1:11" x14ac:dyDescent="0.2">
      <c r="A1599" s="10" t="s">
        <v>11</v>
      </c>
      <c r="B1599" s="11" t="s">
        <v>20</v>
      </c>
      <c r="C1599" s="12">
        <v>22336</v>
      </c>
      <c r="D1599" s="12">
        <v>42142</v>
      </c>
      <c r="E1599" s="10" t="s">
        <v>17</v>
      </c>
      <c r="F1599" s="13" t="s">
        <v>14</v>
      </c>
      <c r="G1599" s="14">
        <v>135000</v>
      </c>
      <c r="H1599" s="17">
        <v>135000</v>
      </c>
      <c r="I1599" s="39">
        <v>0</v>
      </c>
      <c r="J1599" s="19">
        <v>7128</v>
      </c>
      <c r="K1599" s="16">
        <v>46077</v>
      </c>
    </row>
    <row r="1600" spans="1:11" x14ac:dyDescent="0.2">
      <c r="A1600" s="10" t="s">
        <v>15</v>
      </c>
      <c r="B1600" s="11" t="s">
        <v>20</v>
      </c>
      <c r="C1600" s="12">
        <v>22336</v>
      </c>
      <c r="D1600" s="12">
        <v>42142</v>
      </c>
      <c r="E1600" s="10" t="s">
        <v>17</v>
      </c>
      <c r="F1600" s="13" t="s">
        <v>14</v>
      </c>
      <c r="G1600" s="14">
        <v>45000</v>
      </c>
      <c r="H1600" s="17">
        <v>45000</v>
      </c>
      <c r="I1600" s="39">
        <v>0</v>
      </c>
      <c r="J1600" s="19">
        <v>7128</v>
      </c>
      <c r="K1600" s="16">
        <v>46077</v>
      </c>
    </row>
    <row r="1601" spans="1:11" x14ac:dyDescent="0.2">
      <c r="A1601" s="10" t="s">
        <v>11</v>
      </c>
      <c r="B1601" s="11" t="s">
        <v>20</v>
      </c>
      <c r="C1601" s="12">
        <v>21029</v>
      </c>
      <c r="D1601" s="12">
        <v>42115</v>
      </c>
      <c r="E1601" s="10" t="s">
        <v>17</v>
      </c>
      <c r="F1601" s="13" t="s">
        <v>14</v>
      </c>
      <c r="G1601" s="14">
        <v>77000</v>
      </c>
      <c r="H1601" s="17">
        <v>77000</v>
      </c>
      <c r="I1601" s="39">
        <v>0</v>
      </c>
      <c r="J1601" s="19">
        <v>10049</v>
      </c>
      <c r="K1601" s="16">
        <v>44770</v>
      </c>
    </row>
    <row r="1602" spans="1:11" x14ac:dyDescent="0.2">
      <c r="A1602" s="10" t="s">
        <v>16</v>
      </c>
      <c r="B1602" s="11" t="s">
        <v>20</v>
      </c>
      <c r="C1602" s="12">
        <v>22117</v>
      </c>
      <c r="D1602" s="12">
        <v>41285</v>
      </c>
      <c r="E1602" s="10" t="s">
        <v>17</v>
      </c>
      <c r="F1602" s="13" t="s">
        <v>14</v>
      </c>
      <c r="G1602" s="14">
        <v>69000</v>
      </c>
      <c r="H1602" s="17">
        <v>69000</v>
      </c>
      <c r="I1602" s="39">
        <v>0</v>
      </c>
      <c r="J1602" s="19">
        <v>9936</v>
      </c>
      <c r="K1602" s="16">
        <v>45858</v>
      </c>
    </row>
    <row r="1603" spans="1:11" x14ac:dyDescent="0.2">
      <c r="A1603" s="10" t="s">
        <v>11</v>
      </c>
      <c r="B1603" s="11" t="s">
        <v>20</v>
      </c>
      <c r="C1603" s="12">
        <v>22117</v>
      </c>
      <c r="D1603" s="12">
        <v>41285</v>
      </c>
      <c r="E1603" s="10" t="s">
        <v>17</v>
      </c>
      <c r="F1603" s="13" t="s">
        <v>14</v>
      </c>
      <c r="G1603" s="14">
        <v>69000</v>
      </c>
      <c r="H1603" s="17">
        <v>69000</v>
      </c>
      <c r="I1603" s="39">
        <v>0</v>
      </c>
      <c r="J1603" s="19">
        <v>9936</v>
      </c>
      <c r="K1603" s="16">
        <v>45858</v>
      </c>
    </row>
    <row r="1604" spans="1:11" x14ac:dyDescent="0.2">
      <c r="A1604" s="10" t="s">
        <v>15</v>
      </c>
      <c r="B1604" s="11" t="s">
        <v>20</v>
      </c>
      <c r="C1604" s="12">
        <v>22117</v>
      </c>
      <c r="D1604" s="12">
        <v>41285</v>
      </c>
      <c r="E1604" s="10" t="s">
        <v>17</v>
      </c>
      <c r="F1604" s="13" t="s">
        <v>14</v>
      </c>
      <c r="G1604" s="14">
        <v>77000</v>
      </c>
      <c r="H1604" s="17">
        <v>77000</v>
      </c>
      <c r="I1604" s="39">
        <v>0</v>
      </c>
      <c r="J1604" s="19">
        <v>9936</v>
      </c>
      <c r="K1604" s="16">
        <v>45858</v>
      </c>
    </row>
    <row r="1605" spans="1:11" x14ac:dyDescent="0.2">
      <c r="A1605" s="10" t="s">
        <v>11</v>
      </c>
      <c r="B1605" s="11" t="s">
        <v>20</v>
      </c>
      <c r="C1605" s="12">
        <v>25622</v>
      </c>
      <c r="D1605" s="12">
        <v>42165</v>
      </c>
      <c r="E1605" s="10" t="s">
        <v>13</v>
      </c>
      <c r="F1605" s="13" t="s">
        <v>14</v>
      </c>
      <c r="G1605" s="14">
        <v>80000</v>
      </c>
      <c r="H1605" s="17">
        <v>80000</v>
      </c>
      <c r="I1605" s="39">
        <v>1</v>
      </c>
      <c r="J1605" s="19">
        <v>21024</v>
      </c>
      <c r="K1605" s="16">
        <v>49363</v>
      </c>
    </row>
    <row r="1606" spans="1:11" x14ac:dyDescent="0.2">
      <c r="A1606" s="10" t="s">
        <v>15</v>
      </c>
      <c r="B1606" s="11" t="s">
        <v>20</v>
      </c>
      <c r="C1606" s="12">
        <v>25622</v>
      </c>
      <c r="D1606" s="12">
        <v>42165</v>
      </c>
      <c r="E1606" s="10" t="s">
        <v>13</v>
      </c>
      <c r="F1606" s="13" t="s">
        <v>14</v>
      </c>
      <c r="G1606" s="14">
        <v>80000</v>
      </c>
      <c r="H1606" s="17">
        <v>80000</v>
      </c>
      <c r="I1606" s="39">
        <v>0</v>
      </c>
      <c r="J1606" s="19">
        <v>21024</v>
      </c>
      <c r="K1606" s="16">
        <v>49363</v>
      </c>
    </row>
    <row r="1607" spans="1:11" x14ac:dyDescent="0.2">
      <c r="A1607" s="10" t="s">
        <v>16</v>
      </c>
      <c r="B1607" s="11" t="s">
        <v>20</v>
      </c>
      <c r="C1607" s="12">
        <v>24595</v>
      </c>
      <c r="D1607" s="12">
        <v>41737</v>
      </c>
      <c r="E1607" s="10" t="s">
        <v>17</v>
      </c>
      <c r="F1607" s="13" t="s">
        <v>14</v>
      </c>
      <c r="G1607" s="14">
        <v>156000</v>
      </c>
      <c r="H1607" s="17">
        <v>156000</v>
      </c>
      <c r="I1607" s="39">
        <v>0</v>
      </c>
      <c r="J1607" s="19">
        <v>29203</v>
      </c>
      <c r="K1607" s="16">
        <v>48337</v>
      </c>
    </row>
    <row r="1608" spans="1:11" x14ac:dyDescent="0.2">
      <c r="A1608" s="10" t="s">
        <v>11</v>
      </c>
      <c r="B1608" s="11" t="s">
        <v>20</v>
      </c>
      <c r="C1608" s="12">
        <v>24595</v>
      </c>
      <c r="D1608" s="12">
        <v>41737</v>
      </c>
      <c r="E1608" s="10" t="s">
        <v>17</v>
      </c>
      <c r="F1608" s="13" t="s">
        <v>14</v>
      </c>
      <c r="G1608" s="14">
        <v>156000</v>
      </c>
      <c r="H1608" s="17">
        <v>156000</v>
      </c>
      <c r="I1608" s="39">
        <v>2</v>
      </c>
      <c r="J1608" s="19">
        <v>9734</v>
      </c>
      <c r="K1608" s="16">
        <v>48337</v>
      </c>
    </row>
    <row r="1609" spans="1:11" x14ac:dyDescent="0.2">
      <c r="A1609" s="10" t="s">
        <v>15</v>
      </c>
      <c r="B1609" s="11" t="s">
        <v>20</v>
      </c>
      <c r="C1609" s="12">
        <v>24595</v>
      </c>
      <c r="D1609" s="12">
        <v>41737</v>
      </c>
      <c r="E1609" s="10" t="s">
        <v>17</v>
      </c>
      <c r="F1609" s="13" t="s">
        <v>14</v>
      </c>
      <c r="G1609" s="14">
        <v>52000</v>
      </c>
      <c r="H1609" s="17">
        <v>52000</v>
      </c>
      <c r="I1609" s="39">
        <v>0</v>
      </c>
      <c r="J1609" s="19">
        <v>9734</v>
      </c>
      <c r="K1609" s="16">
        <v>48337</v>
      </c>
    </row>
    <row r="1610" spans="1:11" x14ac:dyDescent="0.2">
      <c r="A1610" s="10" t="s">
        <v>11</v>
      </c>
      <c r="B1610" s="11" t="s">
        <v>20</v>
      </c>
      <c r="C1610" s="12">
        <v>21030</v>
      </c>
      <c r="D1610" s="12">
        <v>42160</v>
      </c>
      <c r="E1610" s="10" t="s">
        <v>17</v>
      </c>
      <c r="F1610" s="13" t="s">
        <v>14</v>
      </c>
      <c r="G1610" s="14">
        <v>89000</v>
      </c>
      <c r="H1610" s="17">
        <v>89000</v>
      </c>
      <c r="I1610" s="39">
        <v>0</v>
      </c>
      <c r="J1610" s="19">
        <v>11615</v>
      </c>
      <c r="K1610" s="16">
        <v>44771</v>
      </c>
    </row>
    <row r="1611" spans="1:11" x14ac:dyDescent="0.2">
      <c r="A1611" s="10" t="s">
        <v>11</v>
      </c>
      <c r="B1611" s="11" t="s">
        <v>20</v>
      </c>
      <c r="C1611" s="12">
        <v>21151</v>
      </c>
      <c r="D1611" s="12">
        <v>42167</v>
      </c>
      <c r="E1611" s="10" t="s">
        <v>17</v>
      </c>
      <c r="F1611" s="13" t="s">
        <v>14</v>
      </c>
      <c r="G1611" s="14">
        <v>36000</v>
      </c>
      <c r="H1611" s="17">
        <v>36000</v>
      </c>
      <c r="I1611" s="39">
        <v>0</v>
      </c>
      <c r="J1611" s="19">
        <v>4698</v>
      </c>
      <c r="K1611" s="16">
        <v>44892</v>
      </c>
    </row>
    <row r="1612" spans="1:11" x14ac:dyDescent="0.2">
      <c r="A1612" s="10" t="s">
        <v>11</v>
      </c>
      <c r="B1612" s="11" t="s">
        <v>20</v>
      </c>
      <c r="C1612" s="12">
        <v>20642</v>
      </c>
      <c r="D1612" s="12">
        <v>42214</v>
      </c>
      <c r="E1612" s="10" t="s">
        <v>13</v>
      </c>
      <c r="F1612" s="13" t="s">
        <v>14</v>
      </c>
      <c r="G1612" s="14">
        <v>74000</v>
      </c>
      <c r="H1612" s="17">
        <v>74000</v>
      </c>
      <c r="I1612" s="39">
        <v>2</v>
      </c>
      <c r="J1612" s="19">
        <v>6926</v>
      </c>
      <c r="K1612" s="16">
        <v>44383</v>
      </c>
    </row>
    <row r="1613" spans="1:11" x14ac:dyDescent="0.2">
      <c r="A1613" s="10" t="s">
        <v>15</v>
      </c>
      <c r="B1613" s="11" t="s">
        <v>20</v>
      </c>
      <c r="C1613" s="12">
        <v>20642</v>
      </c>
      <c r="D1613" s="12">
        <v>42214</v>
      </c>
      <c r="E1613" s="10" t="s">
        <v>13</v>
      </c>
      <c r="F1613" s="13" t="s">
        <v>14</v>
      </c>
      <c r="G1613" s="14">
        <v>74000</v>
      </c>
      <c r="H1613" s="17">
        <v>74000</v>
      </c>
      <c r="I1613" s="39">
        <v>0</v>
      </c>
      <c r="J1613" s="19">
        <v>6926</v>
      </c>
      <c r="K1613" s="16">
        <v>44383</v>
      </c>
    </row>
    <row r="1614" spans="1:11" x14ac:dyDescent="0.2">
      <c r="A1614" s="10" t="s">
        <v>16</v>
      </c>
      <c r="B1614" s="11" t="s">
        <v>20</v>
      </c>
      <c r="C1614" s="12">
        <v>20295</v>
      </c>
      <c r="D1614" s="12">
        <v>41952</v>
      </c>
      <c r="E1614" s="10" t="s">
        <v>13</v>
      </c>
      <c r="F1614" s="13" t="s">
        <v>14</v>
      </c>
      <c r="G1614" s="14">
        <v>126000</v>
      </c>
      <c r="H1614" s="17">
        <v>126000</v>
      </c>
      <c r="I1614" s="39">
        <v>0</v>
      </c>
      <c r="J1614" s="19">
        <v>9299</v>
      </c>
      <c r="K1614" s="16">
        <v>44037</v>
      </c>
    </row>
    <row r="1615" spans="1:11" x14ac:dyDescent="0.2">
      <c r="A1615" s="10" t="s">
        <v>11</v>
      </c>
      <c r="B1615" s="11" t="s">
        <v>20</v>
      </c>
      <c r="C1615" s="12">
        <v>20295</v>
      </c>
      <c r="D1615" s="12">
        <v>41952</v>
      </c>
      <c r="E1615" s="10" t="s">
        <v>13</v>
      </c>
      <c r="F1615" s="13" t="s">
        <v>14</v>
      </c>
      <c r="G1615" s="14">
        <v>126000</v>
      </c>
      <c r="H1615" s="17">
        <v>126000</v>
      </c>
      <c r="I1615" s="39">
        <v>2</v>
      </c>
      <c r="J1615" s="19">
        <v>4649</v>
      </c>
      <c r="K1615" s="16">
        <v>44037</v>
      </c>
    </row>
    <row r="1616" spans="1:11" x14ac:dyDescent="0.2">
      <c r="A1616" s="10" t="s">
        <v>11</v>
      </c>
      <c r="B1616" s="11" t="s">
        <v>20</v>
      </c>
      <c r="C1616" s="12">
        <v>22365</v>
      </c>
      <c r="D1616" s="12">
        <v>42201</v>
      </c>
      <c r="E1616" s="10" t="s">
        <v>13</v>
      </c>
      <c r="F1616" s="13" t="s">
        <v>14</v>
      </c>
      <c r="G1616" s="14">
        <v>68000</v>
      </c>
      <c r="H1616" s="17">
        <v>68000</v>
      </c>
      <c r="I1616" s="39">
        <v>0</v>
      </c>
      <c r="J1616" s="19">
        <v>13158</v>
      </c>
      <c r="K1616" s="16">
        <v>46106</v>
      </c>
    </row>
    <row r="1617" spans="1:11" x14ac:dyDescent="0.2">
      <c r="A1617" s="10" t="s">
        <v>11</v>
      </c>
      <c r="B1617" s="11" t="s">
        <v>20</v>
      </c>
      <c r="C1617" s="12">
        <v>21752</v>
      </c>
      <c r="D1617" s="12">
        <v>42206</v>
      </c>
      <c r="E1617" s="10" t="s">
        <v>17</v>
      </c>
      <c r="F1617" s="13" t="s">
        <v>14</v>
      </c>
      <c r="G1617" s="14">
        <v>53000</v>
      </c>
      <c r="H1617" s="17">
        <v>53000</v>
      </c>
      <c r="I1617" s="39">
        <v>0</v>
      </c>
      <c r="J1617" s="19">
        <v>7394</v>
      </c>
      <c r="K1617" s="16">
        <v>45494</v>
      </c>
    </row>
    <row r="1618" spans="1:11" x14ac:dyDescent="0.2">
      <c r="A1618" s="10" t="s">
        <v>16</v>
      </c>
      <c r="B1618" s="11" t="s">
        <v>20</v>
      </c>
      <c r="C1618" s="12">
        <v>30885</v>
      </c>
      <c r="D1618" s="12">
        <v>42173</v>
      </c>
      <c r="E1618" s="10" t="s">
        <v>13</v>
      </c>
      <c r="F1618" s="13" t="s">
        <v>14</v>
      </c>
      <c r="G1618" s="14">
        <v>35000</v>
      </c>
      <c r="H1618" s="17">
        <v>35000</v>
      </c>
      <c r="I1618" s="39">
        <v>0</v>
      </c>
      <c r="J1618" s="19">
        <v>8411</v>
      </c>
      <c r="K1618" s="16">
        <v>54626</v>
      </c>
    </row>
    <row r="1619" spans="1:11" x14ac:dyDescent="0.2">
      <c r="A1619" s="10" t="s">
        <v>11</v>
      </c>
      <c r="B1619" s="11" t="s">
        <v>20</v>
      </c>
      <c r="C1619" s="12">
        <v>30885</v>
      </c>
      <c r="D1619" s="12">
        <v>42173</v>
      </c>
      <c r="E1619" s="10" t="s">
        <v>13</v>
      </c>
      <c r="F1619" s="13" t="s">
        <v>14</v>
      </c>
      <c r="G1619" s="14">
        <v>35000</v>
      </c>
      <c r="H1619" s="17">
        <v>35000</v>
      </c>
      <c r="I1619" s="39">
        <v>2</v>
      </c>
      <c r="J1619" s="19">
        <v>8411</v>
      </c>
      <c r="K1619" s="16">
        <v>54626</v>
      </c>
    </row>
    <row r="1620" spans="1:11" x14ac:dyDescent="0.2">
      <c r="A1620" s="10" t="s">
        <v>16</v>
      </c>
      <c r="B1620" s="11" t="s">
        <v>20</v>
      </c>
      <c r="C1620" s="12">
        <v>27210</v>
      </c>
      <c r="D1620" s="12">
        <v>41478</v>
      </c>
      <c r="E1620" s="10" t="s">
        <v>17</v>
      </c>
      <c r="F1620" s="13" t="s">
        <v>14</v>
      </c>
      <c r="G1620" s="14">
        <v>102000</v>
      </c>
      <c r="H1620" s="17">
        <v>102000</v>
      </c>
      <c r="I1620" s="39">
        <v>0</v>
      </c>
      <c r="J1620" s="19">
        <v>18452</v>
      </c>
      <c r="K1620" s="16">
        <v>50951</v>
      </c>
    </row>
    <row r="1621" spans="1:11" x14ac:dyDescent="0.2">
      <c r="A1621" s="10" t="s">
        <v>11</v>
      </c>
      <c r="B1621" s="11" t="s">
        <v>20</v>
      </c>
      <c r="C1621" s="12">
        <v>27210</v>
      </c>
      <c r="D1621" s="12">
        <v>41478</v>
      </c>
      <c r="E1621" s="10" t="s">
        <v>17</v>
      </c>
      <c r="F1621" s="13" t="s">
        <v>14</v>
      </c>
      <c r="G1621" s="14">
        <v>102000</v>
      </c>
      <c r="H1621" s="17">
        <v>102000</v>
      </c>
      <c r="I1621" s="39">
        <v>0</v>
      </c>
      <c r="J1621" s="19">
        <v>6151</v>
      </c>
      <c r="K1621" s="16">
        <v>50951</v>
      </c>
    </row>
    <row r="1622" spans="1:11" x14ac:dyDescent="0.2">
      <c r="A1622" s="10" t="s">
        <v>15</v>
      </c>
      <c r="B1622" s="11" t="s">
        <v>20</v>
      </c>
      <c r="C1622" s="12">
        <v>27210</v>
      </c>
      <c r="D1622" s="12">
        <v>41478</v>
      </c>
      <c r="E1622" s="10" t="s">
        <v>17</v>
      </c>
      <c r="F1622" s="13" t="s">
        <v>14</v>
      </c>
      <c r="G1622" s="14">
        <v>35000</v>
      </c>
      <c r="H1622" s="17">
        <v>35000</v>
      </c>
      <c r="I1622" s="39">
        <v>0</v>
      </c>
      <c r="J1622" s="19">
        <v>6151</v>
      </c>
      <c r="K1622" s="16">
        <v>50951</v>
      </c>
    </row>
    <row r="1623" spans="1:11" x14ac:dyDescent="0.2">
      <c r="A1623" s="10" t="s">
        <v>16</v>
      </c>
      <c r="B1623" s="11" t="s">
        <v>20</v>
      </c>
      <c r="C1623" s="12">
        <v>20040</v>
      </c>
      <c r="D1623" s="12">
        <v>42166</v>
      </c>
      <c r="E1623" s="10" t="s">
        <v>17</v>
      </c>
      <c r="F1623" s="13" t="s">
        <v>14</v>
      </c>
      <c r="G1623" s="14">
        <v>84000</v>
      </c>
      <c r="H1623" s="17">
        <v>84000</v>
      </c>
      <c r="I1623" s="39">
        <v>0</v>
      </c>
      <c r="J1623" s="19">
        <v>4385</v>
      </c>
      <c r="K1623" s="16">
        <v>43781</v>
      </c>
    </row>
    <row r="1624" spans="1:11" x14ac:dyDescent="0.2">
      <c r="A1624" s="10" t="s">
        <v>11</v>
      </c>
      <c r="B1624" s="11" t="s">
        <v>20</v>
      </c>
      <c r="C1624" s="12">
        <v>20040</v>
      </c>
      <c r="D1624" s="12">
        <v>42166</v>
      </c>
      <c r="E1624" s="10" t="s">
        <v>17</v>
      </c>
      <c r="F1624" s="13" t="s">
        <v>14</v>
      </c>
      <c r="G1624" s="14">
        <v>84000</v>
      </c>
      <c r="H1624" s="17">
        <v>84000</v>
      </c>
      <c r="I1624" s="39">
        <v>2</v>
      </c>
      <c r="J1624" s="19">
        <v>1462</v>
      </c>
      <c r="K1624" s="16">
        <v>43781</v>
      </c>
    </row>
    <row r="1625" spans="1:11" x14ac:dyDescent="0.2">
      <c r="A1625" s="10" t="s">
        <v>15</v>
      </c>
      <c r="B1625" s="11" t="s">
        <v>20</v>
      </c>
      <c r="C1625" s="12">
        <v>20040</v>
      </c>
      <c r="D1625" s="12">
        <v>42166</v>
      </c>
      <c r="E1625" s="10" t="s">
        <v>17</v>
      </c>
      <c r="F1625" s="13" t="s">
        <v>14</v>
      </c>
      <c r="G1625" s="14">
        <v>28000</v>
      </c>
      <c r="H1625" s="17">
        <v>28000</v>
      </c>
      <c r="I1625" s="39">
        <v>0</v>
      </c>
      <c r="J1625" s="19">
        <v>1462</v>
      </c>
      <c r="K1625" s="16">
        <v>43781</v>
      </c>
    </row>
    <row r="1626" spans="1:11" x14ac:dyDescent="0.2">
      <c r="A1626" s="10" t="s">
        <v>16</v>
      </c>
      <c r="B1626" s="11" t="s">
        <v>20</v>
      </c>
      <c r="C1626" s="12">
        <v>21665</v>
      </c>
      <c r="D1626" s="12">
        <v>42167</v>
      </c>
      <c r="E1626" s="10" t="s">
        <v>17</v>
      </c>
      <c r="F1626" s="13" t="s">
        <v>14</v>
      </c>
      <c r="G1626" s="14">
        <v>102000</v>
      </c>
      <c r="H1626" s="17">
        <v>102000</v>
      </c>
      <c r="I1626" s="39">
        <v>0</v>
      </c>
      <c r="J1626" s="19">
        <v>14229</v>
      </c>
      <c r="K1626" s="16">
        <v>45407</v>
      </c>
    </row>
    <row r="1627" spans="1:11" x14ac:dyDescent="0.2">
      <c r="A1627" s="10" t="s">
        <v>11</v>
      </c>
      <c r="B1627" s="11" t="s">
        <v>20</v>
      </c>
      <c r="C1627" s="12">
        <v>21665</v>
      </c>
      <c r="D1627" s="12">
        <v>42167</v>
      </c>
      <c r="E1627" s="10" t="s">
        <v>17</v>
      </c>
      <c r="F1627" s="13" t="s">
        <v>14</v>
      </c>
      <c r="G1627" s="14">
        <v>102000</v>
      </c>
      <c r="H1627" s="17">
        <v>102000</v>
      </c>
      <c r="I1627" s="39">
        <v>0</v>
      </c>
      <c r="J1627" s="19">
        <v>7115</v>
      </c>
      <c r="K1627" s="16">
        <v>45407</v>
      </c>
    </row>
    <row r="1628" spans="1:11" x14ac:dyDescent="0.2">
      <c r="A1628" s="10" t="s">
        <v>11</v>
      </c>
      <c r="B1628" s="11" t="s">
        <v>20</v>
      </c>
      <c r="C1628" s="12">
        <v>19803</v>
      </c>
      <c r="D1628" s="12">
        <v>42243</v>
      </c>
      <c r="E1628" s="10" t="s">
        <v>13</v>
      </c>
      <c r="F1628" s="13" t="s">
        <v>14</v>
      </c>
      <c r="G1628" s="14">
        <v>36000</v>
      </c>
      <c r="H1628" s="17">
        <v>36000</v>
      </c>
      <c r="I1628" s="39">
        <v>0</v>
      </c>
      <c r="J1628" s="19">
        <v>1134</v>
      </c>
      <c r="K1628" s="16">
        <v>43544</v>
      </c>
    </row>
    <row r="1629" spans="1:11" x14ac:dyDescent="0.2">
      <c r="A1629" s="10" t="s">
        <v>11</v>
      </c>
      <c r="B1629" s="11" t="s">
        <v>20</v>
      </c>
      <c r="C1629" s="12">
        <v>22247</v>
      </c>
      <c r="D1629" s="12">
        <v>41983</v>
      </c>
      <c r="E1629" s="10" t="s">
        <v>17</v>
      </c>
      <c r="F1629" s="13" t="s">
        <v>14</v>
      </c>
      <c r="G1629" s="14">
        <v>34000</v>
      </c>
      <c r="H1629" s="17">
        <v>34000</v>
      </c>
      <c r="I1629" s="39">
        <v>0</v>
      </c>
      <c r="J1629" s="19">
        <v>4651</v>
      </c>
      <c r="K1629" s="16">
        <v>45988</v>
      </c>
    </row>
    <row r="1630" spans="1:11" x14ac:dyDescent="0.2">
      <c r="A1630" s="10" t="s">
        <v>16</v>
      </c>
      <c r="B1630" s="11" t="s">
        <v>20</v>
      </c>
      <c r="C1630" s="12">
        <v>20549</v>
      </c>
      <c r="D1630" s="12">
        <v>42139</v>
      </c>
      <c r="E1630" s="10" t="s">
        <v>17</v>
      </c>
      <c r="F1630" s="13" t="s">
        <v>14</v>
      </c>
      <c r="G1630" s="14">
        <v>34000</v>
      </c>
      <c r="H1630" s="17">
        <v>34000</v>
      </c>
      <c r="I1630" s="39">
        <v>0</v>
      </c>
      <c r="J1630" s="19">
        <v>4072</v>
      </c>
      <c r="K1630" s="16">
        <v>44290</v>
      </c>
    </row>
    <row r="1631" spans="1:11" x14ac:dyDescent="0.2">
      <c r="A1631" s="10" t="s">
        <v>11</v>
      </c>
      <c r="B1631" s="11" t="s">
        <v>20</v>
      </c>
      <c r="C1631" s="12">
        <v>20549</v>
      </c>
      <c r="D1631" s="12">
        <v>42139</v>
      </c>
      <c r="E1631" s="10" t="s">
        <v>17</v>
      </c>
      <c r="F1631" s="13" t="s">
        <v>14</v>
      </c>
      <c r="G1631" s="14">
        <v>52000</v>
      </c>
      <c r="H1631" s="17">
        <v>52000</v>
      </c>
      <c r="I1631" s="39">
        <v>0</v>
      </c>
      <c r="J1631" s="19">
        <v>4072</v>
      </c>
      <c r="K1631" s="16">
        <v>44290</v>
      </c>
    </row>
    <row r="1632" spans="1:11" x14ac:dyDescent="0.2">
      <c r="A1632" s="10" t="s">
        <v>16</v>
      </c>
      <c r="B1632" s="11" t="s">
        <v>20</v>
      </c>
      <c r="C1632" s="12">
        <v>20610</v>
      </c>
      <c r="D1632" s="12">
        <v>42157</v>
      </c>
      <c r="E1632" s="10" t="s">
        <v>17</v>
      </c>
      <c r="F1632" s="13" t="s">
        <v>14</v>
      </c>
      <c r="G1632" s="14">
        <v>52000</v>
      </c>
      <c r="H1632" s="17">
        <v>52000</v>
      </c>
      <c r="I1632" s="39">
        <v>0</v>
      </c>
      <c r="J1632" s="19">
        <v>4698</v>
      </c>
      <c r="K1632" s="16">
        <v>44351</v>
      </c>
    </row>
    <row r="1633" spans="1:11" x14ac:dyDescent="0.2">
      <c r="A1633" s="10" t="s">
        <v>11</v>
      </c>
      <c r="B1633" s="11" t="s">
        <v>20</v>
      </c>
      <c r="C1633" s="12">
        <v>20610</v>
      </c>
      <c r="D1633" s="12">
        <v>42157</v>
      </c>
      <c r="E1633" s="10" t="s">
        <v>17</v>
      </c>
      <c r="F1633" s="13" t="s">
        <v>14</v>
      </c>
      <c r="G1633" s="14">
        <v>45000</v>
      </c>
      <c r="H1633" s="17">
        <v>45000</v>
      </c>
      <c r="I1633" s="39">
        <v>0</v>
      </c>
      <c r="J1633" s="19">
        <v>4698</v>
      </c>
      <c r="K1633" s="16">
        <v>44351</v>
      </c>
    </row>
    <row r="1634" spans="1:11" x14ac:dyDescent="0.2">
      <c r="A1634" s="10" t="s">
        <v>16</v>
      </c>
      <c r="B1634" s="11" t="s">
        <v>20</v>
      </c>
      <c r="C1634" s="12">
        <v>20414</v>
      </c>
      <c r="D1634" s="12">
        <v>42166</v>
      </c>
      <c r="E1634" s="10" t="s">
        <v>13</v>
      </c>
      <c r="F1634" s="13" t="s">
        <v>14</v>
      </c>
      <c r="G1634" s="14">
        <v>45000</v>
      </c>
      <c r="H1634" s="17">
        <v>45000</v>
      </c>
      <c r="I1634" s="39">
        <v>0</v>
      </c>
      <c r="J1634" s="19">
        <v>4493</v>
      </c>
      <c r="K1634" s="16">
        <v>44156</v>
      </c>
    </row>
    <row r="1635" spans="1:11" x14ac:dyDescent="0.2">
      <c r="A1635" s="10" t="s">
        <v>11</v>
      </c>
      <c r="B1635" s="11" t="s">
        <v>20</v>
      </c>
      <c r="C1635" s="12">
        <v>20414</v>
      </c>
      <c r="D1635" s="12">
        <v>42166</v>
      </c>
      <c r="E1635" s="10" t="s">
        <v>13</v>
      </c>
      <c r="F1635" s="13" t="s">
        <v>14</v>
      </c>
      <c r="G1635" s="14">
        <v>48000</v>
      </c>
      <c r="H1635" s="17">
        <v>48000</v>
      </c>
      <c r="I1635" s="39">
        <v>2</v>
      </c>
      <c r="J1635" s="19">
        <v>4493</v>
      </c>
      <c r="K1635" s="16">
        <v>44156</v>
      </c>
    </row>
    <row r="1636" spans="1:11" x14ac:dyDescent="0.2">
      <c r="A1636" s="10" t="s">
        <v>11</v>
      </c>
      <c r="B1636" s="11" t="s">
        <v>20</v>
      </c>
      <c r="C1636" s="12">
        <v>21727</v>
      </c>
      <c r="D1636" s="12">
        <v>42220</v>
      </c>
      <c r="E1636" s="10" t="s">
        <v>13</v>
      </c>
      <c r="F1636" s="13" t="s">
        <v>14</v>
      </c>
      <c r="G1636" s="14">
        <v>48000</v>
      </c>
      <c r="H1636" s="17">
        <v>48000</v>
      </c>
      <c r="I1636" s="39">
        <v>0</v>
      </c>
      <c r="J1636" s="19">
        <v>8122</v>
      </c>
      <c r="K1636" s="16">
        <v>45469</v>
      </c>
    </row>
    <row r="1637" spans="1:11" x14ac:dyDescent="0.2">
      <c r="A1637" s="10" t="s">
        <v>11</v>
      </c>
      <c r="B1637" s="11" t="s">
        <v>20</v>
      </c>
      <c r="C1637" s="12">
        <v>22325</v>
      </c>
      <c r="D1637" s="12">
        <v>42116</v>
      </c>
      <c r="E1637" s="10" t="s">
        <v>13</v>
      </c>
      <c r="F1637" s="13" t="s">
        <v>14</v>
      </c>
      <c r="G1637" s="14">
        <v>72000</v>
      </c>
      <c r="H1637" s="17">
        <v>72000</v>
      </c>
      <c r="I1637" s="39">
        <v>0</v>
      </c>
      <c r="J1637" s="19">
        <v>13932</v>
      </c>
      <c r="K1637" s="16">
        <v>46066</v>
      </c>
    </row>
    <row r="1638" spans="1:11" x14ac:dyDescent="0.2">
      <c r="A1638" s="10" t="s">
        <v>11</v>
      </c>
      <c r="B1638" s="11" t="s">
        <v>20</v>
      </c>
      <c r="C1638" s="12">
        <v>24374</v>
      </c>
      <c r="D1638" s="12">
        <v>41965</v>
      </c>
      <c r="E1638" s="10" t="s">
        <v>17</v>
      </c>
      <c r="F1638" s="13" t="s">
        <v>14</v>
      </c>
      <c r="G1638" s="14">
        <v>62000</v>
      </c>
      <c r="H1638" s="17">
        <v>62000</v>
      </c>
      <c r="I1638" s="39">
        <v>2</v>
      </c>
      <c r="J1638" s="19">
        <v>11272</v>
      </c>
      <c r="K1638" s="16">
        <v>48115</v>
      </c>
    </row>
    <row r="1639" spans="1:11" x14ac:dyDescent="0.2">
      <c r="A1639" s="10" t="s">
        <v>15</v>
      </c>
      <c r="B1639" s="11" t="s">
        <v>20</v>
      </c>
      <c r="C1639" s="12">
        <v>24374</v>
      </c>
      <c r="D1639" s="12">
        <v>41965</v>
      </c>
      <c r="E1639" s="10" t="s">
        <v>17</v>
      </c>
      <c r="F1639" s="13" t="s">
        <v>14</v>
      </c>
      <c r="G1639" s="14">
        <v>72000</v>
      </c>
      <c r="H1639" s="17">
        <v>72000</v>
      </c>
      <c r="I1639" s="39">
        <v>0</v>
      </c>
      <c r="J1639" s="19">
        <v>11272</v>
      </c>
      <c r="K1639" s="16">
        <v>48115</v>
      </c>
    </row>
    <row r="1640" spans="1:11" x14ac:dyDescent="0.2">
      <c r="A1640" s="10" t="s">
        <v>11</v>
      </c>
      <c r="B1640" s="11" t="s">
        <v>20</v>
      </c>
      <c r="C1640" s="12">
        <v>24442</v>
      </c>
      <c r="D1640" s="12">
        <v>42062</v>
      </c>
      <c r="E1640" s="10" t="s">
        <v>17</v>
      </c>
      <c r="F1640" s="13" t="s">
        <v>14</v>
      </c>
      <c r="G1640" s="14">
        <v>64000</v>
      </c>
      <c r="H1640" s="17">
        <v>64000</v>
      </c>
      <c r="I1640" s="39">
        <v>0</v>
      </c>
      <c r="J1640" s="19">
        <v>12384</v>
      </c>
      <c r="K1640" s="16">
        <v>48183</v>
      </c>
    </row>
    <row r="1641" spans="1:11" x14ac:dyDescent="0.2">
      <c r="A1641" s="10" t="s">
        <v>15</v>
      </c>
      <c r="B1641" s="11" t="s">
        <v>20</v>
      </c>
      <c r="C1641" s="12">
        <v>24442</v>
      </c>
      <c r="D1641" s="12">
        <v>42062</v>
      </c>
      <c r="E1641" s="10" t="s">
        <v>17</v>
      </c>
      <c r="F1641" s="13" t="s">
        <v>14</v>
      </c>
      <c r="G1641" s="14">
        <v>62000</v>
      </c>
      <c r="H1641" s="17">
        <v>62000</v>
      </c>
      <c r="I1641" s="39">
        <v>0</v>
      </c>
      <c r="J1641" s="19">
        <v>12384</v>
      </c>
      <c r="K1641" s="16">
        <v>48183</v>
      </c>
    </row>
    <row r="1642" spans="1:11" x14ac:dyDescent="0.2">
      <c r="A1642" s="10" t="s">
        <v>11</v>
      </c>
      <c r="B1642" s="11" t="s">
        <v>20</v>
      </c>
      <c r="C1642" s="12">
        <v>21740</v>
      </c>
      <c r="D1642" s="12">
        <v>42062</v>
      </c>
      <c r="E1642" s="10" t="s">
        <v>17</v>
      </c>
      <c r="F1642" s="13" t="s">
        <v>14</v>
      </c>
      <c r="G1642" s="14">
        <v>49000</v>
      </c>
      <c r="H1642" s="17">
        <v>49000</v>
      </c>
      <c r="I1642" s="39">
        <v>0</v>
      </c>
      <c r="J1642" s="19">
        <v>7321</v>
      </c>
      <c r="K1642" s="16">
        <v>45482</v>
      </c>
    </row>
    <row r="1643" spans="1:11" x14ac:dyDescent="0.2">
      <c r="A1643" s="10" t="s">
        <v>11</v>
      </c>
      <c r="B1643" s="11" t="s">
        <v>20</v>
      </c>
      <c r="C1643" s="12">
        <v>19999</v>
      </c>
      <c r="D1643" s="12">
        <v>42164</v>
      </c>
      <c r="E1643" s="10" t="s">
        <v>17</v>
      </c>
      <c r="F1643" s="13" t="s">
        <v>14</v>
      </c>
      <c r="G1643" s="14">
        <v>24000</v>
      </c>
      <c r="H1643" s="17">
        <v>24000</v>
      </c>
      <c r="I1643" s="39">
        <v>0</v>
      </c>
      <c r="J1643" s="19">
        <v>1253</v>
      </c>
      <c r="K1643" s="16">
        <v>43740</v>
      </c>
    </row>
    <row r="1644" spans="1:11" x14ac:dyDescent="0.2">
      <c r="A1644" s="10" t="s">
        <v>11</v>
      </c>
      <c r="B1644" s="11" t="s">
        <v>20</v>
      </c>
      <c r="C1644" s="12">
        <v>20487</v>
      </c>
      <c r="D1644" s="12">
        <v>42242</v>
      </c>
      <c r="E1644" s="10" t="s">
        <v>13</v>
      </c>
      <c r="F1644" s="13" t="s">
        <v>14</v>
      </c>
      <c r="G1644" s="14">
        <v>57000</v>
      </c>
      <c r="H1644" s="17">
        <v>57000</v>
      </c>
      <c r="I1644" s="39">
        <v>0</v>
      </c>
      <c r="J1644" s="19">
        <v>5335</v>
      </c>
      <c r="K1644" s="16">
        <v>44229</v>
      </c>
    </row>
    <row r="1645" spans="1:11" x14ac:dyDescent="0.2">
      <c r="A1645" s="10" t="s">
        <v>11</v>
      </c>
      <c r="B1645" s="11" t="s">
        <v>20</v>
      </c>
      <c r="C1645" s="12">
        <v>22979</v>
      </c>
      <c r="D1645" s="12">
        <v>41683</v>
      </c>
      <c r="E1645" s="10" t="s">
        <v>13</v>
      </c>
      <c r="F1645" s="13" t="s">
        <v>14</v>
      </c>
      <c r="G1645" s="14">
        <v>54000</v>
      </c>
      <c r="H1645" s="17">
        <v>54000</v>
      </c>
      <c r="I1645" s="39">
        <v>0</v>
      </c>
      <c r="J1645" s="19">
        <v>11081</v>
      </c>
      <c r="K1645" s="16">
        <v>46720</v>
      </c>
    </row>
    <row r="1646" spans="1:11" x14ac:dyDescent="0.2">
      <c r="A1646" s="10" t="s">
        <v>11</v>
      </c>
      <c r="B1646" s="11" t="s">
        <v>21</v>
      </c>
      <c r="C1646" s="12">
        <v>21297</v>
      </c>
      <c r="D1646" s="12">
        <v>42124</v>
      </c>
      <c r="E1646" s="10" t="s">
        <v>13</v>
      </c>
      <c r="F1646" s="13" t="s">
        <v>14</v>
      </c>
      <c r="G1646" s="14">
        <v>63000</v>
      </c>
      <c r="H1646" s="17">
        <v>63000</v>
      </c>
      <c r="I1646" s="39">
        <v>0</v>
      </c>
      <c r="J1646" s="19">
        <v>9866</v>
      </c>
      <c r="K1646" s="16">
        <v>45038</v>
      </c>
    </row>
    <row r="1647" spans="1:11" x14ac:dyDescent="0.2">
      <c r="A1647" s="10" t="s">
        <v>16</v>
      </c>
      <c r="B1647" s="11" t="s">
        <v>20</v>
      </c>
      <c r="C1647" s="12">
        <v>20957</v>
      </c>
      <c r="D1647" s="12">
        <v>42156</v>
      </c>
      <c r="E1647" s="10" t="s">
        <v>13</v>
      </c>
      <c r="F1647" s="13" t="s">
        <v>14</v>
      </c>
      <c r="G1647" s="14">
        <v>135000</v>
      </c>
      <c r="H1647" s="17">
        <v>135000</v>
      </c>
      <c r="I1647" s="39">
        <v>0</v>
      </c>
      <c r="J1647" s="19">
        <v>16889</v>
      </c>
      <c r="K1647" s="16">
        <v>44698</v>
      </c>
    </row>
    <row r="1648" spans="1:11" x14ac:dyDescent="0.2">
      <c r="A1648" s="10" t="s">
        <v>11</v>
      </c>
      <c r="B1648" s="11" t="s">
        <v>20</v>
      </c>
      <c r="C1648" s="12">
        <v>20957</v>
      </c>
      <c r="D1648" s="12">
        <v>42156</v>
      </c>
      <c r="E1648" s="10" t="s">
        <v>13</v>
      </c>
      <c r="F1648" s="13" t="s">
        <v>14</v>
      </c>
      <c r="G1648" s="14">
        <v>135000</v>
      </c>
      <c r="H1648" s="17">
        <v>135000</v>
      </c>
      <c r="I1648" s="39">
        <v>2</v>
      </c>
      <c r="J1648" s="19">
        <v>5630</v>
      </c>
      <c r="K1648" s="16">
        <v>44698</v>
      </c>
    </row>
    <row r="1649" spans="1:11" x14ac:dyDescent="0.2">
      <c r="A1649" s="10" t="s">
        <v>15</v>
      </c>
      <c r="B1649" s="11" t="s">
        <v>20</v>
      </c>
      <c r="C1649" s="12">
        <v>20957</v>
      </c>
      <c r="D1649" s="12">
        <v>42156</v>
      </c>
      <c r="E1649" s="10" t="s">
        <v>13</v>
      </c>
      <c r="F1649" s="13" t="s">
        <v>14</v>
      </c>
      <c r="G1649" s="14">
        <v>63000</v>
      </c>
      <c r="H1649" s="17">
        <v>63000</v>
      </c>
      <c r="I1649" s="39">
        <v>0</v>
      </c>
      <c r="J1649" s="19">
        <v>5630</v>
      </c>
      <c r="K1649" s="16">
        <v>44698</v>
      </c>
    </row>
    <row r="1650" spans="1:11" x14ac:dyDescent="0.2">
      <c r="A1650" s="10" t="s">
        <v>16</v>
      </c>
      <c r="B1650" s="11" t="s">
        <v>20</v>
      </c>
      <c r="C1650" s="12">
        <v>21290</v>
      </c>
      <c r="D1650" s="12">
        <v>42306</v>
      </c>
      <c r="E1650" s="10" t="s">
        <v>13</v>
      </c>
      <c r="F1650" s="13" t="s">
        <v>14</v>
      </c>
      <c r="G1650" s="14">
        <v>58000</v>
      </c>
      <c r="H1650" s="17">
        <v>58000</v>
      </c>
      <c r="I1650" s="39">
        <v>0</v>
      </c>
      <c r="J1650" s="19">
        <v>9083</v>
      </c>
      <c r="K1650" s="16">
        <v>45031</v>
      </c>
    </row>
    <row r="1651" spans="1:11" x14ac:dyDescent="0.2">
      <c r="A1651" s="10" t="s">
        <v>11</v>
      </c>
      <c r="B1651" s="11" t="s">
        <v>20</v>
      </c>
      <c r="C1651" s="12">
        <v>21290</v>
      </c>
      <c r="D1651" s="12">
        <v>42306</v>
      </c>
      <c r="E1651" s="10" t="s">
        <v>13</v>
      </c>
      <c r="F1651" s="13" t="s">
        <v>14</v>
      </c>
      <c r="G1651" s="14">
        <v>58000</v>
      </c>
      <c r="H1651" s="17">
        <v>58000</v>
      </c>
      <c r="I1651" s="39">
        <v>0</v>
      </c>
      <c r="J1651" s="19">
        <v>9083</v>
      </c>
      <c r="K1651" s="16">
        <v>45031</v>
      </c>
    </row>
    <row r="1652" spans="1:11" x14ac:dyDescent="0.2">
      <c r="A1652" s="10" t="s">
        <v>15</v>
      </c>
      <c r="B1652" s="11" t="s">
        <v>20</v>
      </c>
      <c r="C1652" s="12">
        <v>21290</v>
      </c>
      <c r="D1652" s="12">
        <v>42306</v>
      </c>
      <c r="E1652" s="10" t="s">
        <v>13</v>
      </c>
      <c r="F1652" s="13" t="s">
        <v>14</v>
      </c>
      <c r="G1652" s="14">
        <v>58000</v>
      </c>
      <c r="H1652" s="17">
        <v>58000</v>
      </c>
      <c r="I1652" s="39">
        <v>0</v>
      </c>
      <c r="J1652" s="19">
        <v>9083</v>
      </c>
      <c r="K1652" s="16">
        <v>45031</v>
      </c>
    </row>
    <row r="1653" spans="1:11" x14ac:dyDescent="0.2">
      <c r="A1653" s="10" t="s">
        <v>11</v>
      </c>
      <c r="B1653" s="11" t="s">
        <v>20</v>
      </c>
      <c r="C1653" s="12">
        <v>21091</v>
      </c>
      <c r="D1653" s="12">
        <v>42032</v>
      </c>
      <c r="E1653" s="10" t="s">
        <v>17</v>
      </c>
      <c r="F1653" s="13" t="s">
        <v>14</v>
      </c>
      <c r="G1653" s="14">
        <v>69000</v>
      </c>
      <c r="H1653" s="17">
        <v>69000</v>
      </c>
      <c r="I1653" s="39">
        <v>0</v>
      </c>
      <c r="J1653" s="19">
        <v>9005</v>
      </c>
      <c r="K1653" s="16">
        <v>44832</v>
      </c>
    </row>
    <row r="1654" spans="1:11" x14ac:dyDescent="0.2">
      <c r="A1654" s="10" t="s">
        <v>15</v>
      </c>
      <c r="B1654" s="11" t="s">
        <v>20</v>
      </c>
      <c r="C1654" s="12">
        <v>21091</v>
      </c>
      <c r="D1654" s="12">
        <v>42032</v>
      </c>
      <c r="E1654" s="10" t="s">
        <v>17</v>
      </c>
      <c r="F1654" s="13" t="s">
        <v>14</v>
      </c>
      <c r="G1654" s="14">
        <v>58000</v>
      </c>
      <c r="H1654" s="17">
        <v>58000</v>
      </c>
      <c r="I1654" s="39">
        <v>0</v>
      </c>
      <c r="J1654" s="19">
        <v>9005</v>
      </c>
      <c r="K1654" s="16">
        <v>44832</v>
      </c>
    </row>
    <row r="1655" spans="1:11" x14ac:dyDescent="0.2">
      <c r="A1655" s="10" t="s">
        <v>16</v>
      </c>
      <c r="B1655" s="11" t="s">
        <v>20</v>
      </c>
      <c r="C1655" s="12">
        <v>27380</v>
      </c>
      <c r="D1655" s="12">
        <v>41841</v>
      </c>
      <c r="E1655" s="10" t="s">
        <v>17</v>
      </c>
      <c r="F1655" s="13" t="s">
        <v>14</v>
      </c>
      <c r="G1655" s="14">
        <v>69000</v>
      </c>
      <c r="H1655" s="17">
        <v>69000</v>
      </c>
      <c r="I1655" s="39">
        <v>0</v>
      </c>
      <c r="J1655" s="19">
        <v>33599</v>
      </c>
      <c r="K1655" s="16">
        <v>51121</v>
      </c>
    </row>
    <row r="1656" spans="1:11" x14ac:dyDescent="0.2">
      <c r="A1656" s="10" t="s">
        <v>11</v>
      </c>
      <c r="B1656" s="11" t="s">
        <v>20</v>
      </c>
      <c r="C1656" s="12">
        <v>27380</v>
      </c>
      <c r="D1656" s="12">
        <v>41841</v>
      </c>
      <c r="E1656" s="10" t="s">
        <v>17</v>
      </c>
      <c r="F1656" s="13" t="s">
        <v>14</v>
      </c>
      <c r="G1656" s="14">
        <v>61000</v>
      </c>
      <c r="H1656" s="17">
        <v>61000</v>
      </c>
      <c r="I1656" s="39">
        <v>0</v>
      </c>
      <c r="J1656" s="19">
        <v>11200</v>
      </c>
      <c r="K1656" s="16">
        <v>51121</v>
      </c>
    </row>
    <row r="1657" spans="1:11" x14ac:dyDescent="0.2">
      <c r="A1657" s="10" t="s">
        <v>16</v>
      </c>
      <c r="B1657" s="11" t="s">
        <v>20</v>
      </c>
      <c r="C1657" s="12">
        <v>22650</v>
      </c>
      <c r="D1657" s="12">
        <v>41534</v>
      </c>
      <c r="E1657" s="10" t="s">
        <v>13</v>
      </c>
      <c r="F1657" s="13" t="s">
        <v>14</v>
      </c>
      <c r="G1657" s="14">
        <v>153000</v>
      </c>
      <c r="H1657" s="17">
        <v>153000</v>
      </c>
      <c r="I1657" s="39">
        <v>0</v>
      </c>
      <c r="J1657" s="19">
        <v>28642</v>
      </c>
      <c r="K1657" s="16">
        <v>46391</v>
      </c>
    </row>
    <row r="1658" spans="1:11" x14ac:dyDescent="0.2">
      <c r="A1658" s="10" t="s">
        <v>11</v>
      </c>
      <c r="B1658" s="11" t="s">
        <v>20</v>
      </c>
      <c r="C1658" s="12">
        <v>22650</v>
      </c>
      <c r="D1658" s="12">
        <v>41534</v>
      </c>
      <c r="E1658" s="10" t="s">
        <v>13</v>
      </c>
      <c r="F1658" s="13" t="s">
        <v>14</v>
      </c>
      <c r="G1658" s="14">
        <v>153000</v>
      </c>
      <c r="H1658" s="17">
        <v>153000</v>
      </c>
      <c r="I1658" s="39">
        <v>0</v>
      </c>
      <c r="J1658" s="19">
        <v>9547</v>
      </c>
      <c r="K1658" s="16">
        <v>46391</v>
      </c>
    </row>
    <row r="1659" spans="1:11" x14ac:dyDescent="0.2">
      <c r="A1659" s="10" t="s">
        <v>15</v>
      </c>
      <c r="B1659" s="11" t="s">
        <v>20</v>
      </c>
      <c r="C1659" s="12">
        <v>22650</v>
      </c>
      <c r="D1659" s="12">
        <v>41534</v>
      </c>
      <c r="E1659" s="10" t="s">
        <v>13</v>
      </c>
      <c r="F1659" s="13" t="s">
        <v>14</v>
      </c>
      <c r="G1659" s="14">
        <v>51000</v>
      </c>
      <c r="H1659" s="17">
        <v>51000</v>
      </c>
      <c r="I1659" s="39">
        <v>0</v>
      </c>
      <c r="J1659" s="19">
        <v>9547</v>
      </c>
      <c r="K1659" s="16">
        <v>46391</v>
      </c>
    </row>
    <row r="1660" spans="1:11" x14ac:dyDescent="0.2">
      <c r="A1660" s="10" t="s">
        <v>16</v>
      </c>
      <c r="B1660" s="11" t="s">
        <v>21</v>
      </c>
      <c r="C1660" s="12">
        <v>23178</v>
      </c>
      <c r="D1660" s="12">
        <v>42045</v>
      </c>
      <c r="E1660" s="10" t="s">
        <v>17</v>
      </c>
      <c r="F1660" s="13" t="s">
        <v>14</v>
      </c>
      <c r="G1660" s="14">
        <v>153000</v>
      </c>
      <c r="H1660" s="17">
        <v>153000</v>
      </c>
      <c r="I1660" s="39">
        <v>0</v>
      </c>
      <c r="J1660" s="19">
        <v>40522</v>
      </c>
      <c r="K1660" s="16">
        <v>46920</v>
      </c>
    </row>
    <row r="1661" spans="1:11" x14ac:dyDescent="0.2">
      <c r="A1661" s="10" t="s">
        <v>11</v>
      </c>
      <c r="B1661" s="11" t="s">
        <v>21</v>
      </c>
      <c r="C1661" s="12">
        <v>23178</v>
      </c>
      <c r="D1661" s="12">
        <v>42045</v>
      </c>
      <c r="E1661" s="10" t="s">
        <v>17</v>
      </c>
      <c r="F1661" s="13" t="s">
        <v>14</v>
      </c>
      <c r="G1661" s="14">
        <v>112000</v>
      </c>
      <c r="H1661" s="17">
        <v>112000</v>
      </c>
      <c r="I1661" s="39">
        <v>0</v>
      </c>
      <c r="J1661" s="19">
        <v>20261</v>
      </c>
      <c r="K1661" s="16">
        <v>46920</v>
      </c>
    </row>
    <row r="1662" spans="1:11" x14ac:dyDescent="0.2">
      <c r="A1662" s="10" t="s">
        <v>16</v>
      </c>
      <c r="B1662" s="11" t="s">
        <v>20</v>
      </c>
      <c r="C1662" s="12">
        <v>25860</v>
      </c>
      <c r="D1662" s="12">
        <v>42187</v>
      </c>
      <c r="E1662" s="10" t="s">
        <v>13</v>
      </c>
      <c r="F1662" s="13" t="s">
        <v>14</v>
      </c>
      <c r="G1662" s="14">
        <v>159000</v>
      </c>
      <c r="H1662" s="17">
        <v>159000</v>
      </c>
      <c r="I1662" s="39">
        <v>0</v>
      </c>
      <c r="J1662" s="19">
        <v>42071</v>
      </c>
      <c r="K1662" s="16">
        <v>49601</v>
      </c>
    </row>
    <row r="1663" spans="1:11" x14ac:dyDescent="0.2">
      <c r="A1663" s="10" t="s">
        <v>11</v>
      </c>
      <c r="B1663" s="11" t="s">
        <v>20</v>
      </c>
      <c r="C1663" s="12">
        <v>25860</v>
      </c>
      <c r="D1663" s="12">
        <v>42187</v>
      </c>
      <c r="E1663" s="10" t="s">
        <v>13</v>
      </c>
      <c r="F1663" s="13" t="s">
        <v>14</v>
      </c>
      <c r="G1663" s="14">
        <v>159000</v>
      </c>
      <c r="H1663" s="17">
        <v>159000</v>
      </c>
      <c r="I1663" s="39">
        <v>2</v>
      </c>
      <c r="J1663" s="19">
        <v>14024</v>
      </c>
      <c r="K1663" s="16">
        <v>49601</v>
      </c>
    </row>
    <row r="1664" spans="1:11" x14ac:dyDescent="0.2">
      <c r="A1664" s="10" t="s">
        <v>15</v>
      </c>
      <c r="B1664" s="11" t="s">
        <v>20</v>
      </c>
      <c r="C1664" s="12">
        <v>25860</v>
      </c>
      <c r="D1664" s="12">
        <v>42187</v>
      </c>
      <c r="E1664" s="10" t="s">
        <v>13</v>
      </c>
      <c r="F1664" s="13" t="s">
        <v>14</v>
      </c>
      <c r="G1664" s="14">
        <v>53000</v>
      </c>
      <c r="H1664" s="17">
        <v>53000</v>
      </c>
      <c r="I1664" s="39">
        <v>0</v>
      </c>
      <c r="J1664" s="19">
        <v>14024</v>
      </c>
      <c r="K1664" s="16">
        <v>49601</v>
      </c>
    </row>
    <row r="1665" spans="1:11" x14ac:dyDescent="0.2">
      <c r="A1665" s="10" t="s">
        <v>16</v>
      </c>
      <c r="B1665" s="11" t="s">
        <v>20</v>
      </c>
      <c r="C1665" s="12">
        <v>29677</v>
      </c>
      <c r="D1665" s="12">
        <v>42330</v>
      </c>
      <c r="E1665" s="10" t="s">
        <v>17</v>
      </c>
      <c r="F1665" s="13" t="s">
        <v>14</v>
      </c>
      <c r="G1665" s="14">
        <v>159000</v>
      </c>
      <c r="H1665" s="17">
        <v>159000</v>
      </c>
      <c r="I1665" s="39">
        <v>0</v>
      </c>
      <c r="J1665" s="19">
        <v>18760</v>
      </c>
      <c r="K1665" s="16">
        <v>53418</v>
      </c>
    </row>
    <row r="1666" spans="1:11" x14ac:dyDescent="0.2">
      <c r="A1666" s="10" t="s">
        <v>11</v>
      </c>
      <c r="B1666" s="11" t="s">
        <v>20</v>
      </c>
      <c r="C1666" s="12">
        <v>29677</v>
      </c>
      <c r="D1666" s="12">
        <v>42330</v>
      </c>
      <c r="E1666" s="10" t="s">
        <v>17</v>
      </c>
      <c r="F1666" s="13" t="s">
        <v>14</v>
      </c>
      <c r="G1666" s="14">
        <v>36000</v>
      </c>
      <c r="H1666" s="17">
        <v>36000</v>
      </c>
      <c r="I1666" s="39">
        <v>0</v>
      </c>
      <c r="J1666" s="19">
        <v>6253</v>
      </c>
      <c r="K1666" s="16">
        <v>53418</v>
      </c>
    </row>
    <row r="1667" spans="1:11" x14ac:dyDescent="0.2">
      <c r="A1667" s="10" t="s">
        <v>16</v>
      </c>
      <c r="B1667" s="11" t="s">
        <v>20</v>
      </c>
      <c r="C1667" s="12">
        <v>23249</v>
      </c>
      <c r="D1667" s="12">
        <v>42354</v>
      </c>
      <c r="E1667" s="10" t="s">
        <v>17</v>
      </c>
      <c r="F1667" s="13" t="s">
        <v>14</v>
      </c>
      <c r="G1667" s="14">
        <v>81000</v>
      </c>
      <c r="H1667" s="17">
        <v>81000</v>
      </c>
      <c r="I1667" s="39">
        <v>0</v>
      </c>
      <c r="J1667" s="19">
        <v>14288</v>
      </c>
      <c r="K1667" s="16">
        <v>46991</v>
      </c>
    </row>
    <row r="1668" spans="1:11" x14ac:dyDescent="0.2">
      <c r="A1668" s="10" t="s">
        <v>11</v>
      </c>
      <c r="B1668" s="11" t="s">
        <v>20</v>
      </c>
      <c r="C1668" s="12">
        <v>23249</v>
      </c>
      <c r="D1668" s="12">
        <v>42354</v>
      </c>
      <c r="E1668" s="10" t="s">
        <v>17</v>
      </c>
      <c r="F1668" s="13" t="s">
        <v>14</v>
      </c>
      <c r="G1668" s="14">
        <v>81000</v>
      </c>
      <c r="H1668" s="17">
        <v>81000</v>
      </c>
      <c r="I1668" s="39">
        <v>0</v>
      </c>
      <c r="J1668" s="19">
        <v>4763</v>
      </c>
      <c r="K1668" s="16">
        <v>46991</v>
      </c>
    </row>
    <row r="1669" spans="1:11" x14ac:dyDescent="0.2">
      <c r="A1669" s="10" t="s">
        <v>15</v>
      </c>
      <c r="B1669" s="11" t="s">
        <v>20</v>
      </c>
      <c r="C1669" s="12">
        <v>23249</v>
      </c>
      <c r="D1669" s="12">
        <v>42354</v>
      </c>
      <c r="E1669" s="10" t="s">
        <v>17</v>
      </c>
      <c r="F1669" s="13" t="s">
        <v>14</v>
      </c>
      <c r="G1669" s="14">
        <v>27000</v>
      </c>
      <c r="H1669" s="17">
        <v>27000</v>
      </c>
      <c r="I1669" s="39">
        <v>0</v>
      </c>
      <c r="J1669" s="19">
        <v>4763</v>
      </c>
      <c r="K1669" s="16">
        <v>46991</v>
      </c>
    </row>
    <row r="1670" spans="1:11" x14ac:dyDescent="0.2">
      <c r="A1670" s="10" t="s">
        <v>11</v>
      </c>
      <c r="B1670" s="11" t="s">
        <v>20</v>
      </c>
      <c r="C1670" s="12">
        <v>19921</v>
      </c>
      <c r="D1670" s="12">
        <v>42250</v>
      </c>
      <c r="E1670" s="10" t="s">
        <v>17</v>
      </c>
      <c r="F1670" s="13" t="s">
        <v>14</v>
      </c>
      <c r="G1670" s="14">
        <v>25000</v>
      </c>
      <c r="H1670" s="17">
        <v>25000</v>
      </c>
      <c r="I1670" s="39">
        <v>0</v>
      </c>
      <c r="J1670" s="19">
        <v>653</v>
      </c>
      <c r="K1670" s="16">
        <v>43662</v>
      </c>
    </row>
    <row r="1671" spans="1:11" x14ac:dyDescent="0.2">
      <c r="A1671" s="10" t="s">
        <v>15</v>
      </c>
      <c r="B1671" s="11" t="s">
        <v>20</v>
      </c>
      <c r="C1671" s="12">
        <v>19921</v>
      </c>
      <c r="D1671" s="12">
        <v>42250</v>
      </c>
      <c r="E1671" s="10" t="s">
        <v>17</v>
      </c>
      <c r="F1671" s="13" t="s">
        <v>14</v>
      </c>
      <c r="G1671" s="14">
        <v>81000</v>
      </c>
      <c r="H1671" s="17">
        <v>81000</v>
      </c>
      <c r="I1671" s="39">
        <v>0</v>
      </c>
      <c r="J1671" s="19">
        <v>653</v>
      </c>
      <c r="K1671" s="16">
        <v>43662</v>
      </c>
    </row>
    <row r="1672" spans="1:11" x14ac:dyDescent="0.2">
      <c r="A1672" s="10" t="s">
        <v>16</v>
      </c>
      <c r="B1672" s="11" t="s">
        <v>20</v>
      </c>
      <c r="C1672" s="12">
        <v>25462</v>
      </c>
      <c r="D1672" s="12">
        <v>42361</v>
      </c>
      <c r="E1672" s="10" t="s">
        <v>13</v>
      </c>
      <c r="F1672" s="13" t="s">
        <v>14</v>
      </c>
      <c r="G1672" s="14">
        <v>25000</v>
      </c>
      <c r="H1672" s="17">
        <v>25000</v>
      </c>
      <c r="I1672" s="39">
        <v>0</v>
      </c>
      <c r="J1672" s="19">
        <v>54621</v>
      </c>
      <c r="K1672" s="16">
        <v>49203</v>
      </c>
    </row>
    <row r="1673" spans="1:11" x14ac:dyDescent="0.2">
      <c r="A1673" s="10" t="s">
        <v>11</v>
      </c>
      <c r="B1673" s="11" t="s">
        <v>20</v>
      </c>
      <c r="C1673" s="12">
        <v>25462</v>
      </c>
      <c r="D1673" s="12">
        <v>42361</v>
      </c>
      <c r="E1673" s="10" t="s">
        <v>13</v>
      </c>
      <c r="F1673" s="13" t="s">
        <v>14</v>
      </c>
      <c r="G1673" s="14">
        <v>70000</v>
      </c>
      <c r="H1673" s="17">
        <v>70000</v>
      </c>
      <c r="I1673" s="39">
        <v>0</v>
      </c>
      <c r="J1673" s="19">
        <v>18207</v>
      </c>
      <c r="K1673" s="16">
        <v>49203</v>
      </c>
    </row>
    <row r="1674" spans="1:11" x14ac:dyDescent="0.2">
      <c r="A1674" s="10" t="s">
        <v>15</v>
      </c>
      <c r="B1674" s="11" t="s">
        <v>20</v>
      </c>
      <c r="C1674" s="12">
        <v>25462</v>
      </c>
      <c r="D1674" s="12">
        <v>42361</v>
      </c>
      <c r="E1674" s="10" t="s">
        <v>13</v>
      </c>
      <c r="F1674" s="13" t="s">
        <v>14</v>
      </c>
      <c r="G1674" s="14">
        <v>25000</v>
      </c>
      <c r="H1674" s="17">
        <v>25000</v>
      </c>
      <c r="I1674" s="39">
        <v>0</v>
      </c>
      <c r="J1674" s="19">
        <v>18207</v>
      </c>
      <c r="K1674" s="16">
        <v>49203</v>
      </c>
    </row>
    <row r="1675" spans="1:11" x14ac:dyDescent="0.2">
      <c r="A1675" s="10" t="s">
        <v>11</v>
      </c>
      <c r="B1675" s="11" t="s">
        <v>20</v>
      </c>
      <c r="C1675" s="12">
        <v>23040</v>
      </c>
      <c r="D1675" s="12">
        <v>42318</v>
      </c>
      <c r="E1675" s="10" t="s">
        <v>13</v>
      </c>
      <c r="F1675" s="13" t="s">
        <v>14</v>
      </c>
      <c r="G1675" s="14">
        <v>52000</v>
      </c>
      <c r="H1675" s="17">
        <v>52000</v>
      </c>
      <c r="I1675" s="39">
        <v>0</v>
      </c>
      <c r="J1675" s="19">
        <v>11372</v>
      </c>
      <c r="K1675" s="16">
        <v>46781</v>
      </c>
    </row>
    <row r="1676" spans="1:11" x14ac:dyDescent="0.2">
      <c r="A1676" s="10" t="s">
        <v>15</v>
      </c>
      <c r="B1676" s="11" t="s">
        <v>20</v>
      </c>
      <c r="C1676" s="12">
        <v>23040</v>
      </c>
      <c r="D1676" s="12">
        <v>42318</v>
      </c>
      <c r="E1676" s="10" t="s">
        <v>13</v>
      </c>
      <c r="F1676" s="13" t="s">
        <v>14</v>
      </c>
      <c r="G1676" s="14">
        <v>210000</v>
      </c>
      <c r="H1676" s="17">
        <v>210000</v>
      </c>
      <c r="I1676" s="39">
        <v>0</v>
      </c>
      <c r="J1676" s="19">
        <v>11372</v>
      </c>
      <c r="K1676" s="16">
        <v>46781</v>
      </c>
    </row>
    <row r="1677" spans="1:11" x14ac:dyDescent="0.2">
      <c r="A1677" s="10" t="s">
        <v>11</v>
      </c>
      <c r="B1677" s="11" t="s">
        <v>20</v>
      </c>
      <c r="C1677" s="12">
        <v>21105</v>
      </c>
      <c r="D1677" s="12">
        <v>42256</v>
      </c>
      <c r="E1677" s="10" t="s">
        <v>17</v>
      </c>
      <c r="F1677" s="13" t="s">
        <v>14</v>
      </c>
      <c r="G1677" s="14">
        <v>54000</v>
      </c>
      <c r="H1677" s="17">
        <v>54000</v>
      </c>
      <c r="I1677" s="39">
        <v>0</v>
      </c>
      <c r="J1677" s="19">
        <v>7047</v>
      </c>
      <c r="K1677" s="16">
        <v>44846</v>
      </c>
    </row>
    <row r="1678" spans="1:11" x14ac:dyDescent="0.2">
      <c r="A1678" s="10" t="s">
        <v>15</v>
      </c>
      <c r="B1678" s="11" t="s">
        <v>20</v>
      </c>
      <c r="C1678" s="12">
        <v>21105</v>
      </c>
      <c r="D1678" s="12">
        <v>42256</v>
      </c>
      <c r="E1678" s="10" t="s">
        <v>17</v>
      </c>
      <c r="F1678" s="13" t="s">
        <v>14</v>
      </c>
      <c r="G1678" s="14">
        <v>52000</v>
      </c>
      <c r="H1678" s="17">
        <v>52000</v>
      </c>
      <c r="I1678" s="39">
        <v>0</v>
      </c>
      <c r="J1678" s="19">
        <v>7047</v>
      </c>
      <c r="K1678" s="16">
        <v>44846</v>
      </c>
    </row>
    <row r="1679" spans="1:11" x14ac:dyDescent="0.2">
      <c r="A1679" s="10" t="s">
        <v>11</v>
      </c>
      <c r="B1679" s="11" t="s">
        <v>20</v>
      </c>
      <c r="C1679" s="12">
        <v>20939</v>
      </c>
      <c r="D1679" s="12">
        <v>42369</v>
      </c>
      <c r="E1679" s="10" t="s">
        <v>13</v>
      </c>
      <c r="F1679" s="13" t="s">
        <v>14</v>
      </c>
      <c r="G1679" s="14">
        <v>59000</v>
      </c>
      <c r="H1679" s="17">
        <v>59000</v>
      </c>
      <c r="I1679" s="39">
        <v>0</v>
      </c>
      <c r="J1679" s="19">
        <v>7381</v>
      </c>
      <c r="K1679" s="16">
        <v>44680</v>
      </c>
    </row>
    <row r="1680" spans="1:11" x14ac:dyDescent="0.2">
      <c r="A1680" s="10" t="s">
        <v>11</v>
      </c>
      <c r="B1680" s="11" t="s">
        <v>20</v>
      </c>
      <c r="C1680" s="12">
        <v>21052</v>
      </c>
      <c r="D1680" s="12">
        <v>42223</v>
      </c>
      <c r="E1680" s="10" t="s">
        <v>17</v>
      </c>
      <c r="F1680" s="13" t="s">
        <v>14</v>
      </c>
      <c r="G1680" s="14">
        <v>43000</v>
      </c>
      <c r="H1680" s="17">
        <v>43000</v>
      </c>
      <c r="I1680" s="39">
        <v>0</v>
      </c>
      <c r="J1680" s="19">
        <v>5612</v>
      </c>
      <c r="K1680" s="16">
        <v>44793</v>
      </c>
    </row>
    <row r="1681" spans="1:11" x14ac:dyDescent="0.2">
      <c r="A1681" s="10" t="s">
        <v>16</v>
      </c>
      <c r="B1681" s="11" t="s">
        <v>21</v>
      </c>
      <c r="C1681" s="12">
        <v>23656</v>
      </c>
      <c r="D1681" s="12">
        <v>42184</v>
      </c>
      <c r="E1681" s="10" t="s">
        <v>13</v>
      </c>
      <c r="F1681" s="13" t="s">
        <v>14</v>
      </c>
      <c r="G1681" s="14">
        <v>43000</v>
      </c>
      <c r="H1681" s="17">
        <v>43000</v>
      </c>
      <c r="I1681" s="39">
        <v>0</v>
      </c>
      <c r="J1681" s="19">
        <v>49329</v>
      </c>
      <c r="K1681" s="16">
        <v>47397</v>
      </c>
    </row>
    <row r="1682" spans="1:11" x14ac:dyDescent="0.2">
      <c r="A1682" s="10" t="s">
        <v>11</v>
      </c>
      <c r="B1682" s="11" t="s">
        <v>21</v>
      </c>
      <c r="C1682" s="12">
        <v>23656</v>
      </c>
      <c r="D1682" s="12">
        <v>42184</v>
      </c>
      <c r="E1682" s="10" t="s">
        <v>13</v>
      </c>
      <c r="F1682" s="13" t="s">
        <v>14</v>
      </c>
      <c r="G1682" s="14">
        <v>70000</v>
      </c>
      <c r="H1682" s="15">
        <v>70000</v>
      </c>
      <c r="I1682" s="39">
        <v>2</v>
      </c>
      <c r="J1682" s="19">
        <v>16443</v>
      </c>
      <c r="K1682" s="16">
        <v>47397</v>
      </c>
    </row>
    <row r="1683" spans="1:11" x14ac:dyDescent="0.2">
      <c r="A1683" s="10" t="s">
        <v>15</v>
      </c>
      <c r="B1683" s="11" t="s">
        <v>21</v>
      </c>
      <c r="C1683" s="12">
        <v>23656</v>
      </c>
      <c r="D1683" s="12">
        <v>42184</v>
      </c>
      <c r="E1683" s="10" t="s">
        <v>13</v>
      </c>
      <c r="F1683" s="13" t="s">
        <v>14</v>
      </c>
      <c r="G1683" s="14">
        <v>43000</v>
      </c>
      <c r="H1683" s="15">
        <v>43000</v>
      </c>
      <c r="I1683" s="39">
        <v>0</v>
      </c>
      <c r="J1683" s="19">
        <v>16443</v>
      </c>
      <c r="K1683" s="16">
        <v>47397</v>
      </c>
    </row>
    <row r="1684" spans="1:11" x14ac:dyDescent="0.2">
      <c r="A1684" s="10" t="s">
        <v>16</v>
      </c>
      <c r="B1684" s="11" t="s">
        <v>20</v>
      </c>
      <c r="C1684" s="12">
        <v>29766</v>
      </c>
      <c r="D1684" s="12">
        <v>42247</v>
      </c>
      <c r="E1684" s="10" t="s">
        <v>13</v>
      </c>
      <c r="F1684" s="13" t="s">
        <v>14</v>
      </c>
      <c r="G1684" s="14">
        <v>129000</v>
      </c>
      <c r="H1684" s="15">
        <v>129000</v>
      </c>
      <c r="I1684" s="39">
        <v>0</v>
      </c>
      <c r="J1684" s="19">
        <v>32856</v>
      </c>
      <c r="K1684" s="16">
        <v>53507</v>
      </c>
    </row>
    <row r="1685" spans="1:11" x14ac:dyDescent="0.2">
      <c r="A1685" s="10" t="s">
        <v>11</v>
      </c>
      <c r="B1685" s="11" t="s">
        <v>20</v>
      </c>
      <c r="C1685" s="12">
        <v>29766</v>
      </c>
      <c r="D1685" s="12">
        <v>42247</v>
      </c>
      <c r="E1685" s="10" t="s">
        <v>13</v>
      </c>
      <c r="F1685" s="13" t="s">
        <v>14</v>
      </c>
      <c r="G1685" s="14">
        <v>129000</v>
      </c>
      <c r="H1685" s="15">
        <v>129000</v>
      </c>
      <c r="I1685" s="39">
        <v>2</v>
      </c>
      <c r="J1685" s="19">
        <v>10952</v>
      </c>
      <c r="K1685" s="16">
        <v>53507</v>
      </c>
    </row>
    <row r="1686" spans="1:11" x14ac:dyDescent="0.2">
      <c r="A1686" s="10" t="s">
        <v>15</v>
      </c>
      <c r="B1686" s="11" t="s">
        <v>20</v>
      </c>
      <c r="C1686" s="12">
        <v>29766</v>
      </c>
      <c r="D1686" s="12">
        <v>42247</v>
      </c>
      <c r="E1686" s="10" t="s">
        <v>13</v>
      </c>
      <c r="F1686" s="13" t="s">
        <v>14</v>
      </c>
      <c r="G1686" s="14">
        <v>210000</v>
      </c>
      <c r="H1686" s="15">
        <v>210000</v>
      </c>
      <c r="I1686" s="39">
        <v>0</v>
      </c>
      <c r="J1686" s="19">
        <v>10952</v>
      </c>
      <c r="K1686" s="16">
        <v>53507</v>
      </c>
    </row>
    <row r="1687" spans="1:11" x14ac:dyDescent="0.2">
      <c r="A1687" s="10" t="s">
        <v>16</v>
      </c>
      <c r="B1687" s="11" t="s">
        <v>20</v>
      </c>
      <c r="C1687" s="12">
        <v>20978</v>
      </c>
      <c r="D1687" s="12">
        <v>42360</v>
      </c>
      <c r="E1687" s="10" t="s">
        <v>13</v>
      </c>
      <c r="F1687" s="13" t="s">
        <v>14</v>
      </c>
      <c r="G1687" s="14">
        <v>168000</v>
      </c>
      <c r="H1687" s="15">
        <v>168000</v>
      </c>
      <c r="I1687" s="39">
        <v>0</v>
      </c>
      <c r="J1687" s="19">
        <v>21017</v>
      </c>
      <c r="K1687" s="16">
        <v>44719</v>
      </c>
    </row>
    <row r="1688" spans="1:11" x14ac:dyDescent="0.2">
      <c r="A1688" s="10" t="s">
        <v>11</v>
      </c>
      <c r="B1688" s="11" t="s">
        <v>20</v>
      </c>
      <c r="C1688" s="12">
        <v>20978</v>
      </c>
      <c r="D1688" s="12">
        <v>42360</v>
      </c>
      <c r="E1688" s="10" t="s">
        <v>13</v>
      </c>
      <c r="F1688" s="13" t="s">
        <v>14</v>
      </c>
      <c r="G1688" s="14">
        <v>168000</v>
      </c>
      <c r="H1688" s="15">
        <v>168000</v>
      </c>
      <c r="I1688" s="39">
        <v>2</v>
      </c>
      <c r="J1688" s="19">
        <v>7006</v>
      </c>
      <c r="K1688" s="16">
        <v>44719</v>
      </c>
    </row>
    <row r="1689" spans="1:11" x14ac:dyDescent="0.2">
      <c r="A1689" s="10" t="s">
        <v>15</v>
      </c>
      <c r="B1689" s="11" t="s">
        <v>20</v>
      </c>
      <c r="C1689" s="12">
        <v>20978</v>
      </c>
      <c r="D1689" s="12">
        <v>42360</v>
      </c>
      <c r="E1689" s="10" t="s">
        <v>13</v>
      </c>
      <c r="F1689" s="13" t="s">
        <v>14</v>
      </c>
      <c r="G1689" s="14">
        <v>56000</v>
      </c>
      <c r="H1689" s="15">
        <v>56000</v>
      </c>
      <c r="I1689" s="39">
        <v>0</v>
      </c>
      <c r="J1689" s="19">
        <v>7006</v>
      </c>
      <c r="K1689" s="16">
        <v>44719</v>
      </c>
    </row>
    <row r="1690" spans="1:11" x14ac:dyDescent="0.2">
      <c r="A1690" s="10" t="s">
        <v>16</v>
      </c>
      <c r="B1690" s="11" t="s">
        <v>20</v>
      </c>
      <c r="C1690" s="12">
        <v>20071</v>
      </c>
      <c r="D1690" s="12">
        <v>42353</v>
      </c>
      <c r="E1690" s="10" t="s">
        <v>13</v>
      </c>
      <c r="F1690" s="13" t="s">
        <v>14</v>
      </c>
      <c r="G1690" s="14">
        <v>168000</v>
      </c>
      <c r="H1690" s="15">
        <v>168000</v>
      </c>
      <c r="I1690" s="39">
        <v>0</v>
      </c>
      <c r="J1690" s="19">
        <v>5009</v>
      </c>
      <c r="K1690" s="16">
        <v>43812</v>
      </c>
    </row>
    <row r="1691" spans="1:11" x14ac:dyDescent="0.2">
      <c r="A1691" s="10" t="s">
        <v>11</v>
      </c>
      <c r="B1691" s="11" t="s">
        <v>20</v>
      </c>
      <c r="C1691" s="12">
        <v>20071</v>
      </c>
      <c r="D1691" s="12">
        <v>42353</v>
      </c>
      <c r="E1691" s="10" t="s">
        <v>13</v>
      </c>
      <c r="F1691" s="13" t="s">
        <v>14</v>
      </c>
      <c r="G1691" s="14">
        <v>53000</v>
      </c>
      <c r="H1691" s="15">
        <v>53000</v>
      </c>
      <c r="I1691" s="39">
        <v>0</v>
      </c>
      <c r="J1691" s="19">
        <v>1670</v>
      </c>
      <c r="K1691" s="16">
        <v>43812</v>
      </c>
    </row>
    <row r="1692" spans="1:11" x14ac:dyDescent="0.2">
      <c r="A1692" s="10" t="s">
        <v>15</v>
      </c>
      <c r="B1692" s="11" t="s">
        <v>20</v>
      </c>
      <c r="C1692" s="12">
        <v>20071</v>
      </c>
      <c r="D1692" s="12">
        <v>42353</v>
      </c>
      <c r="E1692" s="10" t="s">
        <v>13</v>
      </c>
      <c r="F1692" s="13" t="s">
        <v>14</v>
      </c>
      <c r="G1692" s="14">
        <v>168000</v>
      </c>
      <c r="H1692" s="15">
        <v>168000</v>
      </c>
      <c r="I1692" s="39">
        <v>0</v>
      </c>
      <c r="J1692" s="19">
        <v>1670</v>
      </c>
      <c r="K1692" s="16">
        <v>43812</v>
      </c>
    </row>
    <row r="1693" spans="1:11" x14ac:dyDescent="0.2">
      <c r="A1693" s="10" t="s">
        <v>11</v>
      </c>
      <c r="B1693" s="11" t="s">
        <v>20</v>
      </c>
      <c r="C1693" s="12">
        <v>19848</v>
      </c>
      <c r="D1693" s="12">
        <v>42342</v>
      </c>
      <c r="E1693" s="10" t="s">
        <v>13</v>
      </c>
      <c r="F1693" s="13" t="s">
        <v>14</v>
      </c>
      <c r="G1693" s="14">
        <v>50000</v>
      </c>
      <c r="H1693" s="15">
        <v>50000</v>
      </c>
      <c r="I1693" s="39">
        <v>0</v>
      </c>
      <c r="J1693" s="19">
        <v>1575</v>
      </c>
      <c r="K1693" s="16">
        <v>43589</v>
      </c>
    </row>
    <row r="1694" spans="1:11" x14ac:dyDescent="0.2">
      <c r="A1694" s="10" t="s">
        <v>11</v>
      </c>
      <c r="B1694" s="11" t="s">
        <v>20</v>
      </c>
      <c r="C1694" s="12">
        <v>21987</v>
      </c>
      <c r="D1694" s="12">
        <v>42360</v>
      </c>
      <c r="E1694" s="10" t="s">
        <v>17</v>
      </c>
      <c r="F1694" s="13" t="s">
        <v>14</v>
      </c>
      <c r="G1694" s="14">
        <v>83000</v>
      </c>
      <c r="H1694" s="15">
        <v>83000</v>
      </c>
      <c r="I1694" s="39">
        <v>0</v>
      </c>
      <c r="J1694" s="19">
        <v>12400</v>
      </c>
      <c r="K1694" s="16">
        <v>45728</v>
      </c>
    </row>
    <row r="1695" spans="1:11" x14ac:dyDescent="0.2">
      <c r="A1695" s="10" t="s">
        <v>16</v>
      </c>
      <c r="B1695" s="11" t="s">
        <v>20</v>
      </c>
      <c r="C1695" s="12">
        <v>21580</v>
      </c>
      <c r="D1695" s="12">
        <v>42241</v>
      </c>
      <c r="E1695" s="10" t="s">
        <v>13</v>
      </c>
      <c r="F1695" s="13" t="s">
        <v>14</v>
      </c>
      <c r="G1695" s="14">
        <v>83000</v>
      </c>
      <c r="H1695" s="15">
        <v>83000</v>
      </c>
      <c r="I1695" s="39">
        <v>0</v>
      </c>
      <c r="J1695" s="19">
        <v>35024</v>
      </c>
      <c r="K1695" s="16">
        <v>45321</v>
      </c>
    </row>
    <row r="1696" spans="1:11" x14ac:dyDescent="0.2">
      <c r="A1696" s="10" t="s">
        <v>11</v>
      </c>
      <c r="B1696" s="11" t="s">
        <v>20</v>
      </c>
      <c r="C1696" s="12">
        <v>21580</v>
      </c>
      <c r="D1696" s="12">
        <v>42241</v>
      </c>
      <c r="E1696" s="10" t="s">
        <v>13</v>
      </c>
      <c r="F1696" s="13" t="s">
        <v>14</v>
      </c>
      <c r="G1696" s="14">
        <v>69000</v>
      </c>
      <c r="H1696" s="15">
        <v>69000</v>
      </c>
      <c r="I1696" s="39">
        <v>0</v>
      </c>
      <c r="J1696" s="19">
        <v>11675</v>
      </c>
      <c r="K1696" s="16">
        <v>45321</v>
      </c>
    </row>
    <row r="1697" spans="1:11" x14ac:dyDescent="0.2">
      <c r="A1697" s="10" t="s">
        <v>15</v>
      </c>
      <c r="B1697" s="11" t="s">
        <v>20</v>
      </c>
      <c r="C1697" s="12">
        <v>21580</v>
      </c>
      <c r="D1697" s="12">
        <v>42241</v>
      </c>
      <c r="E1697" s="10" t="s">
        <v>13</v>
      </c>
      <c r="F1697" s="13" t="s">
        <v>14</v>
      </c>
      <c r="G1697" s="14">
        <v>83000</v>
      </c>
      <c r="H1697" s="15">
        <v>83000</v>
      </c>
      <c r="I1697" s="39">
        <v>0</v>
      </c>
      <c r="J1697" s="19">
        <v>11675</v>
      </c>
      <c r="K1697" s="16">
        <v>45321</v>
      </c>
    </row>
    <row r="1698" spans="1:11" x14ac:dyDescent="0.2">
      <c r="A1698" s="10" t="s">
        <v>16</v>
      </c>
      <c r="B1698" s="11" t="s">
        <v>20</v>
      </c>
      <c r="C1698" s="12">
        <v>22469</v>
      </c>
      <c r="D1698" s="12">
        <v>42164</v>
      </c>
      <c r="E1698" s="10" t="s">
        <v>17</v>
      </c>
      <c r="F1698" s="13" t="s">
        <v>14</v>
      </c>
      <c r="G1698" s="14">
        <v>207000</v>
      </c>
      <c r="H1698" s="15">
        <v>207000</v>
      </c>
      <c r="I1698" s="39">
        <v>0</v>
      </c>
      <c r="J1698" s="19">
        <v>5692</v>
      </c>
      <c r="K1698" s="16">
        <v>46210</v>
      </c>
    </row>
    <row r="1699" spans="1:11" x14ac:dyDescent="0.2">
      <c r="A1699" s="10" t="s">
        <v>11</v>
      </c>
      <c r="B1699" s="11" t="s">
        <v>20</v>
      </c>
      <c r="C1699" s="12">
        <v>22469</v>
      </c>
      <c r="D1699" s="12">
        <v>42164</v>
      </c>
      <c r="E1699" s="10" t="s">
        <v>17</v>
      </c>
      <c r="F1699" s="13" t="s">
        <v>14</v>
      </c>
      <c r="G1699" s="14">
        <v>34000</v>
      </c>
      <c r="H1699" s="15">
        <v>34000</v>
      </c>
      <c r="I1699" s="39">
        <v>0</v>
      </c>
      <c r="J1699" s="19">
        <v>5692</v>
      </c>
      <c r="K1699" s="16">
        <v>46210</v>
      </c>
    </row>
    <row r="1700" spans="1:11" x14ac:dyDescent="0.2">
      <c r="A1700" s="10" t="s">
        <v>11</v>
      </c>
      <c r="B1700" s="11" t="s">
        <v>20</v>
      </c>
      <c r="C1700" s="12">
        <v>23733</v>
      </c>
      <c r="D1700" s="12">
        <v>42255</v>
      </c>
      <c r="E1700" s="10" t="s">
        <v>17</v>
      </c>
      <c r="F1700" s="13" t="s">
        <v>14</v>
      </c>
      <c r="G1700" s="14">
        <v>48000</v>
      </c>
      <c r="H1700" s="15">
        <v>48000</v>
      </c>
      <c r="I1700" s="39">
        <v>0</v>
      </c>
      <c r="J1700" s="19">
        <v>8856</v>
      </c>
      <c r="K1700" s="16">
        <v>47474</v>
      </c>
    </row>
    <row r="1701" spans="1:11" x14ac:dyDescent="0.2">
      <c r="A1701" s="10" t="s">
        <v>11</v>
      </c>
      <c r="B1701" s="11" t="s">
        <v>20</v>
      </c>
      <c r="C1701" s="12">
        <v>21973</v>
      </c>
      <c r="D1701" s="12">
        <v>42278</v>
      </c>
      <c r="E1701" s="10" t="s">
        <v>13</v>
      </c>
      <c r="F1701" s="13" t="s">
        <v>14</v>
      </c>
      <c r="G1701" s="14">
        <v>76000</v>
      </c>
      <c r="H1701" s="15">
        <v>76000</v>
      </c>
      <c r="I1701" s="39">
        <v>0</v>
      </c>
      <c r="J1701" s="19">
        <v>13817</v>
      </c>
      <c r="K1701" s="16">
        <v>45715</v>
      </c>
    </row>
    <row r="1702" spans="1:11" x14ac:dyDescent="0.2">
      <c r="A1702" s="10" t="s">
        <v>16</v>
      </c>
      <c r="B1702" s="11" t="s">
        <v>20</v>
      </c>
      <c r="C1702" s="12">
        <v>22164</v>
      </c>
      <c r="D1702" s="12">
        <v>42415</v>
      </c>
      <c r="E1702" s="10" t="s">
        <v>13</v>
      </c>
      <c r="F1702" s="13" t="s">
        <v>14</v>
      </c>
      <c r="G1702" s="14">
        <v>76000</v>
      </c>
      <c r="H1702" s="15">
        <v>76000</v>
      </c>
      <c r="I1702" s="39">
        <v>0</v>
      </c>
      <c r="J1702" s="19">
        <v>30715</v>
      </c>
      <c r="K1702" s="16">
        <v>45905</v>
      </c>
    </row>
    <row r="1703" spans="1:11" x14ac:dyDescent="0.2">
      <c r="A1703" s="10" t="s">
        <v>11</v>
      </c>
      <c r="B1703" s="11" t="s">
        <v>20</v>
      </c>
      <c r="C1703" s="12">
        <v>22164</v>
      </c>
      <c r="D1703" s="12">
        <v>42415</v>
      </c>
      <c r="E1703" s="10" t="s">
        <v>13</v>
      </c>
      <c r="F1703" s="13" t="s">
        <v>14</v>
      </c>
      <c r="G1703" s="14">
        <v>48000</v>
      </c>
      <c r="H1703" s="15">
        <v>48000</v>
      </c>
      <c r="I1703" s="39">
        <v>0</v>
      </c>
      <c r="J1703" s="19">
        <v>10238</v>
      </c>
      <c r="K1703" s="16">
        <v>45905</v>
      </c>
    </row>
    <row r="1704" spans="1:11" x14ac:dyDescent="0.2">
      <c r="A1704" s="10" t="s">
        <v>15</v>
      </c>
      <c r="B1704" s="11" t="s">
        <v>20</v>
      </c>
      <c r="C1704" s="12">
        <v>22164</v>
      </c>
      <c r="D1704" s="12">
        <v>42415</v>
      </c>
      <c r="E1704" s="10" t="s">
        <v>13</v>
      </c>
      <c r="F1704" s="13" t="s">
        <v>14</v>
      </c>
      <c r="G1704" s="14">
        <v>76000</v>
      </c>
      <c r="H1704" s="15">
        <v>76000</v>
      </c>
      <c r="I1704" s="39">
        <v>0</v>
      </c>
      <c r="J1704" s="19">
        <v>10238</v>
      </c>
      <c r="K1704" s="16">
        <v>45905</v>
      </c>
    </row>
    <row r="1705" spans="1:11" x14ac:dyDescent="0.2">
      <c r="A1705" s="10" t="s">
        <v>16</v>
      </c>
      <c r="B1705" s="11" t="s">
        <v>20</v>
      </c>
      <c r="C1705" s="12">
        <v>28745</v>
      </c>
      <c r="D1705" s="12">
        <v>42394</v>
      </c>
      <c r="E1705" s="10" t="s">
        <v>17</v>
      </c>
      <c r="F1705" s="13" t="s">
        <v>14</v>
      </c>
      <c r="G1705" s="14">
        <v>144000</v>
      </c>
      <c r="H1705" s="15">
        <v>144000</v>
      </c>
      <c r="I1705" s="39">
        <v>0</v>
      </c>
      <c r="J1705" s="19">
        <v>11364</v>
      </c>
      <c r="K1705" s="16">
        <v>52486</v>
      </c>
    </row>
    <row r="1706" spans="1:11" x14ac:dyDescent="0.2">
      <c r="A1706" s="10" t="s">
        <v>11</v>
      </c>
      <c r="B1706" s="11" t="s">
        <v>20</v>
      </c>
      <c r="C1706" s="12">
        <v>28745</v>
      </c>
      <c r="D1706" s="12">
        <v>42394</v>
      </c>
      <c r="E1706" s="10" t="s">
        <v>17</v>
      </c>
      <c r="F1706" s="13" t="s">
        <v>14</v>
      </c>
      <c r="G1706" s="14">
        <v>61000</v>
      </c>
      <c r="H1706" s="15">
        <v>61000</v>
      </c>
      <c r="I1706" s="39">
        <v>0</v>
      </c>
      <c r="J1706" s="19">
        <v>11364</v>
      </c>
      <c r="K1706" s="16">
        <v>52486</v>
      </c>
    </row>
    <row r="1707" spans="1:11" x14ac:dyDescent="0.2">
      <c r="A1707" s="10" t="s">
        <v>11</v>
      </c>
      <c r="B1707" s="11" t="s">
        <v>20</v>
      </c>
      <c r="C1707" s="12">
        <v>22465</v>
      </c>
      <c r="D1707" s="12">
        <v>42117</v>
      </c>
      <c r="E1707" s="10" t="s">
        <v>13</v>
      </c>
      <c r="F1707" s="13" t="s">
        <v>14</v>
      </c>
      <c r="G1707" s="14">
        <v>62000</v>
      </c>
      <c r="H1707" s="15">
        <v>62000</v>
      </c>
      <c r="I1707" s="39">
        <v>0</v>
      </c>
      <c r="J1707" s="19">
        <v>12778</v>
      </c>
      <c r="K1707" s="16">
        <v>46206</v>
      </c>
    </row>
    <row r="1708" spans="1:11" x14ac:dyDescent="0.2">
      <c r="A1708" s="10" t="s">
        <v>15</v>
      </c>
      <c r="B1708" s="11" t="s">
        <v>20</v>
      </c>
      <c r="C1708" s="12">
        <v>22465</v>
      </c>
      <c r="D1708" s="12">
        <v>42117</v>
      </c>
      <c r="E1708" s="10" t="s">
        <v>13</v>
      </c>
      <c r="F1708" s="13" t="s">
        <v>14</v>
      </c>
      <c r="G1708" s="14">
        <v>61000</v>
      </c>
      <c r="H1708" s="15">
        <v>61000</v>
      </c>
      <c r="I1708" s="39">
        <v>0</v>
      </c>
      <c r="J1708" s="19">
        <v>12778</v>
      </c>
      <c r="K1708" s="16">
        <v>46206</v>
      </c>
    </row>
    <row r="1709" spans="1:11" x14ac:dyDescent="0.2">
      <c r="A1709" s="10" t="s">
        <v>16</v>
      </c>
      <c r="B1709" s="11" t="s">
        <v>20</v>
      </c>
      <c r="C1709" s="12">
        <v>27471</v>
      </c>
      <c r="D1709" s="12">
        <v>42416</v>
      </c>
      <c r="E1709" s="10" t="s">
        <v>17</v>
      </c>
      <c r="F1709" s="13" t="s">
        <v>14</v>
      </c>
      <c r="G1709" s="14">
        <v>62000</v>
      </c>
      <c r="H1709" s="15">
        <v>62000</v>
      </c>
      <c r="I1709" s="39">
        <v>0</v>
      </c>
      <c r="J1709" s="19">
        <v>30767</v>
      </c>
      <c r="K1709" s="16">
        <v>51213</v>
      </c>
    </row>
    <row r="1710" spans="1:11" x14ac:dyDescent="0.2">
      <c r="A1710" s="10" t="s">
        <v>11</v>
      </c>
      <c r="B1710" s="11" t="s">
        <v>20</v>
      </c>
      <c r="C1710" s="12">
        <v>27471</v>
      </c>
      <c r="D1710" s="12">
        <v>42416</v>
      </c>
      <c r="E1710" s="10" t="s">
        <v>17</v>
      </c>
      <c r="F1710" s="13" t="s">
        <v>14</v>
      </c>
      <c r="G1710" s="14">
        <v>53000</v>
      </c>
      <c r="H1710" s="15">
        <v>53000</v>
      </c>
      <c r="I1710" s="39">
        <v>2</v>
      </c>
      <c r="J1710" s="19">
        <v>10256</v>
      </c>
      <c r="K1710" s="16">
        <v>51213</v>
      </c>
    </row>
    <row r="1711" spans="1:11" x14ac:dyDescent="0.2">
      <c r="A1711" s="10" t="s">
        <v>15</v>
      </c>
      <c r="B1711" s="11" t="s">
        <v>20</v>
      </c>
      <c r="C1711" s="12">
        <v>27471</v>
      </c>
      <c r="D1711" s="12">
        <v>42416</v>
      </c>
      <c r="E1711" s="10" t="s">
        <v>17</v>
      </c>
      <c r="F1711" s="13" t="s">
        <v>14</v>
      </c>
      <c r="G1711" s="14">
        <v>62000</v>
      </c>
      <c r="H1711" s="15">
        <v>62000</v>
      </c>
      <c r="I1711" s="39">
        <v>0</v>
      </c>
      <c r="J1711" s="19">
        <v>10256</v>
      </c>
      <c r="K1711" s="16">
        <v>51213</v>
      </c>
    </row>
    <row r="1712" spans="1:11" x14ac:dyDescent="0.2">
      <c r="A1712" s="10" t="s">
        <v>16</v>
      </c>
      <c r="B1712" s="11" t="s">
        <v>20</v>
      </c>
      <c r="C1712" s="12">
        <v>21200</v>
      </c>
      <c r="D1712" s="12">
        <v>42360</v>
      </c>
      <c r="E1712" s="10" t="s">
        <v>13</v>
      </c>
      <c r="F1712" s="13" t="s">
        <v>14</v>
      </c>
      <c r="G1712" s="14">
        <v>40000</v>
      </c>
      <c r="H1712" s="15">
        <v>40000</v>
      </c>
      <c r="I1712" s="39">
        <v>0</v>
      </c>
      <c r="J1712" s="19">
        <v>6264</v>
      </c>
      <c r="K1712" s="16">
        <v>44941</v>
      </c>
    </row>
    <row r="1713" spans="1:11" x14ac:dyDescent="0.2">
      <c r="A1713" s="10" t="s">
        <v>11</v>
      </c>
      <c r="B1713" s="11" t="s">
        <v>20</v>
      </c>
      <c r="C1713" s="12">
        <v>21200</v>
      </c>
      <c r="D1713" s="12">
        <v>42360</v>
      </c>
      <c r="E1713" s="10" t="s">
        <v>13</v>
      </c>
      <c r="F1713" s="13" t="s">
        <v>14</v>
      </c>
      <c r="G1713" s="14">
        <v>40000</v>
      </c>
      <c r="H1713" s="15">
        <v>40000</v>
      </c>
      <c r="I1713" s="39">
        <v>0</v>
      </c>
      <c r="J1713" s="19">
        <v>6264</v>
      </c>
      <c r="K1713" s="16">
        <v>44941</v>
      </c>
    </row>
    <row r="1714" spans="1:11" x14ac:dyDescent="0.2">
      <c r="A1714" s="10" t="s">
        <v>15</v>
      </c>
      <c r="B1714" s="11" t="s">
        <v>20</v>
      </c>
      <c r="C1714" s="12">
        <v>21200</v>
      </c>
      <c r="D1714" s="12">
        <v>42360</v>
      </c>
      <c r="E1714" s="10" t="s">
        <v>13</v>
      </c>
      <c r="F1714" s="13" t="s">
        <v>14</v>
      </c>
      <c r="G1714" s="14">
        <v>159000</v>
      </c>
      <c r="H1714" s="15">
        <v>159000</v>
      </c>
      <c r="I1714" s="39">
        <v>0</v>
      </c>
      <c r="J1714" s="19">
        <v>6264</v>
      </c>
      <c r="K1714" s="16">
        <v>44941</v>
      </c>
    </row>
    <row r="1715" spans="1:11" x14ac:dyDescent="0.2">
      <c r="A1715" s="10" t="s">
        <v>16</v>
      </c>
      <c r="B1715" s="11" t="s">
        <v>20</v>
      </c>
      <c r="C1715" s="12">
        <v>20759</v>
      </c>
      <c r="D1715" s="12">
        <v>41913</v>
      </c>
      <c r="E1715" s="10" t="s">
        <v>13</v>
      </c>
      <c r="F1715" s="13" t="s">
        <v>14</v>
      </c>
      <c r="G1715" s="14">
        <v>99000</v>
      </c>
      <c r="H1715" s="15">
        <v>99000</v>
      </c>
      <c r="I1715" s="39">
        <v>0</v>
      </c>
      <c r="J1715" s="19">
        <v>12207</v>
      </c>
      <c r="K1715" s="16">
        <v>44500</v>
      </c>
    </row>
    <row r="1716" spans="1:11" x14ac:dyDescent="0.2">
      <c r="A1716" s="10" t="s">
        <v>11</v>
      </c>
      <c r="B1716" s="11" t="s">
        <v>20</v>
      </c>
      <c r="C1716" s="12">
        <v>20759</v>
      </c>
      <c r="D1716" s="12">
        <v>41913</v>
      </c>
      <c r="E1716" s="10" t="s">
        <v>13</v>
      </c>
      <c r="F1716" s="13" t="s">
        <v>14</v>
      </c>
      <c r="G1716" s="14">
        <v>99000</v>
      </c>
      <c r="H1716" s="15">
        <v>99000</v>
      </c>
      <c r="I1716" s="39">
        <v>0</v>
      </c>
      <c r="J1716" s="19">
        <v>4069</v>
      </c>
      <c r="K1716" s="16">
        <v>44500</v>
      </c>
    </row>
    <row r="1717" spans="1:11" x14ac:dyDescent="0.2">
      <c r="A1717" s="10" t="s">
        <v>15</v>
      </c>
      <c r="B1717" s="11" t="s">
        <v>20</v>
      </c>
      <c r="C1717" s="12">
        <v>20759</v>
      </c>
      <c r="D1717" s="12">
        <v>41913</v>
      </c>
      <c r="E1717" s="10" t="s">
        <v>13</v>
      </c>
      <c r="F1717" s="13" t="s">
        <v>14</v>
      </c>
      <c r="G1717" s="14">
        <v>33000</v>
      </c>
      <c r="H1717" s="15">
        <v>33000</v>
      </c>
      <c r="I1717" s="39">
        <v>0</v>
      </c>
      <c r="J1717" s="19">
        <v>4069</v>
      </c>
      <c r="K1717" s="16">
        <v>44500</v>
      </c>
    </row>
    <row r="1718" spans="1:11" x14ac:dyDescent="0.2">
      <c r="A1718" s="10" t="s">
        <v>16</v>
      </c>
      <c r="B1718" s="11" t="s">
        <v>20</v>
      </c>
      <c r="C1718" s="12">
        <v>24045</v>
      </c>
      <c r="D1718" s="12">
        <v>42319</v>
      </c>
      <c r="E1718" s="10" t="s">
        <v>17</v>
      </c>
      <c r="F1718" s="13" t="s">
        <v>14</v>
      </c>
      <c r="G1718" s="14">
        <v>99000</v>
      </c>
      <c r="H1718" s="15">
        <v>99000</v>
      </c>
      <c r="I1718" s="39">
        <v>0</v>
      </c>
      <c r="J1718" s="19">
        <v>44834</v>
      </c>
      <c r="K1718" s="16">
        <v>47786</v>
      </c>
    </row>
    <row r="1719" spans="1:11" x14ac:dyDescent="0.2">
      <c r="A1719" s="10" t="s">
        <v>11</v>
      </c>
      <c r="B1719" s="11" t="s">
        <v>20</v>
      </c>
      <c r="C1719" s="12">
        <v>24045</v>
      </c>
      <c r="D1719" s="12">
        <v>42319</v>
      </c>
      <c r="E1719" s="10" t="s">
        <v>17</v>
      </c>
      <c r="F1719" s="13" t="s">
        <v>14</v>
      </c>
      <c r="G1719" s="14">
        <v>81000</v>
      </c>
      <c r="H1719" s="15">
        <v>81000</v>
      </c>
      <c r="I1719" s="39">
        <v>2</v>
      </c>
      <c r="J1719" s="19">
        <v>14945</v>
      </c>
      <c r="K1719" s="16">
        <v>47786</v>
      </c>
    </row>
    <row r="1720" spans="1:11" x14ac:dyDescent="0.2">
      <c r="A1720" s="10" t="s">
        <v>15</v>
      </c>
      <c r="B1720" s="11" t="s">
        <v>20</v>
      </c>
      <c r="C1720" s="12">
        <v>24045</v>
      </c>
      <c r="D1720" s="12">
        <v>42319</v>
      </c>
      <c r="E1720" s="10" t="s">
        <v>17</v>
      </c>
      <c r="F1720" s="13" t="s">
        <v>14</v>
      </c>
      <c r="G1720" s="14">
        <v>99000</v>
      </c>
      <c r="H1720" s="15">
        <v>99000</v>
      </c>
      <c r="I1720" s="39">
        <v>0</v>
      </c>
      <c r="J1720" s="19">
        <v>14945</v>
      </c>
      <c r="K1720" s="16">
        <v>47786</v>
      </c>
    </row>
    <row r="1721" spans="1:11" x14ac:dyDescent="0.2">
      <c r="A1721" s="10" t="s">
        <v>16</v>
      </c>
      <c r="B1721" s="11" t="s">
        <v>20</v>
      </c>
      <c r="C1721" s="12">
        <v>22568</v>
      </c>
      <c r="D1721" s="12">
        <v>42285</v>
      </c>
      <c r="E1721" s="10" t="s">
        <v>13</v>
      </c>
      <c r="F1721" s="13" t="s">
        <v>14</v>
      </c>
      <c r="G1721" s="14">
        <v>61000</v>
      </c>
      <c r="H1721" s="15">
        <v>61000</v>
      </c>
      <c r="I1721" s="39">
        <v>0</v>
      </c>
      <c r="J1721" s="19">
        <v>12572</v>
      </c>
      <c r="K1721" s="16">
        <v>46309</v>
      </c>
    </row>
    <row r="1722" spans="1:11" x14ac:dyDescent="0.2">
      <c r="A1722" s="10" t="s">
        <v>11</v>
      </c>
      <c r="B1722" s="11" t="s">
        <v>20</v>
      </c>
      <c r="C1722" s="12">
        <v>22568</v>
      </c>
      <c r="D1722" s="12">
        <v>42285</v>
      </c>
      <c r="E1722" s="10" t="s">
        <v>13</v>
      </c>
      <c r="F1722" s="13" t="s">
        <v>14</v>
      </c>
      <c r="G1722" s="14">
        <v>61000</v>
      </c>
      <c r="H1722" s="15">
        <v>61000</v>
      </c>
      <c r="I1722" s="39">
        <v>0</v>
      </c>
      <c r="J1722" s="19">
        <v>12572</v>
      </c>
      <c r="K1722" s="16">
        <v>46309</v>
      </c>
    </row>
    <row r="1723" spans="1:11" x14ac:dyDescent="0.2">
      <c r="A1723" s="10" t="s">
        <v>15</v>
      </c>
      <c r="B1723" s="11" t="s">
        <v>20</v>
      </c>
      <c r="C1723" s="12">
        <v>22568</v>
      </c>
      <c r="D1723" s="12">
        <v>42285</v>
      </c>
      <c r="E1723" s="10" t="s">
        <v>13</v>
      </c>
      <c r="F1723" s="13" t="s">
        <v>14</v>
      </c>
      <c r="G1723" s="14">
        <v>243000</v>
      </c>
      <c r="H1723" s="15">
        <v>243000</v>
      </c>
      <c r="I1723" s="39">
        <v>0</v>
      </c>
      <c r="J1723" s="19">
        <v>12572</v>
      </c>
      <c r="K1723" s="16">
        <v>46309</v>
      </c>
    </row>
    <row r="1724" spans="1:11" x14ac:dyDescent="0.2">
      <c r="A1724" s="10" t="s">
        <v>11</v>
      </c>
      <c r="B1724" s="11" t="s">
        <v>20</v>
      </c>
      <c r="C1724" s="12">
        <v>21743</v>
      </c>
      <c r="D1724" s="12">
        <v>42251</v>
      </c>
      <c r="E1724" s="10" t="s">
        <v>17</v>
      </c>
      <c r="F1724" s="13" t="s">
        <v>14</v>
      </c>
      <c r="G1724" s="14">
        <v>25000</v>
      </c>
      <c r="H1724" s="15">
        <v>25000</v>
      </c>
      <c r="I1724" s="39">
        <v>0</v>
      </c>
      <c r="J1724" s="19">
        <v>3488</v>
      </c>
      <c r="K1724" s="16">
        <v>45485</v>
      </c>
    </row>
    <row r="1725" spans="1:11" x14ac:dyDescent="0.2">
      <c r="A1725" s="10" t="s">
        <v>16</v>
      </c>
      <c r="B1725" s="11" t="s">
        <v>20</v>
      </c>
      <c r="C1725" s="12">
        <v>21340</v>
      </c>
      <c r="D1725" s="12">
        <v>42395</v>
      </c>
      <c r="E1725" s="10" t="s">
        <v>17</v>
      </c>
      <c r="F1725" s="13" t="s">
        <v>14</v>
      </c>
      <c r="G1725" s="14">
        <v>20000</v>
      </c>
      <c r="H1725" s="15">
        <v>20000</v>
      </c>
      <c r="I1725" s="39">
        <v>0</v>
      </c>
      <c r="J1725" s="19">
        <v>3222</v>
      </c>
      <c r="K1725" s="16">
        <v>45081</v>
      </c>
    </row>
    <row r="1726" spans="1:11" x14ac:dyDescent="0.2">
      <c r="A1726" s="10" t="s">
        <v>11</v>
      </c>
      <c r="B1726" s="11" t="s">
        <v>20</v>
      </c>
      <c r="C1726" s="12">
        <v>21340</v>
      </c>
      <c r="D1726" s="12">
        <v>42395</v>
      </c>
      <c r="E1726" s="10" t="s">
        <v>17</v>
      </c>
      <c r="F1726" s="13" t="s">
        <v>14</v>
      </c>
      <c r="G1726" s="14">
        <v>20000</v>
      </c>
      <c r="H1726" s="15">
        <v>20000</v>
      </c>
      <c r="I1726" s="39">
        <v>0</v>
      </c>
      <c r="J1726" s="19">
        <v>3222</v>
      </c>
      <c r="K1726" s="16">
        <v>45081</v>
      </c>
    </row>
    <row r="1727" spans="1:11" x14ac:dyDescent="0.2">
      <c r="A1727" s="10" t="s">
        <v>16</v>
      </c>
      <c r="B1727" s="11" t="s">
        <v>21</v>
      </c>
      <c r="C1727" s="12">
        <v>23494</v>
      </c>
      <c r="D1727" s="12">
        <v>42385</v>
      </c>
      <c r="E1727" s="10" t="s">
        <v>13</v>
      </c>
      <c r="F1727" s="13" t="s">
        <v>14</v>
      </c>
      <c r="G1727" s="14">
        <v>54000</v>
      </c>
      <c r="H1727" s="15">
        <v>54000</v>
      </c>
      <c r="I1727" s="39">
        <v>0</v>
      </c>
      <c r="J1727" s="19">
        <v>13511</v>
      </c>
      <c r="K1727" s="16">
        <v>47235</v>
      </c>
    </row>
    <row r="1728" spans="1:11" x14ac:dyDescent="0.2">
      <c r="A1728" s="10" t="s">
        <v>11</v>
      </c>
      <c r="B1728" s="11" t="s">
        <v>21</v>
      </c>
      <c r="C1728" s="12">
        <v>23494</v>
      </c>
      <c r="D1728" s="12">
        <v>42385</v>
      </c>
      <c r="E1728" s="10" t="s">
        <v>13</v>
      </c>
      <c r="F1728" s="13" t="s">
        <v>14</v>
      </c>
      <c r="G1728" s="14">
        <v>54000</v>
      </c>
      <c r="H1728" s="15">
        <v>54000</v>
      </c>
      <c r="I1728" s="39">
        <v>0</v>
      </c>
      <c r="J1728" s="19">
        <v>13511</v>
      </c>
      <c r="K1728" s="16">
        <v>47235</v>
      </c>
    </row>
    <row r="1729" spans="1:11" x14ac:dyDescent="0.2">
      <c r="A1729" s="10" t="s">
        <v>11</v>
      </c>
      <c r="B1729" s="11" t="s">
        <v>20</v>
      </c>
      <c r="C1729" s="12">
        <v>20985</v>
      </c>
      <c r="D1729" s="12">
        <v>42265</v>
      </c>
      <c r="E1729" s="10" t="s">
        <v>17</v>
      </c>
      <c r="F1729" s="13" t="s">
        <v>14</v>
      </c>
      <c r="G1729" s="14">
        <v>29000</v>
      </c>
      <c r="H1729" s="15">
        <v>29000</v>
      </c>
      <c r="I1729" s="39">
        <v>0</v>
      </c>
      <c r="J1729" s="19">
        <v>3028</v>
      </c>
      <c r="K1729" s="16">
        <v>44726</v>
      </c>
    </row>
    <row r="1730" spans="1:11" x14ac:dyDescent="0.2">
      <c r="A1730" s="10" t="s">
        <v>11</v>
      </c>
      <c r="B1730" s="11" t="s">
        <v>21</v>
      </c>
      <c r="C1730" s="12">
        <v>21984</v>
      </c>
      <c r="D1730" s="12">
        <v>42409</v>
      </c>
      <c r="E1730" s="10" t="s">
        <v>17</v>
      </c>
      <c r="F1730" s="13" t="s">
        <v>14</v>
      </c>
      <c r="G1730" s="14">
        <v>70000</v>
      </c>
      <c r="H1730" s="15">
        <v>70000</v>
      </c>
      <c r="I1730" s="39">
        <v>0</v>
      </c>
      <c r="J1730" s="19">
        <v>12348</v>
      </c>
      <c r="K1730" s="16">
        <v>45725</v>
      </c>
    </row>
    <row r="1731" spans="1:11" x14ac:dyDescent="0.2">
      <c r="A1731" s="10" t="s">
        <v>16</v>
      </c>
      <c r="B1731" s="11" t="s">
        <v>20</v>
      </c>
      <c r="C1731" s="12">
        <v>23513</v>
      </c>
      <c r="D1731" s="12">
        <v>42265</v>
      </c>
      <c r="E1731" s="10" t="s">
        <v>13</v>
      </c>
      <c r="F1731" s="13" t="s">
        <v>14</v>
      </c>
      <c r="G1731" s="14">
        <v>70000</v>
      </c>
      <c r="H1731" s="15">
        <v>70000</v>
      </c>
      <c r="I1731" s="39">
        <v>0</v>
      </c>
      <c r="J1731" s="19">
        <v>15876</v>
      </c>
      <c r="K1731" s="16">
        <v>47254</v>
      </c>
    </row>
    <row r="1732" spans="1:11" x14ac:dyDescent="0.2">
      <c r="A1732" s="10" t="s">
        <v>11</v>
      </c>
      <c r="B1732" s="11" t="s">
        <v>20</v>
      </c>
      <c r="C1732" s="12">
        <v>23513</v>
      </c>
      <c r="D1732" s="12">
        <v>42265</v>
      </c>
      <c r="E1732" s="10" t="s">
        <v>13</v>
      </c>
      <c r="F1732" s="13" t="s">
        <v>14</v>
      </c>
      <c r="G1732" s="14">
        <v>35000</v>
      </c>
      <c r="H1732" s="15">
        <v>35000</v>
      </c>
      <c r="I1732" s="39">
        <v>0</v>
      </c>
      <c r="J1732" s="19">
        <v>7938</v>
      </c>
      <c r="K1732" s="16">
        <v>47254</v>
      </c>
    </row>
    <row r="1733" spans="1:11" x14ac:dyDescent="0.2">
      <c r="A1733" s="10" t="s">
        <v>15</v>
      </c>
      <c r="B1733" s="11" t="s">
        <v>20</v>
      </c>
      <c r="C1733" s="12">
        <v>23513</v>
      </c>
      <c r="D1733" s="12">
        <v>42265</v>
      </c>
      <c r="E1733" s="10" t="s">
        <v>13</v>
      </c>
      <c r="F1733" s="13" t="s">
        <v>14</v>
      </c>
      <c r="G1733" s="14">
        <v>70000</v>
      </c>
      <c r="H1733" s="15">
        <v>70000</v>
      </c>
      <c r="I1733" s="39">
        <v>0</v>
      </c>
      <c r="J1733" s="19">
        <v>7938</v>
      </c>
      <c r="K1733" s="16">
        <v>47254</v>
      </c>
    </row>
    <row r="1734" spans="1:11" x14ac:dyDescent="0.2">
      <c r="A1734" s="10" t="s">
        <v>11</v>
      </c>
      <c r="B1734" s="11" t="s">
        <v>20</v>
      </c>
      <c r="C1734" s="12">
        <v>21582</v>
      </c>
      <c r="D1734" s="12">
        <v>42244</v>
      </c>
      <c r="E1734" s="10" t="s">
        <v>17</v>
      </c>
      <c r="F1734" s="13" t="s">
        <v>14</v>
      </c>
      <c r="G1734" s="14">
        <v>33000</v>
      </c>
      <c r="H1734" s="15">
        <v>33000</v>
      </c>
      <c r="I1734" s="39">
        <v>0</v>
      </c>
      <c r="J1734" s="19">
        <v>4604</v>
      </c>
      <c r="K1734" s="16">
        <v>45323</v>
      </c>
    </row>
    <row r="1735" spans="1:11" x14ac:dyDescent="0.2">
      <c r="A1735" s="10" t="s">
        <v>16</v>
      </c>
      <c r="B1735" s="11" t="s">
        <v>20</v>
      </c>
      <c r="C1735" s="12">
        <v>20772</v>
      </c>
      <c r="D1735" s="12">
        <v>42384</v>
      </c>
      <c r="E1735" s="10" t="s">
        <v>13</v>
      </c>
      <c r="F1735" s="13" t="s">
        <v>14</v>
      </c>
      <c r="G1735" s="14">
        <v>43000</v>
      </c>
      <c r="H1735" s="15">
        <v>43000</v>
      </c>
      <c r="I1735" s="39">
        <v>0</v>
      </c>
      <c r="J1735" s="19">
        <v>5921</v>
      </c>
      <c r="K1735" s="16">
        <v>44513</v>
      </c>
    </row>
    <row r="1736" spans="1:11" x14ac:dyDescent="0.2">
      <c r="A1736" s="10" t="s">
        <v>11</v>
      </c>
      <c r="B1736" s="11" t="s">
        <v>20</v>
      </c>
      <c r="C1736" s="12">
        <v>20772</v>
      </c>
      <c r="D1736" s="12">
        <v>42384</v>
      </c>
      <c r="E1736" s="10" t="s">
        <v>13</v>
      </c>
      <c r="F1736" s="13" t="s">
        <v>14</v>
      </c>
      <c r="G1736" s="14">
        <v>43000</v>
      </c>
      <c r="H1736" s="15">
        <v>43000</v>
      </c>
      <c r="I1736" s="39">
        <v>0</v>
      </c>
      <c r="J1736" s="19">
        <v>5921</v>
      </c>
      <c r="K1736" s="16">
        <v>44513</v>
      </c>
    </row>
    <row r="1737" spans="1:11" x14ac:dyDescent="0.2">
      <c r="A1737" s="10" t="s">
        <v>15</v>
      </c>
      <c r="B1737" s="11" t="s">
        <v>20</v>
      </c>
      <c r="C1737" s="12">
        <v>20772</v>
      </c>
      <c r="D1737" s="12">
        <v>42384</v>
      </c>
      <c r="E1737" s="10" t="s">
        <v>13</v>
      </c>
      <c r="F1737" s="13" t="s">
        <v>14</v>
      </c>
      <c r="G1737" s="14">
        <v>43000</v>
      </c>
      <c r="H1737" s="15">
        <v>43000</v>
      </c>
      <c r="I1737" s="39">
        <v>0</v>
      </c>
      <c r="J1737" s="19">
        <v>5921</v>
      </c>
      <c r="K1737" s="16">
        <v>44513</v>
      </c>
    </row>
    <row r="1738" spans="1:11" x14ac:dyDescent="0.2">
      <c r="A1738" s="10" t="s">
        <v>16</v>
      </c>
      <c r="B1738" s="11" t="s">
        <v>20</v>
      </c>
      <c r="C1738" s="12">
        <v>24622</v>
      </c>
      <c r="D1738" s="12">
        <v>42356</v>
      </c>
      <c r="E1738" s="10" t="s">
        <v>17</v>
      </c>
      <c r="F1738" s="13" t="s">
        <v>14</v>
      </c>
      <c r="G1738" s="14">
        <v>43000</v>
      </c>
      <c r="H1738" s="15">
        <v>43000</v>
      </c>
      <c r="I1738" s="39">
        <v>0</v>
      </c>
      <c r="J1738" s="19">
        <v>21479</v>
      </c>
      <c r="K1738" s="16">
        <v>48364</v>
      </c>
    </row>
    <row r="1739" spans="1:11" x14ac:dyDescent="0.2">
      <c r="A1739" s="10" t="s">
        <v>11</v>
      </c>
      <c r="B1739" s="11" t="s">
        <v>20</v>
      </c>
      <c r="C1739" s="12">
        <v>24622</v>
      </c>
      <c r="D1739" s="12">
        <v>42356</v>
      </c>
      <c r="E1739" s="10" t="s">
        <v>17</v>
      </c>
      <c r="F1739" s="13" t="s">
        <v>14</v>
      </c>
      <c r="G1739" s="14">
        <v>37000</v>
      </c>
      <c r="H1739" s="15">
        <v>37000</v>
      </c>
      <c r="I1739" s="39">
        <v>2</v>
      </c>
      <c r="J1739" s="19">
        <v>7160</v>
      </c>
      <c r="K1739" s="16">
        <v>48364</v>
      </c>
    </row>
    <row r="1740" spans="1:11" x14ac:dyDescent="0.2">
      <c r="A1740" s="10" t="s">
        <v>15</v>
      </c>
      <c r="B1740" s="11" t="s">
        <v>20</v>
      </c>
      <c r="C1740" s="12">
        <v>24622</v>
      </c>
      <c r="D1740" s="12">
        <v>42356</v>
      </c>
      <c r="E1740" s="10" t="s">
        <v>17</v>
      </c>
      <c r="F1740" s="13" t="s">
        <v>14</v>
      </c>
      <c r="G1740" s="14">
        <v>43000</v>
      </c>
      <c r="H1740" s="15">
        <v>43000</v>
      </c>
      <c r="I1740" s="39">
        <v>0</v>
      </c>
      <c r="J1740" s="19">
        <v>7160</v>
      </c>
      <c r="K1740" s="16">
        <v>48364</v>
      </c>
    </row>
    <row r="1741" spans="1:11" x14ac:dyDescent="0.2">
      <c r="A1741" s="10" t="s">
        <v>16</v>
      </c>
      <c r="B1741" s="11" t="s">
        <v>20</v>
      </c>
      <c r="C1741" s="12">
        <v>21973</v>
      </c>
      <c r="D1741" s="12">
        <v>41873</v>
      </c>
      <c r="E1741" s="10" t="s">
        <v>17</v>
      </c>
      <c r="F1741" s="13" t="s">
        <v>14</v>
      </c>
      <c r="G1741" s="14">
        <v>111000</v>
      </c>
      <c r="H1741" s="15">
        <v>111000</v>
      </c>
      <c r="I1741" s="39">
        <v>0</v>
      </c>
      <c r="J1741" s="19">
        <v>22572</v>
      </c>
      <c r="K1741" s="16">
        <v>45715</v>
      </c>
    </row>
    <row r="1742" spans="1:11" x14ac:dyDescent="0.2">
      <c r="A1742" s="10" t="s">
        <v>11</v>
      </c>
      <c r="B1742" s="11" t="s">
        <v>20</v>
      </c>
      <c r="C1742" s="12">
        <v>21973</v>
      </c>
      <c r="D1742" s="12">
        <v>41873</v>
      </c>
      <c r="E1742" s="10" t="s">
        <v>17</v>
      </c>
      <c r="F1742" s="13" t="s">
        <v>14</v>
      </c>
      <c r="G1742" s="14">
        <v>55000</v>
      </c>
      <c r="H1742" s="15">
        <v>55000</v>
      </c>
      <c r="I1742" s="39">
        <v>0</v>
      </c>
      <c r="J1742" s="19">
        <v>7524</v>
      </c>
      <c r="K1742" s="16">
        <v>45715</v>
      </c>
    </row>
    <row r="1743" spans="1:11" x14ac:dyDescent="0.2">
      <c r="A1743" s="10" t="s">
        <v>15</v>
      </c>
      <c r="B1743" s="11" t="s">
        <v>20</v>
      </c>
      <c r="C1743" s="12">
        <v>21973</v>
      </c>
      <c r="D1743" s="12">
        <v>41873</v>
      </c>
      <c r="E1743" s="10" t="s">
        <v>17</v>
      </c>
      <c r="F1743" s="13" t="s">
        <v>14</v>
      </c>
      <c r="G1743" s="14">
        <v>111000</v>
      </c>
      <c r="H1743" s="15">
        <v>111000</v>
      </c>
      <c r="I1743" s="39">
        <v>0</v>
      </c>
      <c r="J1743" s="19">
        <v>7524</v>
      </c>
      <c r="K1743" s="16">
        <v>45715</v>
      </c>
    </row>
    <row r="1744" spans="1:11" x14ac:dyDescent="0.2">
      <c r="A1744" s="10" t="s">
        <v>16</v>
      </c>
      <c r="B1744" s="11" t="s">
        <v>21</v>
      </c>
      <c r="C1744" s="12">
        <v>21751</v>
      </c>
      <c r="D1744" s="12">
        <v>42436</v>
      </c>
      <c r="E1744" s="10" t="s">
        <v>17</v>
      </c>
      <c r="F1744" s="13" t="s">
        <v>14</v>
      </c>
      <c r="G1744" s="14">
        <v>28000</v>
      </c>
      <c r="H1744" s="15">
        <v>28000</v>
      </c>
      <c r="I1744" s="39">
        <v>0</v>
      </c>
      <c r="J1744" s="19">
        <v>4738</v>
      </c>
      <c r="K1744" s="16">
        <v>45493</v>
      </c>
    </row>
    <row r="1745" spans="1:11" x14ac:dyDescent="0.2">
      <c r="A1745" s="10" t="s">
        <v>11</v>
      </c>
      <c r="B1745" s="11" t="s">
        <v>21</v>
      </c>
      <c r="C1745" s="12">
        <v>21751</v>
      </c>
      <c r="D1745" s="12">
        <v>42436</v>
      </c>
      <c r="E1745" s="10" t="s">
        <v>17</v>
      </c>
      <c r="F1745" s="13" t="s">
        <v>14</v>
      </c>
      <c r="G1745" s="14">
        <v>28000</v>
      </c>
      <c r="H1745" s="15">
        <v>28000</v>
      </c>
      <c r="I1745" s="39">
        <v>1</v>
      </c>
      <c r="J1745" s="19">
        <v>4738</v>
      </c>
      <c r="K1745" s="16">
        <v>45493</v>
      </c>
    </row>
    <row r="1746" spans="1:11" x14ac:dyDescent="0.2">
      <c r="A1746" s="10" t="s">
        <v>16</v>
      </c>
      <c r="B1746" s="11" t="s">
        <v>21</v>
      </c>
      <c r="C1746" s="12">
        <v>25652</v>
      </c>
      <c r="D1746" s="12">
        <v>42310</v>
      </c>
      <c r="E1746" s="10" t="s">
        <v>13</v>
      </c>
      <c r="F1746" s="13" t="s">
        <v>14</v>
      </c>
      <c r="G1746" s="14">
        <v>57000</v>
      </c>
      <c r="H1746" s="15">
        <v>57000</v>
      </c>
      <c r="I1746" s="39">
        <v>0</v>
      </c>
      <c r="J1746" s="19">
        <v>14980</v>
      </c>
      <c r="K1746" s="16">
        <v>49393</v>
      </c>
    </row>
    <row r="1747" spans="1:11" x14ac:dyDescent="0.2">
      <c r="A1747" s="10" t="s">
        <v>11</v>
      </c>
      <c r="B1747" s="11" t="s">
        <v>21</v>
      </c>
      <c r="C1747" s="12">
        <v>25652</v>
      </c>
      <c r="D1747" s="12">
        <v>42310</v>
      </c>
      <c r="E1747" s="10" t="s">
        <v>13</v>
      </c>
      <c r="F1747" s="13" t="s">
        <v>14</v>
      </c>
      <c r="G1747" s="14">
        <v>57000</v>
      </c>
      <c r="H1747" s="15">
        <v>57000</v>
      </c>
      <c r="I1747" s="39">
        <v>0</v>
      </c>
      <c r="J1747" s="19">
        <v>14980</v>
      </c>
      <c r="K1747" s="16">
        <v>49393</v>
      </c>
    </row>
    <row r="1748" spans="1:11" x14ac:dyDescent="0.2">
      <c r="A1748" s="10" t="s">
        <v>11</v>
      </c>
      <c r="B1748" s="11" t="s">
        <v>20</v>
      </c>
      <c r="C1748" s="12">
        <v>21612</v>
      </c>
      <c r="D1748" s="12">
        <v>42376</v>
      </c>
      <c r="E1748" s="10" t="s">
        <v>17</v>
      </c>
      <c r="F1748" s="13" t="s">
        <v>14</v>
      </c>
      <c r="G1748" s="14">
        <v>21000</v>
      </c>
      <c r="H1748" s="15">
        <v>21000</v>
      </c>
      <c r="I1748" s="39">
        <v>0</v>
      </c>
      <c r="J1748" s="19">
        <v>3553</v>
      </c>
      <c r="K1748" s="16">
        <v>45354</v>
      </c>
    </row>
    <row r="1749" spans="1:11" x14ac:dyDescent="0.2">
      <c r="A1749" s="10" t="s">
        <v>15</v>
      </c>
      <c r="B1749" s="11" t="s">
        <v>20</v>
      </c>
      <c r="C1749" s="12">
        <v>21612</v>
      </c>
      <c r="D1749" s="12">
        <v>42376</v>
      </c>
      <c r="E1749" s="10" t="s">
        <v>17</v>
      </c>
      <c r="F1749" s="13" t="s">
        <v>14</v>
      </c>
      <c r="G1749" s="14">
        <v>57000</v>
      </c>
      <c r="H1749" s="15">
        <v>57000</v>
      </c>
      <c r="I1749" s="39">
        <v>0</v>
      </c>
      <c r="J1749" s="19">
        <v>3553</v>
      </c>
      <c r="K1749" s="16">
        <v>45354</v>
      </c>
    </row>
    <row r="1750" spans="1:11" x14ac:dyDescent="0.2">
      <c r="A1750" s="10" t="s">
        <v>16</v>
      </c>
      <c r="B1750" s="11" t="s">
        <v>20</v>
      </c>
      <c r="C1750" s="12">
        <v>23486</v>
      </c>
      <c r="D1750" s="12">
        <v>42428</v>
      </c>
      <c r="E1750" s="10" t="s">
        <v>13</v>
      </c>
      <c r="F1750" s="13" t="s">
        <v>14</v>
      </c>
      <c r="G1750" s="14">
        <v>21000</v>
      </c>
      <c r="H1750" s="15">
        <v>21000</v>
      </c>
      <c r="I1750" s="39">
        <v>0</v>
      </c>
      <c r="J1750" s="19">
        <v>58547</v>
      </c>
      <c r="K1750" s="16">
        <v>47227</v>
      </c>
    </row>
    <row r="1751" spans="1:11" x14ac:dyDescent="0.2">
      <c r="A1751" s="10" t="s">
        <v>11</v>
      </c>
      <c r="B1751" s="11" t="s">
        <v>20</v>
      </c>
      <c r="C1751" s="12">
        <v>23486</v>
      </c>
      <c r="D1751" s="12">
        <v>42428</v>
      </c>
      <c r="E1751" s="10" t="s">
        <v>13</v>
      </c>
      <c r="F1751" s="13" t="s">
        <v>14</v>
      </c>
      <c r="G1751" s="14">
        <v>78000</v>
      </c>
      <c r="H1751" s="15">
        <v>78000</v>
      </c>
      <c r="I1751" s="39">
        <v>0</v>
      </c>
      <c r="J1751" s="19">
        <v>19516</v>
      </c>
      <c r="K1751" s="16">
        <v>47227</v>
      </c>
    </row>
    <row r="1752" spans="1:11" x14ac:dyDescent="0.2">
      <c r="A1752" s="10" t="s">
        <v>15</v>
      </c>
      <c r="B1752" s="11" t="s">
        <v>20</v>
      </c>
      <c r="C1752" s="12">
        <v>23486</v>
      </c>
      <c r="D1752" s="12">
        <v>42428</v>
      </c>
      <c r="E1752" s="10" t="s">
        <v>13</v>
      </c>
      <c r="F1752" s="13" t="s">
        <v>14</v>
      </c>
      <c r="G1752" s="14">
        <v>21000</v>
      </c>
      <c r="H1752" s="15">
        <v>21000</v>
      </c>
      <c r="I1752" s="39">
        <v>0</v>
      </c>
      <c r="J1752" s="19">
        <v>19516</v>
      </c>
      <c r="K1752" s="16">
        <v>47227</v>
      </c>
    </row>
    <row r="1753" spans="1:11" x14ac:dyDescent="0.2">
      <c r="A1753" s="10" t="s">
        <v>16</v>
      </c>
      <c r="B1753" s="11" t="s">
        <v>20</v>
      </c>
      <c r="C1753" s="12">
        <v>20982</v>
      </c>
      <c r="D1753" s="12">
        <v>42321</v>
      </c>
      <c r="E1753" s="10" t="s">
        <v>17</v>
      </c>
      <c r="F1753" s="13" t="s">
        <v>14</v>
      </c>
      <c r="G1753" s="14">
        <v>172000</v>
      </c>
      <c r="H1753" s="15">
        <v>172000</v>
      </c>
      <c r="I1753" s="39">
        <v>0</v>
      </c>
      <c r="J1753" s="19">
        <v>17957</v>
      </c>
      <c r="K1753" s="16">
        <v>44723</v>
      </c>
    </row>
    <row r="1754" spans="1:11" x14ac:dyDescent="0.2">
      <c r="A1754" s="10" t="s">
        <v>11</v>
      </c>
      <c r="B1754" s="11" t="s">
        <v>20</v>
      </c>
      <c r="C1754" s="12">
        <v>20982</v>
      </c>
      <c r="D1754" s="12">
        <v>42321</v>
      </c>
      <c r="E1754" s="10" t="s">
        <v>17</v>
      </c>
      <c r="F1754" s="13" t="s">
        <v>14</v>
      </c>
      <c r="G1754" s="14">
        <v>172000</v>
      </c>
      <c r="H1754" s="15">
        <v>172000</v>
      </c>
      <c r="I1754" s="39">
        <v>0</v>
      </c>
      <c r="J1754" s="19">
        <v>8978</v>
      </c>
      <c r="K1754" s="16">
        <v>44723</v>
      </c>
    </row>
    <row r="1755" spans="1:11" x14ac:dyDescent="0.2">
      <c r="A1755" s="10" t="s">
        <v>15</v>
      </c>
      <c r="B1755" s="11" t="s">
        <v>20</v>
      </c>
      <c r="C1755" s="12">
        <v>20982</v>
      </c>
      <c r="D1755" s="12">
        <v>42321</v>
      </c>
      <c r="E1755" s="10" t="s">
        <v>17</v>
      </c>
      <c r="F1755" s="13" t="s">
        <v>14</v>
      </c>
      <c r="G1755" s="14">
        <v>86000</v>
      </c>
      <c r="H1755" s="15">
        <v>86000</v>
      </c>
      <c r="I1755" s="39">
        <v>0</v>
      </c>
      <c r="J1755" s="19">
        <v>8978</v>
      </c>
      <c r="K1755" s="16">
        <v>44723</v>
      </c>
    </row>
    <row r="1756" spans="1:11" x14ac:dyDescent="0.2">
      <c r="A1756" s="10" t="s">
        <v>16</v>
      </c>
      <c r="B1756" s="11" t="s">
        <v>20</v>
      </c>
      <c r="C1756" s="12">
        <v>21533</v>
      </c>
      <c r="D1756" s="12">
        <v>42310</v>
      </c>
      <c r="E1756" s="10" t="s">
        <v>13</v>
      </c>
      <c r="F1756" s="13" t="s">
        <v>14</v>
      </c>
      <c r="G1756" s="14">
        <v>172000</v>
      </c>
      <c r="H1756" s="15">
        <v>172000</v>
      </c>
      <c r="I1756" s="39">
        <v>0</v>
      </c>
      <c r="J1756" s="19">
        <v>26395</v>
      </c>
      <c r="K1756" s="16">
        <v>45274</v>
      </c>
    </row>
    <row r="1757" spans="1:11" x14ac:dyDescent="0.2">
      <c r="A1757" s="10" t="s">
        <v>11</v>
      </c>
      <c r="B1757" s="11" t="s">
        <v>20</v>
      </c>
      <c r="C1757" s="12">
        <v>21533</v>
      </c>
      <c r="D1757" s="12">
        <v>42310</v>
      </c>
      <c r="E1757" s="10" t="s">
        <v>13</v>
      </c>
      <c r="F1757" s="13" t="s">
        <v>14</v>
      </c>
      <c r="G1757" s="14">
        <v>52000</v>
      </c>
      <c r="H1757" s="15">
        <v>52000</v>
      </c>
      <c r="I1757" s="39">
        <v>0</v>
      </c>
      <c r="J1757" s="19">
        <v>8798</v>
      </c>
      <c r="K1757" s="16">
        <v>45274</v>
      </c>
    </row>
    <row r="1758" spans="1:11" x14ac:dyDescent="0.2">
      <c r="A1758" s="10" t="s">
        <v>15</v>
      </c>
      <c r="B1758" s="11" t="s">
        <v>20</v>
      </c>
      <c r="C1758" s="12">
        <v>21533</v>
      </c>
      <c r="D1758" s="12">
        <v>42310</v>
      </c>
      <c r="E1758" s="10" t="s">
        <v>13</v>
      </c>
      <c r="F1758" s="13" t="s">
        <v>14</v>
      </c>
      <c r="G1758" s="14">
        <v>172000</v>
      </c>
      <c r="H1758" s="15">
        <v>172000</v>
      </c>
      <c r="I1758" s="39">
        <v>0</v>
      </c>
      <c r="J1758" s="19">
        <v>8798</v>
      </c>
      <c r="K1758" s="16">
        <v>45274</v>
      </c>
    </row>
    <row r="1759" spans="1:11" x14ac:dyDescent="0.2">
      <c r="A1759" s="10" t="s">
        <v>16</v>
      </c>
      <c r="B1759" s="11" t="s">
        <v>20</v>
      </c>
      <c r="C1759" s="12">
        <v>20425</v>
      </c>
      <c r="D1759" s="12">
        <v>42270</v>
      </c>
      <c r="E1759" s="10" t="s">
        <v>13</v>
      </c>
      <c r="F1759" s="13" t="s">
        <v>14</v>
      </c>
      <c r="G1759" s="14">
        <v>156000</v>
      </c>
      <c r="H1759" s="15">
        <v>156000</v>
      </c>
      <c r="I1759" s="39">
        <v>0</v>
      </c>
      <c r="J1759" s="19">
        <v>6365</v>
      </c>
      <c r="K1759" s="16">
        <v>44167</v>
      </c>
    </row>
    <row r="1760" spans="1:11" x14ac:dyDescent="0.2">
      <c r="A1760" s="10" t="s">
        <v>11</v>
      </c>
      <c r="B1760" s="11" t="s">
        <v>20</v>
      </c>
      <c r="C1760" s="12">
        <v>20425</v>
      </c>
      <c r="D1760" s="12">
        <v>42270</v>
      </c>
      <c r="E1760" s="10" t="s">
        <v>13</v>
      </c>
      <c r="F1760" s="13" t="s">
        <v>14</v>
      </c>
      <c r="G1760" s="14">
        <v>68000</v>
      </c>
      <c r="H1760" s="15">
        <v>68000</v>
      </c>
      <c r="I1760" s="39">
        <v>0</v>
      </c>
      <c r="J1760" s="19">
        <v>6365</v>
      </c>
      <c r="K1760" s="16">
        <v>44167</v>
      </c>
    </row>
    <row r="1761" spans="1:11" x14ac:dyDescent="0.2">
      <c r="A1761" s="10" t="s">
        <v>15</v>
      </c>
      <c r="B1761" s="11" t="s">
        <v>20</v>
      </c>
      <c r="C1761" s="12">
        <v>20425</v>
      </c>
      <c r="D1761" s="12">
        <v>42270</v>
      </c>
      <c r="E1761" s="10" t="s">
        <v>13</v>
      </c>
      <c r="F1761" s="13" t="s">
        <v>14</v>
      </c>
      <c r="G1761" s="14">
        <v>156000</v>
      </c>
      <c r="H1761" s="15">
        <v>156000</v>
      </c>
      <c r="I1761" s="39">
        <v>0</v>
      </c>
      <c r="J1761" s="19">
        <v>6365</v>
      </c>
      <c r="K1761" s="16">
        <v>44167</v>
      </c>
    </row>
    <row r="1762" spans="1:11" x14ac:dyDescent="0.2">
      <c r="A1762" s="10" t="s">
        <v>16</v>
      </c>
      <c r="B1762" s="11" t="s">
        <v>21</v>
      </c>
      <c r="C1762" s="12">
        <v>21682</v>
      </c>
      <c r="D1762" s="12">
        <v>42309</v>
      </c>
      <c r="E1762" s="10" t="s">
        <v>17</v>
      </c>
      <c r="F1762" s="13" t="s">
        <v>14</v>
      </c>
      <c r="G1762" s="14">
        <v>50000</v>
      </c>
      <c r="H1762" s="15">
        <v>50000</v>
      </c>
      <c r="I1762" s="39">
        <v>0</v>
      </c>
      <c r="J1762" s="19">
        <v>6975</v>
      </c>
      <c r="K1762" s="16">
        <v>45424</v>
      </c>
    </row>
    <row r="1763" spans="1:11" x14ac:dyDescent="0.2">
      <c r="A1763" s="10" t="s">
        <v>11</v>
      </c>
      <c r="B1763" s="11" t="s">
        <v>21</v>
      </c>
      <c r="C1763" s="12">
        <v>21682</v>
      </c>
      <c r="D1763" s="12">
        <v>42309</v>
      </c>
      <c r="E1763" s="10" t="s">
        <v>17</v>
      </c>
      <c r="F1763" s="13" t="s">
        <v>14</v>
      </c>
      <c r="G1763" s="14">
        <v>50000</v>
      </c>
      <c r="H1763" s="15">
        <v>50000</v>
      </c>
      <c r="I1763" s="39">
        <v>0</v>
      </c>
      <c r="J1763" s="19">
        <v>6975</v>
      </c>
      <c r="K1763" s="16">
        <v>45424</v>
      </c>
    </row>
    <row r="1764" spans="1:11" x14ac:dyDescent="0.2">
      <c r="A1764" s="10" t="s">
        <v>16</v>
      </c>
      <c r="B1764" s="11" t="s">
        <v>21</v>
      </c>
      <c r="C1764" s="12">
        <v>21438</v>
      </c>
      <c r="D1764" s="12">
        <v>42461</v>
      </c>
      <c r="E1764" s="10" t="s">
        <v>17</v>
      </c>
      <c r="F1764" s="13" t="s">
        <v>14</v>
      </c>
      <c r="G1764" s="14">
        <v>177000</v>
      </c>
      <c r="H1764" s="15">
        <v>177000</v>
      </c>
      <c r="I1764" s="39">
        <v>0</v>
      </c>
      <c r="J1764" s="19">
        <v>28515</v>
      </c>
      <c r="K1764" s="16">
        <v>45179</v>
      </c>
    </row>
    <row r="1765" spans="1:11" x14ac:dyDescent="0.2">
      <c r="A1765" s="10" t="s">
        <v>11</v>
      </c>
      <c r="B1765" s="11" t="s">
        <v>21</v>
      </c>
      <c r="C1765" s="12">
        <v>21438</v>
      </c>
      <c r="D1765" s="12">
        <v>42461</v>
      </c>
      <c r="E1765" s="10" t="s">
        <v>17</v>
      </c>
      <c r="F1765" s="13" t="s">
        <v>14</v>
      </c>
      <c r="G1765" s="14">
        <v>177000</v>
      </c>
      <c r="H1765" s="15">
        <v>177000</v>
      </c>
      <c r="I1765" s="39">
        <v>0</v>
      </c>
      <c r="J1765" s="19">
        <v>9505</v>
      </c>
      <c r="K1765" s="16">
        <v>45179</v>
      </c>
    </row>
    <row r="1766" spans="1:11" x14ac:dyDescent="0.2">
      <c r="A1766" s="10" t="s">
        <v>11</v>
      </c>
      <c r="B1766" s="11" t="s">
        <v>21</v>
      </c>
      <c r="C1766" s="12">
        <v>22403</v>
      </c>
      <c r="D1766" s="12">
        <v>42438</v>
      </c>
      <c r="E1766" s="10" t="s">
        <v>13</v>
      </c>
      <c r="F1766" s="13" t="s">
        <v>14</v>
      </c>
      <c r="G1766" s="14">
        <v>60000</v>
      </c>
      <c r="H1766" s="15">
        <v>60000</v>
      </c>
      <c r="I1766" s="39">
        <v>0</v>
      </c>
      <c r="J1766" s="19">
        <v>13446</v>
      </c>
      <c r="K1766" s="16">
        <v>46144</v>
      </c>
    </row>
    <row r="1767" spans="1:11" x14ac:dyDescent="0.2">
      <c r="A1767" s="10" t="s">
        <v>15</v>
      </c>
      <c r="B1767" s="11" t="s">
        <v>21</v>
      </c>
      <c r="C1767" s="12">
        <v>22403</v>
      </c>
      <c r="D1767" s="12">
        <v>42438</v>
      </c>
      <c r="E1767" s="10" t="s">
        <v>13</v>
      </c>
      <c r="F1767" s="13" t="s">
        <v>14</v>
      </c>
      <c r="G1767" s="14">
        <v>177000</v>
      </c>
      <c r="H1767" s="15">
        <v>177000</v>
      </c>
      <c r="I1767" s="39">
        <v>0</v>
      </c>
      <c r="J1767" s="19">
        <v>13446</v>
      </c>
      <c r="K1767" s="16">
        <v>46144</v>
      </c>
    </row>
    <row r="1768" spans="1:11" x14ac:dyDescent="0.2">
      <c r="A1768" s="10" t="s">
        <v>11</v>
      </c>
      <c r="B1768" s="11" t="s">
        <v>20</v>
      </c>
      <c r="C1768" s="12">
        <v>20072</v>
      </c>
      <c r="D1768" s="12">
        <v>42412</v>
      </c>
      <c r="E1768" s="10" t="s">
        <v>17</v>
      </c>
      <c r="F1768" s="13" t="s">
        <v>14</v>
      </c>
      <c r="G1768" s="14">
        <v>37000</v>
      </c>
      <c r="H1768" s="15">
        <v>37000</v>
      </c>
      <c r="I1768" s="39">
        <v>0</v>
      </c>
      <c r="J1768" s="19">
        <v>2498</v>
      </c>
      <c r="K1768" s="16">
        <v>43813</v>
      </c>
    </row>
    <row r="1769" spans="1:11" x14ac:dyDescent="0.2">
      <c r="A1769" s="10" t="s">
        <v>16</v>
      </c>
      <c r="B1769" s="11" t="s">
        <v>20</v>
      </c>
      <c r="C1769" s="12">
        <v>23534</v>
      </c>
      <c r="D1769" s="12">
        <v>42370</v>
      </c>
      <c r="E1769" s="10" t="s">
        <v>13</v>
      </c>
      <c r="F1769" s="13" t="s">
        <v>14</v>
      </c>
      <c r="G1769" s="14">
        <v>47000</v>
      </c>
      <c r="H1769" s="15">
        <v>47000</v>
      </c>
      <c r="I1769" s="39">
        <v>0</v>
      </c>
      <c r="J1769" s="19">
        <v>11759</v>
      </c>
      <c r="K1769" s="16">
        <v>47275</v>
      </c>
    </row>
    <row r="1770" spans="1:11" x14ac:dyDescent="0.2">
      <c r="A1770" s="10" t="s">
        <v>11</v>
      </c>
      <c r="B1770" s="11" t="s">
        <v>20</v>
      </c>
      <c r="C1770" s="12">
        <v>23534</v>
      </c>
      <c r="D1770" s="12">
        <v>42370</v>
      </c>
      <c r="E1770" s="10" t="s">
        <v>13</v>
      </c>
      <c r="F1770" s="13" t="s">
        <v>14</v>
      </c>
      <c r="G1770" s="14">
        <v>47000</v>
      </c>
      <c r="H1770" s="15">
        <v>47000</v>
      </c>
      <c r="I1770" s="39">
        <v>0</v>
      </c>
      <c r="J1770" s="19">
        <v>11759</v>
      </c>
      <c r="K1770" s="16">
        <v>47275</v>
      </c>
    </row>
    <row r="1771" spans="1:11" x14ac:dyDescent="0.2">
      <c r="A1771" s="10" t="s">
        <v>15</v>
      </c>
      <c r="B1771" s="11" t="s">
        <v>20</v>
      </c>
      <c r="C1771" s="12">
        <v>23534</v>
      </c>
      <c r="D1771" s="12">
        <v>42370</v>
      </c>
      <c r="E1771" s="10" t="s">
        <v>13</v>
      </c>
      <c r="F1771" s="13" t="s">
        <v>14</v>
      </c>
      <c r="G1771" s="14">
        <v>47000</v>
      </c>
      <c r="H1771" s="15">
        <v>47000</v>
      </c>
      <c r="I1771" s="39">
        <v>0</v>
      </c>
      <c r="J1771" s="19">
        <v>11759</v>
      </c>
      <c r="K1771" s="16">
        <v>47275</v>
      </c>
    </row>
    <row r="1772" spans="1:11" x14ac:dyDescent="0.2">
      <c r="A1772" s="10" t="s">
        <v>16</v>
      </c>
      <c r="B1772" s="11" t="s">
        <v>20</v>
      </c>
      <c r="C1772" s="12">
        <v>20065</v>
      </c>
      <c r="D1772" s="12">
        <v>42423</v>
      </c>
      <c r="E1772" s="10" t="s">
        <v>13</v>
      </c>
      <c r="F1772" s="13" t="s">
        <v>14</v>
      </c>
      <c r="G1772" s="14">
        <v>47000</v>
      </c>
      <c r="H1772" s="15">
        <v>47000</v>
      </c>
      <c r="I1772" s="39">
        <v>0</v>
      </c>
      <c r="J1772" s="19">
        <v>12776</v>
      </c>
      <c r="K1772" s="16">
        <v>43806</v>
      </c>
    </row>
    <row r="1773" spans="1:11" x14ac:dyDescent="0.2">
      <c r="A1773" s="10" t="s">
        <v>11</v>
      </c>
      <c r="B1773" s="11" t="s">
        <v>20</v>
      </c>
      <c r="C1773" s="12">
        <v>20065</v>
      </c>
      <c r="D1773" s="12">
        <v>42423</v>
      </c>
      <c r="E1773" s="10" t="s">
        <v>13</v>
      </c>
      <c r="F1773" s="13" t="s">
        <v>14</v>
      </c>
      <c r="G1773" s="14">
        <v>52000</v>
      </c>
      <c r="H1773" s="15">
        <v>52000</v>
      </c>
      <c r="I1773" s="39">
        <v>0</v>
      </c>
      <c r="J1773" s="19">
        <v>4259</v>
      </c>
      <c r="K1773" s="16">
        <v>43806</v>
      </c>
    </row>
    <row r="1774" spans="1:11" x14ac:dyDescent="0.2">
      <c r="A1774" s="10" t="s">
        <v>16</v>
      </c>
      <c r="B1774" s="11" t="s">
        <v>20</v>
      </c>
      <c r="C1774" s="12">
        <v>26220</v>
      </c>
      <c r="D1774" s="12">
        <v>41921</v>
      </c>
      <c r="E1774" s="10" t="s">
        <v>13</v>
      </c>
      <c r="F1774" s="13" t="s">
        <v>14</v>
      </c>
      <c r="G1774" s="14">
        <v>156000</v>
      </c>
      <c r="H1774" s="15">
        <v>156000</v>
      </c>
      <c r="I1774" s="39">
        <v>0</v>
      </c>
      <c r="J1774" s="19">
        <v>28017</v>
      </c>
      <c r="K1774" s="16">
        <v>49962</v>
      </c>
    </row>
    <row r="1775" spans="1:11" x14ac:dyDescent="0.2">
      <c r="A1775" s="10" t="s">
        <v>11</v>
      </c>
      <c r="B1775" s="11" t="s">
        <v>20</v>
      </c>
      <c r="C1775" s="12">
        <v>26220</v>
      </c>
      <c r="D1775" s="12">
        <v>41921</v>
      </c>
      <c r="E1775" s="10" t="s">
        <v>13</v>
      </c>
      <c r="F1775" s="13" t="s">
        <v>14</v>
      </c>
      <c r="G1775" s="14">
        <v>55000</v>
      </c>
      <c r="H1775" s="15">
        <v>55000</v>
      </c>
      <c r="I1775" s="39">
        <v>0</v>
      </c>
      <c r="J1775" s="19">
        <v>14009</v>
      </c>
      <c r="K1775" s="16">
        <v>49962</v>
      </c>
    </row>
    <row r="1776" spans="1:11" x14ac:dyDescent="0.2">
      <c r="A1776" s="10" t="s">
        <v>15</v>
      </c>
      <c r="B1776" s="11" t="s">
        <v>20</v>
      </c>
      <c r="C1776" s="12">
        <v>26220</v>
      </c>
      <c r="D1776" s="12">
        <v>41921</v>
      </c>
      <c r="E1776" s="10" t="s">
        <v>13</v>
      </c>
      <c r="F1776" s="13" t="s">
        <v>14</v>
      </c>
      <c r="G1776" s="14">
        <v>156000</v>
      </c>
      <c r="H1776" s="17">
        <v>156000</v>
      </c>
      <c r="I1776" s="39">
        <v>0</v>
      </c>
      <c r="J1776" s="19">
        <v>14009</v>
      </c>
      <c r="K1776" s="16">
        <v>49962</v>
      </c>
    </row>
    <row r="1777" spans="1:11" x14ac:dyDescent="0.2">
      <c r="A1777" s="10" t="s">
        <v>11</v>
      </c>
      <c r="B1777" s="11" t="s">
        <v>20</v>
      </c>
      <c r="C1777" s="12">
        <v>20065</v>
      </c>
      <c r="D1777" s="12">
        <v>42437</v>
      </c>
      <c r="E1777" s="10" t="s">
        <v>13</v>
      </c>
      <c r="F1777" s="13" t="s">
        <v>14</v>
      </c>
      <c r="G1777" s="14">
        <v>35000</v>
      </c>
      <c r="H1777" s="17">
        <v>35000</v>
      </c>
      <c r="I1777" s="39">
        <v>0</v>
      </c>
      <c r="J1777" s="19">
        <v>2867</v>
      </c>
      <c r="K1777" s="16">
        <v>43806</v>
      </c>
    </row>
    <row r="1778" spans="1:11" x14ac:dyDescent="0.2">
      <c r="A1778" s="10" t="s">
        <v>15</v>
      </c>
      <c r="B1778" s="11" t="s">
        <v>20</v>
      </c>
      <c r="C1778" s="12">
        <v>20065</v>
      </c>
      <c r="D1778" s="12">
        <v>42437</v>
      </c>
      <c r="E1778" s="10" t="s">
        <v>13</v>
      </c>
      <c r="F1778" s="13" t="s">
        <v>14</v>
      </c>
      <c r="G1778" s="14">
        <v>110000</v>
      </c>
      <c r="H1778" s="17">
        <v>110000</v>
      </c>
      <c r="I1778" s="39">
        <v>0</v>
      </c>
      <c r="J1778" s="19">
        <v>2867</v>
      </c>
      <c r="K1778" s="16">
        <v>43806</v>
      </c>
    </row>
    <row r="1779" spans="1:11" x14ac:dyDescent="0.2">
      <c r="A1779" s="10" t="s">
        <v>16</v>
      </c>
      <c r="B1779" s="11" t="s">
        <v>20</v>
      </c>
      <c r="C1779" s="12">
        <v>24028</v>
      </c>
      <c r="D1779" s="12">
        <v>42434</v>
      </c>
      <c r="E1779" s="10" t="s">
        <v>13</v>
      </c>
      <c r="F1779" s="13" t="s">
        <v>14</v>
      </c>
      <c r="G1779" s="14">
        <v>228000</v>
      </c>
      <c r="H1779" s="17">
        <v>228000</v>
      </c>
      <c r="I1779" s="39">
        <v>0</v>
      </c>
      <c r="J1779" s="19">
        <v>58687</v>
      </c>
      <c r="K1779" s="16">
        <v>47769</v>
      </c>
    </row>
    <row r="1780" spans="1:11" x14ac:dyDescent="0.2">
      <c r="A1780" s="10" t="s">
        <v>11</v>
      </c>
      <c r="B1780" s="11" t="s">
        <v>20</v>
      </c>
      <c r="C1780" s="12">
        <v>24028</v>
      </c>
      <c r="D1780" s="12">
        <v>42434</v>
      </c>
      <c r="E1780" s="10" t="s">
        <v>13</v>
      </c>
      <c r="F1780" s="13" t="s">
        <v>14</v>
      </c>
      <c r="G1780" s="14">
        <v>228000</v>
      </c>
      <c r="H1780" s="17">
        <v>228000</v>
      </c>
      <c r="I1780" s="39">
        <v>0</v>
      </c>
      <c r="J1780" s="19">
        <v>19562</v>
      </c>
      <c r="K1780" s="16">
        <v>47769</v>
      </c>
    </row>
    <row r="1781" spans="1:11" x14ac:dyDescent="0.2">
      <c r="A1781" s="10" t="s">
        <v>15</v>
      </c>
      <c r="B1781" s="11" t="s">
        <v>20</v>
      </c>
      <c r="C1781" s="12">
        <v>24028</v>
      </c>
      <c r="D1781" s="12">
        <v>42434</v>
      </c>
      <c r="E1781" s="10" t="s">
        <v>13</v>
      </c>
      <c r="F1781" s="13" t="s">
        <v>14</v>
      </c>
      <c r="G1781" s="14">
        <v>35000</v>
      </c>
      <c r="H1781" s="17">
        <v>35000</v>
      </c>
      <c r="I1781" s="39">
        <v>0</v>
      </c>
      <c r="J1781" s="19">
        <v>19562</v>
      </c>
      <c r="K1781" s="16">
        <v>47769</v>
      </c>
    </row>
    <row r="1782" spans="1:11" x14ac:dyDescent="0.2">
      <c r="A1782" s="10" t="s">
        <v>16</v>
      </c>
      <c r="B1782" s="11" t="s">
        <v>20</v>
      </c>
      <c r="C1782" s="12">
        <v>21786</v>
      </c>
      <c r="D1782" s="12">
        <v>42296</v>
      </c>
      <c r="E1782" s="10" t="s">
        <v>17</v>
      </c>
      <c r="F1782" s="13" t="s">
        <v>14</v>
      </c>
      <c r="G1782" s="14">
        <v>183000</v>
      </c>
      <c r="H1782" s="17">
        <v>183000</v>
      </c>
      <c r="I1782" s="39">
        <v>0</v>
      </c>
      <c r="J1782" s="19">
        <v>25529</v>
      </c>
      <c r="K1782" s="16">
        <v>45528</v>
      </c>
    </row>
    <row r="1783" spans="1:11" x14ac:dyDescent="0.2">
      <c r="A1783" s="10" t="s">
        <v>11</v>
      </c>
      <c r="B1783" s="11" t="s">
        <v>20</v>
      </c>
      <c r="C1783" s="12">
        <v>21786</v>
      </c>
      <c r="D1783" s="12">
        <v>42296</v>
      </c>
      <c r="E1783" s="10" t="s">
        <v>17</v>
      </c>
      <c r="F1783" s="13" t="s">
        <v>14</v>
      </c>
      <c r="G1783" s="14">
        <v>183000</v>
      </c>
      <c r="H1783" s="17">
        <v>183000</v>
      </c>
      <c r="I1783" s="39">
        <v>0</v>
      </c>
      <c r="J1783" s="19">
        <v>8510</v>
      </c>
      <c r="K1783" s="16">
        <v>45528</v>
      </c>
    </row>
    <row r="1784" spans="1:11" x14ac:dyDescent="0.2">
      <c r="A1784" s="10" t="s">
        <v>15</v>
      </c>
      <c r="B1784" s="11" t="s">
        <v>20</v>
      </c>
      <c r="C1784" s="12">
        <v>21786</v>
      </c>
      <c r="D1784" s="12">
        <v>42296</v>
      </c>
      <c r="E1784" s="10" t="s">
        <v>17</v>
      </c>
      <c r="F1784" s="13" t="s">
        <v>14</v>
      </c>
      <c r="G1784" s="14">
        <v>61000</v>
      </c>
      <c r="H1784" s="17">
        <v>61000</v>
      </c>
      <c r="I1784" s="39">
        <v>0</v>
      </c>
      <c r="J1784" s="19">
        <v>8510</v>
      </c>
      <c r="K1784" s="16">
        <v>45528</v>
      </c>
    </row>
    <row r="1785" spans="1:11" x14ac:dyDescent="0.2">
      <c r="A1785" s="10" t="s">
        <v>11</v>
      </c>
      <c r="B1785" s="11" t="s">
        <v>20</v>
      </c>
      <c r="C1785" s="12">
        <v>23677</v>
      </c>
      <c r="D1785" s="12">
        <v>42436</v>
      </c>
      <c r="E1785" s="10" t="s">
        <v>13</v>
      </c>
      <c r="F1785" s="13" t="s">
        <v>14</v>
      </c>
      <c r="G1785" s="14">
        <v>75000</v>
      </c>
      <c r="H1785" s="17">
        <v>75000</v>
      </c>
      <c r="I1785" s="39">
        <v>2</v>
      </c>
      <c r="J1785" s="19">
        <v>18765</v>
      </c>
      <c r="K1785" s="16">
        <v>47418</v>
      </c>
    </row>
    <row r="1786" spans="1:11" x14ac:dyDescent="0.2">
      <c r="A1786" s="10" t="s">
        <v>16</v>
      </c>
      <c r="B1786" s="11" t="s">
        <v>20</v>
      </c>
      <c r="C1786" s="12">
        <v>23281</v>
      </c>
      <c r="D1786" s="12">
        <v>42401</v>
      </c>
      <c r="E1786" s="10" t="s">
        <v>13</v>
      </c>
      <c r="F1786" s="13" t="s">
        <v>14</v>
      </c>
      <c r="G1786" s="14">
        <v>75000</v>
      </c>
      <c r="H1786" s="17">
        <v>75000</v>
      </c>
      <c r="I1786" s="39">
        <v>0</v>
      </c>
      <c r="J1786" s="19">
        <v>21219</v>
      </c>
      <c r="K1786" s="16">
        <v>47023</v>
      </c>
    </row>
    <row r="1787" spans="1:11" x14ac:dyDescent="0.2">
      <c r="A1787" s="10" t="s">
        <v>11</v>
      </c>
      <c r="B1787" s="11" t="s">
        <v>20</v>
      </c>
      <c r="C1787" s="12">
        <v>23281</v>
      </c>
      <c r="D1787" s="12">
        <v>42401</v>
      </c>
      <c r="E1787" s="10" t="s">
        <v>13</v>
      </c>
      <c r="F1787" s="13" t="s">
        <v>14</v>
      </c>
      <c r="G1787" s="14">
        <v>87000</v>
      </c>
      <c r="H1787" s="17">
        <v>87000</v>
      </c>
      <c r="I1787" s="39">
        <v>0</v>
      </c>
      <c r="J1787" s="19">
        <v>21219</v>
      </c>
      <c r="K1787" s="16">
        <v>47023</v>
      </c>
    </row>
    <row r="1788" spans="1:11" x14ac:dyDescent="0.2">
      <c r="A1788" s="10" t="s">
        <v>16</v>
      </c>
      <c r="B1788" s="11" t="s">
        <v>20</v>
      </c>
      <c r="C1788" s="12">
        <v>21236</v>
      </c>
      <c r="D1788" s="12">
        <v>42361</v>
      </c>
      <c r="E1788" s="10" t="s">
        <v>13</v>
      </c>
      <c r="F1788" s="13" t="s">
        <v>14</v>
      </c>
      <c r="G1788" s="14">
        <v>45000</v>
      </c>
      <c r="H1788" s="17">
        <v>45000</v>
      </c>
      <c r="I1788" s="39">
        <v>0</v>
      </c>
      <c r="J1788" s="19">
        <v>7047</v>
      </c>
      <c r="K1788" s="16">
        <v>44977</v>
      </c>
    </row>
    <row r="1789" spans="1:11" x14ac:dyDescent="0.2">
      <c r="A1789" s="10" t="s">
        <v>11</v>
      </c>
      <c r="B1789" s="11" t="s">
        <v>20</v>
      </c>
      <c r="C1789" s="12">
        <v>21236</v>
      </c>
      <c r="D1789" s="12">
        <v>42361</v>
      </c>
      <c r="E1789" s="10" t="s">
        <v>13</v>
      </c>
      <c r="F1789" s="13" t="s">
        <v>14</v>
      </c>
      <c r="G1789" s="14">
        <v>45000</v>
      </c>
      <c r="H1789" s="17">
        <v>45000</v>
      </c>
      <c r="I1789" s="39">
        <v>0</v>
      </c>
      <c r="J1789" s="19">
        <v>7047</v>
      </c>
      <c r="K1789" s="16">
        <v>44977</v>
      </c>
    </row>
    <row r="1790" spans="1:11" x14ac:dyDescent="0.2">
      <c r="A1790" s="10" t="s">
        <v>15</v>
      </c>
      <c r="B1790" s="11" t="s">
        <v>20</v>
      </c>
      <c r="C1790" s="12">
        <v>21236</v>
      </c>
      <c r="D1790" s="12">
        <v>42361</v>
      </c>
      <c r="E1790" s="10" t="s">
        <v>13</v>
      </c>
      <c r="F1790" s="13" t="s">
        <v>14</v>
      </c>
      <c r="G1790" s="14">
        <v>87000</v>
      </c>
      <c r="H1790" s="17">
        <v>87000</v>
      </c>
      <c r="I1790" s="39">
        <v>0</v>
      </c>
      <c r="J1790" s="19">
        <v>7047</v>
      </c>
      <c r="K1790" s="16">
        <v>44977</v>
      </c>
    </row>
    <row r="1791" spans="1:11" x14ac:dyDescent="0.2">
      <c r="A1791" s="10" t="s">
        <v>16</v>
      </c>
      <c r="B1791" s="11" t="s">
        <v>20</v>
      </c>
      <c r="C1791" s="12">
        <v>24331</v>
      </c>
      <c r="D1791" s="12">
        <v>42481</v>
      </c>
      <c r="E1791" s="10" t="s">
        <v>13</v>
      </c>
      <c r="F1791" s="13" t="s">
        <v>14</v>
      </c>
      <c r="G1791" s="14">
        <v>102000</v>
      </c>
      <c r="H1791" s="17">
        <v>102000</v>
      </c>
      <c r="I1791" s="39">
        <v>0</v>
      </c>
      <c r="J1791" s="19">
        <v>26897</v>
      </c>
      <c r="K1791" s="16">
        <v>48072</v>
      </c>
    </row>
    <row r="1792" spans="1:11" x14ac:dyDescent="0.2">
      <c r="A1792" s="10" t="s">
        <v>11</v>
      </c>
      <c r="B1792" s="11" t="s">
        <v>20</v>
      </c>
      <c r="C1792" s="12">
        <v>24331</v>
      </c>
      <c r="D1792" s="12">
        <v>42481</v>
      </c>
      <c r="E1792" s="10" t="s">
        <v>13</v>
      </c>
      <c r="F1792" s="13" t="s">
        <v>14</v>
      </c>
      <c r="G1792" s="14">
        <v>102000</v>
      </c>
      <c r="H1792" s="17">
        <v>102000</v>
      </c>
      <c r="I1792" s="39">
        <v>0</v>
      </c>
      <c r="J1792" s="19">
        <v>13449</v>
      </c>
      <c r="K1792" s="16">
        <v>48072</v>
      </c>
    </row>
    <row r="1793" spans="1:11" x14ac:dyDescent="0.2">
      <c r="A1793" s="10" t="s">
        <v>15</v>
      </c>
      <c r="B1793" s="11" t="s">
        <v>20</v>
      </c>
      <c r="C1793" s="12">
        <v>24331</v>
      </c>
      <c r="D1793" s="12">
        <v>42481</v>
      </c>
      <c r="E1793" s="10" t="s">
        <v>13</v>
      </c>
      <c r="F1793" s="13" t="s">
        <v>14</v>
      </c>
      <c r="G1793" s="14">
        <v>51000</v>
      </c>
      <c r="H1793" s="17">
        <v>51000</v>
      </c>
      <c r="I1793" s="39">
        <v>0</v>
      </c>
      <c r="J1793" s="19">
        <v>13449</v>
      </c>
      <c r="K1793" s="16">
        <v>48072</v>
      </c>
    </row>
    <row r="1794" spans="1:11" x14ac:dyDescent="0.2">
      <c r="A1794" s="10" t="s">
        <v>11</v>
      </c>
      <c r="B1794" s="11" t="s">
        <v>20</v>
      </c>
      <c r="C1794" s="12">
        <v>20197</v>
      </c>
      <c r="D1794" s="12">
        <v>42423</v>
      </c>
      <c r="E1794" s="10" t="s">
        <v>13</v>
      </c>
      <c r="F1794" s="13" t="s">
        <v>14</v>
      </c>
      <c r="G1794" s="14">
        <v>57000</v>
      </c>
      <c r="H1794" s="17">
        <v>57000</v>
      </c>
      <c r="I1794" s="39">
        <v>0</v>
      </c>
      <c r="J1794" s="19">
        <v>6259</v>
      </c>
      <c r="K1794" s="16">
        <v>43939</v>
      </c>
    </row>
    <row r="1795" spans="1:11" x14ac:dyDescent="0.2">
      <c r="A1795" s="10" t="s">
        <v>16</v>
      </c>
      <c r="B1795" s="11" t="s">
        <v>20</v>
      </c>
      <c r="C1795" s="12">
        <v>20789</v>
      </c>
      <c r="D1795" s="12">
        <v>42447</v>
      </c>
      <c r="E1795" s="10" t="s">
        <v>17</v>
      </c>
      <c r="F1795" s="13" t="s">
        <v>14</v>
      </c>
      <c r="G1795" s="14">
        <v>57000</v>
      </c>
      <c r="H1795" s="17">
        <v>57000</v>
      </c>
      <c r="I1795" s="39">
        <v>0</v>
      </c>
      <c r="J1795" s="19">
        <v>11659</v>
      </c>
      <c r="K1795" s="16">
        <v>44530</v>
      </c>
    </row>
    <row r="1796" spans="1:11" x14ac:dyDescent="0.2">
      <c r="A1796" s="10" t="s">
        <v>11</v>
      </c>
      <c r="B1796" s="11" t="s">
        <v>20</v>
      </c>
      <c r="C1796" s="12">
        <v>20789</v>
      </c>
      <c r="D1796" s="12">
        <v>42447</v>
      </c>
      <c r="E1796" s="10" t="s">
        <v>17</v>
      </c>
      <c r="F1796" s="13" t="s">
        <v>14</v>
      </c>
      <c r="G1796" s="14">
        <v>34000</v>
      </c>
      <c r="H1796" s="17">
        <v>34000</v>
      </c>
      <c r="I1796" s="39">
        <v>0</v>
      </c>
      <c r="J1796" s="19">
        <v>3886</v>
      </c>
      <c r="K1796" s="16">
        <v>44530</v>
      </c>
    </row>
    <row r="1797" spans="1:11" x14ac:dyDescent="0.2">
      <c r="A1797" s="10" t="s">
        <v>11</v>
      </c>
      <c r="B1797" s="11" t="s">
        <v>20</v>
      </c>
      <c r="C1797" s="12">
        <v>20696</v>
      </c>
      <c r="D1797" s="12">
        <v>41718</v>
      </c>
      <c r="E1797" s="10" t="s">
        <v>13</v>
      </c>
      <c r="F1797" s="13" t="s">
        <v>14</v>
      </c>
      <c r="G1797" s="14">
        <v>14000</v>
      </c>
      <c r="H1797" s="17">
        <v>14000</v>
      </c>
      <c r="I1797" s="39">
        <v>0</v>
      </c>
      <c r="J1797" s="19">
        <v>1726</v>
      </c>
      <c r="K1797" s="16">
        <v>44437</v>
      </c>
    </row>
    <row r="1798" spans="1:11" x14ac:dyDescent="0.2">
      <c r="A1798" s="10" t="s">
        <v>11</v>
      </c>
      <c r="B1798" s="11" t="s">
        <v>20</v>
      </c>
      <c r="C1798" s="12">
        <v>20906</v>
      </c>
      <c r="D1798" s="12">
        <v>42334</v>
      </c>
      <c r="E1798" s="10" t="s">
        <v>17</v>
      </c>
      <c r="F1798" s="13" t="s">
        <v>14</v>
      </c>
      <c r="G1798" s="14">
        <v>19000</v>
      </c>
      <c r="H1798" s="17">
        <v>19000</v>
      </c>
      <c r="I1798" s="39">
        <v>0</v>
      </c>
      <c r="J1798" s="19">
        <v>1984</v>
      </c>
      <c r="K1798" s="16">
        <v>44647</v>
      </c>
    </row>
    <row r="1799" spans="1:11" x14ac:dyDescent="0.2">
      <c r="A1799" s="10" t="s">
        <v>16</v>
      </c>
      <c r="B1799" s="11" t="s">
        <v>20</v>
      </c>
      <c r="C1799" s="12">
        <v>27673</v>
      </c>
      <c r="D1799" s="12">
        <v>42355</v>
      </c>
      <c r="E1799" s="10" t="s">
        <v>17</v>
      </c>
      <c r="F1799" s="13" t="s">
        <v>14</v>
      </c>
      <c r="G1799" s="14">
        <v>19000</v>
      </c>
      <c r="H1799" s="17">
        <v>19000</v>
      </c>
      <c r="I1799" s="39">
        <v>0</v>
      </c>
      <c r="J1799" s="19">
        <v>39312</v>
      </c>
      <c r="K1799" s="16">
        <v>51415</v>
      </c>
    </row>
    <row r="1800" spans="1:11" x14ac:dyDescent="0.2">
      <c r="A1800" s="10" t="s">
        <v>11</v>
      </c>
      <c r="B1800" s="11" t="s">
        <v>20</v>
      </c>
      <c r="C1800" s="12">
        <v>27673</v>
      </c>
      <c r="D1800" s="12">
        <v>42355</v>
      </c>
      <c r="E1800" s="10" t="s">
        <v>17</v>
      </c>
      <c r="F1800" s="13" t="s">
        <v>14</v>
      </c>
      <c r="G1800" s="14">
        <v>70000</v>
      </c>
      <c r="H1800" s="17">
        <v>70000</v>
      </c>
      <c r="I1800" s="39">
        <v>2</v>
      </c>
      <c r="J1800" s="19">
        <v>13104</v>
      </c>
      <c r="K1800" s="16">
        <v>51415</v>
      </c>
    </row>
    <row r="1801" spans="1:11" x14ac:dyDescent="0.2">
      <c r="A1801" s="10" t="s">
        <v>15</v>
      </c>
      <c r="B1801" s="11" t="s">
        <v>20</v>
      </c>
      <c r="C1801" s="12">
        <v>27673</v>
      </c>
      <c r="D1801" s="12">
        <v>42355</v>
      </c>
      <c r="E1801" s="10" t="s">
        <v>17</v>
      </c>
      <c r="F1801" s="13" t="s">
        <v>14</v>
      </c>
      <c r="G1801" s="14">
        <v>19000</v>
      </c>
      <c r="H1801" s="17">
        <v>19000</v>
      </c>
      <c r="I1801" s="39">
        <v>0</v>
      </c>
      <c r="J1801" s="19">
        <v>13104</v>
      </c>
      <c r="K1801" s="16">
        <v>51415</v>
      </c>
    </row>
    <row r="1802" spans="1:11" x14ac:dyDescent="0.2">
      <c r="A1802" s="10" t="s">
        <v>11</v>
      </c>
      <c r="B1802" s="11" t="s">
        <v>20</v>
      </c>
      <c r="C1802" s="12">
        <v>32679</v>
      </c>
      <c r="D1802" s="12">
        <v>42191</v>
      </c>
      <c r="E1802" s="10" t="s">
        <v>17</v>
      </c>
      <c r="F1802" s="13" t="s">
        <v>14</v>
      </c>
      <c r="G1802" s="14">
        <v>69000</v>
      </c>
      <c r="H1802" s="17">
        <v>69000</v>
      </c>
      <c r="I1802" s="39">
        <v>0</v>
      </c>
      <c r="J1802" s="19">
        <v>10309</v>
      </c>
      <c r="K1802" s="16">
        <v>56420</v>
      </c>
    </row>
    <row r="1803" spans="1:11" x14ac:dyDescent="0.2">
      <c r="A1803" s="10" t="s">
        <v>16</v>
      </c>
      <c r="B1803" s="11" t="s">
        <v>20</v>
      </c>
      <c r="C1803" s="12">
        <v>22041</v>
      </c>
      <c r="D1803" s="12">
        <v>42468</v>
      </c>
      <c r="E1803" s="10" t="s">
        <v>17</v>
      </c>
      <c r="F1803" s="13" t="s">
        <v>14</v>
      </c>
      <c r="G1803" s="14">
        <v>60000</v>
      </c>
      <c r="H1803" s="17">
        <v>60000</v>
      </c>
      <c r="I1803" s="39">
        <v>0</v>
      </c>
      <c r="J1803" s="19">
        <v>10584</v>
      </c>
      <c r="K1803" s="16">
        <v>45782</v>
      </c>
    </row>
    <row r="1804" spans="1:11" x14ac:dyDescent="0.2">
      <c r="A1804" s="10" t="s">
        <v>11</v>
      </c>
      <c r="B1804" s="11" t="s">
        <v>20</v>
      </c>
      <c r="C1804" s="12">
        <v>22041</v>
      </c>
      <c r="D1804" s="12">
        <v>42468</v>
      </c>
      <c r="E1804" s="10" t="s">
        <v>17</v>
      </c>
      <c r="F1804" s="13" t="s">
        <v>14</v>
      </c>
      <c r="G1804" s="14">
        <v>60000</v>
      </c>
      <c r="H1804" s="17">
        <v>60000</v>
      </c>
      <c r="I1804" s="39">
        <v>0</v>
      </c>
      <c r="J1804" s="19">
        <v>3528</v>
      </c>
      <c r="K1804" s="16">
        <v>45782</v>
      </c>
    </row>
    <row r="1805" spans="1:11" x14ac:dyDescent="0.2">
      <c r="A1805" s="10" t="s">
        <v>15</v>
      </c>
      <c r="B1805" s="11" t="s">
        <v>20</v>
      </c>
      <c r="C1805" s="12">
        <v>22041</v>
      </c>
      <c r="D1805" s="12">
        <v>42468</v>
      </c>
      <c r="E1805" s="10" t="s">
        <v>17</v>
      </c>
      <c r="F1805" s="13" t="s">
        <v>14</v>
      </c>
      <c r="G1805" s="14">
        <v>20000</v>
      </c>
      <c r="H1805" s="17">
        <v>20000</v>
      </c>
      <c r="I1805" s="39">
        <v>0</v>
      </c>
      <c r="J1805" s="19">
        <v>3528</v>
      </c>
      <c r="K1805" s="16">
        <v>45782</v>
      </c>
    </row>
    <row r="1806" spans="1:11" x14ac:dyDescent="0.2">
      <c r="A1806" s="10" t="s">
        <v>11</v>
      </c>
      <c r="B1806" s="11" t="s">
        <v>20</v>
      </c>
      <c r="C1806" s="12">
        <v>23711</v>
      </c>
      <c r="D1806" s="12">
        <v>42549</v>
      </c>
      <c r="E1806" s="10" t="s">
        <v>13</v>
      </c>
      <c r="F1806" s="13" t="s">
        <v>14</v>
      </c>
      <c r="G1806" s="14">
        <v>62000</v>
      </c>
      <c r="H1806" s="17">
        <v>62000</v>
      </c>
      <c r="I1806" s="39">
        <v>0</v>
      </c>
      <c r="J1806" s="19">
        <v>15512</v>
      </c>
      <c r="K1806" s="16">
        <v>47452</v>
      </c>
    </row>
    <row r="1807" spans="1:11" x14ac:dyDescent="0.2">
      <c r="A1807" s="10" t="s">
        <v>16</v>
      </c>
      <c r="B1807" s="11" t="s">
        <v>20</v>
      </c>
      <c r="C1807" s="12">
        <v>21645</v>
      </c>
      <c r="D1807" s="12">
        <v>42503</v>
      </c>
      <c r="E1807" s="10" t="s">
        <v>13</v>
      </c>
      <c r="F1807" s="13" t="s">
        <v>14</v>
      </c>
      <c r="G1807" s="14">
        <v>219000</v>
      </c>
      <c r="H1807" s="17">
        <v>219000</v>
      </c>
      <c r="I1807" s="39">
        <v>0</v>
      </c>
      <c r="J1807" s="19">
        <v>42377</v>
      </c>
      <c r="K1807" s="16">
        <v>45387</v>
      </c>
    </row>
    <row r="1808" spans="1:11" x14ac:dyDescent="0.2">
      <c r="A1808" s="10" t="s">
        <v>11</v>
      </c>
      <c r="B1808" s="11" t="s">
        <v>20</v>
      </c>
      <c r="C1808" s="12">
        <v>21645</v>
      </c>
      <c r="D1808" s="12">
        <v>42503</v>
      </c>
      <c r="E1808" s="10" t="s">
        <v>13</v>
      </c>
      <c r="F1808" s="13" t="s">
        <v>14</v>
      </c>
      <c r="G1808" s="14">
        <v>219000</v>
      </c>
      <c r="H1808" s="17">
        <v>219000</v>
      </c>
      <c r="I1808" s="39">
        <v>0</v>
      </c>
      <c r="J1808" s="19">
        <v>14126</v>
      </c>
      <c r="K1808" s="16">
        <v>45387</v>
      </c>
    </row>
    <row r="1809" spans="1:11" x14ac:dyDescent="0.2">
      <c r="A1809" s="10" t="s">
        <v>15</v>
      </c>
      <c r="B1809" s="11" t="s">
        <v>20</v>
      </c>
      <c r="C1809" s="12">
        <v>21645</v>
      </c>
      <c r="D1809" s="12">
        <v>42503</v>
      </c>
      <c r="E1809" s="10" t="s">
        <v>13</v>
      </c>
      <c r="F1809" s="13" t="s">
        <v>14</v>
      </c>
      <c r="G1809" s="14">
        <v>62000</v>
      </c>
      <c r="H1809" s="17">
        <v>62000</v>
      </c>
      <c r="I1809" s="39">
        <v>0</v>
      </c>
      <c r="J1809" s="19">
        <v>14126</v>
      </c>
      <c r="K1809" s="16">
        <v>45387</v>
      </c>
    </row>
    <row r="1810" spans="1:11" x14ac:dyDescent="0.2">
      <c r="A1810" s="10" t="s">
        <v>16</v>
      </c>
      <c r="B1810" s="11" t="s">
        <v>20</v>
      </c>
      <c r="C1810" s="12">
        <v>19907</v>
      </c>
      <c r="D1810" s="12">
        <v>42400</v>
      </c>
      <c r="E1810" s="10" t="s">
        <v>13</v>
      </c>
      <c r="F1810" s="13" t="s">
        <v>14</v>
      </c>
      <c r="G1810" s="14">
        <v>153000</v>
      </c>
      <c r="H1810" s="17">
        <v>153000</v>
      </c>
      <c r="I1810" s="39">
        <v>0</v>
      </c>
      <c r="J1810" s="19">
        <v>12531</v>
      </c>
      <c r="K1810" s="16">
        <v>43648</v>
      </c>
    </row>
    <row r="1811" spans="1:11" x14ac:dyDescent="0.2">
      <c r="A1811" s="10" t="s">
        <v>11</v>
      </c>
      <c r="B1811" s="11" t="s">
        <v>20</v>
      </c>
      <c r="C1811" s="12">
        <v>19907</v>
      </c>
      <c r="D1811" s="12">
        <v>42400</v>
      </c>
      <c r="E1811" s="10" t="s">
        <v>13</v>
      </c>
      <c r="F1811" s="13" t="s">
        <v>14</v>
      </c>
      <c r="G1811" s="14">
        <v>153000</v>
      </c>
      <c r="H1811" s="17">
        <v>153000</v>
      </c>
      <c r="I1811" s="39">
        <v>0</v>
      </c>
      <c r="J1811" s="19">
        <v>4177</v>
      </c>
      <c r="K1811" s="16">
        <v>43648</v>
      </c>
    </row>
    <row r="1812" spans="1:11" x14ac:dyDescent="0.2">
      <c r="A1812" s="10" t="s">
        <v>15</v>
      </c>
      <c r="B1812" s="11" t="s">
        <v>20</v>
      </c>
      <c r="C1812" s="12">
        <v>19907</v>
      </c>
      <c r="D1812" s="12">
        <v>42400</v>
      </c>
      <c r="E1812" s="10" t="s">
        <v>13</v>
      </c>
      <c r="F1812" s="13" t="s">
        <v>14</v>
      </c>
      <c r="G1812" s="14">
        <v>51000</v>
      </c>
      <c r="H1812" s="17">
        <v>51000</v>
      </c>
      <c r="I1812" s="39">
        <v>0</v>
      </c>
      <c r="J1812" s="19">
        <v>4177</v>
      </c>
      <c r="K1812" s="16">
        <v>43648</v>
      </c>
    </row>
    <row r="1813" spans="1:11" x14ac:dyDescent="0.2">
      <c r="A1813" s="10" t="s">
        <v>16</v>
      </c>
      <c r="B1813" s="11" t="s">
        <v>20</v>
      </c>
      <c r="C1813" s="12">
        <v>29464</v>
      </c>
      <c r="D1813" s="12">
        <v>42401</v>
      </c>
      <c r="E1813" s="10" t="s">
        <v>17</v>
      </c>
      <c r="F1813" s="13" t="s">
        <v>14</v>
      </c>
      <c r="G1813" s="14">
        <v>168000</v>
      </c>
      <c r="H1813" s="17">
        <v>168000</v>
      </c>
      <c r="I1813" s="39">
        <v>0</v>
      </c>
      <c r="J1813" s="19">
        <v>30240</v>
      </c>
      <c r="K1813" s="16">
        <v>53205</v>
      </c>
    </row>
    <row r="1814" spans="1:11" x14ac:dyDescent="0.2">
      <c r="A1814" s="10" t="s">
        <v>11</v>
      </c>
      <c r="B1814" s="11" t="s">
        <v>20</v>
      </c>
      <c r="C1814" s="12">
        <v>29464</v>
      </c>
      <c r="D1814" s="12">
        <v>42401</v>
      </c>
      <c r="E1814" s="10" t="s">
        <v>17</v>
      </c>
      <c r="F1814" s="13" t="s">
        <v>14</v>
      </c>
      <c r="G1814" s="14">
        <v>168000</v>
      </c>
      <c r="H1814" s="17">
        <v>168000</v>
      </c>
      <c r="I1814" s="39">
        <v>0</v>
      </c>
      <c r="J1814" s="19">
        <v>10080</v>
      </c>
      <c r="K1814" s="16">
        <v>53205</v>
      </c>
    </row>
    <row r="1815" spans="1:11" x14ac:dyDescent="0.2">
      <c r="A1815" s="10" t="s">
        <v>15</v>
      </c>
      <c r="B1815" s="11" t="s">
        <v>20</v>
      </c>
      <c r="C1815" s="12">
        <v>29464</v>
      </c>
      <c r="D1815" s="12">
        <v>42401</v>
      </c>
      <c r="E1815" s="10" t="s">
        <v>17</v>
      </c>
      <c r="F1815" s="13" t="s">
        <v>14</v>
      </c>
      <c r="G1815" s="14">
        <v>56000</v>
      </c>
      <c r="H1815" s="17">
        <v>56000</v>
      </c>
      <c r="I1815" s="39">
        <v>0</v>
      </c>
      <c r="J1815" s="19">
        <v>10080</v>
      </c>
      <c r="K1815" s="16">
        <v>53205</v>
      </c>
    </row>
    <row r="1816" spans="1:11" x14ac:dyDescent="0.2">
      <c r="A1816" s="10" t="s">
        <v>11</v>
      </c>
      <c r="B1816" s="11" t="s">
        <v>20</v>
      </c>
      <c r="C1816" s="12">
        <v>28512</v>
      </c>
      <c r="D1816" s="12">
        <v>42231</v>
      </c>
      <c r="E1816" s="10" t="s">
        <v>13</v>
      </c>
      <c r="F1816" s="13" t="s">
        <v>14</v>
      </c>
      <c r="G1816" s="14">
        <v>60000</v>
      </c>
      <c r="H1816" s="17">
        <v>60000</v>
      </c>
      <c r="I1816" s="39">
        <v>2</v>
      </c>
      <c r="J1816" s="19">
        <v>15768</v>
      </c>
      <c r="K1816" s="16">
        <v>52253</v>
      </c>
    </row>
    <row r="1817" spans="1:11" x14ac:dyDescent="0.2">
      <c r="A1817" s="10" t="s">
        <v>15</v>
      </c>
      <c r="B1817" s="11" t="s">
        <v>20</v>
      </c>
      <c r="C1817" s="12">
        <v>28512</v>
      </c>
      <c r="D1817" s="12">
        <v>42231</v>
      </c>
      <c r="E1817" s="10" t="s">
        <v>13</v>
      </c>
      <c r="F1817" s="13" t="s">
        <v>14</v>
      </c>
      <c r="G1817" s="14">
        <v>168000</v>
      </c>
      <c r="H1817" s="17">
        <v>168000</v>
      </c>
      <c r="I1817" s="39">
        <v>0</v>
      </c>
      <c r="J1817" s="19">
        <v>15768</v>
      </c>
      <c r="K1817" s="16">
        <v>52253</v>
      </c>
    </row>
    <row r="1818" spans="1:11" x14ac:dyDescent="0.2">
      <c r="A1818" s="10" t="s">
        <v>16</v>
      </c>
      <c r="B1818" s="11" t="s">
        <v>20</v>
      </c>
      <c r="C1818" s="12">
        <v>22698</v>
      </c>
      <c r="D1818" s="12">
        <v>42461</v>
      </c>
      <c r="E1818" s="10" t="s">
        <v>17</v>
      </c>
      <c r="F1818" s="13" t="s">
        <v>14</v>
      </c>
      <c r="G1818" s="14">
        <v>60000</v>
      </c>
      <c r="H1818" s="17">
        <v>60000</v>
      </c>
      <c r="I1818" s="39">
        <v>0</v>
      </c>
      <c r="J1818" s="19">
        <v>53690</v>
      </c>
      <c r="K1818" s="16">
        <v>46439</v>
      </c>
    </row>
    <row r="1819" spans="1:11" x14ac:dyDescent="0.2">
      <c r="A1819" s="10" t="s">
        <v>11</v>
      </c>
      <c r="B1819" s="11" t="s">
        <v>20</v>
      </c>
      <c r="C1819" s="12">
        <v>22698</v>
      </c>
      <c r="D1819" s="12">
        <v>42461</v>
      </c>
      <c r="E1819" s="10" t="s">
        <v>17</v>
      </c>
      <c r="F1819" s="13" t="s">
        <v>14</v>
      </c>
      <c r="G1819" s="14">
        <v>97000</v>
      </c>
      <c r="H1819" s="17">
        <v>97000</v>
      </c>
      <c r="I1819" s="39">
        <v>0</v>
      </c>
      <c r="J1819" s="19">
        <v>17897</v>
      </c>
      <c r="K1819" s="16">
        <v>46439</v>
      </c>
    </row>
    <row r="1820" spans="1:11" x14ac:dyDescent="0.2">
      <c r="A1820" s="10" t="s">
        <v>11</v>
      </c>
      <c r="B1820" s="11" t="s">
        <v>20</v>
      </c>
      <c r="C1820" s="12">
        <v>27229</v>
      </c>
      <c r="D1820" s="12">
        <v>42529</v>
      </c>
      <c r="E1820" s="10" t="s">
        <v>13</v>
      </c>
      <c r="F1820" s="13" t="s">
        <v>14</v>
      </c>
      <c r="G1820" s="14">
        <v>52000</v>
      </c>
      <c r="H1820" s="17">
        <v>52000</v>
      </c>
      <c r="I1820" s="39">
        <v>2</v>
      </c>
      <c r="J1820" s="19">
        <v>14602</v>
      </c>
      <c r="K1820" s="16">
        <v>50970</v>
      </c>
    </row>
    <row r="1821" spans="1:11" x14ac:dyDescent="0.2">
      <c r="A1821" s="10" t="s">
        <v>16</v>
      </c>
      <c r="B1821" s="11" t="s">
        <v>21</v>
      </c>
      <c r="C1821" s="12">
        <v>22908</v>
      </c>
      <c r="D1821" s="12">
        <v>42373</v>
      </c>
      <c r="E1821" s="10" t="s">
        <v>17</v>
      </c>
      <c r="F1821" s="13" t="s">
        <v>14</v>
      </c>
      <c r="G1821" s="14">
        <v>52000</v>
      </c>
      <c r="H1821" s="17">
        <v>52000</v>
      </c>
      <c r="I1821" s="39">
        <v>0</v>
      </c>
      <c r="J1821" s="19">
        <v>11556</v>
      </c>
      <c r="K1821" s="16">
        <v>46649</v>
      </c>
    </row>
    <row r="1822" spans="1:11" x14ac:dyDescent="0.2">
      <c r="A1822" s="10" t="s">
        <v>11</v>
      </c>
      <c r="B1822" s="11" t="s">
        <v>21</v>
      </c>
      <c r="C1822" s="12">
        <v>22908</v>
      </c>
      <c r="D1822" s="12">
        <v>42373</v>
      </c>
      <c r="E1822" s="10" t="s">
        <v>17</v>
      </c>
      <c r="F1822" s="13" t="s">
        <v>14</v>
      </c>
      <c r="G1822" s="14">
        <v>20000</v>
      </c>
      <c r="H1822" s="17">
        <v>20000</v>
      </c>
      <c r="I1822" s="39">
        <v>1</v>
      </c>
      <c r="J1822" s="19">
        <v>3852</v>
      </c>
      <c r="K1822" s="16">
        <v>46649</v>
      </c>
    </row>
    <row r="1823" spans="1:11" x14ac:dyDescent="0.2">
      <c r="A1823" s="10" t="s">
        <v>11</v>
      </c>
      <c r="B1823" s="11" t="s">
        <v>20</v>
      </c>
      <c r="C1823" s="12">
        <v>23643</v>
      </c>
      <c r="D1823" s="12">
        <v>42458</v>
      </c>
      <c r="E1823" s="10" t="s">
        <v>13</v>
      </c>
      <c r="F1823" s="13" t="s">
        <v>14</v>
      </c>
      <c r="G1823" s="14">
        <v>33000</v>
      </c>
      <c r="H1823" s="17">
        <v>33000</v>
      </c>
      <c r="I1823" s="39">
        <v>0</v>
      </c>
      <c r="J1823" s="19">
        <v>8257</v>
      </c>
      <c r="K1823" s="16">
        <v>47384</v>
      </c>
    </row>
    <row r="1824" spans="1:11" x14ac:dyDescent="0.2">
      <c r="A1824" s="10" t="s">
        <v>11</v>
      </c>
      <c r="B1824" s="11" t="s">
        <v>20</v>
      </c>
      <c r="C1824" s="12">
        <v>23729</v>
      </c>
      <c r="D1824" s="12">
        <v>42325</v>
      </c>
      <c r="E1824" s="10" t="s">
        <v>17</v>
      </c>
      <c r="F1824" s="13" t="s">
        <v>14</v>
      </c>
      <c r="G1824" s="14">
        <v>93000</v>
      </c>
      <c r="H1824" s="17">
        <v>93000</v>
      </c>
      <c r="I1824" s="39">
        <v>0</v>
      </c>
      <c r="J1824" s="19">
        <v>17159</v>
      </c>
      <c r="K1824" s="16">
        <v>47470</v>
      </c>
    </row>
    <row r="1825" spans="1:11" x14ac:dyDescent="0.2">
      <c r="A1825" s="10" t="s">
        <v>11</v>
      </c>
      <c r="B1825" s="11" t="s">
        <v>20</v>
      </c>
      <c r="C1825" s="12">
        <v>23697</v>
      </c>
      <c r="D1825" s="12">
        <v>42073</v>
      </c>
      <c r="E1825" s="10" t="s">
        <v>13</v>
      </c>
      <c r="F1825" s="13" t="s">
        <v>14</v>
      </c>
      <c r="G1825" s="14">
        <v>48000</v>
      </c>
      <c r="H1825" s="17">
        <v>48000</v>
      </c>
      <c r="I1825" s="39">
        <v>2</v>
      </c>
      <c r="J1825" s="19">
        <v>11275</v>
      </c>
      <c r="K1825" s="16">
        <v>47438</v>
      </c>
    </row>
    <row r="1826" spans="1:11" x14ac:dyDescent="0.2">
      <c r="A1826" s="10" t="s">
        <v>16</v>
      </c>
      <c r="B1826" s="11" t="s">
        <v>20</v>
      </c>
      <c r="C1826" s="12">
        <v>20161</v>
      </c>
      <c r="D1826" s="12">
        <v>42339</v>
      </c>
      <c r="E1826" s="10" t="s">
        <v>13</v>
      </c>
      <c r="F1826" s="13" t="s">
        <v>14</v>
      </c>
      <c r="G1826" s="14">
        <v>20000</v>
      </c>
      <c r="H1826" s="17">
        <v>20000</v>
      </c>
      <c r="I1826" s="39">
        <v>0</v>
      </c>
      <c r="J1826" s="19">
        <v>1260</v>
      </c>
      <c r="K1826" s="16">
        <v>43903</v>
      </c>
    </row>
    <row r="1827" spans="1:11" x14ac:dyDescent="0.2">
      <c r="A1827" s="10" t="s">
        <v>11</v>
      </c>
      <c r="B1827" s="11" t="s">
        <v>20</v>
      </c>
      <c r="C1827" s="12">
        <v>20161</v>
      </c>
      <c r="D1827" s="12">
        <v>42339</v>
      </c>
      <c r="E1827" s="10" t="s">
        <v>13</v>
      </c>
      <c r="F1827" s="13" t="s">
        <v>14</v>
      </c>
      <c r="G1827" s="14">
        <v>20000</v>
      </c>
      <c r="H1827" s="17">
        <v>20000</v>
      </c>
      <c r="I1827" s="39">
        <v>0</v>
      </c>
      <c r="J1827" s="19">
        <v>1260</v>
      </c>
      <c r="K1827" s="16">
        <v>43903</v>
      </c>
    </row>
    <row r="1828" spans="1:11" x14ac:dyDescent="0.2">
      <c r="A1828" s="10" t="s">
        <v>15</v>
      </c>
      <c r="B1828" s="11" t="s">
        <v>20</v>
      </c>
      <c r="C1828" s="12">
        <v>20161</v>
      </c>
      <c r="D1828" s="12">
        <v>42339</v>
      </c>
      <c r="E1828" s="10" t="s">
        <v>13</v>
      </c>
      <c r="F1828" s="13" t="s">
        <v>14</v>
      </c>
      <c r="G1828" s="14">
        <v>20000</v>
      </c>
      <c r="H1828" s="17">
        <v>20000</v>
      </c>
      <c r="I1828" s="39">
        <v>0</v>
      </c>
      <c r="J1828" s="19">
        <v>1260</v>
      </c>
      <c r="K1828" s="16">
        <v>43903</v>
      </c>
    </row>
    <row r="1829" spans="1:11" x14ac:dyDescent="0.2">
      <c r="A1829" s="10" t="s">
        <v>16</v>
      </c>
      <c r="B1829" s="11" t="s">
        <v>20</v>
      </c>
      <c r="C1829" s="12">
        <v>28498</v>
      </c>
      <c r="D1829" s="12">
        <v>42437</v>
      </c>
      <c r="E1829" s="10" t="s">
        <v>17</v>
      </c>
      <c r="F1829" s="13" t="s">
        <v>14</v>
      </c>
      <c r="G1829" s="14">
        <v>20000</v>
      </c>
      <c r="H1829" s="17">
        <v>20000</v>
      </c>
      <c r="I1829" s="39">
        <v>0</v>
      </c>
      <c r="J1829" s="19">
        <v>35154</v>
      </c>
      <c r="K1829" s="16">
        <v>52239</v>
      </c>
    </row>
    <row r="1830" spans="1:11" x14ac:dyDescent="0.2">
      <c r="A1830" s="10" t="s">
        <v>11</v>
      </c>
      <c r="B1830" s="11" t="s">
        <v>20</v>
      </c>
      <c r="C1830" s="12">
        <v>28498</v>
      </c>
      <c r="D1830" s="12">
        <v>42437</v>
      </c>
      <c r="E1830" s="10" t="s">
        <v>17</v>
      </c>
      <c r="F1830" s="13" t="s">
        <v>14</v>
      </c>
      <c r="G1830" s="14">
        <v>62000</v>
      </c>
      <c r="H1830" s="17">
        <v>62000</v>
      </c>
      <c r="I1830" s="39">
        <v>0</v>
      </c>
      <c r="J1830" s="19">
        <v>11718</v>
      </c>
      <c r="K1830" s="16">
        <v>52239</v>
      </c>
    </row>
    <row r="1831" spans="1:11" x14ac:dyDescent="0.2">
      <c r="A1831" s="10" t="s">
        <v>15</v>
      </c>
      <c r="B1831" s="11" t="s">
        <v>20</v>
      </c>
      <c r="C1831" s="12">
        <v>28498</v>
      </c>
      <c r="D1831" s="12">
        <v>42437</v>
      </c>
      <c r="E1831" s="10" t="s">
        <v>17</v>
      </c>
      <c r="F1831" s="13" t="s">
        <v>14</v>
      </c>
      <c r="G1831" s="14">
        <v>20000</v>
      </c>
      <c r="H1831" s="17">
        <v>20000</v>
      </c>
      <c r="I1831" s="39">
        <v>0</v>
      </c>
      <c r="J1831" s="19">
        <v>11718</v>
      </c>
      <c r="K1831" s="16">
        <v>52239</v>
      </c>
    </row>
    <row r="1832" spans="1:11" x14ac:dyDescent="0.2">
      <c r="A1832" s="10" t="s">
        <v>11</v>
      </c>
      <c r="B1832" s="11" t="s">
        <v>21</v>
      </c>
      <c r="C1832" s="12">
        <v>22267</v>
      </c>
      <c r="D1832" s="12">
        <v>42419</v>
      </c>
      <c r="E1832" s="10" t="s">
        <v>13</v>
      </c>
      <c r="F1832" s="13" t="s">
        <v>14</v>
      </c>
      <c r="G1832" s="14">
        <v>57000</v>
      </c>
      <c r="H1832" s="17">
        <v>57000</v>
      </c>
      <c r="I1832" s="39">
        <v>0</v>
      </c>
      <c r="J1832" s="19">
        <v>12158</v>
      </c>
      <c r="K1832" s="16">
        <v>46008</v>
      </c>
    </row>
    <row r="1833" spans="1:11" x14ac:dyDescent="0.2">
      <c r="A1833" s="10" t="s">
        <v>15</v>
      </c>
      <c r="B1833" s="11" t="s">
        <v>21</v>
      </c>
      <c r="C1833" s="12">
        <v>22267</v>
      </c>
      <c r="D1833" s="12">
        <v>42419</v>
      </c>
      <c r="E1833" s="10" t="s">
        <v>13</v>
      </c>
      <c r="F1833" s="13" t="s">
        <v>14</v>
      </c>
      <c r="G1833" s="14">
        <v>186000</v>
      </c>
      <c r="H1833" s="17">
        <v>186000</v>
      </c>
      <c r="I1833" s="39">
        <v>0</v>
      </c>
      <c r="J1833" s="19">
        <v>12158</v>
      </c>
      <c r="K1833" s="16">
        <v>46008</v>
      </c>
    </row>
    <row r="1834" spans="1:11" x14ac:dyDescent="0.2">
      <c r="A1834" s="10" t="s">
        <v>11</v>
      </c>
      <c r="B1834" s="11" t="s">
        <v>20</v>
      </c>
      <c r="C1834" s="12">
        <v>23228</v>
      </c>
      <c r="D1834" s="12">
        <v>42377</v>
      </c>
      <c r="E1834" s="10" t="s">
        <v>17</v>
      </c>
      <c r="F1834" s="13" t="s">
        <v>14</v>
      </c>
      <c r="G1834" s="14">
        <v>19000</v>
      </c>
      <c r="H1834" s="17">
        <v>19000</v>
      </c>
      <c r="I1834" s="39">
        <v>0</v>
      </c>
      <c r="J1834" s="19">
        <v>3352</v>
      </c>
      <c r="K1834" s="16">
        <v>46970</v>
      </c>
    </row>
    <row r="1835" spans="1:11" x14ac:dyDescent="0.2">
      <c r="A1835" s="10" t="s">
        <v>11</v>
      </c>
      <c r="B1835" s="11" t="s">
        <v>20</v>
      </c>
      <c r="C1835" s="12">
        <v>22257</v>
      </c>
      <c r="D1835" s="12">
        <v>42524</v>
      </c>
      <c r="E1835" s="10" t="s">
        <v>17</v>
      </c>
      <c r="F1835" s="13" t="s">
        <v>14</v>
      </c>
      <c r="G1835" s="14">
        <v>69000</v>
      </c>
      <c r="H1835" s="17">
        <v>69000</v>
      </c>
      <c r="I1835" s="39">
        <v>0</v>
      </c>
      <c r="J1835" s="19">
        <v>12172</v>
      </c>
      <c r="K1835" s="16">
        <v>45998</v>
      </c>
    </row>
    <row r="1836" spans="1:11" x14ac:dyDescent="0.2">
      <c r="A1836" s="10" t="s">
        <v>16</v>
      </c>
      <c r="B1836" s="11" t="s">
        <v>20</v>
      </c>
      <c r="C1836" s="12">
        <v>22705</v>
      </c>
      <c r="D1836" s="12">
        <v>42328</v>
      </c>
      <c r="E1836" s="10" t="s">
        <v>13</v>
      </c>
      <c r="F1836" s="13" t="s">
        <v>14</v>
      </c>
      <c r="G1836" s="14">
        <v>69000</v>
      </c>
      <c r="H1836" s="17">
        <v>69000</v>
      </c>
      <c r="I1836" s="39">
        <v>0</v>
      </c>
      <c r="J1836" s="19">
        <v>54410</v>
      </c>
      <c r="K1836" s="16">
        <v>46446</v>
      </c>
    </row>
    <row r="1837" spans="1:11" x14ac:dyDescent="0.2">
      <c r="A1837" s="10" t="s">
        <v>11</v>
      </c>
      <c r="B1837" s="11" t="s">
        <v>20</v>
      </c>
      <c r="C1837" s="12">
        <v>22705</v>
      </c>
      <c r="D1837" s="12">
        <v>42328</v>
      </c>
      <c r="E1837" s="10" t="s">
        <v>13</v>
      </c>
      <c r="F1837" s="13" t="s">
        <v>14</v>
      </c>
      <c r="G1837" s="14">
        <v>88000</v>
      </c>
      <c r="H1837" s="17">
        <v>88000</v>
      </c>
      <c r="I1837" s="39">
        <v>0</v>
      </c>
      <c r="J1837" s="19">
        <v>18137</v>
      </c>
      <c r="K1837" s="16">
        <v>46446</v>
      </c>
    </row>
    <row r="1838" spans="1:11" x14ac:dyDescent="0.2">
      <c r="A1838" s="10" t="s">
        <v>15</v>
      </c>
      <c r="B1838" s="11" t="s">
        <v>20</v>
      </c>
      <c r="C1838" s="12">
        <v>22705</v>
      </c>
      <c r="D1838" s="12">
        <v>42328</v>
      </c>
      <c r="E1838" s="10" t="s">
        <v>13</v>
      </c>
      <c r="F1838" s="13" t="s">
        <v>14</v>
      </c>
      <c r="G1838" s="14">
        <v>69000</v>
      </c>
      <c r="H1838" s="17">
        <v>69000</v>
      </c>
      <c r="I1838" s="39">
        <v>0</v>
      </c>
      <c r="J1838" s="19">
        <v>18137</v>
      </c>
      <c r="K1838" s="16">
        <v>46446</v>
      </c>
    </row>
    <row r="1839" spans="1:11" x14ac:dyDescent="0.2">
      <c r="A1839" s="10" t="s">
        <v>16</v>
      </c>
      <c r="B1839" s="11" t="s">
        <v>20</v>
      </c>
      <c r="C1839" s="12">
        <v>30529</v>
      </c>
      <c r="D1839" s="12">
        <v>42474</v>
      </c>
      <c r="E1839" s="10" t="s">
        <v>17</v>
      </c>
      <c r="F1839" s="13" t="s">
        <v>14</v>
      </c>
      <c r="G1839" s="14">
        <v>264000</v>
      </c>
      <c r="H1839" s="17">
        <v>264000</v>
      </c>
      <c r="I1839" s="39">
        <v>0</v>
      </c>
      <c r="J1839" s="19">
        <v>24238</v>
      </c>
      <c r="K1839" s="16">
        <v>54271</v>
      </c>
    </row>
    <row r="1840" spans="1:11" x14ac:dyDescent="0.2">
      <c r="A1840" s="10" t="s">
        <v>11</v>
      </c>
      <c r="B1840" s="11" t="s">
        <v>20</v>
      </c>
      <c r="C1840" s="12">
        <v>30529</v>
      </c>
      <c r="D1840" s="12">
        <v>42474</v>
      </c>
      <c r="E1840" s="10" t="s">
        <v>17</v>
      </c>
      <c r="F1840" s="13" t="s">
        <v>14</v>
      </c>
      <c r="G1840" s="14">
        <v>47000</v>
      </c>
      <c r="H1840" s="17">
        <v>47000</v>
      </c>
      <c r="I1840" s="39">
        <v>0</v>
      </c>
      <c r="J1840" s="19">
        <v>8079</v>
      </c>
      <c r="K1840" s="16">
        <v>54271</v>
      </c>
    </row>
    <row r="1841" spans="1:11" x14ac:dyDescent="0.2">
      <c r="A1841" s="10" t="s">
        <v>16</v>
      </c>
      <c r="B1841" s="11" t="s">
        <v>20</v>
      </c>
      <c r="C1841" s="12">
        <v>23722</v>
      </c>
      <c r="D1841" s="12">
        <v>42339</v>
      </c>
      <c r="E1841" s="10" t="s">
        <v>17</v>
      </c>
      <c r="F1841" s="13" t="s">
        <v>14</v>
      </c>
      <c r="G1841" s="14">
        <v>141000</v>
      </c>
      <c r="H1841" s="17">
        <v>141000</v>
      </c>
      <c r="I1841" s="39">
        <v>0</v>
      </c>
      <c r="J1841" s="19">
        <v>12546</v>
      </c>
      <c r="K1841" s="16">
        <v>47463</v>
      </c>
    </row>
    <row r="1842" spans="1:11" x14ac:dyDescent="0.2">
      <c r="A1842" s="10" t="s">
        <v>11</v>
      </c>
      <c r="B1842" s="11" t="s">
        <v>20</v>
      </c>
      <c r="C1842" s="12">
        <v>23722</v>
      </c>
      <c r="D1842" s="12">
        <v>42339</v>
      </c>
      <c r="E1842" s="10" t="s">
        <v>17</v>
      </c>
      <c r="F1842" s="13" t="s">
        <v>14</v>
      </c>
      <c r="G1842" s="14">
        <v>68000</v>
      </c>
      <c r="H1842" s="17">
        <v>68000</v>
      </c>
      <c r="I1842" s="39">
        <v>0</v>
      </c>
      <c r="J1842" s="19">
        <v>12546</v>
      </c>
      <c r="K1842" s="16">
        <v>47463</v>
      </c>
    </row>
    <row r="1843" spans="1:11" x14ac:dyDescent="0.2">
      <c r="A1843" s="10" t="s">
        <v>15</v>
      </c>
      <c r="B1843" s="11" t="s">
        <v>20</v>
      </c>
      <c r="C1843" s="12">
        <v>23722</v>
      </c>
      <c r="D1843" s="12">
        <v>42339</v>
      </c>
      <c r="E1843" s="10" t="s">
        <v>17</v>
      </c>
      <c r="F1843" s="13" t="s">
        <v>14</v>
      </c>
      <c r="G1843" s="14">
        <v>141000</v>
      </c>
      <c r="H1843" s="17">
        <v>141000</v>
      </c>
      <c r="I1843" s="39">
        <v>0</v>
      </c>
      <c r="J1843" s="19">
        <v>12546</v>
      </c>
      <c r="K1843" s="16">
        <v>47463</v>
      </c>
    </row>
    <row r="1844" spans="1:11" x14ac:dyDescent="0.2">
      <c r="A1844" s="10" t="s">
        <v>16</v>
      </c>
      <c r="B1844" s="11" t="s">
        <v>20</v>
      </c>
      <c r="C1844" s="12">
        <v>20627</v>
      </c>
      <c r="D1844" s="12">
        <v>42546</v>
      </c>
      <c r="E1844" s="10" t="s">
        <v>17</v>
      </c>
      <c r="F1844" s="13" t="s">
        <v>14</v>
      </c>
      <c r="G1844" s="14">
        <v>108000</v>
      </c>
      <c r="H1844" s="17">
        <v>108000</v>
      </c>
      <c r="I1844" s="39">
        <v>0</v>
      </c>
      <c r="J1844" s="19">
        <v>9817</v>
      </c>
      <c r="K1844" s="16">
        <v>44368</v>
      </c>
    </row>
    <row r="1845" spans="1:11" x14ac:dyDescent="0.2">
      <c r="A1845" s="10" t="s">
        <v>11</v>
      </c>
      <c r="B1845" s="11" t="s">
        <v>20</v>
      </c>
      <c r="C1845" s="12">
        <v>20627</v>
      </c>
      <c r="D1845" s="12">
        <v>42546</v>
      </c>
      <c r="E1845" s="10" t="s">
        <v>17</v>
      </c>
      <c r="F1845" s="13" t="s">
        <v>14</v>
      </c>
      <c r="G1845" s="14">
        <v>108000</v>
      </c>
      <c r="H1845" s="17">
        <v>108000</v>
      </c>
      <c r="I1845" s="39">
        <v>0</v>
      </c>
      <c r="J1845" s="19">
        <v>4909</v>
      </c>
      <c r="K1845" s="16">
        <v>44368</v>
      </c>
    </row>
    <row r="1846" spans="1:11" x14ac:dyDescent="0.2">
      <c r="A1846" s="10" t="s">
        <v>15</v>
      </c>
      <c r="B1846" s="11" t="s">
        <v>20</v>
      </c>
      <c r="C1846" s="12">
        <v>20627</v>
      </c>
      <c r="D1846" s="12">
        <v>42546</v>
      </c>
      <c r="E1846" s="10" t="s">
        <v>17</v>
      </c>
      <c r="F1846" s="13" t="s">
        <v>14</v>
      </c>
      <c r="G1846" s="14">
        <v>68000</v>
      </c>
      <c r="H1846" s="17">
        <v>68000</v>
      </c>
      <c r="I1846" s="39">
        <v>0</v>
      </c>
      <c r="J1846" s="19">
        <v>4909</v>
      </c>
      <c r="K1846" s="16">
        <v>44368</v>
      </c>
    </row>
    <row r="1847" spans="1:11" x14ac:dyDescent="0.2">
      <c r="A1847" s="10" t="s">
        <v>11</v>
      </c>
      <c r="B1847" s="11" t="s">
        <v>21</v>
      </c>
      <c r="C1847" s="12">
        <v>20718</v>
      </c>
      <c r="D1847" s="12">
        <v>42433</v>
      </c>
      <c r="E1847" s="10" t="s">
        <v>17</v>
      </c>
      <c r="F1847" s="13" t="s">
        <v>14</v>
      </c>
      <c r="G1847" s="14">
        <v>77000</v>
      </c>
      <c r="H1847" s="17">
        <v>77000</v>
      </c>
      <c r="I1847" s="39">
        <v>2</v>
      </c>
      <c r="J1847" s="19">
        <v>8801</v>
      </c>
      <c r="K1847" s="16">
        <v>44459</v>
      </c>
    </row>
    <row r="1848" spans="1:11" x14ac:dyDescent="0.2">
      <c r="A1848" s="10" t="s">
        <v>15</v>
      </c>
      <c r="B1848" s="11" t="s">
        <v>21</v>
      </c>
      <c r="C1848" s="12">
        <v>20718</v>
      </c>
      <c r="D1848" s="12">
        <v>42433</v>
      </c>
      <c r="E1848" s="10" t="s">
        <v>17</v>
      </c>
      <c r="F1848" s="13" t="s">
        <v>14</v>
      </c>
      <c r="G1848" s="14">
        <v>77000</v>
      </c>
      <c r="H1848" s="17">
        <v>77000</v>
      </c>
      <c r="I1848" s="39">
        <v>0</v>
      </c>
      <c r="J1848" s="19">
        <v>8801</v>
      </c>
      <c r="K1848" s="16">
        <v>44459</v>
      </c>
    </row>
    <row r="1849" spans="1:11" x14ac:dyDescent="0.2">
      <c r="A1849" s="10" t="s">
        <v>16</v>
      </c>
      <c r="B1849" s="11" t="s">
        <v>21</v>
      </c>
      <c r="C1849" s="12">
        <v>22866</v>
      </c>
      <c r="D1849" s="12">
        <v>42397</v>
      </c>
      <c r="E1849" s="10" t="s">
        <v>17</v>
      </c>
      <c r="F1849" s="13" t="s">
        <v>14</v>
      </c>
      <c r="G1849" s="14">
        <v>129000</v>
      </c>
      <c r="H1849" s="17">
        <v>129000</v>
      </c>
      <c r="I1849" s="39">
        <v>0</v>
      </c>
      <c r="J1849" s="19">
        <v>24845</v>
      </c>
      <c r="K1849" s="16">
        <v>46607</v>
      </c>
    </row>
    <row r="1850" spans="1:11" x14ac:dyDescent="0.2">
      <c r="A1850" s="10" t="s">
        <v>11</v>
      </c>
      <c r="B1850" s="11" t="s">
        <v>21</v>
      </c>
      <c r="C1850" s="12">
        <v>22866</v>
      </c>
      <c r="D1850" s="12">
        <v>42397</v>
      </c>
      <c r="E1850" s="10" t="s">
        <v>17</v>
      </c>
      <c r="F1850" s="13" t="s">
        <v>14</v>
      </c>
      <c r="G1850" s="14">
        <v>129000</v>
      </c>
      <c r="H1850" s="17">
        <v>129000</v>
      </c>
      <c r="I1850" s="39">
        <v>0</v>
      </c>
      <c r="J1850" s="19">
        <v>8282</v>
      </c>
      <c r="K1850" s="16">
        <v>46607</v>
      </c>
    </row>
    <row r="1851" spans="1:11" x14ac:dyDescent="0.2">
      <c r="A1851" s="10" t="s">
        <v>15</v>
      </c>
      <c r="B1851" s="11" t="s">
        <v>21</v>
      </c>
      <c r="C1851" s="12">
        <v>22866</v>
      </c>
      <c r="D1851" s="12">
        <v>42397</v>
      </c>
      <c r="E1851" s="10" t="s">
        <v>17</v>
      </c>
      <c r="F1851" s="13" t="s">
        <v>14</v>
      </c>
      <c r="G1851" s="14">
        <v>77000</v>
      </c>
      <c r="H1851" s="17">
        <v>77000</v>
      </c>
      <c r="I1851" s="39">
        <v>0</v>
      </c>
      <c r="J1851" s="19">
        <v>8282</v>
      </c>
      <c r="K1851" s="16">
        <v>46607</v>
      </c>
    </row>
    <row r="1852" spans="1:11" x14ac:dyDescent="0.2">
      <c r="A1852" s="10" t="s">
        <v>11</v>
      </c>
      <c r="B1852" s="11" t="s">
        <v>20</v>
      </c>
      <c r="C1852" s="12">
        <v>29088</v>
      </c>
      <c r="D1852" s="12">
        <v>42530</v>
      </c>
      <c r="E1852" s="10" t="s">
        <v>17</v>
      </c>
      <c r="F1852" s="13" t="s">
        <v>14</v>
      </c>
      <c r="G1852" s="14">
        <v>61000</v>
      </c>
      <c r="H1852" s="17">
        <v>61000</v>
      </c>
      <c r="I1852" s="39">
        <v>0</v>
      </c>
      <c r="J1852" s="19">
        <v>11200</v>
      </c>
      <c r="K1852" s="16">
        <v>52830</v>
      </c>
    </row>
    <row r="1853" spans="1:11" x14ac:dyDescent="0.2">
      <c r="A1853" s="10" t="s">
        <v>16</v>
      </c>
      <c r="B1853" s="11" t="s">
        <v>20</v>
      </c>
      <c r="C1853" s="12">
        <v>23536</v>
      </c>
      <c r="D1853" s="12">
        <v>42593</v>
      </c>
      <c r="E1853" s="10" t="s">
        <v>17</v>
      </c>
      <c r="F1853" s="13" t="s">
        <v>14</v>
      </c>
      <c r="G1853" s="14">
        <v>123000</v>
      </c>
      <c r="H1853" s="17">
        <v>123000</v>
      </c>
      <c r="I1853" s="39">
        <v>0</v>
      </c>
      <c r="J1853" s="19">
        <v>24575</v>
      </c>
      <c r="K1853" s="16">
        <v>47277</v>
      </c>
    </row>
    <row r="1854" spans="1:11" x14ac:dyDescent="0.2">
      <c r="A1854" s="10" t="s">
        <v>11</v>
      </c>
      <c r="B1854" s="11" t="s">
        <v>20</v>
      </c>
      <c r="C1854" s="12">
        <v>23536</v>
      </c>
      <c r="D1854" s="12">
        <v>42593</v>
      </c>
      <c r="E1854" s="10" t="s">
        <v>17</v>
      </c>
      <c r="F1854" s="13" t="s">
        <v>14</v>
      </c>
      <c r="G1854" s="14">
        <v>123000</v>
      </c>
      <c r="H1854" s="17">
        <v>123000</v>
      </c>
      <c r="I1854" s="39">
        <v>0</v>
      </c>
      <c r="J1854" s="19">
        <v>8192</v>
      </c>
      <c r="K1854" s="16">
        <v>47277</v>
      </c>
    </row>
    <row r="1855" spans="1:11" x14ac:dyDescent="0.2">
      <c r="A1855" s="10" t="s">
        <v>15</v>
      </c>
      <c r="B1855" s="11" t="s">
        <v>20</v>
      </c>
      <c r="C1855" s="12">
        <v>23536</v>
      </c>
      <c r="D1855" s="12">
        <v>42593</v>
      </c>
      <c r="E1855" s="10" t="s">
        <v>17</v>
      </c>
      <c r="F1855" s="13" t="s">
        <v>14</v>
      </c>
      <c r="G1855" s="14">
        <v>61000</v>
      </c>
      <c r="H1855" s="17">
        <v>61000</v>
      </c>
      <c r="I1855" s="39">
        <v>0</v>
      </c>
      <c r="J1855" s="19">
        <v>8192</v>
      </c>
      <c r="K1855" s="16">
        <v>47277</v>
      </c>
    </row>
    <row r="1856" spans="1:11" x14ac:dyDescent="0.2">
      <c r="A1856" s="10" t="s">
        <v>16</v>
      </c>
      <c r="B1856" s="11" t="s">
        <v>20</v>
      </c>
      <c r="C1856" s="12">
        <v>24439</v>
      </c>
      <c r="D1856" s="12">
        <v>42447</v>
      </c>
      <c r="E1856" s="10" t="s">
        <v>13</v>
      </c>
      <c r="F1856" s="13" t="s">
        <v>14</v>
      </c>
      <c r="G1856" s="14">
        <v>168000</v>
      </c>
      <c r="H1856" s="17">
        <v>168000</v>
      </c>
      <c r="I1856" s="39">
        <v>0</v>
      </c>
      <c r="J1856" s="19">
        <v>44302</v>
      </c>
      <c r="K1856" s="16">
        <v>48180</v>
      </c>
    </row>
    <row r="1857" spans="1:11" x14ac:dyDescent="0.2">
      <c r="A1857" s="10" t="s">
        <v>11</v>
      </c>
      <c r="B1857" s="11" t="s">
        <v>20</v>
      </c>
      <c r="C1857" s="12">
        <v>24439</v>
      </c>
      <c r="D1857" s="12">
        <v>42447</v>
      </c>
      <c r="E1857" s="10" t="s">
        <v>13</v>
      </c>
      <c r="F1857" s="13" t="s">
        <v>14</v>
      </c>
      <c r="G1857" s="14">
        <v>168000</v>
      </c>
      <c r="H1857" s="17">
        <v>168000</v>
      </c>
      <c r="I1857" s="39">
        <v>0</v>
      </c>
      <c r="J1857" s="19">
        <v>14767</v>
      </c>
      <c r="K1857" s="16">
        <v>48180</v>
      </c>
    </row>
    <row r="1858" spans="1:11" x14ac:dyDescent="0.2">
      <c r="A1858" s="10" t="s">
        <v>15</v>
      </c>
      <c r="B1858" s="11" t="s">
        <v>20</v>
      </c>
      <c r="C1858" s="12">
        <v>24439</v>
      </c>
      <c r="D1858" s="12">
        <v>42447</v>
      </c>
      <c r="E1858" s="10" t="s">
        <v>13</v>
      </c>
      <c r="F1858" s="13" t="s">
        <v>14</v>
      </c>
      <c r="G1858" s="14">
        <v>56000</v>
      </c>
      <c r="H1858" s="17">
        <v>56000</v>
      </c>
      <c r="I1858" s="39">
        <v>0</v>
      </c>
      <c r="J1858" s="19">
        <v>14767</v>
      </c>
      <c r="K1858" s="16">
        <v>48180</v>
      </c>
    </row>
    <row r="1859" spans="1:11" x14ac:dyDescent="0.2">
      <c r="A1859" s="10" t="s">
        <v>16</v>
      </c>
      <c r="B1859" s="11" t="s">
        <v>20</v>
      </c>
      <c r="C1859" s="12">
        <v>22670</v>
      </c>
      <c r="D1859" s="12">
        <v>42452</v>
      </c>
      <c r="E1859" s="10" t="s">
        <v>13</v>
      </c>
      <c r="F1859" s="13" t="s">
        <v>14</v>
      </c>
      <c r="G1859" s="14">
        <v>18000</v>
      </c>
      <c r="H1859" s="17">
        <v>18000</v>
      </c>
      <c r="I1859" s="39">
        <v>0</v>
      </c>
      <c r="J1859" s="19">
        <v>4034</v>
      </c>
      <c r="K1859" s="16">
        <v>46411</v>
      </c>
    </row>
    <row r="1860" spans="1:11" x14ac:dyDescent="0.2">
      <c r="A1860" s="10" t="s">
        <v>11</v>
      </c>
      <c r="B1860" s="11" t="s">
        <v>20</v>
      </c>
      <c r="C1860" s="12">
        <v>22670</v>
      </c>
      <c r="D1860" s="12">
        <v>42452</v>
      </c>
      <c r="E1860" s="10" t="s">
        <v>13</v>
      </c>
      <c r="F1860" s="13" t="s">
        <v>14</v>
      </c>
      <c r="G1860" s="14">
        <v>18000</v>
      </c>
      <c r="H1860" s="17">
        <v>18000</v>
      </c>
      <c r="I1860" s="39">
        <v>0</v>
      </c>
      <c r="J1860" s="19">
        <v>1345</v>
      </c>
      <c r="K1860" s="16">
        <v>46411</v>
      </c>
    </row>
    <row r="1861" spans="1:11" x14ac:dyDescent="0.2">
      <c r="A1861" s="10" t="s">
        <v>16</v>
      </c>
      <c r="B1861" s="11" t="s">
        <v>20</v>
      </c>
      <c r="C1861" s="12">
        <v>22469</v>
      </c>
      <c r="D1861" s="12">
        <v>42558</v>
      </c>
      <c r="E1861" s="10" t="s">
        <v>13</v>
      </c>
      <c r="F1861" s="13" t="s">
        <v>14</v>
      </c>
      <c r="G1861" s="14">
        <v>170000</v>
      </c>
      <c r="H1861" s="17">
        <v>170000</v>
      </c>
      <c r="I1861" s="39">
        <v>0</v>
      </c>
      <c r="J1861" s="19">
        <v>36261</v>
      </c>
      <c r="K1861" s="16">
        <v>46210</v>
      </c>
    </row>
    <row r="1862" spans="1:11" x14ac:dyDescent="0.2">
      <c r="A1862" s="10" t="s">
        <v>11</v>
      </c>
      <c r="B1862" s="11" t="s">
        <v>20</v>
      </c>
      <c r="C1862" s="12">
        <v>22469</v>
      </c>
      <c r="D1862" s="12">
        <v>42558</v>
      </c>
      <c r="E1862" s="10" t="s">
        <v>13</v>
      </c>
      <c r="F1862" s="13" t="s">
        <v>14</v>
      </c>
      <c r="G1862" s="14">
        <v>170000</v>
      </c>
      <c r="H1862" s="17">
        <v>170000</v>
      </c>
      <c r="I1862" s="39">
        <v>0</v>
      </c>
      <c r="J1862" s="19">
        <v>18131</v>
      </c>
      <c r="K1862" s="16">
        <v>46210</v>
      </c>
    </row>
    <row r="1863" spans="1:11" x14ac:dyDescent="0.2">
      <c r="A1863" s="10" t="s">
        <v>15</v>
      </c>
      <c r="B1863" s="11" t="s">
        <v>20</v>
      </c>
      <c r="C1863" s="12">
        <v>22469</v>
      </c>
      <c r="D1863" s="12">
        <v>42558</v>
      </c>
      <c r="E1863" s="10" t="s">
        <v>13</v>
      </c>
      <c r="F1863" s="13" t="s">
        <v>14</v>
      </c>
      <c r="G1863" s="14">
        <v>85000</v>
      </c>
      <c r="H1863" s="17">
        <v>85000</v>
      </c>
      <c r="I1863" s="39">
        <v>0</v>
      </c>
      <c r="J1863" s="19">
        <v>18131</v>
      </c>
      <c r="K1863" s="16">
        <v>46210</v>
      </c>
    </row>
    <row r="1864" spans="1:11" x14ac:dyDescent="0.2">
      <c r="A1864" s="10" t="s">
        <v>11</v>
      </c>
      <c r="B1864" s="11" t="s">
        <v>20</v>
      </c>
      <c r="C1864" s="12">
        <v>28158</v>
      </c>
      <c r="D1864" s="12">
        <v>42524</v>
      </c>
      <c r="E1864" s="10" t="s">
        <v>17</v>
      </c>
      <c r="F1864" s="13" t="s">
        <v>14</v>
      </c>
      <c r="G1864" s="14">
        <v>64000</v>
      </c>
      <c r="H1864" s="17">
        <v>64000</v>
      </c>
      <c r="I1864" s="39">
        <v>1</v>
      </c>
      <c r="J1864" s="19">
        <v>12211</v>
      </c>
      <c r="K1864" s="16">
        <v>51899</v>
      </c>
    </row>
    <row r="1865" spans="1:11" x14ac:dyDescent="0.2">
      <c r="A1865" s="10" t="s">
        <v>16</v>
      </c>
      <c r="B1865" s="11" t="s">
        <v>20</v>
      </c>
      <c r="C1865" s="12">
        <v>20234</v>
      </c>
      <c r="D1865" s="12">
        <v>42509</v>
      </c>
      <c r="E1865" s="10" t="s">
        <v>13</v>
      </c>
      <c r="F1865" s="13" t="s">
        <v>14</v>
      </c>
      <c r="G1865" s="14">
        <v>68000</v>
      </c>
      <c r="H1865" s="17">
        <v>68000</v>
      </c>
      <c r="I1865" s="39">
        <v>0</v>
      </c>
      <c r="J1865" s="19">
        <v>7466</v>
      </c>
      <c r="K1865" s="16">
        <v>43976</v>
      </c>
    </row>
    <row r="1866" spans="1:11" x14ac:dyDescent="0.2">
      <c r="A1866" s="10" t="s">
        <v>11</v>
      </c>
      <c r="B1866" s="11" t="s">
        <v>20</v>
      </c>
      <c r="C1866" s="12">
        <v>20234</v>
      </c>
      <c r="D1866" s="12">
        <v>42509</v>
      </c>
      <c r="E1866" s="10" t="s">
        <v>13</v>
      </c>
      <c r="F1866" s="13" t="s">
        <v>14</v>
      </c>
      <c r="G1866" s="14">
        <v>68000</v>
      </c>
      <c r="H1866" s="17">
        <v>68000</v>
      </c>
      <c r="I1866" s="39">
        <v>2</v>
      </c>
      <c r="J1866" s="19">
        <v>7466</v>
      </c>
      <c r="K1866" s="16">
        <v>43976</v>
      </c>
    </row>
    <row r="1867" spans="1:11" x14ac:dyDescent="0.2">
      <c r="A1867" s="10" t="s">
        <v>11</v>
      </c>
      <c r="B1867" s="11" t="s">
        <v>20</v>
      </c>
      <c r="C1867" s="12">
        <v>24124</v>
      </c>
      <c r="D1867" s="12">
        <v>42599</v>
      </c>
      <c r="E1867" s="10" t="s">
        <v>13</v>
      </c>
      <c r="F1867" s="13" t="s">
        <v>14</v>
      </c>
      <c r="G1867" s="14">
        <v>58000</v>
      </c>
      <c r="H1867" s="17">
        <v>58000</v>
      </c>
      <c r="I1867" s="39">
        <v>0</v>
      </c>
      <c r="J1867" s="19">
        <v>14929</v>
      </c>
      <c r="K1867" s="16">
        <v>47865</v>
      </c>
    </row>
    <row r="1868" spans="1:11" x14ac:dyDescent="0.2">
      <c r="A1868" s="10" t="s">
        <v>16</v>
      </c>
      <c r="B1868" s="11" t="s">
        <v>22</v>
      </c>
      <c r="C1868" s="12">
        <v>26641</v>
      </c>
      <c r="D1868" s="12">
        <v>42615</v>
      </c>
      <c r="E1868" s="10" t="s">
        <v>17</v>
      </c>
      <c r="F1868" s="13" t="s">
        <v>14</v>
      </c>
      <c r="G1868" s="14">
        <v>129000</v>
      </c>
      <c r="H1868" s="17">
        <v>129000</v>
      </c>
      <c r="I1868" s="39">
        <v>0</v>
      </c>
      <c r="J1868" s="19">
        <v>25890</v>
      </c>
      <c r="K1868" s="16">
        <v>50382</v>
      </c>
    </row>
    <row r="1869" spans="1:11" x14ac:dyDescent="0.2">
      <c r="A1869" s="10" t="s">
        <v>11</v>
      </c>
      <c r="B1869" s="11" t="s">
        <v>22</v>
      </c>
      <c r="C1869" s="12">
        <v>26641</v>
      </c>
      <c r="D1869" s="12">
        <v>42615</v>
      </c>
      <c r="E1869" s="10" t="s">
        <v>17</v>
      </c>
      <c r="F1869" s="13" t="s">
        <v>14</v>
      </c>
      <c r="G1869" s="14">
        <v>129000</v>
      </c>
      <c r="H1869" s="17">
        <v>129000</v>
      </c>
      <c r="I1869" s="39">
        <v>0</v>
      </c>
      <c r="J1869" s="19">
        <v>8630</v>
      </c>
      <c r="K1869" s="16">
        <v>50382</v>
      </c>
    </row>
    <row r="1870" spans="1:11" x14ac:dyDescent="0.2">
      <c r="A1870" s="10" t="s">
        <v>15</v>
      </c>
      <c r="B1870" s="11" t="s">
        <v>22</v>
      </c>
      <c r="C1870" s="12">
        <v>26641</v>
      </c>
      <c r="D1870" s="12">
        <v>42615</v>
      </c>
      <c r="E1870" s="10" t="s">
        <v>17</v>
      </c>
      <c r="F1870" s="13" t="s">
        <v>14</v>
      </c>
      <c r="G1870" s="14">
        <v>43000</v>
      </c>
      <c r="H1870" s="17">
        <v>43000</v>
      </c>
      <c r="I1870" s="39">
        <v>0</v>
      </c>
      <c r="J1870" s="19">
        <v>8630</v>
      </c>
      <c r="K1870" s="16">
        <v>50382</v>
      </c>
    </row>
    <row r="1871" spans="1:11" x14ac:dyDescent="0.2">
      <c r="A1871" s="10" t="s">
        <v>11</v>
      </c>
      <c r="B1871" s="11" t="s">
        <v>20</v>
      </c>
      <c r="C1871" s="12">
        <v>23616</v>
      </c>
      <c r="D1871" s="12">
        <v>42530</v>
      </c>
      <c r="E1871" s="10" t="s">
        <v>17</v>
      </c>
      <c r="F1871" s="13" t="s">
        <v>14</v>
      </c>
      <c r="G1871" s="14">
        <v>57000</v>
      </c>
      <c r="H1871" s="17">
        <v>57000</v>
      </c>
      <c r="I1871" s="39">
        <v>0</v>
      </c>
      <c r="J1871" s="19">
        <v>11543</v>
      </c>
      <c r="K1871" s="16">
        <v>47357</v>
      </c>
    </row>
    <row r="1872" spans="1:11" x14ac:dyDescent="0.2">
      <c r="A1872" s="10" t="s">
        <v>11</v>
      </c>
      <c r="B1872" s="11" t="s">
        <v>20</v>
      </c>
      <c r="C1872" s="12">
        <v>23305</v>
      </c>
      <c r="D1872" s="12">
        <v>42333</v>
      </c>
      <c r="E1872" s="10" t="s">
        <v>13</v>
      </c>
      <c r="F1872" s="13" t="s">
        <v>14</v>
      </c>
      <c r="G1872" s="14">
        <v>46000</v>
      </c>
      <c r="H1872" s="17">
        <v>46000</v>
      </c>
      <c r="I1872" s="39">
        <v>0</v>
      </c>
      <c r="J1872" s="19">
        <v>10060</v>
      </c>
      <c r="K1872" s="16">
        <v>47047</v>
      </c>
    </row>
    <row r="1873" spans="1:11" x14ac:dyDescent="0.2">
      <c r="A1873" s="10" t="s">
        <v>11</v>
      </c>
      <c r="B1873" s="11" t="s">
        <v>20</v>
      </c>
      <c r="C1873" s="12">
        <v>21065</v>
      </c>
      <c r="D1873" s="12">
        <v>42577</v>
      </c>
      <c r="E1873" s="10" t="s">
        <v>17</v>
      </c>
      <c r="F1873" s="13" t="s">
        <v>14</v>
      </c>
      <c r="G1873" s="14">
        <v>46000</v>
      </c>
      <c r="H1873" s="17">
        <v>46000</v>
      </c>
      <c r="I1873" s="39">
        <v>2</v>
      </c>
      <c r="J1873" s="19">
        <v>6334</v>
      </c>
      <c r="K1873" s="16">
        <v>44806</v>
      </c>
    </row>
    <row r="1874" spans="1:11" x14ac:dyDescent="0.2">
      <c r="A1874" s="10" t="s">
        <v>16</v>
      </c>
      <c r="B1874" s="11" t="s">
        <v>20</v>
      </c>
      <c r="C1874" s="12">
        <v>30408</v>
      </c>
      <c r="D1874" s="12">
        <v>42585</v>
      </c>
      <c r="E1874" s="10" t="s">
        <v>13</v>
      </c>
      <c r="F1874" s="13" t="s">
        <v>14</v>
      </c>
      <c r="G1874" s="14">
        <v>141000</v>
      </c>
      <c r="H1874" s="17">
        <v>141000</v>
      </c>
      <c r="I1874" s="39">
        <v>0</v>
      </c>
      <c r="J1874" s="19">
        <v>36928</v>
      </c>
      <c r="K1874" s="16">
        <v>54150</v>
      </c>
    </row>
    <row r="1875" spans="1:11" x14ac:dyDescent="0.2">
      <c r="A1875" s="10" t="s">
        <v>11</v>
      </c>
      <c r="B1875" s="11" t="s">
        <v>20</v>
      </c>
      <c r="C1875" s="12">
        <v>30408</v>
      </c>
      <c r="D1875" s="12">
        <v>42585</v>
      </c>
      <c r="E1875" s="10" t="s">
        <v>13</v>
      </c>
      <c r="F1875" s="13" t="s">
        <v>14</v>
      </c>
      <c r="G1875" s="14">
        <v>141000</v>
      </c>
      <c r="H1875" s="17">
        <v>141000</v>
      </c>
      <c r="I1875" s="39">
        <v>0</v>
      </c>
      <c r="J1875" s="19">
        <v>12309</v>
      </c>
      <c r="K1875" s="16">
        <v>54150</v>
      </c>
    </row>
    <row r="1876" spans="1:11" x14ac:dyDescent="0.2">
      <c r="A1876" s="10" t="s">
        <v>15</v>
      </c>
      <c r="B1876" s="11" t="s">
        <v>20</v>
      </c>
      <c r="C1876" s="12">
        <v>30408</v>
      </c>
      <c r="D1876" s="12">
        <v>42585</v>
      </c>
      <c r="E1876" s="10" t="s">
        <v>13</v>
      </c>
      <c r="F1876" s="13" t="s">
        <v>14</v>
      </c>
      <c r="G1876" s="14">
        <v>47000</v>
      </c>
      <c r="H1876" s="17">
        <v>47000</v>
      </c>
      <c r="I1876" s="39">
        <v>0</v>
      </c>
      <c r="J1876" s="19">
        <v>12309</v>
      </c>
      <c r="K1876" s="16">
        <v>54150</v>
      </c>
    </row>
    <row r="1877" spans="1:11" x14ac:dyDescent="0.2">
      <c r="A1877" s="10" t="s">
        <v>16</v>
      </c>
      <c r="B1877" s="11" t="s">
        <v>20</v>
      </c>
      <c r="C1877" s="12">
        <v>23644</v>
      </c>
      <c r="D1877" s="12">
        <v>42611</v>
      </c>
      <c r="E1877" s="10" t="s">
        <v>13</v>
      </c>
      <c r="F1877" s="13" t="s">
        <v>14</v>
      </c>
      <c r="G1877" s="14">
        <v>37000</v>
      </c>
      <c r="H1877" s="17">
        <v>37000</v>
      </c>
      <c r="I1877" s="39">
        <v>0</v>
      </c>
      <c r="J1877" s="19">
        <v>9257</v>
      </c>
      <c r="K1877" s="16">
        <v>47385</v>
      </c>
    </row>
    <row r="1878" spans="1:11" x14ac:dyDescent="0.2">
      <c r="A1878" s="10" t="s">
        <v>11</v>
      </c>
      <c r="B1878" s="11" t="s">
        <v>20</v>
      </c>
      <c r="C1878" s="12">
        <v>23644</v>
      </c>
      <c r="D1878" s="12">
        <v>42611</v>
      </c>
      <c r="E1878" s="10" t="s">
        <v>13</v>
      </c>
      <c r="F1878" s="13" t="s">
        <v>14</v>
      </c>
      <c r="G1878" s="14">
        <v>37000</v>
      </c>
      <c r="H1878" s="17">
        <v>37000</v>
      </c>
      <c r="I1878" s="39">
        <v>2</v>
      </c>
      <c r="J1878" s="19">
        <v>9257</v>
      </c>
      <c r="K1878" s="16">
        <v>47385</v>
      </c>
    </row>
    <row r="1879" spans="1:11" x14ac:dyDescent="0.2">
      <c r="A1879" s="10" t="s">
        <v>15</v>
      </c>
      <c r="B1879" s="11" t="s">
        <v>20</v>
      </c>
      <c r="C1879" s="12">
        <v>23644</v>
      </c>
      <c r="D1879" s="12">
        <v>42611</v>
      </c>
      <c r="E1879" s="10" t="s">
        <v>13</v>
      </c>
      <c r="F1879" s="13" t="s">
        <v>14</v>
      </c>
      <c r="G1879" s="14">
        <v>37000</v>
      </c>
      <c r="H1879" s="17">
        <v>37000</v>
      </c>
      <c r="I1879" s="39">
        <v>0</v>
      </c>
      <c r="J1879" s="19">
        <v>9257</v>
      </c>
      <c r="K1879" s="16">
        <v>47385</v>
      </c>
    </row>
    <row r="1880" spans="1:11" x14ac:dyDescent="0.2">
      <c r="A1880" s="10" t="s">
        <v>16</v>
      </c>
      <c r="B1880" s="11" t="s">
        <v>20</v>
      </c>
      <c r="C1880" s="12">
        <v>23606</v>
      </c>
      <c r="D1880" s="12">
        <v>42556</v>
      </c>
      <c r="E1880" s="10" t="s">
        <v>13</v>
      </c>
      <c r="F1880" s="13" t="s">
        <v>14</v>
      </c>
      <c r="G1880" s="14">
        <v>37000</v>
      </c>
      <c r="H1880" s="17">
        <v>37000</v>
      </c>
      <c r="I1880" s="39">
        <v>0</v>
      </c>
      <c r="J1880" s="19">
        <v>48038</v>
      </c>
      <c r="K1880" s="16">
        <v>47347</v>
      </c>
    </row>
    <row r="1881" spans="1:11" x14ac:dyDescent="0.2">
      <c r="A1881" s="10" t="s">
        <v>11</v>
      </c>
      <c r="B1881" s="11" t="s">
        <v>20</v>
      </c>
      <c r="C1881" s="12">
        <v>23606</v>
      </c>
      <c r="D1881" s="12">
        <v>42556</v>
      </c>
      <c r="E1881" s="10" t="s">
        <v>13</v>
      </c>
      <c r="F1881" s="13" t="s">
        <v>14</v>
      </c>
      <c r="G1881" s="14">
        <v>64000</v>
      </c>
      <c r="H1881" s="17">
        <v>64000</v>
      </c>
      <c r="I1881" s="39">
        <v>2</v>
      </c>
      <c r="J1881" s="19">
        <v>16013</v>
      </c>
      <c r="K1881" s="16">
        <v>47347</v>
      </c>
    </row>
    <row r="1882" spans="1:11" x14ac:dyDescent="0.2">
      <c r="A1882" s="10" t="s">
        <v>16</v>
      </c>
      <c r="B1882" s="11" t="s">
        <v>20</v>
      </c>
      <c r="C1882" s="12">
        <v>22795</v>
      </c>
      <c r="D1882" s="12">
        <v>42306</v>
      </c>
      <c r="E1882" s="10" t="s">
        <v>17</v>
      </c>
      <c r="F1882" s="13" t="s">
        <v>14</v>
      </c>
      <c r="G1882" s="14">
        <v>78000</v>
      </c>
      <c r="H1882" s="17">
        <v>78000</v>
      </c>
      <c r="I1882" s="39">
        <v>0</v>
      </c>
      <c r="J1882" s="19">
        <v>13057</v>
      </c>
      <c r="K1882" s="16">
        <v>46536</v>
      </c>
    </row>
    <row r="1883" spans="1:11" x14ac:dyDescent="0.2">
      <c r="A1883" s="10" t="s">
        <v>11</v>
      </c>
      <c r="B1883" s="11" t="s">
        <v>20</v>
      </c>
      <c r="C1883" s="12">
        <v>22795</v>
      </c>
      <c r="D1883" s="12">
        <v>42306</v>
      </c>
      <c r="E1883" s="10" t="s">
        <v>17</v>
      </c>
      <c r="F1883" s="13" t="s">
        <v>14</v>
      </c>
      <c r="G1883" s="14">
        <v>78000</v>
      </c>
      <c r="H1883" s="17">
        <v>78000</v>
      </c>
      <c r="I1883" s="39">
        <v>0</v>
      </c>
      <c r="J1883" s="19">
        <v>4352</v>
      </c>
      <c r="K1883" s="16">
        <v>46536</v>
      </c>
    </row>
    <row r="1884" spans="1:11" x14ac:dyDescent="0.2">
      <c r="A1884" s="10" t="s">
        <v>15</v>
      </c>
      <c r="B1884" s="11" t="s">
        <v>20</v>
      </c>
      <c r="C1884" s="12">
        <v>22795</v>
      </c>
      <c r="D1884" s="12">
        <v>42306</v>
      </c>
      <c r="E1884" s="10" t="s">
        <v>17</v>
      </c>
      <c r="F1884" s="13" t="s">
        <v>14</v>
      </c>
      <c r="G1884" s="14">
        <v>26000</v>
      </c>
      <c r="H1884" s="17">
        <v>26000</v>
      </c>
      <c r="I1884" s="39">
        <v>0</v>
      </c>
      <c r="J1884" s="19">
        <v>4352</v>
      </c>
      <c r="K1884" s="16">
        <v>46536</v>
      </c>
    </row>
    <row r="1885" spans="1:11" x14ac:dyDescent="0.2">
      <c r="A1885" s="10" t="s">
        <v>16</v>
      </c>
      <c r="B1885" s="11" t="s">
        <v>20</v>
      </c>
      <c r="C1885" s="12">
        <v>22545</v>
      </c>
      <c r="D1885" s="12">
        <v>42159</v>
      </c>
      <c r="E1885" s="10" t="s">
        <v>13</v>
      </c>
      <c r="F1885" s="13" t="s">
        <v>14</v>
      </c>
      <c r="G1885" s="14">
        <v>78000</v>
      </c>
      <c r="H1885" s="17">
        <v>78000</v>
      </c>
      <c r="I1885" s="39">
        <v>0</v>
      </c>
      <c r="J1885" s="19">
        <v>14015</v>
      </c>
      <c r="K1885" s="16">
        <v>46286</v>
      </c>
    </row>
    <row r="1886" spans="1:11" x14ac:dyDescent="0.2">
      <c r="A1886" s="10" t="s">
        <v>11</v>
      </c>
      <c r="B1886" s="11" t="s">
        <v>20</v>
      </c>
      <c r="C1886" s="12">
        <v>22545</v>
      </c>
      <c r="D1886" s="12">
        <v>42159</v>
      </c>
      <c r="E1886" s="10" t="s">
        <v>13</v>
      </c>
      <c r="F1886" s="13" t="s">
        <v>14</v>
      </c>
      <c r="G1886" s="14">
        <v>68000</v>
      </c>
      <c r="H1886" s="17">
        <v>68000</v>
      </c>
      <c r="I1886" s="39">
        <v>0</v>
      </c>
      <c r="J1886" s="19">
        <v>14015</v>
      </c>
      <c r="K1886" s="16">
        <v>46286</v>
      </c>
    </row>
    <row r="1887" spans="1:11" x14ac:dyDescent="0.2">
      <c r="A1887" s="10" t="s">
        <v>16</v>
      </c>
      <c r="B1887" s="11" t="s">
        <v>21</v>
      </c>
      <c r="C1887" s="12">
        <v>26596</v>
      </c>
      <c r="D1887" s="12">
        <v>42647</v>
      </c>
      <c r="E1887" s="10" t="s">
        <v>13</v>
      </c>
      <c r="F1887" s="13" t="s">
        <v>14</v>
      </c>
      <c r="G1887" s="14">
        <v>228000</v>
      </c>
      <c r="H1887" s="17">
        <v>228000</v>
      </c>
      <c r="I1887" s="39">
        <v>0</v>
      </c>
      <c r="J1887" s="19">
        <v>64022</v>
      </c>
      <c r="K1887" s="16">
        <v>50337</v>
      </c>
    </row>
    <row r="1888" spans="1:11" x14ac:dyDescent="0.2">
      <c r="A1888" s="10" t="s">
        <v>11</v>
      </c>
      <c r="B1888" s="11" t="s">
        <v>21</v>
      </c>
      <c r="C1888" s="12">
        <v>26596</v>
      </c>
      <c r="D1888" s="12">
        <v>42647</v>
      </c>
      <c r="E1888" s="10" t="s">
        <v>13</v>
      </c>
      <c r="F1888" s="13" t="s">
        <v>14</v>
      </c>
      <c r="G1888" s="14">
        <v>228000</v>
      </c>
      <c r="H1888" s="17">
        <v>228000</v>
      </c>
      <c r="I1888" s="39">
        <v>2</v>
      </c>
      <c r="J1888" s="19">
        <v>21341</v>
      </c>
      <c r="K1888" s="16">
        <v>50337</v>
      </c>
    </row>
    <row r="1889" spans="1:11" x14ac:dyDescent="0.2">
      <c r="A1889" s="10" t="s">
        <v>16</v>
      </c>
      <c r="B1889" s="11" t="s">
        <v>20</v>
      </c>
      <c r="C1889" s="12">
        <v>25011</v>
      </c>
      <c r="D1889" s="12">
        <v>42633</v>
      </c>
      <c r="E1889" s="10" t="s">
        <v>13</v>
      </c>
      <c r="F1889" s="13" t="s">
        <v>14</v>
      </c>
      <c r="G1889" s="14">
        <v>144000</v>
      </c>
      <c r="H1889" s="17">
        <v>144000</v>
      </c>
      <c r="I1889" s="39">
        <v>0</v>
      </c>
      <c r="J1889" s="19">
        <v>38880</v>
      </c>
      <c r="K1889" s="16">
        <v>48752</v>
      </c>
    </row>
    <row r="1890" spans="1:11" x14ac:dyDescent="0.2">
      <c r="A1890" s="10" t="s">
        <v>11</v>
      </c>
      <c r="B1890" s="11" t="s">
        <v>20</v>
      </c>
      <c r="C1890" s="12">
        <v>25011</v>
      </c>
      <c r="D1890" s="12">
        <v>42633</v>
      </c>
      <c r="E1890" s="10" t="s">
        <v>13</v>
      </c>
      <c r="F1890" s="13" t="s">
        <v>14</v>
      </c>
      <c r="G1890" s="14">
        <v>144000</v>
      </c>
      <c r="H1890" s="17">
        <v>144000</v>
      </c>
      <c r="I1890" s="39">
        <v>2</v>
      </c>
      <c r="J1890" s="19">
        <v>12960</v>
      </c>
      <c r="K1890" s="16">
        <v>48752</v>
      </c>
    </row>
    <row r="1891" spans="1:11" x14ac:dyDescent="0.2">
      <c r="A1891" s="10" t="s">
        <v>15</v>
      </c>
      <c r="B1891" s="11" t="s">
        <v>20</v>
      </c>
      <c r="C1891" s="12">
        <v>25011</v>
      </c>
      <c r="D1891" s="12">
        <v>42633</v>
      </c>
      <c r="E1891" s="10" t="s">
        <v>13</v>
      </c>
      <c r="F1891" s="13" t="s">
        <v>14</v>
      </c>
      <c r="G1891" s="14">
        <v>48000</v>
      </c>
      <c r="H1891" s="17">
        <v>48000</v>
      </c>
      <c r="I1891" s="39">
        <v>0</v>
      </c>
      <c r="J1891" s="19">
        <v>12960</v>
      </c>
      <c r="K1891" s="16">
        <v>48752</v>
      </c>
    </row>
    <row r="1892" spans="1:11" x14ac:dyDescent="0.2">
      <c r="A1892" s="10" t="s">
        <v>11</v>
      </c>
      <c r="B1892" s="11" t="s">
        <v>20</v>
      </c>
      <c r="C1892" s="12">
        <v>24698</v>
      </c>
      <c r="D1892" s="12">
        <v>42452</v>
      </c>
      <c r="E1892" s="10" t="s">
        <v>17</v>
      </c>
      <c r="F1892" s="13" t="s">
        <v>14</v>
      </c>
      <c r="G1892" s="14">
        <v>72000</v>
      </c>
      <c r="H1892" s="17">
        <v>72000</v>
      </c>
      <c r="I1892" s="39">
        <v>0</v>
      </c>
      <c r="J1892" s="19">
        <v>15034</v>
      </c>
      <c r="K1892" s="16">
        <v>48440</v>
      </c>
    </row>
    <row r="1893" spans="1:11" x14ac:dyDescent="0.2">
      <c r="A1893" s="10" t="s">
        <v>15</v>
      </c>
      <c r="B1893" s="11" t="s">
        <v>20</v>
      </c>
      <c r="C1893" s="12">
        <v>24698</v>
      </c>
      <c r="D1893" s="12">
        <v>42452</v>
      </c>
      <c r="E1893" s="10" t="s">
        <v>17</v>
      </c>
      <c r="F1893" s="13" t="s">
        <v>14</v>
      </c>
      <c r="G1893" s="14">
        <v>144000</v>
      </c>
      <c r="H1893" s="17">
        <v>144000</v>
      </c>
      <c r="I1893" s="39">
        <v>0</v>
      </c>
      <c r="J1893" s="19">
        <v>15034</v>
      </c>
      <c r="K1893" s="16">
        <v>48440</v>
      </c>
    </row>
    <row r="1894" spans="1:11" x14ac:dyDescent="0.2">
      <c r="A1894" s="10" t="s">
        <v>16</v>
      </c>
      <c r="B1894" s="11" t="s">
        <v>20</v>
      </c>
      <c r="C1894" s="12">
        <v>22061</v>
      </c>
      <c r="D1894" s="12">
        <v>42524</v>
      </c>
      <c r="E1894" s="10" t="s">
        <v>13</v>
      </c>
      <c r="F1894" s="13" t="s">
        <v>14</v>
      </c>
      <c r="G1894" s="14">
        <v>57000</v>
      </c>
      <c r="H1894" s="17">
        <v>57000</v>
      </c>
      <c r="I1894" s="39">
        <v>0</v>
      </c>
      <c r="J1894" s="19">
        <v>26035</v>
      </c>
      <c r="K1894" s="16">
        <v>45802</v>
      </c>
    </row>
    <row r="1895" spans="1:11" x14ac:dyDescent="0.2">
      <c r="A1895" s="10" t="s">
        <v>11</v>
      </c>
      <c r="B1895" s="11" t="s">
        <v>20</v>
      </c>
      <c r="C1895" s="12">
        <v>22061</v>
      </c>
      <c r="D1895" s="12">
        <v>42524</v>
      </c>
      <c r="E1895" s="10" t="s">
        <v>13</v>
      </c>
      <c r="F1895" s="13" t="s">
        <v>14</v>
      </c>
      <c r="G1895" s="14">
        <v>64000</v>
      </c>
      <c r="H1895" s="17">
        <v>64000</v>
      </c>
      <c r="I1895" s="39">
        <v>2</v>
      </c>
      <c r="J1895" s="19">
        <v>13018</v>
      </c>
      <c r="K1895" s="16">
        <v>45802</v>
      </c>
    </row>
    <row r="1896" spans="1:11" x14ac:dyDescent="0.2">
      <c r="A1896" s="10" t="s">
        <v>15</v>
      </c>
      <c r="B1896" s="11" t="s">
        <v>20</v>
      </c>
      <c r="C1896" s="12">
        <v>22061</v>
      </c>
      <c r="D1896" s="12">
        <v>42524</v>
      </c>
      <c r="E1896" s="10" t="s">
        <v>13</v>
      </c>
      <c r="F1896" s="13" t="s">
        <v>14</v>
      </c>
      <c r="G1896" s="14">
        <v>57000</v>
      </c>
      <c r="H1896" s="17">
        <v>57000</v>
      </c>
      <c r="I1896" s="39">
        <v>0</v>
      </c>
      <c r="J1896" s="19">
        <v>13018</v>
      </c>
      <c r="K1896" s="16">
        <v>45802</v>
      </c>
    </row>
    <row r="1897" spans="1:11" x14ac:dyDescent="0.2">
      <c r="A1897" s="10" t="s">
        <v>16</v>
      </c>
      <c r="B1897" s="11" t="s">
        <v>20</v>
      </c>
      <c r="C1897" s="12">
        <v>19963</v>
      </c>
      <c r="D1897" s="12">
        <v>42598</v>
      </c>
      <c r="E1897" s="10" t="s">
        <v>13</v>
      </c>
      <c r="F1897" s="13" t="s">
        <v>14</v>
      </c>
      <c r="G1897" s="14">
        <v>154000</v>
      </c>
      <c r="H1897" s="17">
        <v>154000</v>
      </c>
      <c r="I1897" s="39">
        <v>0</v>
      </c>
      <c r="J1897" s="19">
        <v>12613</v>
      </c>
      <c r="K1897" s="16">
        <v>43704</v>
      </c>
    </row>
    <row r="1898" spans="1:11" x14ac:dyDescent="0.2">
      <c r="A1898" s="10" t="s">
        <v>11</v>
      </c>
      <c r="B1898" s="11" t="s">
        <v>20</v>
      </c>
      <c r="C1898" s="12">
        <v>19963</v>
      </c>
      <c r="D1898" s="12">
        <v>42598</v>
      </c>
      <c r="E1898" s="10" t="s">
        <v>13</v>
      </c>
      <c r="F1898" s="13" t="s">
        <v>14</v>
      </c>
      <c r="G1898" s="14">
        <v>154000</v>
      </c>
      <c r="H1898" s="17">
        <v>154000</v>
      </c>
      <c r="I1898" s="39">
        <v>0</v>
      </c>
      <c r="J1898" s="19">
        <v>6306</v>
      </c>
      <c r="K1898" s="16">
        <v>43704</v>
      </c>
    </row>
    <row r="1899" spans="1:11" x14ac:dyDescent="0.2">
      <c r="A1899" s="10" t="s">
        <v>15</v>
      </c>
      <c r="B1899" s="11" t="s">
        <v>20</v>
      </c>
      <c r="C1899" s="12">
        <v>19963</v>
      </c>
      <c r="D1899" s="12">
        <v>42598</v>
      </c>
      <c r="E1899" s="10" t="s">
        <v>13</v>
      </c>
      <c r="F1899" s="13" t="s">
        <v>14</v>
      </c>
      <c r="G1899" s="14">
        <v>77000</v>
      </c>
      <c r="H1899" s="17">
        <v>77000</v>
      </c>
      <c r="I1899" s="39">
        <v>0</v>
      </c>
      <c r="J1899" s="19">
        <v>6306</v>
      </c>
      <c r="K1899" s="16">
        <v>43704</v>
      </c>
    </row>
    <row r="1900" spans="1:11" x14ac:dyDescent="0.2">
      <c r="A1900" s="10" t="s">
        <v>11</v>
      </c>
      <c r="B1900" s="11" t="s">
        <v>20</v>
      </c>
      <c r="C1900" s="12">
        <v>19885</v>
      </c>
      <c r="D1900" s="12">
        <v>42342</v>
      </c>
      <c r="E1900" s="10" t="s">
        <v>17</v>
      </c>
      <c r="F1900" s="13" t="s">
        <v>14</v>
      </c>
      <c r="G1900" s="14">
        <v>39000</v>
      </c>
      <c r="H1900" s="17">
        <v>39000</v>
      </c>
      <c r="I1900" s="39">
        <v>0</v>
      </c>
      <c r="J1900" s="19">
        <v>1018</v>
      </c>
      <c r="K1900" s="16">
        <v>43626</v>
      </c>
    </row>
    <row r="1901" spans="1:11" x14ac:dyDescent="0.2">
      <c r="A1901" s="10" t="s">
        <v>11</v>
      </c>
      <c r="B1901" s="11" t="s">
        <v>20</v>
      </c>
      <c r="C1901" s="12">
        <v>21365</v>
      </c>
      <c r="D1901" s="12">
        <v>42461</v>
      </c>
      <c r="E1901" s="10" t="s">
        <v>13</v>
      </c>
      <c r="F1901" s="13" t="s">
        <v>14</v>
      </c>
      <c r="G1901" s="14">
        <v>55000</v>
      </c>
      <c r="H1901" s="17">
        <v>55000</v>
      </c>
      <c r="I1901" s="39">
        <v>0</v>
      </c>
      <c r="J1901" s="19">
        <v>10643</v>
      </c>
      <c r="K1901" s="16">
        <v>45106</v>
      </c>
    </row>
    <row r="1902" spans="1:11" x14ac:dyDescent="0.2">
      <c r="A1902" s="10" t="s">
        <v>16</v>
      </c>
      <c r="B1902" s="11" t="s">
        <v>21</v>
      </c>
      <c r="C1902" s="12">
        <v>22099</v>
      </c>
      <c r="D1902" s="12">
        <v>42516</v>
      </c>
      <c r="E1902" s="10" t="s">
        <v>13</v>
      </c>
      <c r="F1902" s="13" t="s">
        <v>14</v>
      </c>
      <c r="G1902" s="14">
        <v>76000</v>
      </c>
      <c r="H1902" s="17">
        <v>76000</v>
      </c>
      <c r="I1902" s="39">
        <v>0</v>
      </c>
      <c r="J1902" s="19">
        <v>16211</v>
      </c>
      <c r="K1902" s="16">
        <v>45840</v>
      </c>
    </row>
    <row r="1903" spans="1:11" x14ac:dyDescent="0.2">
      <c r="A1903" s="10" t="s">
        <v>11</v>
      </c>
      <c r="B1903" s="11" t="s">
        <v>21</v>
      </c>
      <c r="C1903" s="12">
        <v>22099</v>
      </c>
      <c r="D1903" s="12">
        <v>42516</v>
      </c>
      <c r="E1903" s="10" t="s">
        <v>13</v>
      </c>
      <c r="F1903" s="13" t="s">
        <v>14</v>
      </c>
      <c r="G1903" s="14">
        <v>76000</v>
      </c>
      <c r="H1903" s="17">
        <v>76000</v>
      </c>
      <c r="I1903" s="39">
        <v>2</v>
      </c>
      <c r="J1903" s="19">
        <v>16211</v>
      </c>
      <c r="K1903" s="16">
        <v>45840</v>
      </c>
    </row>
    <row r="1904" spans="1:11" x14ac:dyDescent="0.2">
      <c r="A1904" s="10" t="s">
        <v>11</v>
      </c>
      <c r="B1904" s="11" t="s">
        <v>20</v>
      </c>
      <c r="C1904" s="12">
        <v>22147</v>
      </c>
      <c r="D1904" s="12">
        <v>42647</v>
      </c>
      <c r="E1904" s="10" t="s">
        <v>13</v>
      </c>
      <c r="F1904" s="13" t="s">
        <v>14</v>
      </c>
      <c r="G1904" s="14">
        <v>53000</v>
      </c>
      <c r="H1904" s="17">
        <v>53000</v>
      </c>
      <c r="I1904" s="39">
        <v>2</v>
      </c>
      <c r="J1904" s="19">
        <v>10780</v>
      </c>
      <c r="K1904" s="16">
        <v>45888</v>
      </c>
    </row>
    <row r="1905" spans="1:11" x14ac:dyDescent="0.2">
      <c r="A1905" s="10" t="s">
        <v>15</v>
      </c>
      <c r="B1905" s="11" t="s">
        <v>20</v>
      </c>
      <c r="C1905" s="12">
        <v>22147</v>
      </c>
      <c r="D1905" s="12">
        <v>42647</v>
      </c>
      <c r="E1905" s="10" t="s">
        <v>13</v>
      </c>
      <c r="F1905" s="13" t="s">
        <v>14</v>
      </c>
      <c r="G1905" s="14">
        <v>53000</v>
      </c>
      <c r="H1905" s="17">
        <v>53000</v>
      </c>
      <c r="I1905" s="39">
        <v>0</v>
      </c>
      <c r="J1905" s="19">
        <v>10780</v>
      </c>
      <c r="K1905" s="16">
        <v>45888</v>
      </c>
    </row>
    <row r="1906" spans="1:11" x14ac:dyDescent="0.2">
      <c r="A1906" s="10" t="s">
        <v>11</v>
      </c>
      <c r="B1906" s="11" t="s">
        <v>20</v>
      </c>
      <c r="C1906" s="12">
        <v>20522</v>
      </c>
      <c r="D1906" s="12">
        <v>42391</v>
      </c>
      <c r="E1906" s="10" t="s">
        <v>13</v>
      </c>
      <c r="F1906" s="13" t="s">
        <v>14</v>
      </c>
      <c r="G1906" s="14">
        <v>54000</v>
      </c>
      <c r="H1906" s="17">
        <v>54000</v>
      </c>
      <c r="I1906" s="39">
        <v>0</v>
      </c>
      <c r="J1906" s="19">
        <v>7436</v>
      </c>
      <c r="K1906" s="16">
        <v>44263</v>
      </c>
    </row>
    <row r="1907" spans="1:11" x14ac:dyDescent="0.2">
      <c r="A1907" s="10" t="s">
        <v>11</v>
      </c>
      <c r="B1907" s="11" t="s">
        <v>21</v>
      </c>
      <c r="C1907" s="12">
        <v>23743</v>
      </c>
      <c r="D1907" s="12">
        <v>42630</v>
      </c>
      <c r="E1907" s="10" t="s">
        <v>13</v>
      </c>
      <c r="F1907" s="13" t="s">
        <v>14</v>
      </c>
      <c r="G1907" s="14">
        <v>91000</v>
      </c>
      <c r="H1907" s="17">
        <v>91000</v>
      </c>
      <c r="I1907" s="39">
        <v>2</v>
      </c>
      <c r="J1907" s="19">
        <v>22768</v>
      </c>
      <c r="K1907" s="16">
        <v>47484</v>
      </c>
    </row>
    <row r="1908" spans="1:11" x14ac:dyDescent="0.2">
      <c r="A1908" s="10" t="s">
        <v>16</v>
      </c>
      <c r="B1908" s="11" t="s">
        <v>20</v>
      </c>
      <c r="C1908" s="12">
        <v>22249</v>
      </c>
      <c r="D1908" s="12">
        <v>42293</v>
      </c>
      <c r="E1908" s="10" t="s">
        <v>17</v>
      </c>
      <c r="F1908" s="13" t="s">
        <v>14</v>
      </c>
      <c r="G1908" s="14">
        <v>198000</v>
      </c>
      <c r="H1908" s="17">
        <v>198000</v>
      </c>
      <c r="I1908" s="39">
        <v>0</v>
      </c>
      <c r="J1908" s="19">
        <v>31363</v>
      </c>
      <c r="K1908" s="16">
        <v>45990</v>
      </c>
    </row>
    <row r="1909" spans="1:11" x14ac:dyDescent="0.2">
      <c r="A1909" s="10" t="s">
        <v>11</v>
      </c>
      <c r="B1909" s="11" t="s">
        <v>20</v>
      </c>
      <c r="C1909" s="12">
        <v>22249</v>
      </c>
      <c r="D1909" s="12">
        <v>42293</v>
      </c>
      <c r="E1909" s="10" t="s">
        <v>17</v>
      </c>
      <c r="F1909" s="13" t="s">
        <v>14</v>
      </c>
      <c r="G1909" s="14">
        <v>198000</v>
      </c>
      <c r="H1909" s="17">
        <v>198000</v>
      </c>
      <c r="I1909" s="39">
        <v>2</v>
      </c>
      <c r="J1909" s="19">
        <v>10454</v>
      </c>
      <c r="K1909" s="16">
        <v>45990</v>
      </c>
    </row>
    <row r="1910" spans="1:11" x14ac:dyDescent="0.2">
      <c r="A1910" s="10" t="s">
        <v>15</v>
      </c>
      <c r="B1910" s="11" t="s">
        <v>20</v>
      </c>
      <c r="C1910" s="12">
        <v>22249</v>
      </c>
      <c r="D1910" s="12">
        <v>42293</v>
      </c>
      <c r="E1910" s="10" t="s">
        <v>17</v>
      </c>
      <c r="F1910" s="13" t="s">
        <v>14</v>
      </c>
      <c r="G1910" s="14">
        <v>66000</v>
      </c>
      <c r="H1910" s="17">
        <v>66000</v>
      </c>
      <c r="I1910" s="39">
        <v>0</v>
      </c>
      <c r="J1910" s="19">
        <v>10454</v>
      </c>
      <c r="K1910" s="16">
        <v>45990</v>
      </c>
    </row>
    <row r="1911" spans="1:11" x14ac:dyDescent="0.2">
      <c r="A1911" s="10" t="s">
        <v>11</v>
      </c>
      <c r="B1911" s="11" t="s">
        <v>20</v>
      </c>
      <c r="C1911" s="12">
        <v>20315</v>
      </c>
      <c r="D1911" s="12">
        <v>42530</v>
      </c>
      <c r="E1911" s="10" t="s">
        <v>13</v>
      </c>
      <c r="F1911" s="13" t="s">
        <v>14</v>
      </c>
      <c r="G1911" s="14">
        <v>47000</v>
      </c>
      <c r="H1911" s="17">
        <v>47000</v>
      </c>
      <c r="I1911" s="39">
        <v>2</v>
      </c>
      <c r="J1911" s="19">
        <v>5161</v>
      </c>
      <c r="K1911" s="16">
        <v>44057</v>
      </c>
    </row>
    <row r="1912" spans="1:11" x14ac:dyDescent="0.2">
      <c r="A1912" s="10" t="s">
        <v>15</v>
      </c>
      <c r="B1912" s="11" t="s">
        <v>20</v>
      </c>
      <c r="C1912" s="12">
        <v>20315</v>
      </c>
      <c r="D1912" s="12">
        <v>42530</v>
      </c>
      <c r="E1912" s="10" t="s">
        <v>13</v>
      </c>
      <c r="F1912" s="13" t="s">
        <v>14</v>
      </c>
      <c r="G1912" s="14">
        <v>47000</v>
      </c>
      <c r="H1912" s="17">
        <v>47000</v>
      </c>
      <c r="I1912" s="39">
        <v>0</v>
      </c>
      <c r="J1912" s="19">
        <v>5161</v>
      </c>
      <c r="K1912" s="16">
        <v>44057</v>
      </c>
    </row>
    <row r="1913" spans="1:11" x14ac:dyDescent="0.2">
      <c r="A1913" s="10" t="s">
        <v>11</v>
      </c>
      <c r="B1913" s="11" t="s">
        <v>20</v>
      </c>
      <c r="C1913" s="12">
        <v>25306</v>
      </c>
      <c r="D1913" s="12">
        <v>42402</v>
      </c>
      <c r="E1913" s="10" t="s">
        <v>17</v>
      </c>
      <c r="F1913" s="13" t="s">
        <v>14</v>
      </c>
      <c r="G1913" s="14">
        <v>47000</v>
      </c>
      <c r="H1913" s="17">
        <v>47000</v>
      </c>
      <c r="I1913" s="39">
        <v>0</v>
      </c>
      <c r="J1913" s="19">
        <v>9814</v>
      </c>
      <c r="K1913" s="16">
        <v>49047</v>
      </c>
    </row>
    <row r="1914" spans="1:11" x14ac:dyDescent="0.2">
      <c r="A1914" s="10" t="s">
        <v>11</v>
      </c>
      <c r="B1914" s="11" t="s">
        <v>20</v>
      </c>
      <c r="C1914" s="12">
        <v>25718</v>
      </c>
      <c r="D1914" s="12">
        <v>42531</v>
      </c>
      <c r="E1914" s="10" t="s">
        <v>17</v>
      </c>
      <c r="F1914" s="13" t="s">
        <v>14</v>
      </c>
      <c r="G1914" s="14">
        <v>64000</v>
      </c>
      <c r="H1914" s="17">
        <v>64000</v>
      </c>
      <c r="I1914" s="39">
        <v>0</v>
      </c>
      <c r="J1914" s="19">
        <v>13363</v>
      </c>
      <c r="K1914" s="16">
        <v>49459</v>
      </c>
    </row>
    <row r="1915" spans="1:11" x14ac:dyDescent="0.2">
      <c r="A1915" s="10" t="s">
        <v>16</v>
      </c>
      <c r="B1915" s="11" t="s">
        <v>20</v>
      </c>
      <c r="C1915" s="12">
        <v>23166</v>
      </c>
      <c r="D1915" s="12">
        <v>42437</v>
      </c>
      <c r="E1915" s="10" t="s">
        <v>17</v>
      </c>
      <c r="F1915" s="13" t="s">
        <v>14</v>
      </c>
      <c r="G1915" s="14">
        <v>54000</v>
      </c>
      <c r="H1915" s="17">
        <v>54000</v>
      </c>
      <c r="I1915" s="39">
        <v>0</v>
      </c>
      <c r="J1915" s="19">
        <v>10789</v>
      </c>
      <c r="K1915" s="16">
        <v>46908</v>
      </c>
    </row>
    <row r="1916" spans="1:11" x14ac:dyDescent="0.2">
      <c r="A1916" s="10" t="s">
        <v>11</v>
      </c>
      <c r="B1916" s="11" t="s">
        <v>20</v>
      </c>
      <c r="C1916" s="12">
        <v>23166</v>
      </c>
      <c r="D1916" s="12">
        <v>42437</v>
      </c>
      <c r="E1916" s="10" t="s">
        <v>17</v>
      </c>
      <c r="F1916" s="13" t="s">
        <v>14</v>
      </c>
      <c r="G1916" s="14">
        <v>54000</v>
      </c>
      <c r="H1916" s="17">
        <v>54000</v>
      </c>
      <c r="I1916" s="39">
        <v>1</v>
      </c>
      <c r="J1916" s="19">
        <v>10789</v>
      </c>
      <c r="K1916" s="16">
        <v>46908</v>
      </c>
    </row>
    <row r="1917" spans="1:11" x14ac:dyDescent="0.2">
      <c r="A1917" s="10" t="s">
        <v>15</v>
      </c>
      <c r="B1917" s="11" t="s">
        <v>20</v>
      </c>
      <c r="C1917" s="12">
        <v>23166</v>
      </c>
      <c r="D1917" s="12">
        <v>42437</v>
      </c>
      <c r="E1917" s="10" t="s">
        <v>17</v>
      </c>
      <c r="F1917" s="13" t="s">
        <v>14</v>
      </c>
      <c r="G1917" s="14">
        <v>64000</v>
      </c>
      <c r="H1917" s="17">
        <v>64000</v>
      </c>
      <c r="I1917" s="39">
        <v>0</v>
      </c>
      <c r="J1917" s="19">
        <v>10789</v>
      </c>
      <c r="K1917" s="16">
        <v>46908</v>
      </c>
    </row>
    <row r="1918" spans="1:11" x14ac:dyDescent="0.2">
      <c r="A1918" s="10" t="s">
        <v>11</v>
      </c>
      <c r="B1918" s="11" t="s">
        <v>20</v>
      </c>
      <c r="C1918" s="12">
        <v>23303</v>
      </c>
      <c r="D1918" s="12">
        <v>42369</v>
      </c>
      <c r="E1918" s="10" t="s">
        <v>17</v>
      </c>
      <c r="F1918" s="13" t="s">
        <v>14</v>
      </c>
      <c r="G1918" s="14">
        <v>39000</v>
      </c>
      <c r="H1918" s="17">
        <v>39000</v>
      </c>
      <c r="I1918" s="39">
        <v>0</v>
      </c>
      <c r="J1918" s="19">
        <v>6880</v>
      </c>
      <c r="K1918" s="16">
        <v>47045</v>
      </c>
    </row>
    <row r="1919" spans="1:11" x14ac:dyDescent="0.2">
      <c r="A1919" s="10" t="s">
        <v>15</v>
      </c>
      <c r="B1919" s="11" t="s">
        <v>20</v>
      </c>
      <c r="C1919" s="12">
        <v>23303</v>
      </c>
      <c r="D1919" s="12">
        <v>42369</v>
      </c>
      <c r="E1919" s="10" t="s">
        <v>17</v>
      </c>
      <c r="F1919" s="13" t="s">
        <v>14</v>
      </c>
      <c r="G1919" s="14">
        <v>39000</v>
      </c>
      <c r="H1919" s="17">
        <v>39000</v>
      </c>
      <c r="I1919" s="39">
        <v>0</v>
      </c>
      <c r="J1919" s="19">
        <v>6880</v>
      </c>
      <c r="K1919" s="16">
        <v>47045</v>
      </c>
    </row>
    <row r="1920" spans="1:11" x14ac:dyDescent="0.2">
      <c r="A1920" s="10" t="s">
        <v>11</v>
      </c>
      <c r="B1920" s="11" t="s">
        <v>20</v>
      </c>
      <c r="C1920" s="12">
        <v>23120</v>
      </c>
      <c r="D1920" s="12">
        <v>42697</v>
      </c>
      <c r="E1920" s="10" t="s">
        <v>13</v>
      </c>
      <c r="F1920" s="13" t="s">
        <v>14</v>
      </c>
      <c r="G1920" s="14">
        <v>45000</v>
      </c>
      <c r="H1920" s="17">
        <v>45000</v>
      </c>
      <c r="I1920" s="39">
        <v>0</v>
      </c>
      <c r="J1920" s="19">
        <v>10530</v>
      </c>
      <c r="K1920" s="16">
        <v>46862</v>
      </c>
    </row>
    <row r="1921" spans="1:11" x14ac:dyDescent="0.2">
      <c r="A1921" s="10" t="s">
        <v>11</v>
      </c>
      <c r="B1921" s="11" t="s">
        <v>20</v>
      </c>
      <c r="C1921" s="12">
        <v>21587</v>
      </c>
      <c r="D1921" s="12">
        <v>42357</v>
      </c>
      <c r="E1921" s="10" t="s">
        <v>13</v>
      </c>
      <c r="F1921" s="13" t="s">
        <v>14</v>
      </c>
      <c r="G1921" s="14">
        <v>46000</v>
      </c>
      <c r="H1921" s="17">
        <v>46000</v>
      </c>
      <c r="I1921" s="39">
        <v>0</v>
      </c>
      <c r="J1921" s="19">
        <v>7783</v>
      </c>
      <c r="K1921" s="16">
        <v>45328</v>
      </c>
    </row>
    <row r="1922" spans="1:11" x14ac:dyDescent="0.2">
      <c r="A1922" s="10" t="s">
        <v>11</v>
      </c>
      <c r="B1922" s="11" t="s">
        <v>20</v>
      </c>
      <c r="C1922" s="12">
        <v>20922</v>
      </c>
      <c r="D1922" s="12">
        <v>41936</v>
      </c>
      <c r="E1922" s="10" t="s">
        <v>13</v>
      </c>
      <c r="F1922" s="13" t="s">
        <v>14</v>
      </c>
      <c r="G1922" s="14">
        <v>63000</v>
      </c>
      <c r="H1922" s="17">
        <v>63000</v>
      </c>
      <c r="I1922" s="39">
        <v>0</v>
      </c>
      <c r="J1922" s="19">
        <v>7768</v>
      </c>
      <c r="K1922" s="16">
        <v>44663</v>
      </c>
    </row>
    <row r="1923" spans="1:11" x14ac:dyDescent="0.2">
      <c r="A1923" s="10" t="s">
        <v>11</v>
      </c>
      <c r="B1923" s="11" t="s">
        <v>21</v>
      </c>
      <c r="C1923" s="12">
        <v>20879</v>
      </c>
      <c r="D1923" s="12">
        <v>42468</v>
      </c>
      <c r="E1923" s="10" t="s">
        <v>13</v>
      </c>
      <c r="F1923" s="13" t="s">
        <v>14</v>
      </c>
      <c r="G1923" s="14">
        <v>57000</v>
      </c>
      <c r="H1923" s="17">
        <v>57000</v>
      </c>
      <c r="I1923" s="39">
        <v>2</v>
      </c>
      <c r="J1923" s="19">
        <v>7849</v>
      </c>
      <c r="K1923" s="16">
        <v>44620</v>
      </c>
    </row>
    <row r="1924" spans="1:11" x14ac:dyDescent="0.2">
      <c r="A1924" s="10" t="s">
        <v>15</v>
      </c>
      <c r="B1924" s="11" t="s">
        <v>21</v>
      </c>
      <c r="C1924" s="12">
        <v>20879</v>
      </c>
      <c r="D1924" s="12">
        <v>42468</v>
      </c>
      <c r="E1924" s="10" t="s">
        <v>13</v>
      </c>
      <c r="F1924" s="13" t="s">
        <v>14</v>
      </c>
      <c r="G1924" s="14">
        <v>57000</v>
      </c>
      <c r="H1924" s="17">
        <v>57000</v>
      </c>
      <c r="I1924" s="39">
        <v>0</v>
      </c>
      <c r="J1924" s="19">
        <v>7849</v>
      </c>
      <c r="K1924" s="16">
        <v>44620</v>
      </c>
    </row>
    <row r="1925" spans="1:11" x14ac:dyDescent="0.2">
      <c r="A1925" s="10" t="s">
        <v>16</v>
      </c>
      <c r="B1925" s="11" t="s">
        <v>20</v>
      </c>
      <c r="C1925" s="12">
        <v>21626</v>
      </c>
      <c r="D1925" s="12">
        <v>42706</v>
      </c>
      <c r="E1925" s="10" t="s">
        <v>17</v>
      </c>
      <c r="F1925" s="13" t="s">
        <v>14</v>
      </c>
      <c r="G1925" s="14">
        <v>38000</v>
      </c>
      <c r="H1925" s="17">
        <v>38000</v>
      </c>
      <c r="I1925" s="39">
        <v>0</v>
      </c>
      <c r="J1925" s="19">
        <v>6122</v>
      </c>
      <c r="K1925" s="16">
        <v>45368</v>
      </c>
    </row>
    <row r="1926" spans="1:11" x14ac:dyDescent="0.2">
      <c r="A1926" s="10" t="s">
        <v>11</v>
      </c>
      <c r="B1926" s="11" t="s">
        <v>20</v>
      </c>
      <c r="C1926" s="12">
        <v>21626</v>
      </c>
      <c r="D1926" s="12">
        <v>42706</v>
      </c>
      <c r="E1926" s="10" t="s">
        <v>17</v>
      </c>
      <c r="F1926" s="13" t="s">
        <v>14</v>
      </c>
      <c r="G1926" s="14">
        <v>38000</v>
      </c>
      <c r="H1926" s="17">
        <v>38000</v>
      </c>
      <c r="I1926" s="39">
        <v>0</v>
      </c>
      <c r="J1926" s="19">
        <v>6122</v>
      </c>
      <c r="K1926" s="16">
        <v>45368</v>
      </c>
    </row>
    <row r="1927" spans="1:11" x14ac:dyDescent="0.2">
      <c r="A1927" s="10" t="s">
        <v>16</v>
      </c>
      <c r="B1927" s="11" t="s">
        <v>20</v>
      </c>
      <c r="C1927" s="12">
        <v>22005</v>
      </c>
      <c r="D1927" s="12">
        <v>42741</v>
      </c>
      <c r="E1927" s="10" t="s">
        <v>17</v>
      </c>
      <c r="F1927" s="13" t="s">
        <v>14</v>
      </c>
      <c r="G1927" s="14">
        <v>63000</v>
      </c>
      <c r="H1927" s="17">
        <v>63000</v>
      </c>
      <c r="I1927" s="39">
        <v>0</v>
      </c>
      <c r="J1927" s="19">
        <v>11170</v>
      </c>
      <c r="K1927" s="16">
        <v>45746</v>
      </c>
    </row>
    <row r="1928" spans="1:11" x14ac:dyDescent="0.2">
      <c r="A1928" s="10" t="s">
        <v>11</v>
      </c>
      <c r="B1928" s="11" t="s">
        <v>20</v>
      </c>
      <c r="C1928" s="12">
        <v>22005</v>
      </c>
      <c r="D1928" s="12">
        <v>42741</v>
      </c>
      <c r="E1928" s="10" t="s">
        <v>17</v>
      </c>
      <c r="F1928" s="13" t="s">
        <v>14</v>
      </c>
      <c r="G1928" s="14">
        <v>63000</v>
      </c>
      <c r="H1928" s="17">
        <v>63000</v>
      </c>
      <c r="I1928" s="39">
        <v>0</v>
      </c>
      <c r="J1928" s="19">
        <v>11170</v>
      </c>
      <c r="K1928" s="16">
        <v>45746</v>
      </c>
    </row>
    <row r="1929" spans="1:11" x14ac:dyDescent="0.2">
      <c r="A1929" s="10" t="s">
        <v>16</v>
      </c>
      <c r="B1929" s="11" t="s">
        <v>20</v>
      </c>
      <c r="C1929" s="12">
        <v>26389</v>
      </c>
      <c r="D1929" s="12">
        <v>42391</v>
      </c>
      <c r="E1929" s="10" t="s">
        <v>17</v>
      </c>
      <c r="F1929" s="13" t="s">
        <v>14</v>
      </c>
      <c r="G1929" s="14">
        <v>225000</v>
      </c>
      <c r="H1929" s="17">
        <v>225000</v>
      </c>
      <c r="I1929" s="39">
        <v>0</v>
      </c>
      <c r="J1929" s="19">
        <v>45158</v>
      </c>
      <c r="K1929" s="16">
        <v>50130</v>
      </c>
    </row>
    <row r="1930" spans="1:11" x14ac:dyDescent="0.2">
      <c r="A1930" s="10" t="s">
        <v>11</v>
      </c>
      <c r="B1930" s="11" t="s">
        <v>20</v>
      </c>
      <c r="C1930" s="12">
        <v>26389</v>
      </c>
      <c r="D1930" s="12">
        <v>42391</v>
      </c>
      <c r="E1930" s="10" t="s">
        <v>17</v>
      </c>
      <c r="F1930" s="13" t="s">
        <v>14</v>
      </c>
      <c r="G1930" s="14">
        <v>225000</v>
      </c>
      <c r="H1930" s="17">
        <v>225000</v>
      </c>
      <c r="I1930" s="39">
        <v>0</v>
      </c>
      <c r="J1930" s="19">
        <v>15053</v>
      </c>
      <c r="K1930" s="16">
        <v>50130</v>
      </c>
    </row>
    <row r="1931" spans="1:11" x14ac:dyDescent="0.2">
      <c r="A1931" s="10" t="s">
        <v>15</v>
      </c>
      <c r="B1931" s="11" t="s">
        <v>20</v>
      </c>
      <c r="C1931" s="12">
        <v>26389</v>
      </c>
      <c r="D1931" s="12">
        <v>42391</v>
      </c>
      <c r="E1931" s="10" t="s">
        <v>17</v>
      </c>
      <c r="F1931" s="13" t="s">
        <v>14</v>
      </c>
      <c r="G1931" s="14">
        <v>63000</v>
      </c>
      <c r="H1931" s="17">
        <v>63000</v>
      </c>
      <c r="I1931" s="39">
        <v>0</v>
      </c>
      <c r="J1931" s="19">
        <v>15053</v>
      </c>
      <c r="K1931" s="16">
        <v>50130</v>
      </c>
    </row>
    <row r="1932" spans="1:11" x14ac:dyDescent="0.2">
      <c r="A1932" s="10" t="s">
        <v>16</v>
      </c>
      <c r="B1932" s="11" t="s">
        <v>20</v>
      </c>
      <c r="C1932" s="12">
        <v>22231</v>
      </c>
      <c r="D1932" s="12">
        <v>42614</v>
      </c>
      <c r="E1932" s="10" t="s">
        <v>17</v>
      </c>
      <c r="F1932" s="13" t="s">
        <v>14</v>
      </c>
      <c r="G1932" s="14">
        <v>47000</v>
      </c>
      <c r="H1932" s="17">
        <v>47000</v>
      </c>
      <c r="I1932" s="39">
        <v>0</v>
      </c>
      <c r="J1932" s="19">
        <v>8291</v>
      </c>
      <c r="K1932" s="16">
        <v>45972</v>
      </c>
    </row>
    <row r="1933" spans="1:11" x14ac:dyDescent="0.2">
      <c r="A1933" s="10" t="s">
        <v>11</v>
      </c>
      <c r="B1933" s="11" t="s">
        <v>20</v>
      </c>
      <c r="C1933" s="12">
        <v>22231</v>
      </c>
      <c r="D1933" s="12">
        <v>42614</v>
      </c>
      <c r="E1933" s="10" t="s">
        <v>17</v>
      </c>
      <c r="F1933" s="13" t="s">
        <v>14</v>
      </c>
      <c r="G1933" s="14">
        <v>47000</v>
      </c>
      <c r="H1933" s="17">
        <v>47000</v>
      </c>
      <c r="I1933" s="39">
        <v>2</v>
      </c>
      <c r="J1933" s="19">
        <v>8291</v>
      </c>
      <c r="K1933" s="16">
        <v>45972</v>
      </c>
    </row>
    <row r="1934" spans="1:11" x14ac:dyDescent="0.2">
      <c r="A1934" s="10" t="s">
        <v>15</v>
      </c>
      <c r="B1934" s="11" t="s">
        <v>20</v>
      </c>
      <c r="C1934" s="12">
        <v>22231</v>
      </c>
      <c r="D1934" s="12">
        <v>42614</v>
      </c>
      <c r="E1934" s="10" t="s">
        <v>17</v>
      </c>
      <c r="F1934" s="13" t="s">
        <v>14</v>
      </c>
      <c r="G1934" s="14">
        <v>47000</v>
      </c>
      <c r="H1934" s="17">
        <v>47000</v>
      </c>
      <c r="I1934" s="39">
        <v>0</v>
      </c>
      <c r="J1934" s="19">
        <v>8291</v>
      </c>
      <c r="K1934" s="16">
        <v>45972</v>
      </c>
    </row>
    <row r="1935" spans="1:11" x14ac:dyDescent="0.2">
      <c r="A1935" s="10" t="s">
        <v>11</v>
      </c>
      <c r="B1935" s="11" t="s">
        <v>20</v>
      </c>
      <c r="C1935" s="12">
        <v>21513</v>
      </c>
      <c r="D1935" s="12">
        <v>42647</v>
      </c>
      <c r="E1935" s="10" t="s">
        <v>13</v>
      </c>
      <c r="F1935" s="13" t="s">
        <v>14</v>
      </c>
      <c r="G1935" s="14">
        <v>28000</v>
      </c>
      <c r="H1935" s="17">
        <v>28000</v>
      </c>
      <c r="I1935" s="39">
        <v>0</v>
      </c>
      <c r="J1935" s="19">
        <v>5418</v>
      </c>
      <c r="K1935" s="16">
        <v>45254</v>
      </c>
    </row>
    <row r="1936" spans="1:11" x14ac:dyDescent="0.2">
      <c r="A1936" s="10" t="s">
        <v>11</v>
      </c>
      <c r="B1936" s="11" t="s">
        <v>20</v>
      </c>
      <c r="C1936" s="12">
        <v>24922</v>
      </c>
      <c r="D1936" s="12">
        <v>42720</v>
      </c>
      <c r="E1936" s="10" t="s">
        <v>17</v>
      </c>
      <c r="F1936" s="13" t="s">
        <v>14</v>
      </c>
      <c r="G1936" s="14">
        <v>31000</v>
      </c>
      <c r="H1936" s="17">
        <v>31000</v>
      </c>
      <c r="I1936" s="39">
        <v>2</v>
      </c>
      <c r="J1936" s="19">
        <v>6473</v>
      </c>
      <c r="K1936" s="16">
        <v>48663</v>
      </c>
    </row>
    <row r="1937" spans="1:11" x14ac:dyDescent="0.2">
      <c r="A1937" s="10" t="s">
        <v>11</v>
      </c>
      <c r="B1937" s="11" t="s">
        <v>21</v>
      </c>
      <c r="C1937" s="12">
        <v>21044</v>
      </c>
      <c r="D1937" s="12">
        <v>42645</v>
      </c>
      <c r="E1937" s="10" t="s">
        <v>13</v>
      </c>
      <c r="F1937" s="13" t="s">
        <v>14</v>
      </c>
      <c r="G1937" s="14">
        <v>31000</v>
      </c>
      <c r="H1937" s="17">
        <v>31000</v>
      </c>
      <c r="I1937" s="39">
        <v>0</v>
      </c>
      <c r="J1937" s="19">
        <v>4269</v>
      </c>
      <c r="K1937" s="16">
        <v>44785</v>
      </c>
    </row>
    <row r="1938" spans="1:11" x14ac:dyDescent="0.2">
      <c r="A1938" s="10" t="s">
        <v>11</v>
      </c>
      <c r="B1938" s="11" t="s">
        <v>20</v>
      </c>
      <c r="C1938" s="12">
        <v>22799</v>
      </c>
      <c r="D1938" s="12">
        <v>42566</v>
      </c>
      <c r="E1938" s="10" t="s">
        <v>13</v>
      </c>
      <c r="F1938" s="13" t="s">
        <v>14</v>
      </c>
      <c r="G1938" s="14">
        <v>52000</v>
      </c>
      <c r="H1938" s="17">
        <v>52000</v>
      </c>
      <c r="I1938" s="39">
        <v>0</v>
      </c>
      <c r="J1938" s="19">
        <v>11653</v>
      </c>
      <c r="K1938" s="16">
        <v>46540</v>
      </c>
    </row>
    <row r="1939" spans="1:11" x14ac:dyDescent="0.2">
      <c r="A1939" s="10" t="s">
        <v>16</v>
      </c>
      <c r="B1939" s="11" t="s">
        <v>20</v>
      </c>
      <c r="C1939" s="12">
        <v>20886</v>
      </c>
      <c r="D1939" s="12">
        <v>42664</v>
      </c>
      <c r="E1939" s="10" t="s">
        <v>17</v>
      </c>
      <c r="F1939" s="13" t="s">
        <v>14</v>
      </c>
      <c r="G1939" s="14">
        <v>195000</v>
      </c>
      <c r="H1939" s="17">
        <v>195000</v>
      </c>
      <c r="I1939" s="39">
        <v>0</v>
      </c>
      <c r="J1939" s="19">
        <v>22289</v>
      </c>
      <c r="K1939" s="16">
        <v>44627</v>
      </c>
    </row>
    <row r="1940" spans="1:11" x14ac:dyDescent="0.2">
      <c r="A1940" s="10" t="s">
        <v>11</v>
      </c>
      <c r="B1940" s="11" t="s">
        <v>20</v>
      </c>
      <c r="C1940" s="12">
        <v>20886</v>
      </c>
      <c r="D1940" s="12">
        <v>42664</v>
      </c>
      <c r="E1940" s="10" t="s">
        <v>17</v>
      </c>
      <c r="F1940" s="13" t="s">
        <v>14</v>
      </c>
      <c r="G1940" s="14">
        <v>195000</v>
      </c>
      <c r="H1940" s="17">
        <v>195000</v>
      </c>
      <c r="I1940" s="39">
        <v>0</v>
      </c>
      <c r="J1940" s="19">
        <v>7430</v>
      </c>
      <c r="K1940" s="16">
        <v>44627</v>
      </c>
    </row>
    <row r="1941" spans="1:11" x14ac:dyDescent="0.2">
      <c r="A1941" s="10" t="s">
        <v>15</v>
      </c>
      <c r="B1941" s="11" t="s">
        <v>20</v>
      </c>
      <c r="C1941" s="12">
        <v>20886</v>
      </c>
      <c r="D1941" s="12">
        <v>42664</v>
      </c>
      <c r="E1941" s="10" t="s">
        <v>17</v>
      </c>
      <c r="F1941" s="13" t="s">
        <v>14</v>
      </c>
      <c r="G1941" s="14">
        <v>65000</v>
      </c>
      <c r="H1941" s="17">
        <v>65000</v>
      </c>
      <c r="I1941" s="39">
        <v>0</v>
      </c>
      <c r="J1941" s="19">
        <v>7430</v>
      </c>
      <c r="K1941" s="16">
        <v>44627</v>
      </c>
    </row>
    <row r="1942" spans="1:11" x14ac:dyDescent="0.2">
      <c r="A1942" s="10" t="s">
        <v>11</v>
      </c>
      <c r="B1942" s="11" t="s">
        <v>20</v>
      </c>
      <c r="C1942" s="12">
        <v>22563</v>
      </c>
      <c r="D1942" s="12">
        <v>42737</v>
      </c>
      <c r="E1942" s="10" t="s">
        <v>17</v>
      </c>
      <c r="F1942" s="13" t="s">
        <v>14</v>
      </c>
      <c r="G1942" s="14">
        <v>53000</v>
      </c>
      <c r="H1942" s="17">
        <v>53000</v>
      </c>
      <c r="I1942" s="39">
        <v>0</v>
      </c>
      <c r="J1942" s="19">
        <v>9826</v>
      </c>
      <c r="K1942" s="16">
        <v>46304</v>
      </c>
    </row>
    <row r="1943" spans="1:11" x14ac:dyDescent="0.2">
      <c r="A1943" s="10" t="s">
        <v>16</v>
      </c>
      <c r="B1943" s="11" t="s">
        <v>20</v>
      </c>
      <c r="C1943" s="12">
        <v>23379</v>
      </c>
      <c r="D1943" s="12">
        <v>42634</v>
      </c>
      <c r="E1943" s="10" t="s">
        <v>17</v>
      </c>
      <c r="F1943" s="13" t="s">
        <v>14</v>
      </c>
      <c r="G1943" s="14">
        <v>201000</v>
      </c>
      <c r="H1943" s="17">
        <v>201000</v>
      </c>
      <c r="I1943" s="39">
        <v>0</v>
      </c>
      <c r="J1943" s="19">
        <v>40160</v>
      </c>
      <c r="K1943" s="16">
        <v>47121</v>
      </c>
    </row>
    <row r="1944" spans="1:11" x14ac:dyDescent="0.2">
      <c r="A1944" s="10" t="s">
        <v>11</v>
      </c>
      <c r="B1944" s="11" t="s">
        <v>20</v>
      </c>
      <c r="C1944" s="12">
        <v>23379</v>
      </c>
      <c r="D1944" s="12">
        <v>42634</v>
      </c>
      <c r="E1944" s="10" t="s">
        <v>17</v>
      </c>
      <c r="F1944" s="13" t="s">
        <v>14</v>
      </c>
      <c r="G1944" s="14">
        <v>201000</v>
      </c>
      <c r="H1944" s="17">
        <v>201000</v>
      </c>
      <c r="I1944" s="39">
        <v>0</v>
      </c>
      <c r="J1944" s="19">
        <v>13387</v>
      </c>
      <c r="K1944" s="16">
        <v>47121</v>
      </c>
    </row>
    <row r="1945" spans="1:11" x14ac:dyDescent="0.2">
      <c r="A1945" s="10" t="s">
        <v>16</v>
      </c>
      <c r="B1945" s="11" t="s">
        <v>20</v>
      </c>
      <c r="C1945" s="12">
        <v>23793</v>
      </c>
      <c r="D1945" s="12">
        <v>42692</v>
      </c>
      <c r="E1945" s="10" t="s">
        <v>13</v>
      </c>
      <c r="F1945" s="13" t="s">
        <v>14</v>
      </c>
      <c r="G1945" s="14">
        <v>132000</v>
      </c>
      <c r="H1945" s="17">
        <v>132000</v>
      </c>
      <c r="I1945" s="39">
        <v>0</v>
      </c>
      <c r="J1945" s="19">
        <v>33026</v>
      </c>
      <c r="K1945" s="16">
        <v>47534</v>
      </c>
    </row>
    <row r="1946" spans="1:11" x14ac:dyDescent="0.2">
      <c r="A1946" s="10" t="s">
        <v>11</v>
      </c>
      <c r="B1946" s="11" t="s">
        <v>20</v>
      </c>
      <c r="C1946" s="12">
        <v>23793</v>
      </c>
      <c r="D1946" s="12">
        <v>42692</v>
      </c>
      <c r="E1946" s="10" t="s">
        <v>13</v>
      </c>
      <c r="F1946" s="13" t="s">
        <v>14</v>
      </c>
      <c r="G1946" s="14">
        <v>132000</v>
      </c>
      <c r="H1946" s="17">
        <v>132000</v>
      </c>
      <c r="I1946" s="39">
        <v>0</v>
      </c>
      <c r="J1946" s="19">
        <v>16513</v>
      </c>
      <c r="K1946" s="16">
        <v>47534</v>
      </c>
    </row>
    <row r="1947" spans="1:11" x14ac:dyDescent="0.2">
      <c r="A1947" s="10" t="s">
        <v>16</v>
      </c>
      <c r="B1947" s="11" t="s">
        <v>20</v>
      </c>
      <c r="C1947" s="12">
        <v>21324</v>
      </c>
      <c r="D1947" s="12">
        <v>42662</v>
      </c>
      <c r="E1947" s="10" t="s">
        <v>17</v>
      </c>
      <c r="F1947" s="13" t="s">
        <v>14</v>
      </c>
      <c r="G1947" s="14">
        <v>126000</v>
      </c>
      <c r="H1947" s="17">
        <v>126000</v>
      </c>
      <c r="I1947" s="39">
        <v>0</v>
      </c>
      <c r="J1947" s="19">
        <v>17350</v>
      </c>
      <c r="K1947" s="16">
        <v>45065</v>
      </c>
    </row>
    <row r="1948" spans="1:11" x14ac:dyDescent="0.2">
      <c r="A1948" s="10" t="s">
        <v>11</v>
      </c>
      <c r="B1948" s="11" t="s">
        <v>20</v>
      </c>
      <c r="C1948" s="12">
        <v>21324</v>
      </c>
      <c r="D1948" s="12">
        <v>42662</v>
      </c>
      <c r="E1948" s="10" t="s">
        <v>17</v>
      </c>
      <c r="F1948" s="13" t="s">
        <v>14</v>
      </c>
      <c r="G1948" s="14">
        <v>126000</v>
      </c>
      <c r="H1948" s="17">
        <v>126000</v>
      </c>
      <c r="I1948" s="39">
        <v>0</v>
      </c>
      <c r="J1948" s="19">
        <v>5783</v>
      </c>
      <c r="K1948" s="16">
        <v>45065</v>
      </c>
    </row>
    <row r="1949" spans="1:11" x14ac:dyDescent="0.2">
      <c r="A1949" s="10" t="s">
        <v>15</v>
      </c>
      <c r="B1949" s="11" t="s">
        <v>20</v>
      </c>
      <c r="C1949" s="12">
        <v>21324</v>
      </c>
      <c r="D1949" s="12">
        <v>42662</v>
      </c>
      <c r="E1949" s="10" t="s">
        <v>17</v>
      </c>
      <c r="F1949" s="13" t="s">
        <v>14</v>
      </c>
      <c r="G1949" s="14">
        <v>132000</v>
      </c>
      <c r="H1949" s="17">
        <v>132000</v>
      </c>
      <c r="I1949" s="39">
        <v>0</v>
      </c>
      <c r="J1949" s="19">
        <v>5783</v>
      </c>
      <c r="K1949" s="16">
        <v>45065</v>
      </c>
    </row>
    <row r="1950" spans="1:11" x14ac:dyDescent="0.2">
      <c r="A1950" s="10" t="s">
        <v>11</v>
      </c>
      <c r="B1950" s="11" t="s">
        <v>20</v>
      </c>
      <c r="C1950" s="12">
        <v>23220</v>
      </c>
      <c r="D1950" s="12">
        <v>42656</v>
      </c>
      <c r="E1950" s="10" t="s">
        <v>13</v>
      </c>
      <c r="F1950" s="13" t="s">
        <v>14</v>
      </c>
      <c r="G1950" s="14">
        <v>54000</v>
      </c>
      <c r="H1950" s="17">
        <v>54000</v>
      </c>
      <c r="I1950" s="39">
        <v>2</v>
      </c>
      <c r="J1950" s="19">
        <v>12636</v>
      </c>
      <c r="K1950" s="16">
        <v>46962</v>
      </c>
    </row>
    <row r="1951" spans="1:11" x14ac:dyDescent="0.2">
      <c r="A1951" s="10" t="s">
        <v>16</v>
      </c>
      <c r="B1951" s="11" t="s">
        <v>20</v>
      </c>
      <c r="C1951" s="12">
        <v>30240</v>
      </c>
      <c r="D1951" s="12">
        <v>42625</v>
      </c>
      <c r="E1951" s="10" t="s">
        <v>17</v>
      </c>
      <c r="F1951" s="13" t="s">
        <v>14</v>
      </c>
      <c r="G1951" s="14">
        <v>54000</v>
      </c>
      <c r="H1951" s="17">
        <v>54000</v>
      </c>
      <c r="I1951" s="39">
        <v>0</v>
      </c>
      <c r="J1951" s="19">
        <v>7508</v>
      </c>
      <c r="K1951" s="16">
        <v>53981</v>
      </c>
    </row>
    <row r="1952" spans="1:11" x14ac:dyDescent="0.2">
      <c r="A1952" s="10" t="s">
        <v>11</v>
      </c>
      <c r="B1952" s="11" t="s">
        <v>20</v>
      </c>
      <c r="C1952" s="12">
        <v>30240</v>
      </c>
      <c r="D1952" s="12">
        <v>42625</v>
      </c>
      <c r="E1952" s="10" t="s">
        <v>17</v>
      </c>
      <c r="F1952" s="13" t="s">
        <v>14</v>
      </c>
      <c r="G1952" s="14">
        <v>43000</v>
      </c>
      <c r="H1952" s="17">
        <v>43000</v>
      </c>
      <c r="I1952" s="39">
        <v>0</v>
      </c>
      <c r="J1952" s="19">
        <v>7508</v>
      </c>
      <c r="K1952" s="16">
        <v>53981</v>
      </c>
    </row>
    <row r="1953" spans="1:11" x14ac:dyDescent="0.2">
      <c r="A1953" s="10" t="s">
        <v>11</v>
      </c>
      <c r="B1953" s="11" t="s">
        <v>20</v>
      </c>
      <c r="C1953" s="12">
        <v>21821</v>
      </c>
      <c r="D1953" s="12">
        <v>42769</v>
      </c>
      <c r="E1953" s="10" t="s">
        <v>13</v>
      </c>
      <c r="F1953" s="13" t="s">
        <v>14</v>
      </c>
      <c r="G1953" s="14">
        <v>69000</v>
      </c>
      <c r="H1953" s="17">
        <v>69000</v>
      </c>
      <c r="I1953" s="39">
        <v>0</v>
      </c>
      <c r="J1953" s="19">
        <v>13910</v>
      </c>
      <c r="K1953" s="16">
        <v>45563</v>
      </c>
    </row>
    <row r="1954" spans="1:11" x14ac:dyDescent="0.2">
      <c r="A1954" s="10" t="s">
        <v>11</v>
      </c>
      <c r="B1954" s="11" t="s">
        <v>20</v>
      </c>
      <c r="C1954" s="12">
        <v>20780</v>
      </c>
      <c r="D1954" s="12">
        <v>42784</v>
      </c>
      <c r="E1954" s="10" t="s">
        <v>17</v>
      </c>
      <c r="F1954" s="13" t="s">
        <v>14</v>
      </c>
      <c r="G1954" s="14">
        <v>47000</v>
      </c>
      <c r="H1954" s="17">
        <v>47000</v>
      </c>
      <c r="I1954" s="39">
        <v>0</v>
      </c>
      <c r="J1954" s="19">
        <v>4780</v>
      </c>
      <c r="K1954" s="16">
        <v>44521</v>
      </c>
    </row>
    <row r="1955" spans="1:11" x14ac:dyDescent="0.2">
      <c r="A1955" s="10" t="s">
        <v>11</v>
      </c>
      <c r="B1955" s="11" t="s">
        <v>20</v>
      </c>
      <c r="C1955" s="12">
        <v>20144</v>
      </c>
      <c r="D1955" s="12">
        <v>42745</v>
      </c>
      <c r="E1955" s="10" t="s">
        <v>17</v>
      </c>
      <c r="F1955" s="13" t="s">
        <v>14</v>
      </c>
      <c r="G1955" s="14">
        <v>43000</v>
      </c>
      <c r="H1955" s="17">
        <v>43000</v>
      </c>
      <c r="I1955" s="39">
        <v>0</v>
      </c>
      <c r="J1955" s="19">
        <v>3406</v>
      </c>
      <c r="K1955" s="16">
        <v>43885</v>
      </c>
    </row>
    <row r="1956" spans="1:11" x14ac:dyDescent="0.2">
      <c r="A1956" s="10" t="s">
        <v>11</v>
      </c>
      <c r="B1956" s="11" t="s">
        <v>20</v>
      </c>
      <c r="C1956" s="12">
        <v>22529</v>
      </c>
      <c r="D1956" s="12">
        <v>42794</v>
      </c>
      <c r="E1956" s="10" t="s">
        <v>17</v>
      </c>
      <c r="F1956" s="13" t="s">
        <v>14</v>
      </c>
      <c r="G1956" s="14">
        <v>31000</v>
      </c>
      <c r="H1956" s="17">
        <v>31000</v>
      </c>
      <c r="I1956" s="39">
        <v>2</v>
      </c>
      <c r="J1956" s="19">
        <v>5747</v>
      </c>
      <c r="K1956" s="16">
        <v>46270</v>
      </c>
    </row>
    <row r="1957" spans="1:11" x14ac:dyDescent="0.2">
      <c r="A1957" s="10" t="s">
        <v>16</v>
      </c>
      <c r="B1957" s="11" t="s">
        <v>20</v>
      </c>
      <c r="C1957" s="12">
        <v>22522</v>
      </c>
      <c r="D1957" s="12">
        <v>42636</v>
      </c>
      <c r="E1957" s="10" t="s">
        <v>13</v>
      </c>
      <c r="F1957" s="13" t="s">
        <v>14</v>
      </c>
      <c r="G1957" s="14">
        <v>31000</v>
      </c>
      <c r="H1957" s="17">
        <v>31000</v>
      </c>
      <c r="I1957" s="39">
        <v>0</v>
      </c>
      <c r="J1957" s="19">
        <v>29009</v>
      </c>
      <c r="K1957" s="16">
        <v>46263</v>
      </c>
    </row>
    <row r="1958" spans="1:11" x14ac:dyDescent="0.2">
      <c r="A1958" s="10" t="s">
        <v>11</v>
      </c>
      <c r="B1958" s="11" t="s">
        <v>20</v>
      </c>
      <c r="C1958" s="12">
        <v>22522</v>
      </c>
      <c r="D1958" s="12">
        <v>42636</v>
      </c>
      <c r="E1958" s="10" t="s">
        <v>13</v>
      </c>
      <c r="F1958" s="13" t="s">
        <v>14</v>
      </c>
      <c r="G1958" s="14">
        <v>68000</v>
      </c>
      <c r="H1958" s="17">
        <v>68000</v>
      </c>
      <c r="I1958" s="39">
        <v>0</v>
      </c>
      <c r="J1958" s="19">
        <v>14504</v>
      </c>
      <c r="K1958" s="16">
        <v>46263</v>
      </c>
    </row>
    <row r="1959" spans="1:11" x14ac:dyDescent="0.2">
      <c r="A1959" s="10" t="s">
        <v>16</v>
      </c>
      <c r="B1959" s="11" t="s">
        <v>20</v>
      </c>
      <c r="C1959" s="12">
        <v>22223</v>
      </c>
      <c r="D1959" s="12">
        <v>42744</v>
      </c>
      <c r="E1959" s="10" t="s">
        <v>17</v>
      </c>
      <c r="F1959" s="13" t="s">
        <v>14</v>
      </c>
      <c r="G1959" s="14">
        <v>136000</v>
      </c>
      <c r="H1959" s="17">
        <v>136000</v>
      </c>
      <c r="I1959" s="39">
        <v>0</v>
      </c>
      <c r="J1959" s="19">
        <v>10638</v>
      </c>
      <c r="K1959" s="16">
        <v>45964</v>
      </c>
    </row>
    <row r="1960" spans="1:11" x14ac:dyDescent="0.2">
      <c r="A1960" s="10" t="s">
        <v>11</v>
      </c>
      <c r="B1960" s="11" t="s">
        <v>20</v>
      </c>
      <c r="C1960" s="12">
        <v>22223</v>
      </c>
      <c r="D1960" s="12">
        <v>42744</v>
      </c>
      <c r="E1960" s="10" t="s">
        <v>17</v>
      </c>
      <c r="F1960" s="13" t="s">
        <v>14</v>
      </c>
      <c r="G1960" s="14">
        <v>20000</v>
      </c>
      <c r="H1960" s="17">
        <v>20000</v>
      </c>
      <c r="I1960" s="39">
        <v>0</v>
      </c>
      <c r="J1960" s="19">
        <v>3546</v>
      </c>
      <c r="K1960" s="16">
        <v>45964</v>
      </c>
    </row>
    <row r="1961" spans="1:11" x14ac:dyDescent="0.2">
      <c r="A1961" s="10" t="s">
        <v>15</v>
      </c>
      <c r="B1961" s="11" t="s">
        <v>20</v>
      </c>
      <c r="C1961" s="12">
        <v>22223</v>
      </c>
      <c r="D1961" s="12">
        <v>42744</v>
      </c>
      <c r="E1961" s="10" t="s">
        <v>17</v>
      </c>
      <c r="F1961" s="13" t="s">
        <v>14</v>
      </c>
      <c r="G1961" s="14">
        <v>136000</v>
      </c>
      <c r="H1961" s="17">
        <v>136000</v>
      </c>
      <c r="I1961" s="39">
        <v>0</v>
      </c>
      <c r="J1961" s="19">
        <v>3546</v>
      </c>
      <c r="K1961" s="16">
        <v>45964</v>
      </c>
    </row>
    <row r="1962" spans="1:11" x14ac:dyDescent="0.2">
      <c r="A1962" s="10" t="s">
        <v>11</v>
      </c>
      <c r="B1962" s="11" t="s">
        <v>20</v>
      </c>
      <c r="C1962" s="12">
        <v>23795</v>
      </c>
      <c r="D1962" s="12">
        <v>42760</v>
      </c>
      <c r="E1962" s="10" t="s">
        <v>17</v>
      </c>
      <c r="F1962" s="13" t="s">
        <v>14</v>
      </c>
      <c r="G1962" s="14">
        <v>46000</v>
      </c>
      <c r="H1962" s="17">
        <v>46000</v>
      </c>
      <c r="I1962" s="39">
        <v>2</v>
      </c>
      <c r="J1962" s="19">
        <v>9688</v>
      </c>
      <c r="K1962" s="16">
        <v>47536</v>
      </c>
    </row>
    <row r="1963" spans="1:11" x14ac:dyDescent="0.2">
      <c r="A1963" s="10" t="s">
        <v>11</v>
      </c>
      <c r="B1963" s="11" t="s">
        <v>20</v>
      </c>
      <c r="C1963" s="12">
        <v>20395</v>
      </c>
      <c r="D1963" s="12">
        <v>42648</v>
      </c>
      <c r="E1963" s="10" t="s">
        <v>17</v>
      </c>
      <c r="F1963" s="13" t="s">
        <v>14</v>
      </c>
      <c r="G1963" s="14">
        <v>29000</v>
      </c>
      <c r="H1963" s="17">
        <v>29000</v>
      </c>
      <c r="I1963" s="39">
        <v>0</v>
      </c>
      <c r="J1963" s="19">
        <v>2636</v>
      </c>
      <c r="K1963" s="16">
        <v>44137</v>
      </c>
    </row>
    <row r="1964" spans="1:11" x14ac:dyDescent="0.2">
      <c r="A1964" s="10" t="s">
        <v>11</v>
      </c>
      <c r="B1964" s="11" t="s">
        <v>20</v>
      </c>
      <c r="C1964" s="12">
        <v>25710</v>
      </c>
      <c r="D1964" s="12">
        <v>42680</v>
      </c>
      <c r="E1964" s="10" t="s">
        <v>13</v>
      </c>
      <c r="F1964" s="13" t="s">
        <v>14</v>
      </c>
      <c r="G1964" s="14">
        <v>38000</v>
      </c>
      <c r="H1964" s="17">
        <v>38000</v>
      </c>
      <c r="I1964" s="39">
        <v>0</v>
      </c>
      <c r="J1964" s="19">
        <v>10534</v>
      </c>
      <c r="K1964" s="16">
        <v>49451</v>
      </c>
    </row>
    <row r="1965" spans="1:11" x14ac:dyDescent="0.2">
      <c r="A1965" s="10" t="s">
        <v>11</v>
      </c>
      <c r="B1965" s="11" t="s">
        <v>20</v>
      </c>
      <c r="C1965" s="12">
        <v>21338</v>
      </c>
      <c r="D1965" s="12">
        <v>42776</v>
      </c>
      <c r="E1965" s="10" t="s">
        <v>17</v>
      </c>
      <c r="F1965" s="13" t="s">
        <v>14</v>
      </c>
      <c r="G1965" s="14">
        <v>22000</v>
      </c>
      <c r="H1965" s="17">
        <v>22000</v>
      </c>
      <c r="I1965" s="39">
        <v>0</v>
      </c>
      <c r="J1965" s="19">
        <v>3247</v>
      </c>
      <c r="K1965" s="16">
        <v>45079</v>
      </c>
    </row>
    <row r="1966" spans="1:11" x14ac:dyDescent="0.2">
      <c r="A1966" s="10" t="s">
        <v>16</v>
      </c>
      <c r="B1966" s="11" t="s">
        <v>20</v>
      </c>
      <c r="C1966" s="12">
        <v>29025</v>
      </c>
      <c r="D1966" s="12">
        <v>42565</v>
      </c>
      <c r="E1966" s="10" t="s">
        <v>17</v>
      </c>
      <c r="F1966" s="13" t="s">
        <v>14</v>
      </c>
      <c r="G1966" s="14">
        <v>180000</v>
      </c>
      <c r="H1966" s="17">
        <v>180000</v>
      </c>
      <c r="I1966" s="39">
        <v>0</v>
      </c>
      <c r="J1966" s="19">
        <v>33534</v>
      </c>
      <c r="K1966" s="16">
        <v>52767</v>
      </c>
    </row>
    <row r="1967" spans="1:11" x14ac:dyDescent="0.2">
      <c r="A1967" s="10" t="s">
        <v>11</v>
      </c>
      <c r="B1967" s="11" t="s">
        <v>20</v>
      </c>
      <c r="C1967" s="12">
        <v>29025</v>
      </c>
      <c r="D1967" s="12">
        <v>42565</v>
      </c>
      <c r="E1967" s="10" t="s">
        <v>17</v>
      </c>
      <c r="F1967" s="13" t="s">
        <v>14</v>
      </c>
      <c r="G1967" s="14">
        <v>180000</v>
      </c>
      <c r="H1967" s="17">
        <v>180000</v>
      </c>
      <c r="I1967" s="39">
        <v>0</v>
      </c>
      <c r="J1967" s="19">
        <v>11178</v>
      </c>
      <c r="K1967" s="16">
        <v>52767</v>
      </c>
    </row>
    <row r="1968" spans="1:11" x14ac:dyDescent="0.2">
      <c r="A1968" s="10" t="s">
        <v>15</v>
      </c>
      <c r="B1968" s="11" t="s">
        <v>20</v>
      </c>
      <c r="C1968" s="12">
        <v>29025</v>
      </c>
      <c r="D1968" s="12">
        <v>42565</v>
      </c>
      <c r="E1968" s="10" t="s">
        <v>17</v>
      </c>
      <c r="F1968" s="13" t="s">
        <v>14</v>
      </c>
      <c r="G1968" s="14">
        <v>22000</v>
      </c>
      <c r="H1968" s="17">
        <v>22000</v>
      </c>
      <c r="I1968" s="39">
        <v>0</v>
      </c>
      <c r="J1968" s="19">
        <v>11178</v>
      </c>
      <c r="K1968" s="16">
        <v>52767</v>
      </c>
    </row>
    <row r="1969" spans="1:11" x14ac:dyDescent="0.2">
      <c r="A1969" s="10" t="s">
        <v>16</v>
      </c>
      <c r="B1969" s="11" t="s">
        <v>20</v>
      </c>
      <c r="C1969" s="12">
        <v>20189</v>
      </c>
      <c r="D1969" s="12">
        <v>42820</v>
      </c>
      <c r="E1969" s="10" t="s">
        <v>13</v>
      </c>
      <c r="F1969" s="13" t="s">
        <v>14</v>
      </c>
      <c r="G1969" s="14">
        <v>46000</v>
      </c>
      <c r="H1969" s="17">
        <v>46000</v>
      </c>
      <c r="I1969" s="39">
        <v>0</v>
      </c>
      <c r="J1969" s="19">
        <v>4347</v>
      </c>
      <c r="K1969" s="16">
        <v>43931</v>
      </c>
    </row>
    <row r="1970" spans="1:11" x14ac:dyDescent="0.2">
      <c r="A1970" s="10" t="s">
        <v>11</v>
      </c>
      <c r="B1970" s="11" t="s">
        <v>20</v>
      </c>
      <c r="C1970" s="12">
        <v>20189</v>
      </c>
      <c r="D1970" s="12">
        <v>42820</v>
      </c>
      <c r="E1970" s="10" t="s">
        <v>13</v>
      </c>
      <c r="F1970" s="13" t="s">
        <v>14</v>
      </c>
      <c r="G1970" s="14">
        <v>46000</v>
      </c>
      <c r="H1970" s="17">
        <v>46000</v>
      </c>
      <c r="I1970" s="39">
        <v>0</v>
      </c>
      <c r="J1970" s="19">
        <v>4347</v>
      </c>
      <c r="K1970" s="16">
        <v>43931</v>
      </c>
    </row>
    <row r="1971" spans="1:11" x14ac:dyDescent="0.2">
      <c r="A1971" s="10" t="s">
        <v>11</v>
      </c>
      <c r="B1971" s="11" t="s">
        <v>20</v>
      </c>
      <c r="C1971" s="12">
        <v>22199</v>
      </c>
      <c r="D1971" s="12">
        <v>42388</v>
      </c>
      <c r="E1971" s="10" t="s">
        <v>17</v>
      </c>
      <c r="F1971" s="13" t="s">
        <v>14</v>
      </c>
      <c r="G1971" s="14">
        <v>19000</v>
      </c>
      <c r="H1971" s="17">
        <v>19000</v>
      </c>
      <c r="I1971" s="39">
        <v>0</v>
      </c>
      <c r="J1971" s="19">
        <v>3352</v>
      </c>
      <c r="K1971" s="16">
        <v>45940</v>
      </c>
    </row>
    <row r="1972" spans="1:11" x14ac:dyDescent="0.2">
      <c r="A1972" s="10" t="s">
        <v>11</v>
      </c>
      <c r="B1972" s="11" t="s">
        <v>20</v>
      </c>
      <c r="C1972" s="12">
        <v>20377</v>
      </c>
      <c r="D1972" s="12">
        <v>42706</v>
      </c>
      <c r="E1972" s="10" t="s">
        <v>13</v>
      </c>
      <c r="F1972" s="13" t="s">
        <v>14</v>
      </c>
      <c r="G1972" s="14">
        <v>36000</v>
      </c>
      <c r="H1972" s="17">
        <v>36000</v>
      </c>
      <c r="I1972" s="39">
        <v>0</v>
      </c>
      <c r="J1972" s="19">
        <v>2948</v>
      </c>
      <c r="K1972" s="16">
        <v>44119</v>
      </c>
    </row>
    <row r="1973" spans="1:11" x14ac:dyDescent="0.2">
      <c r="A1973" s="10" t="s">
        <v>15</v>
      </c>
      <c r="B1973" s="11" t="s">
        <v>20</v>
      </c>
      <c r="C1973" s="12">
        <v>20377</v>
      </c>
      <c r="D1973" s="12">
        <v>42706</v>
      </c>
      <c r="E1973" s="10" t="s">
        <v>13</v>
      </c>
      <c r="F1973" s="13" t="s">
        <v>14</v>
      </c>
      <c r="G1973" s="14">
        <v>19000</v>
      </c>
      <c r="H1973" s="17">
        <v>19000</v>
      </c>
      <c r="I1973" s="39">
        <v>0</v>
      </c>
      <c r="J1973" s="19">
        <v>2948</v>
      </c>
      <c r="K1973" s="16">
        <v>44119</v>
      </c>
    </row>
    <row r="1974" spans="1:11" x14ac:dyDescent="0.2">
      <c r="A1974" s="10" t="s">
        <v>11</v>
      </c>
      <c r="B1974" s="11" t="s">
        <v>21</v>
      </c>
      <c r="C1974" s="12">
        <v>20378</v>
      </c>
      <c r="D1974" s="12">
        <v>42731</v>
      </c>
      <c r="E1974" s="10" t="s">
        <v>13</v>
      </c>
      <c r="F1974" s="13" t="s">
        <v>14</v>
      </c>
      <c r="G1974" s="14">
        <v>52000</v>
      </c>
      <c r="H1974" s="17">
        <v>52000</v>
      </c>
      <c r="I1974" s="39">
        <v>0</v>
      </c>
      <c r="J1974" s="19">
        <v>4259</v>
      </c>
      <c r="K1974" s="16">
        <v>44120</v>
      </c>
    </row>
    <row r="1975" spans="1:11" x14ac:dyDescent="0.2">
      <c r="A1975" s="10" t="s">
        <v>15</v>
      </c>
      <c r="B1975" s="11" t="s">
        <v>21</v>
      </c>
      <c r="C1975" s="12">
        <v>20378</v>
      </c>
      <c r="D1975" s="12">
        <v>42731</v>
      </c>
      <c r="E1975" s="10" t="s">
        <v>13</v>
      </c>
      <c r="F1975" s="13" t="s">
        <v>14</v>
      </c>
      <c r="G1975" s="14">
        <v>36000</v>
      </c>
      <c r="H1975" s="17">
        <v>36000</v>
      </c>
      <c r="I1975" s="39">
        <v>0</v>
      </c>
      <c r="J1975" s="19">
        <v>4259</v>
      </c>
      <c r="K1975" s="16">
        <v>44120</v>
      </c>
    </row>
    <row r="1976" spans="1:11" x14ac:dyDescent="0.2">
      <c r="A1976" s="10" t="s">
        <v>16</v>
      </c>
      <c r="B1976" s="11" t="s">
        <v>20</v>
      </c>
      <c r="C1976" s="12">
        <v>22391</v>
      </c>
      <c r="D1976" s="12">
        <v>42643</v>
      </c>
      <c r="E1976" s="10" t="s">
        <v>17</v>
      </c>
      <c r="F1976" s="13" t="s">
        <v>14</v>
      </c>
      <c r="G1976" s="14">
        <v>114000</v>
      </c>
      <c r="H1976" s="17">
        <v>114000</v>
      </c>
      <c r="I1976" s="39">
        <v>0</v>
      </c>
      <c r="J1976" s="19">
        <v>20110</v>
      </c>
      <c r="K1976" s="16">
        <v>46132</v>
      </c>
    </row>
    <row r="1977" spans="1:11" x14ac:dyDescent="0.2">
      <c r="A1977" s="10" t="s">
        <v>11</v>
      </c>
      <c r="B1977" s="11" t="s">
        <v>20</v>
      </c>
      <c r="C1977" s="12">
        <v>22391</v>
      </c>
      <c r="D1977" s="12">
        <v>42643</v>
      </c>
      <c r="E1977" s="10" t="s">
        <v>17</v>
      </c>
      <c r="F1977" s="13" t="s">
        <v>14</v>
      </c>
      <c r="G1977" s="14">
        <v>114000</v>
      </c>
      <c r="H1977" s="17">
        <v>114000</v>
      </c>
      <c r="I1977" s="39">
        <v>2</v>
      </c>
      <c r="J1977" s="19">
        <v>6703</v>
      </c>
      <c r="K1977" s="16">
        <v>46132</v>
      </c>
    </row>
    <row r="1978" spans="1:11" x14ac:dyDescent="0.2">
      <c r="A1978" s="10" t="s">
        <v>15</v>
      </c>
      <c r="B1978" s="11" t="s">
        <v>20</v>
      </c>
      <c r="C1978" s="12">
        <v>22391</v>
      </c>
      <c r="D1978" s="12">
        <v>42643</v>
      </c>
      <c r="E1978" s="10" t="s">
        <v>17</v>
      </c>
      <c r="F1978" s="13" t="s">
        <v>14</v>
      </c>
      <c r="G1978" s="14">
        <v>38000</v>
      </c>
      <c r="H1978" s="17">
        <v>38000</v>
      </c>
      <c r="I1978" s="39">
        <v>0</v>
      </c>
      <c r="J1978" s="19">
        <v>6703</v>
      </c>
      <c r="K1978" s="16">
        <v>46132</v>
      </c>
    </row>
    <row r="1979" spans="1:11" x14ac:dyDescent="0.2">
      <c r="A1979" s="10" t="s">
        <v>16</v>
      </c>
      <c r="B1979" s="11" t="s">
        <v>20</v>
      </c>
      <c r="C1979" s="12">
        <v>22761</v>
      </c>
      <c r="D1979" s="12">
        <v>42737</v>
      </c>
      <c r="E1979" s="10" t="s">
        <v>13</v>
      </c>
      <c r="F1979" s="13" t="s">
        <v>14</v>
      </c>
      <c r="G1979" s="14">
        <v>153000</v>
      </c>
      <c r="H1979" s="17">
        <v>153000</v>
      </c>
      <c r="I1979" s="39">
        <v>0</v>
      </c>
      <c r="J1979" s="19">
        <v>35527</v>
      </c>
      <c r="K1979" s="16">
        <v>46502</v>
      </c>
    </row>
    <row r="1980" spans="1:11" x14ac:dyDescent="0.2">
      <c r="A1980" s="10" t="s">
        <v>11</v>
      </c>
      <c r="B1980" s="11" t="s">
        <v>20</v>
      </c>
      <c r="C1980" s="12">
        <v>22761</v>
      </c>
      <c r="D1980" s="12">
        <v>42737</v>
      </c>
      <c r="E1980" s="10" t="s">
        <v>13</v>
      </c>
      <c r="F1980" s="13" t="s">
        <v>14</v>
      </c>
      <c r="G1980" s="14">
        <v>153000</v>
      </c>
      <c r="H1980" s="17">
        <v>153000</v>
      </c>
      <c r="I1980" s="39">
        <v>2</v>
      </c>
      <c r="J1980" s="19">
        <v>11842</v>
      </c>
      <c r="K1980" s="16">
        <v>46502</v>
      </c>
    </row>
    <row r="1981" spans="1:11" x14ac:dyDescent="0.2">
      <c r="A1981" s="10" t="s">
        <v>15</v>
      </c>
      <c r="B1981" s="11" t="s">
        <v>20</v>
      </c>
      <c r="C1981" s="12">
        <v>22761</v>
      </c>
      <c r="D1981" s="12">
        <v>42737</v>
      </c>
      <c r="E1981" s="10" t="s">
        <v>13</v>
      </c>
      <c r="F1981" s="13" t="s">
        <v>14</v>
      </c>
      <c r="G1981" s="14">
        <v>114000</v>
      </c>
      <c r="H1981" s="17">
        <v>114000</v>
      </c>
      <c r="I1981" s="39">
        <v>0</v>
      </c>
      <c r="J1981" s="19">
        <v>11842</v>
      </c>
      <c r="K1981" s="16">
        <v>46502</v>
      </c>
    </row>
    <row r="1982" spans="1:11" x14ac:dyDescent="0.2">
      <c r="A1982" s="10" t="s">
        <v>16</v>
      </c>
      <c r="B1982" s="11" t="s">
        <v>20</v>
      </c>
      <c r="C1982" s="12">
        <v>24285</v>
      </c>
      <c r="D1982" s="12">
        <v>42432</v>
      </c>
      <c r="E1982" s="10" t="s">
        <v>13</v>
      </c>
      <c r="F1982" s="13" t="s">
        <v>14</v>
      </c>
      <c r="G1982" s="14">
        <v>306000</v>
      </c>
      <c r="H1982" s="17">
        <v>306000</v>
      </c>
      <c r="I1982" s="39">
        <v>0</v>
      </c>
      <c r="J1982" s="19">
        <v>80692</v>
      </c>
      <c r="K1982" s="16">
        <v>48026</v>
      </c>
    </row>
    <row r="1983" spans="1:11" x14ac:dyDescent="0.2">
      <c r="A1983" s="10" t="s">
        <v>11</v>
      </c>
      <c r="B1983" s="11" t="s">
        <v>20</v>
      </c>
      <c r="C1983" s="12">
        <v>24285</v>
      </c>
      <c r="D1983" s="12">
        <v>42432</v>
      </c>
      <c r="E1983" s="10" t="s">
        <v>13</v>
      </c>
      <c r="F1983" s="13" t="s">
        <v>14</v>
      </c>
      <c r="G1983" s="14">
        <v>306000</v>
      </c>
      <c r="H1983" s="17">
        <v>306000</v>
      </c>
      <c r="I1983" s="39">
        <v>2</v>
      </c>
      <c r="J1983" s="19">
        <v>26897</v>
      </c>
      <c r="K1983" s="16">
        <v>48026</v>
      </c>
    </row>
    <row r="1984" spans="1:11" x14ac:dyDescent="0.2">
      <c r="A1984" s="10" t="s">
        <v>15</v>
      </c>
      <c r="B1984" s="11" t="s">
        <v>20</v>
      </c>
      <c r="C1984" s="12">
        <v>24285</v>
      </c>
      <c r="D1984" s="12">
        <v>42432</v>
      </c>
      <c r="E1984" s="10" t="s">
        <v>13</v>
      </c>
      <c r="F1984" s="13" t="s">
        <v>14</v>
      </c>
      <c r="G1984" s="14">
        <v>102000</v>
      </c>
      <c r="H1984" s="17">
        <v>102000</v>
      </c>
      <c r="I1984" s="39">
        <v>0</v>
      </c>
      <c r="J1984" s="19">
        <v>26897</v>
      </c>
      <c r="K1984" s="16">
        <v>48026</v>
      </c>
    </row>
    <row r="1985" spans="1:11" x14ac:dyDescent="0.2">
      <c r="A1985" s="10" t="s">
        <v>16</v>
      </c>
      <c r="B1985" s="11" t="s">
        <v>21</v>
      </c>
      <c r="C1985" s="12">
        <v>22386</v>
      </c>
      <c r="D1985" s="12">
        <v>42611</v>
      </c>
      <c r="E1985" s="10" t="s">
        <v>13</v>
      </c>
      <c r="F1985" s="13" t="s">
        <v>14</v>
      </c>
      <c r="G1985" s="14">
        <v>116000</v>
      </c>
      <c r="H1985" s="17">
        <v>116000</v>
      </c>
      <c r="I1985" s="39">
        <v>0</v>
      </c>
      <c r="J1985" s="19">
        <v>24743</v>
      </c>
      <c r="K1985" s="16">
        <v>46127</v>
      </c>
    </row>
    <row r="1986" spans="1:11" x14ac:dyDescent="0.2">
      <c r="A1986" s="10" t="s">
        <v>11</v>
      </c>
      <c r="B1986" s="11" t="s">
        <v>21</v>
      </c>
      <c r="C1986" s="12">
        <v>22386</v>
      </c>
      <c r="D1986" s="12">
        <v>42611</v>
      </c>
      <c r="E1986" s="10" t="s">
        <v>13</v>
      </c>
      <c r="F1986" s="13" t="s">
        <v>14</v>
      </c>
      <c r="G1986" s="14">
        <v>116000</v>
      </c>
      <c r="H1986" s="17">
        <v>116000</v>
      </c>
      <c r="I1986" s="39">
        <v>2</v>
      </c>
      <c r="J1986" s="19">
        <v>12371</v>
      </c>
      <c r="K1986" s="16">
        <v>46127</v>
      </c>
    </row>
    <row r="1987" spans="1:11" x14ac:dyDescent="0.2">
      <c r="A1987" s="10" t="s">
        <v>15</v>
      </c>
      <c r="B1987" s="11" t="s">
        <v>21</v>
      </c>
      <c r="C1987" s="12">
        <v>22386</v>
      </c>
      <c r="D1987" s="12">
        <v>42611</v>
      </c>
      <c r="E1987" s="10" t="s">
        <v>13</v>
      </c>
      <c r="F1987" s="13" t="s">
        <v>14</v>
      </c>
      <c r="G1987" s="14">
        <v>58000</v>
      </c>
      <c r="H1987" s="17">
        <v>58000</v>
      </c>
      <c r="I1987" s="39">
        <v>0</v>
      </c>
      <c r="J1987" s="19">
        <v>12371</v>
      </c>
      <c r="K1987" s="16">
        <v>46127</v>
      </c>
    </row>
    <row r="1988" spans="1:11" x14ac:dyDescent="0.2">
      <c r="A1988" s="10" t="s">
        <v>16</v>
      </c>
      <c r="B1988" s="11" t="s">
        <v>21</v>
      </c>
      <c r="C1988" s="12">
        <v>21494</v>
      </c>
      <c r="D1988" s="12">
        <v>42615</v>
      </c>
      <c r="E1988" s="10" t="s">
        <v>17</v>
      </c>
      <c r="F1988" s="13" t="s">
        <v>14</v>
      </c>
      <c r="G1988" s="14">
        <v>116000</v>
      </c>
      <c r="H1988" s="17">
        <v>116000</v>
      </c>
      <c r="I1988" s="39">
        <v>0</v>
      </c>
      <c r="J1988" s="19">
        <v>26098</v>
      </c>
      <c r="K1988" s="16">
        <v>45235</v>
      </c>
    </row>
    <row r="1989" spans="1:11" x14ac:dyDescent="0.2">
      <c r="A1989" s="10" t="s">
        <v>11</v>
      </c>
      <c r="B1989" s="11" t="s">
        <v>21</v>
      </c>
      <c r="C1989" s="12">
        <v>21494</v>
      </c>
      <c r="D1989" s="12">
        <v>42615</v>
      </c>
      <c r="E1989" s="10" t="s">
        <v>17</v>
      </c>
      <c r="F1989" s="13" t="s">
        <v>14</v>
      </c>
      <c r="G1989" s="14">
        <v>81000</v>
      </c>
      <c r="H1989" s="17">
        <v>81000</v>
      </c>
      <c r="I1989" s="39">
        <v>0</v>
      </c>
      <c r="J1989" s="19">
        <v>13049</v>
      </c>
      <c r="K1989" s="16">
        <v>45235</v>
      </c>
    </row>
    <row r="1990" spans="1:11" x14ac:dyDescent="0.2">
      <c r="A1990" s="10" t="s">
        <v>16</v>
      </c>
      <c r="B1990" s="11" t="s">
        <v>21</v>
      </c>
      <c r="C1990" s="12">
        <v>22867</v>
      </c>
      <c r="D1990" s="12">
        <v>42745</v>
      </c>
      <c r="E1990" s="10" t="s">
        <v>17</v>
      </c>
      <c r="F1990" s="13" t="s">
        <v>14</v>
      </c>
      <c r="G1990" s="14">
        <v>63000</v>
      </c>
      <c r="H1990" s="17">
        <v>63000</v>
      </c>
      <c r="I1990" s="39">
        <v>0</v>
      </c>
      <c r="J1990" s="19">
        <v>12134</v>
      </c>
      <c r="K1990" s="16">
        <v>46608</v>
      </c>
    </row>
    <row r="1991" spans="1:11" x14ac:dyDescent="0.2">
      <c r="A1991" s="10" t="s">
        <v>11</v>
      </c>
      <c r="B1991" s="11" t="s">
        <v>21</v>
      </c>
      <c r="C1991" s="12">
        <v>22867</v>
      </c>
      <c r="D1991" s="12">
        <v>42745</v>
      </c>
      <c r="E1991" s="10" t="s">
        <v>17</v>
      </c>
      <c r="F1991" s="13" t="s">
        <v>14</v>
      </c>
      <c r="G1991" s="14">
        <v>63000</v>
      </c>
      <c r="H1991" s="17">
        <v>63000</v>
      </c>
      <c r="I1991" s="39">
        <v>0</v>
      </c>
      <c r="J1991" s="19">
        <v>12134</v>
      </c>
      <c r="K1991" s="16">
        <v>46608</v>
      </c>
    </row>
    <row r="1992" spans="1:11" x14ac:dyDescent="0.2">
      <c r="A1992" s="10" t="s">
        <v>11</v>
      </c>
      <c r="B1992" s="11" t="s">
        <v>20</v>
      </c>
      <c r="C1992" s="12">
        <v>21989</v>
      </c>
      <c r="D1992" s="12">
        <v>42586</v>
      </c>
      <c r="E1992" s="10" t="s">
        <v>17</v>
      </c>
      <c r="F1992" s="13" t="s">
        <v>14</v>
      </c>
      <c r="G1992" s="14">
        <v>34000</v>
      </c>
      <c r="H1992" s="17">
        <v>34000</v>
      </c>
      <c r="I1992" s="39">
        <v>0</v>
      </c>
      <c r="J1992" s="19">
        <v>5753</v>
      </c>
      <c r="K1992" s="16">
        <v>45730</v>
      </c>
    </row>
    <row r="1993" spans="1:11" x14ac:dyDescent="0.2">
      <c r="A1993" s="10" t="s">
        <v>15</v>
      </c>
      <c r="B1993" s="11" t="s">
        <v>20</v>
      </c>
      <c r="C1993" s="12">
        <v>21989</v>
      </c>
      <c r="D1993" s="12">
        <v>42586</v>
      </c>
      <c r="E1993" s="10" t="s">
        <v>17</v>
      </c>
      <c r="F1993" s="13" t="s">
        <v>14</v>
      </c>
      <c r="G1993" s="14">
        <v>34000</v>
      </c>
      <c r="H1993" s="17">
        <v>34000</v>
      </c>
      <c r="I1993" s="39">
        <v>0</v>
      </c>
      <c r="J1993" s="19">
        <v>5753</v>
      </c>
      <c r="K1993" s="16">
        <v>45730</v>
      </c>
    </row>
    <row r="1994" spans="1:11" x14ac:dyDescent="0.2">
      <c r="A1994" s="10" t="s">
        <v>16</v>
      </c>
      <c r="B1994" s="11" t="s">
        <v>20</v>
      </c>
      <c r="C1994" s="12">
        <v>27595</v>
      </c>
      <c r="D1994" s="12">
        <v>42783</v>
      </c>
      <c r="E1994" s="10" t="s">
        <v>13</v>
      </c>
      <c r="F1994" s="13" t="s">
        <v>14</v>
      </c>
      <c r="G1994" s="14">
        <v>34000</v>
      </c>
      <c r="H1994" s="17">
        <v>34000</v>
      </c>
      <c r="I1994" s="39">
        <v>0</v>
      </c>
      <c r="J1994" s="19">
        <v>27302</v>
      </c>
      <c r="K1994" s="16">
        <v>51337</v>
      </c>
    </row>
    <row r="1995" spans="1:11" x14ac:dyDescent="0.2">
      <c r="A1995" s="10" t="s">
        <v>11</v>
      </c>
      <c r="B1995" s="11" t="s">
        <v>20</v>
      </c>
      <c r="C1995" s="12">
        <v>27595</v>
      </c>
      <c r="D1995" s="12">
        <v>42783</v>
      </c>
      <c r="E1995" s="10" t="s">
        <v>13</v>
      </c>
      <c r="F1995" s="13" t="s">
        <v>14</v>
      </c>
      <c r="G1995" s="14">
        <v>48000</v>
      </c>
      <c r="H1995" s="17">
        <v>48000</v>
      </c>
      <c r="I1995" s="39">
        <v>0</v>
      </c>
      <c r="J1995" s="19">
        <v>13651</v>
      </c>
      <c r="K1995" s="16">
        <v>51337</v>
      </c>
    </row>
    <row r="1996" spans="1:11" x14ac:dyDescent="0.2">
      <c r="A1996" s="10" t="s">
        <v>16</v>
      </c>
      <c r="B1996" s="11" t="s">
        <v>20</v>
      </c>
      <c r="C1996" s="12">
        <v>26008</v>
      </c>
      <c r="D1996" s="12">
        <v>42860</v>
      </c>
      <c r="E1996" s="10" t="s">
        <v>17</v>
      </c>
      <c r="F1996" s="13" t="s">
        <v>14</v>
      </c>
      <c r="G1996" s="14">
        <v>96000</v>
      </c>
      <c r="H1996" s="17">
        <v>96000</v>
      </c>
      <c r="I1996" s="39">
        <v>0</v>
      </c>
      <c r="J1996" s="19">
        <v>39506</v>
      </c>
      <c r="K1996" s="16">
        <v>49750</v>
      </c>
    </row>
    <row r="1997" spans="1:11" x14ac:dyDescent="0.2">
      <c r="A1997" s="10" t="s">
        <v>11</v>
      </c>
      <c r="B1997" s="11" t="s">
        <v>20</v>
      </c>
      <c r="C1997" s="12">
        <v>26008</v>
      </c>
      <c r="D1997" s="12">
        <v>42860</v>
      </c>
      <c r="E1997" s="10" t="s">
        <v>17</v>
      </c>
      <c r="F1997" s="13" t="s">
        <v>14</v>
      </c>
      <c r="G1997" s="14">
        <v>59000</v>
      </c>
      <c r="H1997" s="17">
        <v>59000</v>
      </c>
      <c r="I1997" s="39">
        <v>0</v>
      </c>
      <c r="J1997" s="19">
        <v>13169</v>
      </c>
      <c r="K1997" s="16">
        <v>49750</v>
      </c>
    </row>
    <row r="1998" spans="1:11" x14ac:dyDescent="0.2">
      <c r="A1998" s="10" t="s">
        <v>15</v>
      </c>
      <c r="B1998" s="11" t="s">
        <v>20</v>
      </c>
      <c r="C1998" s="12">
        <v>26008</v>
      </c>
      <c r="D1998" s="12">
        <v>42860</v>
      </c>
      <c r="E1998" s="10" t="s">
        <v>17</v>
      </c>
      <c r="F1998" s="13" t="s">
        <v>14</v>
      </c>
      <c r="G1998" s="14">
        <v>96000</v>
      </c>
      <c r="H1998" s="17">
        <v>96000</v>
      </c>
      <c r="I1998" s="39">
        <v>0</v>
      </c>
      <c r="J1998" s="19">
        <v>13169</v>
      </c>
      <c r="K1998" s="16">
        <v>49750</v>
      </c>
    </row>
    <row r="1999" spans="1:11" x14ac:dyDescent="0.2">
      <c r="A1999" s="10" t="s">
        <v>11</v>
      </c>
      <c r="B1999" s="11" t="s">
        <v>20</v>
      </c>
      <c r="C1999" s="12">
        <v>21562</v>
      </c>
      <c r="D1999" s="12">
        <v>42804</v>
      </c>
      <c r="E1999" s="10" t="s">
        <v>17</v>
      </c>
      <c r="F1999" s="13" t="s">
        <v>14</v>
      </c>
      <c r="G1999" s="14">
        <v>52000</v>
      </c>
      <c r="H1999" s="17">
        <v>52000</v>
      </c>
      <c r="I1999" s="39">
        <v>0</v>
      </c>
      <c r="J1999" s="19">
        <v>7675</v>
      </c>
      <c r="K1999" s="16">
        <v>45303</v>
      </c>
    </row>
    <row r="2000" spans="1:11" x14ac:dyDescent="0.2">
      <c r="A2000" s="10" t="s">
        <v>16</v>
      </c>
      <c r="B2000" s="11" t="s">
        <v>20</v>
      </c>
      <c r="C2000" s="12">
        <v>23882</v>
      </c>
      <c r="D2000" s="12">
        <v>42558</v>
      </c>
      <c r="E2000" s="10" t="s">
        <v>13</v>
      </c>
      <c r="F2000" s="13" t="s">
        <v>14</v>
      </c>
      <c r="G2000" s="14">
        <v>52000</v>
      </c>
      <c r="H2000" s="17">
        <v>52000</v>
      </c>
      <c r="I2000" s="39">
        <v>0</v>
      </c>
      <c r="J2000" s="19">
        <v>54043</v>
      </c>
      <c r="K2000" s="16">
        <v>47623</v>
      </c>
    </row>
    <row r="2001" spans="1:11" x14ac:dyDescent="0.2">
      <c r="A2001" s="10" t="s">
        <v>11</v>
      </c>
      <c r="B2001" s="11" t="s">
        <v>20</v>
      </c>
      <c r="C2001" s="12">
        <v>23882</v>
      </c>
      <c r="D2001" s="12">
        <v>42558</v>
      </c>
      <c r="E2001" s="10" t="s">
        <v>13</v>
      </c>
      <c r="F2001" s="13" t="s">
        <v>14</v>
      </c>
      <c r="G2001" s="14">
        <v>72000</v>
      </c>
      <c r="H2001" s="17">
        <v>72000</v>
      </c>
      <c r="I2001" s="39">
        <v>0</v>
      </c>
      <c r="J2001" s="19">
        <v>18014</v>
      </c>
      <c r="K2001" s="16">
        <v>47623</v>
      </c>
    </row>
    <row r="2002" spans="1:11" x14ac:dyDescent="0.2">
      <c r="A2002" s="10" t="s">
        <v>16</v>
      </c>
      <c r="B2002" s="11" t="s">
        <v>20</v>
      </c>
      <c r="C2002" s="12">
        <v>21830</v>
      </c>
      <c r="D2002" s="12">
        <v>42853</v>
      </c>
      <c r="E2002" s="10" t="s">
        <v>13</v>
      </c>
      <c r="F2002" s="13" t="s">
        <v>14</v>
      </c>
      <c r="G2002" s="14">
        <v>216000</v>
      </c>
      <c r="H2002" s="17">
        <v>216000</v>
      </c>
      <c r="I2002" s="39">
        <v>0</v>
      </c>
      <c r="J2002" s="19">
        <v>27632</v>
      </c>
      <c r="K2002" s="16">
        <v>45572</v>
      </c>
    </row>
    <row r="2003" spans="1:11" x14ac:dyDescent="0.2">
      <c r="A2003" s="10" t="s">
        <v>11</v>
      </c>
      <c r="B2003" s="11" t="s">
        <v>20</v>
      </c>
      <c r="C2003" s="12">
        <v>21830</v>
      </c>
      <c r="D2003" s="12">
        <v>42853</v>
      </c>
      <c r="E2003" s="10" t="s">
        <v>13</v>
      </c>
      <c r="F2003" s="13" t="s">
        <v>14</v>
      </c>
      <c r="G2003" s="14">
        <v>43000</v>
      </c>
      <c r="H2003" s="17">
        <v>43000</v>
      </c>
      <c r="I2003" s="39">
        <v>2</v>
      </c>
      <c r="J2003" s="19">
        <v>9211</v>
      </c>
      <c r="K2003" s="16">
        <v>45572</v>
      </c>
    </row>
    <row r="2004" spans="1:11" x14ac:dyDescent="0.2">
      <c r="A2004" s="10" t="s">
        <v>11</v>
      </c>
      <c r="B2004" s="11" t="s">
        <v>20</v>
      </c>
      <c r="C2004" s="12">
        <v>20775</v>
      </c>
      <c r="D2004" s="12">
        <v>42856</v>
      </c>
      <c r="E2004" s="10" t="s">
        <v>17</v>
      </c>
      <c r="F2004" s="13" t="s">
        <v>14</v>
      </c>
      <c r="G2004" s="14">
        <v>34000</v>
      </c>
      <c r="H2004" s="17">
        <v>34000</v>
      </c>
      <c r="I2004" s="39">
        <v>1</v>
      </c>
      <c r="J2004" s="19">
        <v>3947</v>
      </c>
      <c r="K2004" s="16">
        <v>44516</v>
      </c>
    </row>
    <row r="2005" spans="1:11" x14ac:dyDescent="0.2">
      <c r="A2005" s="10" t="s">
        <v>11</v>
      </c>
      <c r="B2005" s="11" t="s">
        <v>21</v>
      </c>
      <c r="C2005" s="12">
        <v>29553</v>
      </c>
      <c r="D2005" s="12">
        <v>42870</v>
      </c>
      <c r="E2005" s="10" t="s">
        <v>17</v>
      </c>
      <c r="F2005" s="13" t="s">
        <v>14</v>
      </c>
      <c r="G2005" s="14">
        <v>33000</v>
      </c>
      <c r="H2005" s="17">
        <v>33000</v>
      </c>
      <c r="I2005" s="39">
        <v>0</v>
      </c>
      <c r="J2005" s="19">
        <v>6356</v>
      </c>
      <c r="K2005" s="16">
        <v>53294</v>
      </c>
    </row>
    <row r="2006" spans="1:11" x14ac:dyDescent="0.2">
      <c r="A2006" s="10" t="s">
        <v>15</v>
      </c>
      <c r="B2006" s="11" t="s">
        <v>21</v>
      </c>
      <c r="C2006" s="12">
        <v>29553</v>
      </c>
      <c r="D2006" s="12">
        <v>42870</v>
      </c>
      <c r="E2006" s="10" t="s">
        <v>17</v>
      </c>
      <c r="F2006" s="13" t="s">
        <v>14</v>
      </c>
      <c r="G2006" s="14">
        <v>34000</v>
      </c>
      <c r="H2006" s="17">
        <v>34000</v>
      </c>
      <c r="I2006" s="39">
        <v>0</v>
      </c>
      <c r="J2006" s="19">
        <v>6356</v>
      </c>
      <c r="K2006" s="16">
        <v>53294</v>
      </c>
    </row>
    <row r="2007" spans="1:11" x14ac:dyDescent="0.2">
      <c r="A2007" s="10" t="s">
        <v>16</v>
      </c>
      <c r="B2007" s="11" t="s">
        <v>20</v>
      </c>
      <c r="C2007" s="12">
        <v>21011</v>
      </c>
      <c r="D2007" s="12">
        <v>42867</v>
      </c>
      <c r="E2007" s="10" t="s">
        <v>13</v>
      </c>
      <c r="F2007" s="13" t="s">
        <v>14</v>
      </c>
      <c r="G2007" s="14">
        <v>303000</v>
      </c>
      <c r="H2007" s="17">
        <v>303000</v>
      </c>
      <c r="I2007" s="39">
        <v>0</v>
      </c>
      <c r="J2007" s="19">
        <v>49086</v>
      </c>
      <c r="K2007" s="16">
        <v>44752</v>
      </c>
    </row>
    <row r="2008" spans="1:11" x14ac:dyDescent="0.2">
      <c r="A2008" s="10" t="s">
        <v>11</v>
      </c>
      <c r="B2008" s="11" t="s">
        <v>20</v>
      </c>
      <c r="C2008" s="12">
        <v>21011</v>
      </c>
      <c r="D2008" s="12">
        <v>42867</v>
      </c>
      <c r="E2008" s="10" t="s">
        <v>13</v>
      </c>
      <c r="F2008" s="13" t="s">
        <v>14</v>
      </c>
      <c r="G2008" s="14">
        <v>303000</v>
      </c>
      <c r="H2008" s="17">
        <v>303000</v>
      </c>
      <c r="I2008" s="39">
        <v>0</v>
      </c>
      <c r="J2008" s="19">
        <v>16362</v>
      </c>
      <c r="K2008" s="16">
        <v>44752</v>
      </c>
    </row>
    <row r="2009" spans="1:11" x14ac:dyDescent="0.2">
      <c r="A2009" s="10" t="s">
        <v>15</v>
      </c>
      <c r="B2009" s="11" t="s">
        <v>20</v>
      </c>
      <c r="C2009" s="12">
        <v>21011</v>
      </c>
      <c r="D2009" s="12">
        <v>42867</v>
      </c>
      <c r="E2009" s="10" t="s">
        <v>13</v>
      </c>
      <c r="F2009" s="13" t="s">
        <v>14</v>
      </c>
      <c r="G2009" s="14">
        <v>33000</v>
      </c>
      <c r="H2009" s="17">
        <v>33000</v>
      </c>
      <c r="I2009" s="39">
        <v>0</v>
      </c>
      <c r="J2009" s="19">
        <v>16362</v>
      </c>
      <c r="K2009" s="16">
        <v>44752</v>
      </c>
    </row>
    <row r="2010" spans="1:11" x14ac:dyDescent="0.2">
      <c r="A2010" s="10" t="s">
        <v>16</v>
      </c>
      <c r="B2010" s="11" t="s">
        <v>20</v>
      </c>
      <c r="C2010" s="12">
        <v>22582</v>
      </c>
      <c r="D2010" s="12">
        <v>42536</v>
      </c>
      <c r="E2010" s="10" t="s">
        <v>17</v>
      </c>
      <c r="F2010" s="13" t="s">
        <v>14</v>
      </c>
      <c r="G2010" s="14">
        <v>159000</v>
      </c>
      <c r="H2010" s="17">
        <v>159000</v>
      </c>
      <c r="I2010" s="39">
        <v>0</v>
      </c>
      <c r="J2010" s="19">
        <v>29336</v>
      </c>
      <c r="K2010" s="16">
        <v>46323</v>
      </c>
    </row>
    <row r="2011" spans="1:11" x14ac:dyDescent="0.2">
      <c r="A2011" s="10" t="s">
        <v>11</v>
      </c>
      <c r="B2011" s="11" t="s">
        <v>20</v>
      </c>
      <c r="C2011" s="12">
        <v>22582</v>
      </c>
      <c r="D2011" s="12">
        <v>42536</v>
      </c>
      <c r="E2011" s="10" t="s">
        <v>17</v>
      </c>
      <c r="F2011" s="13" t="s">
        <v>14</v>
      </c>
      <c r="G2011" s="14">
        <v>159000</v>
      </c>
      <c r="H2011" s="17">
        <v>159000</v>
      </c>
      <c r="I2011" s="39">
        <v>2</v>
      </c>
      <c r="J2011" s="19">
        <v>9779</v>
      </c>
      <c r="K2011" s="16">
        <v>46323</v>
      </c>
    </row>
    <row r="2012" spans="1:11" x14ac:dyDescent="0.2">
      <c r="A2012" s="10" t="s">
        <v>15</v>
      </c>
      <c r="B2012" s="11" t="s">
        <v>20</v>
      </c>
      <c r="C2012" s="12">
        <v>22582</v>
      </c>
      <c r="D2012" s="12">
        <v>42536</v>
      </c>
      <c r="E2012" s="10" t="s">
        <v>17</v>
      </c>
      <c r="F2012" s="13" t="s">
        <v>14</v>
      </c>
      <c r="G2012" s="14">
        <v>53000</v>
      </c>
      <c r="H2012" s="17">
        <v>53000</v>
      </c>
      <c r="I2012" s="39">
        <v>0</v>
      </c>
      <c r="J2012" s="19">
        <v>9779</v>
      </c>
      <c r="K2012" s="16">
        <v>46323</v>
      </c>
    </row>
    <row r="2013" spans="1:11" x14ac:dyDescent="0.2">
      <c r="A2013" s="10" t="s">
        <v>11</v>
      </c>
      <c r="B2013" s="11" t="s">
        <v>20</v>
      </c>
      <c r="C2013" s="12">
        <v>22284</v>
      </c>
      <c r="D2013" s="12">
        <v>42887</v>
      </c>
      <c r="E2013" s="10" t="s">
        <v>17</v>
      </c>
      <c r="F2013" s="13" t="s">
        <v>14</v>
      </c>
      <c r="G2013" s="14">
        <v>47000</v>
      </c>
      <c r="H2013" s="17">
        <v>47000</v>
      </c>
      <c r="I2013" s="39">
        <v>0</v>
      </c>
      <c r="J2013" s="19">
        <v>8883</v>
      </c>
      <c r="K2013" s="16">
        <v>46025</v>
      </c>
    </row>
    <row r="2014" spans="1:11" x14ac:dyDescent="0.2">
      <c r="A2014" s="10" t="s">
        <v>16</v>
      </c>
      <c r="B2014" s="11" t="s">
        <v>20</v>
      </c>
      <c r="C2014" s="12">
        <v>25911</v>
      </c>
      <c r="D2014" s="12">
        <v>42798</v>
      </c>
      <c r="E2014" s="10" t="s">
        <v>17</v>
      </c>
      <c r="F2014" s="13" t="s">
        <v>14</v>
      </c>
      <c r="G2014" s="14">
        <v>47000</v>
      </c>
      <c r="H2014" s="17">
        <v>47000</v>
      </c>
      <c r="I2014" s="39">
        <v>0</v>
      </c>
      <c r="J2014" s="19">
        <v>38073</v>
      </c>
      <c r="K2014" s="16">
        <v>49652</v>
      </c>
    </row>
    <row r="2015" spans="1:11" x14ac:dyDescent="0.2">
      <c r="A2015" s="10" t="s">
        <v>11</v>
      </c>
      <c r="B2015" s="11" t="s">
        <v>20</v>
      </c>
      <c r="C2015" s="12">
        <v>25911</v>
      </c>
      <c r="D2015" s="12">
        <v>42798</v>
      </c>
      <c r="E2015" s="10" t="s">
        <v>17</v>
      </c>
      <c r="F2015" s="13" t="s">
        <v>14</v>
      </c>
      <c r="G2015" s="14">
        <v>59000</v>
      </c>
      <c r="H2015" s="17">
        <v>59000</v>
      </c>
      <c r="I2015" s="39">
        <v>2</v>
      </c>
      <c r="J2015" s="19">
        <v>12691</v>
      </c>
      <c r="K2015" s="16">
        <v>49652</v>
      </c>
    </row>
    <row r="2016" spans="1:11" x14ac:dyDescent="0.2">
      <c r="A2016" s="10" t="s">
        <v>11</v>
      </c>
      <c r="B2016" s="11" t="s">
        <v>20</v>
      </c>
      <c r="C2016" s="12">
        <v>22093</v>
      </c>
      <c r="D2016" s="12">
        <v>42678</v>
      </c>
      <c r="E2016" s="10" t="s">
        <v>17</v>
      </c>
      <c r="F2016" s="13" t="s">
        <v>14</v>
      </c>
      <c r="G2016" s="14">
        <v>22000</v>
      </c>
      <c r="H2016" s="17">
        <v>22000</v>
      </c>
      <c r="I2016" s="39">
        <v>2</v>
      </c>
      <c r="J2016" s="19">
        <v>3722</v>
      </c>
      <c r="K2016" s="16">
        <v>45834</v>
      </c>
    </row>
    <row r="2017" spans="1:11" x14ac:dyDescent="0.2">
      <c r="A2017" s="10" t="s">
        <v>16</v>
      </c>
      <c r="B2017" s="11" t="s">
        <v>20</v>
      </c>
      <c r="C2017" s="12">
        <v>23293</v>
      </c>
      <c r="D2017" s="12">
        <v>42891</v>
      </c>
      <c r="E2017" s="10" t="s">
        <v>17</v>
      </c>
      <c r="F2017" s="13" t="s">
        <v>14</v>
      </c>
      <c r="G2017" s="14">
        <v>100000</v>
      </c>
      <c r="H2017" s="17">
        <v>100000</v>
      </c>
      <c r="I2017" s="39">
        <v>0</v>
      </c>
      <c r="J2017" s="19">
        <v>21060</v>
      </c>
      <c r="K2017" s="16">
        <v>47035</v>
      </c>
    </row>
    <row r="2018" spans="1:11" x14ac:dyDescent="0.2">
      <c r="A2018" s="10" t="s">
        <v>11</v>
      </c>
      <c r="B2018" s="11" t="s">
        <v>20</v>
      </c>
      <c r="C2018" s="12">
        <v>23293</v>
      </c>
      <c r="D2018" s="12">
        <v>42891</v>
      </c>
      <c r="E2018" s="10" t="s">
        <v>17</v>
      </c>
      <c r="F2018" s="13" t="s">
        <v>14</v>
      </c>
      <c r="G2018" s="14">
        <v>100000</v>
      </c>
      <c r="H2018" s="17">
        <v>100000</v>
      </c>
      <c r="I2018" s="39">
        <v>2</v>
      </c>
      <c r="J2018" s="19">
        <v>10530</v>
      </c>
      <c r="K2018" s="16">
        <v>47035</v>
      </c>
    </row>
    <row r="2019" spans="1:11" x14ac:dyDescent="0.2">
      <c r="A2019" s="10" t="s">
        <v>16</v>
      </c>
      <c r="B2019" s="11" t="s">
        <v>20</v>
      </c>
      <c r="C2019" s="12">
        <v>25666</v>
      </c>
      <c r="D2019" s="12">
        <v>42277</v>
      </c>
      <c r="E2019" s="10" t="s">
        <v>17</v>
      </c>
      <c r="F2019" s="13" t="s">
        <v>14</v>
      </c>
      <c r="G2019" s="14">
        <v>142000</v>
      </c>
      <c r="H2019" s="17">
        <v>142000</v>
      </c>
      <c r="I2019" s="39">
        <v>0</v>
      </c>
      <c r="J2019" s="19">
        <v>27733</v>
      </c>
      <c r="K2019" s="16">
        <v>49407</v>
      </c>
    </row>
    <row r="2020" spans="1:11" x14ac:dyDescent="0.2">
      <c r="A2020" s="10" t="s">
        <v>11</v>
      </c>
      <c r="B2020" s="11" t="s">
        <v>20</v>
      </c>
      <c r="C2020" s="12">
        <v>25666</v>
      </c>
      <c r="D2020" s="12">
        <v>42277</v>
      </c>
      <c r="E2020" s="10" t="s">
        <v>17</v>
      </c>
      <c r="F2020" s="13" t="s">
        <v>14</v>
      </c>
      <c r="G2020" s="14">
        <v>142000</v>
      </c>
      <c r="H2020" s="17">
        <v>142000</v>
      </c>
      <c r="I2020" s="39">
        <v>1</v>
      </c>
      <c r="J2020" s="19">
        <v>13866</v>
      </c>
      <c r="K2020" s="16">
        <v>49407</v>
      </c>
    </row>
    <row r="2021" spans="1:11" x14ac:dyDescent="0.2">
      <c r="A2021" s="10" t="s">
        <v>15</v>
      </c>
      <c r="B2021" s="11" t="s">
        <v>20</v>
      </c>
      <c r="C2021" s="12">
        <v>25666</v>
      </c>
      <c r="D2021" s="12">
        <v>42277</v>
      </c>
      <c r="E2021" s="10" t="s">
        <v>17</v>
      </c>
      <c r="F2021" s="13" t="s">
        <v>14</v>
      </c>
      <c r="G2021" s="14">
        <v>71000</v>
      </c>
      <c r="H2021" s="17">
        <v>71000</v>
      </c>
      <c r="I2021" s="39">
        <v>0</v>
      </c>
      <c r="J2021" s="19">
        <v>13866</v>
      </c>
      <c r="K2021" s="16">
        <v>49407</v>
      </c>
    </row>
    <row r="2022" spans="1:11" x14ac:dyDescent="0.2">
      <c r="A2022" s="10" t="s">
        <v>11</v>
      </c>
      <c r="B2022" s="11" t="s">
        <v>20</v>
      </c>
      <c r="C2022" s="12">
        <v>20849</v>
      </c>
      <c r="D2022" s="12">
        <v>42892</v>
      </c>
      <c r="E2022" s="10" t="s">
        <v>17</v>
      </c>
      <c r="F2022" s="13" t="s">
        <v>14</v>
      </c>
      <c r="G2022" s="14">
        <v>22000</v>
      </c>
      <c r="H2022" s="17">
        <v>22000</v>
      </c>
      <c r="I2022" s="39">
        <v>2</v>
      </c>
      <c r="J2022" s="19">
        <v>2554</v>
      </c>
      <c r="K2022" s="16">
        <v>44590</v>
      </c>
    </row>
    <row r="2023" spans="1:11" x14ac:dyDescent="0.2">
      <c r="A2023" s="10" t="s">
        <v>16</v>
      </c>
      <c r="B2023" s="11" t="s">
        <v>20</v>
      </c>
      <c r="C2023" s="12">
        <v>23533</v>
      </c>
      <c r="D2023" s="12">
        <v>42870</v>
      </c>
      <c r="E2023" s="10" t="s">
        <v>17</v>
      </c>
      <c r="F2023" s="13" t="s">
        <v>14</v>
      </c>
      <c r="G2023" s="14">
        <v>22000</v>
      </c>
      <c r="H2023" s="17">
        <v>22000</v>
      </c>
      <c r="I2023" s="39">
        <v>0</v>
      </c>
      <c r="J2023" s="19">
        <v>69914</v>
      </c>
      <c r="K2023" s="16">
        <v>47274</v>
      </c>
    </row>
    <row r="2024" spans="1:11" x14ac:dyDescent="0.2">
      <c r="A2024" s="10" t="s">
        <v>11</v>
      </c>
      <c r="B2024" s="11" t="s">
        <v>20</v>
      </c>
      <c r="C2024" s="12">
        <v>23533</v>
      </c>
      <c r="D2024" s="12">
        <v>42870</v>
      </c>
      <c r="E2024" s="10" t="s">
        <v>17</v>
      </c>
      <c r="F2024" s="13" t="s">
        <v>14</v>
      </c>
      <c r="G2024" s="14">
        <v>107000</v>
      </c>
      <c r="H2024" s="17">
        <v>107000</v>
      </c>
      <c r="I2024" s="39">
        <v>0</v>
      </c>
      <c r="J2024" s="19">
        <v>23305</v>
      </c>
      <c r="K2024" s="16">
        <v>47274</v>
      </c>
    </row>
    <row r="2025" spans="1:11" x14ac:dyDescent="0.2">
      <c r="A2025" s="10" t="s">
        <v>15</v>
      </c>
      <c r="B2025" s="11" t="s">
        <v>20</v>
      </c>
      <c r="C2025" s="12">
        <v>23533</v>
      </c>
      <c r="D2025" s="12">
        <v>42870</v>
      </c>
      <c r="E2025" s="10" t="s">
        <v>17</v>
      </c>
      <c r="F2025" s="13" t="s">
        <v>14</v>
      </c>
      <c r="G2025" s="14">
        <v>22000</v>
      </c>
      <c r="H2025" s="17">
        <v>22000</v>
      </c>
      <c r="I2025" s="39">
        <v>0</v>
      </c>
      <c r="J2025" s="19">
        <v>23305</v>
      </c>
      <c r="K2025" s="16">
        <v>47274</v>
      </c>
    </row>
    <row r="2026" spans="1:11" x14ac:dyDescent="0.2">
      <c r="A2026" s="10" t="s">
        <v>11</v>
      </c>
      <c r="B2026" s="11" t="s">
        <v>21</v>
      </c>
      <c r="C2026" s="12">
        <v>23896</v>
      </c>
      <c r="D2026" s="12">
        <v>42889</v>
      </c>
      <c r="E2026" s="10" t="s">
        <v>13</v>
      </c>
      <c r="F2026" s="13" t="s">
        <v>14</v>
      </c>
      <c r="G2026" s="14">
        <v>54000</v>
      </c>
      <c r="H2026" s="17">
        <v>54000</v>
      </c>
      <c r="I2026" s="39">
        <v>1</v>
      </c>
      <c r="J2026" s="19">
        <v>14094</v>
      </c>
      <c r="K2026" s="16">
        <v>47637</v>
      </c>
    </row>
    <row r="2027" spans="1:11" x14ac:dyDescent="0.2">
      <c r="A2027" s="10" t="s">
        <v>16</v>
      </c>
      <c r="B2027" s="11" t="s">
        <v>21</v>
      </c>
      <c r="C2027" s="12">
        <v>22079</v>
      </c>
      <c r="D2027" s="12">
        <v>42909</v>
      </c>
      <c r="E2027" s="10" t="s">
        <v>13</v>
      </c>
      <c r="F2027" s="13" t="s">
        <v>14</v>
      </c>
      <c r="G2027" s="14">
        <v>84000</v>
      </c>
      <c r="H2027" s="17">
        <v>84000</v>
      </c>
      <c r="I2027" s="39">
        <v>0</v>
      </c>
      <c r="J2027" s="19">
        <v>17993</v>
      </c>
      <c r="K2027" s="16">
        <v>45820</v>
      </c>
    </row>
    <row r="2028" spans="1:11" x14ac:dyDescent="0.2">
      <c r="A2028" s="10" t="s">
        <v>11</v>
      </c>
      <c r="B2028" s="11" t="s">
        <v>21</v>
      </c>
      <c r="C2028" s="12">
        <v>22079</v>
      </c>
      <c r="D2028" s="12">
        <v>42909</v>
      </c>
      <c r="E2028" s="10" t="s">
        <v>13</v>
      </c>
      <c r="F2028" s="13" t="s">
        <v>14</v>
      </c>
      <c r="G2028" s="14">
        <v>84000</v>
      </c>
      <c r="H2028" s="17">
        <v>84000</v>
      </c>
      <c r="I2028" s="39">
        <v>0</v>
      </c>
      <c r="J2028" s="19">
        <v>8996</v>
      </c>
      <c r="K2028" s="16">
        <v>45820</v>
      </c>
    </row>
    <row r="2029" spans="1:11" x14ac:dyDescent="0.2">
      <c r="A2029" s="10" t="s">
        <v>15</v>
      </c>
      <c r="B2029" s="11" t="s">
        <v>21</v>
      </c>
      <c r="C2029" s="12">
        <v>22079</v>
      </c>
      <c r="D2029" s="12">
        <v>42909</v>
      </c>
      <c r="E2029" s="10" t="s">
        <v>13</v>
      </c>
      <c r="F2029" s="13" t="s">
        <v>14</v>
      </c>
      <c r="G2029" s="14">
        <v>42000</v>
      </c>
      <c r="H2029" s="17">
        <v>42000</v>
      </c>
      <c r="I2029" s="39">
        <v>0</v>
      </c>
      <c r="J2029" s="19">
        <v>8996</v>
      </c>
      <c r="K2029" s="16">
        <v>45820</v>
      </c>
    </row>
    <row r="2030" spans="1:11" x14ac:dyDescent="0.2">
      <c r="A2030" s="10" t="s">
        <v>16</v>
      </c>
      <c r="B2030" s="11" t="s">
        <v>21</v>
      </c>
      <c r="C2030" s="12">
        <v>20675</v>
      </c>
      <c r="D2030" s="12">
        <v>42736</v>
      </c>
      <c r="E2030" s="10" t="s">
        <v>17</v>
      </c>
      <c r="F2030" s="13" t="s">
        <v>14</v>
      </c>
      <c r="G2030" s="14">
        <v>84000</v>
      </c>
      <c r="H2030" s="17">
        <v>84000</v>
      </c>
      <c r="I2030" s="39">
        <v>0</v>
      </c>
      <c r="J2030" s="19">
        <v>6407</v>
      </c>
      <c r="K2030" s="16">
        <v>44416</v>
      </c>
    </row>
    <row r="2031" spans="1:11" x14ac:dyDescent="0.2">
      <c r="A2031" s="10" t="s">
        <v>11</v>
      </c>
      <c r="B2031" s="11" t="s">
        <v>21</v>
      </c>
      <c r="C2031" s="12">
        <v>20675</v>
      </c>
      <c r="D2031" s="12">
        <v>42736</v>
      </c>
      <c r="E2031" s="10" t="s">
        <v>17</v>
      </c>
      <c r="F2031" s="13" t="s">
        <v>14</v>
      </c>
      <c r="G2031" s="14">
        <v>21000</v>
      </c>
      <c r="H2031" s="17">
        <v>21000</v>
      </c>
      <c r="I2031" s="39">
        <v>0</v>
      </c>
      <c r="J2031" s="19">
        <v>2136</v>
      </c>
      <c r="K2031" s="16">
        <v>44416</v>
      </c>
    </row>
    <row r="2032" spans="1:11" x14ac:dyDescent="0.2">
      <c r="A2032" s="10" t="s">
        <v>15</v>
      </c>
      <c r="B2032" s="11" t="s">
        <v>21</v>
      </c>
      <c r="C2032" s="12">
        <v>20675</v>
      </c>
      <c r="D2032" s="12">
        <v>42736</v>
      </c>
      <c r="E2032" s="10" t="s">
        <v>17</v>
      </c>
      <c r="F2032" s="13" t="s">
        <v>14</v>
      </c>
      <c r="G2032" s="14">
        <v>84000</v>
      </c>
      <c r="H2032" s="17">
        <v>84000</v>
      </c>
      <c r="I2032" s="39">
        <v>0</v>
      </c>
      <c r="J2032" s="19">
        <v>2136</v>
      </c>
      <c r="K2032" s="16">
        <v>44416</v>
      </c>
    </row>
    <row r="2033" spans="1:11" x14ac:dyDescent="0.2">
      <c r="A2033" s="10" t="s">
        <v>16</v>
      </c>
      <c r="B2033" s="11" t="s">
        <v>20</v>
      </c>
      <c r="C2033" s="12">
        <v>28487</v>
      </c>
      <c r="D2033" s="12">
        <v>42867</v>
      </c>
      <c r="E2033" s="10" t="s">
        <v>17</v>
      </c>
      <c r="F2033" s="13" t="s">
        <v>14</v>
      </c>
      <c r="G2033" s="14">
        <v>63000</v>
      </c>
      <c r="H2033" s="17">
        <v>63000</v>
      </c>
      <c r="I2033" s="39">
        <v>0</v>
      </c>
      <c r="J2033" s="19">
        <v>31911</v>
      </c>
      <c r="K2033" s="16">
        <v>52228</v>
      </c>
    </row>
    <row r="2034" spans="1:11" x14ac:dyDescent="0.2">
      <c r="A2034" s="10" t="s">
        <v>11</v>
      </c>
      <c r="B2034" s="11" t="s">
        <v>20</v>
      </c>
      <c r="C2034" s="12">
        <v>28487</v>
      </c>
      <c r="D2034" s="12">
        <v>42867</v>
      </c>
      <c r="E2034" s="10" t="s">
        <v>17</v>
      </c>
      <c r="F2034" s="13" t="s">
        <v>14</v>
      </c>
      <c r="G2034" s="14">
        <v>53000</v>
      </c>
      <c r="H2034" s="17">
        <v>53000</v>
      </c>
      <c r="I2034" s="39">
        <v>0</v>
      </c>
      <c r="J2034" s="19">
        <v>10637</v>
      </c>
      <c r="K2034" s="16">
        <v>52228</v>
      </c>
    </row>
    <row r="2035" spans="1:11" x14ac:dyDescent="0.2">
      <c r="A2035" s="10" t="s">
        <v>16</v>
      </c>
      <c r="B2035" s="11" t="s">
        <v>20</v>
      </c>
      <c r="C2035" s="12">
        <v>22794</v>
      </c>
      <c r="D2035" s="12">
        <v>42845</v>
      </c>
      <c r="E2035" s="10" t="s">
        <v>13</v>
      </c>
      <c r="F2035" s="13" t="s">
        <v>14</v>
      </c>
      <c r="G2035" s="14">
        <v>109000</v>
      </c>
      <c r="H2035" s="17">
        <v>109000</v>
      </c>
      <c r="I2035" s="39">
        <v>0</v>
      </c>
      <c r="J2035" s="19">
        <v>26389</v>
      </c>
      <c r="K2035" s="16">
        <v>46535</v>
      </c>
    </row>
    <row r="2036" spans="1:11" x14ac:dyDescent="0.2">
      <c r="A2036" s="10" t="s">
        <v>11</v>
      </c>
      <c r="B2036" s="11" t="s">
        <v>20</v>
      </c>
      <c r="C2036" s="12">
        <v>22794</v>
      </c>
      <c r="D2036" s="12">
        <v>42845</v>
      </c>
      <c r="E2036" s="10" t="s">
        <v>13</v>
      </c>
      <c r="F2036" s="13" t="s">
        <v>14</v>
      </c>
      <c r="G2036" s="14">
        <v>109000</v>
      </c>
      <c r="H2036" s="17">
        <v>109000</v>
      </c>
      <c r="I2036" s="39">
        <v>2</v>
      </c>
      <c r="J2036" s="19">
        <v>26389</v>
      </c>
      <c r="K2036" s="16">
        <v>46535</v>
      </c>
    </row>
    <row r="2037" spans="1:11" x14ac:dyDescent="0.2">
      <c r="A2037" s="10" t="s">
        <v>15</v>
      </c>
      <c r="B2037" s="11" t="s">
        <v>20</v>
      </c>
      <c r="C2037" s="12">
        <v>22794</v>
      </c>
      <c r="D2037" s="12">
        <v>42845</v>
      </c>
      <c r="E2037" s="10" t="s">
        <v>13</v>
      </c>
      <c r="F2037" s="13" t="s">
        <v>14</v>
      </c>
      <c r="G2037" s="14">
        <v>159000</v>
      </c>
      <c r="H2037" s="17">
        <v>159000</v>
      </c>
      <c r="I2037" s="39">
        <v>0</v>
      </c>
      <c r="J2037" s="19">
        <v>26389</v>
      </c>
      <c r="K2037" s="16">
        <v>46535</v>
      </c>
    </row>
    <row r="2038" spans="1:11" x14ac:dyDescent="0.2">
      <c r="A2038" s="10" t="s">
        <v>11</v>
      </c>
      <c r="B2038" s="11" t="s">
        <v>20</v>
      </c>
      <c r="C2038" s="12">
        <v>20013</v>
      </c>
      <c r="D2038" s="12">
        <v>42809</v>
      </c>
      <c r="E2038" s="10" t="s">
        <v>13</v>
      </c>
      <c r="F2038" s="13" t="s">
        <v>14</v>
      </c>
      <c r="G2038" s="14">
        <v>48000</v>
      </c>
      <c r="H2038" s="17">
        <v>48000</v>
      </c>
      <c r="I2038" s="39">
        <v>2</v>
      </c>
      <c r="J2038" s="19">
        <v>3240</v>
      </c>
      <c r="K2038" s="16">
        <v>43754</v>
      </c>
    </row>
    <row r="2039" spans="1:11" x14ac:dyDescent="0.2">
      <c r="A2039" s="10" t="s">
        <v>16</v>
      </c>
      <c r="B2039" s="11" t="s">
        <v>20</v>
      </c>
      <c r="C2039" s="12">
        <v>21397</v>
      </c>
      <c r="D2039" s="12">
        <v>42961</v>
      </c>
      <c r="E2039" s="10" t="s">
        <v>13</v>
      </c>
      <c r="F2039" s="13" t="s">
        <v>14</v>
      </c>
      <c r="G2039" s="14">
        <v>48000</v>
      </c>
      <c r="H2039" s="17">
        <v>48000</v>
      </c>
      <c r="I2039" s="39">
        <v>0</v>
      </c>
      <c r="J2039" s="19">
        <v>12830</v>
      </c>
      <c r="K2039" s="16">
        <v>45138</v>
      </c>
    </row>
    <row r="2040" spans="1:11" x14ac:dyDescent="0.2">
      <c r="A2040" s="10" t="s">
        <v>11</v>
      </c>
      <c r="B2040" s="11" t="s">
        <v>20</v>
      </c>
      <c r="C2040" s="12">
        <v>21397</v>
      </c>
      <c r="D2040" s="12">
        <v>42961</v>
      </c>
      <c r="E2040" s="10" t="s">
        <v>13</v>
      </c>
      <c r="F2040" s="13" t="s">
        <v>14</v>
      </c>
      <c r="G2040" s="14">
        <v>72000</v>
      </c>
      <c r="H2040" s="17">
        <v>72000</v>
      </c>
      <c r="I2040" s="39">
        <v>1</v>
      </c>
      <c r="J2040" s="19">
        <v>12830</v>
      </c>
      <c r="K2040" s="16">
        <v>45138</v>
      </c>
    </row>
    <row r="2041" spans="1:11" x14ac:dyDescent="0.2">
      <c r="A2041" s="10" t="s">
        <v>15</v>
      </c>
      <c r="B2041" s="11" t="s">
        <v>20</v>
      </c>
      <c r="C2041" s="12">
        <v>21397</v>
      </c>
      <c r="D2041" s="12">
        <v>42961</v>
      </c>
      <c r="E2041" s="10" t="s">
        <v>13</v>
      </c>
      <c r="F2041" s="13" t="s">
        <v>14</v>
      </c>
      <c r="G2041" s="14">
        <v>48000</v>
      </c>
      <c r="H2041" s="17">
        <v>48000</v>
      </c>
      <c r="I2041" s="39">
        <v>0</v>
      </c>
      <c r="J2041" s="19">
        <v>12830</v>
      </c>
      <c r="K2041" s="16">
        <v>45138</v>
      </c>
    </row>
    <row r="2042" spans="1:11" x14ac:dyDescent="0.2">
      <c r="A2042" s="10" t="s">
        <v>16</v>
      </c>
      <c r="B2042" s="11" t="s">
        <v>20</v>
      </c>
      <c r="C2042" s="12">
        <v>24965</v>
      </c>
      <c r="D2042" s="12">
        <v>42956</v>
      </c>
      <c r="E2042" s="10" t="s">
        <v>17</v>
      </c>
      <c r="F2042" s="13" t="s">
        <v>14</v>
      </c>
      <c r="G2042" s="14">
        <v>72000</v>
      </c>
      <c r="H2042" s="17">
        <v>72000</v>
      </c>
      <c r="I2042" s="39">
        <v>0</v>
      </c>
      <c r="J2042" s="19">
        <v>16084</v>
      </c>
      <c r="K2042" s="16">
        <v>48706</v>
      </c>
    </row>
    <row r="2043" spans="1:11" x14ac:dyDescent="0.2">
      <c r="A2043" s="10" t="s">
        <v>11</v>
      </c>
      <c r="B2043" s="11" t="s">
        <v>20</v>
      </c>
      <c r="C2043" s="12">
        <v>24965</v>
      </c>
      <c r="D2043" s="12">
        <v>42956</v>
      </c>
      <c r="E2043" s="10" t="s">
        <v>17</v>
      </c>
      <c r="F2043" s="13" t="s">
        <v>14</v>
      </c>
      <c r="G2043" s="14">
        <v>69000</v>
      </c>
      <c r="H2043" s="17">
        <v>69000</v>
      </c>
      <c r="I2043" s="39">
        <v>0</v>
      </c>
      <c r="J2043" s="19">
        <v>16084</v>
      </c>
      <c r="K2043" s="16">
        <v>48706</v>
      </c>
    </row>
    <row r="2044" spans="1:11" x14ac:dyDescent="0.2">
      <c r="A2044" s="10" t="s">
        <v>15</v>
      </c>
      <c r="B2044" s="11" t="s">
        <v>20</v>
      </c>
      <c r="C2044" s="12">
        <v>24965</v>
      </c>
      <c r="D2044" s="12">
        <v>42956</v>
      </c>
      <c r="E2044" s="10" t="s">
        <v>17</v>
      </c>
      <c r="F2044" s="13" t="s">
        <v>14</v>
      </c>
      <c r="G2044" s="14">
        <v>72000</v>
      </c>
      <c r="H2044" s="17">
        <v>72000</v>
      </c>
      <c r="I2044" s="39">
        <v>0</v>
      </c>
      <c r="J2044" s="19">
        <v>16084</v>
      </c>
      <c r="K2044" s="16">
        <v>48706</v>
      </c>
    </row>
    <row r="2045" spans="1:11" x14ac:dyDescent="0.2">
      <c r="A2045" s="10" t="s">
        <v>16</v>
      </c>
      <c r="B2045" s="11" t="s">
        <v>20</v>
      </c>
      <c r="C2045" s="12">
        <v>24458</v>
      </c>
      <c r="D2045" s="12">
        <v>42951</v>
      </c>
      <c r="E2045" s="10" t="s">
        <v>17</v>
      </c>
      <c r="F2045" s="13" t="s">
        <v>14</v>
      </c>
      <c r="G2045" s="14">
        <v>23000</v>
      </c>
      <c r="H2045" s="17">
        <v>23000</v>
      </c>
      <c r="I2045" s="39">
        <v>0</v>
      </c>
      <c r="J2045" s="19">
        <v>5341</v>
      </c>
      <c r="K2045" s="16">
        <v>48199</v>
      </c>
    </row>
    <row r="2046" spans="1:11" x14ac:dyDescent="0.2">
      <c r="A2046" s="10" t="s">
        <v>11</v>
      </c>
      <c r="B2046" s="11" t="s">
        <v>20</v>
      </c>
      <c r="C2046" s="12">
        <v>24458</v>
      </c>
      <c r="D2046" s="12">
        <v>42951</v>
      </c>
      <c r="E2046" s="10" t="s">
        <v>17</v>
      </c>
      <c r="F2046" s="13" t="s">
        <v>14</v>
      </c>
      <c r="G2046" s="14">
        <v>23000</v>
      </c>
      <c r="H2046" s="17">
        <v>23000</v>
      </c>
      <c r="I2046" s="39">
        <v>1</v>
      </c>
      <c r="J2046" s="19">
        <v>5341</v>
      </c>
      <c r="K2046" s="16">
        <v>48199</v>
      </c>
    </row>
    <row r="2047" spans="1:11" x14ac:dyDescent="0.2">
      <c r="A2047" s="10" t="s">
        <v>15</v>
      </c>
      <c r="B2047" s="11" t="s">
        <v>20</v>
      </c>
      <c r="C2047" s="12">
        <v>24458</v>
      </c>
      <c r="D2047" s="12">
        <v>42951</v>
      </c>
      <c r="E2047" s="10" t="s">
        <v>17</v>
      </c>
      <c r="F2047" s="13" t="s">
        <v>14</v>
      </c>
      <c r="G2047" s="14">
        <v>23000</v>
      </c>
      <c r="H2047" s="17">
        <v>23000</v>
      </c>
      <c r="I2047" s="39">
        <v>0</v>
      </c>
      <c r="J2047" s="19">
        <v>5341</v>
      </c>
      <c r="K2047" s="16">
        <v>48199</v>
      </c>
    </row>
    <row r="2048" spans="1:11" x14ac:dyDescent="0.2">
      <c r="A2048" s="10" t="s">
        <v>11</v>
      </c>
      <c r="B2048" s="11" t="s">
        <v>20</v>
      </c>
      <c r="C2048" s="12">
        <v>21410</v>
      </c>
      <c r="D2048" s="12">
        <v>42893</v>
      </c>
      <c r="E2048" s="10" t="s">
        <v>13</v>
      </c>
      <c r="F2048" s="13" t="s">
        <v>14</v>
      </c>
      <c r="G2048" s="14">
        <v>64000</v>
      </c>
      <c r="H2048" s="17">
        <v>64000</v>
      </c>
      <c r="I2048" s="39">
        <v>0</v>
      </c>
      <c r="J2048" s="19">
        <v>12038</v>
      </c>
      <c r="K2048" s="16">
        <v>45151</v>
      </c>
    </row>
    <row r="2049" spans="1:11" x14ac:dyDescent="0.2">
      <c r="A2049" s="10" t="s">
        <v>16</v>
      </c>
      <c r="B2049" s="11" t="s">
        <v>20</v>
      </c>
      <c r="C2049" s="12">
        <v>20639</v>
      </c>
      <c r="D2049" s="12">
        <v>42613</v>
      </c>
      <c r="E2049" s="10" t="s">
        <v>17</v>
      </c>
      <c r="F2049" s="13" t="s">
        <v>14</v>
      </c>
      <c r="G2049" s="14">
        <v>219000</v>
      </c>
      <c r="H2049" s="17">
        <v>219000</v>
      </c>
      <c r="I2049" s="39">
        <v>0</v>
      </c>
      <c r="J2049" s="19">
        <v>19907</v>
      </c>
      <c r="K2049" s="16">
        <v>44380</v>
      </c>
    </row>
    <row r="2050" spans="1:11" x14ac:dyDescent="0.2">
      <c r="A2050" s="10" t="s">
        <v>11</v>
      </c>
      <c r="B2050" s="11" t="s">
        <v>20</v>
      </c>
      <c r="C2050" s="12">
        <v>20639</v>
      </c>
      <c r="D2050" s="12">
        <v>42613</v>
      </c>
      <c r="E2050" s="10" t="s">
        <v>17</v>
      </c>
      <c r="F2050" s="13" t="s">
        <v>14</v>
      </c>
      <c r="G2050" s="14">
        <v>219000</v>
      </c>
      <c r="H2050" s="17">
        <v>219000</v>
      </c>
      <c r="I2050" s="39">
        <v>0</v>
      </c>
      <c r="J2050" s="19">
        <v>6636</v>
      </c>
      <c r="K2050" s="16">
        <v>44380</v>
      </c>
    </row>
    <row r="2051" spans="1:11" x14ac:dyDescent="0.2">
      <c r="A2051" s="10" t="s">
        <v>15</v>
      </c>
      <c r="B2051" s="11" t="s">
        <v>20</v>
      </c>
      <c r="C2051" s="12">
        <v>20639</v>
      </c>
      <c r="D2051" s="12">
        <v>42613</v>
      </c>
      <c r="E2051" s="10" t="s">
        <v>17</v>
      </c>
      <c r="F2051" s="13" t="s">
        <v>14</v>
      </c>
      <c r="G2051" s="14">
        <v>64000</v>
      </c>
      <c r="H2051" s="17">
        <v>64000</v>
      </c>
      <c r="I2051" s="39">
        <v>0</v>
      </c>
      <c r="J2051" s="19">
        <v>6636</v>
      </c>
      <c r="K2051" s="16">
        <v>44380</v>
      </c>
    </row>
    <row r="2052" spans="1:11" x14ac:dyDescent="0.2">
      <c r="A2052" s="10" t="s">
        <v>11</v>
      </c>
      <c r="B2052" s="11" t="s">
        <v>20</v>
      </c>
      <c r="C2052" s="12">
        <v>21804</v>
      </c>
      <c r="D2052" s="12">
        <v>42755</v>
      </c>
      <c r="E2052" s="10" t="s">
        <v>13</v>
      </c>
      <c r="F2052" s="13" t="s">
        <v>14</v>
      </c>
      <c r="G2052" s="14">
        <v>43000</v>
      </c>
      <c r="H2052" s="17">
        <v>43000</v>
      </c>
      <c r="I2052" s="39">
        <v>0</v>
      </c>
      <c r="J2052" s="19">
        <v>8669</v>
      </c>
      <c r="K2052" s="16">
        <v>45546</v>
      </c>
    </row>
    <row r="2053" spans="1:11" x14ac:dyDescent="0.2">
      <c r="A2053" s="10" t="s">
        <v>15</v>
      </c>
      <c r="B2053" s="11" t="s">
        <v>20</v>
      </c>
      <c r="C2053" s="12">
        <v>21804</v>
      </c>
      <c r="D2053" s="12">
        <v>42755</v>
      </c>
      <c r="E2053" s="10" t="s">
        <v>13</v>
      </c>
      <c r="F2053" s="13" t="s">
        <v>14</v>
      </c>
      <c r="G2053" s="14">
        <v>43000</v>
      </c>
      <c r="H2053" s="17">
        <v>43000</v>
      </c>
      <c r="I2053" s="39">
        <v>0</v>
      </c>
      <c r="J2053" s="19">
        <v>8669</v>
      </c>
      <c r="K2053" s="16">
        <v>45546</v>
      </c>
    </row>
    <row r="2054" spans="1:11" x14ac:dyDescent="0.2">
      <c r="A2054" s="10" t="s">
        <v>16</v>
      </c>
      <c r="B2054" s="11" t="s">
        <v>20</v>
      </c>
      <c r="C2054" s="12">
        <v>23890</v>
      </c>
      <c r="D2054" s="12">
        <v>42971</v>
      </c>
      <c r="E2054" s="10" t="s">
        <v>13</v>
      </c>
      <c r="F2054" s="13" t="s">
        <v>14</v>
      </c>
      <c r="G2054" s="14">
        <v>213000</v>
      </c>
      <c r="H2054" s="17">
        <v>213000</v>
      </c>
      <c r="I2054" s="39">
        <v>0</v>
      </c>
      <c r="J2054" s="19">
        <v>58085</v>
      </c>
      <c r="K2054" s="16">
        <v>47631</v>
      </c>
    </row>
    <row r="2055" spans="1:11" x14ac:dyDescent="0.2">
      <c r="A2055" s="10" t="s">
        <v>11</v>
      </c>
      <c r="B2055" s="11" t="s">
        <v>20</v>
      </c>
      <c r="C2055" s="12">
        <v>23890</v>
      </c>
      <c r="D2055" s="12">
        <v>42971</v>
      </c>
      <c r="E2055" s="10" t="s">
        <v>13</v>
      </c>
      <c r="F2055" s="13" t="s">
        <v>14</v>
      </c>
      <c r="G2055" s="14">
        <v>213000</v>
      </c>
      <c r="H2055" s="17">
        <v>213000</v>
      </c>
      <c r="I2055" s="39">
        <v>2</v>
      </c>
      <c r="J2055" s="19">
        <v>19362</v>
      </c>
      <c r="K2055" s="16">
        <v>47631</v>
      </c>
    </row>
    <row r="2056" spans="1:11" x14ac:dyDescent="0.2">
      <c r="A2056" s="10" t="s">
        <v>15</v>
      </c>
      <c r="B2056" s="11" t="s">
        <v>20</v>
      </c>
      <c r="C2056" s="12">
        <v>23890</v>
      </c>
      <c r="D2056" s="12">
        <v>42971</v>
      </c>
      <c r="E2056" s="10" t="s">
        <v>13</v>
      </c>
      <c r="F2056" s="13" t="s">
        <v>14</v>
      </c>
      <c r="G2056" s="14">
        <v>71000</v>
      </c>
      <c r="H2056" s="17">
        <v>71000</v>
      </c>
      <c r="I2056" s="39">
        <v>0</v>
      </c>
      <c r="J2056" s="19">
        <v>19362</v>
      </c>
      <c r="K2056" s="16">
        <v>47631</v>
      </c>
    </row>
    <row r="2057" spans="1:11" x14ac:dyDescent="0.2">
      <c r="A2057" s="10" t="s">
        <v>11</v>
      </c>
      <c r="B2057" s="11" t="s">
        <v>20</v>
      </c>
      <c r="C2057" s="12">
        <v>22723</v>
      </c>
      <c r="D2057" s="12">
        <v>42928</v>
      </c>
      <c r="E2057" s="10" t="s">
        <v>13</v>
      </c>
      <c r="F2057" s="13" t="s">
        <v>14</v>
      </c>
      <c r="G2057" s="14">
        <v>64000</v>
      </c>
      <c r="H2057" s="17">
        <v>64000</v>
      </c>
      <c r="I2057" s="39">
        <v>0</v>
      </c>
      <c r="J2057" s="19">
        <v>15725</v>
      </c>
      <c r="K2057" s="16">
        <v>46464</v>
      </c>
    </row>
    <row r="2058" spans="1:11" x14ac:dyDescent="0.2">
      <c r="A2058" s="10" t="s">
        <v>15</v>
      </c>
      <c r="B2058" s="11" t="s">
        <v>20</v>
      </c>
      <c r="C2058" s="12">
        <v>22723</v>
      </c>
      <c r="D2058" s="12">
        <v>42928</v>
      </c>
      <c r="E2058" s="10" t="s">
        <v>13</v>
      </c>
      <c r="F2058" s="13" t="s">
        <v>14</v>
      </c>
      <c r="G2058" s="14">
        <v>213000</v>
      </c>
      <c r="H2058" s="17">
        <v>213000</v>
      </c>
      <c r="I2058" s="39">
        <v>0</v>
      </c>
      <c r="J2058" s="19">
        <v>15725</v>
      </c>
      <c r="K2058" s="16">
        <v>46464</v>
      </c>
    </row>
    <row r="2059" spans="1:11" x14ac:dyDescent="0.2">
      <c r="A2059" s="10" t="s">
        <v>11</v>
      </c>
      <c r="B2059" s="11" t="s">
        <v>20</v>
      </c>
      <c r="C2059" s="12">
        <v>21782</v>
      </c>
      <c r="D2059" s="12">
        <v>42773</v>
      </c>
      <c r="E2059" s="10" t="s">
        <v>13</v>
      </c>
      <c r="F2059" s="13" t="s">
        <v>14</v>
      </c>
      <c r="G2059" s="14">
        <v>27000</v>
      </c>
      <c r="H2059" s="17">
        <v>27000</v>
      </c>
      <c r="I2059" s="39">
        <v>0</v>
      </c>
      <c r="J2059" s="19">
        <v>5443</v>
      </c>
      <c r="K2059" s="16">
        <v>45524</v>
      </c>
    </row>
    <row r="2060" spans="1:11" x14ac:dyDescent="0.2">
      <c r="A2060" s="10" t="s">
        <v>11</v>
      </c>
      <c r="B2060" s="11" t="s">
        <v>21</v>
      </c>
      <c r="C2060" s="12">
        <v>24419</v>
      </c>
      <c r="D2060" s="12">
        <v>42914</v>
      </c>
      <c r="E2060" s="10" t="s">
        <v>17</v>
      </c>
      <c r="F2060" s="13" t="s">
        <v>14</v>
      </c>
      <c r="G2060" s="14">
        <v>38000</v>
      </c>
      <c r="H2060" s="17">
        <v>38000</v>
      </c>
      <c r="I2060" s="39">
        <v>0</v>
      </c>
      <c r="J2060" s="19">
        <v>8413</v>
      </c>
      <c r="K2060" s="16">
        <v>48160</v>
      </c>
    </row>
    <row r="2061" spans="1:11" x14ac:dyDescent="0.2">
      <c r="A2061" s="10" t="s">
        <v>15</v>
      </c>
      <c r="B2061" s="11" t="s">
        <v>21</v>
      </c>
      <c r="C2061" s="12">
        <v>24419</v>
      </c>
      <c r="D2061" s="12">
        <v>42914</v>
      </c>
      <c r="E2061" s="10" t="s">
        <v>17</v>
      </c>
      <c r="F2061" s="13" t="s">
        <v>14</v>
      </c>
      <c r="G2061" s="14">
        <v>27000</v>
      </c>
      <c r="H2061" s="17">
        <v>27000</v>
      </c>
      <c r="I2061" s="39">
        <v>0</v>
      </c>
      <c r="J2061" s="19">
        <v>8413</v>
      </c>
      <c r="K2061" s="16">
        <v>48160</v>
      </c>
    </row>
    <row r="2062" spans="1:11" x14ac:dyDescent="0.2">
      <c r="A2062" s="10" t="s">
        <v>16</v>
      </c>
      <c r="B2062" s="11" t="s">
        <v>20</v>
      </c>
      <c r="C2062" s="12">
        <v>26554</v>
      </c>
      <c r="D2062" s="12">
        <v>42902</v>
      </c>
      <c r="E2062" s="10" t="s">
        <v>13</v>
      </c>
      <c r="F2062" s="13" t="s">
        <v>14</v>
      </c>
      <c r="G2062" s="14">
        <v>38000</v>
      </c>
      <c r="H2062" s="17">
        <v>38000</v>
      </c>
      <c r="I2062" s="39">
        <v>0</v>
      </c>
      <c r="J2062" s="19">
        <v>14872</v>
      </c>
      <c r="K2062" s="16">
        <v>50295</v>
      </c>
    </row>
    <row r="2063" spans="1:11" x14ac:dyDescent="0.2">
      <c r="A2063" s="10" t="s">
        <v>11</v>
      </c>
      <c r="B2063" s="11" t="s">
        <v>20</v>
      </c>
      <c r="C2063" s="12">
        <v>26554</v>
      </c>
      <c r="D2063" s="12">
        <v>42902</v>
      </c>
      <c r="E2063" s="10" t="s">
        <v>13</v>
      </c>
      <c r="F2063" s="13" t="s">
        <v>14</v>
      </c>
      <c r="G2063" s="14">
        <v>51000</v>
      </c>
      <c r="H2063" s="17">
        <v>51000</v>
      </c>
      <c r="I2063" s="39">
        <v>0</v>
      </c>
      <c r="J2063" s="19">
        <v>14872</v>
      </c>
      <c r="K2063" s="16">
        <v>50295</v>
      </c>
    </row>
    <row r="2064" spans="1:11" x14ac:dyDescent="0.2">
      <c r="A2064" s="10" t="s">
        <v>15</v>
      </c>
      <c r="B2064" s="11" t="s">
        <v>20</v>
      </c>
      <c r="C2064" s="12">
        <v>26554</v>
      </c>
      <c r="D2064" s="12">
        <v>42902</v>
      </c>
      <c r="E2064" s="10" t="s">
        <v>13</v>
      </c>
      <c r="F2064" s="13" t="s">
        <v>14</v>
      </c>
      <c r="G2064" s="14">
        <v>38000</v>
      </c>
      <c r="H2064" s="17">
        <v>38000</v>
      </c>
      <c r="I2064" s="39">
        <v>0</v>
      </c>
      <c r="J2064" s="19">
        <v>14872</v>
      </c>
      <c r="K2064" s="16">
        <v>50295</v>
      </c>
    </row>
    <row r="2065" spans="1:11" x14ac:dyDescent="0.2">
      <c r="A2065" s="10" t="s">
        <v>11</v>
      </c>
      <c r="B2065" s="11" t="s">
        <v>20</v>
      </c>
      <c r="C2065" s="12">
        <v>26259</v>
      </c>
      <c r="D2065" s="12">
        <v>42830</v>
      </c>
      <c r="E2065" s="10" t="s">
        <v>17</v>
      </c>
      <c r="F2065" s="13" t="s">
        <v>14</v>
      </c>
      <c r="G2065" s="14">
        <v>63000</v>
      </c>
      <c r="H2065" s="17">
        <v>63000</v>
      </c>
      <c r="I2065" s="39">
        <v>0</v>
      </c>
      <c r="J2065" s="19">
        <v>13892</v>
      </c>
      <c r="K2065" s="16">
        <v>50001</v>
      </c>
    </row>
    <row r="2066" spans="1:11" x14ac:dyDescent="0.2">
      <c r="A2066" s="10" t="s">
        <v>16</v>
      </c>
      <c r="B2066" s="11" t="s">
        <v>20</v>
      </c>
      <c r="C2066" s="12">
        <v>28919</v>
      </c>
      <c r="D2066" s="12">
        <v>42405</v>
      </c>
      <c r="E2066" s="10" t="s">
        <v>17</v>
      </c>
      <c r="F2066" s="13" t="s">
        <v>14</v>
      </c>
      <c r="G2066" s="14">
        <v>198000</v>
      </c>
      <c r="H2066" s="17">
        <v>198000</v>
      </c>
      <c r="I2066" s="39">
        <v>0</v>
      </c>
      <c r="J2066" s="19">
        <v>36353</v>
      </c>
      <c r="K2066" s="16">
        <v>52661</v>
      </c>
    </row>
    <row r="2067" spans="1:11" x14ac:dyDescent="0.2">
      <c r="A2067" s="10" t="s">
        <v>11</v>
      </c>
      <c r="B2067" s="11" t="s">
        <v>20</v>
      </c>
      <c r="C2067" s="12">
        <v>28919</v>
      </c>
      <c r="D2067" s="12">
        <v>42405</v>
      </c>
      <c r="E2067" s="10" t="s">
        <v>17</v>
      </c>
      <c r="F2067" s="13" t="s">
        <v>14</v>
      </c>
      <c r="G2067" s="14">
        <v>198000</v>
      </c>
      <c r="H2067" s="17">
        <v>198000</v>
      </c>
      <c r="I2067" s="39">
        <v>2</v>
      </c>
      <c r="J2067" s="19">
        <v>12118</v>
      </c>
      <c r="K2067" s="16">
        <v>52661</v>
      </c>
    </row>
    <row r="2068" spans="1:11" x14ac:dyDescent="0.2">
      <c r="A2068" s="10" t="s">
        <v>15</v>
      </c>
      <c r="B2068" s="11" t="s">
        <v>20</v>
      </c>
      <c r="C2068" s="12">
        <v>28919</v>
      </c>
      <c r="D2068" s="12">
        <v>42405</v>
      </c>
      <c r="E2068" s="10" t="s">
        <v>17</v>
      </c>
      <c r="F2068" s="13" t="s">
        <v>14</v>
      </c>
      <c r="G2068" s="14">
        <v>66000</v>
      </c>
      <c r="H2068" s="17">
        <v>66000</v>
      </c>
      <c r="I2068" s="39">
        <v>0</v>
      </c>
      <c r="J2068" s="19">
        <v>12118</v>
      </c>
      <c r="K2068" s="16">
        <v>52661</v>
      </c>
    </row>
    <row r="2069" spans="1:11" x14ac:dyDescent="0.2">
      <c r="A2069" s="10" t="s">
        <v>11</v>
      </c>
      <c r="B2069" s="11" t="s">
        <v>20</v>
      </c>
      <c r="C2069" s="12">
        <v>22039</v>
      </c>
      <c r="D2069" s="12">
        <v>42803</v>
      </c>
      <c r="E2069" s="10" t="s">
        <v>17</v>
      </c>
      <c r="F2069" s="13" t="s">
        <v>14</v>
      </c>
      <c r="G2069" s="14">
        <v>39000</v>
      </c>
      <c r="H2069" s="17">
        <v>39000</v>
      </c>
      <c r="I2069" s="39">
        <v>0</v>
      </c>
      <c r="J2069" s="19">
        <v>6915</v>
      </c>
      <c r="K2069" s="16">
        <v>45780</v>
      </c>
    </row>
    <row r="2070" spans="1:11" x14ac:dyDescent="0.2">
      <c r="A2070" s="10" t="s">
        <v>11</v>
      </c>
      <c r="B2070" s="11" t="s">
        <v>20</v>
      </c>
      <c r="C2070" s="12">
        <v>20136</v>
      </c>
      <c r="D2070" s="12">
        <v>42971</v>
      </c>
      <c r="E2070" s="10" t="s">
        <v>13</v>
      </c>
      <c r="F2070" s="13" t="s">
        <v>14</v>
      </c>
      <c r="G2070" s="14">
        <v>43000</v>
      </c>
      <c r="H2070" s="17">
        <v>43000</v>
      </c>
      <c r="I2070" s="39">
        <v>1</v>
      </c>
      <c r="J2070" s="19">
        <v>4451</v>
      </c>
      <c r="K2070" s="16">
        <v>43877</v>
      </c>
    </row>
    <row r="2071" spans="1:11" x14ac:dyDescent="0.2">
      <c r="A2071" s="10" t="s">
        <v>15</v>
      </c>
      <c r="B2071" s="11" t="s">
        <v>20</v>
      </c>
      <c r="C2071" s="12">
        <v>20136</v>
      </c>
      <c r="D2071" s="12">
        <v>42971</v>
      </c>
      <c r="E2071" s="10" t="s">
        <v>13</v>
      </c>
      <c r="F2071" s="13" t="s">
        <v>14</v>
      </c>
      <c r="G2071" s="14">
        <v>39000</v>
      </c>
      <c r="H2071" s="17">
        <v>39000</v>
      </c>
      <c r="I2071" s="39">
        <v>0</v>
      </c>
      <c r="J2071" s="19">
        <v>4451</v>
      </c>
      <c r="K2071" s="16">
        <v>43877</v>
      </c>
    </row>
    <row r="2072" spans="1:11" x14ac:dyDescent="0.2">
      <c r="A2072" s="10" t="s">
        <v>16</v>
      </c>
      <c r="B2072" s="11" t="s">
        <v>20</v>
      </c>
      <c r="C2072" s="12">
        <v>24058</v>
      </c>
      <c r="D2072" s="12">
        <v>42885</v>
      </c>
      <c r="E2072" s="10" t="s">
        <v>17</v>
      </c>
      <c r="F2072" s="13" t="s">
        <v>14</v>
      </c>
      <c r="G2072" s="14">
        <v>43000</v>
      </c>
      <c r="H2072" s="17">
        <v>43000</v>
      </c>
      <c r="I2072" s="39">
        <v>0</v>
      </c>
      <c r="J2072" s="19">
        <v>16909</v>
      </c>
      <c r="K2072" s="16">
        <v>47799</v>
      </c>
    </row>
    <row r="2073" spans="1:11" x14ac:dyDescent="0.2">
      <c r="A2073" s="10" t="s">
        <v>11</v>
      </c>
      <c r="B2073" s="11" t="s">
        <v>20</v>
      </c>
      <c r="C2073" s="12">
        <v>24058</v>
      </c>
      <c r="D2073" s="12">
        <v>42885</v>
      </c>
      <c r="E2073" s="10" t="s">
        <v>17</v>
      </c>
      <c r="F2073" s="13" t="s">
        <v>14</v>
      </c>
      <c r="G2073" s="14">
        <v>77000</v>
      </c>
      <c r="H2073" s="17">
        <v>77000</v>
      </c>
      <c r="I2073" s="39">
        <v>1</v>
      </c>
      <c r="J2073" s="19">
        <v>16909</v>
      </c>
      <c r="K2073" s="16">
        <v>47799</v>
      </c>
    </row>
    <row r="2074" spans="1:11" x14ac:dyDescent="0.2">
      <c r="A2074" s="10" t="s">
        <v>16</v>
      </c>
      <c r="B2074" s="11" t="s">
        <v>20</v>
      </c>
      <c r="C2074" s="12">
        <v>22041</v>
      </c>
      <c r="D2074" s="12">
        <v>43001</v>
      </c>
      <c r="E2074" s="10" t="s">
        <v>13</v>
      </c>
      <c r="F2074" s="13" t="s">
        <v>14</v>
      </c>
      <c r="G2074" s="14">
        <v>77000</v>
      </c>
      <c r="H2074" s="17">
        <v>77000</v>
      </c>
      <c r="I2074" s="39">
        <v>0</v>
      </c>
      <c r="J2074" s="19">
        <v>35521</v>
      </c>
      <c r="K2074" s="16">
        <v>45782</v>
      </c>
    </row>
    <row r="2075" spans="1:11" x14ac:dyDescent="0.2">
      <c r="A2075" s="10" t="s">
        <v>11</v>
      </c>
      <c r="B2075" s="11" t="s">
        <v>20</v>
      </c>
      <c r="C2075" s="12">
        <v>22041</v>
      </c>
      <c r="D2075" s="12">
        <v>43001</v>
      </c>
      <c r="E2075" s="10" t="s">
        <v>13</v>
      </c>
      <c r="F2075" s="13" t="s">
        <v>14</v>
      </c>
      <c r="G2075" s="14">
        <v>52000</v>
      </c>
      <c r="H2075" s="17">
        <v>52000</v>
      </c>
      <c r="I2075" s="39">
        <v>2</v>
      </c>
      <c r="J2075" s="19">
        <v>11840</v>
      </c>
      <c r="K2075" s="16">
        <v>45782</v>
      </c>
    </row>
    <row r="2076" spans="1:11" x14ac:dyDescent="0.2">
      <c r="A2076" s="10" t="s">
        <v>15</v>
      </c>
      <c r="B2076" s="11" t="s">
        <v>20</v>
      </c>
      <c r="C2076" s="12">
        <v>22041</v>
      </c>
      <c r="D2076" s="12">
        <v>43001</v>
      </c>
      <c r="E2076" s="10" t="s">
        <v>13</v>
      </c>
      <c r="F2076" s="13" t="s">
        <v>14</v>
      </c>
      <c r="G2076" s="14">
        <v>77000</v>
      </c>
      <c r="H2076" s="17">
        <v>77000</v>
      </c>
      <c r="I2076" s="39">
        <v>0</v>
      </c>
      <c r="J2076" s="19">
        <v>11840</v>
      </c>
      <c r="K2076" s="16">
        <v>45782</v>
      </c>
    </row>
    <row r="2077" spans="1:11" x14ac:dyDescent="0.2">
      <c r="A2077" s="10" t="s">
        <v>16</v>
      </c>
      <c r="B2077" s="11" t="s">
        <v>20</v>
      </c>
      <c r="C2077" s="12">
        <v>23450</v>
      </c>
      <c r="D2077" s="12">
        <v>42912</v>
      </c>
      <c r="E2077" s="10" t="s">
        <v>17</v>
      </c>
      <c r="F2077" s="13" t="s">
        <v>14</v>
      </c>
      <c r="G2077" s="14">
        <v>222000</v>
      </c>
      <c r="H2077" s="17">
        <v>222000</v>
      </c>
      <c r="I2077" s="39">
        <v>0</v>
      </c>
      <c r="J2077" s="19">
        <v>46753</v>
      </c>
      <c r="K2077" s="16">
        <v>47191</v>
      </c>
    </row>
    <row r="2078" spans="1:11" x14ac:dyDescent="0.2">
      <c r="A2078" s="10" t="s">
        <v>11</v>
      </c>
      <c r="B2078" s="11" t="s">
        <v>20</v>
      </c>
      <c r="C2078" s="12">
        <v>23450</v>
      </c>
      <c r="D2078" s="12">
        <v>42912</v>
      </c>
      <c r="E2078" s="10" t="s">
        <v>17</v>
      </c>
      <c r="F2078" s="13" t="s">
        <v>14</v>
      </c>
      <c r="G2078" s="14">
        <v>222000</v>
      </c>
      <c r="H2078" s="17">
        <v>222000</v>
      </c>
      <c r="I2078" s="39">
        <v>2</v>
      </c>
      <c r="J2078" s="19">
        <v>15584</v>
      </c>
      <c r="K2078" s="16">
        <v>47191</v>
      </c>
    </row>
    <row r="2079" spans="1:11" x14ac:dyDescent="0.2">
      <c r="A2079" s="10" t="s">
        <v>15</v>
      </c>
      <c r="B2079" s="11" t="s">
        <v>20</v>
      </c>
      <c r="C2079" s="12">
        <v>23450</v>
      </c>
      <c r="D2079" s="12">
        <v>42912</v>
      </c>
      <c r="E2079" s="10" t="s">
        <v>17</v>
      </c>
      <c r="F2079" s="13" t="s">
        <v>14</v>
      </c>
      <c r="G2079" s="14">
        <v>156000</v>
      </c>
      <c r="H2079" s="17">
        <v>156000</v>
      </c>
      <c r="I2079" s="39">
        <v>0</v>
      </c>
      <c r="J2079" s="19">
        <v>15584</v>
      </c>
      <c r="K2079" s="16">
        <v>47191</v>
      </c>
    </row>
    <row r="2080" spans="1:11" x14ac:dyDescent="0.2">
      <c r="A2080" s="10" t="s">
        <v>16</v>
      </c>
      <c r="B2080" s="11" t="s">
        <v>20</v>
      </c>
      <c r="C2080" s="12">
        <v>20095</v>
      </c>
      <c r="D2080" s="12">
        <v>42983</v>
      </c>
      <c r="E2080" s="10" t="s">
        <v>13</v>
      </c>
      <c r="F2080" s="13" t="s">
        <v>14</v>
      </c>
      <c r="G2080" s="14">
        <v>148000</v>
      </c>
      <c r="H2080" s="17">
        <v>148000</v>
      </c>
      <c r="I2080" s="39">
        <v>0</v>
      </c>
      <c r="J2080" s="19">
        <v>15318</v>
      </c>
      <c r="K2080" s="16">
        <v>43836</v>
      </c>
    </row>
    <row r="2081" spans="1:11" x14ac:dyDescent="0.2">
      <c r="A2081" s="10" t="s">
        <v>11</v>
      </c>
      <c r="B2081" s="11" t="s">
        <v>20</v>
      </c>
      <c r="C2081" s="12">
        <v>20095</v>
      </c>
      <c r="D2081" s="12">
        <v>42983</v>
      </c>
      <c r="E2081" s="10" t="s">
        <v>13</v>
      </c>
      <c r="F2081" s="13" t="s">
        <v>14</v>
      </c>
      <c r="G2081" s="14">
        <v>148000</v>
      </c>
      <c r="H2081" s="17">
        <v>148000</v>
      </c>
      <c r="I2081" s="39">
        <v>0</v>
      </c>
      <c r="J2081" s="19">
        <v>7659</v>
      </c>
      <c r="K2081" s="16">
        <v>43836</v>
      </c>
    </row>
    <row r="2082" spans="1:11" x14ac:dyDescent="0.2">
      <c r="A2082" s="10" t="s">
        <v>15</v>
      </c>
      <c r="B2082" s="11" t="s">
        <v>20</v>
      </c>
      <c r="C2082" s="12">
        <v>20095</v>
      </c>
      <c r="D2082" s="12">
        <v>42983</v>
      </c>
      <c r="E2082" s="10" t="s">
        <v>13</v>
      </c>
      <c r="F2082" s="13" t="s">
        <v>14</v>
      </c>
      <c r="G2082" s="14">
        <v>74000</v>
      </c>
      <c r="H2082" s="17">
        <v>74000</v>
      </c>
      <c r="I2082" s="39">
        <v>0</v>
      </c>
      <c r="J2082" s="19">
        <v>7659</v>
      </c>
      <c r="K2082" s="16">
        <v>43836</v>
      </c>
    </row>
    <row r="2083" spans="1:11" x14ac:dyDescent="0.2">
      <c r="A2083" s="10" t="s">
        <v>11</v>
      </c>
      <c r="B2083" s="11" t="s">
        <v>20</v>
      </c>
      <c r="C2083" s="12">
        <v>23514</v>
      </c>
      <c r="D2083" s="12">
        <v>43025</v>
      </c>
      <c r="E2083" s="10" t="s">
        <v>13</v>
      </c>
      <c r="F2083" s="13" t="s">
        <v>14</v>
      </c>
      <c r="G2083" s="14">
        <v>66000</v>
      </c>
      <c r="H2083" s="17">
        <v>66000</v>
      </c>
      <c r="I2083" s="39">
        <v>0</v>
      </c>
      <c r="J2083" s="19">
        <v>18295</v>
      </c>
      <c r="K2083" s="16">
        <v>47255</v>
      </c>
    </row>
    <row r="2084" spans="1:11" x14ac:dyDescent="0.2">
      <c r="A2084" s="10" t="s">
        <v>11</v>
      </c>
      <c r="B2084" s="11" t="s">
        <v>20</v>
      </c>
      <c r="C2084" s="12">
        <v>33102</v>
      </c>
      <c r="D2084" s="12">
        <v>42894</v>
      </c>
      <c r="E2084" s="10" t="s">
        <v>17</v>
      </c>
      <c r="F2084" s="13" t="s">
        <v>14</v>
      </c>
      <c r="G2084" s="14">
        <v>31000</v>
      </c>
      <c r="H2084" s="17">
        <v>31000</v>
      </c>
      <c r="I2084" s="39">
        <v>0</v>
      </c>
      <c r="J2084" s="19">
        <v>4910</v>
      </c>
      <c r="K2084" s="16">
        <v>56843</v>
      </c>
    </row>
    <row r="2085" spans="1:11" x14ac:dyDescent="0.2">
      <c r="A2085" s="10" t="s">
        <v>11</v>
      </c>
      <c r="B2085" s="11" t="s">
        <v>20</v>
      </c>
      <c r="C2085" s="12">
        <v>19824</v>
      </c>
      <c r="D2085" s="12">
        <v>43071</v>
      </c>
      <c r="E2085" s="10" t="s">
        <v>17</v>
      </c>
      <c r="F2085" s="13" t="s">
        <v>14</v>
      </c>
      <c r="G2085" s="14">
        <v>51000</v>
      </c>
      <c r="H2085" s="17">
        <v>51000</v>
      </c>
      <c r="I2085" s="39">
        <v>0</v>
      </c>
      <c r="J2085" s="19">
        <v>2249</v>
      </c>
      <c r="K2085" s="16">
        <v>43565</v>
      </c>
    </row>
    <row r="2086" spans="1:11" x14ac:dyDescent="0.2">
      <c r="A2086" s="10" t="s">
        <v>16</v>
      </c>
      <c r="B2086" s="11" t="s">
        <v>20</v>
      </c>
      <c r="C2086" s="12">
        <v>27820</v>
      </c>
      <c r="D2086" s="12">
        <v>41996</v>
      </c>
      <c r="E2086" s="10" t="s">
        <v>17</v>
      </c>
      <c r="F2086" s="13" t="s">
        <v>14</v>
      </c>
      <c r="G2086" s="14">
        <v>216000</v>
      </c>
      <c r="H2086" s="17">
        <v>216000</v>
      </c>
      <c r="I2086" s="39">
        <v>0</v>
      </c>
      <c r="J2086" s="19">
        <v>39269</v>
      </c>
      <c r="K2086" s="16">
        <v>51561</v>
      </c>
    </row>
    <row r="2087" spans="1:11" x14ac:dyDescent="0.2">
      <c r="A2087" s="10" t="s">
        <v>11</v>
      </c>
      <c r="B2087" s="11" t="s">
        <v>20</v>
      </c>
      <c r="C2087" s="12">
        <v>27820</v>
      </c>
      <c r="D2087" s="12">
        <v>41996</v>
      </c>
      <c r="E2087" s="10" t="s">
        <v>17</v>
      </c>
      <c r="F2087" s="13" t="s">
        <v>14</v>
      </c>
      <c r="G2087" s="14">
        <v>216000</v>
      </c>
      <c r="H2087" s="17">
        <v>216000</v>
      </c>
      <c r="I2087" s="39">
        <v>0</v>
      </c>
      <c r="J2087" s="19">
        <v>13090</v>
      </c>
      <c r="K2087" s="16">
        <v>51561</v>
      </c>
    </row>
    <row r="2088" spans="1:11" x14ac:dyDescent="0.2">
      <c r="A2088" s="10" t="s">
        <v>15</v>
      </c>
      <c r="B2088" s="11" t="s">
        <v>20</v>
      </c>
      <c r="C2088" s="12">
        <v>27820</v>
      </c>
      <c r="D2088" s="12">
        <v>41996</v>
      </c>
      <c r="E2088" s="10" t="s">
        <v>17</v>
      </c>
      <c r="F2088" s="13" t="s">
        <v>14</v>
      </c>
      <c r="G2088" s="14">
        <v>51000</v>
      </c>
      <c r="H2088" s="17">
        <v>51000</v>
      </c>
      <c r="I2088" s="39">
        <v>0</v>
      </c>
      <c r="J2088" s="19">
        <v>13090</v>
      </c>
      <c r="K2088" s="16">
        <v>51561</v>
      </c>
    </row>
    <row r="2089" spans="1:11" x14ac:dyDescent="0.2">
      <c r="A2089" s="10" t="s">
        <v>11</v>
      </c>
      <c r="B2089" s="11" t="s">
        <v>20</v>
      </c>
      <c r="C2089" s="12">
        <v>25126</v>
      </c>
      <c r="D2089" s="12">
        <v>42884</v>
      </c>
      <c r="E2089" s="10" t="s">
        <v>17</v>
      </c>
      <c r="F2089" s="13" t="s">
        <v>14</v>
      </c>
      <c r="G2089" s="14">
        <v>64000</v>
      </c>
      <c r="H2089" s="17">
        <v>64000</v>
      </c>
      <c r="I2089" s="39">
        <v>2</v>
      </c>
      <c r="J2089" s="19">
        <v>14400</v>
      </c>
      <c r="K2089" s="16">
        <v>48867</v>
      </c>
    </row>
    <row r="2090" spans="1:11" x14ac:dyDescent="0.2">
      <c r="A2090" s="10" t="s">
        <v>16</v>
      </c>
      <c r="B2090" s="11" t="s">
        <v>20</v>
      </c>
      <c r="C2090" s="12">
        <v>23515</v>
      </c>
      <c r="D2090" s="12">
        <v>43069</v>
      </c>
      <c r="E2090" s="10" t="s">
        <v>13</v>
      </c>
      <c r="F2090" s="13" t="s">
        <v>14</v>
      </c>
      <c r="G2090" s="14">
        <v>64000</v>
      </c>
      <c r="H2090" s="17">
        <v>64000</v>
      </c>
      <c r="I2090" s="39">
        <v>0</v>
      </c>
      <c r="J2090" s="19">
        <v>20790</v>
      </c>
      <c r="K2090" s="16">
        <v>47256</v>
      </c>
    </row>
    <row r="2091" spans="1:11" x14ac:dyDescent="0.2">
      <c r="A2091" s="10" t="s">
        <v>11</v>
      </c>
      <c r="B2091" s="11" t="s">
        <v>20</v>
      </c>
      <c r="C2091" s="12">
        <v>23515</v>
      </c>
      <c r="D2091" s="12">
        <v>43069</v>
      </c>
      <c r="E2091" s="10" t="s">
        <v>13</v>
      </c>
      <c r="F2091" s="13" t="s">
        <v>14</v>
      </c>
      <c r="G2091" s="14">
        <v>75000</v>
      </c>
      <c r="H2091" s="17">
        <v>75000</v>
      </c>
      <c r="I2091" s="39">
        <v>2</v>
      </c>
      <c r="J2091" s="19">
        <v>20790</v>
      </c>
      <c r="K2091" s="16">
        <v>47256</v>
      </c>
    </row>
    <row r="2092" spans="1:11" x14ac:dyDescent="0.2">
      <c r="A2092" s="10" t="s">
        <v>16</v>
      </c>
      <c r="B2092" s="11" t="s">
        <v>20</v>
      </c>
      <c r="C2092" s="12">
        <v>20090</v>
      </c>
      <c r="D2092" s="12">
        <v>42773</v>
      </c>
      <c r="E2092" s="10" t="s">
        <v>17</v>
      </c>
      <c r="F2092" s="13" t="s">
        <v>14</v>
      </c>
      <c r="G2092" s="14">
        <v>75000</v>
      </c>
      <c r="H2092" s="17">
        <v>75000</v>
      </c>
      <c r="I2092" s="39">
        <v>0</v>
      </c>
      <c r="J2092" s="19">
        <v>1395</v>
      </c>
      <c r="K2092" s="16">
        <v>43831</v>
      </c>
    </row>
    <row r="2093" spans="1:11" x14ac:dyDescent="0.2">
      <c r="A2093" s="10" t="s">
        <v>11</v>
      </c>
      <c r="B2093" s="11" t="s">
        <v>20</v>
      </c>
      <c r="C2093" s="12">
        <v>20090</v>
      </c>
      <c r="D2093" s="12">
        <v>42773</v>
      </c>
      <c r="E2093" s="10" t="s">
        <v>17</v>
      </c>
      <c r="F2093" s="13" t="s">
        <v>14</v>
      </c>
      <c r="G2093" s="14">
        <v>25000</v>
      </c>
      <c r="H2093" s="17">
        <v>25000</v>
      </c>
      <c r="I2093" s="39">
        <v>0</v>
      </c>
      <c r="J2093" s="19">
        <v>1395</v>
      </c>
      <c r="K2093" s="16">
        <v>43831</v>
      </c>
    </row>
    <row r="2094" spans="1:11" x14ac:dyDescent="0.2">
      <c r="A2094" s="10" t="s">
        <v>15</v>
      </c>
      <c r="B2094" s="11" t="s">
        <v>20</v>
      </c>
      <c r="C2094" s="12">
        <v>20090</v>
      </c>
      <c r="D2094" s="12">
        <v>42773</v>
      </c>
      <c r="E2094" s="10" t="s">
        <v>17</v>
      </c>
      <c r="F2094" s="13" t="s">
        <v>14</v>
      </c>
      <c r="G2094" s="14">
        <v>75000</v>
      </c>
      <c r="H2094" s="17">
        <v>75000</v>
      </c>
      <c r="I2094" s="39">
        <v>0</v>
      </c>
      <c r="J2094" s="19">
        <v>1395</v>
      </c>
      <c r="K2094" s="16">
        <v>43831</v>
      </c>
    </row>
    <row r="2095" spans="1:11" x14ac:dyDescent="0.2">
      <c r="A2095" s="10" t="s">
        <v>11</v>
      </c>
      <c r="B2095" s="11" t="s">
        <v>20</v>
      </c>
      <c r="C2095" s="12">
        <v>28902</v>
      </c>
      <c r="D2095" s="12">
        <v>42894</v>
      </c>
      <c r="E2095" s="10" t="s">
        <v>17</v>
      </c>
      <c r="F2095" s="13" t="s">
        <v>14</v>
      </c>
      <c r="G2095" s="14">
        <v>50000</v>
      </c>
      <c r="H2095" s="17">
        <v>50000</v>
      </c>
      <c r="I2095" s="39">
        <v>0</v>
      </c>
      <c r="J2095" s="19">
        <v>9900</v>
      </c>
      <c r="K2095" s="16">
        <v>52643</v>
      </c>
    </row>
    <row r="2096" spans="1:11" x14ac:dyDescent="0.2">
      <c r="A2096" s="10" t="s">
        <v>16</v>
      </c>
      <c r="B2096" s="11" t="s">
        <v>20</v>
      </c>
      <c r="C2096" s="12">
        <v>23942</v>
      </c>
      <c r="D2096" s="12">
        <v>43000</v>
      </c>
      <c r="E2096" s="10" t="s">
        <v>13</v>
      </c>
      <c r="F2096" s="13" t="s">
        <v>14</v>
      </c>
      <c r="G2096" s="14">
        <v>102000</v>
      </c>
      <c r="H2096" s="17">
        <v>102000</v>
      </c>
      <c r="I2096" s="39">
        <v>0</v>
      </c>
      <c r="J2096" s="19">
        <v>27815</v>
      </c>
      <c r="K2096" s="16">
        <v>47683</v>
      </c>
    </row>
    <row r="2097" spans="1:11" x14ac:dyDescent="0.2">
      <c r="A2097" s="10" t="s">
        <v>11</v>
      </c>
      <c r="B2097" s="11" t="s">
        <v>20</v>
      </c>
      <c r="C2097" s="12">
        <v>23942</v>
      </c>
      <c r="D2097" s="12">
        <v>43000</v>
      </c>
      <c r="E2097" s="10" t="s">
        <v>13</v>
      </c>
      <c r="F2097" s="13" t="s">
        <v>14</v>
      </c>
      <c r="G2097" s="14">
        <v>102000</v>
      </c>
      <c r="H2097" s="17">
        <v>102000</v>
      </c>
      <c r="I2097" s="39">
        <v>2</v>
      </c>
      <c r="J2097" s="19">
        <v>13908</v>
      </c>
      <c r="K2097" s="16">
        <v>47683</v>
      </c>
    </row>
    <row r="2098" spans="1:11" x14ac:dyDescent="0.2">
      <c r="A2098" s="10" t="s">
        <v>15</v>
      </c>
      <c r="B2098" s="11" t="s">
        <v>20</v>
      </c>
      <c r="C2098" s="12">
        <v>23942</v>
      </c>
      <c r="D2098" s="12">
        <v>43000</v>
      </c>
      <c r="E2098" s="10" t="s">
        <v>13</v>
      </c>
      <c r="F2098" s="13" t="s">
        <v>14</v>
      </c>
      <c r="G2098" s="14">
        <v>51000</v>
      </c>
      <c r="H2098" s="17">
        <v>51000</v>
      </c>
      <c r="I2098" s="39">
        <v>0</v>
      </c>
      <c r="J2098" s="19">
        <v>13908</v>
      </c>
      <c r="K2098" s="16">
        <v>47683</v>
      </c>
    </row>
    <row r="2099" spans="1:11" x14ac:dyDescent="0.2">
      <c r="A2099" s="10" t="s">
        <v>11</v>
      </c>
      <c r="B2099" s="11" t="s">
        <v>20</v>
      </c>
      <c r="C2099" s="12">
        <v>20861</v>
      </c>
      <c r="D2099" s="12">
        <v>42814</v>
      </c>
      <c r="E2099" s="10" t="s">
        <v>17</v>
      </c>
      <c r="F2099" s="13" t="s">
        <v>14</v>
      </c>
      <c r="G2099" s="14">
        <v>25000</v>
      </c>
      <c r="H2099" s="17">
        <v>25000</v>
      </c>
      <c r="I2099" s="39">
        <v>0</v>
      </c>
      <c r="J2099" s="19">
        <v>2543</v>
      </c>
      <c r="K2099" s="16">
        <v>44602</v>
      </c>
    </row>
    <row r="2100" spans="1:11" x14ac:dyDescent="0.2">
      <c r="A2100" s="10" t="s">
        <v>15</v>
      </c>
      <c r="B2100" s="11" t="s">
        <v>20</v>
      </c>
      <c r="C2100" s="12">
        <v>20861</v>
      </c>
      <c r="D2100" s="12">
        <v>42814</v>
      </c>
      <c r="E2100" s="10" t="s">
        <v>17</v>
      </c>
      <c r="F2100" s="13" t="s">
        <v>14</v>
      </c>
      <c r="G2100" s="14">
        <v>102000</v>
      </c>
      <c r="H2100" s="17">
        <v>102000</v>
      </c>
      <c r="I2100" s="39">
        <v>0</v>
      </c>
      <c r="J2100" s="19">
        <v>2543</v>
      </c>
      <c r="K2100" s="16">
        <v>44602</v>
      </c>
    </row>
    <row r="2101" spans="1:11" x14ac:dyDescent="0.2">
      <c r="A2101" s="10" t="s">
        <v>16</v>
      </c>
      <c r="B2101" s="11" t="s">
        <v>20</v>
      </c>
      <c r="C2101" s="12">
        <v>19926</v>
      </c>
      <c r="D2101" s="12">
        <v>43079</v>
      </c>
      <c r="E2101" s="10" t="s">
        <v>17</v>
      </c>
      <c r="F2101" s="13" t="s">
        <v>14</v>
      </c>
      <c r="G2101" s="14">
        <v>126000</v>
      </c>
      <c r="H2101" s="17">
        <v>126000</v>
      </c>
      <c r="I2101" s="39">
        <v>0</v>
      </c>
      <c r="J2101" s="19">
        <v>5557</v>
      </c>
      <c r="K2101" s="16">
        <v>43667</v>
      </c>
    </row>
    <row r="2102" spans="1:11" x14ac:dyDescent="0.2">
      <c r="A2102" s="10" t="s">
        <v>11</v>
      </c>
      <c r="B2102" s="11" t="s">
        <v>20</v>
      </c>
      <c r="C2102" s="12">
        <v>19926</v>
      </c>
      <c r="D2102" s="12">
        <v>43079</v>
      </c>
      <c r="E2102" s="10" t="s">
        <v>17</v>
      </c>
      <c r="F2102" s="13" t="s">
        <v>14</v>
      </c>
      <c r="G2102" s="14">
        <v>126000</v>
      </c>
      <c r="H2102" s="17">
        <v>126000</v>
      </c>
      <c r="I2102" s="39">
        <v>0</v>
      </c>
      <c r="J2102" s="19">
        <v>1852</v>
      </c>
      <c r="K2102" s="16">
        <v>43667</v>
      </c>
    </row>
    <row r="2103" spans="1:11" x14ac:dyDescent="0.2">
      <c r="A2103" s="10" t="s">
        <v>15</v>
      </c>
      <c r="B2103" s="11" t="s">
        <v>20</v>
      </c>
      <c r="C2103" s="12">
        <v>19926</v>
      </c>
      <c r="D2103" s="12">
        <v>43079</v>
      </c>
      <c r="E2103" s="10" t="s">
        <v>17</v>
      </c>
      <c r="F2103" s="13" t="s">
        <v>14</v>
      </c>
      <c r="G2103" s="14">
        <v>42000</v>
      </c>
      <c r="H2103" s="17">
        <v>42000</v>
      </c>
      <c r="I2103" s="39">
        <v>0</v>
      </c>
      <c r="J2103" s="19">
        <v>1852</v>
      </c>
      <c r="K2103" s="16">
        <v>43667</v>
      </c>
    </row>
    <row r="2104" spans="1:11" x14ac:dyDescent="0.2">
      <c r="A2104" s="10" t="s">
        <v>16</v>
      </c>
      <c r="B2104" s="11" t="s">
        <v>20</v>
      </c>
      <c r="C2104" s="12">
        <v>23989</v>
      </c>
      <c r="D2104" s="12">
        <v>42834</v>
      </c>
      <c r="E2104" s="10" t="s">
        <v>13</v>
      </c>
      <c r="F2104" s="13" t="s">
        <v>14</v>
      </c>
      <c r="G2104" s="14">
        <v>126000</v>
      </c>
      <c r="H2104" s="17">
        <v>126000</v>
      </c>
      <c r="I2104" s="39">
        <v>0</v>
      </c>
      <c r="J2104" s="19">
        <v>62548</v>
      </c>
      <c r="K2104" s="16">
        <v>47730</v>
      </c>
    </row>
    <row r="2105" spans="1:11" x14ac:dyDescent="0.2">
      <c r="A2105" s="10" t="s">
        <v>11</v>
      </c>
      <c r="B2105" s="11" t="s">
        <v>20</v>
      </c>
      <c r="C2105" s="12">
        <v>23989</v>
      </c>
      <c r="D2105" s="12">
        <v>42834</v>
      </c>
      <c r="E2105" s="10" t="s">
        <v>13</v>
      </c>
      <c r="F2105" s="13" t="s">
        <v>14</v>
      </c>
      <c r="G2105" s="14">
        <v>78000</v>
      </c>
      <c r="H2105" s="17">
        <v>78000</v>
      </c>
      <c r="I2105" s="39">
        <v>1</v>
      </c>
      <c r="J2105" s="19">
        <v>20849</v>
      </c>
      <c r="K2105" s="16">
        <v>47730</v>
      </c>
    </row>
    <row r="2106" spans="1:11" x14ac:dyDescent="0.2">
      <c r="A2106" s="10" t="s">
        <v>15</v>
      </c>
      <c r="B2106" s="11" t="s">
        <v>20</v>
      </c>
      <c r="C2106" s="12">
        <v>23989</v>
      </c>
      <c r="D2106" s="12">
        <v>42834</v>
      </c>
      <c r="E2106" s="10" t="s">
        <v>13</v>
      </c>
      <c r="F2106" s="13" t="s">
        <v>14</v>
      </c>
      <c r="G2106" s="14">
        <v>126000</v>
      </c>
      <c r="H2106" s="17">
        <v>126000</v>
      </c>
      <c r="I2106" s="39">
        <v>0</v>
      </c>
      <c r="J2106" s="19">
        <v>20849</v>
      </c>
      <c r="K2106" s="16">
        <v>47730</v>
      </c>
    </row>
    <row r="2107" spans="1:11" x14ac:dyDescent="0.2">
      <c r="A2107" s="10" t="s">
        <v>16</v>
      </c>
      <c r="B2107" s="11" t="s">
        <v>20</v>
      </c>
      <c r="C2107" s="12">
        <v>26403</v>
      </c>
      <c r="D2107" s="12">
        <v>42965</v>
      </c>
      <c r="E2107" s="10" t="s">
        <v>13</v>
      </c>
      <c r="F2107" s="13" t="s">
        <v>14</v>
      </c>
      <c r="G2107" s="14">
        <v>234000</v>
      </c>
      <c r="H2107" s="17">
        <v>234000</v>
      </c>
      <c r="I2107" s="39">
        <v>0</v>
      </c>
      <c r="J2107" s="19">
        <v>66733</v>
      </c>
      <c r="K2107" s="16">
        <v>50144</v>
      </c>
    </row>
    <row r="2108" spans="1:11" x14ac:dyDescent="0.2">
      <c r="A2108" s="10" t="s">
        <v>11</v>
      </c>
      <c r="B2108" s="11" t="s">
        <v>20</v>
      </c>
      <c r="C2108" s="12">
        <v>26403</v>
      </c>
      <c r="D2108" s="12">
        <v>42965</v>
      </c>
      <c r="E2108" s="10" t="s">
        <v>13</v>
      </c>
      <c r="F2108" s="13" t="s">
        <v>14</v>
      </c>
      <c r="G2108" s="14">
        <v>74000</v>
      </c>
      <c r="H2108" s="17">
        <v>74000</v>
      </c>
      <c r="I2108" s="39">
        <v>0</v>
      </c>
      <c r="J2108" s="19">
        <v>22244</v>
      </c>
      <c r="K2108" s="16">
        <v>50144</v>
      </c>
    </row>
    <row r="2109" spans="1:11" x14ac:dyDescent="0.2">
      <c r="A2109" s="10" t="s">
        <v>15</v>
      </c>
      <c r="B2109" s="11" t="s">
        <v>20</v>
      </c>
      <c r="C2109" s="12">
        <v>26403</v>
      </c>
      <c r="D2109" s="12">
        <v>42965</v>
      </c>
      <c r="E2109" s="10" t="s">
        <v>13</v>
      </c>
      <c r="F2109" s="13" t="s">
        <v>14</v>
      </c>
      <c r="G2109" s="14">
        <v>234000</v>
      </c>
      <c r="H2109" s="17">
        <v>234000</v>
      </c>
      <c r="I2109" s="39">
        <v>0</v>
      </c>
      <c r="J2109" s="19">
        <v>22244</v>
      </c>
      <c r="K2109" s="16">
        <v>50144</v>
      </c>
    </row>
    <row r="2110" spans="1:11" x14ac:dyDescent="0.2">
      <c r="A2110" s="10" t="s">
        <v>16</v>
      </c>
      <c r="B2110" s="11" t="s">
        <v>20</v>
      </c>
      <c r="C2110" s="12">
        <v>24843</v>
      </c>
      <c r="D2110" s="12">
        <v>42978</v>
      </c>
      <c r="E2110" s="10" t="s">
        <v>17</v>
      </c>
      <c r="F2110" s="13" t="s">
        <v>14</v>
      </c>
      <c r="G2110" s="14">
        <v>204000</v>
      </c>
      <c r="H2110" s="17">
        <v>204000</v>
      </c>
      <c r="I2110" s="39">
        <v>0</v>
      </c>
      <c r="J2110" s="19">
        <v>47552</v>
      </c>
      <c r="K2110" s="16">
        <v>48585</v>
      </c>
    </row>
    <row r="2111" spans="1:11" x14ac:dyDescent="0.2">
      <c r="A2111" s="10" t="s">
        <v>11</v>
      </c>
      <c r="B2111" s="11" t="s">
        <v>20</v>
      </c>
      <c r="C2111" s="12">
        <v>24843</v>
      </c>
      <c r="D2111" s="12">
        <v>42978</v>
      </c>
      <c r="E2111" s="10" t="s">
        <v>17</v>
      </c>
      <c r="F2111" s="13" t="s">
        <v>14</v>
      </c>
      <c r="G2111" s="14">
        <v>204000</v>
      </c>
      <c r="H2111" s="17">
        <v>204000</v>
      </c>
      <c r="I2111" s="39">
        <v>2</v>
      </c>
      <c r="J2111" s="19">
        <v>15851</v>
      </c>
      <c r="K2111" s="16">
        <v>48585</v>
      </c>
    </row>
    <row r="2112" spans="1:11" x14ac:dyDescent="0.2">
      <c r="A2112" s="10" t="s">
        <v>16</v>
      </c>
      <c r="B2112" s="11" t="s">
        <v>20</v>
      </c>
      <c r="C2112" s="12">
        <v>21202</v>
      </c>
      <c r="D2112" s="12">
        <v>43039</v>
      </c>
      <c r="E2112" s="10" t="s">
        <v>13</v>
      </c>
      <c r="F2112" s="13" t="s">
        <v>14</v>
      </c>
      <c r="G2112" s="14">
        <v>104000</v>
      </c>
      <c r="H2112" s="17">
        <v>104000</v>
      </c>
      <c r="I2112" s="39">
        <v>0</v>
      </c>
      <c r="J2112" s="19">
        <v>20311</v>
      </c>
      <c r="K2112" s="16">
        <v>44943</v>
      </c>
    </row>
    <row r="2113" spans="1:11" x14ac:dyDescent="0.2">
      <c r="A2113" s="10" t="s">
        <v>11</v>
      </c>
      <c r="B2113" s="11" t="s">
        <v>20</v>
      </c>
      <c r="C2113" s="12">
        <v>21202</v>
      </c>
      <c r="D2113" s="12">
        <v>43039</v>
      </c>
      <c r="E2113" s="10" t="s">
        <v>13</v>
      </c>
      <c r="F2113" s="13" t="s">
        <v>14</v>
      </c>
      <c r="G2113" s="14">
        <v>104000</v>
      </c>
      <c r="H2113" s="17">
        <v>104000</v>
      </c>
      <c r="I2113" s="39">
        <v>0</v>
      </c>
      <c r="J2113" s="19">
        <v>10156</v>
      </c>
      <c r="K2113" s="16">
        <v>44943</v>
      </c>
    </row>
    <row r="2114" spans="1:11" x14ac:dyDescent="0.2">
      <c r="A2114" s="10" t="s">
        <v>16</v>
      </c>
      <c r="B2114" s="11" t="s">
        <v>21</v>
      </c>
      <c r="C2114" s="12">
        <v>24741</v>
      </c>
      <c r="D2114" s="12">
        <v>42957</v>
      </c>
      <c r="E2114" s="10" t="s">
        <v>13</v>
      </c>
      <c r="F2114" s="13" t="s">
        <v>14</v>
      </c>
      <c r="G2114" s="14">
        <v>162000</v>
      </c>
      <c r="H2114" s="17">
        <v>162000</v>
      </c>
      <c r="I2114" s="39">
        <v>0</v>
      </c>
      <c r="J2114" s="19">
        <v>46802</v>
      </c>
      <c r="K2114" s="16">
        <v>48483</v>
      </c>
    </row>
    <row r="2115" spans="1:11" x14ac:dyDescent="0.2">
      <c r="A2115" s="10" t="s">
        <v>11</v>
      </c>
      <c r="B2115" s="11" t="s">
        <v>21</v>
      </c>
      <c r="C2115" s="12">
        <v>24741</v>
      </c>
      <c r="D2115" s="12">
        <v>42957</v>
      </c>
      <c r="E2115" s="10" t="s">
        <v>13</v>
      </c>
      <c r="F2115" s="13" t="s">
        <v>14</v>
      </c>
      <c r="G2115" s="14">
        <v>162000</v>
      </c>
      <c r="H2115" s="17">
        <v>162000</v>
      </c>
      <c r="I2115" s="39">
        <v>0</v>
      </c>
      <c r="J2115" s="19">
        <v>15601</v>
      </c>
      <c r="K2115" s="16">
        <v>48483</v>
      </c>
    </row>
    <row r="2116" spans="1:11" x14ac:dyDescent="0.2">
      <c r="A2116" s="10" t="s">
        <v>15</v>
      </c>
      <c r="B2116" s="11" t="s">
        <v>21</v>
      </c>
      <c r="C2116" s="12">
        <v>24741</v>
      </c>
      <c r="D2116" s="12">
        <v>42957</v>
      </c>
      <c r="E2116" s="10" t="s">
        <v>13</v>
      </c>
      <c r="F2116" s="13" t="s">
        <v>14</v>
      </c>
      <c r="G2116" s="14">
        <v>104000</v>
      </c>
      <c r="H2116" s="17">
        <v>104000</v>
      </c>
      <c r="I2116" s="39">
        <v>0</v>
      </c>
      <c r="J2116" s="19">
        <v>15601</v>
      </c>
      <c r="K2116" s="16">
        <v>48483</v>
      </c>
    </row>
    <row r="2117" spans="1:11" x14ac:dyDescent="0.2">
      <c r="A2117" s="10" t="s">
        <v>16</v>
      </c>
      <c r="B2117" s="11" t="s">
        <v>20</v>
      </c>
      <c r="C2117" s="12">
        <v>22992</v>
      </c>
      <c r="D2117" s="12">
        <v>42911</v>
      </c>
      <c r="E2117" s="10" t="s">
        <v>17</v>
      </c>
      <c r="F2117" s="13" t="s">
        <v>14</v>
      </c>
      <c r="G2117" s="14">
        <v>126000</v>
      </c>
      <c r="H2117" s="17">
        <v>126000</v>
      </c>
      <c r="I2117" s="39">
        <v>0</v>
      </c>
      <c r="J2117" s="19">
        <v>25628</v>
      </c>
      <c r="K2117" s="16">
        <v>46733</v>
      </c>
    </row>
    <row r="2118" spans="1:11" x14ac:dyDescent="0.2">
      <c r="A2118" s="10" t="s">
        <v>11</v>
      </c>
      <c r="B2118" s="11" t="s">
        <v>20</v>
      </c>
      <c r="C2118" s="12">
        <v>22992</v>
      </c>
      <c r="D2118" s="12">
        <v>42911</v>
      </c>
      <c r="E2118" s="10" t="s">
        <v>17</v>
      </c>
      <c r="F2118" s="13" t="s">
        <v>14</v>
      </c>
      <c r="G2118" s="14">
        <v>126000</v>
      </c>
      <c r="H2118" s="17">
        <v>126000</v>
      </c>
      <c r="I2118" s="39">
        <v>0</v>
      </c>
      <c r="J2118" s="19">
        <v>8543</v>
      </c>
      <c r="K2118" s="16">
        <v>46733</v>
      </c>
    </row>
    <row r="2119" spans="1:11" x14ac:dyDescent="0.2">
      <c r="A2119" s="10" t="s">
        <v>15</v>
      </c>
      <c r="B2119" s="11" t="s">
        <v>20</v>
      </c>
      <c r="C2119" s="12">
        <v>22992</v>
      </c>
      <c r="D2119" s="12">
        <v>42911</v>
      </c>
      <c r="E2119" s="10" t="s">
        <v>17</v>
      </c>
      <c r="F2119" s="13" t="s">
        <v>14</v>
      </c>
      <c r="G2119" s="14">
        <v>42000</v>
      </c>
      <c r="H2119" s="17">
        <v>42000</v>
      </c>
      <c r="I2119" s="39">
        <v>0</v>
      </c>
      <c r="J2119" s="19">
        <v>8543</v>
      </c>
      <c r="K2119" s="16">
        <v>46733</v>
      </c>
    </row>
    <row r="2120" spans="1:11" x14ac:dyDescent="0.2">
      <c r="A2120" s="10" t="s">
        <v>16</v>
      </c>
      <c r="B2120" s="11" t="s">
        <v>20</v>
      </c>
      <c r="C2120" s="12">
        <v>27455</v>
      </c>
      <c r="D2120" s="12">
        <v>42762</v>
      </c>
      <c r="E2120" s="10" t="s">
        <v>17</v>
      </c>
      <c r="F2120" s="13" t="s">
        <v>14</v>
      </c>
      <c r="G2120" s="14">
        <v>126000</v>
      </c>
      <c r="H2120" s="17">
        <v>126000</v>
      </c>
      <c r="I2120" s="39">
        <v>0</v>
      </c>
      <c r="J2120" s="19">
        <v>33718</v>
      </c>
      <c r="K2120" s="16">
        <v>51197</v>
      </c>
    </row>
    <row r="2121" spans="1:11" x14ac:dyDescent="0.2">
      <c r="A2121" s="10" t="s">
        <v>11</v>
      </c>
      <c r="B2121" s="11" t="s">
        <v>20</v>
      </c>
      <c r="C2121" s="12">
        <v>27455</v>
      </c>
      <c r="D2121" s="12">
        <v>42762</v>
      </c>
      <c r="E2121" s="10" t="s">
        <v>17</v>
      </c>
      <c r="F2121" s="13" t="s">
        <v>14</v>
      </c>
      <c r="G2121" s="14">
        <v>56000</v>
      </c>
      <c r="H2121" s="17">
        <v>56000</v>
      </c>
      <c r="I2121" s="39">
        <v>0</v>
      </c>
      <c r="J2121" s="19">
        <v>11239</v>
      </c>
      <c r="K2121" s="16">
        <v>51197</v>
      </c>
    </row>
    <row r="2122" spans="1:11" x14ac:dyDescent="0.2">
      <c r="A2122" s="10" t="s">
        <v>15</v>
      </c>
      <c r="B2122" s="11" t="s">
        <v>20</v>
      </c>
      <c r="C2122" s="12">
        <v>27455</v>
      </c>
      <c r="D2122" s="12">
        <v>42762</v>
      </c>
      <c r="E2122" s="10" t="s">
        <v>17</v>
      </c>
      <c r="F2122" s="13" t="s">
        <v>14</v>
      </c>
      <c r="G2122" s="14">
        <v>126000</v>
      </c>
      <c r="H2122" s="17">
        <v>126000</v>
      </c>
      <c r="I2122" s="39">
        <v>0</v>
      </c>
      <c r="J2122" s="19">
        <v>11239</v>
      </c>
      <c r="K2122" s="16">
        <v>51197</v>
      </c>
    </row>
    <row r="2123" spans="1:11" x14ac:dyDescent="0.2">
      <c r="A2123" s="10" t="s">
        <v>16</v>
      </c>
      <c r="B2123" s="11" t="s">
        <v>20</v>
      </c>
      <c r="C2123" s="12">
        <v>19994</v>
      </c>
      <c r="D2123" s="12">
        <v>43125</v>
      </c>
      <c r="E2123" s="10" t="s">
        <v>13</v>
      </c>
      <c r="F2123" s="13" t="s">
        <v>14</v>
      </c>
      <c r="G2123" s="14">
        <v>168000</v>
      </c>
      <c r="H2123" s="17">
        <v>168000</v>
      </c>
      <c r="I2123" s="39">
        <v>0</v>
      </c>
      <c r="J2123" s="19">
        <v>3060</v>
      </c>
      <c r="K2123" s="16">
        <v>43735</v>
      </c>
    </row>
    <row r="2124" spans="1:11" x14ac:dyDescent="0.2">
      <c r="A2124" s="10" t="s">
        <v>11</v>
      </c>
      <c r="B2124" s="11" t="s">
        <v>20</v>
      </c>
      <c r="C2124" s="12">
        <v>19994</v>
      </c>
      <c r="D2124" s="12">
        <v>43125</v>
      </c>
      <c r="E2124" s="10" t="s">
        <v>13</v>
      </c>
      <c r="F2124" s="13" t="s">
        <v>14</v>
      </c>
      <c r="G2124" s="14">
        <v>51000</v>
      </c>
      <c r="H2124" s="17">
        <v>51000</v>
      </c>
      <c r="I2124" s="39">
        <v>0</v>
      </c>
      <c r="J2124" s="19">
        <v>3060</v>
      </c>
      <c r="K2124" s="16">
        <v>43735</v>
      </c>
    </row>
    <row r="2125" spans="1:11" x14ac:dyDescent="0.2">
      <c r="A2125" s="10" t="s">
        <v>11</v>
      </c>
      <c r="B2125" s="11" t="s">
        <v>20</v>
      </c>
      <c r="C2125" s="12">
        <v>22795</v>
      </c>
      <c r="D2125" s="12">
        <v>42937</v>
      </c>
      <c r="E2125" s="10" t="s">
        <v>17</v>
      </c>
      <c r="F2125" s="13" t="s">
        <v>14</v>
      </c>
      <c r="G2125" s="14">
        <v>40000</v>
      </c>
      <c r="H2125" s="17">
        <v>40000</v>
      </c>
      <c r="I2125" s="39">
        <v>0</v>
      </c>
      <c r="J2125" s="19">
        <v>8352</v>
      </c>
      <c r="K2125" s="16">
        <v>46536</v>
      </c>
    </row>
    <row r="2126" spans="1:11" x14ac:dyDescent="0.2">
      <c r="A2126" s="10" t="s">
        <v>11</v>
      </c>
      <c r="B2126" s="11" t="s">
        <v>20</v>
      </c>
      <c r="C2126" s="12">
        <v>25260</v>
      </c>
      <c r="D2126" s="12">
        <v>42864</v>
      </c>
      <c r="E2126" s="10" t="s">
        <v>17</v>
      </c>
      <c r="F2126" s="13" t="s">
        <v>14</v>
      </c>
      <c r="G2126" s="14">
        <v>21000</v>
      </c>
      <c r="H2126" s="17">
        <v>21000</v>
      </c>
      <c r="I2126" s="39">
        <v>0</v>
      </c>
      <c r="J2126" s="19">
        <v>4725</v>
      </c>
      <c r="K2126" s="16">
        <v>49001</v>
      </c>
    </row>
    <row r="2127" spans="1:11" x14ac:dyDescent="0.2">
      <c r="A2127" s="10" t="s">
        <v>16</v>
      </c>
      <c r="B2127" s="11" t="s">
        <v>20</v>
      </c>
      <c r="C2127" s="12">
        <v>29576</v>
      </c>
      <c r="D2127" s="12">
        <v>42895</v>
      </c>
      <c r="E2127" s="10" t="s">
        <v>17</v>
      </c>
      <c r="F2127" s="13" t="s">
        <v>14</v>
      </c>
      <c r="G2127" s="14">
        <v>165000</v>
      </c>
      <c r="H2127" s="17">
        <v>165000</v>
      </c>
      <c r="I2127" s="39">
        <v>0</v>
      </c>
      <c r="J2127" s="19">
        <v>31779</v>
      </c>
      <c r="K2127" s="16">
        <v>53317</v>
      </c>
    </row>
    <row r="2128" spans="1:11" x14ac:dyDescent="0.2">
      <c r="A2128" s="10" t="s">
        <v>11</v>
      </c>
      <c r="B2128" s="11" t="s">
        <v>20</v>
      </c>
      <c r="C2128" s="12">
        <v>29576</v>
      </c>
      <c r="D2128" s="12">
        <v>42895</v>
      </c>
      <c r="E2128" s="10" t="s">
        <v>17</v>
      </c>
      <c r="F2128" s="13" t="s">
        <v>14</v>
      </c>
      <c r="G2128" s="14">
        <v>165000</v>
      </c>
      <c r="H2128" s="17">
        <v>165000</v>
      </c>
      <c r="I2128" s="39">
        <v>0</v>
      </c>
      <c r="J2128" s="19">
        <v>10593</v>
      </c>
      <c r="K2128" s="16">
        <v>53317</v>
      </c>
    </row>
    <row r="2129" spans="1:11" x14ac:dyDescent="0.2">
      <c r="A2129" s="10" t="s">
        <v>15</v>
      </c>
      <c r="B2129" s="11" t="s">
        <v>20</v>
      </c>
      <c r="C2129" s="12">
        <v>29576</v>
      </c>
      <c r="D2129" s="12">
        <v>42895</v>
      </c>
      <c r="E2129" s="10" t="s">
        <v>17</v>
      </c>
      <c r="F2129" s="13" t="s">
        <v>14</v>
      </c>
      <c r="G2129" s="14">
        <v>21000</v>
      </c>
      <c r="H2129" s="17">
        <v>21000</v>
      </c>
      <c r="I2129" s="39">
        <v>0</v>
      </c>
      <c r="J2129" s="19">
        <v>10593</v>
      </c>
      <c r="K2129" s="16">
        <v>53317</v>
      </c>
    </row>
    <row r="2130" spans="1:11" x14ac:dyDescent="0.2">
      <c r="A2130" s="10" t="s">
        <v>11</v>
      </c>
      <c r="B2130" s="11" t="s">
        <v>20</v>
      </c>
      <c r="C2130" s="12">
        <v>20127</v>
      </c>
      <c r="D2130" s="12">
        <v>43012</v>
      </c>
      <c r="E2130" s="10" t="s">
        <v>17</v>
      </c>
      <c r="F2130" s="13" t="s">
        <v>14</v>
      </c>
      <c r="G2130" s="14">
        <v>53000</v>
      </c>
      <c r="H2130" s="17">
        <v>53000</v>
      </c>
      <c r="I2130" s="39">
        <v>0</v>
      </c>
      <c r="J2130" s="19">
        <v>5867</v>
      </c>
      <c r="K2130" s="16">
        <v>43868</v>
      </c>
    </row>
    <row r="2131" spans="1:11" x14ac:dyDescent="0.2">
      <c r="A2131" s="10" t="s">
        <v>16</v>
      </c>
      <c r="B2131" s="11" t="s">
        <v>21</v>
      </c>
      <c r="C2131" s="12">
        <v>22442</v>
      </c>
      <c r="D2131" s="12">
        <v>42832</v>
      </c>
      <c r="E2131" s="10" t="s">
        <v>13</v>
      </c>
      <c r="F2131" s="13" t="s">
        <v>14</v>
      </c>
      <c r="G2131" s="14">
        <v>53000</v>
      </c>
      <c r="H2131" s="17">
        <v>53000</v>
      </c>
      <c r="I2131" s="39">
        <v>0</v>
      </c>
      <c r="J2131" s="19">
        <v>21445</v>
      </c>
      <c r="K2131" s="16">
        <v>46183</v>
      </c>
    </row>
    <row r="2132" spans="1:11" x14ac:dyDescent="0.2">
      <c r="A2132" s="10" t="s">
        <v>11</v>
      </c>
      <c r="B2132" s="11" t="s">
        <v>21</v>
      </c>
      <c r="C2132" s="12">
        <v>22442</v>
      </c>
      <c r="D2132" s="12">
        <v>42832</v>
      </c>
      <c r="E2132" s="10" t="s">
        <v>13</v>
      </c>
      <c r="F2132" s="13" t="s">
        <v>14</v>
      </c>
      <c r="G2132" s="14">
        <v>46000</v>
      </c>
      <c r="H2132" s="17">
        <v>46000</v>
      </c>
      <c r="I2132" s="39">
        <v>2</v>
      </c>
      <c r="J2132" s="19">
        <v>10723</v>
      </c>
      <c r="K2132" s="16">
        <v>46183</v>
      </c>
    </row>
    <row r="2133" spans="1:11" x14ac:dyDescent="0.2">
      <c r="A2133" s="10" t="s">
        <v>15</v>
      </c>
      <c r="B2133" s="11" t="s">
        <v>21</v>
      </c>
      <c r="C2133" s="12">
        <v>22442</v>
      </c>
      <c r="D2133" s="12">
        <v>42832</v>
      </c>
      <c r="E2133" s="10" t="s">
        <v>13</v>
      </c>
      <c r="F2133" s="13" t="s">
        <v>14</v>
      </c>
      <c r="G2133" s="14">
        <v>53000</v>
      </c>
      <c r="H2133" s="17">
        <v>53000</v>
      </c>
      <c r="I2133" s="39">
        <v>0</v>
      </c>
      <c r="J2133" s="19">
        <v>10723</v>
      </c>
      <c r="K2133" s="16">
        <v>46183</v>
      </c>
    </row>
    <row r="2134" spans="1:11" x14ac:dyDescent="0.2">
      <c r="A2134" s="10" t="s">
        <v>11</v>
      </c>
      <c r="B2134" s="11" t="s">
        <v>20</v>
      </c>
      <c r="C2134" s="12">
        <v>21615</v>
      </c>
      <c r="D2134" s="12">
        <v>43112</v>
      </c>
      <c r="E2134" s="10" t="s">
        <v>17</v>
      </c>
      <c r="F2134" s="13" t="s">
        <v>14</v>
      </c>
      <c r="G2134" s="14">
        <v>44000</v>
      </c>
      <c r="H2134" s="17">
        <v>44000</v>
      </c>
      <c r="I2134" s="39">
        <v>0</v>
      </c>
      <c r="J2134" s="19">
        <v>8756</v>
      </c>
      <c r="K2134" s="16">
        <v>45357</v>
      </c>
    </row>
    <row r="2135" spans="1:11" x14ac:dyDescent="0.2">
      <c r="A2135" s="10" t="s">
        <v>16</v>
      </c>
      <c r="B2135" s="11" t="s">
        <v>20</v>
      </c>
      <c r="C2135" s="12">
        <v>27430</v>
      </c>
      <c r="D2135" s="12">
        <v>43090</v>
      </c>
      <c r="E2135" s="10" t="s">
        <v>17</v>
      </c>
      <c r="F2135" s="13" t="s">
        <v>14</v>
      </c>
      <c r="G2135" s="14">
        <v>63000</v>
      </c>
      <c r="H2135" s="17">
        <v>63000</v>
      </c>
      <c r="I2135" s="39">
        <v>0</v>
      </c>
      <c r="J2135" s="19">
        <v>13948</v>
      </c>
      <c r="K2135" s="16">
        <v>51171</v>
      </c>
    </row>
    <row r="2136" spans="1:11" x14ac:dyDescent="0.2">
      <c r="A2136" s="10" t="s">
        <v>11</v>
      </c>
      <c r="B2136" s="11" t="s">
        <v>20</v>
      </c>
      <c r="C2136" s="12">
        <v>27430</v>
      </c>
      <c r="D2136" s="12">
        <v>43090</v>
      </c>
      <c r="E2136" s="10" t="s">
        <v>17</v>
      </c>
      <c r="F2136" s="13" t="s">
        <v>14</v>
      </c>
      <c r="G2136" s="14">
        <v>63000</v>
      </c>
      <c r="H2136" s="17">
        <v>63000</v>
      </c>
      <c r="I2136" s="39">
        <v>0</v>
      </c>
      <c r="J2136" s="19">
        <v>4649</v>
      </c>
      <c r="K2136" s="16">
        <v>51171</v>
      </c>
    </row>
    <row r="2137" spans="1:11" x14ac:dyDescent="0.2">
      <c r="A2137" s="10" t="s">
        <v>16</v>
      </c>
      <c r="B2137" s="11" t="s">
        <v>20</v>
      </c>
      <c r="C2137" s="12">
        <v>22682</v>
      </c>
      <c r="D2137" s="12">
        <v>43004</v>
      </c>
      <c r="E2137" s="10" t="s">
        <v>13</v>
      </c>
      <c r="F2137" s="13" t="s">
        <v>14</v>
      </c>
      <c r="G2137" s="14">
        <v>171000</v>
      </c>
      <c r="H2137" s="17">
        <v>171000</v>
      </c>
      <c r="I2137" s="39">
        <v>0</v>
      </c>
      <c r="J2137" s="19">
        <v>42015</v>
      </c>
      <c r="K2137" s="16">
        <v>46423</v>
      </c>
    </row>
    <row r="2138" spans="1:11" x14ac:dyDescent="0.2">
      <c r="A2138" s="10" t="s">
        <v>11</v>
      </c>
      <c r="B2138" s="11" t="s">
        <v>20</v>
      </c>
      <c r="C2138" s="12">
        <v>22682</v>
      </c>
      <c r="D2138" s="12">
        <v>43004</v>
      </c>
      <c r="E2138" s="10" t="s">
        <v>13</v>
      </c>
      <c r="F2138" s="13" t="s">
        <v>14</v>
      </c>
      <c r="G2138" s="14">
        <v>171000</v>
      </c>
      <c r="H2138" s="17">
        <v>171000</v>
      </c>
      <c r="I2138" s="39">
        <v>2</v>
      </c>
      <c r="J2138" s="19">
        <v>14005</v>
      </c>
      <c r="K2138" s="16">
        <v>46423</v>
      </c>
    </row>
    <row r="2139" spans="1:11" x14ac:dyDescent="0.2">
      <c r="A2139" s="10" t="s">
        <v>15</v>
      </c>
      <c r="B2139" s="11" t="s">
        <v>20</v>
      </c>
      <c r="C2139" s="12">
        <v>22682</v>
      </c>
      <c r="D2139" s="12">
        <v>43004</v>
      </c>
      <c r="E2139" s="10" t="s">
        <v>13</v>
      </c>
      <c r="F2139" s="13" t="s">
        <v>14</v>
      </c>
      <c r="G2139" s="14">
        <v>63000</v>
      </c>
      <c r="H2139" s="17">
        <v>63000</v>
      </c>
      <c r="I2139" s="39">
        <v>0</v>
      </c>
      <c r="J2139" s="19">
        <v>14005</v>
      </c>
      <c r="K2139" s="16">
        <v>46423</v>
      </c>
    </row>
    <row r="2140" spans="1:11" x14ac:dyDescent="0.2">
      <c r="A2140" s="10" t="s">
        <v>11</v>
      </c>
      <c r="B2140" s="11" t="s">
        <v>20</v>
      </c>
      <c r="C2140" s="12">
        <v>22910</v>
      </c>
      <c r="D2140" s="12">
        <v>42795</v>
      </c>
      <c r="E2140" s="10" t="s">
        <v>13</v>
      </c>
      <c r="F2140" s="13" t="s">
        <v>14</v>
      </c>
      <c r="G2140" s="14">
        <v>69000</v>
      </c>
      <c r="H2140" s="17">
        <v>69000</v>
      </c>
      <c r="I2140" s="39">
        <v>0</v>
      </c>
      <c r="J2140" s="19">
        <v>16022</v>
      </c>
      <c r="K2140" s="16">
        <v>46651</v>
      </c>
    </row>
    <row r="2141" spans="1:11" x14ac:dyDescent="0.2">
      <c r="A2141" s="10" t="s">
        <v>15</v>
      </c>
      <c r="B2141" s="11" t="s">
        <v>20</v>
      </c>
      <c r="C2141" s="12">
        <v>22910</v>
      </c>
      <c r="D2141" s="12">
        <v>42795</v>
      </c>
      <c r="E2141" s="10" t="s">
        <v>13</v>
      </c>
      <c r="F2141" s="13" t="s">
        <v>14</v>
      </c>
      <c r="G2141" s="14">
        <v>69000</v>
      </c>
      <c r="H2141" s="17">
        <v>69000</v>
      </c>
      <c r="I2141" s="39">
        <v>0</v>
      </c>
      <c r="J2141" s="19">
        <v>16022</v>
      </c>
      <c r="K2141" s="16">
        <v>46651</v>
      </c>
    </row>
    <row r="2142" spans="1:11" x14ac:dyDescent="0.2">
      <c r="A2142" s="10" t="s">
        <v>11</v>
      </c>
      <c r="B2142" s="11" t="s">
        <v>20</v>
      </c>
      <c r="C2142" s="12">
        <v>23438</v>
      </c>
      <c r="D2142" s="12">
        <v>43112</v>
      </c>
      <c r="E2142" s="10" t="s">
        <v>13</v>
      </c>
      <c r="F2142" s="13" t="s">
        <v>14</v>
      </c>
      <c r="G2142" s="14">
        <v>44000</v>
      </c>
      <c r="H2142" s="17">
        <v>44000</v>
      </c>
      <c r="I2142" s="39">
        <v>0</v>
      </c>
      <c r="J2142" s="19">
        <v>11440</v>
      </c>
      <c r="K2142" s="16">
        <v>47179</v>
      </c>
    </row>
    <row r="2143" spans="1:11" x14ac:dyDescent="0.2">
      <c r="A2143" s="10" t="s">
        <v>16</v>
      </c>
      <c r="B2143" s="11" t="s">
        <v>20</v>
      </c>
      <c r="C2143" s="12">
        <v>23209</v>
      </c>
      <c r="D2143" s="12">
        <v>42809</v>
      </c>
      <c r="E2143" s="10" t="s">
        <v>17</v>
      </c>
      <c r="F2143" s="13" t="s">
        <v>14</v>
      </c>
      <c r="G2143" s="14">
        <v>201000</v>
      </c>
      <c r="H2143" s="17">
        <v>201000</v>
      </c>
      <c r="I2143" s="39">
        <v>0</v>
      </c>
      <c r="J2143" s="19">
        <v>40341</v>
      </c>
      <c r="K2143" s="16">
        <v>46951</v>
      </c>
    </row>
    <row r="2144" spans="1:11" x14ac:dyDescent="0.2">
      <c r="A2144" s="10" t="s">
        <v>11</v>
      </c>
      <c r="B2144" s="11" t="s">
        <v>20</v>
      </c>
      <c r="C2144" s="12">
        <v>23209</v>
      </c>
      <c r="D2144" s="12">
        <v>42809</v>
      </c>
      <c r="E2144" s="10" t="s">
        <v>17</v>
      </c>
      <c r="F2144" s="13" t="s">
        <v>14</v>
      </c>
      <c r="G2144" s="14">
        <v>201000</v>
      </c>
      <c r="H2144" s="17">
        <v>201000</v>
      </c>
      <c r="I2144" s="39">
        <v>0</v>
      </c>
      <c r="J2144" s="19">
        <v>13447</v>
      </c>
      <c r="K2144" s="16">
        <v>46951</v>
      </c>
    </row>
    <row r="2145" spans="1:11" x14ac:dyDescent="0.2">
      <c r="A2145" s="10" t="s">
        <v>15</v>
      </c>
      <c r="B2145" s="11" t="s">
        <v>20</v>
      </c>
      <c r="C2145" s="12">
        <v>23209</v>
      </c>
      <c r="D2145" s="12">
        <v>42809</v>
      </c>
      <c r="E2145" s="10" t="s">
        <v>17</v>
      </c>
      <c r="F2145" s="13" t="s">
        <v>14</v>
      </c>
      <c r="G2145" s="14">
        <v>67000</v>
      </c>
      <c r="H2145" s="17">
        <v>67000</v>
      </c>
      <c r="I2145" s="39">
        <v>0</v>
      </c>
      <c r="J2145" s="19">
        <v>13447</v>
      </c>
      <c r="K2145" s="16">
        <v>46951</v>
      </c>
    </row>
    <row r="2146" spans="1:11" x14ac:dyDescent="0.2">
      <c r="A2146" s="10" t="s">
        <v>16</v>
      </c>
      <c r="B2146" s="11" t="s">
        <v>20</v>
      </c>
      <c r="C2146" s="12">
        <v>20681</v>
      </c>
      <c r="D2146" s="12">
        <v>43110</v>
      </c>
      <c r="E2146" s="10" t="s">
        <v>13</v>
      </c>
      <c r="F2146" s="13" t="s">
        <v>14</v>
      </c>
      <c r="G2146" s="14">
        <v>201000</v>
      </c>
      <c r="H2146" s="17">
        <v>201000</v>
      </c>
      <c r="I2146" s="39">
        <v>0</v>
      </c>
      <c r="J2146" s="19">
        <v>19305</v>
      </c>
      <c r="K2146" s="16">
        <v>44422</v>
      </c>
    </row>
    <row r="2147" spans="1:11" x14ac:dyDescent="0.2">
      <c r="A2147" s="10" t="s">
        <v>11</v>
      </c>
      <c r="B2147" s="11" t="s">
        <v>20</v>
      </c>
      <c r="C2147" s="12">
        <v>20681</v>
      </c>
      <c r="D2147" s="12">
        <v>43110</v>
      </c>
      <c r="E2147" s="10" t="s">
        <v>13</v>
      </c>
      <c r="F2147" s="13" t="s">
        <v>14</v>
      </c>
      <c r="G2147" s="14">
        <v>39000</v>
      </c>
      <c r="H2147" s="17">
        <v>39000</v>
      </c>
      <c r="I2147" s="39">
        <v>2</v>
      </c>
      <c r="J2147" s="19">
        <v>6435</v>
      </c>
      <c r="K2147" s="16">
        <v>44422</v>
      </c>
    </row>
    <row r="2148" spans="1:11" x14ac:dyDescent="0.2">
      <c r="A2148" s="10" t="s">
        <v>16</v>
      </c>
      <c r="B2148" s="11" t="s">
        <v>20</v>
      </c>
      <c r="C2148" s="12">
        <v>32775</v>
      </c>
      <c r="D2148" s="12">
        <v>43024</v>
      </c>
      <c r="E2148" s="10" t="s">
        <v>17</v>
      </c>
      <c r="F2148" s="13" t="s">
        <v>14</v>
      </c>
      <c r="G2148" s="14">
        <v>117000</v>
      </c>
      <c r="H2148" s="17">
        <v>117000</v>
      </c>
      <c r="I2148" s="39">
        <v>0</v>
      </c>
      <c r="J2148" s="19">
        <v>25142</v>
      </c>
      <c r="K2148" s="16">
        <v>56516</v>
      </c>
    </row>
    <row r="2149" spans="1:11" x14ac:dyDescent="0.2">
      <c r="A2149" s="10" t="s">
        <v>11</v>
      </c>
      <c r="B2149" s="11" t="s">
        <v>20</v>
      </c>
      <c r="C2149" s="12">
        <v>32775</v>
      </c>
      <c r="D2149" s="12">
        <v>43024</v>
      </c>
      <c r="E2149" s="10" t="s">
        <v>17</v>
      </c>
      <c r="F2149" s="13" t="s">
        <v>14</v>
      </c>
      <c r="G2149" s="14">
        <v>48000</v>
      </c>
      <c r="H2149" s="17">
        <v>48000</v>
      </c>
      <c r="I2149" s="39">
        <v>2</v>
      </c>
      <c r="J2149" s="19">
        <v>8381</v>
      </c>
      <c r="K2149" s="16">
        <v>56516</v>
      </c>
    </row>
    <row r="2150" spans="1:11" x14ac:dyDescent="0.2">
      <c r="A2150" s="10" t="s">
        <v>11</v>
      </c>
      <c r="B2150" s="11" t="s">
        <v>20</v>
      </c>
      <c r="C2150" s="12">
        <v>20332</v>
      </c>
      <c r="D2150" s="12">
        <v>43131</v>
      </c>
      <c r="E2150" s="10" t="s">
        <v>17</v>
      </c>
      <c r="F2150" s="13" t="s">
        <v>14</v>
      </c>
      <c r="G2150" s="14">
        <v>21000</v>
      </c>
      <c r="H2150" s="17">
        <v>21000</v>
      </c>
      <c r="I2150" s="39">
        <v>0</v>
      </c>
      <c r="J2150" s="19">
        <v>8190</v>
      </c>
      <c r="K2150" s="16">
        <v>44074</v>
      </c>
    </row>
    <row r="2151" spans="1:11" x14ac:dyDescent="0.2">
      <c r="A2151" s="10" t="s">
        <v>11</v>
      </c>
      <c r="B2151" s="11" t="s">
        <v>21</v>
      </c>
      <c r="C2151" s="12">
        <v>23073</v>
      </c>
      <c r="D2151" s="12">
        <v>43091</v>
      </c>
      <c r="E2151" s="10" t="s">
        <v>17</v>
      </c>
      <c r="F2151" s="13" t="s">
        <v>14</v>
      </c>
      <c r="G2151" s="14">
        <v>23000</v>
      </c>
      <c r="H2151" s="17">
        <v>23000</v>
      </c>
      <c r="I2151" s="39">
        <v>0</v>
      </c>
      <c r="J2151" s="19">
        <v>5237</v>
      </c>
      <c r="K2151" s="16">
        <v>46815</v>
      </c>
    </row>
    <row r="2152" spans="1:11" x14ac:dyDescent="0.2">
      <c r="A2152" s="10" t="s">
        <v>15</v>
      </c>
      <c r="B2152" s="11" t="s">
        <v>21</v>
      </c>
      <c r="C2152" s="12">
        <v>23073</v>
      </c>
      <c r="D2152" s="12">
        <v>43091</v>
      </c>
      <c r="E2152" s="10" t="s">
        <v>17</v>
      </c>
      <c r="F2152" s="13" t="s">
        <v>14</v>
      </c>
      <c r="G2152" s="14">
        <v>21000</v>
      </c>
      <c r="H2152" s="17">
        <v>21000</v>
      </c>
      <c r="I2152" s="39">
        <v>0</v>
      </c>
      <c r="J2152" s="19">
        <v>5237</v>
      </c>
      <c r="K2152" s="16">
        <v>46815</v>
      </c>
    </row>
    <row r="2153" spans="1:11" x14ac:dyDescent="0.2">
      <c r="A2153" s="10" t="s">
        <v>11</v>
      </c>
      <c r="B2153" s="11" t="s">
        <v>21</v>
      </c>
      <c r="C2153" s="12">
        <v>22002</v>
      </c>
      <c r="D2153" s="12">
        <v>43182</v>
      </c>
      <c r="E2153" s="10" t="s">
        <v>13</v>
      </c>
      <c r="F2153" s="13" t="s">
        <v>14</v>
      </c>
      <c r="G2153" s="14">
        <v>43000</v>
      </c>
      <c r="H2153" s="17">
        <v>43000</v>
      </c>
      <c r="I2153" s="39">
        <v>0</v>
      </c>
      <c r="J2153" s="19">
        <v>10062</v>
      </c>
      <c r="K2153" s="16">
        <v>45743</v>
      </c>
    </row>
    <row r="2154" spans="1:11" x14ac:dyDescent="0.2">
      <c r="A2154" s="10" t="s">
        <v>11</v>
      </c>
      <c r="B2154" s="11" t="s">
        <v>20</v>
      </c>
      <c r="C2154" s="12">
        <v>20152</v>
      </c>
      <c r="D2154" s="12">
        <v>43011</v>
      </c>
      <c r="E2154" s="10" t="s">
        <v>17</v>
      </c>
      <c r="F2154" s="13" t="s">
        <v>14</v>
      </c>
      <c r="G2154" s="14">
        <v>35000</v>
      </c>
      <c r="H2154" s="17">
        <v>35000</v>
      </c>
      <c r="I2154" s="39">
        <v>0</v>
      </c>
      <c r="J2154" s="19">
        <v>3875</v>
      </c>
      <c r="K2154" s="16">
        <v>43894</v>
      </c>
    </row>
    <row r="2155" spans="1:11" x14ac:dyDescent="0.2">
      <c r="A2155" s="10" t="s">
        <v>15</v>
      </c>
      <c r="B2155" s="11" t="s">
        <v>20</v>
      </c>
      <c r="C2155" s="12">
        <v>20152</v>
      </c>
      <c r="D2155" s="12">
        <v>43011</v>
      </c>
      <c r="E2155" s="10" t="s">
        <v>17</v>
      </c>
      <c r="F2155" s="13" t="s">
        <v>14</v>
      </c>
      <c r="G2155" s="14">
        <v>35000</v>
      </c>
      <c r="H2155" s="17">
        <v>35000</v>
      </c>
      <c r="I2155" s="39">
        <v>0</v>
      </c>
      <c r="J2155" s="19">
        <v>3875</v>
      </c>
      <c r="K2155" s="16">
        <v>43894</v>
      </c>
    </row>
    <row r="2156" spans="1:11" x14ac:dyDescent="0.2">
      <c r="A2156" s="10" t="s">
        <v>11</v>
      </c>
      <c r="B2156" s="11" t="s">
        <v>20</v>
      </c>
      <c r="C2156" s="12">
        <v>23208</v>
      </c>
      <c r="D2156" s="12">
        <v>43173</v>
      </c>
      <c r="E2156" s="10" t="s">
        <v>13</v>
      </c>
      <c r="F2156" s="13" t="s">
        <v>14</v>
      </c>
      <c r="G2156" s="14">
        <v>52000</v>
      </c>
      <c r="H2156" s="17">
        <v>52000</v>
      </c>
      <c r="I2156" s="39">
        <v>0</v>
      </c>
      <c r="J2156" s="19">
        <v>12896</v>
      </c>
      <c r="K2156" s="16">
        <v>46950</v>
      </c>
    </row>
    <row r="2157" spans="1:11" x14ac:dyDescent="0.2">
      <c r="A2157" s="10" t="s">
        <v>16</v>
      </c>
      <c r="B2157" s="11" t="s">
        <v>20</v>
      </c>
      <c r="C2157" s="12">
        <v>21537</v>
      </c>
      <c r="D2157" s="12">
        <v>43080</v>
      </c>
      <c r="E2157" s="10" t="s">
        <v>13</v>
      </c>
      <c r="F2157" s="13" t="s">
        <v>14</v>
      </c>
      <c r="G2157" s="14">
        <v>52000</v>
      </c>
      <c r="H2157" s="17">
        <v>52000</v>
      </c>
      <c r="I2157" s="39">
        <v>0</v>
      </c>
      <c r="J2157" s="19">
        <v>36086</v>
      </c>
      <c r="K2157" s="16">
        <v>45278</v>
      </c>
    </row>
    <row r="2158" spans="1:11" x14ac:dyDescent="0.2">
      <c r="A2158" s="10" t="s">
        <v>11</v>
      </c>
      <c r="B2158" s="11" t="s">
        <v>20</v>
      </c>
      <c r="C2158" s="12">
        <v>21537</v>
      </c>
      <c r="D2158" s="12">
        <v>43080</v>
      </c>
      <c r="E2158" s="10" t="s">
        <v>13</v>
      </c>
      <c r="F2158" s="13" t="s">
        <v>14</v>
      </c>
      <c r="G2158" s="14">
        <v>55000</v>
      </c>
      <c r="H2158" s="17">
        <v>55000</v>
      </c>
      <c r="I2158" s="39">
        <v>0</v>
      </c>
      <c r="J2158" s="19">
        <v>12029</v>
      </c>
      <c r="K2158" s="16">
        <v>45278</v>
      </c>
    </row>
    <row r="2159" spans="1:11" x14ac:dyDescent="0.2">
      <c r="A2159" s="10" t="s">
        <v>15</v>
      </c>
      <c r="B2159" s="11" t="s">
        <v>20</v>
      </c>
      <c r="C2159" s="12">
        <v>21537</v>
      </c>
      <c r="D2159" s="12">
        <v>43080</v>
      </c>
      <c r="E2159" s="10" t="s">
        <v>13</v>
      </c>
      <c r="F2159" s="13" t="s">
        <v>14</v>
      </c>
      <c r="G2159" s="14">
        <v>52000</v>
      </c>
      <c r="H2159" s="17">
        <v>52000</v>
      </c>
      <c r="I2159" s="39">
        <v>0</v>
      </c>
      <c r="J2159" s="19">
        <v>12029</v>
      </c>
      <c r="K2159" s="16">
        <v>45278</v>
      </c>
    </row>
    <row r="2160" spans="1:11" x14ac:dyDescent="0.2">
      <c r="A2160" s="10" t="s">
        <v>16</v>
      </c>
      <c r="B2160" s="11" t="s">
        <v>20</v>
      </c>
      <c r="C2160" s="12">
        <v>20665</v>
      </c>
      <c r="D2160" s="12">
        <v>43013</v>
      </c>
      <c r="E2160" s="10" t="s">
        <v>13</v>
      </c>
      <c r="F2160" s="13" t="s">
        <v>14</v>
      </c>
      <c r="G2160" s="14">
        <v>93000</v>
      </c>
      <c r="H2160" s="17">
        <v>93000</v>
      </c>
      <c r="I2160" s="39">
        <v>0</v>
      </c>
      <c r="J2160" s="19">
        <v>13727</v>
      </c>
      <c r="K2160" s="16">
        <v>44406</v>
      </c>
    </row>
    <row r="2161" spans="1:11" x14ac:dyDescent="0.2">
      <c r="A2161" s="10" t="s">
        <v>11</v>
      </c>
      <c r="B2161" s="11" t="s">
        <v>20</v>
      </c>
      <c r="C2161" s="12">
        <v>20665</v>
      </c>
      <c r="D2161" s="12">
        <v>43013</v>
      </c>
      <c r="E2161" s="10" t="s">
        <v>13</v>
      </c>
      <c r="F2161" s="13" t="s">
        <v>14</v>
      </c>
      <c r="G2161" s="14">
        <v>93000</v>
      </c>
      <c r="H2161" s="17">
        <v>93000</v>
      </c>
      <c r="I2161" s="39">
        <v>0</v>
      </c>
      <c r="J2161" s="19">
        <v>4576</v>
      </c>
      <c r="K2161" s="16">
        <v>44406</v>
      </c>
    </row>
    <row r="2162" spans="1:11" x14ac:dyDescent="0.2">
      <c r="A2162" s="10" t="s">
        <v>15</v>
      </c>
      <c r="B2162" s="11" t="s">
        <v>20</v>
      </c>
      <c r="C2162" s="12">
        <v>20665</v>
      </c>
      <c r="D2162" s="12">
        <v>43013</v>
      </c>
      <c r="E2162" s="10" t="s">
        <v>13</v>
      </c>
      <c r="F2162" s="13" t="s">
        <v>14</v>
      </c>
      <c r="G2162" s="14">
        <v>165000</v>
      </c>
      <c r="H2162" s="17">
        <v>165000</v>
      </c>
      <c r="I2162" s="39">
        <v>0</v>
      </c>
      <c r="J2162" s="19">
        <v>4576</v>
      </c>
      <c r="K2162" s="16">
        <v>44406</v>
      </c>
    </row>
    <row r="2163" spans="1:11" x14ac:dyDescent="0.2">
      <c r="A2163" s="10" t="s">
        <v>11</v>
      </c>
      <c r="B2163" s="11" t="s">
        <v>20</v>
      </c>
      <c r="C2163" s="12">
        <v>20579</v>
      </c>
      <c r="D2163" s="12">
        <v>42706</v>
      </c>
      <c r="E2163" s="10" t="s">
        <v>17</v>
      </c>
      <c r="F2163" s="13" t="s">
        <v>14</v>
      </c>
      <c r="G2163" s="14">
        <v>65000</v>
      </c>
      <c r="H2163" s="17">
        <v>65000</v>
      </c>
      <c r="I2163" s="39">
        <v>0</v>
      </c>
      <c r="J2163" s="19">
        <v>5909</v>
      </c>
      <c r="K2163" s="16">
        <v>44320</v>
      </c>
    </row>
    <row r="2164" spans="1:11" x14ac:dyDescent="0.2">
      <c r="A2164" s="10" t="s">
        <v>11</v>
      </c>
      <c r="B2164" s="11" t="s">
        <v>20</v>
      </c>
      <c r="C2164" s="12">
        <v>25561</v>
      </c>
      <c r="D2164" s="12">
        <v>43192</v>
      </c>
      <c r="E2164" s="10" t="s">
        <v>13</v>
      </c>
      <c r="F2164" s="13" t="s">
        <v>14</v>
      </c>
      <c r="G2164" s="14">
        <v>83000</v>
      </c>
      <c r="H2164" s="17">
        <v>83000</v>
      </c>
      <c r="I2164" s="39">
        <v>0</v>
      </c>
      <c r="J2164" s="19">
        <v>23323</v>
      </c>
      <c r="K2164" s="16">
        <v>49302</v>
      </c>
    </row>
    <row r="2165" spans="1:11" x14ac:dyDescent="0.2">
      <c r="A2165" s="10" t="s">
        <v>11</v>
      </c>
      <c r="B2165" s="11" t="s">
        <v>20</v>
      </c>
      <c r="C2165" s="12">
        <v>22546</v>
      </c>
      <c r="D2165" s="12">
        <v>42993</v>
      </c>
      <c r="E2165" s="10" t="s">
        <v>13</v>
      </c>
      <c r="F2165" s="13" t="s">
        <v>14</v>
      </c>
      <c r="G2165" s="14">
        <v>117000</v>
      </c>
      <c r="H2165" s="17">
        <v>117000</v>
      </c>
      <c r="I2165" s="39">
        <v>0</v>
      </c>
      <c r="J2165" s="19">
        <v>28747</v>
      </c>
      <c r="K2165" s="16">
        <v>46287</v>
      </c>
    </row>
    <row r="2166" spans="1:11" x14ac:dyDescent="0.2">
      <c r="A2166" s="10" t="s">
        <v>11</v>
      </c>
      <c r="B2166" s="11" t="s">
        <v>20</v>
      </c>
      <c r="C2166" s="12">
        <v>21957</v>
      </c>
      <c r="D2166" s="12">
        <v>43217</v>
      </c>
      <c r="E2166" s="10" t="s">
        <v>13</v>
      </c>
      <c r="F2166" s="13" t="s">
        <v>14</v>
      </c>
      <c r="G2166" s="14">
        <v>103000</v>
      </c>
      <c r="H2166" s="17">
        <v>103000</v>
      </c>
      <c r="I2166" s="39">
        <v>0</v>
      </c>
      <c r="J2166" s="19">
        <v>22042</v>
      </c>
      <c r="K2166" s="16">
        <v>45699</v>
      </c>
    </row>
    <row r="2167" spans="1:11" x14ac:dyDescent="0.2">
      <c r="A2167" s="10" t="s">
        <v>15</v>
      </c>
      <c r="B2167" s="11" t="s">
        <v>20</v>
      </c>
      <c r="C2167" s="12">
        <v>21957</v>
      </c>
      <c r="D2167" s="12">
        <v>43217</v>
      </c>
      <c r="E2167" s="10" t="s">
        <v>13</v>
      </c>
      <c r="F2167" s="13" t="s">
        <v>14</v>
      </c>
      <c r="G2167" s="14">
        <v>117000</v>
      </c>
      <c r="H2167" s="17">
        <v>117000</v>
      </c>
      <c r="I2167" s="39">
        <v>0</v>
      </c>
      <c r="J2167" s="19">
        <v>22042</v>
      </c>
      <c r="K2167" s="16">
        <v>45699</v>
      </c>
    </row>
    <row r="2168" spans="1:11" x14ac:dyDescent="0.2">
      <c r="A2168" s="10" t="s">
        <v>11</v>
      </c>
      <c r="B2168" s="11" t="s">
        <v>20</v>
      </c>
      <c r="C2168" s="12">
        <v>21792</v>
      </c>
      <c r="D2168" s="12">
        <v>43189</v>
      </c>
      <c r="E2168" s="10" t="s">
        <v>17</v>
      </c>
      <c r="F2168" s="13" t="s">
        <v>14</v>
      </c>
      <c r="G2168" s="14">
        <v>76000</v>
      </c>
      <c r="H2168" s="17">
        <v>76000</v>
      </c>
      <c r="I2168" s="39">
        <v>0</v>
      </c>
      <c r="J2168" s="19">
        <v>15124</v>
      </c>
      <c r="K2168" s="16">
        <v>45534</v>
      </c>
    </row>
    <row r="2169" spans="1:11" x14ac:dyDescent="0.2">
      <c r="A2169" s="10" t="s">
        <v>15</v>
      </c>
      <c r="B2169" s="11" t="s">
        <v>20</v>
      </c>
      <c r="C2169" s="12">
        <v>21792</v>
      </c>
      <c r="D2169" s="12">
        <v>43189</v>
      </c>
      <c r="E2169" s="10" t="s">
        <v>17</v>
      </c>
      <c r="F2169" s="13" t="s">
        <v>14</v>
      </c>
      <c r="G2169" s="14">
        <v>103000</v>
      </c>
      <c r="H2169" s="17">
        <v>103000</v>
      </c>
      <c r="I2169" s="39">
        <v>0</v>
      </c>
      <c r="J2169" s="19">
        <v>15124</v>
      </c>
      <c r="K2169" s="16">
        <v>45534</v>
      </c>
    </row>
    <row r="2170" spans="1:11" x14ac:dyDescent="0.2">
      <c r="A2170" s="10" t="s">
        <v>11</v>
      </c>
      <c r="B2170" s="11" t="s">
        <v>20</v>
      </c>
      <c r="C2170" s="12">
        <v>24038</v>
      </c>
      <c r="D2170" s="12">
        <v>43018</v>
      </c>
      <c r="E2170" s="10" t="s">
        <v>17</v>
      </c>
      <c r="F2170" s="13" t="s">
        <v>14</v>
      </c>
      <c r="G2170" s="14">
        <v>85000</v>
      </c>
      <c r="H2170" s="17">
        <v>85000</v>
      </c>
      <c r="I2170" s="39">
        <v>0</v>
      </c>
      <c r="J2170" s="19">
        <v>20502</v>
      </c>
      <c r="K2170" s="16">
        <v>47779</v>
      </c>
    </row>
    <row r="2171" spans="1:11" x14ac:dyDescent="0.2">
      <c r="A2171" s="10" t="s">
        <v>16</v>
      </c>
      <c r="B2171" s="11" t="s">
        <v>20</v>
      </c>
      <c r="C2171" s="12">
        <v>23582</v>
      </c>
      <c r="D2171" s="12">
        <v>43203</v>
      </c>
      <c r="E2171" s="10" t="s">
        <v>17</v>
      </c>
      <c r="F2171" s="13" t="s">
        <v>14</v>
      </c>
      <c r="G2171" s="14">
        <v>85000</v>
      </c>
      <c r="H2171" s="17">
        <v>85000</v>
      </c>
      <c r="I2171" s="39">
        <v>0</v>
      </c>
      <c r="J2171" s="19">
        <v>40710</v>
      </c>
      <c r="K2171" s="16">
        <v>47323</v>
      </c>
    </row>
    <row r="2172" spans="1:11" x14ac:dyDescent="0.2">
      <c r="A2172" s="10" t="s">
        <v>11</v>
      </c>
      <c r="B2172" s="11" t="s">
        <v>20</v>
      </c>
      <c r="C2172" s="12">
        <v>23582</v>
      </c>
      <c r="D2172" s="12">
        <v>43203</v>
      </c>
      <c r="E2172" s="10" t="s">
        <v>17</v>
      </c>
      <c r="F2172" s="13" t="s">
        <v>14</v>
      </c>
      <c r="G2172" s="14">
        <v>59000</v>
      </c>
      <c r="H2172" s="17">
        <v>59000</v>
      </c>
      <c r="I2172" s="39">
        <v>2</v>
      </c>
      <c r="J2172" s="19">
        <v>13570</v>
      </c>
      <c r="K2172" s="16">
        <v>47323</v>
      </c>
    </row>
    <row r="2173" spans="1:11" x14ac:dyDescent="0.2">
      <c r="A2173" s="10" t="s">
        <v>15</v>
      </c>
      <c r="B2173" s="11" t="s">
        <v>20</v>
      </c>
      <c r="C2173" s="12">
        <v>23582</v>
      </c>
      <c r="D2173" s="12">
        <v>43203</v>
      </c>
      <c r="E2173" s="10" t="s">
        <v>17</v>
      </c>
      <c r="F2173" s="13" t="s">
        <v>14</v>
      </c>
      <c r="G2173" s="14">
        <v>85000</v>
      </c>
      <c r="H2173" s="17">
        <v>85000</v>
      </c>
      <c r="I2173" s="39">
        <v>0</v>
      </c>
      <c r="J2173" s="19">
        <v>13570</v>
      </c>
      <c r="K2173" s="16">
        <v>47323</v>
      </c>
    </row>
    <row r="2174" spans="1:11" x14ac:dyDescent="0.2">
      <c r="A2174" s="10" t="s">
        <v>11</v>
      </c>
      <c r="B2174" s="11" t="s">
        <v>20</v>
      </c>
      <c r="C2174" s="12">
        <v>22515</v>
      </c>
      <c r="D2174" s="12">
        <v>42978</v>
      </c>
      <c r="E2174" s="10" t="s">
        <v>17</v>
      </c>
      <c r="F2174" s="13" t="s">
        <v>14</v>
      </c>
      <c r="G2174" s="14">
        <v>32000</v>
      </c>
      <c r="H2174" s="17">
        <v>32000</v>
      </c>
      <c r="I2174" s="39">
        <v>0</v>
      </c>
      <c r="J2174" s="19">
        <v>6480</v>
      </c>
      <c r="K2174" s="16">
        <v>46256</v>
      </c>
    </row>
    <row r="2175" spans="1:11" x14ac:dyDescent="0.2">
      <c r="A2175" s="10" t="s">
        <v>11</v>
      </c>
      <c r="B2175" s="11" t="s">
        <v>20</v>
      </c>
      <c r="C2175" s="12">
        <v>20960</v>
      </c>
      <c r="D2175" s="12">
        <v>43175</v>
      </c>
      <c r="E2175" s="10" t="s">
        <v>13</v>
      </c>
      <c r="F2175" s="13" t="s">
        <v>14</v>
      </c>
      <c r="G2175" s="14">
        <v>56000</v>
      </c>
      <c r="H2175" s="17">
        <v>56000</v>
      </c>
      <c r="I2175" s="39">
        <v>2</v>
      </c>
      <c r="J2175" s="19">
        <v>10528</v>
      </c>
      <c r="K2175" s="16">
        <v>44701</v>
      </c>
    </row>
    <row r="2176" spans="1:11" x14ac:dyDescent="0.2">
      <c r="A2176" s="10" t="s">
        <v>16</v>
      </c>
      <c r="B2176" s="11" t="s">
        <v>20</v>
      </c>
      <c r="C2176" s="12">
        <v>23629</v>
      </c>
      <c r="D2176" s="12">
        <v>42696</v>
      </c>
      <c r="E2176" s="10" t="s">
        <v>13</v>
      </c>
      <c r="F2176" s="13" t="s">
        <v>14</v>
      </c>
      <c r="G2176" s="14">
        <v>60000</v>
      </c>
      <c r="H2176" s="17">
        <v>60000</v>
      </c>
      <c r="I2176" s="39">
        <v>0</v>
      </c>
      <c r="J2176" s="19">
        <v>35122</v>
      </c>
      <c r="K2176" s="16">
        <v>47370</v>
      </c>
    </row>
    <row r="2177" spans="1:11" x14ac:dyDescent="0.2">
      <c r="A2177" s="10" t="s">
        <v>11</v>
      </c>
      <c r="B2177" s="11" t="s">
        <v>20</v>
      </c>
      <c r="C2177" s="12">
        <v>23629</v>
      </c>
      <c r="D2177" s="12">
        <v>42696</v>
      </c>
      <c r="E2177" s="10" t="s">
        <v>13</v>
      </c>
      <c r="F2177" s="13" t="s">
        <v>14</v>
      </c>
      <c r="G2177" s="14">
        <v>48000</v>
      </c>
      <c r="H2177" s="17">
        <v>48000</v>
      </c>
      <c r="I2177" s="39">
        <v>1</v>
      </c>
      <c r="J2177" s="19">
        <v>11707</v>
      </c>
      <c r="K2177" s="16">
        <v>47370</v>
      </c>
    </row>
    <row r="2178" spans="1:11" x14ac:dyDescent="0.2">
      <c r="A2178" s="10" t="s">
        <v>15</v>
      </c>
      <c r="B2178" s="11" t="s">
        <v>20</v>
      </c>
      <c r="C2178" s="12">
        <v>23629</v>
      </c>
      <c r="D2178" s="12">
        <v>42696</v>
      </c>
      <c r="E2178" s="10" t="s">
        <v>13</v>
      </c>
      <c r="F2178" s="13" t="s">
        <v>14</v>
      </c>
      <c r="G2178" s="14">
        <v>60000</v>
      </c>
      <c r="H2178" s="17">
        <v>60000</v>
      </c>
      <c r="I2178" s="39">
        <v>0</v>
      </c>
      <c r="J2178" s="19">
        <v>11707</v>
      </c>
      <c r="K2178" s="16">
        <v>47370</v>
      </c>
    </row>
    <row r="2179" spans="1:11" x14ac:dyDescent="0.2">
      <c r="A2179" s="10" t="s">
        <v>16</v>
      </c>
      <c r="B2179" s="11" t="s">
        <v>21</v>
      </c>
      <c r="C2179" s="12">
        <v>25085</v>
      </c>
      <c r="D2179" s="12">
        <v>43189</v>
      </c>
      <c r="E2179" s="10" t="s">
        <v>13</v>
      </c>
      <c r="F2179" s="13" t="s">
        <v>14</v>
      </c>
      <c r="G2179" s="14">
        <v>144000</v>
      </c>
      <c r="H2179" s="17">
        <v>144000</v>
      </c>
      <c r="I2179" s="39">
        <v>0</v>
      </c>
      <c r="J2179" s="19">
        <v>45360</v>
      </c>
      <c r="K2179" s="16">
        <v>48826</v>
      </c>
    </row>
    <row r="2180" spans="1:11" x14ac:dyDescent="0.2">
      <c r="A2180" s="10" t="s">
        <v>11</v>
      </c>
      <c r="B2180" s="11" t="s">
        <v>21</v>
      </c>
      <c r="C2180" s="12">
        <v>25085</v>
      </c>
      <c r="D2180" s="12">
        <v>43189</v>
      </c>
      <c r="E2180" s="10" t="s">
        <v>13</v>
      </c>
      <c r="F2180" s="13" t="s">
        <v>14</v>
      </c>
      <c r="G2180" s="14">
        <v>54000</v>
      </c>
      <c r="H2180" s="17">
        <v>54000</v>
      </c>
      <c r="I2180" s="39">
        <v>0</v>
      </c>
      <c r="J2180" s="19">
        <v>15120</v>
      </c>
      <c r="K2180" s="16">
        <v>48826</v>
      </c>
    </row>
    <row r="2181" spans="1:11" x14ac:dyDescent="0.2">
      <c r="A2181" s="10" t="s">
        <v>11</v>
      </c>
      <c r="B2181" s="11" t="s">
        <v>20</v>
      </c>
      <c r="C2181" s="12">
        <v>22196</v>
      </c>
      <c r="D2181" s="12">
        <v>41913</v>
      </c>
      <c r="E2181" s="10" t="s">
        <v>13</v>
      </c>
      <c r="F2181" s="13" t="s">
        <v>14</v>
      </c>
      <c r="G2181" s="14">
        <v>46000</v>
      </c>
      <c r="H2181" s="17">
        <v>46000</v>
      </c>
      <c r="I2181" s="39">
        <v>1</v>
      </c>
      <c r="J2181" s="19">
        <v>8363</v>
      </c>
      <c r="K2181" s="16">
        <v>45937</v>
      </c>
    </row>
    <row r="2182" spans="1:11" x14ac:dyDescent="0.2">
      <c r="A2182" s="10" t="s">
        <v>15</v>
      </c>
      <c r="B2182" s="11" t="s">
        <v>20</v>
      </c>
      <c r="C2182" s="12">
        <v>22196</v>
      </c>
      <c r="D2182" s="12">
        <v>41913</v>
      </c>
      <c r="E2182" s="10" t="s">
        <v>13</v>
      </c>
      <c r="F2182" s="13" t="s">
        <v>14</v>
      </c>
      <c r="G2182" s="14">
        <v>162000</v>
      </c>
      <c r="H2182" s="17">
        <v>162000</v>
      </c>
      <c r="I2182" s="39">
        <v>0</v>
      </c>
      <c r="J2182" s="19">
        <v>8363</v>
      </c>
      <c r="K2182" s="16">
        <v>45937</v>
      </c>
    </row>
    <row r="2183" spans="1:11" x14ac:dyDescent="0.2">
      <c r="A2183" s="10" t="s">
        <v>11</v>
      </c>
      <c r="B2183" s="11" t="s">
        <v>20</v>
      </c>
      <c r="C2183" s="12">
        <v>23353</v>
      </c>
      <c r="D2183" s="12">
        <v>43139</v>
      </c>
      <c r="E2183" s="10" t="s">
        <v>17</v>
      </c>
      <c r="F2183" s="13" t="s">
        <v>14</v>
      </c>
      <c r="G2183" s="14">
        <v>55000</v>
      </c>
      <c r="H2183" s="17">
        <v>55000</v>
      </c>
      <c r="I2183" s="39">
        <v>0</v>
      </c>
      <c r="J2183" s="19">
        <v>12265</v>
      </c>
      <c r="K2183" s="16">
        <v>47095</v>
      </c>
    </row>
    <row r="2184" spans="1:11" x14ac:dyDescent="0.2">
      <c r="A2184" s="10" t="s">
        <v>15</v>
      </c>
      <c r="B2184" s="11" t="s">
        <v>20</v>
      </c>
      <c r="C2184" s="12">
        <v>23353</v>
      </c>
      <c r="D2184" s="12">
        <v>43139</v>
      </c>
      <c r="E2184" s="10" t="s">
        <v>17</v>
      </c>
      <c r="F2184" s="13" t="s">
        <v>14</v>
      </c>
      <c r="G2184" s="14">
        <v>46000</v>
      </c>
      <c r="H2184" s="17">
        <v>46000</v>
      </c>
      <c r="I2184" s="39">
        <v>0</v>
      </c>
      <c r="J2184" s="19">
        <v>12265</v>
      </c>
      <c r="K2184" s="16">
        <v>47095</v>
      </c>
    </row>
    <row r="2185" spans="1:11" x14ac:dyDescent="0.2">
      <c r="A2185" s="10" t="s">
        <v>11</v>
      </c>
      <c r="B2185" s="11" t="s">
        <v>20</v>
      </c>
      <c r="C2185" s="12">
        <v>20408</v>
      </c>
      <c r="D2185" s="12">
        <v>43192</v>
      </c>
      <c r="E2185" s="10" t="s">
        <v>17</v>
      </c>
      <c r="F2185" s="13" t="s">
        <v>14</v>
      </c>
      <c r="G2185" s="14">
        <v>63000</v>
      </c>
      <c r="H2185" s="17">
        <v>63000</v>
      </c>
      <c r="I2185" s="39">
        <v>0</v>
      </c>
      <c r="J2185" s="19">
        <v>7875</v>
      </c>
      <c r="K2185" s="16">
        <v>44150</v>
      </c>
    </row>
    <row r="2186" spans="1:11" x14ac:dyDescent="0.2">
      <c r="A2186" s="10" t="s">
        <v>11</v>
      </c>
      <c r="B2186" s="11" t="s">
        <v>20</v>
      </c>
      <c r="C2186" s="12">
        <v>25055</v>
      </c>
      <c r="D2186" s="12">
        <v>43238</v>
      </c>
      <c r="E2186" s="10" t="s">
        <v>17</v>
      </c>
      <c r="F2186" s="13" t="s">
        <v>14</v>
      </c>
      <c r="G2186" s="14">
        <v>30000</v>
      </c>
      <c r="H2186" s="17">
        <v>30000</v>
      </c>
      <c r="I2186" s="39">
        <v>0</v>
      </c>
      <c r="J2186" s="19">
        <v>7200</v>
      </c>
      <c r="K2186" s="16">
        <v>48796</v>
      </c>
    </row>
    <row r="2187" spans="1:11" x14ac:dyDescent="0.2">
      <c r="A2187" s="10" t="s">
        <v>15</v>
      </c>
      <c r="B2187" s="11" t="s">
        <v>20</v>
      </c>
      <c r="C2187" s="12">
        <v>25055</v>
      </c>
      <c r="D2187" s="12">
        <v>43238</v>
      </c>
      <c r="E2187" s="10" t="s">
        <v>17</v>
      </c>
      <c r="F2187" s="13" t="s">
        <v>14</v>
      </c>
      <c r="G2187" s="14">
        <v>63000</v>
      </c>
      <c r="H2187" s="17">
        <v>63000</v>
      </c>
      <c r="I2187" s="39">
        <v>0</v>
      </c>
      <c r="J2187" s="19">
        <v>7200</v>
      </c>
      <c r="K2187" s="16">
        <v>48796</v>
      </c>
    </row>
    <row r="2188" spans="1:11" x14ac:dyDescent="0.2">
      <c r="A2188" s="10" t="s">
        <v>16</v>
      </c>
      <c r="B2188" s="11" t="s">
        <v>20</v>
      </c>
      <c r="C2188" s="12">
        <v>24002</v>
      </c>
      <c r="D2188" s="12">
        <v>43251</v>
      </c>
      <c r="E2188" s="10" t="s">
        <v>13</v>
      </c>
      <c r="F2188" s="13" t="s">
        <v>14</v>
      </c>
      <c r="G2188" s="14">
        <v>30000</v>
      </c>
      <c r="H2188" s="17">
        <v>30000</v>
      </c>
      <c r="I2188" s="39">
        <v>0</v>
      </c>
      <c r="J2188" s="19">
        <v>61908</v>
      </c>
      <c r="K2188" s="16">
        <v>47743</v>
      </c>
    </row>
    <row r="2189" spans="1:11" x14ac:dyDescent="0.2">
      <c r="A2189" s="10" t="s">
        <v>11</v>
      </c>
      <c r="B2189" s="11" t="s">
        <v>20</v>
      </c>
      <c r="C2189" s="12">
        <v>24002</v>
      </c>
      <c r="D2189" s="12">
        <v>43251</v>
      </c>
      <c r="E2189" s="10" t="s">
        <v>13</v>
      </c>
      <c r="F2189" s="13" t="s">
        <v>14</v>
      </c>
      <c r="G2189" s="14">
        <v>77000</v>
      </c>
      <c r="H2189" s="17">
        <v>77000</v>
      </c>
      <c r="I2189" s="39">
        <v>0</v>
      </c>
      <c r="J2189" s="19">
        <v>20636</v>
      </c>
      <c r="K2189" s="16">
        <v>47743</v>
      </c>
    </row>
    <row r="2190" spans="1:11" x14ac:dyDescent="0.2">
      <c r="A2190" s="10" t="s">
        <v>15</v>
      </c>
      <c r="B2190" s="11" t="s">
        <v>20</v>
      </c>
      <c r="C2190" s="12">
        <v>24002</v>
      </c>
      <c r="D2190" s="12">
        <v>43251</v>
      </c>
      <c r="E2190" s="10" t="s">
        <v>13</v>
      </c>
      <c r="F2190" s="13" t="s">
        <v>14</v>
      </c>
      <c r="G2190" s="14">
        <v>30000</v>
      </c>
      <c r="H2190" s="17">
        <v>30000</v>
      </c>
      <c r="I2190" s="39">
        <v>0</v>
      </c>
      <c r="J2190" s="19">
        <v>20636</v>
      </c>
      <c r="K2190" s="16">
        <v>47743</v>
      </c>
    </row>
    <row r="2191" spans="1:11" x14ac:dyDescent="0.2">
      <c r="A2191" s="10" t="s">
        <v>16</v>
      </c>
      <c r="B2191" s="11" t="s">
        <v>20</v>
      </c>
      <c r="C2191" s="12">
        <v>25225</v>
      </c>
      <c r="D2191" s="12">
        <v>42669</v>
      </c>
      <c r="E2191" s="10" t="s">
        <v>17</v>
      </c>
      <c r="F2191" s="13" t="s">
        <v>14</v>
      </c>
      <c r="G2191" s="14">
        <v>54000</v>
      </c>
      <c r="H2191" s="17">
        <v>54000</v>
      </c>
      <c r="I2191" s="39">
        <v>0</v>
      </c>
      <c r="J2191" s="19">
        <v>11421</v>
      </c>
      <c r="K2191" s="16">
        <v>48966</v>
      </c>
    </row>
    <row r="2192" spans="1:11" x14ac:dyDescent="0.2">
      <c r="A2192" s="10" t="s">
        <v>11</v>
      </c>
      <c r="B2192" s="11" t="s">
        <v>20</v>
      </c>
      <c r="C2192" s="12">
        <v>25225</v>
      </c>
      <c r="D2192" s="12">
        <v>42669</v>
      </c>
      <c r="E2192" s="10" t="s">
        <v>17</v>
      </c>
      <c r="F2192" s="13" t="s">
        <v>14</v>
      </c>
      <c r="G2192" s="14">
        <v>54000</v>
      </c>
      <c r="H2192" s="17">
        <v>54000</v>
      </c>
      <c r="I2192" s="39">
        <v>2</v>
      </c>
      <c r="J2192" s="19">
        <v>3807</v>
      </c>
      <c r="K2192" s="16">
        <v>48966</v>
      </c>
    </row>
    <row r="2193" spans="1:11" x14ac:dyDescent="0.2">
      <c r="A2193" s="10" t="s">
        <v>15</v>
      </c>
      <c r="B2193" s="11" t="s">
        <v>20</v>
      </c>
      <c r="C2193" s="12">
        <v>25225</v>
      </c>
      <c r="D2193" s="12">
        <v>42669</v>
      </c>
      <c r="E2193" s="10" t="s">
        <v>17</v>
      </c>
      <c r="F2193" s="13" t="s">
        <v>14</v>
      </c>
      <c r="G2193" s="14">
        <v>18000</v>
      </c>
      <c r="H2193" s="17">
        <v>18000</v>
      </c>
      <c r="I2193" s="39">
        <v>0</v>
      </c>
      <c r="J2193" s="19">
        <v>3807</v>
      </c>
      <c r="K2193" s="16">
        <v>48966</v>
      </c>
    </row>
    <row r="2194" spans="1:11" x14ac:dyDescent="0.2">
      <c r="A2194" s="10" t="s">
        <v>16</v>
      </c>
      <c r="B2194" s="11" t="s">
        <v>20</v>
      </c>
      <c r="C2194" s="12">
        <v>24925</v>
      </c>
      <c r="D2194" s="12">
        <v>43068</v>
      </c>
      <c r="E2194" s="10" t="s">
        <v>17</v>
      </c>
      <c r="F2194" s="13" t="s">
        <v>14</v>
      </c>
      <c r="G2194" s="14">
        <v>54000</v>
      </c>
      <c r="H2194" s="17">
        <v>54000</v>
      </c>
      <c r="I2194" s="39">
        <v>0</v>
      </c>
      <c r="J2194" s="19">
        <v>21141</v>
      </c>
      <c r="K2194" s="16">
        <v>48666</v>
      </c>
    </row>
    <row r="2195" spans="1:11" x14ac:dyDescent="0.2">
      <c r="A2195" s="10" t="s">
        <v>11</v>
      </c>
      <c r="B2195" s="11" t="s">
        <v>20</v>
      </c>
      <c r="C2195" s="12">
        <v>24925</v>
      </c>
      <c r="D2195" s="12">
        <v>43068</v>
      </c>
      <c r="E2195" s="10" t="s">
        <v>17</v>
      </c>
      <c r="F2195" s="13" t="s">
        <v>14</v>
      </c>
      <c r="G2195" s="14">
        <v>29000</v>
      </c>
      <c r="H2195" s="17">
        <v>29000</v>
      </c>
      <c r="I2195" s="39">
        <v>0</v>
      </c>
      <c r="J2195" s="19">
        <v>7047</v>
      </c>
      <c r="K2195" s="16">
        <v>48666</v>
      </c>
    </row>
    <row r="2196" spans="1:11" x14ac:dyDescent="0.2">
      <c r="A2196" s="10" t="s">
        <v>11</v>
      </c>
      <c r="B2196" s="11" t="s">
        <v>21</v>
      </c>
      <c r="C2196" s="12">
        <v>20135</v>
      </c>
      <c r="D2196" s="12">
        <v>43272</v>
      </c>
      <c r="E2196" s="10" t="s">
        <v>13</v>
      </c>
      <c r="F2196" s="13" t="s">
        <v>14</v>
      </c>
      <c r="G2196" s="14">
        <v>38000</v>
      </c>
      <c r="H2196" s="17">
        <v>38000</v>
      </c>
      <c r="I2196" s="39">
        <v>1</v>
      </c>
      <c r="J2196" s="19">
        <v>2850</v>
      </c>
      <c r="K2196" s="16">
        <v>43876</v>
      </c>
    </row>
    <row r="2197" spans="1:11" x14ac:dyDescent="0.2">
      <c r="A2197" s="10" t="s">
        <v>11</v>
      </c>
      <c r="B2197" s="11" t="s">
        <v>20</v>
      </c>
      <c r="C2197" s="12">
        <v>21273</v>
      </c>
      <c r="D2197" s="12">
        <v>43097</v>
      </c>
      <c r="E2197" s="10" t="s">
        <v>13</v>
      </c>
      <c r="F2197" s="13" t="s">
        <v>14</v>
      </c>
      <c r="G2197" s="14">
        <v>61000</v>
      </c>
      <c r="H2197" s="17">
        <v>61000</v>
      </c>
      <c r="I2197" s="39">
        <v>0</v>
      </c>
      <c r="J2197" s="19">
        <v>11913</v>
      </c>
      <c r="K2197" s="16">
        <v>45014</v>
      </c>
    </row>
    <row r="2198" spans="1:11" x14ac:dyDescent="0.2">
      <c r="A2198" s="10" t="s">
        <v>11</v>
      </c>
      <c r="B2198" s="11" t="s">
        <v>20</v>
      </c>
      <c r="C2198" s="12">
        <v>23928</v>
      </c>
      <c r="D2198" s="12">
        <v>43286</v>
      </c>
      <c r="E2198" s="10" t="s">
        <v>17</v>
      </c>
      <c r="F2198" s="13" t="s">
        <v>14</v>
      </c>
      <c r="G2198" s="14">
        <v>37000</v>
      </c>
      <c r="H2198" s="17">
        <v>37000</v>
      </c>
      <c r="I2198" s="39">
        <v>0</v>
      </c>
      <c r="J2198" s="19">
        <v>8436</v>
      </c>
      <c r="K2198" s="16">
        <v>47669</v>
      </c>
    </row>
    <row r="2199" spans="1:11" x14ac:dyDescent="0.2">
      <c r="A2199" s="10" t="s">
        <v>16</v>
      </c>
      <c r="B2199" s="11" t="s">
        <v>20</v>
      </c>
      <c r="C2199" s="12">
        <v>28109</v>
      </c>
      <c r="D2199" s="12">
        <v>43112</v>
      </c>
      <c r="E2199" s="10" t="s">
        <v>13</v>
      </c>
      <c r="F2199" s="13" t="s">
        <v>14</v>
      </c>
      <c r="G2199" s="14">
        <v>159000</v>
      </c>
      <c r="H2199" s="17">
        <v>159000</v>
      </c>
      <c r="I2199" s="39">
        <v>0</v>
      </c>
      <c r="J2199" s="19">
        <v>44520</v>
      </c>
      <c r="K2199" s="16">
        <v>51850</v>
      </c>
    </row>
    <row r="2200" spans="1:11" x14ac:dyDescent="0.2">
      <c r="A2200" s="10" t="s">
        <v>11</v>
      </c>
      <c r="B2200" s="11" t="s">
        <v>20</v>
      </c>
      <c r="C2200" s="12">
        <v>28109</v>
      </c>
      <c r="D2200" s="12">
        <v>43112</v>
      </c>
      <c r="E2200" s="10" t="s">
        <v>13</v>
      </c>
      <c r="F2200" s="13" t="s">
        <v>14</v>
      </c>
      <c r="G2200" s="14">
        <v>159000</v>
      </c>
      <c r="H2200" s="17">
        <v>159000</v>
      </c>
      <c r="I2200" s="39">
        <v>0</v>
      </c>
      <c r="J2200" s="19">
        <v>14840</v>
      </c>
      <c r="K2200" s="16">
        <v>51850</v>
      </c>
    </row>
    <row r="2201" spans="1:11" x14ac:dyDescent="0.2">
      <c r="A2201" s="10" t="s">
        <v>15</v>
      </c>
      <c r="B2201" s="11" t="s">
        <v>20</v>
      </c>
      <c r="C2201" s="12">
        <v>28109</v>
      </c>
      <c r="D2201" s="12">
        <v>43112</v>
      </c>
      <c r="E2201" s="10" t="s">
        <v>13</v>
      </c>
      <c r="F2201" s="13" t="s">
        <v>14</v>
      </c>
      <c r="G2201" s="14">
        <v>37000</v>
      </c>
      <c r="H2201" s="17">
        <v>37000</v>
      </c>
      <c r="I2201" s="39">
        <v>0</v>
      </c>
      <c r="J2201" s="19">
        <v>14840</v>
      </c>
      <c r="K2201" s="16">
        <v>51850</v>
      </c>
    </row>
    <row r="2202" spans="1:11" x14ac:dyDescent="0.2">
      <c r="A2202" s="10" t="s">
        <v>16</v>
      </c>
      <c r="B2202" s="11" t="s">
        <v>20</v>
      </c>
      <c r="C2202" s="12">
        <v>23393</v>
      </c>
      <c r="D2202" s="12">
        <v>42809</v>
      </c>
      <c r="E2202" s="10" t="s">
        <v>13</v>
      </c>
      <c r="F2202" s="13" t="s">
        <v>14</v>
      </c>
      <c r="G2202" s="14">
        <v>165000</v>
      </c>
      <c r="H2202" s="17">
        <v>165000</v>
      </c>
      <c r="I2202" s="39">
        <v>0</v>
      </c>
      <c r="J2202" s="19">
        <v>39947</v>
      </c>
      <c r="K2202" s="16">
        <v>47135</v>
      </c>
    </row>
    <row r="2203" spans="1:11" x14ac:dyDescent="0.2">
      <c r="A2203" s="10" t="s">
        <v>11</v>
      </c>
      <c r="B2203" s="11" t="s">
        <v>20</v>
      </c>
      <c r="C2203" s="12">
        <v>23393</v>
      </c>
      <c r="D2203" s="12">
        <v>42809</v>
      </c>
      <c r="E2203" s="10" t="s">
        <v>13</v>
      </c>
      <c r="F2203" s="13" t="s">
        <v>14</v>
      </c>
      <c r="G2203" s="14">
        <v>165000</v>
      </c>
      <c r="H2203" s="17">
        <v>165000</v>
      </c>
      <c r="I2203" s="39">
        <v>0</v>
      </c>
      <c r="J2203" s="19">
        <v>13316</v>
      </c>
      <c r="K2203" s="16">
        <v>47135</v>
      </c>
    </row>
    <row r="2204" spans="1:11" x14ac:dyDescent="0.2">
      <c r="A2204" s="10" t="s">
        <v>15</v>
      </c>
      <c r="B2204" s="11" t="s">
        <v>20</v>
      </c>
      <c r="C2204" s="12">
        <v>23393</v>
      </c>
      <c r="D2204" s="12">
        <v>42809</v>
      </c>
      <c r="E2204" s="10" t="s">
        <v>13</v>
      </c>
      <c r="F2204" s="13" t="s">
        <v>14</v>
      </c>
      <c r="G2204" s="14">
        <v>55000</v>
      </c>
      <c r="H2204" s="17">
        <v>55000</v>
      </c>
      <c r="I2204" s="39">
        <v>0</v>
      </c>
      <c r="J2204" s="19">
        <v>13316</v>
      </c>
      <c r="K2204" s="16">
        <v>47135</v>
      </c>
    </row>
    <row r="2205" spans="1:11" x14ac:dyDescent="0.2">
      <c r="A2205" s="10" t="s">
        <v>16</v>
      </c>
      <c r="B2205" s="11" t="s">
        <v>20</v>
      </c>
      <c r="C2205" s="12">
        <v>27118</v>
      </c>
      <c r="D2205" s="12">
        <v>42592</v>
      </c>
      <c r="E2205" s="10" t="s">
        <v>13</v>
      </c>
      <c r="F2205" s="13" t="s">
        <v>14</v>
      </c>
      <c r="G2205" s="14">
        <v>168000</v>
      </c>
      <c r="H2205" s="17">
        <v>168000</v>
      </c>
      <c r="I2205" s="39">
        <v>0</v>
      </c>
      <c r="J2205" s="19">
        <v>47326</v>
      </c>
      <c r="K2205" s="16">
        <v>50859</v>
      </c>
    </row>
    <row r="2206" spans="1:11" x14ac:dyDescent="0.2">
      <c r="A2206" s="10" t="s">
        <v>11</v>
      </c>
      <c r="B2206" s="11" t="s">
        <v>20</v>
      </c>
      <c r="C2206" s="12">
        <v>27118</v>
      </c>
      <c r="D2206" s="12">
        <v>42592</v>
      </c>
      <c r="E2206" s="10" t="s">
        <v>13</v>
      </c>
      <c r="F2206" s="13" t="s">
        <v>14</v>
      </c>
      <c r="G2206" s="14">
        <v>168000</v>
      </c>
      <c r="H2206" s="17">
        <v>168000</v>
      </c>
      <c r="I2206" s="39">
        <v>0</v>
      </c>
      <c r="J2206" s="19">
        <v>15775</v>
      </c>
      <c r="K2206" s="16">
        <v>50859</v>
      </c>
    </row>
    <row r="2207" spans="1:11" x14ac:dyDescent="0.2">
      <c r="A2207" s="10" t="s">
        <v>15</v>
      </c>
      <c r="B2207" s="11" t="s">
        <v>20</v>
      </c>
      <c r="C2207" s="12">
        <v>27118</v>
      </c>
      <c r="D2207" s="12">
        <v>42592</v>
      </c>
      <c r="E2207" s="10" t="s">
        <v>13</v>
      </c>
      <c r="F2207" s="13" t="s">
        <v>14</v>
      </c>
      <c r="G2207" s="14">
        <v>56000</v>
      </c>
      <c r="H2207" s="17">
        <v>56000</v>
      </c>
      <c r="I2207" s="39">
        <v>0</v>
      </c>
      <c r="J2207" s="19">
        <v>15775</v>
      </c>
      <c r="K2207" s="16">
        <v>50859</v>
      </c>
    </row>
    <row r="2208" spans="1:11" x14ac:dyDescent="0.2">
      <c r="A2208" s="10" t="s">
        <v>11</v>
      </c>
      <c r="B2208" s="11" t="s">
        <v>21</v>
      </c>
      <c r="C2208" s="12">
        <v>21089</v>
      </c>
      <c r="D2208" s="12">
        <v>43252</v>
      </c>
      <c r="E2208" s="10" t="s">
        <v>17</v>
      </c>
      <c r="F2208" s="13" t="s">
        <v>14</v>
      </c>
      <c r="G2208" s="14">
        <v>24000</v>
      </c>
      <c r="H2208" s="17">
        <v>24000</v>
      </c>
      <c r="I2208" s="39">
        <v>2</v>
      </c>
      <c r="J2208" s="19">
        <v>4152</v>
      </c>
      <c r="K2208" s="16">
        <v>44830</v>
      </c>
    </row>
    <row r="2209" spans="1:11" x14ac:dyDescent="0.2">
      <c r="A2209" s="10" t="s">
        <v>15</v>
      </c>
      <c r="B2209" s="11" t="s">
        <v>21</v>
      </c>
      <c r="C2209" s="12">
        <v>21089</v>
      </c>
      <c r="D2209" s="12">
        <v>43252</v>
      </c>
      <c r="E2209" s="10" t="s">
        <v>17</v>
      </c>
      <c r="F2209" s="13" t="s">
        <v>14</v>
      </c>
      <c r="G2209" s="14">
        <v>168000</v>
      </c>
      <c r="H2209" s="17">
        <v>168000</v>
      </c>
      <c r="I2209" s="39">
        <v>0</v>
      </c>
      <c r="J2209" s="19">
        <v>4152</v>
      </c>
      <c r="K2209" s="16">
        <v>44830</v>
      </c>
    </row>
    <row r="2210" spans="1:11" x14ac:dyDescent="0.2">
      <c r="A2210" s="10" t="s">
        <v>16</v>
      </c>
      <c r="B2210" s="11" t="s">
        <v>20</v>
      </c>
      <c r="C2210" s="12">
        <v>23643</v>
      </c>
      <c r="D2210" s="12">
        <v>43231</v>
      </c>
      <c r="E2210" s="10" t="s">
        <v>13</v>
      </c>
      <c r="F2210" s="13" t="s">
        <v>14</v>
      </c>
      <c r="G2210" s="14">
        <v>240000</v>
      </c>
      <c r="H2210" s="17">
        <v>240000</v>
      </c>
      <c r="I2210" s="39">
        <v>0</v>
      </c>
      <c r="J2210" s="19">
        <v>61680</v>
      </c>
      <c r="K2210" s="16">
        <v>47384</v>
      </c>
    </row>
    <row r="2211" spans="1:11" x14ac:dyDescent="0.2">
      <c r="A2211" s="10" t="s">
        <v>11</v>
      </c>
      <c r="B2211" s="11" t="s">
        <v>20</v>
      </c>
      <c r="C2211" s="12">
        <v>23643</v>
      </c>
      <c r="D2211" s="12">
        <v>43231</v>
      </c>
      <c r="E2211" s="10" t="s">
        <v>13</v>
      </c>
      <c r="F2211" s="13" t="s">
        <v>14</v>
      </c>
      <c r="G2211" s="14">
        <v>240000</v>
      </c>
      <c r="H2211" s="17">
        <v>240000</v>
      </c>
      <c r="I2211" s="39">
        <v>0</v>
      </c>
      <c r="J2211" s="19">
        <v>20560</v>
      </c>
      <c r="K2211" s="16">
        <v>47384</v>
      </c>
    </row>
    <row r="2212" spans="1:11" x14ac:dyDescent="0.2">
      <c r="A2212" s="10" t="s">
        <v>15</v>
      </c>
      <c r="B2212" s="11" t="s">
        <v>20</v>
      </c>
      <c r="C2212" s="12">
        <v>23643</v>
      </c>
      <c r="D2212" s="12">
        <v>43231</v>
      </c>
      <c r="E2212" s="10" t="s">
        <v>13</v>
      </c>
      <c r="F2212" s="13" t="s">
        <v>14</v>
      </c>
      <c r="G2212" s="14">
        <v>80000</v>
      </c>
      <c r="H2212" s="17">
        <v>80000</v>
      </c>
      <c r="I2212" s="39">
        <v>0</v>
      </c>
      <c r="J2212" s="19">
        <v>20560</v>
      </c>
      <c r="K2212" s="16">
        <v>47384</v>
      </c>
    </row>
    <row r="2213" spans="1:11" x14ac:dyDescent="0.2">
      <c r="A2213" s="10" t="s">
        <v>16</v>
      </c>
      <c r="B2213" s="11" t="s">
        <v>20</v>
      </c>
      <c r="C2213" s="12">
        <v>20859</v>
      </c>
      <c r="D2213" s="12">
        <v>43052</v>
      </c>
      <c r="E2213" s="10" t="s">
        <v>17</v>
      </c>
      <c r="F2213" s="13" t="s">
        <v>14</v>
      </c>
      <c r="G2213" s="14">
        <v>240000</v>
      </c>
      <c r="H2213" s="17">
        <v>240000</v>
      </c>
      <c r="I2213" s="39">
        <v>0</v>
      </c>
      <c r="J2213" s="19">
        <v>15782</v>
      </c>
      <c r="K2213" s="16">
        <v>44600</v>
      </c>
    </row>
    <row r="2214" spans="1:11" x14ac:dyDescent="0.2">
      <c r="A2214" s="10" t="s">
        <v>11</v>
      </c>
      <c r="B2214" s="11" t="s">
        <v>20</v>
      </c>
      <c r="C2214" s="12">
        <v>20859</v>
      </c>
      <c r="D2214" s="12">
        <v>43052</v>
      </c>
      <c r="E2214" s="10" t="s">
        <v>17</v>
      </c>
      <c r="F2214" s="13" t="s">
        <v>14</v>
      </c>
      <c r="G2214" s="14">
        <v>35000</v>
      </c>
      <c r="H2214" s="17">
        <v>35000</v>
      </c>
      <c r="I2214" s="39">
        <v>0</v>
      </c>
      <c r="J2214" s="19">
        <v>5261</v>
      </c>
      <c r="K2214" s="16">
        <v>44600</v>
      </c>
    </row>
    <row r="2215" spans="1:11" x14ac:dyDescent="0.2">
      <c r="A2215" s="10" t="s">
        <v>15</v>
      </c>
      <c r="B2215" s="11" t="s">
        <v>20</v>
      </c>
      <c r="C2215" s="12">
        <v>20859</v>
      </c>
      <c r="D2215" s="12">
        <v>43052</v>
      </c>
      <c r="E2215" s="10" t="s">
        <v>17</v>
      </c>
      <c r="F2215" s="13" t="s">
        <v>14</v>
      </c>
      <c r="G2215" s="14">
        <v>240000</v>
      </c>
      <c r="H2215" s="17">
        <v>240000</v>
      </c>
      <c r="I2215" s="39">
        <v>0</v>
      </c>
      <c r="J2215" s="19">
        <v>5261</v>
      </c>
      <c r="K2215" s="16">
        <v>44600</v>
      </c>
    </row>
    <row r="2216" spans="1:11" x14ac:dyDescent="0.2">
      <c r="A2216" s="10" t="s">
        <v>11</v>
      </c>
      <c r="B2216" s="11" t="s">
        <v>20</v>
      </c>
      <c r="C2216" s="12">
        <v>22509</v>
      </c>
      <c r="D2216" s="12">
        <v>43320</v>
      </c>
      <c r="E2216" s="10" t="s">
        <v>13</v>
      </c>
      <c r="F2216" s="13" t="s">
        <v>14</v>
      </c>
      <c r="G2216" s="14">
        <v>59000</v>
      </c>
      <c r="H2216" s="17">
        <v>59000</v>
      </c>
      <c r="I2216" s="39">
        <v>2</v>
      </c>
      <c r="J2216" s="19">
        <v>14514</v>
      </c>
      <c r="K2216" s="16">
        <v>46250</v>
      </c>
    </row>
    <row r="2217" spans="1:11" x14ac:dyDescent="0.2">
      <c r="A2217" s="10" t="s">
        <v>15</v>
      </c>
      <c r="B2217" s="11" t="s">
        <v>20</v>
      </c>
      <c r="C2217" s="12">
        <v>22509</v>
      </c>
      <c r="D2217" s="12">
        <v>43320</v>
      </c>
      <c r="E2217" s="10" t="s">
        <v>13</v>
      </c>
      <c r="F2217" s="13" t="s">
        <v>14</v>
      </c>
      <c r="G2217" s="14">
        <v>105000</v>
      </c>
      <c r="H2217" s="17">
        <v>105000</v>
      </c>
      <c r="I2217" s="39">
        <v>0</v>
      </c>
      <c r="J2217" s="19">
        <v>43542</v>
      </c>
      <c r="K2217" s="16">
        <v>46250</v>
      </c>
    </row>
    <row r="2218" spans="1:11" x14ac:dyDescent="0.2">
      <c r="A2218" s="10" t="s">
        <v>16</v>
      </c>
      <c r="B2218" s="11" t="s">
        <v>20</v>
      </c>
      <c r="C2218" s="12">
        <v>22511</v>
      </c>
      <c r="D2218" s="12">
        <v>43223</v>
      </c>
      <c r="E2218" s="10" t="s">
        <v>17</v>
      </c>
      <c r="F2218" s="13" t="s">
        <v>14</v>
      </c>
      <c r="G2218" s="14">
        <v>177000</v>
      </c>
      <c r="H2218" s="17">
        <v>177000</v>
      </c>
      <c r="I2218" s="39">
        <v>0</v>
      </c>
      <c r="J2218" s="19">
        <v>11250</v>
      </c>
      <c r="K2218" s="16">
        <v>46252</v>
      </c>
    </row>
    <row r="2219" spans="1:11" x14ac:dyDescent="0.2">
      <c r="A2219" s="10" t="s">
        <v>11</v>
      </c>
      <c r="B2219" s="11" t="s">
        <v>20</v>
      </c>
      <c r="C2219" s="12">
        <v>22511</v>
      </c>
      <c r="D2219" s="12">
        <v>43223</v>
      </c>
      <c r="E2219" s="10" t="s">
        <v>17</v>
      </c>
      <c r="F2219" s="13" t="s">
        <v>14</v>
      </c>
      <c r="G2219" s="14">
        <v>50000</v>
      </c>
      <c r="H2219" s="17">
        <v>50000</v>
      </c>
      <c r="I2219" s="39">
        <v>0</v>
      </c>
      <c r="J2219" s="19">
        <v>11250</v>
      </c>
      <c r="K2219" s="16">
        <v>46252</v>
      </c>
    </row>
    <row r="2220" spans="1:11" x14ac:dyDescent="0.2">
      <c r="A2220" s="10" t="s">
        <v>11</v>
      </c>
      <c r="B2220" s="11" t="s">
        <v>20</v>
      </c>
      <c r="C2220" s="12">
        <v>22858</v>
      </c>
      <c r="D2220" s="12">
        <v>43042</v>
      </c>
      <c r="E2220" s="10" t="s">
        <v>17</v>
      </c>
      <c r="F2220" s="13" t="s">
        <v>14</v>
      </c>
      <c r="G2220" s="14">
        <v>69000</v>
      </c>
      <c r="H2220" s="17">
        <v>69000</v>
      </c>
      <c r="I2220" s="39">
        <v>0</v>
      </c>
      <c r="J2220" s="19">
        <v>15277</v>
      </c>
      <c r="K2220" s="16">
        <v>46599</v>
      </c>
    </row>
    <row r="2221" spans="1:11" x14ac:dyDescent="0.2">
      <c r="A2221" s="10" t="s">
        <v>11</v>
      </c>
      <c r="B2221" s="11" t="s">
        <v>20</v>
      </c>
      <c r="C2221" s="12">
        <v>22462</v>
      </c>
      <c r="D2221" s="12">
        <v>43315</v>
      </c>
      <c r="E2221" s="10" t="s">
        <v>13</v>
      </c>
      <c r="F2221" s="13" t="s">
        <v>14</v>
      </c>
      <c r="G2221" s="14">
        <v>80000</v>
      </c>
      <c r="H2221" s="17">
        <v>80000</v>
      </c>
      <c r="I2221" s="39">
        <v>1</v>
      </c>
      <c r="J2221" s="19">
        <v>18400</v>
      </c>
      <c r="K2221" s="16">
        <v>46203</v>
      </c>
    </row>
    <row r="2222" spans="1:11" x14ac:dyDescent="0.2">
      <c r="A2222" s="10" t="s">
        <v>11</v>
      </c>
      <c r="B2222" s="11" t="s">
        <v>20</v>
      </c>
      <c r="C2222" s="12">
        <v>22435</v>
      </c>
      <c r="D2222" s="12">
        <v>43266</v>
      </c>
      <c r="E2222" s="10" t="s">
        <v>13</v>
      </c>
      <c r="F2222" s="13" t="s">
        <v>14</v>
      </c>
      <c r="G2222" s="14">
        <v>62000</v>
      </c>
      <c r="H2222" s="17">
        <v>62000</v>
      </c>
      <c r="I2222" s="39">
        <v>2</v>
      </c>
      <c r="J2222" s="19">
        <v>14384</v>
      </c>
      <c r="K2222" s="16">
        <v>46176</v>
      </c>
    </row>
    <row r="2223" spans="1:11" x14ac:dyDescent="0.2">
      <c r="A2223" s="10" t="s">
        <v>11</v>
      </c>
      <c r="B2223" s="11" t="s">
        <v>20</v>
      </c>
      <c r="C2223" s="12">
        <v>20870</v>
      </c>
      <c r="D2223" s="12">
        <v>43280</v>
      </c>
      <c r="E2223" s="10" t="s">
        <v>13</v>
      </c>
      <c r="F2223" s="13" t="s">
        <v>14</v>
      </c>
      <c r="G2223" s="14">
        <v>38000</v>
      </c>
      <c r="H2223" s="17">
        <v>38000</v>
      </c>
      <c r="I2223" s="39">
        <v>0</v>
      </c>
      <c r="J2223" s="19">
        <v>6194</v>
      </c>
      <c r="K2223" s="16">
        <v>44611</v>
      </c>
    </row>
    <row r="2224" spans="1:11" x14ac:dyDescent="0.2">
      <c r="A2224" s="10" t="s">
        <v>16</v>
      </c>
      <c r="B2224" s="11" t="s">
        <v>20</v>
      </c>
      <c r="C2224" s="12">
        <v>21217</v>
      </c>
      <c r="D2224" s="12">
        <v>43347</v>
      </c>
      <c r="E2224" s="10" t="s">
        <v>13</v>
      </c>
      <c r="F2224" s="13" t="s">
        <v>14</v>
      </c>
      <c r="G2224" s="14">
        <v>108000</v>
      </c>
      <c r="H2224" s="17">
        <v>108000</v>
      </c>
      <c r="I2224" s="39">
        <v>0</v>
      </c>
      <c r="J2224" s="19">
        <v>19980</v>
      </c>
      <c r="K2224" s="16">
        <v>44958</v>
      </c>
    </row>
    <row r="2225" spans="1:11" x14ac:dyDescent="0.2">
      <c r="A2225" s="10" t="s">
        <v>11</v>
      </c>
      <c r="B2225" s="11" t="s">
        <v>20</v>
      </c>
      <c r="C2225" s="12">
        <v>21217</v>
      </c>
      <c r="D2225" s="12">
        <v>43347</v>
      </c>
      <c r="E2225" s="10" t="s">
        <v>13</v>
      </c>
      <c r="F2225" s="13" t="s">
        <v>14</v>
      </c>
      <c r="G2225" s="14">
        <v>108000</v>
      </c>
      <c r="H2225" s="17">
        <v>108000</v>
      </c>
      <c r="I2225" s="39">
        <v>1</v>
      </c>
      <c r="J2225" s="19">
        <v>6660</v>
      </c>
      <c r="K2225" s="16">
        <v>44958</v>
      </c>
    </row>
    <row r="2226" spans="1:11" x14ac:dyDescent="0.2">
      <c r="A2226" s="10" t="s">
        <v>15</v>
      </c>
      <c r="B2226" s="11" t="s">
        <v>20</v>
      </c>
      <c r="C2226" s="12">
        <v>21217</v>
      </c>
      <c r="D2226" s="12">
        <v>43347</v>
      </c>
      <c r="E2226" s="10" t="s">
        <v>13</v>
      </c>
      <c r="F2226" s="13" t="s">
        <v>14</v>
      </c>
      <c r="G2226" s="14">
        <v>36000</v>
      </c>
      <c r="H2226" s="17">
        <v>36000</v>
      </c>
      <c r="I2226" s="39">
        <v>0</v>
      </c>
      <c r="J2226" s="19">
        <v>6660</v>
      </c>
      <c r="K2226" s="16">
        <v>44958</v>
      </c>
    </row>
    <row r="2227" spans="1:11" x14ac:dyDescent="0.2">
      <c r="A2227" s="10" t="s">
        <v>11</v>
      </c>
      <c r="B2227" s="11" t="s">
        <v>20</v>
      </c>
      <c r="C2227" s="12">
        <v>22409</v>
      </c>
      <c r="D2227" s="12">
        <v>43032</v>
      </c>
      <c r="E2227" s="10" t="s">
        <v>17</v>
      </c>
      <c r="F2227" s="13" t="s">
        <v>14</v>
      </c>
      <c r="G2227" s="14">
        <v>14000</v>
      </c>
      <c r="H2227" s="17">
        <v>14000</v>
      </c>
      <c r="I2227" s="39">
        <v>0</v>
      </c>
      <c r="J2227" s="19">
        <v>3011</v>
      </c>
      <c r="K2227" s="16">
        <v>46150</v>
      </c>
    </row>
    <row r="2228" spans="1:11" x14ac:dyDescent="0.2">
      <c r="A2228" s="10" t="s">
        <v>11</v>
      </c>
      <c r="B2228" s="11" t="s">
        <v>20</v>
      </c>
      <c r="C2228" s="12">
        <v>20389</v>
      </c>
      <c r="D2228" s="12">
        <v>43259</v>
      </c>
      <c r="E2228" s="10" t="s">
        <v>17</v>
      </c>
      <c r="F2228" s="13" t="s">
        <v>14</v>
      </c>
      <c r="G2228" s="14">
        <v>21000</v>
      </c>
      <c r="H2228" s="17">
        <v>21000</v>
      </c>
      <c r="I2228" s="39">
        <v>0</v>
      </c>
      <c r="J2228" s="19">
        <v>2625</v>
      </c>
      <c r="K2228" s="16">
        <v>44131</v>
      </c>
    </row>
    <row r="2229" spans="1:11" x14ac:dyDescent="0.2">
      <c r="A2229" s="10" t="s">
        <v>16</v>
      </c>
      <c r="B2229" s="11" t="s">
        <v>20</v>
      </c>
      <c r="C2229" s="12">
        <v>28977</v>
      </c>
      <c r="D2229" s="12">
        <v>43390</v>
      </c>
      <c r="E2229" s="10" t="s">
        <v>13</v>
      </c>
      <c r="F2229" s="13" t="s">
        <v>14</v>
      </c>
      <c r="G2229" s="14">
        <v>21000</v>
      </c>
      <c r="H2229" s="17">
        <v>21000</v>
      </c>
      <c r="I2229" s="39">
        <v>0</v>
      </c>
      <c r="J2229" s="19">
        <v>44055</v>
      </c>
      <c r="K2229" s="16">
        <v>52719</v>
      </c>
    </row>
    <row r="2230" spans="1:11" x14ac:dyDescent="0.2">
      <c r="A2230" s="10" t="s">
        <v>11</v>
      </c>
      <c r="B2230" s="11" t="s">
        <v>20</v>
      </c>
      <c r="C2230" s="12">
        <v>28977</v>
      </c>
      <c r="D2230" s="12">
        <v>43390</v>
      </c>
      <c r="E2230" s="10" t="s">
        <v>13</v>
      </c>
      <c r="F2230" s="13" t="s">
        <v>14</v>
      </c>
      <c r="G2230" s="14">
        <v>55000</v>
      </c>
      <c r="H2230" s="17">
        <v>55000</v>
      </c>
      <c r="I2230" s="39">
        <v>0</v>
      </c>
      <c r="J2230" s="19">
        <v>14685</v>
      </c>
      <c r="K2230" s="16">
        <v>52719</v>
      </c>
    </row>
    <row r="2231" spans="1:11" x14ac:dyDescent="0.2">
      <c r="A2231" s="10" t="s">
        <v>15</v>
      </c>
      <c r="B2231" s="11" t="s">
        <v>20</v>
      </c>
      <c r="C2231" s="12">
        <v>28977</v>
      </c>
      <c r="D2231" s="12">
        <v>43390</v>
      </c>
      <c r="E2231" s="10" t="s">
        <v>13</v>
      </c>
      <c r="F2231" s="13" t="s">
        <v>14</v>
      </c>
      <c r="G2231" s="14">
        <v>21000</v>
      </c>
      <c r="H2231" s="17">
        <v>21000</v>
      </c>
      <c r="I2231" s="39">
        <v>0</v>
      </c>
      <c r="J2231" s="19">
        <v>14685</v>
      </c>
      <c r="K2231" s="16">
        <v>52719</v>
      </c>
    </row>
    <row r="2232" spans="1:11" x14ac:dyDescent="0.2">
      <c r="A2232" s="10" t="s">
        <v>11</v>
      </c>
      <c r="B2232" s="11" t="s">
        <v>20</v>
      </c>
      <c r="C2232" s="12">
        <v>22168</v>
      </c>
      <c r="D2232" s="12">
        <v>43369</v>
      </c>
      <c r="E2232" s="10" t="s">
        <v>17</v>
      </c>
      <c r="F2232" s="13" t="s">
        <v>18</v>
      </c>
      <c r="G2232" s="14">
        <v>15000</v>
      </c>
      <c r="H2232" s="17">
        <v>15000</v>
      </c>
      <c r="I2232" s="39">
        <v>0</v>
      </c>
      <c r="J2232" s="19">
        <v>1375</v>
      </c>
      <c r="K2232" s="16">
        <v>45909</v>
      </c>
    </row>
    <row r="2233" spans="1:11" x14ac:dyDescent="0.2">
      <c r="A2233" s="10" t="s">
        <v>15</v>
      </c>
      <c r="B2233" s="11" t="s">
        <v>20</v>
      </c>
      <c r="C2233" s="12">
        <v>22168</v>
      </c>
      <c r="D2233" s="12">
        <v>43369</v>
      </c>
      <c r="E2233" s="10" t="s">
        <v>17</v>
      </c>
      <c r="F2233" s="13" t="s">
        <v>18</v>
      </c>
      <c r="G2233" s="14">
        <v>165000</v>
      </c>
      <c r="H2233" s="17">
        <v>165000</v>
      </c>
      <c r="I2233" s="39">
        <v>0</v>
      </c>
      <c r="J2233" s="19">
        <v>1375</v>
      </c>
      <c r="K2233" s="16">
        <v>45909</v>
      </c>
    </row>
    <row r="2234" spans="1:11" x14ac:dyDescent="0.2">
      <c r="A2234" s="10" t="s">
        <v>11</v>
      </c>
      <c r="B2234" s="11" t="s">
        <v>20</v>
      </c>
      <c r="C2234" s="12">
        <v>27197</v>
      </c>
      <c r="D2234" s="12">
        <v>43260</v>
      </c>
      <c r="E2234" s="10" t="s">
        <v>17</v>
      </c>
      <c r="F2234" s="13" t="s">
        <v>14</v>
      </c>
      <c r="G2234" s="14">
        <v>47000</v>
      </c>
      <c r="H2234" s="17">
        <v>47000</v>
      </c>
      <c r="I2234" s="39">
        <v>1</v>
      </c>
      <c r="J2234" s="19">
        <v>10293</v>
      </c>
      <c r="K2234" s="16">
        <v>50938</v>
      </c>
    </row>
    <row r="2235" spans="1:11" x14ac:dyDescent="0.2">
      <c r="A2235" s="10" t="s">
        <v>11</v>
      </c>
      <c r="B2235" s="11" t="s">
        <v>20</v>
      </c>
      <c r="C2235" s="12">
        <v>25207</v>
      </c>
      <c r="D2235" s="12">
        <v>43130</v>
      </c>
      <c r="E2235" s="10" t="s">
        <v>17</v>
      </c>
      <c r="F2235" s="13" t="s">
        <v>14</v>
      </c>
      <c r="G2235" s="14">
        <v>66000</v>
      </c>
      <c r="H2235" s="17">
        <v>66000</v>
      </c>
      <c r="I2235" s="39">
        <v>0</v>
      </c>
      <c r="J2235" s="19">
        <v>15972</v>
      </c>
      <c r="K2235" s="16">
        <v>48948</v>
      </c>
    </row>
    <row r="2236" spans="1:11" x14ac:dyDescent="0.2">
      <c r="A2236" s="10" t="s">
        <v>11</v>
      </c>
      <c r="B2236" s="11" t="s">
        <v>20</v>
      </c>
      <c r="C2236" s="12">
        <v>28896</v>
      </c>
      <c r="D2236" s="12">
        <v>43321</v>
      </c>
      <c r="E2236" s="10" t="s">
        <v>17</v>
      </c>
      <c r="F2236" s="13" t="s">
        <v>14</v>
      </c>
      <c r="G2236" s="14">
        <v>53000</v>
      </c>
      <c r="H2236" s="17">
        <v>53000</v>
      </c>
      <c r="I2236" s="39">
        <v>1</v>
      </c>
      <c r="J2236" s="19">
        <v>10600</v>
      </c>
      <c r="K2236" s="16">
        <v>52637</v>
      </c>
    </row>
    <row r="2237" spans="1:11" x14ac:dyDescent="0.2">
      <c r="A2237" s="10" t="s">
        <v>15</v>
      </c>
      <c r="B2237" s="11" t="s">
        <v>20</v>
      </c>
      <c r="C2237" s="12">
        <v>28896</v>
      </c>
      <c r="D2237" s="12">
        <v>43321</v>
      </c>
      <c r="E2237" s="10" t="s">
        <v>17</v>
      </c>
      <c r="F2237" s="13" t="s">
        <v>14</v>
      </c>
      <c r="G2237" s="14">
        <v>66000</v>
      </c>
      <c r="H2237" s="17">
        <v>66000</v>
      </c>
      <c r="I2237" s="39">
        <v>0</v>
      </c>
      <c r="J2237" s="19">
        <v>10600</v>
      </c>
      <c r="K2237" s="16">
        <v>52637</v>
      </c>
    </row>
    <row r="2238" spans="1:11" x14ac:dyDescent="0.2">
      <c r="A2238" s="10" t="s">
        <v>16</v>
      </c>
      <c r="B2238" s="11" t="s">
        <v>21</v>
      </c>
      <c r="C2238" s="12">
        <v>19801</v>
      </c>
      <c r="D2238" s="12">
        <v>43284</v>
      </c>
      <c r="E2238" s="10" t="s">
        <v>13</v>
      </c>
      <c r="F2238" s="13" t="s">
        <v>14</v>
      </c>
      <c r="G2238" s="14">
        <v>53000</v>
      </c>
      <c r="H2238" s="17">
        <v>53000</v>
      </c>
      <c r="I2238" s="39">
        <v>0</v>
      </c>
      <c r="J2238" s="19">
        <v>3648</v>
      </c>
      <c r="K2238" s="16">
        <v>43542</v>
      </c>
    </row>
    <row r="2239" spans="1:11" x14ac:dyDescent="0.2">
      <c r="A2239" s="10" t="s">
        <v>11</v>
      </c>
      <c r="B2239" s="11" t="s">
        <v>21</v>
      </c>
      <c r="C2239" s="12">
        <v>19801</v>
      </c>
      <c r="D2239" s="12">
        <v>43284</v>
      </c>
      <c r="E2239" s="10" t="s">
        <v>13</v>
      </c>
      <c r="F2239" s="13" t="s">
        <v>14</v>
      </c>
      <c r="G2239" s="14">
        <v>76000</v>
      </c>
      <c r="H2239" s="17">
        <v>76000</v>
      </c>
      <c r="I2239" s="39">
        <v>0</v>
      </c>
      <c r="J2239" s="19">
        <v>3648</v>
      </c>
      <c r="K2239" s="16">
        <v>43542</v>
      </c>
    </row>
    <row r="2240" spans="1:11" x14ac:dyDescent="0.2">
      <c r="A2240" s="10" t="s">
        <v>16</v>
      </c>
      <c r="B2240" s="11" t="s">
        <v>20</v>
      </c>
      <c r="C2240" s="12">
        <v>22833</v>
      </c>
      <c r="D2240" s="12">
        <v>43311</v>
      </c>
      <c r="E2240" s="10" t="s">
        <v>13</v>
      </c>
      <c r="F2240" s="13" t="s">
        <v>14</v>
      </c>
      <c r="G2240" s="14">
        <v>189000</v>
      </c>
      <c r="H2240" s="17">
        <v>189000</v>
      </c>
      <c r="I2240" s="39">
        <v>0</v>
      </c>
      <c r="J2240" s="19">
        <v>46494</v>
      </c>
      <c r="K2240" s="16">
        <v>46574</v>
      </c>
    </row>
    <row r="2241" spans="1:11" x14ac:dyDescent="0.2">
      <c r="A2241" s="10" t="s">
        <v>11</v>
      </c>
      <c r="B2241" s="11" t="s">
        <v>20</v>
      </c>
      <c r="C2241" s="12">
        <v>22833</v>
      </c>
      <c r="D2241" s="12">
        <v>43311</v>
      </c>
      <c r="E2241" s="10" t="s">
        <v>13</v>
      </c>
      <c r="F2241" s="13" t="s">
        <v>14</v>
      </c>
      <c r="G2241" s="14">
        <v>189000</v>
      </c>
      <c r="H2241" s="17">
        <v>189000</v>
      </c>
      <c r="I2241" s="39">
        <v>0</v>
      </c>
      <c r="J2241" s="19">
        <v>15498</v>
      </c>
      <c r="K2241" s="16">
        <v>46574</v>
      </c>
    </row>
    <row r="2242" spans="1:11" x14ac:dyDescent="0.2">
      <c r="A2242" s="10" t="s">
        <v>15</v>
      </c>
      <c r="B2242" s="11" t="s">
        <v>20</v>
      </c>
      <c r="C2242" s="12">
        <v>22833</v>
      </c>
      <c r="D2242" s="12">
        <v>43311</v>
      </c>
      <c r="E2242" s="10" t="s">
        <v>13</v>
      </c>
      <c r="F2242" s="13" t="s">
        <v>14</v>
      </c>
      <c r="G2242" s="14">
        <v>18000</v>
      </c>
      <c r="H2242" s="17">
        <v>18000</v>
      </c>
      <c r="I2242" s="39">
        <v>0</v>
      </c>
      <c r="J2242" s="19">
        <v>15498</v>
      </c>
      <c r="K2242" s="16">
        <v>46574</v>
      </c>
    </row>
    <row r="2243" spans="1:11" x14ac:dyDescent="0.2">
      <c r="A2243" s="10" t="s">
        <v>11</v>
      </c>
      <c r="B2243" s="11" t="s">
        <v>20</v>
      </c>
      <c r="C2243" s="12">
        <v>26626</v>
      </c>
      <c r="D2243" s="12">
        <v>43215</v>
      </c>
      <c r="E2243" s="10" t="s">
        <v>13</v>
      </c>
      <c r="F2243" s="13" t="s">
        <v>14</v>
      </c>
      <c r="G2243" s="14">
        <v>62000</v>
      </c>
      <c r="H2243" s="17">
        <v>62000</v>
      </c>
      <c r="I2243" s="39">
        <v>0</v>
      </c>
      <c r="J2243" s="19">
        <v>17546</v>
      </c>
      <c r="K2243" s="16">
        <v>50367</v>
      </c>
    </row>
    <row r="2244" spans="1:11" x14ac:dyDescent="0.2">
      <c r="A2244" s="10" t="s">
        <v>11</v>
      </c>
      <c r="B2244" s="11" t="s">
        <v>21</v>
      </c>
      <c r="C2244" s="12">
        <v>22469</v>
      </c>
      <c r="D2244" s="12">
        <v>43412</v>
      </c>
      <c r="E2244" s="10" t="s">
        <v>13</v>
      </c>
      <c r="F2244" s="13" t="s">
        <v>14</v>
      </c>
      <c r="G2244" s="14">
        <v>52000</v>
      </c>
      <c r="H2244" s="17">
        <v>52000</v>
      </c>
      <c r="I2244" s="39">
        <v>0</v>
      </c>
      <c r="J2244" s="19">
        <v>11856</v>
      </c>
      <c r="K2244" s="16">
        <v>46210</v>
      </c>
    </row>
    <row r="2245" spans="1:11" x14ac:dyDescent="0.2">
      <c r="A2245" s="10" t="s">
        <v>15</v>
      </c>
      <c r="B2245" s="11" t="s">
        <v>21</v>
      </c>
      <c r="C2245" s="12">
        <v>22469</v>
      </c>
      <c r="D2245" s="12">
        <v>43412</v>
      </c>
      <c r="E2245" s="10" t="s">
        <v>13</v>
      </c>
      <c r="F2245" s="13" t="s">
        <v>14</v>
      </c>
      <c r="G2245" s="14">
        <v>41000</v>
      </c>
      <c r="H2245" s="17">
        <v>41000</v>
      </c>
      <c r="I2245" s="39">
        <v>0</v>
      </c>
      <c r="J2245" s="19">
        <v>11856</v>
      </c>
      <c r="K2245" s="16">
        <v>46210</v>
      </c>
    </row>
    <row r="2246" spans="1:11" x14ac:dyDescent="0.2">
      <c r="A2246" s="10" t="s">
        <v>11</v>
      </c>
      <c r="B2246" s="11" t="s">
        <v>21</v>
      </c>
      <c r="C2246" s="12">
        <v>20119</v>
      </c>
      <c r="D2246" s="12">
        <v>43332</v>
      </c>
      <c r="E2246" s="10" t="s">
        <v>13</v>
      </c>
      <c r="F2246" s="13" t="s">
        <v>14</v>
      </c>
      <c r="G2246" s="14">
        <v>40000</v>
      </c>
      <c r="H2246" s="17">
        <v>40000</v>
      </c>
      <c r="I2246" s="39">
        <v>2</v>
      </c>
      <c r="J2246" s="19">
        <v>3680</v>
      </c>
      <c r="K2246" s="16">
        <v>43860</v>
      </c>
    </row>
    <row r="2247" spans="1:11" x14ac:dyDescent="0.2">
      <c r="A2247" s="10" t="s">
        <v>16</v>
      </c>
      <c r="B2247" s="11" t="s">
        <v>21</v>
      </c>
      <c r="C2247" s="12">
        <v>23000</v>
      </c>
      <c r="D2247" s="12">
        <v>43273</v>
      </c>
      <c r="E2247" s="10" t="s">
        <v>13</v>
      </c>
      <c r="F2247" s="13" t="s">
        <v>14</v>
      </c>
      <c r="G2247" s="14">
        <v>129000</v>
      </c>
      <c r="H2247" s="17">
        <v>129000</v>
      </c>
      <c r="I2247" s="39">
        <v>0</v>
      </c>
      <c r="J2247" s="19">
        <v>33927</v>
      </c>
      <c r="K2247" s="16">
        <v>46741</v>
      </c>
    </row>
    <row r="2248" spans="1:11" x14ac:dyDescent="0.2">
      <c r="A2248" s="10" t="s">
        <v>11</v>
      </c>
      <c r="B2248" s="11" t="s">
        <v>21</v>
      </c>
      <c r="C2248" s="12">
        <v>23000</v>
      </c>
      <c r="D2248" s="12">
        <v>43273</v>
      </c>
      <c r="E2248" s="10" t="s">
        <v>13</v>
      </c>
      <c r="F2248" s="13" t="s">
        <v>14</v>
      </c>
      <c r="G2248" s="14">
        <v>129000</v>
      </c>
      <c r="H2248" s="17">
        <v>129000</v>
      </c>
      <c r="I2248" s="39">
        <v>2</v>
      </c>
      <c r="J2248" s="19">
        <v>11309</v>
      </c>
      <c r="K2248" s="16">
        <v>46741</v>
      </c>
    </row>
    <row r="2249" spans="1:11" x14ac:dyDescent="0.2">
      <c r="A2249" s="10" t="s">
        <v>15</v>
      </c>
      <c r="B2249" s="11" t="s">
        <v>21</v>
      </c>
      <c r="C2249" s="12">
        <v>23000</v>
      </c>
      <c r="D2249" s="12">
        <v>43273</v>
      </c>
      <c r="E2249" s="10" t="s">
        <v>13</v>
      </c>
      <c r="F2249" s="13" t="s">
        <v>14</v>
      </c>
      <c r="G2249" s="14">
        <v>40000</v>
      </c>
      <c r="H2249" s="17">
        <v>40000</v>
      </c>
      <c r="I2249" s="39">
        <v>0</v>
      </c>
      <c r="J2249" s="19">
        <v>11309</v>
      </c>
      <c r="K2249" s="16">
        <v>46741</v>
      </c>
    </row>
    <row r="2250" spans="1:11" x14ac:dyDescent="0.2">
      <c r="A2250" s="10" t="s">
        <v>11</v>
      </c>
      <c r="B2250" s="11" t="s">
        <v>20</v>
      </c>
      <c r="C2250" s="12">
        <v>22482</v>
      </c>
      <c r="D2250" s="12">
        <v>43364</v>
      </c>
      <c r="E2250" s="10" t="s">
        <v>13</v>
      </c>
      <c r="F2250" s="13" t="s">
        <v>14</v>
      </c>
      <c r="G2250" s="14">
        <v>83000</v>
      </c>
      <c r="H2250" s="17">
        <v>83000</v>
      </c>
      <c r="I2250" s="39">
        <v>0</v>
      </c>
      <c r="J2250" s="19">
        <v>19090</v>
      </c>
      <c r="K2250" s="16">
        <v>46223</v>
      </c>
    </row>
    <row r="2251" spans="1:11" x14ac:dyDescent="0.2">
      <c r="A2251" s="10" t="s">
        <v>16</v>
      </c>
      <c r="B2251" s="11" t="s">
        <v>20</v>
      </c>
      <c r="C2251" s="12">
        <v>27348</v>
      </c>
      <c r="D2251" s="12">
        <v>43357</v>
      </c>
      <c r="E2251" s="10" t="s">
        <v>13</v>
      </c>
      <c r="F2251" s="13" t="s">
        <v>14</v>
      </c>
      <c r="G2251" s="14">
        <v>83000</v>
      </c>
      <c r="H2251" s="17">
        <v>83000</v>
      </c>
      <c r="I2251" s="39">
        <v>0</v>
      </c>
      <c r="J2251" s="19">
        <v>46872</v>
      </c>
      <c r="K2251" s="16">
        <v>51089</v>
      </c>
    </row>
    <row r="2252" spans="1:11" x14ac:dyDescent="0.2">
      <c r="A2252" s="10" t="s">
        <v>11</v>
      </c>
      <c r="B2252" s="11" t="s">
        <v>20</v>
      </c>
      <c r="C2252" s="12">
        <v>27348</v>
      </c>
      <c r="D2252" s="12">
        <v>43357</v>
      </c>
      <c r="E2252" s="10" t="s">
        <v>13</v>
      </c>
      <c r="F2252" s="13" t="s">
        <v>14</v>
      </c>
      <c r="G2252" s="14">
        <v>66000</v>
      </c>
      <c r="H2252" s="17">
        <v>66000</v>
      </c>
      <c r="I2252" s="39">
        <v>2</v>
      </c>
      <c r="J2252" s="19">
        <v>15624</v>
      </c>
      <c r="K2252" s="16">
        <v>51089</v>
      </c>
    </row>
    <row r="2253" spans="1:11" x14ac:dyDescent="0.2">
      <c r="A2253" s="10" t="s">
        <v>11</v>
      </c>
      <c r="B2253" s="11" t="s">
        <v>20</v>
      </c>
      <c r="C2253" s="12">
        <v>24230</v>
      </c>
      <c r="D2253" s="12">
        <v>43293</v>
      </c>
      <c r="E2253" s="10" t="s">
        <v>13</v>
      </c>
      <c r="F2253" s="13" t="s">
        <v>14</v>
      </c>
      <c r="G2253" s="14">
        <v>56000</v>
      </c>
      <c r="H2253" s="17">
        <v>56000</v>
      </c>
      <c r="I2253" s="39">
        <v>2</v>
      </c>
      <c r="J2253" s="19">
        <v>14840</v>
      </c>
      <c r="K2253" s="16">
        <v>47971</v>
      </c>
    </row>
    <row r="2254" spans="1:11" x14ac:dyDescent="0.2">
      <c r="A2254" s="10" t="s">
        <v>16</v>
      </c>
      <c r="B2254" s="11" t="s">
        <v>21</v>
      </c>
      <c r="C2254" s="12">
        <v>24891</v>
      </c>
      <c r="D2254" s="12">
        <v>43252</v>
      </c>
      <c r="E2254" s="10" t="s">
        <v>17</v>
      </c>
      <c r="F2254" s="13" t="s">
        <v>18</v>
      </c>
      <c r="G2254" s="14">
        <v>56000</v>
      </c>
      <c r="H2254" s="17">
        <v>56000</v>
      </c>
      <c r="I2254" s="39">
        <v>0</v>
      </c>
      <c r="J2254" s="19">
        <v>8088</v>
      </c>
      <c r="K2254" s="16">
        <v>48633</v>
      </c>
    </row>
    <row r="2255" spans="1:11" x14ac:dyDescent="0.2">
      <c r="A2255" s="10" t="s">
        <v>11</v>
      </c>
      <c r="B2255" s="11" t="s">
        <v>21</v>
      </c>
      <c r="C2255" s="12">
        <v>24891</v>
      </c>
      <c r="D2255" s="12">
        <v>43252</v>
      </c>
      <c r="E2255" s="10" t="s">
        <v>17</v>
      </c>
      <c r="F2255" s="13" t="s">
        <v>18</v>
      </c>
      <c r="G2255" s="14">
        <v>24000</v>
      </c>
      <c r="H2255" s="17">
        <v>24000</v>
      </c>
      <c r="I2255" s="39">
        <v>2</v>
      </c>
      <c r="J2255" s="19">
        <v>2696</v>
      </c>
      <c r="K2255" s="16">
        <v>48633</v>
      </c>
    </row>
    <row r="2256" spans="1:11" x14ac:dyDescent="0.2">
      <c r="A2256" s="10" t="s">
        <v>15</v>
      </c>
      <c r="B2256" s="11" t="s">
        <v>21</v>
      </c>
      <c r="C2256" s="12">
        <v>24891</v>
      </c>
      <c r="D2256" s="12">
        <v>43252</v>
      </c>
      <c r="E2256" s="10" t="s">
        <v>17</v>
      </c>
      <c r="F2256" s="13" t="s">
        <v>18</v>
      </c>
      <c r="G2256" s="14">
        <v>56000</v>
      </c>
      <c r="H2256" s="17">
        <v>56000</v>
      </c>
      <c r="I2256" s="39">
        <v>0</v>
      </c>
      <c r="J2256" s="19">
        <v>2696</v>
      </c>
      <c r="K2256" s="16">
        <v>48633</v>
      </c>
    </row>
    <row r="2257" spans="1:11" x14ac:dyDescent="0.2">
      <c r="A2257" s="10" t="s">
        <v>16</v>
      </c>
      <c r="B2257" s="11" t="s">
        <v>20</v>
      </c>
      <c r="C2257" s="12">
        <v>32248</v>
      </c>
      <c r="D2257" s="12">
        <v>43455</v>
      </c>
      <c r="E2257" s="10" t="s">
        <v>17</v>
      </c>
      <c r="F2257" s="13" t="s">
        <v>18</v>
      </c>
      <c r="G2257" s="14">
        <v>120000</v>
      </c>
      <c r="H2257" s="17">
        <v>120000</v>
      </c>
      <c r="I2257" s="39">
        <v>0</v>
      </c>
      <c r="J2257" s="19">
        <v>9419</v>
      </c>
      <c r="K2257" s="16">
        <v>55989</v>
      </c>
    </row>
    <row r="2258" spans="1:11" x14ac:dyDescent="0.2">
      <c r="A2258" s="10" t="s">
        <v>11</v>
      </c>
      <c r="B2258" s="11" t="s">
        <v>20</v>
      </c>
      <c r="C2258" s="12">
        <v>32248</v>
      </c>
      <c r="D2258" s="12">
        <v>43455</v>
      </c>
      <c r="E2258" s="10" t="s">
        <v>17</v>
      </c>
      <c r="F2258" s="13" t="s">
        <v>18</v>
      </c>
      <c r="G2258" s="14">
        <v>120000</v>
      </c>
      <c r="H2258" s="17">
        <v>120000</v>
      </c>
      <c r="I2258" s="39">
        <v>0</v>
      </c>
      <c r="J2258" s="19">
        <v>3140</v>
      </c>
      <c r="K2258" s="16">
        <v>55989</v>
      </c>
    </row>
    <row r="2259" spans="1:11" x14ac:dyDescent="0.2">
      <c r="A2259" s="10" t="s">
        <v>15</v>
      </c>
      <c r="B2259" s="11" t="s">
        <v>20</v>
      </c>
      <c r="C2259" s="12">
        <v>32248</v>
      </c>
      <c r="D2259" s="12">
        <v>43455</v>
      </c>
      <c r="E2259" s="10" t="s">
        <v>17</v>
      </c>
      <c r="F2259" s="13" t="s">
        <v>18</v>
      </c>
      <c r="G2259" s="14">
        <v>40000</v>
      </c>
      <c r="H2259" s="17">
        <v>40000</v>
      </c>
      <c r="I2259" s="39">
        <v>0</v>
      </c>
      <c r="J2259" s="19">
        <v>3140</v>
      </c>
      <c r="K2259" s="16">
        <v>55989</v>
      </c>
    </row>
    <row r="2260" spans="1:11" x14ac:dyDescent="0.2">
      <c r="A2260" s="10" t="s">
        <v>16</v>
      </c>
      <c r="B2260" s="11" t="s">
        <v>20</v>
      </c>
      <c r="C2260" s="12">
        <v>25916</v>
      </c>
      <c r="D2260" s="12">
        <v>43438</v>
      </c>
      <c r="E2260" s="10" t="s">
        <v>17</v>
      </c>
      <c r="F2260" s="13" t="s">
        <v>14</v>
      </c>
      <c r="G2260" s="14">
        <v>48000</v>
      </c>
      <c r="H2260" s="17">
        <v>48000</v>
      </c>
      <c r="I2260" s="39">
        <v>0</v>
      </c>
      <c r="J2260" s="19">
        <v>36261</v>
      </c>
      <c r="K2260" s="16">
        <v>49657</v>
      </c>
    </row>
    <row r="2261" spans="1:11" x14ac:dyDescent="0.2">
      <c r="A2261" s="10" t="s">
        <v>11</v>
      </c>
      <c r="B2261" s="11" t="s">
        <v>20</v>
      </c>
      <c r="C2261" s="12">
        <v>25916</v>
      </c>
      <c r="D2261" s="12">
        <v>43438</v>
      </c>
      <c r="E2261" s="10" t="s">
        <v>17</v>
      </c>
      <c r="F2261" s="13" t="s">
        <v>14</v>
      </c>
      <c r="G2261" s="14">
        <v>51000</v>
      </c>
      <c r="H2261" s="17">
        <v>51000</v>
      </c>
      <c r="I2261" s="39">
        <v>0</v>
      </c>
      <c r="J2261" s="19">
        <v>12087</v>
      </c>
      <c r="K2261" s="16">
        <v>49657</v>
      </c>
    </row>
    <row r="2262" spans="1:11" x14ac:dyDescent="0.2">
      <c r="A2262" s="10" t="s">
        <v>16</v>
      </c>
      <c r="B2262" s="11" t="s">
        <v>20</v>
      </c>
      <c r="C2262" s="12">
        <v>21503</v>
      </c>
      <c r="D2262" s="12">
        <v>43441</v>
      </c>
      <c r="E2262" s="10" t="s">
        <v>17</v>
      </c>
      <c r="F2262" s="13" t="s">
        <v>14</v>
      </c>
      <c r="G2262" s="14">
        <v>153000</v>
      </c>
      <c r="H2262" s="17">
        <v>153000</v>
      </c>
      <c r="I2262" s="39">
        <v>0</v>
      </c>
      <c r="J2262" s="19">
        <v>8500</v>
      </c>
      <c r="K2262" s="16">
        <v>45244</v>
      </c>
    </row>
    <row r="2263" spans="1:11" x14ac:dyDescent="0.2">
      <c r="A2263" s="10" t="s">
        <v>11</v>
      </c>
      <c r="B2263" s="11" t="s">
        <v>20</v>
      </c>
      <c r="C2263" s="12">
        <v>21503</v>
      </c>
      <c r="D2263" s="12">
        <v>43441</v>
      </c>
      <c r="E2263" s="10" t="s">
        <v>17</v>
      </c>
      <c r="F2263" s="13" t="s">
        <v>14</v>
      </c>
      <c r="G2263" s="14">
        <v>50000</v>
      </c>
      <c r="H2263" s="17">
        <v>50000</v>
      </c>
      <c r="I2263" s="39">
        <v>0</v>
      </c>
      <c r="J2263" s="19">
        <v>8500</v>
      </c>
      <c r="K2263" s="16">
        <v>45244</v>
      </c>
    </row>
    <row r="2264" spans="1:11" x14ac:dyDescent="0.2">
      <c r="A2264" s="10" t="s">
        <v>11</v>
      </c>
      <c r="B2264" s="11" t="s">
        <v>20</v>
      </c>
      <c r="C2264" s="12">
        <v>24033</v>
      </c>
      <c r="D2264" s="12">
        <v>43455</v>
      </c>
      <c r="E2264" s="10" t="s">
        <v>13</v>
      </c>
      <c r="F2264" s="13" t="s">
        <v>18</v>
      </c>
      <c r="G2264" s="14">
        <v>81000</v>
      </c>
      <c r="H2264" s="17">
        <v>81000</v>
      </c>
      <c r="I2264" s="39">
        <v>2</v>
      </c>
      <c r="J2264" s="19">
        <v>9632</v>
      </c>
      <c r="K2264" s="16">
        <v>47774</v>
      </c>
    </row>
    <row r="2265" spans="1:11" x14ac:dyDescent="0.2">
      <c r="A2265" s="10" t="s">
        <v>15</v>
      </c>
      <c r="B2265" s="11" t="s">
        <v>20</v>
      </c>
      <c r="C2265" s="12">
        <v>24033</v>
      </c>
      <c r="D2265" s="12">
        <v>43455</v>
      </c>
      <c r="E2265" s="10" t="s">
        <v>13</v>
      </c>
      <c r="F2265" s="13" t="s">
        <v>18</v>
      </c>
      <c r="G2265" s="14">
        <v>50000</v>
      </c>
      <c r="H2265" s="17">
        <v>50000</v>
      </c>
      <c r="I2265" s="39">
        <v>0</v>
      </c>
      <c r="J2265" s="19">
        <v>9632</v>
      </c>
      <c r="K2265" s="16">
        <v>47774</v>
      </c>
    </row>
    <row r="2266" spans="1:11" x14ac:dyDescent="0.2">
      <c r="A2266" s="10" t="s">
        <v>16</v>
      </c>
      <c r="B2266" s="11" t="s">
        <v>20</v>
      </c>
      <c r="C2266" s="12">
        <v>22950</v>
      </c>
      <c r="D2266" s="12">
        <v>43430</v>
      </c>
      <c r="E2266" s="10" t="s">
        <v>13</v>
      </c>
      <c r="F2266" s="13" t="s">
        <v>14</v>
      </c>
      <c r="G2266" s="14">
        <v>81000</v>
      </c>
      <c r="H2266" s="17">
        <v>81000</v>
      </c>
      <c r="I2266" s="39">
        <v>0</v>
      </c>
      <c r="J2266" s="19">
        <v>38796</v>
      </c>
      <c r="K2266" s="16">
        <v>46691</v>
      </c>
    </row>
    <row r="2267" spans="1:11" x14ac:dyDescent="0.2">
      <c r="A2267" s="10" t="s">
        <v>11</v>
      </c>
      <c r="B2267" s="11" t="s">
        <v>20</v>
      </c>
      <c r="C2267" s="12">
        <v>22950</v>
      </c>
      <c r="D2267" s="12">
        <v>43430</v>
      </c>
      <c r="E2267" s="10" t="s">
        <v>13</v>
      </c>
      <c r="F2267" s="13" t="s">
        <v>14</v>
      </c>
      <c r="G2267" s="14">
        <v>53000</v>
      </c>
      <c r="H2267" s="17">
        <v>53000</v>
      </c>
      <c r="I2267" s="39">
        <v>0</v>
      </c>
      <c r="J2267" s="19">
        <v>12932</v>
      </c>
      <c r="K2267" s="16">
        <v>46691</v>
      </c>
    </row>
    <row r="2268" spans="1:11" x14ac:dyDescent="0.2">
      <c r="A2268" s="10" t="s">
        <v>15</v>
      </c>
      <c r="B2268" s="11" t="s">
        <v>20</v>
      </c>
      <c r="C2268" s="12">
        <v>22950</v>
      </c>
      <c r="D2268" s="12">
        <v>43430</v>
      </c>
      <c r="E2268" s="10" t="s">
        <v>13</v>
      </c>
      <c r="F2268" s="13" t="s">
        <v>14</v>
      </c>
      <c r="G2268" s="14">
        <v>81000</v>
      </c>
      <c r="H2268" s="17">
        <v>81000</v>
      </c>
      <c r="I2268" s="39">
        <v>0</v>
      </c>
      <c r="J2268" s="19">
        <v>12932</v>
      </c>
      <c r="K2268" s="16">
        <v>46691</v>
      </c>
    </row>
    <row r="2269" spans="1:11" x14ac:dyDescent="0.2">
      <c r="A2269" s="10" t="s">
        <v>16</v>
      </c>
      <c r="B2269" s="11" t="s">
        <v>20</v>
      </c>
      <c r="C2269" s="12">
        <v>25890</v>
      </c>
      <c r="D2269" s="12">
        <v>43423</v>
      </c>
      <c r="E2269" s="10" t="s">
        <v>17</v>
      </c>
      <c r="F2269" s="13" t="s">
        <v>14</v>
      </c>
      <c r="G2269" s="14">
        <v>216000</v>
      </c>
      <c r="H2269" s="17">
        <v>216000</v>
      </c>
      <c r="I2269" s="39">
        <v>0</v>
      </c>
      <c r="J2269" s="19">
        <v>50976</v>
      </c>
      <c r="K2269" s="16">
        <v>49631</v>
      </c>
    </row>
    <row r="2270" spans="1:11" x14ac:dyDescent="0.2">
      <c r="A2270" s="10" t="s">
        <v>11</v>
      </c>
      <c r="B2270" s="11" t="s">
        <v>20</v>
      </c>
      <c r="C2270" s="12">
        <v>25890</v>
      </c>
      <c r="D2270" s="12">
        <v>43423</v>
      </c>
      <c r="E2270" s="10" t="s">
        <v>17</v>
      </c>
      <c r="F2270" s="13" t="s">
        <v>14</v>
      </c>
      <c r="G2270" s="14">
        <v>216000</v>
      </c>
      <c r="H2270" s="17">
        <v>216000</v>
      </c>
      <c r="I2270" s="39">
        <v>0</v>
      </c>
      <c r="J2270" s="19">
        <v>16992</v>
      </c>
      <c r="K2270" s="16">
        <v>49631</v>
      </c>
    </row>
    <row r="2271" spans="1:11" x14ac:dyDescent="0.2">
      <c r="A2271" s="10" t="s">
        <v>15</v>
      </c>
      <c r="B2271" s="11" t="s">
        <v>20</v>
      </c>
      <c r="C2271" s="12">
        <v>25890</v>
      </c>
      <c r="D2271" s="12">
        <v>43423</v>
      </c>
      <c r="E2271" s="10" t="s">
        <v>17</v>
      </c>
      <c r="F2271" s="13" t="s">
        <v>14</v>
      </c>
      <c r="G2271" s="14">
        <v>159000</v>
      </c>
      <c r="H2271" s="17">
        <v>159000</v>
      </c>
      <c r="I2271" s="39">
        <v>0</v>
      </c>
      <c r="J2271" s="19">
        <v>16992</v>
      </c>
      <c r="K2271" s="16">
        <v>49631</v>
      </c>
    </row>
    <row r="2272" spans="1:11" x14ac:dyDescent="0.2">
      <c r="A2272" s="10" t="s">
        <v>16</v>
      </c>
      <c r="B2272" s="11" t="s">
        <v>20</v>
      </c>
      <c r="C2272" s="12">
        <v>24200</v>
      </c>
      <c r="D2272" s="12">
        <v>42971</v>
      </c>
      <c r="E2272" s="10" t="s">
        <v>17</v>
      </c>
      <c r="F2272" s="13" t="s">
        <v>14</v>
      </c>
      <c r="G2272" s="14">
        <v>102000</v>
      </c>
      <c r="H2272" s="17">
        <v>102000</v>
      </c>
      <c r="I2272" s="39">
        <v>0</v>
      </c>
      <c r="J2272" s="19">
        <v>23501</v>
      </c>
      <c r="K2272" s="16">
        <v>47941</v>
      </c>
    </row>
    <row r="2273" spans="1:11" x14ac:dyDescent="0.2">
      <c r="A2273" s="10" t="s">
        <v>11</v>
      </c>
      <c r="B2273" s="11" t="s">
        <v>20</v>
      </c>
      <c r="C2273" s="12">
        <v>24200</v>
      </c>
      <c r="D2273" s="12">
        <v>42971</v>
      </c>
      <c r="E2273" s="10" t="s">
        <v>17</v>
      </c>
      <c r="F2273" s="13" t="s">
        <v>14</v>
      </c>
      <c r="G2273" s="14">
        <v>102000</v>
      </c>
      <c r="H2273" s="17">
        <v>102000</v>
      </c>
      <c r="I2273" s="39">
        <v>0</v>
      </c>
      <c r="J2273" s="19">
        <v>11750</v>
      </c>
      <c r="K2273" s="16">
        <v>47941</v>
      </c>
    </row>
    <row r="2274" spans="1:11" x14ac:dyDescent="0.2">
      <c r="A2274" s="10" t="s">
        <v>15</v>
      </c>
      <c r="B2274" s="11" t="s">
        <v>20</v>
      </c>
      <c r="C2274" s="12">
        <v>24200</v>
      </c>
      <c r="D2274" s="12">
        <v>42971</v>
      </c>
      <c r="E2274" s="10" t="s">
        <v>17</v>
      </c>
      <c r="F2274" s="13" t="s">
        <v>14</v>
      </c>
      <c r="G2274" s="14">
        <v>51000</v>
      </c>
      <c r="H2274" s="17">
        <v>51000</v>
      </c>
      <c r="I2274" s="39">
        <v>0</v>
      </c>
      <c r="J2274" s="19">
        <v>11750</v>
      </c>
      <c r="K2274" s="16">
        <v>47941</v>
      </c>
    </row>
    <row r="2275" spans="1:11" x14ac:dyDescent="0.2">
      <c r="A2275" s="10" t="s">
        <v>11</v>
      </c>
      <c r="B2275" s="11" t="s">
        <v>20</v>
      </c>
      <c r="C2275" s="12">
        <v>23347</v>
      </c>
      <c r="D2275" s="12">
        <v>43369</v>
      </c>
      <c r="E2275" s="10" t="s">
        <v>13</v>
      </c>
      <c r="F2275" s="13" t="s">
        <v>14</v>
      </c>
      <c r="G2275" s="14">
        <v>73000</v>
      </c>
      <c r="H2275" s="17">
        <v>73000</v>
      </c>
      <c r="I2275" s="39">
        <v>0</v>
      </c>
      <c r="J2275" s="19">
        <v>17739</v>
      </c>
      <c r="K2275" s="16">
        <v>47089</v>
      </c>
    </row>
    <row r="2276" spans="1:11" x14ac:dyDescent="0.2">
      <c r="A2276" s="10" t="s">
        <v>11</v>
      </c>
      <c r="B2276" s="11" t="s">
        <v>20</v>
      </c>
      <c r="C2276" s="12">
        <v>25550</v>
      </c>
      <c r="D2276" s="12">
        <v>43262</v>
      </c>
      <c r="E2276" s="10" t="s">
        <v>17</v>
      </c>
      <c r="F2276" s="13" t="s">
        <v>18</v>
      </c>
      <c r="G2276" s="14">
        <v>44000</v>
      </c>
      <c r="H2276" s="17">
        <v>44000</v>
      </c>
      <c r="I2276" s="39">
        <v>0</v>
      </c>
      <c r="J2276" s="19">
        <v>4984</v>
      </c>
      <c r="K2276" s="16">
        <v>49291</v>
      </c>
    </row>
    <row r="2277" spans="1:11" x14ac:dyDescent="0.2">
      <c r="A2277" s="10" t="s">
        <v>16</v>
      </c>
      <c r="B2277" s="11" t="s">
        <v>20</v>
      </c>
      <c r="C2277" s="12">
        <v>24880</v>
      </c>
      <c r="D2277" s="12">
        <v>43272</v>
      </c>
      <c r="E2277" s="10" t="s">
        <v>13</v>
      </c>
      <c r="F2277" s="13" t="s">
        <v>14</v>
      </c>
      <c r="G2277" s="14">
        <v>52000</v>
      </c>
      <c r="H2277" s="17">
        <v>52000</v>
      </c>
      <c r="I2277" s="39">
        <v>0</v>
      </c>
      <c r="J2277" s="19">
        <v>14248</v>
      </c>
      <c r="K2277" s="16">
        <v>48622</v>
      </c>
    </row>
    <row r="2278" spans="1:11" x14ac:dyDescent="0.2">
      <c r="A2278" s="10" t="s">
        <v>11</v>
      </c>
      <c r="B2278" s="11" t="s">
        <v>20</v>
      </c>
      <c r="C2278" s="12">
        <v>24880</v>
      </c>
      <c r="D2278" s="12">
        <v>43272</v>
      </c>
      <c r="E2278" s="10" t="s">
        <v>13</v>
      </c>
      <c r="F2278" s="13" t="s">
        <v>14</v>
      </c>
      <c r="G2278" s="14">
        <v>52000</v>
      </c>
      <c r="H2278" s="17">
        <v>52000</v>
      </c>
      <c r="I2278" s="39">
        <v>0</v>
      </c>
      <c r="J2278" s="19">
        <v>14248</v>
      </c>
      <c r="K2278" s="16">
        <v>48622</v>
      </c>
    </row>
    <row r="2279" spans="1:11" x14ac:dyDescent="0.2">
      <c r="A2279" s="10" t="s">
        <v>11</v>
      </c>
      <c r="B2279" s="11" t="s">
        <v>20</v>
      </c>
      <c r="C2279" s="12">
        <v>23911</v>
      </c>
      <c r="D2279" s="12">
        <v>43242</v>
      </c>
      <c r="E2279" s="10" t="s">
        <v>13</v>
      </c>
      <c r="F2279" s="13" t="s">
        <v>18</v>
      </c>
      <c r="G2279" s="14">
        <v>48000</v>
      </c>
      <c r="H2279" s="17">
        <v>48000</v>
      </c>
      <c r="I2279" s="39">
        <v>0</v>
      </c>
      <c r="J2279" s="19">
        <v>6046</v>
      </c>
      <c r="K2279" s="16">
        <v>47652</v>
      </c>
    </row>
    <row r="2280" spans="1:11" x14ac:dyDescent="0.2">
      <c r="A2280" s="10" t="s">
        <v>11</v>
      </c>
      <c r="B2280" s="11" t="s">
        <v>21</v>
      </c>
      <c r="C2280" s="12">
        <v>27620</v>
      </c>
      <c r="D2280" s="12">
        <v>43238</v>
      </c>
      <c r="E2280" s="10" t="s">
        <v>17</v>
      </c>
      <c r="F2280" s="13" t="s">
        <v>18</v>
      </c>
      <c r="G2280" s="14">
        <v>41000</v>
      </c>
      <c r="H2280" s="17">
        <v>41000</v>
      </c>
      <c r="I2280" s="39">
        <v>0</v>
      </c>
      <c r="J2280" s="19">
        <v>4124</v>
      </c>
      <c r="K2280" s="16">
        <v>51362</v>
      </c>
    </row>
    <row r="2281" spans="1:11" x14ac:dyDescent="0.2">
      <c r="A2281" s="10" t="s">
        <v>11</v>
      </c>
      <c r="B2281" s="11" t="s">
        <v>20</v>
      </c>
      <c r="C2281" s="12">
        <v>24073</v>
      </c>
      <c r="D2281" s="12">
        <v>43200</v>
      </c>
      <c r="E2281" s="10" t="s">
        <v>13</v>
      </c>
      <c r="F2281" s="13" t="s">
        <v>14</v>
      </c>
      <c r="G2281" s="14">
        <v>92000</v>
      </c>
      <c r="H2281" s="17">
        <v>92000</v>
      </c>
      <c r="I2281" s="39">
        <v>0</v>
      </c>
      <c r="J2281" s="19">
        <v>24656</v>
      </c>
      <c r="K2281" s="16">
        <v>47814</v>
      </c>
    </row>
    <row r="2282" spans="1:11" x14ac:dyDescent="0.2">
      <c r="A2282" s="10" t="s">
        <v>15</v>
      </c>
      <c r="B2282" s="11" t="s">
        <v>20</v>
      </c>
      <c r="C2282" s="12">
        <v>24073</v>
      </c>
      <c r="D2282" s="12">
        <v>43200</v>
      </c>
      <c r="E2282" s="10" t="s">
        <v>13</v>
      </c>
      <c r="F2282" s="13" t="s">
        <v>14</v>
      </c>
      <c r="G2282" s="14">
        <v>92000</v>
      </c>
      <c r="H2282" s="17">
        <v>92000</v>
      </c>
      <c r="I2282" s="39">
        <v>0</v>
      </c>
      <c r="J2282" s="19">
        <v>24656</v>
      </c>
      <c r="K2282" s="16">
        <v>47814</v>
      </c>
    </row>
    <row r="2283" spans="1:11" x14ac:dyDescent="0.2">
      <c r="A2283" s="10" t="s">
        <v>11</v>
      </c>
      <c r="B2283" s="11" t="s">
        <v>20</v>
      </c>
      <c r="C2283" s="12">
        <v>20940</v>
      </c>
      <c r="D2283" s="12">
        <v>43270</v>
      </c>
      <c r="E2283" s="10" t="s">
        <v>17</v>
      </c>
      <c r="F2283" s="13" t="s">
        <v>18</v>
      </c>
      <c r="G2283" s="14">
        <v>38000</v>
      </c>
      <c r="H2283" s="17">
        <v>38000</v>
      </c>
      <c r="I2283" s="39">
        <v>1</v>
      </c>
      <c r="J2283" s="19">
        <v>2697</v>
      </c>
      <c r="K2283" s="16">
        <v>44681</v>
      </c>
    </row>
    <row r="2284" spans="1:11" x14ac:dyDescent="0.2">
      <c r="A2284" s="10" t="s">
        <v>11</v>
      </c>
      <c r="B2284" s="11" t="s">
        <v>20</v>
      </c>
      <c r="C2284" s="12">
        <v>24220</v>
      </c>
      <c r="D2284" s="12">
        <v>42823</v>
      </c>
      <c r="E2284" s="10" t="s">
        <v>17</v>
      </c>
      <c r="F2284" s="13" t="s">
        <v>14</v>
      </c>
      <c r="G2284" s="14">
        <v>55000</v>
      </c>
      <c r="H2284" s="17">
        <v>55000</v>
      </c>
      <c r="I2284" s="39">
        <v>0</v>
      </c>
      <c r="J2284" s="19">
        <v>11682</v>
      </c>
      <c r="K2284" s="16">
        <v>47961</v>
      </c>
    </row>
    <row r="2285" spans="1:11" x14ac:dyDescent="0.2">
      <c r="A2285" s="10" t="s">
        <v>16</v>
      </c>
      <c r="B2285" s="11" t="s">
        <v>20</v>
      </c>
      <c r="C2285" s="12">
        <v>26529</v>
      </c>
      <c r="D2285" s="12">
        <v>43280</v>
      </c>
      <c r="E2285" s="10" t="s">
        <v>13</v>
      </c>
      <c r="F2285" s="13" t="s">
        <v>14</v>
      </c>
      <c r="G2285" s="14">
        <v>249000</v>
      </c>
      <c r="H2285" s="17">
        <v>249000</v>
      </c>
      <c r="I2285" s="39">
        <v>0</v>
      </c>
      <c r="J2285" s="19">
        <v>70467</v>
      </c>
      <c r="K2285" s="16">
        <v>50270</v>
      </c>
    </row>
    <row r="2286" spans="1:11" x14ac:dyDescent="0.2">
      <c r="A2286" s="10" t="s">
        <v>11</v>
      </c>
      <c r="B2286" s="11" t="s">
        <v>20</v>
      </c>
      <c r="C2286" s="12">
        <v>26529</v>
      </c>
      <c r="D2286" s="12">
        <v>43280</v>
      </c>
      <c r="E2286" s="10" t="s">
        <v>13</v>
      </c>
      <c r="F2286" s="13" t="s">
        <v>14</v>
      </c>
      <c r="G2286" s="14">
        <v>249000</v>
      </c>
      <c r="H2286" s="17">
        <v>249000</v>
      </c>
      <c r="I2286" s="39">
        <v>0</v>
      </c>
      <c r="J2286" s="19">
        <v>23489</v>
      </c>
      <c r="K2286" s="16">
        <v>50270</v>
      </c>
    </row>
    <row r="2287" spans="1:11" x14ac:dyDescent="0.2">
      <c r="A2287" s="10" t="s">
        <v>15</v>
      </c>
      <c r="B2287" s="11" t="s">
        <v>20</v>
      </c>
      <c r="C2287" s="12">
        <v>26529</v>
      </c>
      <c r="D2287" s="12">
        <v>43280</v>
      </c>
      <c r="E2287" s="10" t="s">
        <v>13</v>
      </c>
      <c r="F2287" s="13" t="s">
        <v>14</v>
      </c>
      <c r="G2287" s="14">
        <v>55000</v>
      </c>
      <c r="H2287" s="17">
        <v>55000</v>
      </c>
      <c r="I2287" s="39">
        <v>0</v>
      </c>
      <c r="J2287" s="19">
        <v>23489</v>
      </c>
      <c r="K2287" s="16">
        <v>50270</v>
      </c>
    </row>
    <row r="2288" spans="1:11" x14ac:dyDescent="0.2">
      <c r="A2288" s="10" t="s">
        <v>11</v>
      </c>
      <c r="B2288" s="11" t="s">
        <v>20</v>
      </c>
      <c r="C2288" s="12">
        <v>23291</v>
      </c>
      <c r="D2288" s="12">
        <v>42796</v>
      </c>
      <c r="E2288" s="10" t="s">
        <v>17</v>
      </c>
      <c r="F2288" s="13" t="s">
        <v>14</v>
      </c>
      <c r="G2288" s="14">
        <v>43000</v>
      </c>
      <c r="H2288" s="17">
        <v>43000</v>
      </c>
      <c r="I2288" s="39">
        <v>0</v>
      </c>
      <c r="J2288" s="19">
        <v>8630</v>
      </c>
      <c r="K2288" s="16">
        <v>47033</v>
      </c>
    </row>
    <row r="2289" spans="1:11" x14ac:dyDescent="0.2">
      <c r="A2289" s="10" t="s">
        <v>16</v>
      </c>
      <c r="B2289" s="11" t="s">
        <v>20</v>
      </c>
      <c r="C2289" s="12">
        <v>23326</v>
      </c>
      <c r="D2289" s="12">
        <v>43388</v>
      </c>
      <c r="E2289" s="10" t="s">
        <v>17</v>
      </c>
      <c r="F2289" s="13" t="s">
        <v>18</v>
      </c>
      <c r="G2289" s="14">
        <v>45000</v>
      </c>
      <c r="H2289" s="17">
        <v>45000</v>
      </c>
      <c r="I2289" s="39">
        <v>0</v>
      </c>
      <c r="J2289" s="19">
        <v>7139</v>
      </c>
      <c r="K2289" s="16">
        <v>47068</v>
      </c>
    </row>
    <row r="2290" spans="1:11" x14ac:dyDescent="0.2">
      <c r="A2290" s="10" t="s">
        <v>11</v>
      </c>
      <c r="B2290" s="11" t="s">
        <v>20</v>
      </c>
      <c r="C2290" s="12">
        <v>23326</v>
      </c>
      <c r="D2290" s="12">
        <v>43388</v>
      </c>
      <c r="E2290" s="10" t="s">
        <v>17</v>
      </c>
      <c r="F2290" s="13" t="s">
        <v>18</v>
      </c>
      <c r="G2290" s="14">
        <v>70000</v>
      </c>
      <c r="H2290" s="17">
        <v>70000</v>
      </c>
      <c r="I2290" s="39">
        <v>0</v>
      </c>
      <c r="J2290" s="19">
        <v>7139</v>
      </c>
      <c r="K2290" s="16">
        <v>47068</v>
      </c>
    </row>
    <row r="2291" spans="1:11" x14ac:dyDescent="0.2">
      <c r="A2291" s="10" t="s">
        <v>11</v>
      </c>
      <c r="B2291" s="11" t="s">
        <v>20</v>
      </c>
      <c r="C2291" s="12">
        <v>25107</v>
      </c>
      <c r="D2291" s="12">
        <v>43375</v>
      </c>
      <c r="E2291" s="10" t="s">
        <v>17</v>
      </c>
      <c r="F2291" s="13" t="s">
        <v>18</v>
      </c>
      <c r="G2291" s="14">
        <v>79000</v>
      </c>
      <c r="H2291" s="17">
        <v>79000</v>
      </c>
      <c r="I2291" s="39">
        <v>0</v>
      </c>
      <c r="J2291" s="19">
        <v>8726</v>
      </c>
      <c r="K2291" s="16">
        <v>48848</v>
      </c>
    </row>
    <row r="2292" spans="1:11" x14ac:dyDescent="0.2">
      <c r="A2292" s="10" t="s">
        <v>11</v>
      </c>
      <c r="B2292" s="11" t="s">
        <v>20</v>
      </c>
      <c r="C2292" s="12">
        <v>24511</v>
      </c>
      <c r="D2292" s="12">
        <v>43465</v>
      </c>
      <c r="E2292" s="10" t="s">
        <v>17</v>
      </c>
      <c r="F2292" s="13" t="s">
        <v>14</v>
      </c>
      <c r="G2292" s="14">
        <v>56000</v>
      </c>
      <c r="H2292" s="17">
        <v>56000</v>
      </c>
      <c r="I2292" s="39">
        <v>0</v>
      </c>
      <c r="J2292" s="19">
        <v>13160</v>
      </c>
      <c r="K2292" s="16">
        <v>48252</v>
      </c>
    </row>
    <row r="2293" spans="1:11" x14ac:dyDescent="0.2">
      <c r="A2293" s="10" t="s">
        <v>11</v>
      </c>
      <c r="B2293" s="11" t="s">
        <v>21</v>
      </c>
      <c r="C2293" s="12">
        <v>23558</v>
      </c>
      <c r="D2293" s="12">
        <v>43308</v>
      </c>
      <c r="E2293" s="10" t="s">
        <v>17</v>
      </c>
      <c r="F2293" s="13" t="s">
        <v>18</v>
      </c>
      <c r="G2293" s="14">
        <v>66000</v>
      </c>
      <c r="H2293" s="17">
        <v>66000</v>
      </c>
      <c r="I2293" s="39">
        <v>0</v>
      </c>
      <c r="J2293" s="19">
        <v>6793</v>
      </c>
      <c r="K2293" s="16">
        <v>47299</v>
      </c>
    </row>
    <row r="2294" spans="1:11" x14ac:dyDescent="0.2">
      <c r="A2294" s="10" t="s">
        <v>11</v>
      </c>
      <c r="B2294" s="11" t="s">
        <v>20</v>
      </c>
      <c r="C2294" s="12">
        <v>22374</v>
      </c>
      <c r="D2294" s="12">
        <v>43325</v>
      </c>
      <c r="E2294" s="10" t="s">
        <v>17</v>
      </c>
      <c r="F2294" s="13" t="s">
        <v>18</v>
      </c>
      <c r="G2294" s="14">
        <v>60000</v>
      </c>
      <c r="H2294" s="17">
        <v>60000</v>
      </c>
      <c r="I2294" s="39">
        <v>0</v>
      </c>
      <c r="J2294" s="19">
        <v>5922</v>
      </c>
      <c r="K2294" s="16">
        <v>46115</v>
      </c>
    </row>
    <row r="2295" spans="1:11" x14ac:dyDescent="0.2">
      <c r="A2295" s="10" t="s">
        <v>11</v>
      </c>
      <c r="B2295" s="11" t="s">
        <v>20</v>
      </c>
      <c r="C2295" s="12">
        <v>24246</v>
      </c>
      <c r="D2295" s="12">
        <v>43392</v>
      </c>
      <c r="E2295" s="10" t="s">
        <v>13</v>
      </c>
      <c r="F2295" s="13" t="s">
        <v>14</v>
      </c>
      <c r="G2295" s="14">
        <v>79000</v>
      </c>
      <c r="H2295" s="17">
        <v>79000</v>
      </c>
      <c r="I2295" s="39">
        <v>1</v>
      </c>
      <c r="J2295" s="19">
        <v>20777</v>
      </c>
      <c r="K2295" s="16">
        <v>47987</v>
      </c>
    </row>
    <row r="2296" spans="1:11" x14ac:dyDescent="0.2">
      <c r="A2296" s="10" t="s">
        <v>16</v>
      </c>
      <c r="B2296" s="11" t="s">
        <v>20</v>
      </c>
      <c r="C2296" s="12">
        <v>22970</v>
      </c>
      <c r="D2296" s="12">
        <v>43257</v>
      </c>
      <c r="E2296" s="10" t="s">
        <v>17</v>
      </c>
      <c r="F2296" s="13" t="s">
        <v>14</v>
      </c>
      <c r="G2296" s="14">
        <v>63000</v>
      </c>
      <c r="H2296" s="17">
        <v>63000</v>
      </c>
      <c r="I2296" s="39">
        <v>0</v>
      </c>
      <c r="J2296" s="19">
        <v>14931</v>
      </c>
      <c r="K2296" s="16">
        <v>46711</v>
      </c>
    </row>
    <row r="2297" spans="1:11" x14ac:dyDescent="0.2">
      <c r="A2297" s="10" t="s">
        <v>11</v>
      </c>
      <c r="B2297" s="11" t="s">
        <v>20</v>
      </c>
      <c r="C2297" s="12">
        <v>22970</v>
      </c>
      <c r="D2297" s="12">
        <v>43257</v>
      </c>
      <c r="E2297" s="10" t="s">
        <v>17</v>
      </c>
      <c r="F2297" s="13" t="s">
        <v>14</v>
      </c>
      <c r="G2297" s="14">
        <v>63000</v>
      </c>
      <c r="H2297" s="17">
        <v>63000</v>
      </c>
      <c r="I2297" s="39">
        <v>2</v>
      </c>
      <c r="J2297" s="19">
        <v>14931</v>
      </c>
      <c r="K2297" s="16">
        <v>46711</v>
      </c>
    </row>
    <row r="2298" spans="1:11" x14ac:dyDescent="0.2">
      <c r="A2298" s="10" t="s">
        <v>15</v>
      </c>
      <c r="B2298" s="11" t="s">
        <v>20</v>
      </c>
      <c r="C2298" s="12">
        <v>22970</v>
      </c>
      <c r="D2298" s="12">
        <v>43257</v>
      </c>
      <c r="E2298" s="10" t="s">
        <v>17</v>
      </c>
      <c r="F2298" s="13" t="s">
        <v>14</v>
      </c>
      <c r="G2298" s="14">
        <v>79000</v>
      </c>
      <c r="H2298" s="17">
        <v>79000</v>
      </c>
      <c r="I2298" s="39">
        <v>0</v>
      </c>
      <c r="J2298" s="19">
        <v>14931</v>
      </c>
      <c r="K2298" s="16">
        <v>46711</v>
      </c>
    </row>
    <row r="2299" spans="1:11" x14ac:dyDescent="0.2">
      <c r="A2299" s="10" t="s">
        <v>11</v>
      </c>
      <c r="B2299" s="11" t="s">
        <v>21</v>
      </c>
      <c r="C2299" s="12">
        <v>25085</v>
      </c>
      <c r="D2299" s="12">
        <v>43347</v>
      </c>
      <c r="E2299" s="10" t="s">
        <v>17</v>
      </c>
      <c r="F2299" s="13" t="s">
        <v>18</v>
      </c>
      <c r="G2299" s="14">
        <v>50000</v>
      </c>
      <c r="H2299" s="17">
        <v>50000</v>
      </c>
      <c r="I2299" s="39">
        <v>0</v>
      </c>
      <c r="J2299" s="19">
        <v>5570</v>
      </c>
      <c r="K2299" s="16">
        <v>48826</v>
      </c>
    </row>
    <row r="2300" spans="1:11" x14ac:dyDescent="0.2">
      <c r="A2300" s="10" t="s">
        <v>15</v>
      </c>
      <c r="B2300" s="11" t="s">
        <v>21</v>
      </c>
      <c r="C2300" s="12">
        <v>25085</v>
      </c>
      <c r="D2300" s="12">
        <v>43347</v>
      </c>
      <c r="E2300" s="10" t="s">
        <v>17</v>
      </c>
      <c r="F2300" s="13" t="s">
        <v>18</v>
      </c>
      <c r="G2300" s="14">
        <v>50000</v>
      </c>
      <c r="H2300" s="17">
        <v>50000</v>
      </c>
      <c r="I2300" s="39">
        <v>0</v>
      </c>
      <c r="J2300" s="19">
        <v>5570</v>
      </c>
      <c r="K2300" s="16">
        <v>48826</v>
      </c>
    </row>
    <row r="2301" spans="1:11" x14ac:dyDescent="0.2">
      <c r="A2301" s="10" t="s">
        <v>11</v>
      </c>
      <c r="B2301" s="11" t="s">
        <v>21</v>
      </c>
      <c r="C2301" s="12">
        <v>21740</v>
      </c>
      <c r="D2301" s="12">
        <v>43417</v>
      </c>
      <c r="E2301" s="10" t="s">
        <v>13</v>
      </c>
      <c r="F2301" s="13" t="s">
        <v>18</v>
      </c>
      <c r="G2301" s="14">
        <v>37000</v>
      </c>
      <c r="H2301" s="17">
        <v>37000</v>
      </c>
      <c r="I2301" s="39">
        <v>0</v>
      </c>
      <c r="J2301" s="19">
        <v>3374</v>
      </c>
      <c r="K2301" s="16">
        <v>45482</v>
      </c>
    </row>
    <row r="2302" spans="1:11" x14ac:dyDescent="0.2">
      <c r="A2302" s="10" t="s">
        <v>15</v>
      </c>
      <c r="B2302" s="11" t="s">
        <v>21</v>
      </c>
      <c r="C2302" s="12">
        <v>21740</v>
      </c>
      <c r="D2302" s="12">
        <v>43417</v>
      </c>
      <c r="E2302" s="10" t="s">
        <v>13</v>
      </c>
      <c r="F2302" s="13" t="s">
        <v>18</v>
      </c>
      <c r="G2302" s="14">
        <v>50000</v>
      </c>
      <c r="H2302" s="17">
        <v>50000</v>
      </c>
      <c r="I2302" s="39">
        <v>0</v>
      </c>
      <c r="J2302" s="19">
        <v>3374</v>
      </c>
      <c r="K2302" s="16">
        <v>45482</v>
      </c>
    </row>
  </sheetData>
  <mergeCells count="3">
    <mergeCell ref="A1:K1"/>
    <mergeCell ref="A2:K2"/>
    <mergeCell ref="A3:K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89"/>
  <sheetViews>
    <sheetView workbookViewId="0">
      <selection activeCell="Q25" sqref="Q25"/>
    </sheetView>
  </sheetViews>
  <sheetFormatPr defaultRowHeight="15" x14ac:dyDescent="0.25"/>
  <cols>
    <col min="1" max="1" width="7.5703125" customWidth="1"/>
    <col min="2" max="4" width="15.28515625" customWidth="1"/>
    <col min="5" max="5" width="3.140625" customWidth="1"/>
    <col min="6" max="6" width="8" customWidth="1"/>
    <col min="7" max="9" width="15.28515625" customWidth="1"/>
    <col min="10" max="10" width="2.7109375" customWidth="1"/>
    <col min="11" max="11" width="6.28515625" customWidth="1"/>
    <col min="12" max="14" width="15.28515625" customWidth="1"/>
  </cols>
  <sheetData>
    <row r="1" spans="1:14" ht="15.75" x14ac:dyDescent="0.25">
      <c r="A1" s="61" t="s">
        <v>64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x14ac:dyDescent="0.25">
      <c r="A3" s="146" t="s">
        <v>65</v>
      </c>
      <c r="B3" s="146"/>
      <c r="C3" s="146"/>
      <c r="D3" s="146"/>
      <c r="E3" s="53"/>
      <c r="F3" s="146" t="s">
        <v>66</v>
      </c>
      <c r="G3" s="146"/>
      <c r="H3" s="146"/>
      <c r="I3" s="146"/>
      <c r="J3" s="53"/>
      <c r="K3" s="147" t="s">
        <v>67</v>
      </c>
      <c r="L3" s="147"/>
      <c r="M3" s="147"/>
      <c r="N3" s="147"/>
    </row>
    <row r="4" spans="1:14" x14ac:dyDescent="0.25">
      <c r="A4" s="144" t="s">
        <v>163</v>
      </c>
      <c r="B4" s="144"/>
      <c r="C4" s="144"/>
      <c r="D4" s="144"/>
      <c r="E4" s="54"/>
      <c r="F4" s="144" t="s">
        <v>165</v>
      </c>
      <c r="G4" s="144"/>
      <c r="H4" s="144"/>
      <c r="I4" s="144"/>
      <c r="J4" s="54"/>
      <c r="K4" s="144" t="s">
        <v>164</v>
      </c>
      <c r="L4" s="144"/>
      <c r="M4" s="144"/>
      <c r="N4" s="144"/>
    </row>
    <row r="5" spans="1:14" x14ac:dyDescent="0.25">
      <c r="A5" s="144" t="s">
        <v>68</v>
      </c>
      <c r="B5" s="144"/>
      <c r="C5" s="144"/>
      <c r="D5" s="144"/>
      <c r="E5" s="54"/>
      <c r="F5" s="144" t="s">
        <v>69</v>
      </c>
      <c r="G5" s="144"/>
      <c r="H5" s="144"/>
      <c r="I5" s="144"/>
      <c r="J5" s="54"/>
      <c r="K5" s="144" t="s">
        <v>68</v>
      </c>
      <c r="L5" s="144"/>
      <c r="M5" s="144"/>
      <c r="N5" s="144"/>
    </row>
    <row r="6" spans="1:14" x14ac:dyDescent="0.25">
      <c r="A6" s="55"/>
      <c r="B6" s="145"/>
      <c r="C6" s="145"/>
      <c r="D6" s="55"/>
      <c r="E6" s="55"/>
      <c r="F6" s="55"/>
      <c r="G6" s="145"/>
      <c r="H6" s="145"/>
      <c r="I6" s="55"/>
      <c r="J6" s="55"/>
      <c r="K6" s="55"/>
      <c r="L6" s="145"/>
      <c r="M6" s="145"/>
      <c r="N6" s="55"/>
    </row>
    <row r="7" spans="1:14" x14ac:dyDescent="0.25">
      <c r="A7" s="143" t="s">
        <v>70</v>
      </c>
      <c r="B7" s="143"/>
      <c r="C7" s="143"/>
      <c r="D7" s="143"/>
      <c r="E7" s="97"/>
      <c r="F7" s="143" t="s">
        <v>70</v>
      </c>
      <c r="G7" s="143"/>
      <c r="H7" s="143"/>
      <c r="I7" s="143"/>
      <c r="J7" s="97"/>
      <c r="K7" s="143" t="s">
        <v>70</v>
      </c>
      <c r="L7" s="143"/>
      <c r="M7" s="143"/>
      <c r="N7" s="143"/>
    </row>
    <row r="8" spans="1:14" x14ac:dyDescent="0.25">
      <c r="A8" s="55"/>
      <c r="B8" s="56"/>
      <c r="C8" s="57"/>
      <c r="D8" s="55"/>
      <c r="E8" s="92"/>
      <c r="F8" s="55"/>
      <c r="G8" s="56"/>
      <c r="H8" s="57"/>
      <c r="I8" s="55"/>
      <c r="J8" s="92"/>
      <c r="K8" s="55"/>
      <c r="L8" s="56"/>
      <c r="M8" s="57"/>
      <c r="N8" s="55"/>
    </row>
    <row r="9" spans="1:14" x14ac:dyDescent="0.25">
      <c r="A9" s="58"/>
      <c r="B9" s="57" t="s">
        <v>71</v>
      </c>
      <c r="C9" s="57" t="s">
        <v>72</v>
      </c>
      <c r="D9" s="57" t="s">
        <v>73</v>
      </c>
      <c r="E9" s="93"/>
      <c r="F9" s="58"/>
      <c r="G9" s="57" t="s">
        <v>71</v>
      </c>
      <c r="H9" s="57" t="s">
        <v>72</v>
      </c>
      <c r="I9" s="57" t="s">
        <v>73</v>
      </c>
      <c r="J9" s="93"/>
      <c r="K9" s="58"/>
      <c r="L9" s="57" t="s">
        <v>74</v>
      </c>
      <c r="M9" s="57" t="s">
        <v>72</v>
      </c>
      <c r="N9" s="57" t="s">
        <v>75</v>
      </c>
    </row>
    <row r="10" spans="1:14" x14ac:dyDescent="0.25">
      <c r="A10" s="59" t="s">
        <v>76</v>
      </c>
      <c r="B10" s="60" t="s">
        <v>77</v>
      </c>
      <c r="C10" s="60" t="s">
        <v>78</v>
      </c>
      <c r="D10" s="60" t="s">
        <v>79</v>
      </c>
      <c r="E10" s="93"/>
      <c r="F10" s="59" t="s">
        <v>76</v>
      </c>
      <c r="G10" s="60" t="s">
        <v>77</v>
      </c>
      <c r="H10" s="60" t="s">
        <v>78</v>
      </c>
      <c r="I10" s="60" t="s">
        <v>79</v>
      </c>
      <c r="J10" s="93"/>
      <c r="K10" s="59" t="s">
        <v>76</v>
      </c>
      <c r="L10" s="60" t="s">
        <v>77</v>
      </c>
      <c r="M10" s="60" t="s">
        <v>78</v>
      </c>
      <c r="N10" s="60" t="s">
        <v>79</v>
      </c>
    </row>
    <row r="11" spans="1:14" x14ac:dyDescent="0.25">
      <c r="A11" s="55"/>
      <c r="B11" s="57"/>
      <c r="C11" s="57"/>
      <c r="D11" s="57"/>
      <c r="E11" s="93"/>
      <c r="F11" s="55"/>
      <c r="G11" s="57"/>
      <c r="H11" s="57"/>
      <c r="I11" s="57"/>
      <c r="J11" s="93"/>
      <c r="K11" s="55"/>
      <c r="L11" s="57"/>
      <c r="M11" s="57"/>
      <c r="N11" s="57"/>
    </row>
    <row r="12" spans="1:14" x14ac:dyDescent="0.25">
      <c r="A12" s="62">
        <v>1</v>
      </c>
      <c r="B12" s="63">
        <v>41821</v>
      </c>
      <c r="C12" s="64">
        <v>10000</v>
      </c>
      <c r="D12" s="64">
        <v>600</v>
      </c>
      <c r="E12" s="94"/>
      <c r="F12" s="65" t="s">
        <v>80</v>
      </c>
      <c r="G12" s="63">
        <v>43221</v>
      </c>
      <c r="H12" s="64">
        <v>62000</v>
      </c>
      <c r="I12" s="64">
        <v>3720</v>
      </c>
      <c r="J12" s="94"/>
      <c r="K12" s="66" t="s">
        <v>80</v>
      </c>
      <c r="L12" s="63">
        <v>43191</v>
      </c>
      <c r="M12" s="64">
        <v>10000</v>
      </c>
      <c r="N12" s="64">
        <v>600</v>
      </c>
    </row>
    <row r="13" spans="1:14" x14ac:dyDescent="0.25">
      <c r="A13" s="66" t="s">
        <v>81</v>
      </c>
      <c r="B13" s="63">
        <v>43282</v>
      </c>
      <c r="C13" s="64">
        <v>38262</v>
      </c>
      <c r="D13" s="64">
        <v>2295.7199999999998</v>
      </c>
      <c r="E13" s="94"/>
      <c r="F13" s="66" t="s">
        <v>81</v>
      </c>
      <c r="G13" s="63">
        <v>42644</v>
      </c>
      <c r="H13" s="64">
        <v>35000</v>
      </c>
      <c r="I13" s="64">
        <v>2100</v>
      </c>
      <c r="J13" s="94"/>
      <c r="K13" s="66" t="s">
        <v>81</v>
      </c>
      <c r="L13" s="63">
        <v>42179</v>
      </c>
      <c r="M13" s="64">
        <v>20000</v>
      </c>
      <c r="N13" s="64">
        <v>1200</v>
      </c>
    </row>
    <row r="14" spans="1:14" x14ac:dyDescent="0.25">
      <c r="A14" s="65" t="s">
        <v>82</v>
      </c>
      <c r="B14" s="63">
        <v>43009</v>
      </c>
      <c r="C14" s="64">
        <v>20000</v>
      </c>
      <c r="D14" s="64">
        <v>1200</v>
      </c>
      <c r="E14" s="94"/>
      <c r="F14" s="65" t="s">
        <v>82</v>
      </c>
      <c r="G14" s="63">
        <v>42248</v>
      </c>
      <c r="H14" s="64">
        <v>21000</v>
      </c>
      <c r="I14" s="64">
        <v>1260</v>
      </c>
      <c r="J14" s="94"/>
      <c r="K14" s="66" t="s">
        <v>82</v>
      </c>
      <c r="L14" s="63">
        <v>43150</v>
      </c>
      <c r="M14" s="64">
        <v>10000</v>
      </c>
      <c r="N14" s="64">
        <v>600</v>
      </c>
    </row>
    <row r="15" spans="1:14" x14ac:dyDescent="0.25">
      <c r="A15" s="66" t="s">
        <v>83</v>
      </c>
      <c r="B15" s="63">
        <v>43221</v>
      </c>
      <c r="C15" s="64">
        <v>38000</v>
      </c>
      <c r="D15" s="64">
        <v>2280</v>
      </c>
      <c r="E15" s="94"/>
      <c r="F15" s="66" t="s">
        <v>83</v>
      </c>
      <c r="G15" s="63">
        <v>41852</v>
      </c>
      <c r="H15" s="64">
        <v>44000</v>
      </c>
      <c r="I15" s="64">
        <v>2640</v>
      </c>
      <c r="J15" s="94"/>
      <c r="K15" s="66" t="s">
        <v>83</v>
      </c>
      <c r="L15" s="63">
        <v>42340</v>
      </c>
      <c r="M15" s="64">
        <v>20000</v>
      </c>
      <c r="N15" s="64">
        <v>1200</v>
      </c>
    </row>
    <row r="16" spans="1:14" x14ac:dyDescent="0.25">
      <c r="A16" s="65" t="s">
        <v>84</v>
      </c>
      <c r="B16" s="63">
        <v>42309</v>
      </c>
      <c r="C16" s="64">
        <v>25000</v>
      </c>
      <c r="D16" s="64">
        <v>1500</v>
      </c>
      <c r="E16" s="94"/>
      <c r="F16" s="65" t="s">
        <v>84</v>
      </c>
      <c r="G16" s="63">
        <v>42309</v>
      </c>
      <c r="H16" s="64">
        <v>113000</v>
      </c>
      <c r="I16" s="64">
        <v>6780</v>
      </c>
      <c r="J16" s="94"/>
      <c r="K16" s="66" t="s">
        <v>84</v>
      </c>
      <c r="L16" s="63">
        <v>43282</v>
      </c>
      <c r="M16" s="64">
        <v>10000</v>
      </c>
      <c r="N16" s="64">
        <v>600</v>
      </c>
    </row>
    <row r="17" spans="1:14" x14ac:dyDescent="0.25">
      <c r="A17" s="66" t="s">
        <v>85</v>
      </c>
      <c r="B17" s="63">
        <v>42552</v>
      </c>
      <c r="C17" s="64">
        <v>30000</v>
      </c>
      <c r="D17" s="64">
        <v>1800</v>
      </c>
      <c r="E17" s="94"/>
      <c r="F17" s="66" t="s">
        <v>85</v>
      </c>
      <c r="G17" s="63">
        <v>41822</v>
      </c>
      <c r="H17" s="64">
        <v>57000</v>
      </c>
      <c r="I17" s="64">
        <v>3420</v>
      </c>
      <c r="J17" s="94"/>
      <c r="K17" s="66" t="s">
        <v>85</v>
      </c>
      <c r="L17" s="63">
        <v>43282</v>
      </c>
      <c r="M17" s="64">
        <v>10000</v>
      </c>
      <c r="N17" s="64">
        <v>600</v>
      </c>
    </row>
    <row r="18" spans="1:14" x14ac:dyDescent="0.25">
      <c r="A18" s="65" t="s">
        <v>86</v>
      </c>
      <c r="B18" s="63">
        <v>43282</v>
      </c>
      <c r="C18" s="64">
        <v>5000</v>
      </c>
      <c r="D18" s="64">
        <v>300</v>
      </c>
      <c r="E18" s="94"/>
      <c r="F18" s="65" t="s">
        <v>86</v>
      </c>
      <c r="G18" s="63">
        <v>43132</v>
      </c>
      <c r="H18" s="67">
        <v>212000</v>
      </c>
      <c r="I18" s="67">
        <v>12720</v>
      </c>
      <c r="J18" s="94"/>
      <c r="K18" s="66" t="s">
        <v>86</v>
      </c>
      <c r="L18" s="63">
        <v>42278</v>
      </c>
      <c r="M18" s="64">
        <v>20000</v>
      </c>
      <c r="N18" s="64">
        <v>1200</v>
      </c>
    </row>
    <row r="19" spans="1:14" x14ac:dyDescent="0.25">
      <c r="A19" s="66" t="s">
        <v>87</v>
      </c>
      <c r="B19" s="63">
        <v>42066</v>
      </c>
      <c r="C19" s="64">
        <v>5000</v>
      </c>
      <c r="D19" s="64">
        <v>300</v>
      </c>
      <c r="E19" s="94"/>
      <c r="F19" s="55"/>
      <c r="G19" s="63"/>
      <c r="H19" s="64"/>
      <c r="I19" s="64"/>
      <c r="J19" s="95"/>
      <c r="K19" s="66" t="s">
        <v>87</v>
      </c>
      <c r="L19" s="63">
        <v>42248</v>
      </c>
      <c r="M19" s="64">
        <v>10000</v>
      </c>
      <c r="N19" s="64">
        <v>600</v>
      </c>
    </row>
    <row r="20" spans="1:14" x14ac:dyDescent="0.25">
      <c r="A20" s="65" t="s">
        <v>88</v>
      </c>
      <c r="B20" s="63">
        <v>42948</v>
      </c>
      <c r="C20" s="64">
        <v>7000</v>
      </c>
      <c r="D20" s="64">
        <v>420</v>
      </c>
      <c r="E20" s="94"/>
      <c r="F20" s="55"/>
      <c r="G20" s="63"/>
      <c r="H20" s="64">
        <v>544000</v>
      </c>
      <c r="I20" s="64">
        <v>32640</v>
      </c>
      <c r="J20" s="95"/>
      <c r="K20" s="66" t="s">
        <v>88</v>
      </c>
      <c r="L20" s="63">
        <v>41974</v>
      </c>
      <c r="M20" s="64">
        <v>10000</v>
      </c>
      <c r="N20" s="64">
        <v>600</v>
      </c>
    </row>
    <row r="21" spans="1:14" x14ac:dyDescent="0.25">
      <c r="A21" s="66" t="s">
        <v>89</v>
      </c>
      <c r="B21" s="63">
        <v>42644</v>
      </c>
      <c r="C21" s="64">
        <v>65000</v>
      </c>
      <c r="D21" s="64">
        <v>3900</v>
      </c>
      <c r="E21" s="94"/>
      <c r="F21" s="47"/>
      <c r="G21" s="47"/>
      <c r="H21" s="47"/>
      <c r="I21" s="47"/>
      <c r="J21" s="96"/>
      <c r="K21" s="66" t="s">
        <v>89</v>
      </c>
      <c r="L21" s="63">
        <v>41974</v>
      </c>
      <c r="M21" s="64">
        <v>10000</v>
      </c>
      <c r="N21" s="64">
        <v>600</v>
      </c>
    </row>
    <row r="22" spans="1:14" x14ac:dyDescent="0.25">
      <c r="A22" s="65" t="s">
        <v>90</v>
      </c>
      <c r="B22" s="63">
        <v>41739</v>
      </c>
      <c r="C22" s="64">
        <v>5000</v>
      </c>
      <c r="D22" s="64">
        <v>300</v>
      </c>
      <c r="E22" s="94"/>
      <c r="F22" s="47"/>
      <c r="G22" s="47"/>
      <c r="H22" s="47"/>
      <c r="I22" s="47"/>
      <c r="J22" s="96"/>
      <c r="K22" s="66" t="s">
        <v>90</v>
      </c>
      <c r="L22" s="63">
        <v>42826</v>
      </c>
      <c r="M22" s="64">
        <v>20000</v>
      </c>
      <c r="N22" s="64">
        <v>1200</v>
      </c>
    </row>
    <row r="23" spans="1:14" x14ac:dyDescent="0.25">
      <c r="A23" s="66" t="s">
        <v>91</v>
      </c>
      <c r="B23" s="63">
        <v>43313</v>
      </c>
      <c r="C23" s="64">
        <v>30000</v>
      </c>
      <c r="D23" s="64">
        <v>1800</v>
      </c>
      <c r="E23" s="94"/>
      <c r="F23" s="47"/>
      <c r="G23" s="47"/>
      <c r="H23" s="47"/>
      <c r="I23" s="47"/>
      <c r="J23" s="96"/>
      <c r="K23" s="66" t="s">
        <v>91</v>
      </c>
      <c r="L23" s="63">
        <v>42563</v>
      </c>
      <c r="M23" s="64">
        <v>20000</v>
      </c>
      <c r="N23" s="64">
        <v>1200</v>
      </c>
    </row>
    <row r="24" spans="1:14" x14ac:dyDescent="0.25">
      <c r="A24" s="65" t="s">
        <v>92</v>
      </c>
      <c r="B24" s="63">
        <v>41842</v>
      </c>
      <c r="C24" s="64">
        <v>50000</v>
      </c>
      <c r="D24" s="64">
        <v>3000</v>
      </c>
      <c r="E24" s="94"/>
      <c r="F24" s="47"/>
      <c r="G24" s="47"/>
      <c r="H24" s="47"/>
      <c r="I24" s="47"/>
      <c r="J24" s="96"/>
      <c r="K24" s="66" t="s">
        <v>92</v>
      </c>
      <c r="L24" s="63">
        <v>43009</v>
      </c>
      <c r="M24" s="64">
        <v>10000</v>
      </c>
      <c r="N24" s="64">
        <v>600</v>
      </c>
    </row>
    <row r="25" spans="1:14" x14ac:dyDescent="0.25">
      <c r="A25" s="66" t="s">
        <v>93</v>
      </c>
      <c r="B25" s="63">
        <v>42552</v>
      </c>
      <c r="C25" s="64">
        <v>10000</v>
      </c>
      <c r="D25" s="64">
        <v>600</v>
      </c>
      <c r="E25" s="94"/>
      <c r="F25" s="47"/>
      <c r="G25" s="47"/>
      <c r="H25" s="47"/>
      <c r="I25" s="47"/>
      <c r="J25" s="96"/>
      <c r="K25" s="66" t="s">
        <v>93</v>
      </c>
      <c r="L25" s="63">
        <v>42431</v>
      </c>
      <c r="M25" s="64">
        <v>10000</v>
      </c>
      <c r="N25" s="64">
        <v>600</v>
      </c>
    </row>
    <row r="26" spans="1:14" x14ac:dyDescent="0.25">
      <c r="A26" s="65" t="s">
        <v>94</v>
      </c>
      <c r="B26" s="63">
        <v>42248</v>
      </c>
      <c r="C26" s="64">
        <v>39000</v>
      </c>
      <c r="D26" s="64">
        <v>2340</v>
      </c>
      <c r="E26" s="94"/>
      <c r="F26" s="47"/>
      <c r="G26" s="47"/>
      <c r="H26" s="47"/>
      <c r="I26" s="47"/>
      <c r="J26" s="96"/>
      <c r="K26" s="66" t="s">
        <v>94</v>
      </c>
      <c r="L26" s="63">
        <v>42431</v>
      </c>
      <c r="M26" s="64">
        <v>10000</v>
      </c>
      <c r="N26" s="64">
        <v>600</v>
      </c>
    </row>
    <row r="27" spans="1:14" x14ac:dyDescent="0.25">
      <c r="A27" s="66" t="s">
        <v>95</v>
      </c>
      <c r="B27" s="63">
        <v>41761</v>
      </c>
      <c r="C27" s="64">
        <v>10000</v>
      </c>
      <c r="D27" s="64">
        <v>600</v>
      </c>
      <c r="E27" s="94"/>
      <c r="F27" s="47"/>
      <c r="G27" s="47"/>
      <c r="H27" s="47"/>
      <c r="I27" s="47"/>
      <c r="J27" s="96"/>
      <c r="K27" s="66" t="s">
        <v>95</v>
      </c>
      <c r="L27" s="63">
        <v>42309</v>
      </c>
      <c r="M27" s="64">
        <v>20000</v>
      </c>
      <c r="N27" s="64">
        <v>1200</v>
      </c>
    </row>
    <row r="28" spans="1:14" x14ac:dyDescent="0.25">
      <c r="A28" s="65" t="s">
        <v>96</v>
      </c>
      <c r="B28" s="63">
        <v>42340</v>
      </c>
      <c r="C28" s="64">
        <v>50000</v>
      </c>
      <c r="D28" s="64">
        <v>3000</v>
      </c>
      <c r="E28" s="94"/>
      <c r="F28" s="47"/>
      <c r="G28" s="47"/>
      <c r="H28" s="47"/>
      <c r="I28" s="47"/>
      <c r="J28" s="96"/>
      <c r="K28" s="66" t="s">
        <v>96</v>
      </c>
      <c r="L28" s="63">
        <v>43132</v>
      </c>
      <c r="M28" s="64">
        <v>20000</v>
      </c>
      <c r="N28" s="64">
        <v>1200</v>
      </c>
    </row>
    <row r="29" spans="1:14" x14ac:dyDescent="0.25">
      <c r="A29" s="66" t="s">
        <v>97</v>
      </c>
      <c r="B29" s="63">
        <v>42339</v>
      </c>
      <c r="C29" s="64">
        <v>61000</v>
      </c>
      <c r="D29" s="64">
        <v>3660</v>
      </c>
      <c r="E29" s="94"/>
      <c r="F29" s="47"/>
      <c r="G29" s="47"/>
      <c r="H29" s="47"/>
      <c r="I29" s="47"/>
      <c r="J29" s="96"/>
      <c r="K29" s="66" t="s">
        <v>97</v>
      </c>
      <c r="L29" s="63">
        <v>42675</v>
      </c>
      <c r="M29" s="64">
        <v>20000</v>
      </c>
      <c r="N29" s="64">
        <v>1200</v>
      </c>
    </row>
    <row r="30" spans="1:14" x14ac:dyDescent="0.25">
      <c r="A30" s="65" t="s">
        <v>98</v>
      </c>
      <c r="B30" s="63">
        <v>41791</v>
      </c>
      <c r="C30" s="64">
        <v>10000</v>
      </c>
      <c r="D30" s="64">
        <v>600</v>
      </c>
      <c r="E30" s="94"/>
      <c r="F30" s="47"/>
      <c r="G30" s="47"/>
      <c r="H30" s="47"/>
      <c r="I30" s="47"/>
      <c r="J30" s="96"/>
      <c r="K30" s="66" t="s">
        <v>98</v>
      </c>
      <c r="L30" s="63">
        <v>42156</v>
      </c>
      <c r="M30" s="64">
        <v>20000</v>
      </c>
      <c r="N30" s="64">
        <v>1200</v>
      </c>
    </row>
    <row r="31" spans="1:14" x14ac:dyDescent="0.25">
      <c r="A31" s="66" t="s">
        <v>99</v>
      </c>
      <c r="B31" s="63">
        <v>42917</v>
      </c>
      <c r="C31" s="64">
        <v>24000</v>
      </c>
      <c r="D31" s="64">
        <v>1440</v>
      </c>
      <c r="E31" s="94"/>
      <c r="F31" s="47"/>
      <c r="G31" s="47"/>
      <c r="H31" s="47"/>
      <c r="I31" s="47"/>
      <c r="J31" s="96"/>
      <c r="K31" s="66" t="s">
        <v>99</v>
      </c>
      <c r="L31" s="63">
        <v>43009</v>
      </c>
      <c r="M31" s="64">
        <v>10000</v>
      </c>
      <c r="N31" s="64">
        <v>600</v>
      </c>
    </row>
    <row r="32" spans="1:14" x14ac:dyDescent="0.25">
      <c r="A32" s="65" t="s">
        <v>100</v>
      </c>
      <c r="B32" s="63">
        <v>41730</v>
      </c>
      <c r="C32" s="64">
        <v>10000</v>
      </c>
      <c r="D32" s="64">
        <v>600</v>
      </c>
      <c r="E32" s="94"/>
      <c r="F32" s="47"/>
      <c r="G32" s="47"/>
      <c r="H32" s="47"/>
      <c r="I32" s="47"/>
      <c r="J32" s="96"/>
      <c r="K32" s="66" t="s">
        <v>100</v>
      </c>
      <c r="L32" s="63">
        <v>41777</v>
      </c>
      <c r="M32" s="64">
        <v>7000</v>
      </c>
      <c r="N32" s="64">
        <v>420</v>
      </c>
    </row>
    <row r="33" spans="1:14" x14ac:dyDescent="0.25">
      <c r="A33" s="66" t="s">
        <v>101</v>
      </c>
      <c r="B33" s="63">
        <v>41730</v>
      </c>
      <c r="C33" s="64">
        <v>10000</v>
      </c>
      <c r="D33" s="64">
        <v>600</v>
      </c>
      <c r="E33" s="94"/>
      <c r="F33" s="47"/>
      <c r="G33" s="47"/>
      <c r="H33" s="47"/>
      <c r="I33" s="47"/>
      <c r="J33" s="96"/>
      <c r="K33" s="66" t="s">
        <v>101</v>
      </c>
      <c r="L33" s="63">
        <v>43191</v>
      </c>
      <c r="M33" s="64">
        <v>10000</v>
      </c>
      <c r="N33" s="64">
        <v>600</v>
      </c>
    </row>
    <row r="34" spans="1:14" x14ac:dyDescent="0.25">
      <c r="A34" s="65" t="s">
        <v>102</v>
      </c>
      <c r="B34" s="63">
        <v>42095</v>
      </c>
      <c r="C34" s="64">
        <v>200000</v>
      </c>
      <c r="D34" s="64">
        <v>12000</v>
      </c>
      <c r="E34" s="94"/>
      <c r="F34" s="47"/>
      <c r="G34" s="47"/>
      <c r="H34" s="47"/>
      <c r="I34" s="47"/>
      <c r="J34" s="96"/>
      <c r="K34" s="66" t="s">
        <v>102</v>
      </c>
      <c r="L34" s="63">
        <v>43191</v>
      </c>
      <c r="M34" s="64">
        <v>10000</v>
      </c>
      <c r="N34" s="64">
        <v>600</v>
      </c>
    </row>
    <row r="35" spans="1:14" x14ac:dyDescent="0.25">
      <c r="A35" s="66" t="s">
        <v>103</v>
      </c>
      <c r="B35" s="63">
        <v>42370</v>
      </c>
      <c r="C35" s="64">
        <v>15000</v>
      </c>
      <c r="D35" s="64">
        <v>900</v>
      </c>
      <c r="E35" s="94"/>
      <c r="F35" s="47"/>
      <c r="G35" s="47"/>
      <c r="H35" s="47"/>
      <c r="I35" s="47"/>
      <c r="J35" s="96"/>
      <c r="K35" s="66" t="s">
        <v>103</v>
      </c>
      <c r="L35" s="63">
        <v>41730</v>
      </c>
      <c r="M35" s="64">
        <v>5000</v>
      </c>
      <c r="N35" s="64">
        <v>300</v>
      </c>
    </row>
    <row r="36" spans="1:14" x14ac:dyDescent="0.25">
      <c r="A36" s="65" t="s">
        <v>104</v>
      </c>
      <c r="B36" s="63">
        <v>41768</v>
      </c>
      <c r="C36" s="64">
        <v>150000</v>
      </c>
      <c r="D36" s="64">
        <v>9000</v>
      </c>
      <c r="E36" s="94"/>
      <c r="F36" s="47"/>
      <c r="G36" s="47"/>
      <c r="H36" s="47"/>
      <c r="I36" s="47"/>
      <c r="J36" s="96"/>
      <c r="K36" s="66" t="s">
        <v>104</v>
      </c>
      <c r="L36" s="63">
        <v>42767</v>
      </c>
      <c r="M36" s="64">
        <v>20000</v>
      </c>
      <c r="N36" s="64">
        <v>1200</v>
      </c>
    </row>
    <row r="37" spans="1:14" x14ac:dyDescent="0.25">
      <c r="A37" s="66" t="s">
        <v>105</v>
      </c>
      <c r="B37" s="63">
        <v>43040</v>
      </c>
      <c r="C37" s="64">
        <v>25000</v>
      </c>
      <c r="D37" s="64">
        <v>1500</v>
      </c>
      <c r="E37" s="94"/>
      <c r="F37" s="47"/>
      <c r="G37" s="47"/>
      <c r="H37" s="47"/>
      <c r="I37" s="47"/>
      <c r="J37" s="96"/>
      <c r="K37" s="66" t="s">
        <v>105</v>
      </c>
      <c r="L37" s="63">
        <v>42705</v>
      </c>
      <c r="M37" s="64">
        <v>10000</v>
      </c>
      <c r="N37" s="64">
        <v>600</v>
      </c>
    </row>
    <row r="38" spans="1:14" x14ac:dyDescent="0.25">
      <c r="A38" s="65" t="s">
        <v>106</v>
      </c>
      <c r="B38" s="63">
        <v>41852</v>
      </c>
      <c r="C38" s="64">
        <v>56000</v>
      </c>
      <c r="D38" s="64">
        <v>3360</v>
      </c>
      <c r="E38" s="94"/>
      <c r="F38" s="47"/>
      <c r="G38" s="47"/>
      <c r="H38" s="47"/>
      <c r="I38" s="47"/>
      <c r="J38" s="96"/>
      <c r="K38" s="66" t="s">
        <v>106</v>
      </c>
      <c r="L38" s="63">
        <v>42705</v>
      </c>
      <c r="M38" s="64">
        <v>10000</v>
      </c>
      <c r="N38" s="64">
        <v>600</v>
      </c>
    </row>
    <row r="39" spans="1:14" x14ac:dyDescent="0.25">
      <c r="A39" s="66" t="s">
        <v>107</v>
      </c>
      <c r="B39" s="63">
        <v>43040</v>
      </c>
      <c r="C39" s="64">
        <v>15000</v>
      </c>
      <c r="D39" s="64">
        <v>900</v>
      </c>
      <c r="E39" s="94"/>
      <c r="F39" s="47"/>
      <c r="G39" s="47"/>
      <c r="H39" s="47"/>
      <c r="I39" s="47"/>
      <c r="J39" s="96"/>
      <c r="K39" s="66" t="s">
        <v>107</v>
      </c>
      <c r="L39" s="63">
        <v>43132</v>
      </c>
      <c r="M39" s="64">
        <v>10000</v>
      </c>
      <c r="N39" s="64">
        <v>600</v>
      </c>
    </row>
    <row r="40" spans="1:14" x14ac:dyDescent="0.25">
      <c r="A40" s="65" t="s">
        <v>108</v>
      </c>
      <c r="B40" s="63">
        <v>42156</v>
      </c>
      <c r="C40" s="64">
        <v>20000</v>
      </c>
      <c r="D40" s="64">
        <v>1200</v>
      </c>
      <c r="E40" s="94"/>
      <c r="F40" s="47"/>
      <c r="G40" s="47"/>
      <c r="H40" s="47"/>
      <c r="I40" s="47"/>
      <c r="J40" s="96"/>
      <c r="K40" s="66" t="s">
        <v>108</v>
      </c>
      <c r="L40" s="63">
        <v>43282</v>
      </c>
      <c r="M40" s="64">
        <v>20000</v>
      </c>
      <c r="N40" s="64">
        <v>1200</v>
      </c>
    </row>
    <row r="41" spans="1:14" x14ac:dyDescent="0.25">
      <c r="A41" s="66" t="s">
        <v>109</v>
      </c>
      <c r="B41" s="63">
        <v>42309</v>
      </c>
      <c r="C41" s="64">
        <v>113000</v>
      </c>
      <c r="D41" s="64">
        <v>6780</v>
      </c>
      <c r="E41" s="94"/>
      <c r="F41" s="47"/>
      <c r="G41" s="47"/>
      <c r="H41" s="47"/>
      <c r="I41" s="47"/>
      <c r="J41" s="96"/>
      <c r="K41" s="66" t="s">
        <v>109</v>
      </c>
      <c r="L41" s="63">
        <v>41791</v>
      </c>
      <c r="M41" s="64">
        <v>10000</v>
      </c>
      <c r="N41" s="64">
        <v>600</v>
      </c>
    </row>
    <row r="42" spans="1:14" x14ac:dyDescent="0.25">
      <c r="A42" s="65" t="s">
        <v>110</v>
      </c>
      <c r="B42" s="63">
        <v>42583</v>
      </c>
      <c r="C42" s="64">
        <v>245000</v>
      </c>
      <c r="D42" s="64">
        <v>14700</v>
      </c>
      <c r="E42" s="94"/>
      <c r="F42" s="47"/>
      <c r="G42" s="47"/>
      <c r="H42" s="47"/>
      <c r="I42" s="47"/>
      <c r="J42" s="96"/>
      <c r="K42" s="66" t="s">
        <v>110</v>
      </c>
      <c r="L42" s="63">
        <v>41791</v>
      </c>
      <c r="M42" s="64">
        <v>10000</v>
      </c>
      <c r="N42" s="64">
        <v>600</v>
      </c>
    </row>
    <row r="43" spans="1:14" x14ac:dyDescent="0.25">
      <c r="A43" s="66" t="s">
        <v>111</v>
      </c>
      <c r="B43" s="63">
        <v>43344</v>
      </c>
      <c r="C43" s="64">
        <v>50000</v>
      </c>
      <c r="D43" s="64">
        <v>3000</v>
      </c>
      <c r="E43" s="94"/>
      <c r="F43" s="47"/>
      <c r="G43" s="47"/>
      <c r="H43" s="47"/>
      <c r="I43" s="47"/>
      <c r="J43" s="96"/>
      <c r="K43" s="66" t="s">
        <v>111</v>
      </c>
      <c r="L43" s="63">
        <v>41791</v>
      </c>
      <c r="M43" s="64">
        <v>20000</v>
      </c>
      <c r="N43" s="64">
        <v>1200</v>
      </c>
    </row>
    <row r="44" spans="1:14" x14ac:dyDescent="0.25">
      <c r="A44" s="65" t="s">
        <v>112</v>
      </c>
      <c r="B44" s="63">
        <v>41822</v>
      </c>
      <c r="C44" s="64">
        <v>43000</v>
      </c>
      <c r="D44" s="64">
        <v>2580</v>
      </c>
      <c r="E44" s="94"/>
      <c r="F44" s="47"/>
      <c r="G44" s="47"/>
      <c r="H44" s="47"/>
      <c r="I44" s="47"/>
      <c r="J44" s="96"/>
      <c r="K44" s="66" t="s">
        <v>112</v>
      </c>
      <c r="L44" s="63">
        <v>42948</v>
      </c>
      <c r="M44" s="64">
        <v>10000</v>
      </c>
      <c r="N44" s="64">
        <v>600</v>
      </c>
    </row>
    <row r="45" spans="1:14" x14ac:dyDescent="0.25">
      <c r="A45" s="66" t="s">
        <v>113</v>
      </c>
      <c r="B45" s="63">
        <v>41974</v>
      </c>
      <c r="C45" s="64">
        <v>50000</v>
      </c>
      <c r="D45" s="64">
        <v>3000</v>
      </c>
      <c r="E45" s="94"/>
      <c r="F45" s="47"/>
      <c r="G45" s="47"/>
      <c r="H45" s="47"/>
      <c r="I45" s="47"/>
      <c r="J45" s="96"/>
      <c r="K45" s="66" t="s">
        <v>113</v>
      </c>
      <c r="L45" s="63">
        <v>42340</v>
      </c>
      <c r="M45" s="64">
        <v>10000</v>
      </c>
      <c r="N45" s="64">
        <v>600</v>
      </c>
    </row>
    <row r="46" spans="1:14" x14ac:dyDescent="0.25">
      <c r="A46" s="65" t="s">
        <v>114</v>
      </c>
      <c r="B46" s="63">
        <v>42767</v>
      </c>
      <c r="C46" s="64">
        <v>30000</v>
      </c>
      <c r="D46" s="64">
        <v>1800</v>
      </c>
      <c r="E46" s="94"/>
      <c r="F46" s="47"/>
      <c r="G46" s="47"/>
      <c r="H46" s="47"/>
      <c r="I46" s="47"/>
      <c r="J46" s="96"/>
      <c r="K46" s="66" t="s">
        <v>114</v>
      </c>
      <c r="L46" s="63">
        <v>42340</v>
      </c>
      <c r="M46" s="64">
        <v>10000</v>
      </c>
      <c r="N46" s="64">
        <v>600</v>
      </c>
    </row>
    <row r="47" spans="1:14" x14ac:dyDescent="0.25">
      <c r="A47" s="66" t="s">
        <v>115</v>
      </c>
      <c r="B47" s="63">
        <v>42065</v>
      </c>
      <c r="C47" s="64">
        <v>100000</v>
      </c>
      <c r="D47" s="64">
        <v>6000</v>
      </c>
      <c r="E47" s="94"/>
      <c r="F47" s="47"/>
      <c r="G47" s="47"/>
      <c r="H47" s="47"/>
      <c r="I47" s="47"/>
      <c r="J47" s="96"/>
      <c r="K47" s="66" t="s">
        <v>115</v>
      </c>
      <c r="L47" s="63">
        <v>42340</v>
      </c>
      <c r="M47" s="64">
        <v>10000</v>
      </c>
      <c r="N47" s="64">
        <v>600</v>
      </c>
    </row>
    <row r="48" spans="1:14" x14ac:dyDescent="0.25">
      <c r="A48" s="65" t="s">
        <v>116</v>
      </c>
      <c r="B48" s="63">
        <v>43132</v>
      </c>
      <c r="C48" s="67">
        <v>53000</v>
      </c>
      <c r="D48" s="67">
        <v>3180</v>
      </c>
      <c r="E48" s="94"/>
      <c r="F48" s="47"/>
      <c r="G48" s="47"/>
      <c r="H48" s="47"/>
      <c r="I48" s="47"/>
      <c r="J48" s="96"/>
      <c r="K48" s="66" t="s">
        <v>116</v>
      </c>
      <c r="L48" s="63">
        <v>42431</v>
      </c>
      <c r="M48" s="64">
        <v>10000</v>
      </c>
      <c r="N48" s="64">
        <v>600</v>
      </c>
    </row>
    <row r="49" spans="1:14" x14ac:dyDescent="0.25">
      <c r="A49" s="55"/>
      <c r="B49" s="63"/>
      <c r="C49" s="64"/>
      <c r="D49" s="64"/>
      <c r="E49" s="95"/>
      <c r="F49" s="47"/>
      <c r="G49" s="47"/>
      <c r="H49" s="47"/>
      <c r="I49" s="47"/>
      <c r="J49" s="96"/>
      <c r="K49" s="66" t="s">
        <v>117</v>
      </c>
      <c r="L49" s="63">
        <v>42795</v>
      </c>
      <c r="M49" s="64">
        <v>10000</v>
      </c>
      <c r="N49" s="64">
        <v>600</v>
      </c>
    </row>
    <row r="50" spans="1:14" x14ac:dyDescent="0.25">
      <c r="A50" s="55"/>
      <c r="B50" s="63"/>
      <c r="C50" s="64">
        <v>1717262</v>
      </c>
      <c r="D50" s="64">
        <v>103035.72</v>
      </c>
      <c r="E50" s="95"/>
      <c r="F50" s="47"/>
      <c r="G50" s="47"/>
      <c r="H50" s="47"/>
      <c r="I50" s="47"/>
      <c r="J50" s="96"/>
      <c r="K50" s="66" t="s">
        <v>118</v>
      </c>
      <c r="L50" s="63">
        <v>43132</v>
      </c>
      <c r="M50" s="64">
        <v>10000</v>
      </c>
      <c r="N50" s="64">
        <v>600</v>
      </c>
    </row>
    <row r="51" spans="1:14" x14ac:dyDescent="0.25">
      <c r="A51" s="47"/>
      <c r="B51" s="47"/>
      <c r="C51" s="47"/>
      <c r="D51" s="47"/>
      <c r="E51" s="47"/>
      <c r="F51" s="47"/>
      <c r="G51" s="47"/>
      <c r="H51" s="47"/>
      <c r="I51" s="47"/>
      <c r="J51" s="96"/>
      <c r="K51" s="66" t="s">
        <v>119</v>
      </c>
      <c r="L51" s="63">
        <v>43162</v>
      </c>
      <c r="M51" s="64">
        <v>10000</v>
      </c>
      <c r="N51" s="64">
        <v>600</v>
      </c>
    </row>
    <row r="52" spans="1:14" x14ac:dyDescent="0.25">
      <c r="A52" s="47"/>
      <c r="B52" s="47"/>
      <c r="C52" s="47"/>
      <c r="D52" s="47"/>
      <c r="E52" s="47"/>
      <c r="F52" s="47"/>
      <c r="G52" s="47"/>
      <c r="H52" s="47"/>
      <c r="I52" s="47"/>
      <c r="J52" s="96"/>
      <c r="K52" s="66" t="s">
        <v>120</v>
      </c>
      <c r="L52" s="63">
        <v>42522</v>
      </c>
      <c r="M52" s="64">
        <v>10000</v>
      </c>
      <c r="N52" s="64">
        <v>600</v>
      </c>
    </row>
    <row r="53" spans="1:14" x14ac:dyDescent="0.25">
      <c r="A53" s="47"/>
      <c r="B53" s="47"/>
      <c r="C53" s="47"/>
      <c r="D53" s="47"/>
      <c r="E53" s="47"/>
      <c r="F53" s="47"/>
      <c r="G53" s="47"/>
      <c r="H53" s="47"/>
      <c r="I53" s="47"/>
      <c r="J53" s="96"/>
      <c r="K53" s="66" t="s">
        <v>121</v>
      </c>
      <c r="L53" s="63">
        <v>42370</v>
      </c>
      <c r="M53" s="64">
        <v>10000</v>
      </c>
      <c r="N53" s="64">
        <v>600</v>
      </c>
    </row>
    <row r="54" spans="1:14" x14ac:dyDescent="0.25">
      <c r="A54" s="47"/>
      <c r="B54" s="47"/>
      <c r="C54" s="47"/>
      <c r="D54" s="47"/>
      <c r="E54" s="47"/>
      <c r="F54" s="47"/>
      <c r="G54" s="47"/>
      <c r="H54" s="47"/>
      <c r="I54" s="47"/>
      <c r="J54" s="96"/>
      <c r="K54" s="66" t="s">
        <v>122</v>
      </c>
      <c r="L54" s="63">
        <v>42370</v>
      </c>
      <c r="M54" s="64">
        <v>10000</v>
      </c>
      <c r="N54" s="64">
        <v>600</v>
      </c>
    </row>
    <row r="55" spans="1:14" x14ac:dyDescent="0.25">
      <c r="A55" s="47"/>
      <c r="B55" s="47"/>
      <c r="C55" s="47"/>
      <c r="D55" s="47"/>
      <c r="E55" s="47"/>
      <c r="F55" s="47"/>
      <c r="G55" s="47"/>
      <c r="H55" s="47"/>
      <c r="I55" s="47"/>
      <c r="J55" s="96"/>
      <c r="K55" s="66" t="s">
        <v>123</v>
      </c>
      <c r="L55" s="63">
        <v>42248</v>
      </c>
      <c r="M55" s="64">
        <v>20000</v>
      </c>
      <c r="N55" s="64">
        <v>1200</v>
      </c>
    </row>
    <row r="56" spans="1:14" x14ac:dyDescent="0.25">
      <c r="A56" s="47"/>
      <c r="B56" s="47"/>
      <c r="C56" s="47"/>
      <c r="D56" s="47"/>
      <c r="E56" s="47"/>
      <c r="F56" s="47"/>
      <c r="G56" s="47"/>
      <c r="H56" s="47"/>
      <c r="I56" s="47"/>
      <c r="J56" s="96"/>
      <c r="K56" s="66" t="s">
        <v>124</v>
      </c>
      <c r="L56" s="63">
        <v>41791</v>
      </c>
      <c r="M56" s="64">
        <v>10000</v>
      </c>
      <c r="N56" s="64">
        <v>600</v>
      </c>
    </row>
    <row r="57" spans="1:14" x14ac:dyDescent="0.25">
      <c r="A57" s="47"/>
      <c r="B57" s="47"/>
      <c r="C57" s="47"/>
      <c r="D57" s="47"/>
      <c r="E57" s="47"/>
      <c r="F57" s="47"/>
      <c r="G57" s="47"/>
      <c r="H57" s="47"/>
      <c r="I57" s="47"/>
      <c r="J57" s="96"/>
      <c r="K57" s="66" t="s">
        <v>125</v>
      </c>
      <c r="L57" s="63">
        <v>41791</v>
      </c>
      <c r="M57" s="64">
        <v>10000</v>
      </c>
      <c r="N57" s="64">
        <v>600</v>
      </c>
    </row>
    <row r="58" spans="1:14" x14ac:dyDescent="0.25">
      <c r="A58" s="47"/>
      <c r="B58" s="47"/>
      <c r="C58" s="47"/>
      <c r="D58" s="47"/>
      <c r="E58" s="47"/>
      <c r="F58" s="47"/>
      <c r="G58" s="47"/>
      <c r="H58" s="47"/>
      <c r="I58" s="47"/>
      <c r="J58" s="96"/>
      <c r="K58" s="66" t="s">
        <v>126</v>
      </c>
      <c r="L58" s="63">
        <v>41791</v>
      </c>
      <c r="M58" s="64">
        <v>10000</v>
      </c>
      <c r="N58" s="64">
        <v>600</v>
      </c>
    </row>
    <row r="59" spans="1:14" x14ac:dyDescent="0.25">
      <c r="A59" s="47"/>
      <c r="B59" s="47"/>
      <c r="C59" s="47"/>
      <c r="D59" s="47"/>
      <c r="E59" s="47"/>
      <c r="F59" s="47"/>
      <c r="G59" s="47"/>
      <c r="H59" s="47"/>
      <c r="I59" s="47"/>
      <c r="J59" s="96"/>
      <c r="K59" s="66" t="s">
        <v>127</v>
      </c>
      <c r="L59" s="63">
        <v>42370</v>
      </c>
      <c r="M59" s="64">
        <v>10000</v>
      </c>
      <c r="N59" s="64">
        <v>600</v>
      </c>
    </row>
    <row r="60" spans="1:14" x14ac:dyDescent="0.25">
      <c r="A60" s="47"/>
      <c r="B60" s="47"/>
      <c r="C60" s="47"/>
      <c r="D60" s="47"/>
      <c r="E60" s="47"/>
      <c r="F60" s="47"/>
      <c r="G60" s="47"/>
      <c r="H60" s="47"/>
      <c r="I60" s="47"/>
      <c r="J60" s="96"/>
      <c r="K60" s="66" t="s">
        <v>128</v>
      </c>
      <c r="L60" s="63">
        <v>42370</v>
      </c>
      <c r="M60" s="64">
        <v>10000</v>
      </c>
      <c r="N60" s="64">
        <v>600</v>
      </c>
    </row>
    <row r="61" spans="1:14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96"/>
      <c r="K61" s="66" t="s">
        <v>129</v>
      </c>
      <c r="L61" s="63">
        <v>42370</v>
      </c>
      <c r="M61" s="64">
        <v>10000</v>
      </c>
      <c r="N61" s="64">
        <v>600</v>
      </c>
    </row>
    <row r="62" spans="1:14" x14ac:dyDescent="0.25">
      <c r="A62" s="47"/>
      <c r="B62" s="47"/>
      <c r="C62" s="47"/>
      <c r="D62" s="47"/>
      <c r="E62" s="47"/>
      <c r="F62" s="47"/>
      <c r="G62" s="47"/>
      <c r="H62" s="47"/>
      <c r="I62" s="47"/>
      <c r="J62" s="96"/>
      <c r="K62" s="66" t="s">
        <v>130</v>
      </c>
      <c r="L62" s="63">
        <v>42370</v>
      </c>
      <c r="M62" s="64">
        <v>10000</v>
      </c>
      <c r="N62" s="64">
        <v>600</v>
      </c>
    </row>
    <row r="63" spans="1:14" x14ac:dyDescent="0.25">
      <c r="A63" s="47"/>
      <c r="B63" s="47"/>
      <c r="C63" s="47"/>
      <c r="D63" s="47"/>
      <c r="E63" s="47"/>
      <c r="F63" s="47"/>
      <c r="G63" s="47"/>
      <c r="H63" s="47"/>
      <c r="I63" s="47"/>
      <c r="J63" s="96"/>
      <c r="K63" s="66" t="s">
        <v>131</v>
      </c>
      <c r="L63" s="63">
        <v>42431</v>
      </c>
      <c r="M63" s="64">
        <v>20000</v>
      </c>
      <c r="N63" s="64">
        <v>1200</v>
      </c>
    </row>
    <row r="64" spans="1:14" x14ac:dyDescent="0.25">
      <c r="A64" s="47"/>
      <c r="B64" s="47"/>
      <c r="C64" s="47"/>
      <c r="D64" s="47"/>
      <c r="E64" s="47"/>
      <c r="F64" s="47"/>
      <c r="G64" s="47"/>
      <c r="H64" s="47"/>
      <c r="I64" s="47"/>
      <c r="J64" s="96"/>
      <c r="K64" s="66" t="s">
        <v>132</v>
      </c>
      <c r="L64" s="63">
        <v>42309</v>
      </c>
      <c r="M64" s="64">
        <v>10000</v>
      </c>
      <c r="N64" s="64">
        <v>600</v>
      </c>
    </row>
    <row r="65" spans="1:14" x14ac:dyDescent="0.25">
      <c r="A65" s="47"/>
      <c r="B65" s="47"/>
      <c r="C65" s="47"/>
      <c r="D65" s="47"/>
      <c r="E65" s="47"/>
      <c r="F65" s="47"/>
      <c r="G65" s="47"/>
      <c r="H65" s="47"/>
      <c r="I65" s="47"/>
      <c r="J65" s="96"/>
      <c r="K65" s="66" t="s">
        <v>133</v>
      </c>
      <c r="L65" s="63">
        <v>41791</v>
      </c>
      <c r="M65" s="64">
        <v>10000</v>
      </c>
      <c r="N65" s="64">
        <v>600</v>
      </c>
    </row>
    <row r="66" spans="1:14" x14ac:dyDescent="0.25">
      <c r="A66" s="47"/>
      <c r="B66" s="47"/>
      <c r="C66" s="47"/>
      <c r="D66" s="47"/>
      <c r="E66" s="47"/>
      <c r="F66" s="47"/>
      <c r="G66" s="47"/>
      <c r="H66" s="47"/>
      <c r="I66" s="47"/>
      <c r="J66" s="96"/>
      <c r="K66" s="66" t="s">
        <v>134</v>
      </c>
      <c r="L66" s="63">
        <v>42795</v>
      </c>
      <c r="M66" s="64">
        <v>10000</v>
      </c>
      <c r="N66" s="64">
        <v>600</v>
      </c>
    </row>
    <row r="67" spans="1:14" x14ac:dyDescent="0.25">
      <c r="A67" s="47"/>
      <c r="B67" s="47"/>
      <c r="C67" s="47"/>
      <c r="D67" s="47"/>
      <c r="E67" s="47"/>
      <c r="F67" s="47"/>
      <c r="G67" s="47"/>
      <c r="H67" s="47"/>
      <c r="I67" s="47"/>
      <c r="J67" s="96"/>
      <c r="K67" s="66" t="s">
        <v>135</v>
      </c>
      <c r="L67" s="63">
        <v>41768</v>
      </c>
      <c r="M67" s="64">
        <v>80000</v>
      </c>
      <c r="N67" s="64">
        <v>4800</v>
      </c>
    </row>
    <row r="68" spans="1:14" x14ac:dyDescent="0.25">
      <c r="A68" s="47"/>
      <c r="B68" s="47"/>
      <c r="C68" s="47"/>
      <c r="D68" s="47"/>
      <c r="E68" s="47"/>
      <c r="F68" s="47"/>
      <c r="G68" s="47"/>
      <c r="H68" s="47"/>
      <c r="I68" s="47"/>
      <c r="J68" s="96"/>
      <c r="K68" s="66" t="s">
        <v>136</v>
      </c>
      <c r="L68" s="63">
        <v>41768</v>
      </c>
      <c r="M68" s="64">
        <v>10000</v>
      </c>
      <c r="N68" s="64">
        <v>600</v>
      </c>
    </row>
    <row r="69" spans="1:14" x14ac:dyDescent="0.25">
      <c r="A69" s="47"/>
      <c r="B69" s="47"/>
      <c r="C69" s="47"/>
      <c r="D69" s="47"/>
      <c r="E69" s="47"/>
      <c r="F69" s="47"/>
      <c r="G69" s="47"/>
      <c r="H69" s="47"/>
      <c r="I69" s="47"/>
      <c r="J69" s="96"/>
      <c r="K69" s="66" t="s">
        <v>137</v>
      </c>
      <c r="L69" s="63">
        <v>41768</v>
      </c>
      <c r="M69" s="64">
        <v>10000</v>
      </c>
      <c r="N69" s="64">
        <v>600</v>
      </c>
    </row>
    <row r="70" spans="1:14" x14ac:dyDescent="0.25">
      <c r="A70" s="47"/>
      <c r="B70" s="47"/>
      <c r="C70" s="47"/>
      <c r="D70" s="47"/>
      <c r="E70" s="47"/>
      <c r="F70" s="47"/>
      <c r="G70" s="47"/>
      <c r="H70" s="47"/>
      <c r="I70" s="47"/>
      <c r="J70" s="96"/>
      <c r="K70" s="66" t="s">
        <v>138</v>
      </c>
      <c r="L70" s="63">
        <v>41768</v>
      </c>
      <c r="M70" s="64">
        <v>10000</v>
      </c>
      <c r="N70" s="64">
        <v>600</v>
      </c>
    </row>
    <row r="71" spans="1:14" x14ac:dyDescent="0.25">
      <c r="A71" s="47"/>
      <c r="B71" s="47"/>
      <c r="C71" s="47"/>
      <c r="D71" s="47"/>
      <c r="E71" s="47"/>
      <c r="F71" s="47"/>
      <c r="G71" s="47"/>
      <c r="H71" s="47"/>
      <c r="I71" s="47"/>
      <c r="J71" s="96"/>
      <c r="K71" s="66" t="s">
        <v>139</v>
      </c>
      <c r="L71" s="63">
        <v>42767</v>
      </c>
      <c r="M71" s="64">
        <v>14000</v>
      </c>
      <c r="N71" s="64">
        <v>840</v>
      </c>
    </row>
    <row r="72" spans="1:14" x14ac:dyDescent="0.25">
      <c r="A72" s="47"/>
      <c r="B72" s="47"/>
      <c r="C72" s="47"/>
      <c r="D72" s="47"/>
      <c r="E72" s="47"/>
      <c r="F72" s="47"/>
      <c r="G72" s="47"/>
      <c r="H72" s="47"/>
      <c r="I72" s="47"/>
      <c r="J72" s="96"/>
      <c r="K72" s="66" t="s">
        <v>140</v>
      </c>
      <c r="L72" s="63">
        <v>42795</v>
      </c>
      <c r="M72" s="64">
        <v>20000</v>
      </c>
      <c r="N72" s="64">
        <v>1200</v>
      </c>
    </row>
    <row r="73" spans="1:14" x14ac:dyDescent="0.25">
      <c r="A73" s="47"/>
      <c r="B73" s="47"/>
      <c r="C73" s="47"/>
      <c r="D73" s="47"/>
      <c r="E73" s="47"/>
      <c r="F73" s="47"/>
      <c r="G73" s="47"/>
      <c r="H73" s="47"/>
      <c r="I73" s="47"/>
      <c r="J73" s="96"/>
      <c r="K73" s="66" t="s">
        <v>141</v>
      </c>
      <c r="L73" s="63">
        <v>42201</v>
      </c>
      <c r="M73" s="64">
        <v>10000</v>
      </c>
      <c r="N73" s="64">
        <v>600</v>
      </c>
    </row>
    <row r="74" spans="1:14" x14ac:dyDescent="0.25">
      <c r="A74" s="47"/>
      <c r="B74" s="47"/>
      <c r="C74" s="47"/>
      <c r="D74" s="47"/>
      <c r="E74" s="47"/>
      <c r="F74" s="47"/>
      <c r="G74" s="47"/>
      <c r="H74" s="47"/>
      <c r="I74" s="47"/>
      <c r="J74" s="96"/>
      <c r="K74" s="66" t="s">
        <v>142</v>
      </c>
      <c r="L74" s="63">
        <v>42201</v>
      </c>
      <c r="M74" s="64">
        <v>20000</v>
      </c>
      <c r="N74" s="64">
        <v>1200</v>
      </c>
    </row>
    <row r="75" spans="1:14" x14ac:dyDescent="0.25">
      <c r="A75" s="47"/>
      <c r="B75" s="47"/>
      <c r="C75" s="47"/>
      <c r="D75" s="47"/>
      <c r="E75" s="47"/>
      <c r="F75" s="47"/>
      <c r="G75" s="47"/>
      <c r="H75" s="47"/>
      <c r="I75" s="47"/>
      <c r="J75" s="96"/>
      <c r="K75" s="66" t="s">
        <v>143</v>
      </c>
      <c r="L75" s="63">
        <v>42156</v>
      </c>
      <c r="M75" s="64">
        <v>20000</v>
      </c>
      <c r="N75" s="64">
        <v>1200</v>
      </c>
    </row>
    <row r="76" spans="1:14" x14ac:dyDescent="0.25">
      <c r="A76" s="47"/>
      <c r="B76" s="47"/>
      <c r="C76" s="47"/>
      <c r="D76" s="47"/>
      <c r="E76" s="47"/>
      <c r="F76" s="47"/>
      <c r="G76" s="47"/>
      <c r="H76" s="47"/>
      <c r="I76" s="47"/>
      <c r="J76" s="96"/>
      <c r="K76" s="66" t="s">
        <v>144</v>
      </c>
      <c r="L76" s="63">
        <v>42156</v>
      </c>
      <c r="M76" s="64">
        <v>10000</v>
      </c>
      <c r="N76" s="64">
        <v>600</v>
      </c>
    </row>
    <row r="77" spans="1:14" x14ac:dyDescent="0.25">
      <c r="A77" s="47"/>
      <c r="B77" s="47"/>
      <c r="C77" s="47"/>
      <c r="D77" s="47"/>
      <c r="E77" s="47"/>
      <c r="F77" s="47"/>
      <c r="G77" s="47"/>
      <c r="H77" s="47"/>
      <c r="I77" s="47"/>
      <c r="J77" s="96"/>
      <c r="K77" s="66" t="s">
        <v>145</v>
      </c>
      <c r="L77" s="63">
        <v>42552</v>
      </c>
      <c r="M77" s="64">
        <v>10000</v>
      </c>
      <c r="N77" s="64">
        <v>600</v>
      </c>
    </row>
    <row r="78" spans="1:14" x14ac:dyDescent="0.25">
      <c r="A78" s="47"/>
      <c r="B78" s="47"/>
      <c r="C78" s="47"/>
      <c r="D78" s="47"/>
      <c r="E78" s="47"/>
      <c r="F78" s="47"/>
      <c r="G78" s="47"/>
      <c r="H78" s="47"/>
      <c r="I78" s="47"/>
      <c r="J78" s="96"/>
      <c r="K78" s="66" t="s">
        <v>146</v>
      </c>
      <c r="L78" s="63">
        <v>42358</v>
      </c>
      <c r="M78" s="64">
        <v>20000</v>
      </c>
      <c r="N78" s="64">
        <v>1200</v>
      </c>
    </row>
    <row r="79" spans="1:14" x14ac:dyDescent="0.25">
      <c r="A79" s="47"/>
      <c r="B79" s="47"/>
      <c r="C79" s="47"/>
      <c r="D79" s="47"/>
      <c r="E79" s="47"/>
      <c r="F79" s="47"/>
      <c r="G79" s="47"/>
      <c r="H79" s="47"/>
      <c r="I79" s="47"/>
      <c r="J79" s="96"/>
      <c r="K79" s="66" t="s">
        <v>147</v>
      </c>
      <c r="L79" s="63">
        <v>42005</v>
      </c>
      <c r="M79" s="64">
        <v>10000</v>
      </c>
      <c r="N79" s="64">
        <v>600</v>
      </c>
    </row>
    <row r="80" spans="1:14" x14ac:dyDescent="0.25">
      <c r="A80" s="47"/>
      <c r="B80" s="47"/>
      <c r="C80" s="47"/>
      <c r="D80" s="47"/>
      <c r="E80" s="47"/>
      <c r="F80" s="47"/>
      <c r="G80" s="47"/>
      <c r="H80" s="47"/>
      <c r="I80" s="47"/>
      <c r="J80" s="96"/>
      <c r="K80" s="66" t="s">
        <v>148</v>
      </c>
      <c r="L80" s="63">
        <v>42253</v>
      </c>
      <c r="M80" s="64">
        <v>15000</v>
      </c>
      <c r="N80" s="64">
        <v>900</v>
      </c>
    </row>
    <row r="81" spans="1:14" x14ac:dyDescent="0.25">
      <c r="A81" s="47"/>
      <c r="B81" s="47"/>
      <c r="C81" s="47"/>
      <c r="D81" s="47"/>
      <c r="E81" s="47"/>
      <c r="F81" s="47"/>
      <c r="G81" s="47"/>
      <c r="H81" s="47"/>
      <c r="I81" s="47"/>
      <c r="J81" s="96"/>
      <c r="K81" s="66" t="s">
        <v>149</v>
      </c>
      <c r="L81" s="63">
        <v>43132</v>
      </c>
      <c r="M81" s="64">
        <v>5000</v>
      </c>
      <c r="N81" s="64">
        <v>300</v>
      </c>
    </row>
    <row r="82" spans="1:14" x14ac:dyDescent="0.25">
      <c r="A82" s="47"/>
      <c r="B82" s="47"/>
      <c r="C82" s="47"/>
      <c r="D82" s="47"/>
      <c r="E82" s="47"/>
      <c r="F82" s="47"/>
      <c r="G82" s="47"/>
      <c r="H82" s="47"/>
      <c r="I82" s="47"/>
      <c r="J82" s="96"/>
      <c r="K82" s="66" t="s">
        <v>150</v>
      </c>
      <c r="L82" s="63">
        <v>41701</v>
      </c>
      <c r="M82" s="64">
        <v>10000</v>
      </c>
      <c r="N82" s="64">
        <v>600</v>
      </c>
    </row>
    <row r="83" spans="1:14" x14ac:dyDescent="0.25">
      <c r="A83" s="47"/>
      <c r="B83" s="47"/>
      <c r="C83" s="47"/>
      <c r="D83" s="47"/>
      <c r="E83" s="47"/>
      <c r="F83" s="47"/>
      <c r="G83" s="47"/>
      <c r="H83" s="47"/>
      <c r="I83" s="47"/>
      <c r="J83" s="96"/>
      <c r="K83" s="66" t="s">
        <v>151</v>
      </c>
      <c r="L83" s="63">
        <v>42917</v>
      </c>
      <c r="M83" s="64">
        <v>10000</v>
      </c>
      <c r="N83" s="64">
        <v>600</v>
      </c>
    </row>
    <row r="84" spans="1:14" x14ac:dyDescent="0.25">
      <c r="A84" s="47"/>
      <c r="B84" s="47"/>
      <c r="C84" s="47"/>
      <c r="D84" s="47"/>
      <c r="E84" s="47"/>
      <c r="F84" s="47"/>
      <c r="G84" s="47"/>
      <c r="H84" s="47"/>
      <c r="I84" s="47"/>
      <c r="J84" s="96"/>
      <c r="K84" s="66" t="s">
        <v>152</v>
      </c>
      <c r="L84" s="63">
        <v>42614</v>
      </c>
      <c r="M84" s="64">
        <v>20000</v>
      </c>
      <c r="N84" s="64">
        <v>1200</v>
      </c>
    </row>
    <row r="85" spans="1:14" x14ac:dyDescent="0.25">
      <c r="A85" s="47"/>
      <c r="B85" s="47"/>
      <c r="C85" s="47"/>
      <c r="D85" s="47"/>
      <c r="E85" s="47"/>
      <c r="F85" s="47"/>
      <c r="G85" s="47"/>
      <c r="H85" s="47"/>
      <c r="I85" s="47"/>
      <c r="J85" s="96"/>
      <c r="K85" s="66" t="s">
        <v>153</v>
      </c>
      <c r="L85" s="63">
        <v>41791</v>
      </c>
      <c r="M85" s="64">
        <v>10000</v>
      </c>
      <c r="N85" s="64">
        <v>600</v>
      </c>
    </row>
    <row r="86" spans="1:14" x14ac:dyDescent="0.25">
      <c r="A86" s="47"/>
      <c r="B86" s="47"/>
      <c r="C86" s="47"/>
      <c r="D86" s="47"/>
      <c r="E86" s="47"/>
      <c r="F86" s="47"/>
      <c r="G86" s="47"/>
      <c r="H86" s="47"/>
      <c r="I86" s="47"/>
      <c r="J86" s="96"/>
      <c r="K86" s="66" t="s">
        <v>154</v>
      </c>
      <c r="L86" s="63">
        <v>41730</v>
      </c>
      <c r="M86" s="64">
        <v>10000</v>
      </c>
      <c r="N86" s="64">
        <v>600</v>
      </c>
    </row>
    <row r="87" spans="1:14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96"/>
      <c r="K87" s="66" t="s">
        <v>155</v>
      </c>
      <c r="L87" s="63">
        <v>41974</v>
      </c>
      <c r="M87" s="67">
        <v>5000</v>
      </c>
      <c r="N87" s="67">
        <v>300</v>
      </c>
    </row>
    <row r="88" spans="1:14" x14ac:dyDescent="0.25">
      <c r="A88" s="47"/>
      <c r="B88" s="47"/>
      <c r="C88" s="47"/>
      <c r="D88" s="47"/>
      <c r="E88" s="47"/>
      <c r="F88" s="47"/>
      <c r="G88" s="47"/>
      <c r="H88" s="47"/>
      <c r="I88" s="47"/>
      <c r="J88" s="96"/>
      <c r="K88" s="55"/>
      <c r="L88" s="63"/>
      <c r="M88" s="64"/>
      <c r="N88" s="64"/>
    </row>
    <row r="89" spans="1:14" x14ac:dyDescent="0.25">
      <c r="A89" s="47"/>
      <c r="B89" s="47"/>
      <c r="C89" s="47"/>
      <c r="D89" s="47"/>
      <c r="E89" s="47"/>
      <c r="F89" s="47"/>
      <c r="G89" s="47"/>
      <c r="H89" s="47"/>
      <c r="I89" s="47"/>
      <c r="J89" s="96"/>
      <c r="K89" s="55"/>
      <c r="L89" s="63"/>
      <c r="M89" s="64">
        <v>1011000</v>
      </c>
      <c r="N89" s="64">
        <v>60660</v>
      </c>
    </row>
  </sheetData>
  <mergeCells count="15">
    <mergeCell ref="A3:D3"/>
    <mergeCell ref="F3:I3"/>
    <mergeCell ref="K3:N3"/>
    <mergeCell ref="A4:D4"/>
    <mergeCell ref="F4:I4"/>
    <mergeCell ref="K4:N4"/>
    <mergeCell ref="A7:D7"/>
    <mergeCell ref="F7:I7"/>
    <mergeCell ref="K7:N7"/>
    <mergeCell ref="A5:D5"/>
    <mergeCell ref="F5:I5"/>
    <mergeCell ref="K5:N5"/>
    <mergeCell ref="B6:C6"/>
    <mergeCell ref="G6:H6"/>
    <mergeCell ref="L6:M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37"/>
  <sheetViews>
    <sheetView workbookViewId="0"/>
  </sheetViews>
  <sheetFormatPr defaultRowHeight="15" x14ac:dyDescent="0.25"/>
  <cols>
    <col min="1" max="1" width="7.7109375" customWidth="1"/>
    <col min="2" max="4" width="15.140625" customWidth="1"/>
    <col min="5" max="5" width="2.42578125" customWidth="1"/>
    <col min="6" max="6" width="8.140625" customWidth="1"/>
    <col min="7" max="9" width="15.140625" customWidth="1"/>
    <col min="10" max="10" width="3.5703125" customWidth="1"/>
    <col min="11" max="11" width="8.5703125" customWidth="1"/>
    <col min="12" max="14" width="15.140625" customWidth="1"/>
  </cols>
  <sheetData>
    <row r="1" spans="1:14" ht="15.75" x14ac:dyDescent="0.25">
      <c r="A1" s="61" t="s">
        <v>156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</row>
    <row r="2" spans="1:14" x14ac:dyDescent="0.2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</row>
    <row r="3" spans="1:14" s="72" customFormat="1" x14ac:dyDescent="0.25">
      <c r="A3" s="146" t="s">
        <v>65</v>
      </c>
      <c r="B3" s="146"/>
      <c r="C3" s="146"/>
      <c r="D3" s="146"/>
      <c r="E3" s="71"/>
      <c r="F3" s="146" t="s">
        <v>66</v>
      </c>
      <c r="G3" s="146"/>
      <c r="H3" s="146"/>
      <c r="I3" s="146"/>
      <c r="J3" s="71"/>
      <c r="K3" s="147" t="s">
        <v>67</v>
      </c>
      <c r="L3" s="147"/>
      <c r="M3" s="147"/>
      <c r="N3" s="147"/>
    </row>
    <row r="4" spans="1:14" x14ac:dyDescent="0.25">
      <c r="A4" s="144" t="s">
        <v>161</v>
      </c>
      <c r="B4" s="144"/>
      <c r="C4" s="144"/>
      <c r="D4" s="144"/>
      <c r="E4" s="47"/>
      <c r="F4" s="144" t="s">
        <v>162</v>
      </c>
      <c r="G4" s="144"/>
      <c r="H4" s="144"/>
      <c r="I4" s="144"/>
      <c r="J4" s="47"/>
      <c r="K4" s="144" t="s">
        <v>162</v>
      </c>
      <c r="L4" s="144"/>
      <c r="M4" s="144"/>
      <c r="N4" s="144"/>
    </row>
    <row r="5" spans="1:14" x14ac:dyDescent="0.25">
      <c r="A5" s="144" t="s">
        <v>68</v>
      </c>
      <c r="B5" s="144"/>
      <c r="C5" s="144"/>
      <c r="D5" s="144"/>
      <c r="E5" s="47"/>
      <c r="F5" s="144" t="s">
        <v>68</v>
      </c>
      <c r="G5" s="144"/>
      <c r="H5" s="144"/>
      <c r="I5" s="144"/>
      <c r="J5" s="47"/>
      <c r="K5" s="144" t="s">
        <v>68</v>
      </c>
      <c r="L5" s="144"/>
      <c r="M5" s="144"/>
      <c r="N5" s="144"/>
    </row>
    <row r="6" spans="1:14" x14ac:dyDescent="0.25">
      <c r="A6" s="55"/>
      <c r="B6" s="145"/>
      <c r="C6" s="145"/>
      <c r="D6" s="55"/>
      <c r="E6" s="47"/>
      <c r="F6" s="55"/>
      <c r="G6" s="145"/>
      <c r="H6" s="145"/>
      <c r="I6" s="55"/>
      <c r="J6" s="47"/>
      <c r="K6" s="55"/>
      <c r="L6" s="145"/>
      <c r="M6" s="145"/>
      <c r="N6" s="55"/>
    </row>
    <row r="7" spans="1:14" x14ac:dyDescent="0.25">
      <c r="A7" s="143" t="s">
        <v>157</v>
      </c>
      <c r="B7" s="143"/>
      <c r="C7" s="143"/>
      <c r="D7" s="143"/>
      <c r="E7" s="98"/>
      <c r="F7" s="143" t="s">
        <v>158</v>
      </c>
      <c r="G7" s="143"/>
      <c r="H7" s="143"/>
      <c r="I7" s="143"/>
      <c r="J7" s="98"/>
      <c r="K7" s="143" t="s">
        <v>70</v>
      </c>
      <c r="L7" s="143"/>
      <c r="M7" s="143"/>
      <c r="N7" s="143"/>
    </row>
    <row r="8" spans="1:14" x14ac:dyDescent="0.25">
      <c r="A8" s="55"/>
      <c r="B8" s="56"/>
      <c r="C8" s="57"/>
      <c r="D8" s="55"/>
      <c r="E8" s="96"/>
      <c r="F8" s="55"/>
      <c r="G8" s="56"/>
      <c r="H8" s="57"/>
      <c r="I8" s="55"/>
      <c r="J8" s="96"/>
      <c r="K8" s="55"/>
      <c r="L8" s="56"/>
      <c r="M8" s="57"/>
      <c r="N8" s="55"/>
    </row>
    <row r="9" spans="1:14" x14ac:dyDescent="0.25">
      <c r="A9" s="58"/>
      <c r="B9" s="57" t="s">
        <v>71</v>
      </c>
      <c r="C9" s="57" t="s">
        <v>72</v>
      </c>
      <c r="D9" s="57" t="s">
        <v>75</v>
      </c>
      <c r="E9" s="96"/>
      <c r="F9" s="58"/>
      <c r="G9" s="57" t="s">
        <v>71</v>
      </c>
      <c r="H9" s="57" t="s">
        <v>72</v>
      </c>
      <c r="I9" s="57" t="s">
        <v>73</v>
      </c>
      <c r="J9" s="96"/>
      <c r="K9" s="58"/>
      <c r="L9" s="57" t="s">
        <v>71</v>
      </c>
      <c r="M9" s="57" t="s">
        <v>72</v>
      </c>
      <c r="N9" s="57" t="s">
        <v>73</v>
      </c>
    </row>
    <row r="10" spans="1:14" x14ac:dyDescent="0.25">
      <c r="A10" s="59" t="s">
        <v>76</v>
      </c>
      <c r="B10" s="60" t="s">
        <v>77</v>
      </c>
      <c r="C10" s="60" t="s">
        <v>78</v>
      </c>
      <c r="D10" s="60" t="s">
        <v>79</v>
      </c>
      <c r="E10" s="96"/>
      <c r="F10" s="59" t="s">
        <v>76</v>
      </c>
      <c r="G10" s="60" t="s">
        <v>77</v>
      </c>
      <c r="H10" s="60" t="s">
        <v>78</v>
      </c>
      <c r="I10" s="60" t="s">
        <v>79</v>
      </c>
      <c r="J10" s="96"/>
      <c r="K10" s="59" t="s">
        <v>76</v>
      </c>
      <c r="L10" s="60" t="s">
        <v>77</v>
      </c>
      <c r="M10" s="60" t="s">
        <v>78</v>
      </c>
      <c r="N10" s="60" t="s">
        <v>79</v>
      </c>
    </row>
    <row r="11" spans="1:14" x14ac:dyDescent="0.25">
      <c r="A11" s="55"/>
      <c r="B11" s="57"/>
      <c r="C11" s="57"/>
      <c r="D11" s="55"/>
      <c r="E11" s="96"/>
      <c r="F11" s="55"/>
      <c r="G11" s="57"/>
      <c r="H11" s="57"/>
      <c r="I11" s="57"/>
      <c r="J11" s="96"/>
      <c r="K11" s="55"/>
      <c r="L11" s="57"/>
      <c r="M11" s="57"/>
      <c r="N11" s="57"/>
    </row>
    <row r="12" spans="1:14" x14ac:dyDescent="0.25">
      <c r="A12" s="62">
        <v>1</v>
      </c>
      <c r="B12" s="63">
        <v>42461</v>
      </c>
      <c r="C12" s="64">
        <v>20000</v>
      </c>
      <c r="D12" s="68">
        <v>1200</v>
      </c>
      <c r="E12" s="96"/>
      <c r="F12" s="62">
        <v>1</v>
      </c>
      <c r="G12" s="63">
        <v>42248</v>
      </c>
      <c r="H12" s="64">
        <v>1000</v>
      </c>
      <c r="I12" s="64">
        <v>60</v>
      </c>
      <c r="J12" s="96"/>
      <c r="K12" s="62">
        <v>1</v>
      </c>
      <c r="L12" s="63">
        <v>43009</v>
      </c>
      <c r="M12" s="64">
        <v>20000</v>
      </c>
      <c r="N12" s="64">
        <v>1200</v>
      </c>
    </row>
    <row r="13" spans="1:14" x14ac:dyDescent="0.25">
      <c r="A13" s="66">
        <v>2</v>
      </c>
      <c r="B13" s="63">
        <v>42248</v>
      </c>
      <c r="C13" s="64">
        <v>34000</v>
      </c>
      <c r="D13" s="68">
        <v>2040</v>
      </c>
      <c r="E13" s="96"/>
      <c r="F13" s="73">
        <v>2</v>
      </c>
      <c r="G13" s="63">
        <v>42675</v>
      </c>
      <c r="H13" s="64">
        <v>81000</v>
      </c>
      <c r="I13" s="64">
        <v>4860</v>
      </c>
      <c r="J13" s="96"/>
      <c r="K13" s="66">
        <v>2</v>
      </c>
      <c r="L13" s="63">
        <v>42179</v>
      </c>
      <c r="M13" s="64">
        <v>15000</v>
      </c>
      <c r="N13" s="64">
        <v>900</v>
      </c>
    </row>
    <row r="14" spans="1:14" x14ac:dyDescent="0.25">
      <c r="A14" s="62">
        <v>3</v>
      </c>
      <c r="B14" s="63">
        <v>43040</v>
      </c>
      <c r="C14" s="64">
        <v>50000</v>
      </c>
      <c r="D14" s="68">
        <v>3000</v>
      </c>
      <c r="E14" s="96"/>
      <c r="F14" s="73">
        <v>3</v>
      </c>
      <c r="G14" s="63">
        <v>42917</v>
      </c>
      <c r="H14" s="67">
        <v>32000</v>
      </c>
      <c r="I14" s="67">
        <v>1920</v>
      </c>
      <c r="J14" s="96"/>
      <c r="K14" s="66">
        <v>3</v>
      </c>
      <c r="L14" s="63">
        <v>42461</v>
      </c>
      <c r="M14" s="64">
        <v>5000</v>
      </c>
      <c r="N14" s="64">
        <v>300</v>
      </c>
    </row>
    <row r="15" spans="1:14" x14ac:dyDescent="0.25">
      <c r="A15" s="66">
        <v>4</v>
      </c>
      <c r="B15" s="63">
        <v>42005</v>
      </c>
      <c r="C15" s="64">
        <v>400000</v>
      </c>
      <c r="D15" s="68">
        <v>24000</v>
      </c>
      <c r="E15" s="96"/>
      <c r="F15" s="55"/>
      <c r="G15" s="63"/>
      <c r="H15" s="64"/>
      <c r="I15" s="64"/>
      <c r="J15" s="96"/>
      <c r="K15" s="66">
        <v>4</v>
      </c>
      <c r="L15" s="63">
        <v>41914</v>
      </c>
      <c r="M15" s="64">
        <v>15000</v>
      </c>
      <c r="N15" s="64">
        <v>900</v>
      </c>
    </row>
    <row r="16" spans="1:14" x14ac:dyDescent="0.25">
      <c r="A16" s="62">
        <v>5</v>
      </c>
      <c r="B16" s="63">
        <v>43132</v>
      </c>
      <c r="C16" s="64">
        <v>19000</v>
      </c>
      <c r="D16" s="68">
        <v>1140</v>
      </c>
      <c r="E16" s="96"/>
      <c r="F16" s="55"/>
      <c r="G16" s="63"/>
      <c r="H16" s="64">
        <v>114000</v>
      </c>
      <c r="I16" s="64">
        <v>6840</v>
      </c>
      <c r="J16" s="96"/>
      <c r="K16" s="66">
        <v>5</v>
      </c>
      <c r="L16" s="63">
        <v>41944</v>
      </c>
      <c r="M16" s="64">
        <v>20000</v>
      </c>
      <c r="N16" s="64">
        <v>1200</v>
      </c>
    </row>
    <row r="17" spans="1:14" x14ac:dyDescent="0.25">
      <c r="A17" s="66">
        <v>6</v>
      </c>
      <c r="B17" s="63">
        <v>42675</v>
      </c>
      <c r="C17" s="64">
        <v>81000</v>
      </c>
      <c r="D17" s="68">
        <v>4860</v>
      </c>
      <c r="E17" s="96"/>
      <c r="F17" s="47"/>
      <c r="G17" s="47"/>
      <c r="H17" s="47"/>
      <c r="I17" s="47"/>
      <c r="J17" s="96"/>
      <c r="K17" s="66">
        <v>6</v>
      </c>
      <c r="L17" s="63">
        <v>43282</v>
      </c>
      <c r="M17" s="64">
        <v>5000</v>
      </c>
      <c r="N17" s="64">
        <v>300</v>
      </c>
    </row>
    <row r="18" spans="1:14" x14ac:dyDescent="0.25">
      <c r="A18" s="62">
        <v>7</v>
      </c>
      <c r="B18" s="63">
        <v>42917</v>
      </c>
      <c r="C18" s="64">
        <v>68000</v>
      </c>
      <c r="D18" s="68">
        <v>4080</v>
      </c>
      <c r="E18" s="96"/>
      <c r="F18" s="47"/>
      <c r="G18" s="47"/>
      <c r="H18" s="47"/>
      <c r="I18" s="47"/>
      <c r="J18" s="96"/>
      <c r="K18" s="66">
        <v>7</v>
      </c>
      <c r="L18" s="63">
        <v>42535</v>
      </c>
      <c r="M18" s="64">
        <v>20000</v>
      </c>
      <c r="N18" s="64">
        <v>1200</v>
      </c>
    </row>
    <row r="19" spans="1:14" x14ac:dyDescent="0.25">
      <c r="A19" s="66">
        <v>8</v>
      </c>
      <c r="B19" s="63">
        <v>43101</v>
      </c>
      <c r="C19" s="67">
        <v>30000</v>
      </c>
      <c r="D19" s="69">
        <v>1800</v>
      </c>
      <c r="E19" s="96"/>
      <c r="F19" s="47"/>
      <c r="G19" s="47"/>
      <c r="H19" s="47"/>
      <c r="I19" s="47"/>
      <c r="J19" s="96"/>
      <c r="K19" s="66">
        <v>8</v>
      </c>
      <c r="L19" s="63">
        <v>41916</v>
      </c>
      <c r="M19" s="64">
        <v>10000</v>
      </c>
      <c r="N19" s="64">
        <v>600</v>
      </c>
    </row>
    <row r="20" spans="1:14" x14ac:dyDescent="0.25">
      <c r="A20" s="55"/>
      <c r="B20" s="63"/>
      <c r="C20" s="64"/>
      <c r="D20" s="58"/>
      <c r="E20" s="96"/>
      <c r="F20" s="47"/>
      <c r="G20" s="47"/>
      <c r="H20" s="47"/>
      <c r="I20" s="47"/>
      <c r="J20" s="96"/>
      <c r="K20" s="66">
        <v>9</v>
      </c>
      <c r="L20" s="63">
        <v>43191</v>
      </c>
      <c r="M20" s="64">
        <v>20000</v>
      </c>
      <c r="N20" s="64">
        <v>1200</v>
      </c>
    </row>
    <row r="21" spans="1:14" x14ac:dyDescent="0.25">
      <c r="A21" s="70"/>
      <c r="B21" s="66"/>
      <c r="C21" s="64">
        <v>702000</v>
      </c>
      <c r="D21" s="64">
        <v>42120</v>
      </c>
      <c r="E21" s="96"/>
      <c r="F21" s="47"/>
      <c r="G21" s="47"/>
      <c r="H21" s="47"/>
      <c r="I21" s="47"/>
      <c r="J21" s="96"/>
      <c r="K21" s="66">
        <v>10</v>
      </c>
      <c r="L21" s="63">
        <v>42736</v>
      </c>
      <c r="M21" s="64">
        <v>20000</v>
      </c>
      <c r="N21" s="64">
        <v>1200</v>
      </c>
    </row>
    <row r="22" spans="1:14" x14ac:dyDescent="0.25">
      <c r="A22" s="47"/>
      <c r="B22" s="47"/>
      <c r="C22" s="47"/>
      <c r="D22" s="47"/>
      <c r="E22" s="47"/>
      <c r="F22" s="47"/>
      <c r="G22" s="47"/>
      <c r="H22" s="47"/>
      <c r="I22" s="47"/>
      <c r="J22" s="96"/>
      <c r="K22" s="66">
        <v>11</v>
      </c>
      <c r="L22" s="63">
        <v>42248</v>
      </c>
      <c r="M22" s="64">
        <v>20000</v>
      </c>
      <c r="N22" s="64">
        <v>1200</v>
      </c>
    </row>
    <row r="23" spans="1:14" x14ac:dyDescent="0.25">
      <c r="A23" s="47"/>
      <c r="B23" s="47"/>
      <c r="C23" s="47"/>
      <c r="D23" s="47"/>
      <c r="E23" s="47"/>
      <c r="F23" s="47"/>
      <c r="G23" s="47"/>
      <c r="H23" s="47"/>
      <c r="I23" s="47"/>
      <c r="J23" s="96"/>
      <c r="K23" s="66">
        <v>12</v>
      </c>
      <c r="L23" s="63">
        <v>42479</v>
      </c>
      <c r="M23" s="64">
        <v>10000</v>
      </c>
      <c r="N23" s="64">
        <v>600</v>
      </c>
    </row>
    <row r="24" spans="1:14" x14ac:dyDescent="0.25">
      <c r="A24" s="47"/>
      <c r="B24" s="47"/>
      <c r="C24" s="47"/>
      <c r="D24" s="47"/>
      <c r="E24" s="47"/>
      <c r="F24" s="47"/>
      <c r="G24" s="47"/>
      <c r="H24" s="47"/>
      <c r="I24" s="47"/>
      <c r="J24" s="96"/>
      <c r="K24" s="66">
        <v>13</v>
      </c>
      <c r="L24" s="63">
        <v>42826</v>
      </c>
      <c r="M24" s="64">
        <v>20000</v>
      </c>
      <c r="N24" s="64">
        <v>1200</v>
      </c>
    </row>
    <row r="25" spans="1:14" x14ac:dyDescent="0.25">
      <c r="A25" s="47"/>
      <c r="B25" s="47"/>
      <c r="C25" s="47"/>
      <c r="D25" s="47"/>
      <c r="E25" s="47"/>
      <c r="F25" s="47"/>
      <c r="G25" s="47"/>
      <c r="H25" s="47"/>
      <c r="I25" s="47"/>
      <c r="J25" s="96"/>
      <c r="K25" s="66">
        <v>14</v>
      </c>
      <c r="L25" s="63">
        <v>43160</v>
      </c>
      <c r="M25" s="64">
        <v>20000</v>
      </c>
      <c r="N25" s="64">
        <v>1200</v>
      </c>
    </row>
    <row r="26" spans="1:14" x14ac:dyDescent="0.25">
      <c r="A26" s="47"/>
      <c r="B26" s="47"/>
      <c r="C26" s="47"/>
      <c r="D26" s="47"/>
      <c r="E26" s="47"/>
      <c r="F26" s="47"/>
      <c r="G26" s="47"/>
      <c r="H26" s="47"/>
      <c r="I26" s="47"/>
      <c r="J26" s="96"/>
      <c r="K26" s="66">
        <v>15</v>
      </c>
      <c r="L26" s="63">
        <v>43101</v>
      </c>
      <c r="M26" s="64">
        <v>20000</v>
      </c>
      <c r="N26" s="64">
        <v>1200</v>
      </c>
    </row>
    <row r="27" spans="1:14" x14ac:dyDescent="0.25">
      <c r="A27" s="47"/>
      <c r="B27" s="47"/>
      <c r="C27" s="47"/>
      <c r="D27" s="47"/>
      <c r="E27" s="47"/>
      <c r="F27" s="47"/>
      <c r="G27" s="47"/>
      <c r="H27" s="47"/>
      <c r="I27" s="47"/>
      <c r="J27" s="96"/>
      <c r="K27" s="66">
        <v>16</v>
      </c>
      <c r="L27" s="63">
        <v>43313</v>
      </c>
      <c r="M27" s="64">
        <v>20000</v>
      </c>
      <c r="N27" s="64">
        <v>1200</v>
      </c>
    </row>
    <row r="28" spans="1:14" x14ac:dyDescent="0.25">
      <c r="A28" s="47"/>
      <c r="B28" s="47"/>
      <c r="C28" s="47"/>
      <c r="D28" s="47"/>
      <c r="E28" s="47"/>
      <c r="F28" s="47"/>
      <c r="G28" s="47"/>
      <c r="H28" s="47"/>
      <c r="I28" s="47"/>
      <c r="J28" s="96"/>
      <c r="K28" s="66">
        <v>17</v>
      </c>
      <c r="L28" s="63">
        <v>42248</v>
      </c>
      <c r="M28" s="64">
        <v>10000</v>
      </c>
      <c r="N28" s="64">
        <v>600</v>
      </c>
    </row>
    <row r="29" spans="1:14" x14ac:dyDescent="0.25">
      <c r="A29" s="47"/>
      <c r="B29" s="47"/>
      <c r="C29" s="47"/>
      <c r="D29" s="47"/>
      <c r="E29" s="47"/>
      <c r="F29" s="47"/>
      <c r="G29" s="47"/>
      <c r="H29" s="47"/>
      <c r="I29" s="47"/>
      <c r="J29" s="96"/>
      <c r="K29" s="66">
        <v>18</v>
      </c>
      <c r="L29" s="63">
        <v>42248</v>
      </c>
      <c r="M29" s="64">
        <v>10000</v>
      </c>
      <c r="N29" s="64">
        <v>600</v>
      </c>
    </row>
    <row r="30" spans="1:14" x14ac:dyDescent="0.25">
      <c r="A30" s="47"/>
      <c r="B30" s="47"/>
      <c r="C30" s="47"/>
      <c r="D30" s="47"/>
      <c r="E30" s="47"/>
      <c r="F30" s="47"/>
      <c r="G30" s="47"/>
      <c r="H30" s="47"/>
      <c r="I30" s="47"/>
      <c r="J30" s="96"/>
      <c r="K30" s="66">
        <v>19</v>
      </c>
      <c r="L30" s="63">
        <v>43134</v>
      </c>
      <c r="M30" s="64">
        <v>20000</v>
      </c>
      <c r="N30" s="64">
        <v>1200</v>
      </c>
    </row>
    <row r="31" spans="1:14" x14ac:dyDescent="0.25">
      <c r="A31" s="47"/>
      <c r="B31" s="47"/>
      <c r="C31" s="47"/>
      <c r="D31" s="47"/>
      <c r="E31" s="47"/>
      <c r="F31" s="47"/>
      <c r="G31" s="47"/>
      <c r="H31" s="47"/>
      <c r="I31" s="47"/>
      <c r="J31" s="96"/>
      <c r="K31" s="66">
        <v>20</v>
      </c>
      <c r="L31" s="63">
        <v>42036</v>
      </c>
      <c r="M31" s="64">
        <v>20000</v>
      </c>
      <c r="N31" s="64">
        <v>1200</v>
      </c>
    </row>
    <row r="32" spans="1:14" x14ac:dyDescent="0.25">
      <c r="A32" s="47"/>
      <c r="B32" s="47"/>
      <c r="C32" s="47"/>
      <c r="D32" s="47"/>
      <c r="E32" s="47"/>
      <c r="F32" s="47"/>
      <c r="G32" s="47"/>
      <c r="H32" s="47"/>
      <c r="I32" s="47"/>
      <c r="J32" s="96"/>
      <c r="K32" s="66">
        <v>21</v>
      </c>
      <c r="L32" s="63">
        <v>42583</v>
      </c>
      <c r="M32" s="64">
        <v>15000</v>
      </c>
      <c r="N32" s="64">
        <v>900</v>
      </c>
    </row>
    <row r="33" spans="1:14" x14ac:dyDescent="0.25">
      <c r="A33" s="47"/>
      <c r="B33" s="47"/>
      <c r="C33" s="47"/>
      <c r="D33" s="47"/>
      <c r="E33" s="47"/>
      <c r="F33" s="47"/>
      <c r="G33" s="47"/>
      <c r="H33" s="47"/>
      <c r="I33" s="47"/>
      <c r="J33" s="96"/>
      <c r="K33" s="66">
        <v>22</v>
      </c>
      <c r="L33" s="63">
        <v>42401</v>
      </c>
      <c r="M33" s="64">
        <v>10000</v>
      </c>
      <c r="N33" s="64">
        <v>600</v>
      </c>
    </row>
    <row r="34" spans="1:14" x14ac:dyDescent="0.25">
      <c r="A34" s="47"/>
      <c r="B34" s="47"/>
      <c r="C34" s="47"/>
      <c r="D34" s="47"/>
      <c r="E34" s="47"/>
      <c r="F34" s="47"/>
      <c r="G34" s="47"/>
      <c r="H34" s="47"/>
      <c r="I34" s="47"/>
      <c r="J34" s="96"/>
      <c r="K34" s="66">
        <v>23</v>
      </c>
      <c r="L34" s="63">
        <v>42795</v>
      </c>
      <c r="M34" s="64">
        <v>20000</v>
      </c>
      <c r="N34" s="64">
        <v>1200</v>
      </c>
    </row>
    <row r="35" spans="1:14" x14ac:dyDescent="0.25">
      <c r="A35" s="47"/>
      <c r="B35" s="47"/>
      <c r="C35" s="47"/>
      <c r="D35" s="47"/>
      <c r="E35" s="47"/>
      <c r="F35" s="47"/>
      <c r="G35" s="47"/>
      <c r="H35" s="47"/>
      <c r="I35" s="47"/>
      <c r="J35" s="96"/>
      <c r="K35" s="66">
        <v>24</v>
      </c>
      <c r="L35" s="63">
        <v>42431</v>
      </c>
      <c r="M35" s="67">
        <v>10000</v>
      </c>
      <c r="N35" s="67">
        <v>600</v>
      </c>
    </row>
    <row r="36" spans="1:14" x14ac:dyDescent="0.25">
      <c r="A36" s="47"/>
      <c r="B36" s="47"/>
      <c r="C36" s="47"/>
      <c r="D36" s="47"/>
      <c r="E36" s="47"/>
      <c r="F36" s="47"/>
      <c r="G36" s="47"/>
      <c r="H36" s="47"/>
      <c r="I36" s="47"/>
      <c r="J36" s="96"/>
      <c r="K36" s="55"/>
      <c r="L36" s="63"/>
      <c r="M36" s="64"/>
      <c r="N36" s="64"/>
    </row>
    <row r="37" spans="1:14" x14ac:dyDescent="0.25">
      <c r="A37" s="47"/>
      <c r="B37" s="47"/>
      <c r="C37" s="47"/>
      <c r="D37" s="47"/>
      <c r="E37" s="47"/>
      <c r="F37" s="47"/>
      <c r="G37" s="47"/>
      <c r="H37" s="47"/>
      <c r="I37" s="47"/>
      <c r="J37" s="96"/>
      <c r="K37" s="55"/>
      <c r="L37" s="63"/>
      <c r="M37" s="64">
        <v>375000</v>
      </c>
      <c r="N37" s="64">
        <v>22500</v>
      </c>
    </row>
  </sheetData>
  <mergeCells count="15">
    <mergeCell ref="A3:D3"/>
    <mergeCell ref="F3:I3"/>
    <mergeCell ref="K3:N3"/>
    <mergeCell ref="A4:D4"/>
    <mergeCell ref="F4:I4"/>
    <mergeCell ref="K4:N4"/>
    <mergeCell ref="A7:D7"/>
    <mergeCell ref="F7:I7"/>
    <mergeCell ref="K7:N7"/>
    <mergeCell ref="A5:D5"/>
    <mergeCell ref="F5:I5"/>
    <mergeCell ref="K5:N5"/>
    <mergeCell ref="B6:C6"/>
    <mergeCell ref="G6:H6"/>
    <mergeCell ref="L6:M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0c24f1-2fba-47cf-b31e-05a06f969bef">
      <Value>5</Value>
      <Value>103</Value>
    </TaxCatchAll>
    <h5ea1def6f8942bf997f3959a18cc051 xmlns="960c24f1-2fba-47cf-b31e-05a06f969bef">
      <Terms xmlns="http://schemas.microsoft.com/office/infopath/2007/PartnerControls"/>
    </h5ea1def6f8942bf997f3959a18cc051>
    <dca98d2c49c74ad096c80a940052864f xmlns="960c24f1-2fba-47cf-b31e-05a06f969bef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Proposal</TermName>
          <TermId xmlns="http://schemas.microsoft.com/office/infopath/2007/PartnerControls">114f4dca-c60d-47e8-9ce5-dd991c051588</TermId>
        </TermInfo>
      </Terms>
    </dca98d2c49c74ad096c80a940052864f>
    <fee639f3e4cd4cab92d624f3c38b065b xmlns="960c24f1-2fba-47cf-b31e-05a06f969bef">
      <Terms xmlns="http://schemas.microsoft.com/office/infopath/2007/PartnerControls">
        <TermInfo xmlns="http://schemas.microsoft.com/office/infopath/2007/PartnerControls">
          <TermName xmlns="http://schemas.microsoft.com/office/infopath/2007/PartnerControls">Budget, Contract Administration and Procurement</TermName>
          <TermId xmlns="http://schemas.microsoft.com/office/infopath/2007/PartnerControls">10e9926c-8901-40da-ad8c-e73e8222464e</TermId>
        </TermInfo>
      </Terms>
    </fee639f3e4cd4cab92d624f3c38b065b>
    <f5139c570b8741abb5f33f7e4701d421 xmlns="960c24f1-2fba-47cf-b31e-05a06f969bef">
      <Terms xmlns="http://schemas.microsoft.com/office/infopath/2007/PartnerControls"/>
    </f5139c570b8741abb5f33f7e4701d421>
    <ddf41a6a35a948e98c176541fb5b4412 xmlns="960c24f1-2fba-47cf-b31e-05a06f969bef">
      <Terms xmlns="http://schemas.microsoft.com/office/infopath/2007/PartnerControls"/>
    </ddf41a6a35a948e98c176541fb5b4412>
    <ETF_x0020_Author_x0028_s_x0029_ xmlns="960c24f1-2fba-47cf-b31e-05a06f969bef">
      <UserInfo>
        <DisplayName/>
        <AccountId xsi:nil="true"/>
        <AccountType/>
      </UserInfo>
    </ETF_x0020_Author_x0028_s_x0029_>
    <ETF_x0020_Doc_x0020_Title xmlns="960c24f1-2fba-47cf-b31e-05a06f969bef" xsi:nil="true"/>
    <_dlc_DocId xmlns="960c24f1-2fba-47cf-b31e-05a06f969bef">ETFTEAMS-1549406276-35</_dlc_DocId>
    <_dlc_DocIdUrl xmlns="960c24f1-2fba-47cf-b31e-05a06f969bef">
      <Url>https://share.etf.wisconsin.gov/sites/teams/RFPs/LI-ETI0047/_layouts/15/DocIdRedir.aspx?ID=ETFTEAMS-1549406276-35</Url>
      <Description>ETFTEAMS-1549406276-35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ETF Document" ma:contentTypeID="0x01010043333FEEB45B354AA9689ECF7938F27D0007E25E468DA4714CB9D31AE644B26C1D" ma:contentTypeVersion="14" ma:contentTypeDescription="" ma:contentTypeScope="" ma:versionID="4d42c374079c8eb7e7e82e0d27a19a19">
  <xsd:schema xmlns:xsd="http://www.w3.org/2001/XMLSchema" xmlns:xs="http://www.w3.org/2001/XMLSchema" xmlns:p="http://schemas.microsoft.com/office/2006/metadata/properties" xmlns:ns2="960c24f1-2fba-47cf-b31e-05a06f969bef" xmlns:ns3="581e7300-c4c3-4bbe-9073-90d0d232a8ed" targetNamespace="http://schemas.microsoft.com/office/2006/metadata/properties" ma:root="true" ma:fieldsID="8f4f6c86102af7c7720ee604853685bf" ns2:_="" ns3:_="">
    <xsd:import namespace="960c24f1-2fba-47cf-b31e-05a06f969bef"/>
    <xsd:import namespace="581e7300-c4c3-4bbe-9073-90d0d232a8e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ETF_x0020_Doc_x0020_Title" minOccurs="0"/>
                <xsd:element ref="ns2:ETF_x0020_Author_x0028_s_x0029_" minOccurs="0"/>
                <xsd:element ref="ns2:h5ea1def6f8942bf997f3959a18cc051" minOccurs="0"/>
                <xsd:element ref="ns2:TaxCatchAll" minOccurs="0"/>
                <xsd:element ref="ns2:TaxCatchAllLabel" minOccurs="0"/>
                <xsd:element ref="ns2:dca98d2c49c74ad096c80a940052864f" minOccurs="0"/>
                <xsd:element ref="ns2:fee639f3e4cd4cab92d624f3c38b065b" minOccurs="0"/>
                <xsd:element ref="ns2:f5139c570b8741abb5f33f7e4701d421" minOccurs="0"/>
                <xsd:element ref="ns2:ddf41a6a35a948e98c176541fb5b4412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0c24f1-2fba-47cf-b31e-05a06f969be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ETF_x0020_Doc_x0020_Title" ma:index="11" nillable="true" ma:displayName="Doc Title" ma:hidden="true" ma:internalName="ETF_x0020_Doc_x0020_Title" ma:readOnly="false">
      <xsd:simpleType>
        <xsd:restriction base="dms:Text">
          <xsd:maxLength value="255"/>
        </xsd:restriction>
      </xsd:simpleType>
    </xsd:element>
    <xsd:element name="ETF_x0020_Author_x0028_s_x0029_" ma:index="12" nillable="true" ma:displayName="Author(s)" ma:list="UserInfo" ma:SearchPeopleOnly="false" ma:SharePointGroup="0" ma:internalName="ETF_x0020_Author_x0028_s_x0029_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h5ea1def6f8942bf997f3959a18cc051" ma:index="13" nillable="true" ma:taxonomy="true" ma:internalName="h5ea1def6f8942bf997f3959a18cc051" ma:taxonomyFieldName="ETF_x0020_Topics" ma:displayName="Topics" ma:default="" ma:fieldId="{15ea1def-6f89-42bf-997f-3959a18cc051}" ma:taxonomyMulti="true" ma:sspId="6a0cf0f5-8779-45a0-99ee-ea0e96d41a11" ma:termSetId="721a5816-7577-4f62-9a71-952f53a9f4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d43f6c49-5fe6-40de-b35c-a7f75782f915}" ma:internalName="TaxCatchAll" ma:showField="CatchAllData" ma:web="dc20bc40-281b-4cf7-9779-2508a46af6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5" nillable="true" ma:displayName="Taxonomy Catch All Column1" ma:hidden="true" ma:list="{d43f6c49-5fe6-40de-b35c-a7f75782f915}" ma:internalName="TaxCatchAllLabel" ma:readOnly="true" ma:showField="CatchAllDataLabel" ma:web="dc20bc40-281b-4cf7-9779-2508a46af60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ca98d2c49c74ad096c80a940052864f" ma:index="17" ma:taxonomy="true" ma:internalName="dca98d2c49c74ad096c80a940052864f" ma:taxonomyFieldName="ETF_x0020_Doc_Type" ma:displayName="Doc_Type" ma:readOnly="false" ma:default="" ma:fieldId="{dca98d2c-49c7-4ad0-96c8-0a940052864f}" ma:sspId="6a0cf0f5-8779-45a0-99ee-ea0e96d41a11" ma:termSetId="afb82320-919e-43e9-9e84-f9550152a1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e639f3e4cd4cab92d624f3c38b065b" ma:index="19" ma:taxonomy="true" ma:internalName="fee639f3e4cd4cab92d624f3c38b065b" ma:taxonomyFieldName="ETF_x0020_Business_x0020_Area" ma:displayName="Business Area" ma:readOnly="false" ma:default="" ma:fieldId="{fee639f3-e4cd-4cab-92d6-24f3c38b065b}" ma:sspId="6a0cf0f5-8779-45a0-99ee-ea0e96d41a11" ma:termSetId="2b5736e8-a1cf-4079-9df8-51aa66cb99a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5139c570b8741abb5f33f7e4701d421" ma:index="21" nillable="true" ma:taxonomy="true" ma:internalName="f5139c570b8741abb5f33f7e4701d421" ma:taxonomyFieldName="ETF_x0020_Benefits" ma:displayName="Benefits" ma:default="" ma:fieldId="{f5139c57-0b87-41ab-b5f3-3f7e4701d421}" ma:taxonomyMulti="true" ma:sspId="6a0cf0f5-8779-45a0-99ee-ea0e96d41a11" ma:termSetId="15b4c70e-a73b-489f-84c1-e92756cc22e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df41a6a35a948e98c176541fb5b4412" ma:index="23" nillable="true" ma:taxonomy="true" ma:internalName="ddf41a6a35a948e98c176541fb5b4412" ma:taxonomyFieldName="ETF_x0020_Audiences" ma:displayName="Audiences" ma:default="" ma:fieldId="{ddf41a6a-35a9-48e9-8c17-6541fb5b4412}" ma:taxonomyMulti="true" ma:sspId="6a0cf0f5-8779-45a0-99ee-ea0e96d41a11" ma:termSetId="dd10035a-d307-44da-9a1f-95272a359f9a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e7300-c4c3-4bbe-9073-90d0d232a8ed" elementFormDefault="qualified">
    <xsd:import namespace="http://schemas.microsoft.com/office/2006/documentManagement/types"/>
    <xsd:import namespace="http://schemas.microsoft.com/office/infopath/2007/PartnerControls"/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6a0cf0f5-8779-45a0-99ee-ea0e96d41a11" ContentTypeId="0x01010043333FEEB45B354AA9689ECF7938F27D" PreviousValue="false"/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FAE2D10-49D9-49B0-8CDF-9E2974E908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8B6BAC-879D-4165-92F9-1FAA2F3E9CD3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581e7300-c4c3-4bbe-9073-90d0d232a8ed"/>
    <ds:schemaRef ds:uri="http://schemas.microsoft.com/office/2006/documentManagement/types"/>
    <ds:schemaRef ds:uri="http://schemas.openxmlformats.org/package/2006/metadata/core-properties"/>
    <ds:schemaRef ds:uri="960c24f1-2fba-47cf-b31e-05a06f969bef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B8DC6A6-DD2A-4AD5-88CC-8C938540E5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0c24f1-2fba-47cf-b31e-05a06f969bef"/>
    <ds:schemaRef ds:uri="581e7300-c4c3-4bbe-9073-90d0d232a8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651C1D7-D3BE-4D49-8AED-ADAFCA606589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5E4DA09F-F735-48BB-9C0B-9A8418522CF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Summary</vt:lpstr>
      <vt:lpstr>2. Death and AD&amp;D Claims-State</vt:lpstr>
      <vt:lpstr>3. Death and AD&amp;D Claims-Local</vt:lpstr>
      <vt:lpstr>4. Waiver of Premium - State</vt:lpstr>
      <vt:lpstr>5. Waiver of Premium - Local</vt:lpstr>
      <vt:lpstr>6. Conversions - State</vt:lpstr>
      <vt:lpstr>7. Conversions - Local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Correia</dc:creator>
  <cp:lastModifiedBy>Bucaida, Beth - ETF</cp:lastModifiedBy>
  <cp:lastPrinted>2019-12-20T19:59:39Z</cp:lastPrinted>
  <dcterms:created xsi:type="dcterms:W3CDTF">2019-11-19T21:19:07Z</dcterms:created>
  <dcterms:modified xsi:type="dcterms:W3CDTF">2020-04-17T19:37:46Z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0x01010043333FEEB45B354AA9689ECF7938F27D0007E25E468DA4714CB9D31AE644B26C1D</vt:lpwstr>
  </property>
  <property fmtid="{D5CDD505-2E9C-101B-9397-08002B2CF9AE}" pid="3" name="_dlc_DocIdItemGuid">
    <vt:lpwstr>ec026997-e815-4fe4-8de4-1e705160c7ce</vt:lpwstr>
  </property>
  <property fmtid="{D5CDD505-2E9C-101B-9397-08002B2CF9AE}" pid="4" name="ETF Audiences">
    <vt:lpwstr/>
  </property>
  <property fmtid="{D5CDD505-2E9C-101B-9397-08002B2CF9AE}" pid="5" name="ETF Business Area">
    <vt:lpwstr>103;#Budget, Contract Administration and Procurement|10e9926c-8901-40da-ad8c-e73e8222464e</vt:lpwstr>
  </property>
  <property fmtid="{D5CDD505-2E9C-101B-9397-08002B2CF9AE}" pid="6" name="ETF Doc_Type">
    <vt:lpwstr>5;#Proposal|114f4dca-c60d-47e8-9ce5-dd991c051588</vt:lpwstr>
  </property>
  <property fmtid="{D5CDD505-2E9C-101B-9397-08002B2CF9AE}" pid="7" name="ETF Topics">
    <vt:lpwstr/>
  </property>
  <property fmtid="{D5CDD505-2E9C-101B-9397-08002B2CF9AE}" pid="8" name="ETF Benefits">
    <vt:lpwstr/>
  </property>
</Properties>
</file>